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ingram\Documents\EPA website\oar\grants_funding_files\"/>
    </mc:Choice>
  </mc:AlternateContent>
  <bookViews>
    <workbookView xWindow="0" yWindow="0" windowWidth="14376" windowHeight="7536"/>
  </bookViews>
  <sheets>
    <sheet name="Allocation Info" sheetId="15" r:id="rId1"/>
    <sheet name="Ozone DV 12-14" sheetId="1" r:id="rId2"/>
    <sheet name="PM2.5 DV 12-14" sheetId="2" r:id="rId3"/>
    <sheet name="Population" sheetId="3" r:id="rId4"/>
    <sheet name="NA Areas" sheetId="14" r:id="rId5"/>
    <sheet name="Number of States" sheetId="4" r:id="rId6"/>
    <sheet name="Monitoring" sheetId="5" r:id="rId7"/>
    <sheet name="NATA 11 Cancer" sheetId="7" r:id="rId8"/>
    <sheet name="NATA11 Resp" sheetId="10" r:id="rId9"/>
    <sheet name="Diesel Emissions" sheetId="9" r:id="rId10"/>
    <sheet name="Minor Sources" sheetId="11" r:id="rId11"/>
    <sheet name="MACT Sources" sheetId="12" r:id="rId12"/>
    <sheet name="Mobile Sources" sheetId="13" r:id="rId13"/>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3067" i="9" l="1"/>
  <c r="M3066" i="9"/>
  <c r="M3065" i="9"/>
  <c r="M3064" i="9"/>
  <c r="M3063" i="9"/>
  <c r="M3062" i="9"/>
  <c r="M3061" i="9"/>
  <c r="M3060" i="9"/>
  <c r="M3059" i="9"/>
  <c r="M3058" i="9"/>
  <c r="M3057" i="9"/>
  <c r="M3056" i="9"/>
  <c r="M3055" i="9"/>
  <c r="M3054" i="9"/>
  <c r="M3053" i="9"/>
  <c r="M3052" i="9"/>
  <c r="M3051" i="9"/>
  <c r="M3050" i="9"/>
  <c r="M3049" i="9"/>
  <c r="M3048" i="9"/>
  <c r="M3047" i="9"/>
  <c r="M3046" i="9"/>
  <c r="M3045" i="9"/>
  <c r="M3044" i="9"/>
  <c r="M3043" i="9"/>
  <c r="M3042" i="9"/>
  <c r="M3041" i="9"/>
  <c r="M3040" i="9"/>
  <c r="M3039" i="9"/>
  <c r="M3038" i="9"/>
  <c r="M3037" i="9"/>
  <c r="M3036" i="9"/>
  <c r="M3035" i="9"/>
  <c r="M3034" i="9"/>
  <c r="M3033" i="9"/>
  <c r="M3032" i="9"/>
  <c r="M3031" i="9"/>
  <c r="M3030" i="9"/>
  <c r="M3029" i="9"/>
  <c r="M3028" i="9"/>
  <c r="M3027" i="9"/>
  <c r="M3026" i="9"/>
  <c r="M3025" i="9"/>
  <c r="M3024" i="9"/>
  <c r="M3023" i="9"/>
  <c r="M3022" i="9"/>
  <c r="M3021" i="9"/>
  <c r="M3020" i="9"/>
  <c r="M3019" i="9"/>
  <c r="M3018" i="9"/>
  <c r="M3017" i="9"/>
  <c r="M3016" i="9"/>
  <c r="M3015" i="9"/>
  <c r="M3014" i="9"/>
  <c r="M3013" i="9"/>
  <c r="M3012" i="9"/>
  <c r="M3011" i="9"/>
  <c r="M3010" i="9"/>
  <c r="C12" i="15" l="1"/>
  <c r="C21" i="15"/>
  <c r="C20" i="15"/>
  <c r="C19" i="15"/>
  <c r="C18" i="15"/>
  <c r="C17" i="15"/>
  <c r="C16" i="15"/>
  <c r="C14" i="15"/>
  <c r="C13" i="15"/>
  <c r="C11" i="15"/>
  <c r="C22" i="15" l="1"/>
  <c r="E91" i="13"/>
  <c r="D91" i="13"/>
  <c r="C91" i="13"/>
  <c r="E84" i="13"/>
  <c r="D84" i="13"/>
  <c r="C84" i="13"/>
  <c r="E74" i="13"/>
  <c r="D74" i="13"/>
  <c r="C74" i="13"/>
  <c r="E65" i="13"/>
  <c r="D65" i="13"/>
  <c r="C65" i="13"/>
  <c r="E58" i="13"/>
  <c r="D58" i="13"/>
  <c r="C58" i="13"/>
  <c r="E50" i="13"/>
  <c r="D50" i="13"/>
  <c r="C50" i="13"/>
  <c r="E41" i="13"/>
  <c r="D41" i="13"/>
  <c r="C41" i="13"/>
  <c r="E30" i="13"/>
  <c r="D30" i="13"/>
  <c r="C30" i="13"/>
  <c r="E21" i="13"/>
  <c r="D21" i="13"/>
  <c r="C21" i="13"/>
  <c r="E14" i="13"/>
  <c r="D14" i="13"/>
  <c r="C14" i="13"/>
  <c r="AE69" i="12"/>
  <c r="Z69" i="12"/>
  <c r="AE68" i="12"/>
  <c r="Z68" i="12"/>
  <c r="AE67" i="12"/>
  <c r="Z67" i="12"/>
  <c r="Z66" i="12"/>
  <c r="Z64" i="12"/>
  <c r="Z63" i="12"/>
  <c r="Z62" i="12"/>
  <c r="Z61" i="12"/>
  <c r="AE60" i="12"/>
  <c r="Z60" i="12"/>
  <c r="AE59" i="12"/>
  <c r="Z59" i="12"/>
  <c r="AE58" i="12"/>
  <c r="Z58" i="12"/>
  <c r="AE56" i="12"/>
  <c r="Z56" i="12"/>
  <c r="AE55" i="12"/>
  <c r="Z55" i="12"/>
  <c r="AE54" i="12"/>
  <c r="Z54" i="12"/>
  <c r="Z53" i="12"/>
  <c r="AE52" i="12"/>
  <c r="Z52" i="12"/>
  <c r="AE51" i="12"/>
  <c r="AE49" i="12"/>
  <c r="Z49" i="12"/>
  <c r="AE48" i="12"/>
  <c r="Z48" i="12"/>
  <c r="AE47" i="12"/>
  <c r="Z47" i="12"/>
  <c r="AE46" i="12"/>
  <c r="AE44" i="12"/>
  <c r="Z44" i="12"/>
  <c r="AE43" i="12"/>
  <c r="Z43" i="12"/>
  <c r="AE42" i="12"/>
  <c r="Z42" i="12"/>
  <c r="AE41" i="12"/>
  <c r="Z41" i="12"/>
  <c r="AE40" i="12"/>
  <c r="AE38" i="12"/>
  <c r="Z38" i="12"/>
  <c r="AE37" i="12"/>
  <c r="Z37" i="12"/>
  <c r="AE36" i="12"/>
  <c r="Z36" i="12"/>
  <c r="AE35" i="12"/>
  <c r="Z35" i="12"/>
  <c r="AE34" i="12"/>
  <c r="Z34" i="12"/>
  <c r="AE33" i="12"/>
  <c r="Z33" i="12"/>
  <c r="AE31" i="12"/>
  <c r="AE30" i="12"/>
  <c r="Z30" i="12"/>
  <c r="AE29" i="12"/>
  <c r="Z29" i="12"/>
  <c r="AE28" i="12"/>
  <c r="Z28" i="12"/>
  <c r="AE27" i="12"/>
  <c r="Z27" i="12"/>
  <c r="AE26" i="12"/>
  <c r="AE25" i="12"/>
  <c r="Z25" i="12"/>
  <c r="AE24" i="12"/>
  <c r="Z24" i="12"/>
  <c r="AE22" i="12"/>
  <c r="AE21" i="12"/>
  <c r="Z21" i="12"/>
  <c r="AE20" i="12"/>
  <c r="Z20" i="12"/>
  <c r="AE19" i="12"/>
  <c r="Z19" i="12"/>
  <c r="Z17" i="12"/>
  <c r="AE18" i="12"/>
  <c r="Z18" i="12"/>
  <c r="Z15" i="12"/>
  <c r="AE14" i="12"/>
  <c r="Z14" i="12"/>
  <c r="AE13" i="12"/>
  <c r="Z13" i="12"/>
  <c r="AE12" i="12"/>
  <c r="Z12" i="12"/>
  <c r="Z10" i="12"/>
  <c r="AE9" i="12"/>
  <c r="Z9" i="12"/>
  <c r="AE8" i="12"/>
  <c r="Z8" i="12"/>
  <c r="AE6" i="12"/>
  <c r="AE7" i="12"/>
  <c r="Z7" i="12"/>
  <c r="AE5" i="12"/>
  <c r="C46" i="11"/>
  <c r="G41" i="11"/>
  <c r="C38" i="11"/>
  <c r="G35" i="11"/>
  <c r="C28" i="11"/>
  <c r="G27" i="11"/>
  <c r="C20" i="11"/>
  <c r="G19" i="11"/>
  <c r="C14" i="11"/>
  <c r="G13" i="11"/>
  <c r="L3237" i="9"/>
  <c r="K3237" i="9"/>
  <c r="J3237" i="9"/>
  <c r="I3237" i="9"/>
  <c r="H3237" i="9"/>
  <c r="G3237" i="9"/>
  <c r="F3237" i="9"/>
  <c r="E3237" i="9"/>
  <c r="M3236" i="9"/>
  <c r="M3235" i="9"/>
  <c r="M3234" i="9"/>
  <c r="M3233" i="9"/>
  <c r="M3232" i="9"/>
  <c r="M3231" i="9"/>
  <c r="M3230" i="9"/>
  <c r="M3229" i="9"/>
  <c r="M3228" i="9"/>
  <c r="M3227" i="9"/>
  <c r="M3226" i="9"/>
  <c r="M3225" i="9"/>
  <c r="M3224" i="9"/>
  <c r="M3223" i="9"/>
  <c r="M3222" i="9"/>
  <c r="M3221" i="9"/>
  <c r="M3220" i="9"/>
  <c r="M3219" i="9"/>
  <c r="M3218" i="9"/>
  <c r="M3217" i="9"/>
  <c r="M3216" i="9"/>
  <c r="M3215" i="9"/>
  <c r="M3214" i="9"/>
  <c r="M3213" i="9"/>
  <c r="M3212" i="9"/>
  <c r="M3211" i="9"/>
  <c r="M3210" i="9"/>
  <c r="M3209" i="9"/>
  <c r="M3208" i="9"/>
  <c r="M3207" i="9"/>
  <c r="M3206" i="9"/>
  <c r="M3205" i="9"/>
  <c r="M3204" i="9"/>
  <c r="M3203" i="9"/>
  <c r="M3202" i="9"/>
  <c r="M3201" i="9"/>
  <c r="M3200" i="9"/>
  <c r="M3199" i="9"/>
  <c r="M3198" i="9"/>
  <c r="M3197" i="9"/>
  <c r="M3196" i="9"/>
  <c r="M3195" i="9"/>
  <c r="M3194" i="9"/>
  <c r="M3193" i="9"/>
  <c r="M3192" i="9"/>
  <c r="M3191" i="9"/>
  <c r="M3190" i="9"/>
  <c r="M3189" i="9"/>
  <c r="M3188" i="9"/>
  <c r="M3187" i="9"/>
  <c r="M3186" i="9"/>
  <c r="M3185" i="9"/>
  <c r="M3184" i="9"/>
  <c r="M3183" i="9"/>
  <c r="M3182" i="9"/>
  <c r="M3181" i="9"/>
  <c r="M3180" i="9"/>
  <c r="M3179" i="9"/>
  <c r="M3178" i="9"/>
  <c r="M3177" i="9"/>
  <c r="M3176" i="9"/>
  <c r="M3175" i="9"/>
  <c r="M3174" i="9"/>
  <c r="M3173" i="9"/>
  <c r="M3172" i="9"/>
  <c r="M3171" i="9"/>
  <c r="M3170" i="9"/>
  <c r="M3169" i="9"/>
  <c r="M3168" i="9"/>
  <c r="M3167" i="9"/>
  <c r="M3166" i="9"/>
  <c r="M3165" i="9"/>
  <c r="M3164" i="9"/>
  <c r="M3163" i="9"/>
  <c r="M3162" i="9"/>
  <c r="M3161" i="9"/>
  <c r="M3160" i="9"/>
  <c r="M3159" i="9"/>
  <c r="M3158" i="9"/>
  <c r="M3157" i="9"/>
  <c r="M3156" i="9"/>
  <c r="M3155" i="9"/>
  <c r="M3154" i="9"/>
  <c r="M3153" i="9"/>
  <c r="M3152" i="9"/>
  <c r="M3151" i="9"/>
  <c r="M3150" i="9"/>
  <c r="M3149" i="9"/>
  <c r="M3148" i="9"/>
  <c r="M3147" i="9"/>
  <c r="M3146" i="9"/>
  <c r="M3145" i="9"/>
  <c r="M3144" i="9"/>
  <c r="M3143" i="9"/>
  <c r="M3142" i="9"/>
  <c r="M3141" i="9"/>
  <c r="M3140" i="9"/>
  <c r="M3139" i="9"/>
  <c r="M3138" i="9"/>
  <c r="M3137" i="9"/>
  <c r="M3136" i="9"/>
  <c r="M3135" i="9"/>
  <c r="M3134" i="9"/>
  <c r="M3133" i="9"/>
  <c r="M3132" i="9"/>
  <c r="M3131" i="9"/>
  <c r="M3130" i="9"/>
  <c r="M3129" i="9"/>
  <c r="M3128" i="9"/>
  <c r="M3127" i="9"/>
  <c r="M3126" i="9"/>
  <c r="M3125" i="9"/>
  <c r="M3124" i="9"/>
  <c r="M3123" i="9"/>
  <c r="M3122" i="9"/>
  <c r="M3121" i="9"/>
  <c r="M3120" i="9"/>
  <c r="M3119" i="9"/>
  <c r="M3118" i="9"/>
  <c r="M3117" i="9"/>
  <c r="M3116" i="9"/>
  <c r="M3115" i="9"/>
  <c r="M3114" i="9"/>
  <c r="M3113" i="9"/>
  <c r="M3112" i="9"/>
  <c r="M3111" i="9"/>
  <c r="M3110" i="9"/>
  <c r="M3109" i="9"/>
  <c r="M3108" i="9"/>
  <c r="M3107" i="9"/>
  <c r="M3106" i="9"/>
  <c r="M3105" i="9"/>
  <c r="M3104" i="9"/>
  <c r="M3103" i="9"/>
  <c r="M3102" i="9"/>
  <c r="M3101" i="9"/>
  <c r="M3100" i="9"/>
  <c r="M3099" i="9"/>
  <c r="M3098" i="9"/>
  <c r="M3097" i="9"/>
  <c r="M3096" i="9"/>
  <c r="M3095" i="9"/>
  <c r="M3094" i="9"/>
  <c r="M3093" i="9"/>
  <c r="M3092" i="9"/>
  <c r="M3091" i="9"/>
  <c r="L3090" i="9"/>
  <c r="K3090" i="9"/>
  <c r="J3090" i="9"/>
  <c r="I3090" i="9"/>
  <c r="H3090" i="9"/>
  <c r="G3090" i="9"/>
  <c r="F3090" i="9"/>
  <c r="E3090" i="9"/>
  <c r="M3089" i="9"/>
  <c r="M3088" i="9"/>
  <c r="M3087" i="9"/>
  <c r="M3086" i="9"/>
  <c r="M3085" i="9"/>
  <c r="M3084" i="9"/>
  <c r="M3083" i="9"/>
  <c r="M3082" i="9"/>
  <c r="M3081" i="9"/>
  <c r="M3080" i="9"/>
  <c r="M3079" i="9"/>
  <c r="M3078" i="9"/>
  <c r="M3077" i="9"/>
  <c r="M3076" i="9"/>
  <c r="M3075" i="9"/>
  <c r="M3074" i="9"/>
  <c r="M3073" i="9"/>
  <c r="M3072" i="9"/>
  <c r="M3071" i="9"/>
  <c r="M3070" i="9"/>
  <c r="M3069" i="9"/>
  <c r="M3068" i="9"/>
  <c r="M3009" i="9"/>
  <c r="M3008" i="9"/>
  <c r="M3007" i="9"/>
  <c r="M3006" i="9"/>
  <c r="M3005" i="9"/>
  <c r="M3004" i="9"/>
  <c r="M3003" i="9"/>
  <c r="M3002" i="9"/>
  <c r="M3001" i="9"/>
  <c r="M3000" i="9"/>
  <c r="M2999" i="9"/>
  <c r="M2998" i="9"/>
  <c r="M2997" i="9"/>
  <c r="M2996" i="9"/>
  <c r="M2995" i="9"/>
  <c r="L2994" i="9"/>
  <c r="K2994" i="9"/>
  <c r="J2994" i="9"/>
  <c r="I2994" i="9"/>
  <c r="H2994" i="9"/>
  <c r="G2994" i="9"/>
  <c r="F2994" i="9"/>
  <c r="E2994" i="9"/>
  <c r="M2993" i="9"/>
  <c r="M2992" i="9"/>
  <c r="M2991" i="9"/>
  <c r="M2990" i="9"/>
  <c r="M2989" i="9"/>
  <c r="M2988" i="9"/>
  <c r="M2987" i="9"/>
  <c r="M2986" i="9"/>
  <c r="M2985" i="9"/>
  <c r="M2984" i="9"/>
  <c r="M2983" i="9"/>
  <c r="M2982" i="9"/>
  <c r="M2981" i="9"/>
  <c r="M2980" i="9"/>
  <c r="M2979" i="9"/>
  <c r="M2978" i="9"/>
  <c r="M2977" i="9"/>
  <c r="M2976" i="9"/>
  <c r="M2975" i="9"/>
  <c r="M2974" i="9"/>
  <c r="M2973" i="9"/>
  <c r="M2972" i="9"/>
  <c r="M2971" i="9"/>
  <c r="M2970" i="9"/>
  <c r="M2969" i="9"/>
  <c r="M2968" i="9"/>
  <c r="M2967" i="9"/>
  <c r="M2966" i="9"/>
  <c r="M2965" i="9"/>
  <c r="M2964" i="9"/>
  <c r="M2963" i="9"/>
  <c r="M2962" i="9"/>
  <c r="M2961" i="9"/>
  <c r="M2960" i="9"/>
  <c r="M2959" i="9"/>
  <c r="M2958" i="9"/>
  <c r="M2957" i="9"/>
  <c r="M2956" i="9"/>
  <c r="M2955" i="9"/>
  <c r="M2954" i="9"/>
  <c r="M2953" i="9"/>
  <c r="M2952" i="9"/>
  <c r="M2951" i="9"/>
  <c r="M2950" i="9"/>
  <c r="M2949" i="9"/>
  <c r="M2948" i="9"/>
  <c r="M2947" i="9"/>
  <c r="M2946" i="9"/>
  <c r="M2945" i="9"/>
  <c r="M2944" i="9"/>
  <c r="M2943" i="9"/>
  <c r="M2942" i="9"/>
  <c r="M2941" i="9"/>
  <c r="M2940" i="9"/>
  <c r="M2939" i="9"/>
  <c r="M2938" i="9"/>
  <c r="M2937" i="9"/>
  <c r="M2936" i="9"/>
  <c r="M2935" i="9"/>
  <c r="M2934" i="9"/>
  <c r="M2933" i="9"/>
  <c r="M2932" i="9"/>
  <c r="M2931" i="9"/>
  <c r="M2930" i="9"/>
  <c r="M2929" i="9"/>
  <c r="M2928" i="9"/>
  <c r="M2927" i="9"/>
  <c r="M2926" i="9"/>
  <c r="M2925" i="9"/>
  <c r="M2924" i="9"/>
  <c r="M2923" i="9"/>
  <c r="M2922" i="9"/>
  <c r="M2921" i="9"/>
  <c r="M2920" i="9"/>
  <c r="M2919" i="9"/>
  <c r="M2918" i="9"/>
  <c r="M2917" i="9"/>
  <c r="M2916" i="9"/>
  <c r="M2915" i="9"/>
  <c r="M2914" i="9"/>
  <c r="M2913" i="9"/>
  <c r="M2912" i="9"/>
  <c r="M2911" i="9"/>
  <c r="M2910" i="9"/>
  <c r="M2909" i="9"/>
  <c r="M2908" i="9"/>
  <c r="M2907" i="9"/>
  <c r="M2906" i="9"/>
  <c r="M2905" i="9"/>
  <c r="M2904" i="9"/>
  <c r="M2903" i="9"/>
  <c r="M2902" i="9"/>
  <c r="M2901" i="9"/>
  <c r="M2900" i="9"/>
  <c r="M2899" i="9"/>
  <c r="M2898" i="9"/>
  <c r="M2897" i="9"/>
  <c r="M2896" i="9"/>
  <c r="M2895" i="9"/>
  <c r="M2894" i="9"/>
  <c r="M2893" i="9"/>
  <c r="M2892" i="9"/>
  <c r="M2891" i="9"/>
  <c r="M2890" i="9"/>
  <c r="M2889" i="9"/>
  <c r="M2888" i="9"/>
  <c r="M2887" i="9"/>
  <c r="M2886" i="9"/>
  <c r="M2885" i="9"/>
  <c r="M2884" i="9"/>
  <c r="M2883" i="9"/>
  <c r="M2882" i="9"/>
  <c r="M2881" i="9"/>
  <c r="M2880" i="9"/>
  <c r="M2879" i="9"/>
  <c r="M2878" i="9"/>
  <c r="M2877" i="9"/>
  <c r="M2876" i="9"/>
  <c r="M2875" i="9"/>
  <c r="M2874" i="9"/>
  <c r="M2873" i="9"/>
  <c r="M2872" i="9"/>
  <c r="M2871" i="9"/>
  <c r="M2870" i="9"/>
  <c r="M2869" i="9"/>
  <c r="M2868" i="9"/>
  <c r="M2867" i="9"/>
  <c r="M2866" i="9"/>
  <c r="M2865" i="9"/>
  <c r="M2864" i="9"/>
  <c r="M2863" i="9"/>
  <c r="M2862" i="9"/>
  <c r="M2861" i="9"/>
  <c r="M2860" i="9"/>
  <c r="M2859" i="9"/>
  <c r="M2858" i="9"/>
  <c r="M2857" i="9"/>
  <c r="M2856" i="9"/>
  <c r="M2855" i="9"/>
  <c r="M2854" i="9"/>
  <c r="M2853" i="9"/>
  <c r="M2852" i="9"/>
  <c r="M2851" i="9"/>
  <c r="M2850" i="9"/>
  <c r="M2849" i="9"/>
  <c r="M2848" i="9"/>
  <c r="M2847" i="9"/>
  <c r="M2846" i="9"/>
  <c r="M2845" i="9"/>
  <c r="M2844" i="9"/>
  <c r="M2843" i="9"/>
  <c r="M2842" i="9"/>
  <c r="M2841" i="9"/>
  <c r="M2840" i="9"/>
  <c r="M2839" i="9"/>
  <c r="M2838" i="9"/>
  <c r="M2837" i="9"/>
  <c r="M2836" i="9"/>
  <c r="M2835" i="9"/>
  <c r="M2834" i="9"/>
  <c r="M2833" i="9"/>
  <c r="M2832" i="9"/>
  <c r="M2831" i="9"/>
  <c r="M2830" i="9"/>
  <c r="M2829" i="9"/>
  <c r="M2828" i="9"/>
  <c r="M2827" i="9"/>
  <c r="M2826" i="9"/>
  <c r="M2825" i="9"/>
  <c r="M2824" i="9"/>
  <c r="M2823" i="9"/>
  <c r="M2822" i="9"/>
  <c r="M2821" i="9"/>
  <c r="M2820" i="9"/>
  <c r="M2819" i="9"/>
  <c r="M2818" i="9"/>
  <c r="M2817" i="9"/>
  <c r="M2816" i="9"/>
  <c r="M2815" i="9"/>
  <c r="M2814" i="9"/>
  <c r="M2813" i="9"/>
  <c r="M2812" i="9"/>
  <c r="M2811" i="9"/>
  <c r="M2810" i="9"/>
  <c r="M2809" i="9"/>
  <c r="M2808" i="9"/>
  <c r="M2807" i="9"/>
  <c r="M2806" i="9"/>
  <c r="M2805" i="9"/>
  <c r="M2804" i="9"/>
  <c r="M2803" i="9"/>
  <c r="M2802" i="9"/>
  <c r="M2801" i="9"/>
  <c r="M2800" i="9"/>
  <c r="M2799" i="9"/>
  <c r="M2798" i="9"/>
  <c r="M2797" i="9"/>
  <c r="M2796" i="9"/>
  <c r="M2795" i="9"/>
  <c r="M2794" i="9"/>
  <c r="M2793" i="9"/>
  <c r="M2792" i="9"/>
  <c r="M2791" i="9"/>
  <c r="M2790" i="9"/>
  <c r="M2789" i="9"/>
  <c r="M2788" i="9"/>
  <c r="M2787" i="9"/>
  <c r="M2786" i="9"/>
  <c r="M2785" i="9"/>
  <c r="M2784" i="9"/>
  <c r="M2783" i="9"/>
  <c r="M2782" i="9"/>
  <c r="M2781" i="9"/>
  <c r="M2780" i="9"/>
  <c r="M2779" i="9"/>
  <c r="M2778" i="9"/>
  <c r="M2777" i="9"/>
  <c r="M2776" i="9"/>
  <c r="M2775" i="9"/>
  <c r="M2774" i="9"/>
  <c r="M2773" i="9"/>
  <c r="M2772" i="9"/>
  <c r="M2771" i="9"/>
  <c r="M2770" i="9"/>
  <c r="M2769" i="9"/>
  <c r="M2768" i="9"/>
  <c r="M2767" i="9"/>
  <c r="M2766" i="9"/>
  <c r="M2765" i="9"/>
  <c r="M2764" i="9"/>
  <c r="M2763" i="9"/>
  <c r="M2762" i="9"/>
  <c r="M2761" i="9"/>
  <c r="M2760" i="9"/>
  <c r="M2759" i="9"/>
  <c r="M2758" i="9"/>
  <c r="M2757" i="9"/>
  <c r="M2756" i="9"/>
  <c r="M2755" i="9"/>
  <c r="M2754" i="9"/>
  <c r="M2753" i="9"/>
  <c r="M2752" i="9"/>
  <c r="M2751" i="9"/>
  <c r="M2750" i="9"/>
  <c r="M2749" i="9"/>
  <c r="M2748" i="9"/>
  <c r="M2747" i="9"/>
  <c r="M2746" i="9"/>
  <c r="M2745" i="9"/>
  <c r="M2744" i="9"/>
  <c r="M2743" i="9"/>
  <c r="M2742" i="9"/>
  <c r="M2741" i="9"/>
  <c r="M2740" i="9"/>
  <c r="M2739" i="9"/>
  <c r="M2738" i="9"/>
  <c r="M2737" i="9"/>
  <c r="M2736" i="9"/>
  <c r="M2735" i="9"/>
  <c r="M2734" i="9"/>
  <c r="M2733" i="9"/>
  <c r="M2732" i="9"/>
  <c r="M2731" i="9"/>
  <c r="M2730" i="9"/>
  <c r="M2729" i="9"/>
  <c r="M2728" i="9"/>
  <c r="M2727" i="9"/>
  <c r="M2726" i="9"/>
  <c r="M2725" i="9"/>
  <c r="M2724" i="9"/>
  <c r="M2723" i="9"/>
  <c r="M2722" i="9"/>
  <c r="M2721" i="9"/>
  <c r="M2720" i="9"/>
  <c r="M2719" i="9"/>
  <c r="M2718" i="9"/>
  <c r="M2717" i="9"/>
  <c r="M2716" i="9"/>
  <c r="M2715" i="9"/>
  <c r="M2714" i="9"/>
  <c r="M2713" i="9"/>
  <c r="M2712" i="9"/>
  <c r="M2711" i="9"/>
  <c r="M2710" i="9"/>
  <c r="M2709" i="9"/>
  <c r="M2708" i="9"/>
  <c r="M2707" i="9"/>
  <c r="M2706" i="9"/>
  <c r="M2705" i="9"/>
  <c r="M2704" i="9"/>
  <c r="M2703" i="9"/>
  <c r="L2702" i="9"/>
  <c r="K2702" i="9"/>
  <c r="J2702" i="9"/>
  <c r="I2702" i="9"/>
  <c r="H2702" i="9"/>
  <c r="G2702" i="9"/>
  <c r="F2702" i="9"/>
  <c r="E2702" i="9"/>
  <c r="M2701" i="9"/>
  <c r="M2700" i="9"/>
  <c r="M2699" i="9"/>
  <c r="M2698" i="9"/>
  <c r="M2697" i="9"/>
  <c r="M2696" i="9"/>
  <c r="M2695" i="9"/>
  <c r="M2694" i="9"/>
  <c r="M2693" i="9"/>
  <c r="M2692" i="9"/>
  <c r="M2691" i="9"/>
  <c r="M2690" i="9"/>
  <c r="M2689" i="9"/>
  <c r="M2688" i="9"/>
  <c r="M2687" i="9"/>
  <c r="M2686" i="9"/>
  <c r="M2685" i="9"/>
  <c r="M2684" i="9"/>
  <c r="M2683" i="9"/>
  <c r="M2682" i="9"/>
  <c r="M2681" i="9"/>
  <c r="M2680" i="9"/>
  <c r="M2679" i="9"/>
  <c r="M2678" i="9"/>
  <c r="M2677" i="9"/>
  <c r="M2676" i="9"/>
  <c r="M2675" i="9"/>
  <c r="M2674" i="9"/>
  <c r="M2673" i="9"/>
  <c r="M2672" i="9"/>
  <c r="M2671" i="9"/>
  <c r="M2670" i="9"/>
  <c r="M2669" i="9"/>
  <c r="M2668" i="9"/>
  <c r="M2667" i="9"/>
  <c r="M2666" i="9"/>
  <c r="M2665" i="9"/>
  <c r="M2664" i="9"/>
  <c r="M2663" i="9"/>
  <c r="M2662" i="9"/>
  <c r="M2661" i="9"/>
  <c r="M2660" i="9"/>
  <c r="M2659" i="9"/>
  <c r="M2658" i="9"/>
  <c r="M2657" i="9"/>
  <c r="M2656" i="9"/>
  <c r="M2655" i="9"/>
  <c r="M2654" i="9"/>
  <c r="M2653" i="9"/>
  <c r="M2652" i="9"/>
  <c r="M2651" i="9"/>
  <c r="M2650" i="9"/>
  <c r="M2649" i="9"/>
  <c r="M2648" i="9"/>
  <c r="M2647" i="9"/>
  <c r="M2646" i="9"/>
  <c r="M2645" i="9"/>
  <c r="M2644" i="9"/>
  <c r="M2643" i="9"/>
  <c r="M2642" i="9"/>
  <c r="M2641" i="9"/>
  <c r="M2640" i="9"/>
  <c r="M2639" i="9"/>
  <c r="M2638" i="9"/>
  <c r="M2637" i="9"/>
  <c r="M2636" i="9"/>
  <c r="M2635" i="9"/>
  <c r="M2634" i="9"/>
  <c r="M2633" i="9"/>
  <c r="M2632" i="9"/>
  <c r="M2631" i="9"/>
  <c r="M2630" i="9"/>
  <c r="M2629" i="9"/>
  <c r="M2628" i="9"/>
  <c r="M2627" i="9"/>
  <c r="M2626" i="9"/>
  <c r="M2625" i="9"/>
  <c r="M2624" i="9"/>
  <c r="M2623" i="9"/>
  <c r="M2622" i="9"/>
  <c r="M2621" i="9"/>
  <c r="M2620" i="9"/>
  <c r="M2619" i="9"/>
  <c r="M2618" i="9"/>
  <c r="M2617" i="9"/>
  <c r="M2616" i="9"/>
  <c r="M2615" i="9"/>
  <c r="M2614" i="9"/>
  <c r="M2613" i="9"/>
  <c r="M2612" i="9"/>
  <c r="M2611" i="9"/>
  <c r="M2610" i="9"/>
  <c r="M2609" i="9"/>
  <c r="M2608" i="9"/>
  <c r="M2607" i="9"/>
  <c r="M2606" i="9"/>
  <c r="M2605" i="9"/>
  <c r="M2604" i="9"/>
  <c r="M2603" i="9"/>
  <c r="M2602" i="9"/>
  <c r="M2601" i="9"/>
  <c r="M2600" i="9"/>
  <c r="M2599" i="9"/>
  <c r="M2598" i="9"/>
  <c r="M2597" i="9"/>
  <c r="M2596" i="9"/>
  <c r="M2595" i="9"/>
  <c r="M2594" i="9"/>
  <c r="M2593" i="9"/>
  <c r="M2592" i="9"/>
  <c r="M2591" i="9"/>
  <c r="M2590" i="9"/>
  <c r="M2589" i="9"/>
  <c r="M2588" i="9"/>
  <c r="M2587" i="9"/>
  <c r="M2586" i="9"/>
  <c r="M2585" i="9"/>
  <c r="M2584" i="9"/>
  <c r="M2583" i="9"/>
  <c r="M2582" i="9"/>
  <c r="M2581" i="9"/>
  <c r="M2580" i="9"/>
  <c r="M2579" i="9"/>
  <c r="M2578" i="9"/>
  <c r="M2577" i="9"/>
  <c r="M2576" i="9"/>
  <c r="M2575" i="9"/>
  <c r="M2574" i="9"/>
  <c r="M2573" i="9"/>
  <c r="M2572" i="9"/>
  <c r="M2571" i="9"/>
  <c r="M2570" i="9"/>
  <c r="M2569" i="9"/>
  <c r="M2568" i="9"/>
  <c r="M2567" i="9"/>
  <c r="M2566" i="9"/>
  <c r="M2565" i="9"/>
  <c r="M2564" i="9"/>
  <c r="M2563" i="9"/>
  <c r="M2562" i="9"/>
  <c r="M2561" i="9"/>
  <c r="M2560" i="9"/>
  <c r="M2559" i="9"/>
  <c r="M2558" i="9"/>
  <c r="M2557" i="9"/>
  <c r="M2556" i="9"/>
  <c r="M2555" i="9"/>
  <c r="M2554" i="9"/>
  <c r="M2553" i="9"/>
  <c r="M2552" i="9"/>
  <c r="M2551" i="9"/>
  <c r="M2550" i="9"/>
  <c r="M2549" i="9"/>
  <c r="M2548" i="9"/>
  <c r="M2547" i="9"/>
  <c r="M2546" i="9"/>
  <c r="M2545" i="9"/>
  <c r="M2544" i="9"/>
  <c r="M2543" i="9"/>
  <c r="M2542" i="9"/>
  <c r="M2541" i="9"/>
  <c r="M2540" i="9"/>
  <c r="M2539" i="9"/>
  <c r="M2538" i="9"/>
  <c r="M2537" i="9"/>
  <c r="M2536" i="9"/>
  <c r="M2535" i="9"/>
  <c r="M2534" i="9"/>
  <c r="M2533" i="9"/>
  <c r="M2532" i="9"/>
  <c r="M2531" i="9"/>
  <c r="M2530" i="9"/>
  <c r="M2529" i="9"/>
  <c r="M2528" i="9"/>
  <c r="M2527" i="9"/>
  <c r="M2526" i="9"/>
  <c r="M2525" i="9"/>
  <c r="M2524" i="9"/>
  <c r="M2523" i="9"/>
  <c r="M2522" i="9"/>
  <c r="M2521" i="9"/>
  <c r="M2520" i="9"/>
  <c r="M2519" i="9"/>
  <c r="M2518" i="9"/>
  <c r="M2517" i="9"/>
  <c r="M2516" i="9"/>
  <c r="M2515" i="9"/>
  <c r="M2514" i="9"/>
  <c r="M2513" i="9"/>
  <c r="M2512" i="9"/>
  <c r="M2511" i="9"/>
  <c r="M2510" i="9"/>
  <c r="M2509" i="9"/>
  <c r="M2508" i="9"/>
  <c r="M2507" i="9"/>
  <c r="M2506" i="9"/>
  <c r="M2505" i="9"/>
  <c r="M2504" i="9"/>
  <c r="M2503" i="9"/>
  <c r="M2502" i="9"/>
  <c r="M2501" i="9"/>
  <c r="M2500" i="9"/>
  <c r="M2499" i="9"/>
  <c r="M2498" i="9"/>
  <c r="M2497" i="9"/>
  <c r="M2496" i="9"/>
  <c r="M2495" i="9"/>
  <c r="M2494" i="9"/>
  <c r="M2493" i="9"/>
  <c r="M2492" i="9"/>
  <c r="M2491" i="9"/>
  <c r="M2490" i="9"/>
  <c r="M2489" i="9"/>
  <c r="M2488" i="9"/>
  <c r="M2487" i="9"/>
  <c r="M2486" i="9"/>
  <c r="M2485" i="9"/>
  <c r="M2484" i="9"/>
  <c r="M2483" i="9"/>
  <c r="M2482" i="9"/>
  <c r="M2481" i="9"/>
  <c r="M2480" i="9"/>
  <c r="M2479" i="9"/>
  <c r="M2478" i="9"/>
  <c r="M2477" i="9"/>
  <c r="M2476" i="9"/>
  <c r="M2475" i="9"/>
  <c r="M2474" i="9"/>
  <c r="M2473" i="9"/>
  <c r="M2472" i="9"/>
  <c r="M2471" i="9"/>
  <c r="M2470" i="9"/>
  <c r="M2469" i="9"/>
  <c r="M2468" i="9"/>
  <c r="M2467" i="9"/>
  <c r="M2466" i="9"/>
  <c r="M2465" i="9"/>
  <c r="M2464" i="9"/>
  <c r="M2463" i="9"/>
  <c r="M2462" i="9"/>
  <c r="M2461" i="9"/>
  <c r="M2460" i="9"/>
  <c r="M2459" i="9"/>
  <c r="M2458" i="9"/>
  <c r="M2457" i="9"/>
  <c r="M2456" i="9"/>
  <c r="M2455" i="9"/>
  <c r="M2454" i="9"/>
  <c r="M2453" i="9"/>
  <c r="M2452" i="9"/>
  <c r="M2451" i="9"/>
  <c r="M2450" i="9"/>
  <c r="M2449" i="9"/>
  <c r="M2448" i="9"/>
  <c r="M2447" i="9"/>
  <c r="M2446" i="9"/>
  <c r="M2445" i="9"/>
  <c r="M2444" i="9"/>
  <c r="M2443" i="9"/>
  <c r="M2442" i="9"/>
  <c r="M2441" i="9"/>
  <c r="M2440" i="9"/>
  <c r="M2439" i="9"/>
  <c r="M2438" i="9"/>
  <c r="M2437" i="9"/>
  <c r="M2436" i="9"/>
  <c r="M2435" i="9"/>
  <c r="M2434" i="9"/>
  <c r="M2433" i="9"/>
  <c r="M2432" i="9"/>
  <c r="M2431" i="9"/>
  <c r="M2430" i="9"/>
  <c r="M2429" i="9"/>
  <c r="M2428" i="9"/>
  <c r="M2427" i="9"/>
  <c r="M2426" i="9"/>
  <c r="M2425" i="9"/>
  <c r="M2424" i="9"/>
  <c r="M2423" i="9"/>
  <c r="M2422" i="9"/>
  <c r="M2421" i="9"/>
  <c r="M2420" i="9"/>
  <c r="M2419" i="9"/>
  <c r="M2418" i="9"/>
  <c r="M2417" i="9"/>
  <c r="M2416" i="9"/>
  <c r="M2415" i="9"/>
  <c r="M2414" i="9"/>
  <c r="M2413" i="9"/>
  <c r="M2412" i="9"/>
  <c r="M2411" i="9"/>
  <c r="M2410" i="9"/>
  <c r="M2409" i="9"/>
  <c r="M2408" i="9"/>
  <c r="M2407" i="9"/>
  <c r="M2406" i="9"/>
  <c r="M2405" i="9"/>
  <c r="M2404" i="9"/>
  <c r="M2403" i="9"/>
  <c r="M2402" i="9"/>
  <c r="M2401" i="9"/>
  <c r="M2400" i="9"/>
  <c r="M2399" i="9"/>
  <c r="M2398" i="9"/>
  <c r="M2397" i="9"/>
  <c r="M2396" i="9"/>
  <c r="M2395" i="9"/>
  <c r="M2394" i="9"/>
  <c r="M2393" i="9"/>
  <c r="M2392" i="9"/>
  <c r="M2391" i="9"/>
  <c r="M2390" i="9"/>
  <c r="M2389" i="9"/>
  <c r="M2388" i="9"/>
  <c r="M2387" i="9"/>
  <c r="M2386" i="9"/>
  <c r="M2385" i="9"/>
  <c r="M2384" i="9"/>
  <c r="M2383" i="9"/>
  <c r="M2382" i="9"/>
  <c r="M2381" i="9"/>
  <c r="M2380" i="9"/>
  <c r="M2379" i="9"/>
  <c r="M2378" i="9"/>
  <c r="M2377" i="9"/>
  <c r="M2376" i="9"/>
  <c r="M2375" i="9"/>
  <c r="M2374" i="9"/>
  <c r="M2373" i="9"/>
  <c r="M2372" i="9"/>
  <c r="M2371" i="9"/>
  <c r="M2370" i="9"/>
  <c r="M2369" i="9"/>
  <c r="M2368" i="9"/>
  <c r="M2367" i="9"/>
  <c r="M2366" i="9"/>
  <c r="M2365" i="9"/>
  <c r="M2364" i="9"/>
  <c r="M2363" i="9"/>
  <c r="M2362" i="9"/>
  <c r="M2361" i="9"/>
  <c r="M2360" i="9"/>
  <c r="M2359" i="9"/>
  <c r="M2358" i="9"/>
  <c r="M2357" i="9"/>
  <c r="M2356" i="9"/>
  <c r="M2355" i="9"/>
  <c r="M2354" i="9"/>
  <c r="M2353" i="9"/>
  <c r="M2352" i="9"/>
  <c r="M2351" i="9"/>
  <c r="M2350" i="9"/>
  <c r="M2349" i="9"/>
  <c r="M2348" i="9"/>
  <c r="M2347" i="9"/>
  <c r="M2346" i="9"/>
  <c r="M2345" i="9"/>
  <c r="M2344" i="9"/>
  <c r="M2343" i="9"/>
  <c r="M2342" i="9"/>
  <c r="M2341" i="9"/>
  <c r="M2340" i="9"/>
  <c r="M2339" i="9"/>
  <c r="M2338" i="9"/>
  <c r="M2337" i="9"/>
  <c r="M2336" i="9"/>
  <c r="M2335" i="9"/>
  <c r="M2334" i="9"/>
  <c r="M2333" i="9"/>
  <c r="M2332" i="9"/>
  <c r="M2331" i="9"/>
  <c r="M2330" i="9"/>
  <c r="M2329" i="9"/>
  <c r="M2328" i="9"/>
  <c r="M2327" i="9"/>
  <c r="M2326" i="9"/>
  <c r="M2325" i="9"/>
  <c r="M2324" i="9"/>
  <c r="M2323" i="9"/>
  <c r="M2322" i="9"/>
  <c r="M2321" i="9"/>
  <c r="M2320" i="9"/>
  <c r="M2319" i="9"/>
  <c r="M2318" i="9"/>
  <c r="M2317" i="9"/>
  <c r="M2316" i="9"/>
  <c r="M2315" i="9"/>
  <c r="M2314" i="9"/>
  <c r="M2313" i="9"/>
  <c r="M2312" i="9"/>
  <c r="M2311" i="9"/>
  <c r="M2310" i="9"/>
  <c r="M2309" i="9"/>
  <c r="M2308" i="9"/>
  <c r="M2307" i="9"/>
  <c r="M2306" i="9"/>
  <c r="M2305" i="9"/>
  <c r="M2304" i="9"/>
  <c r="M2303" i="9"/>
  <c r="M2302" i="9"/>
  <c r="M2301" i="9"/>
  <c r="M2300" i="9"/>
  <c r="M2299" i="9"/>
  <c r="M2298" i="9"/>
  <c r="M2297" i="9"/>
  <c r="M2296" i="9"/>
  <c r="M2295" i="9"/>
  <c r="M2294" i="9"/>
  <c r="M2293" i="9"/>
  <c r="M2292" i="9"/>
  <c r="M2291" i="9"/>
  <c r="M2290" i="9"/>
  <c r="L2289" i="9"/>
  <c r="K2289" i="9"/>
  <c r="J2289" i="9"/>
  <c r="I2289" i="9"/>
  <c r="H2289" i="9"/>
  <c r="G2289" i="9"/>
  <c r="F2289" i="9"/>
  <c r="E2289" i="9"/>
  <c r="M2288" i="9"/>
  <c r="M2287" i="9"/>
  <c r="M2286" i="9"/>
  <c r="M2285" i="9"/>
  <c r="M2284" i="9"/>
  <c r="M2283" i="9"/>
  <c r="M2282" i="9"/>
  <c r="M2281" i="9"/>
  <c r="M2280" i="9"/>
  <c r="M2279" i="9"/>
  <c r="M2278" i="9"/>
  <c r="M2277" i="9"/>
  <c r="M2276" i="9"/>
  <c r="M2275" i="9"/>
  <c r="M2274" i="9"/>
  <c r="M2273" i="9"/>
  <c r="M2272" i="9"/>
  <c r="M2271" i="9"/>
  <c r="M2270" i="9"/>
  <c r="M2269" i="9"/>
  <c r="M2268" i="9"/>
  <c r="M2267" i="9"/>
  <c r="M2266" i="9"/>
  <c r="M2265" i="9"/>
  <c r="M2264" i="9"/>
  <c r="M2263" i="9"/>
  <c r="M2262" i="9"/>
  <c r="M2261" i="9"/>
  <c r="M2260" i="9"/>
  <c r="M2259" i="9"/>
  <c r="M2258" i="9"/>
  <c r="M2257" i="9"/>
  <c r="M2256" i="9"/>
  <c r="M2255" i="9"/>
  <c r="M2254" i="9"/>
  <c r="M2253" i="9"/>
  <c r="M2252" i="9"/>
  <c r="M2251" i="9"/>
  <c r="M2250" i="9"/>
  <c r="M2249" i="9"/>
  <c r="M2248" i="9"/>
  <c r="M2247" i="9"/>
  <c r="M2246" i="9"/>
  <c r="M2245" i="9"/>
  <c r="M2244" i="9"/>
  <c r="M2243" i="9"/>
  <c r="M2242" i="9"/>
  <c r="M2241" i="9"/>
  <c r="M2240" i="9"/>
  <c r="M2239" i="9"/>
  <c r="M2238" i="9"/>
  <c r="M2237" i="9"/>
  <c r="M2236" i="9"/>
  <c r="M2235" i="9"/>
  <c r="M2234" i="9"/>
  <c r="M2233" i="9"/>
  <c r="M2232" i="9"/>
  <c r="M2231" i="9"/>
  <c r="M2230" i="9"/>
  <c r="M2229" i="9"/>
  <c r="M2228" i="9"/>
  <c r="M2227" i="9"/>
  <c r="M2226" i="9"/>
  <c r="M2225" i="9"/>
  <c r="M2224" i="9"/>
  <c r="M2223" i="9"/>
  <c r="M2222" i="9"/>
  <c r="M2221" i="9"/>
  <c r="M2220" i="9"/>
  <c r="M2219" i="9"/>
  <c r="M2218" i="9"/>
  <c r="M2217" i="9"/>
  <c r="M2216" i="9"/>
  <c r="M2215" i="9"/>
  <c r="M2214" i="9"/>
  <c r="M2213" i="9"/>
  <c r="M2212" i="9"/>
  <c r="M2211" i="9"/>
  <c r="M2210" i="9"/>
  <c r="M2209" i="9"/>
  <c r="M2208" i="9"/>
  <c r="M2207" i="9"/>
  <c r="M2206" i="9"/>
  <c r="M2205" i="9"/>
  <c r="M2204" i="9"/>
  <c r="M2203" i="9"/>
  <c r="M2202" i="9"/>
  <c r="M2201" i="9"/>
  <c r="M2200" i="9"/>
  <c r="M2199" i="9"/>
  <c r="M2198" i="9"/>
  <c r="M2197" i="9"/>
  <c r="M2196" i="9"/>
  <c r="M2195" i="9"/>
  <c r="M2194" i="9"/>
  <c r="M2193" i="9"/>
  <c r="M2192" i="9"/>
  <c r="M2191" i="9"/>
  <c r="M2190" i="9"/>
  <c r="M2189" i="9"/>
  <c r="M2188" i="9"/>
  <c r="M2187" i="9"/>
  <c r="M2186" i="9"/>
  <c r="M2185" i="9"/>
  <c r="M2184" i="9"/>
  <c r="M2183" i="9"/>
  <c r="M2182" i="9"/>
  <c r="M2181" i="9"/>
  <c r="M2180" i="9"/>
  <c r="M2179" i="9"/>
  <c r="M2178" i="9"/>
  <c r="M2177" i="9"/>
  <c r="M2176" i="9"/>
  <c r="M2175" i="9"/>
  <c r="M2174" i="9"/>
  <c r="M2173" i="9"/>
  <c r="M2172" i="9"/>
  <c r="M2171" i="9"/>
  <c r="M2170" i="9"/>
  <c r="M2169" i="9"/>
  <c r="M2168" i="9"/>
  <c r="M2167" i="9"/>
  <c r="M2166" i="9"/>
  <c r="M2165" i="9"/>
  <c r="M2164" i="9"/>
  <c r="M2163" i="9"/>
  <c r="M2162" i="9"/>
  <c r="M2161" i="9"/>
  <c r="M2160" i="9"/>
  <c r="M2159" i="9"/>
  <c r="M2158" i="9"/>
  <c r="M2157" i="9"/>
  <c r="M2156" i="9"/>
  <c r="M2155" i="9"/>
  <c r="M2154" i="9"/>
  <c r="M2153" i="9"/>
  <c r="M2152" i="9"/>
  <c r="M2151" i="9"/>
  <c r="M2150" i="9"/>
  <c r="M2149" i="9"/>
  <c r="M2148" i="9"/>
  <c r="M2147" i="9"/>
  <c r="M2146" i="9"/>
  <c r="M2145" i="9"/>
  <c r="M2144" i="9"/>
  <c r="M2143" i="9"/>
  <c r="M2142" i="9"/>
  <c r="M2141" i="9"/>
  <c r="M2140" i="9"/>
  <c r="M2139" i="9"/>
  <c r="M2138" i="9"/>
  <c r="M2137" i="9"/>
  <c r="M2136" i="9"/>
  <c r="M2135" i="9"/>
  <c r="M2134" i="9"/>
  <c r="M2133" i="9"/>
  <c r="M2132" i="9"/>
  <c r="M2131" i="9"/>
  <c r="M2130" i="9"/>
  <c r="M2129" i="9"/>
  <c r="M2128" i="9"/>
  <c r="M2127" i="9"/>
  <c r="M2126" i="9"/>
  <c r="M2125" i="9"/>
  <c r="M2124" i="9"/>
  <c r="M2123" i="9"/>
  <c r="M2122" i="9"/>
  <c r="M2121" i="9"/>
  <c r="M2120" i="9"/>
  <c r="M2119" i="9"/>
  <c r="M2118" i="9"/>
  <c r="M2117" i="9"/>
  <c r="M2116" i="9"/>
  <c r="M2115" i="9"/>
  <c r="M2114" i="9"/>
  <c r="M2113" i="9"/>
  <c r="M2112" i="9"/>
  <c r="M2111" i="9"/>
  <c r="M2110" i="9"/>
  <c r="M2109" i="9"/>
  <c r="M2108" i="9"/>
  <c r="M2107" i="9"/>
  <c r="M2106" i="9"/>
  <c r="M2105" i="9"/>
  <c r="M2104" i="9"/>
  <c r="M2103" i="9"/>
  <c r="M2102" i="9"/>
  <c r="M2101" i="9"/>
  <c r="M2100" i="9"/>
  <c r="M2099" i="9"/>
  <c r="M2098" i="9"/>
  <c r="M2097" i="9"/>
  <c r="M2096" i="9"/>
  <c r="M2095" i="9"/>
  <c r="M2094" i="9"/>
  <c r="M2093" i="9"/>
  <c r="M2092" i="9"/>
  <c r="M2091" i="9"/>
  <c r="M2090" i="9"/>
  <c r="M2089" i="9"/>
  <c r="M2088" i="9"/>
  <c r="M2087" i="9"/>
  <c r="M2086" i="9"/>
  <c r="M2085" i="9"/>
  <c r="M2084" i="9"/>
  <c r="M2083" i="9"/>
  <c r="M2082" i="9"/>
  <c r="M2081" i="9"/>
  <c r="M2080" i="9"/>
  <c r="M2079" i="9"/>
  <c r="M2078" i="9"/>
  <c r="M2077" i="9"/>
  <c r="M2076" i="9"/>
  <c r="M2075" i="9"/>
  <c r="M2074" i="9"/>
  <c r="M2073" i="9"/>
  <c r="M2072" i="9"/>
  <c r="M2071" i="9"/>
  <c r="M2070" i="9"/>
  <c r="M2069" i="9"/>
  <c r="M2068" i="9"/>
  <c r="M2067" i="9"/>
  <c r="M2066" i="9"/>
  <c r="M2065" i="9"/>
  <c r="M2064" i="9"/>
  <c r="M2063" i="9"/>
  <c r="M2062" i="9"/>
  <c r="M2061" i="9"/>
  <c r="M2060" i="9"/>
  <c r="M2059" i="9"/>
  <c r="M2058" i="9"/>
  <c r="M2057" i="9"/>
  <c r="M2056" i="9"/>
  <c r="M2055" i="9"/>
  <c r="M2054" i="9"/>
  <c r="M2053" i="9"/>
  <c r="M2052" i="9"/>
  <c r="M2051" i="9"/>
  <c r="M2050" i="9"/>
  <c r="M2049" i="9"/>
  <c r="M2048" i="9"/>
  <c r="M2047" i="9"/>
  <c r="M2046" i="9"/>
  <c r="M2045" i="9"/>
  <c r="M2044" i="9"/>
  <c r="M2043" i="9"/>
  <c r="M2042" i="9"/>
  <c r="M2041" i="9"/>
  <c r="M2040" i="9"/>
  <c r="M2039" i="9"/>
  <c r="M2038" i="9"/>
  <c r="M2037" i="9"/>
  <c r="M2036" i="9"/>
  <c r="M2035" i="9"/>
  <c r="M2034" i="9"/>
  <c r="M2033" i="9"/>
  <c r="M2032" i="9"/>
  <c r="M2031" i="9"/>
  <c r="M2030" i="9"/>
  <c r="M2029" i="9"/>
  <c r="M2028" i="9"/>
  <c r="M2027" i="9"/>
  <c r="M2026" i="9"/>
  <c r="M2025" i="9"/>
  <c r="M2024" i="9"/>
  <c r="M2023" i="9"/>
  <c r="M2022" i="9"/>
  <c r="M2021" i="9"/>
  <c r="M2020" i="9"/>
  <c r="M2019" i="9"/>
  <c r="M2018" i="9"/>
  <c r="M2017" i="9"/>
  <c r="M2016" i="9"/>
  <c r="M2015" i="9"/>
  <c r="M2014" i="9"/>
  <c r="M2013" i="9"/>
  <c r="M2012" i="9"/>
  <c r="M2011" i="9"/>
  <c r="M2010" i="9"/>
  <c r="M2009" i="9"/>
  <c r="M2008" i="9"/>
  <c r="M2007" i="9"/>
  <c r="M2006" i="9"/>
  <c r="M2005" i="9"/>
  <c r="M2004" i="9"/>
  <c r="M2003" i="9"/>
  <c r="M2002" i="9"/>
  <c r="M2001" i="9"/>
  <c r="M2000" i="9"/>
  <c r="M1999" i="9"/>
  <c r="M1998" i="9"/>
  <c r="M1997" i="9"/>
  <c r="M1996" i="9"/>
  <c r="M1995" i="9"/>
  <c r="M1994" i="9"/>
  <c r="M1993" i="9"/>
  <c r="M1992" i="9"/>
  <c r="M1991" i="9"/>
  <c r="M1990" i="9"/>
  <c r="M1989" i="9"/>
  <c r="M1988" i="9"/>
  <c r="M1987" i="9"/>
  <c r="M1986" i="9"/>
  <c r="M1985" i="9"/>
  <c r="M1984" i="9"/>
  <c r="M1983" i="9"/>
  <c r="M1982" i="9"/>
  <c r="M1981" i="9"/>
  <c r="M1980" i="9"/>
  <c r="M1979" i="9"/>
  <c r="M1978" i="9"/>
  <c r="M1977" i="9"/>
  <c r="M1976" i="9"/>
  <c r="M1975" i="9"/>
  <c r="M1974" i="9"/>
  <c r="M1973" i="9"/>
  <c r="M1972" i="9"/>
  <c r="M1971" i="9"/>
  <c r="M1970" i="9"/>
  <c r="M1969" i="9"/>
  <c r="M1968" i="9"/>
  <c r="M1967" i="9"/>
  <c r="M1966" i="9"/>
  <c r="M1965" i="9"/>
  <c r="M1964" i="9"/>
  <c r="M1963" i="9"/>
  <c r="M1962" i="9"/>
  <c r="M1961" i="9"/>
  <c r="M1960" i="9"/>
  <c r="M1959" i="9"/>
  <c r="M1958" i="9"/>
  <c r="M1957" i="9"/>
  <c r="M1956" i="9"/>
  <c r="M1955" i="9"/>
  <c r="M1954" i="9"/>
  <c r="M1953" i="9"/>
  <c r="M1952" i="9"/>
  <c r="M1951" i="9"/>
  <c r="M1950" i="9"/>
  <c r="M1949" i="9"/>
  <c r="M1948" i="9"/>
  <c r="M1947" i="9"/>
  <c r="M1946" i="9"/>
  <c r="M1945" i="9"/>
  <c r="M1944" i="9"/>
  <c r="M1943" i="9"/>
  <c r="M1942" i="9"/>
  <c r="M1941" i="9"/>
  <c r="M1940" i="9"/>
  <c r="M1939" i="9"/>
  <c r="M1938" i="9"/>
  <c r="M1937" i="9"/>
  <c r="M1936" i="9"/>
  <c r="M1935" i="9"/>
  <c r="M1934" i="9"/>
  <c r="M1933" i="9"/>
  <c r="M1932" i="9"/>
  <c r="M1931" i="9"/>
  <c r="M1930" i="9"/>
  <c r="M1929" i="9"/>
  <c r="M1928" i="9"/>
  <c r="M1927" i="9"/>
  <c r="M1926" i="9"/>
  <c r="M1925" i="9"/>
  <c r="M1924" i="9"/>
  <c r="M1923" i="9"/>
  <c r="M1922" i="9"/>
  <c r="M1921" i="9"/>
  <c r="M1920" i="9"/>
  <c r="M1919" i="9"/>
  <c r="M1918" i="9"/>
  <c r="M1917" i="9"/>
  <c r="M1916" i="9"/>
  <c r="M1915" i="9"/>
  <c r="M1914" i="9"/>
  <c r="M1913" i="9"/>
  <c r="M1912" i="9"/>
  <c r="M1911" i="9"/>
  <c r="M1910" i="9"/>
  <c r="M1909" i="9"/>
  <c r="M1908" i="9"/>
  <c r="M1907" i="9"/>
  <c r="M1906" i="9"/>
  <c r="M1905" i="9"/>
  <c r="M1904" i="9"/>
  <c r="M1903" i="9"/>
  <c r="M1902" i="9"/>
  <c r="M1901" i="9"/>
  <c r="M1900" i="9"/>
  <c r="M1899" i="9"/>
  <c r="M1898" i="9"/>
  <c r="M1897" i="9"/>
  <c r="M1896" i="9"/>
  <c r="M1895" i="9"/>
  <c r="M1894" i="9"/>
  <c r="M1893" i="9"/>
  <c r="M1892" i="9"/>
  <c r="M1891" i="9"/>
  <c r="M1890" i="9"/>
  <c r="M1889" i="9"/>
  <c r="M1888" i="9"/>
  <c r="M1887" i="9"/>
  <c r="M1886" i="9"/>
  <c r="M1885" i="9"/>
  <c r="M1884" i="9"/>
  <c r="M1883" i="9"/>
  <c r="M1882" i="9"/>
  <c r="M1881" i="9"/>
  <c r="M1880" i="9"/>
  <c r="M1879" i="9"/>
  <c r="M1878" i="9"/>
  <c r="M1877" i="9"/>
  <c r="M1876" i="9"/>
  <c r="M1875" i="9"/>
  <c r="M1874" i="9"/>
  <c r="M1873" i="9"/>
  <c r="M1872" i="9"/>
  <c r="M1871" i="9"/>
  <c r="M1870" i="9"/>
  <c r="M1869" i="9"/>
  <c r="M1868" i="9"/>
  <c r="M1867" i="9"/>
  <c r="M1866" i="9"/>
  <c r="M1865" i="9"/>
  <c r="M1864" i="9"/>
  <c r="M1863" i="9"/>
  <c r="M1862" i="9"/>
  <c r="M1861" i="9"/>
  <c r="M1860" i="9"/>
  <c r="M1859" i="9"/>
  <c r="M1858" i="9"/>
  <c r="M1857" i="9"/>
  <c r="M1856" i="9"/>
  <c r="M1855" i="9"/>
  <c r="M1854" i="9"/>
  <c r="M1853" i="9"/>
  <c r="M1852" i="9"/>
  <c r="M1851" i="9"/>
  <c r="M1850" i="9"/>
  <c r="M1849" i="9"/>
  <c r="M1848" i="9"/>
  <c r="M1847" i="9"/>
  <c r="M1846" i="9"/>
  <c r="M1845" i="9"/>
  <c r="M1844" i="9"/>
  <c r="M1843" i="9"/>
  <c r="M1842" i="9"/>
  <c r="M1841" i="9"/>
  <c r="M1840" i="9"/>
  <c r="M1839" i="9"/>
  <c r="M1838" i="9"/>
  <c r="M1837" i="9"/>
  <c r="M1836" i="9"/>
  <c r="M1835" i="9"/>
  <c r="M1834" i="9"/>
  <c r="M1833" i="9"/>
  <c r="M1832" i="9"/>
  <c r="M1831" i="9"/>
  <c r="M1830" i="9"/>
  <c r="M1829" i="9"/>
  <c r="M1828" i="9"/>
  <c r="M1827" i="9"/>
  <c r="M1826" i="9"/>
  <c r="M1825" i="9"/>
  <c r="M1824" i="9"/>
  <c r="M1823" i="9"/>
  <c r="M1822" i="9"/>
  <c r="M1821" i="9"/>
  <c r="M1820" i="9"/>
  <c r="M1819" i="9"/>
  <c r="M1818" i="9"/>
  <c r="M1817" i="9"/>
  <c r="M1816" i="9"/>
  <c r="M1815" i="9"/>
  <c r="M1814" i="9"/>
  <c r="M1813" i="9"/>
  <c r="M1812" i="9"/>
  <c r="M1811" i="9"/>
  <c r="M1810" i="9"/>
  <c r="M1809" i="9"/>
  <c r="M1808" i="9"/>
  <c r="M1807" i="9"/>
  <c r="M1806" i="9"/>
  <c r="M1805" i="9"/>
  <c r="M1804" i="9"/>
  <c r="M1803" i="9"/>
  <c r="M1802" i="9"/>
  <c r="M1801" i="9"/>
  <c r="M1800" i="9"/>
  <c r="M1799" i="9"/>
  <c r="M1798" i="9"/>
  <c r="M1797" i="9"/>
  <c r="M1796" i="9"/>
  <c r="M1795" i="9"/>
  <c r="M1794" i="9"/>
  <c r="M1793" i="9"/>
  <c r="M1792" i="9"/>
  <c r="M1791" i="9"/>
  <c r="M1790" i="9"/>
  <c r="M1789" i="9"/>
  <c r="M1788" i="9"/>
  <c r="M1787" i="9"/>
  <c r="M1786" i="9"/>
  <c r="L1785" i="9"/>
  <c r="K1785" i="9"/>
  <c r="J1785" i="9"/>
  <c r="I1785" i="9"/>
  <c r="H1785" i="9"/>
  <c r="G1785" i="9"/>
  <c r="F1785" i="9"/>
  <c r="E1785" i="9"/>
  <c r="M1784" i="9"/>
  <c r="M1783" i="9"/>
  <c r="M1782" i="9"/>
  <c r="M1781" i="9"/>
  <c r="M1780" i="9"/>
  <c r="M1779" i="9"/>
  <c r="M1778" i="9"/>
  <c r="M1777" i="9"/>
  <c r="M1776" i="9"/>
  <c r="M1775" i="9"/>
  <c r="M1774" i="9"/>
  <c r="M1773" i="9"/>
  <c r="M1772" i="9"/>
  <c r="M1771" i="9"/>
  <c r="M1770" i="9"/>
  <c r="M1769" i="9"/>
  <c r="M1768" i="9"/>
  <c r="M1767" i="9"/>
  <c r="M1766" i="9"/>
  <c r="M1765" i="9"/>
  <c r="M1764" i="9"/>
  <c r="M1763" i="9"/>
  <c r="M1762" i="9"/>
  <c r="M1761" i="9"/>
  <c r="M1760" i="9"/>
  <c r="M1759" i="9"/>
  <c r="M1758" i="9"/>
  <c r="M1757" i="9"/>
  <c r="M1756" i="9"/>
  <c r="M1755" i="9"/>
  <c r="M1754" i="9"/>
  <c r="M1753" i="9"/>
  <c r="M1752" i="9"/>
  <c r="M1751" i="9"/>
  <c r="M1750" i="9"/>
  <c r="M1749" i="9"/>
  <c r="M1748" i="9"/>
  <c r="M1747" i="9"/>
  <c r="M1746" i="9"/>
  <c r="M1745" i="9"/>
  <c r="M1744" i="9"/>
  <c r="M1743" i="9"/>
  <c r="M1742" i="9"/>
  <c r="M1741" i="9"/>
  <c r="M1740" i="9"/>
  <c r="M1739" i="9"/>
  <c r="M1738" i="9"/>
  <c r="M1737" i="9"/>
  <c r="M1736" i="9"/>
  <c r="M1735" i="9"/>
  <c r="M1734" i="9"/>
  <c r="M1733" i="9"/>
  <c r="M1732" i="9"/>
  <c r="M1731" i="9"/>
  <c r="M1730" i="9"/>
  <c r="M1729" i="9"/>
  <c r="M1728" i="9"/>
  <c r="M1727" i="9"/>
  <c r="M1726" i="9"/>
  <c r="M1725" i="9"/>
  <c r="M1724" i="9"/>
  <c r="M1723" i="9"/>
  <c r="M1722" i="9"/>
  <c r="M1721" i="9"/>
  <c r="M1720" i="9"/>
  <c r="M1719" i="9"/>
  <c r="M1718" i="9"/>
  <c r="M1717" i="9"/>
  <c r="M1716" i="9"/>
  <c r="M1715" i="9"/>
  <c r="M1714" i="9"/>
  <c r="M1713" i="9"/>
  <c r="M1712" i="9"/>
  <c r="M1711" i="9"/>
  <c r="M1710" i="9"/>
  <c r="M1709" i="9"/>
  <c r="M1708" i="9"/>
  <c r="M1707" i="9"/>
  <c r="M1706" i="9"/>
  <c r="M1705" i="9"/>
  <c r="M1704" i="9"/>
  <c r="M1703" i="9"/>
  <c r="M1702" i="9"/>
  <c r="M1701" i="9"/>
  <c r="M1700" i="9"/>
  <c r="M1699" i="9"/>
  <c r="M1698" i="9"/>
  <c r="M1697" i="9"/>
  <c r="M1696" i="9"/>
  <c r="M1695" i="9"/>
  <c r="M1694" i="9"/>
  <c r="M1693" i="9"/>
  <c r="M1692" i="9"/>
  <c r="M1691" i="9"/>
  <c r="M1690" i="9"/>
  <c r="M1689" i="9"/>
  <c r="M1688" i="9"/>
  <c r="M1687" i="9"/>
  <c r="M1686" i="9"/>
  <c r="M1685" i="9"/>
  <c r="M1684" i="9"/>
  <c r="M1683" i="9"/>
  <c r="M1682" i="9"/>
  <c r="M1681" i="9"/>
  <c r="M1680" i="9"/>
  <c r="M1679" i="9"/>
  <c r="M1678" i="9"/>
  <c r="M1677" i="9"/>
  <c r="M1676" i="9"/>
  <c r="M1675" i="9"/>
  <c r="M1674" i="9"/>
  <c r="M1673" i="9"/>
  <c r="M1672" i="9"/>
  <c r="M1671" i="9"/>
  <c r="M1670" i="9"/>
  <c r="M1669" i="9"/>
  <c r="M1668" i="9"/>
  <c r="M1667" i="9"/>
  <c r="M1666" i="9"/>
  <c r="M1665" i="9"/>
  <c r="M1664" i="9"/>
  <c r="M1663" i="9"/>
  <c r="M1662" i="9"/>
  <c r="M1661" i="9"/>
  <c r="M1660" i="9"/>
  <c r="M1659" i="9"/>
  <c r="M1658" i="9"/>
  <c r="M1657" i="9"/>
  <c r="M1656" i="9"/>
  <c r="M1655" i="9"/>
  <c r="M1654" i="9"/>
  <c r="M1653" i="9"/>
  <c r="M1652" i="9"/>
  <c r="M1651" i="9"/>
  <c r="M1650" i="9"/>
  <c r="M1649" i="9"/>
  <c r="M1648" i="9"/>
  <c r="M1647" i="9"/>
  <c r="M1646" i="9"/>
  <c r="M1645" i="9"/>
  <c r="M1644" i="9"/>
  <c r="M1643" i="9"/>
  <c r="M1642" i="9"/>
  <c r="M1641" i="9"/>
  <c r="M1640" i="9"/>
  <c r="M1639" i="9"/>
  <c r="M1638" i="9"/>
  <c r="M1637" i="9"/>
  <c r="M1636" i="9"/>
  <c r="M1635" i="9"/>
  <c r="M1634" i="9"/>
  <c r="M1633" i="9"/>
  <c r="M1632" i="9"/>
  <c r="M1631" i="9"/>
  <c r="M1630" i="9"/>
  <c r="M1629" i="9"/>
  <c r="M1628" i="9"/>
  <c r="M1627" i="9"/>
  <c r="M1626" i="9"/>
  <c r="M1625" i="9"/>
  <c r="M1624" i="9"/>
  <c r="M1623" i="9"/>
  <c r="M1622" i="9"/>
  <c r="M1621" i="9"/>
  <c r="M1620" i="9"/>
  <c r="M1619" i="9"/>
  <c r="M1618" i="9"/>
  <c r="M1617" i="9"/>
  <c r="M1616" i="9"/>
  <c r="M1615" i="9"/>
  <c r="M1614" i="9"/>
  <c r="M1613" i="9"/>
  <c r="M1612" i="9"/>
  <c r="M1611" i="9"/>
  <c r="M1610" i="9"/>
  <c r="M1609" i="9"/>
  <c r="M1608" i="9"/>
  <c r="M1607" i="9"/>
  <c r="M1606" i="9"/>
  <c r="M1605" i="9"/>
  <c r="M1604" i="9"/>
  <c r="M1603" i="9"/>
  <c r="M1602" i="9"/>
  <c r="M1601" i="9"/>
  <c r="M1600" i="9"/>
  <c r="M1599" i="9"/>
  <c r="M1598" i="9"/>
  <c r="M1597" i="9"/>
  <c r="M1596" i="9"/>
  <c r="M1595" i="9"/>
  <c r="M1594" i="9"/>
  <c r="M1593" i="9"/>
  <c r="M1592" i="9"/>
  <c r="M1591" i="9"/>
  <c r="M1590" i="9"/>
  <c r="M1589" i="9"/>
  <c r="M1588" i="9"/>
  <c r="M1587" i="9"/>
  <c r="M1586" i="9"/>
  <c r="M1585" i="9"/>
  <c r="M1584" i="9"/>
  <c r="M1583" i="9"/>
  <c r="M1582" i="9"/>
  <c r="M1581" i="9"/>
  <c r="M1580" i="9"/>
  <c r="M1579" i="9"/>
  <c r="M1578" i="9"/>
  <c r="M1577" i="9"/>
  <c r="M1576" i="9"/>
  <c r="M1575" i="9"/>
  <c r="M1574" i="9"/>
  <c r="M1573" i="9"/>
  <c r="M1572" i="9"/>
  <c r="M1571" i="9"/>
  <c r="M1570" i="9"/>
  <c r="M1569" i="9"/>
  <c r="M1568" i="9"/>
  <c r="M1567" i="9"/>
  <c r="M1566" i="9"/>
  <c r="M1565" i="9"/>
  <c r="M1564" i="9"/>
  <c r="M1563" i="9"/>
  <c r="M1562" i="9"/>
  <c r="M1561" i="9"/>
  <c r="M1560" i="9"/>
  <c r="M1559" i="9"/>
  <c r="M1558" i="9"/>
  <c r="M1557" i="9"/>
  <c r="M1556" i="9"/>
  <c r="M1555" i="9"/>
  <c r="M1554" i="9"/>
  <c r="M1553" i="9"/>
  <c r="M1552" i="9"/>
  <c r="M1551" i="9"/>
  <c r="M1550" i="9"/>
  <c r="M1549" i="9"/>
  <c r="M1548" i="9"/>
  <c r="M1547" i="9"/>
  <c r="M1546" i="9"/>
  <c r="M1545" i="9"/>
  <c r="M1544" i="9"/>
  <c r="M1543" i="9"/>
  <c r="M1542" i="9"/>
  <c r="M1541" i="9"/>
  <c r="M1540" i="9"/>
  <c r="M1539" i="9"/>
  <c r="M1538" i="9"/>
  <c r="M1537" i="9"/>
  <c r="M1536" i="9"/>
  <c r="M1535" i="9"/>
  <c r="M1534" i="9"/>
  <c r="M1533" i="9"/>
  <c r="M1532" i="9"/>
  <c r="M1531" i="9"/>
  <c r="M1530" i="9"/>
  <c r="M1529" i="9"/>
  <c r="M1528" i="9"/>
  <c r="M1527" i="9"/>
  <c r="M1526" i="9"/>
  <c r="M1525" i="9"/>
  <c r="M1524" i="9"/>
  <c r="M1523" i="9"/>
  <c r="M1522" i="9"/>
  <c r="M1521" i="9"/>
  <c r="M1520" i="9"/>
  <c r="M1519" i="9"/>
  <c r="M1518" i="9"/>
  <c r="M1517" i="9"/>
  <c r="M1516" i="9"/>
  <c r="M1515" i="9"/>
  <c r="M1514" i="9"/>
  <c r="M1513" i="9"/>
  <c r="M1512" i="9"/>
  <c r="M1511" i="9"/>
  <c r="M1510" i="9"/>
  <c r="M1509" i="9"/>
  <c r="M1508" i="9"/>
  <c r="M1507" i="9"/>
  <c r="M1506" i="9"/>
  <c r="M1505" i="9"/>
  <c r="M1504" i="9"/>
  <c r="M1503" i="9"/>
  <c r="M1502" i="9"/>
  <c r="M1501" i="9"/>
  <c r="M1500" i="9"/>
  <c r="M1499" i="9"/>
  <c r="M1498" i="9"/>
  <c r="M1497" i="9"/>
  <c r="M1496" i="9"/>
  <c r="M1495" i="9"/>
  <c r="M1494" i="9"/>
  <c r="M1493" i="9"/>
  <c r="M1492" i="9"/>
  <c r="M1491" i="9"/>
  <c r="M1490" i="9"/>
  <c r="M1489" i="9"/>
  <c r="M1488" i="9"/>
  <c r="M1487" i="9"/>
  <c r="M1486" i="9"/>
  <c r="M1485" i="9"/>
  <c r="M1484" i="9"/>
  <c r="M1483" i="9"/>
  <c r="M1482" i="9"/>
  <c r="M1481" i="9"/>
  <c r="M1480" i="9"/>
  <c r="M1479" i="9"/>
  <c r="M1478" i="9"/>
  <c r="M1477" i="9"/>
  <c r="M1476" i="9"/>
  <c r="M1475" i="9"/>
  <c r="M1474" i="9"/>
  <c r="M1473" i="9"/>
  <c r="M1472" i="9"/>
  <c r="M1471" i="9"/>
  <c r="M1470" i="9"/>
  <c r="M1469" i="9"/>
  <c r="M1468" i="9"/>
  <c r="M1467" i="9"/>
  <c r="M1466" i="9"/>
  <c r="M1465" i="9"/>
  <c r="M1464" i="9"/>
  <c r="M1463" i="9"/>
  <c r="M1462" i="9"/>
  <c r="M1461" i="9"/>
  <c r="M1460" i="9"/>
  <c r="M1459" i="9"/>
  <c r="M1458" i="9"/>
  <c r="M1457" i="9"/>
  <c r="M1456" i="9"/>
  <c r="M1455" i="9"/>
  <c r="M1454" i="9"/>
  <c r="M1453" i="9"/>
  <c r="M1452" i="9"/>
  <c r="M1451" i="9"/>
  <c r="M1450" i="9"/>
  <c r="M1449" i="9"/>
  <c r="M1448" i="9"/>
  <c r="M1447" i="9"/>
  <c r="M1446" i="9"/>
  <c r="M1445" i="9"/>
  <c r="M1444" i="9"/>
  <c r="M1443" i="9"/>
  <c r="M1442" i="9"/>
  <c r="M1441" i="9"/>
  <c r="M1440" i="9"/>
  <c r="M1439" i="9"/>
  <c r="M1438" i="9"/>
  <c r="M1437" i="9"/>
  <c r="M1436" i="9"/>
  <c r="M1435" i="9"/>
  <c r="M1434" i="9"/>
  <c r="M1433" i="9"/>
  <c r="M1432" i="9"/>
  <c r="M1431" i="9"/>
  <c r="M1430" i="9"/>
  <c r="M1429" i="9"/>
  <c r="M1428" i="9"/>
  <c r="M1427" i="9"/>
  <c r="M1426" i="9"/>
  <c r="M1425" i="9"/>
  <c r="M1424" i="9"/>
  <c r="M1423" i="9"/>
  <c r="M1422" i="9"/>
  <c r="M1421" i="9"/>
  <c r="M1420" i="9"/>
  <c r="M1419" i="9"/>
  <c r="M1418" i="9"/>
  <c r="M1417" i="9"/>
  <c r="M1416" i="9"/>
  <c r="M1415" i="9"/>
  <c r="M1414" i="9"/>
  <c r="M1413" i="9"/>
  <c r="M1412" i="9"/>
  <c r="M1411" i="9"/>
  <c r="M1410" i="9"/>
  <c r="M1409" i="9"/>
  <c r="M1408" i="9"/>
  <c r="M1407" i="9"/>
  <c r="M1406" i="9"/>
  <c r="M1405" i="9"/>
  <c r="M1404" i="9"/>
  <c r="M1403" i="9"/>
  <c r="M1402" i="9"/>
  <c r="M1401" i="9"/>
  <c r="M1400" i="9"/>
  <c r="M1399" i="9"/>
  <c r="M1398" i="9"/>
  <c r="M1397" i="9"/>
  <c r="M1396" i="9"/>
  <c r="M1395" i="9"/>
  <c r="M1394" i="9"/>
  <c r="M1393" i="9"/>
  <c r="M1392" i="9"/>
  <c r="M1391" i="9"/>
  <c r="M1390" i="9"/>
  <c r="M1389" i="9"/>
  <c r="M1388" i="9"/>
  <c r="M1387" i="9"/>
  <c r="M1386" i="9"/>
  <c r="M1385" i="9"/>
  <c r="M1384" i="9"/>
  <c r="M1383" i="9"/>
  <c r="M1382" i="9"/>
  <c r="M1381" i="9"/>
  <c r="M1380" i="9"/>
  <c r="M1379" i="9"/>
  <c r="M1378" i="9"/>
  <c r="M1377" i="9"/>
  <c r="M1376" i="9"/>
  <c r="M1375" i="9"/>
  <c r="M1374" i="9"/>
  <c r="M1373" i="9"/>
  <c r="M1372" i="9"/>
  <c r="M1371" i="9"/>
  <c r="M1370" i="9"/>
  <c r="M1369" i="9"/>
  <c r="M1368" i="9"/>
  <c r="M1367" i="9"/>
  <c r="M1366" i="9"/>
  <c r="M1365" i="9"/>
  <c r="M1364" i="9"/>
  <c r="M1363" i="9"/>
  <c r="M1362" i="9"/>
  <c r="M1361" i="9"/>
  <c r="M1360" i="9"/>
  <c r="M1359" i="9"/>
  <c r="M1358" i="9"/>
  <c r="M1357" i="9"/>
  <c r="M1356" i="9"/>
  <c r="M1355" i="9"/>
  <c r="M1354" i="9"/>
  <c r="M1353" i="9"/>
  <c r="M1352" i="9"/>
  <c r="M1351" i="9"/>
  <c r="M1350" i="9"/>
  <c r="M1349" i="9"/>
  <c r="M1348" i="9"/>
  <c r="M1347" i="9"/>
  <c r="M1346" i="9"/>
  <c r="M1345" i="9"/>
  <c r="M1344" i="9"/>
  <c r="M1343" i="9"/>
  <c r="M1342" i="9"/>
  <c r="M1341" i="9"/>
  <c r="M1340" i="9"/>
  <c r="M1339" i="9"/>
  <c r="M1338" i="9"/>
  <c r="M1337" i="9"/>
  <c r="M1336" i="9"/>
  <c r="M1335" i="9"/>
  <c r="M1334" i="9"/>
  <c r="M1333" i="9"/>
  <c r="M1332" i="9"/>
  <c r="M1331" i="9"/>
  <c r="M1330" i="9"/>
  <c r="M1329" i="9"/>
  <c r="M1328" i="9"/>
  <c r="M1327" i="9"/>
  <c r="M1326" i="9"/>
  <c r="M1325" i="9"/>
  <c r="M1324" i="9"/>
  <c r="M1323" i="9"/>
  <c r="M1322" i="9"/>
  <c r="M1321" i="9"/>
  <c r="M1320" i="9"/>
  <c r="M1319" i="9"/>
  <c r="M1318" i="9"/>
  <c r="M1317" i="9"/>
  <c r="M1316" i="9"/>
  <c r="M1315" i="9"/>
  <c r="M1314" i="9"/>
  <c r="M1313" i="9"/>
  <c r="M1312" i="9"/>
  <c r="M1311" i="9"/>
  <c r="M1310" i="9"/>
  <c r="M1309" i="9"/>
  <c r="M1308" i="9"/>
  <c r="M1307" i="9"/>
  <c r="M1306" i="9"/>
  <c r="M1305" i="9"/>
  <c r="M1304" i="9"/>
  <c r="M1303" i="9"/>
  <c r="M1302" i="9"/>
  <c r="M1301" i="9"/>
  <c r="M1300" i="9"/>
  <c r="M1299" i="9"/>
  <c r="M1298" i="9"/>
  <c r="M1297" i="9"/>
  <c r="M1296" i="9"/>
  <c r="M1295" i="9"/>
  <c r="M1294" i="9"/>
  <c r="M1293" i="9"/>
  <c r="M1292" i="9"/>
  <c r="M1291" i="9"/>
  <c r="M1290" i="9"/>
  <c r="M1289" i="9"/>
  <c r="M1288" i="9"/>
  <c r="M1287" i="9"/>
  <c r="M1286" i="9"/>
  <c r="M1285" i="9"/>
  <c r="M1284" i="9"/>
  <c r="M1283" i="9"/>
  <c r="M1282" i="9"/>
  <c r="M1281" i="9"/>
  <c r="M1280" i="9"/>
  <c r="M1279" i="9"/>
  <c r="M1278" i="9"/>
  <c r="M1277" i="9"/>
  <c r="M1276" i="9"/>
  <c r="M1275" i="9"/>
  <c r="M1274" i="9"/>
  <c r="M1273" i="9"/>
  <c r="M1272" i="9"/>
  <c r="M1271" i="9"/>
  <c r="M1270" i="9"/>
  <c r="M1269" i="9"/>
  <c r="M1268" i="9"/>
  <c r="M1267" i="9"/>
  <c r="M1266" i="9"/>
  <c r="M1265" i="9"/>
  <c r="M1264" i="9"/>
  <c r="M1263" i="9"/>
  <c r="M1262" i="9"/>
  <c r="M1261" i="9"/>
  <c r="L1260" i="9"/>
  <c r="K1260" i="9"/>
  <c r="J1260" i="9"/>
  <c r="I1260" i="9"/>
  <c r="H1260" i="9"/>
  <c r="G1260" i="9"/>
  <c r="F1260" i="9"/>
  <c r="E1260" i="9"/>
  <c r="M1259" i="9"/>
  <c r="M1258" i="9"/>
  <c r="M1257" i="9"/>
  <c r="M1256" i="9"/>
  <c r="M1255" i="9"/>
  <c r="M1254" i="9"/>
  <c r="M1253" i="9"/>
  <c r="M1252" i="9"/>
  <c r="M1251" i="9"/>
  <c r="M1250" i="9"/>
  <c r="M1249" i="9"/>
  <c r="M1248" i="9"/>
  <c r="M1247" i="9"/>
  <c r="M1246" i="9"/>
  <c r="M1245" i="9"/>
  <c r="M1244" i="9"/>
  <c r="M1243" i="9"/>
  <c r="M1242" i="9"/>
  <c r="M1241" i="9"/>
  <c r="M1240" i="9"/>
  <c r="M1239" i="9"/>
  <c r="M1238" i="9"/>
  <c r="M1237" i="9"/>
  <c r="M1236" i="9"/>
  <c r="M1235" i="9"/>
  <c r="M1234" i="9"/>
  <c r="M1233" i="9"/>
  <c r="M1232" i="9"/>
  <c r="M1231" i="9"/>
  <c r="M1230" i="9"/>
  <c r="M1229" i="9"/>
  <c r="M1228" i="9"/>
  <c r="M1227" i="9"/>
  <c r="M1226" i="9"/>
  <c r="M1225" i="9"/>
  <c r="M1224" i="9"/>
  <c r="M1223" i="9"/>
  <c r="M1222" i="9"/>
  <c r="M1221" i="9"/>
  <c r="M1220" i="9"/>
  <c r="M1219" i="9"/>
  <c r="M1218" i="9"/>
  <c r="M1217" i="9"/>
  <c r="M1216" i="9"/>
  <c r="M1215" i="9"/>
  <c r="M1214" i="9"/>
  <c r="M1213" i="9"/>
  <c r="M1212" i="9"/>
  <c r="M1211" i="9"/>
  <c r="M1210" i="9"/>
  <c r="M1209" i="9"/>
  <c r="M1208" i="9"/>
  <c r="M1207" i="9"/>
  <c r="M1206" i="9"/>
  <c r="M1205" i="9"/>
  <c r="M1204" i="9"/>
  <c r="M1203" i="9"/>
  <c r="M1202" i="9"/>
  <c r="M1201" i="9"/>
  <c r="M1200" i="9"/>
  <c r="M1199" i="9"/>
  <c r="M1198" i="9"/>
  <c r="M1197" i="9"/>
  <c r="M1196" i="9"/>
  <c r="M1195" i="9"/>
  <c r="M1194" i="9"/>
  <c r="M1193" i="9"/>
  <c r="M1192" i="9"/>
  <c r="M1191" i="9"/>
  <c r="M1190" i="9"/>
  <c r="M1189" i="9"/>
  <c r="M1188" i="9"/>
  <c r="M1187" i="9"/>
  <c r="M1186" i="9"/>
  <c r="M1185" i="9"/>
  <c r="M1184" i="9"/>
  <c r="M1183" i="9"/>
  <c r="M1182" i="9"/>
  <c r="M1181" i="9"/>
  <c r="M1180" i="9"/>
  <c r="M1179" i="9"/>
  <c r="M1178" i="9"/>
  <c r="M1177" i="9"/>
  <c r="M1176" i="9"/>
  <c r="M1175" i="9"/>
  <c r="M1174" i="9"/>
  <c r="M1173" i="9"/>
  <c r="M1172" i="9"/>
  <c r="M1171" i="9"/>
  <c r="M1170" i="9"/>
  <c r="M1169" i="9"/>
  <c r="M1168" i="9"/>
  <c r="M1167" i="9"/>
  <c r="M1166" i="9"/>
  <c r="M1165" i="9"/>
  <c r="M1164" i="9"/>
  <c r="M1163" i="9"/>
  <c r="M1162" i="9"/>
  <c r="M1161" i="9"/>
  <c r="M1160" i="9"/>
  <c r="M1159" i="9"/>
  <c r="M1158" i="9"/>
  <c r="M1157" i="9"/>
  <c r="M1156" i="9"/>
  <c r="M1155" i="9"/>
  <c r="M1154" i="9"/>
  <c r="M1153" i="9"/>
  <c r="M1152" i="9"/>
  <c r="M1151" i="9"/>
  <c r="M1150" i="9"/>
  <c r="M1149" i="9"/>
  <c r="M1148" i="9"/>
  <c r="M1147" i="9"/>
  <c r="M1146" i="9"/>
  <c r="M1145" i="9"/>
  <c r="M1144" i="9"/>
  <c r="M1143" i="9"/>
  <c r="M1142" i="9"/>
  <c r="M1141" i="9"/>
  <c r="M1140" i="9"/>
  <c r="M1139" i="9"/>
  <c r="M1138" i="9"/>
  <c r="M1137" i="9"/>
  <c r="M1136" i="9"/>
  <c r="M1135" i="9"/>
  <c r="M1134" i="9"/>
  <c r="M1133" i="9"/>
  <c r="M1132" i="9"/>
  <c r="M1131" i="9"/>
  <c r="M1130" i="9"/>
  <c r="M1129" i="9"/>
  <c r="M1128" i="9"/>
  <c r="M1127" i="9"/>
  <c r="M1126" i="9"/>
  <c r="M1125" i="9"/>
  <c r="M1124" i="9"/>
  <c r="M1123" i="9"/>
  <c r="M1122" i="9"/>
  <c r="M1121" i="9"/>
  <c r="M1120" i="9"/>
  <c r="M1119" i="9"/>
  <c r="M1118" i="9"/>
  <c r="M1117" i="9"/>
  <c r="M1116" i="9"/>
  <c r="M1115" i="9"/>
  <c r="M1114" i="9"/>
  <c r="M1113" i="9"/>
  <c r="M1112" i="9"/>
  <c r="M1111" i="9"/>
  <c r="M1110" i="9"/>
  <c r="M1109" i="9"/>
  <c r="M1108" i="9"/>
  <c r="M1107" i="9"/>
  <c r="M1106" i="9"/>
  <c r="M1105" i="9"/>
  <c r="M1104" i="9"/>
  <c r="M1103" i="9"/>
  <c r="M1102" i="9"/>
  <c r="M1101" i="9"/>
  <c r="M1100" i="9"/>
  <c r="M1099" i="9"/>
  <c r="M1098" i="9"/>
  <c r="M1097" i="9"/>
  <c r="M1096" i="9"/>
  <c r="M1095" i="9"/>
  <c r="M1094" i="9"/>
  <c r="M1093" i="9"/>
  <c r="M1092" i="9"/>
  <c r="M1091" i="9"/>
  <c r="M1090" i="9"/>
  <c r="M1089" i="9"/>
  <c r="M1088" i="9"/>
  <c r="M1087" i="9"/>
  <c r="M1086" i="9"/>
  <c r="M1085" i="9"/>
  <c r="M1084" i="9"/>
  <c r="M1083" i="9"/>
  <c r="M1082" i="9"/>
  <c r="M1081" i="9"/>
  <c r="M1080" i="9"/>
  <c r="M1079" i="9"/>
  <c r="M1078" i="9"/>
  <c r="M1077" i="9"/>
  <c r="M1076" i="9"/>
  <c r="M1075" i="9"/>
  <c r="M1074" i="9"/>
  <c r="M1073" i="9"/>
  <c r="M1072" i="9"/>
  <c r="M1071" i="9"/>
  <c r="M1070" i="9"/>
  <c r="M1069" i="9"/>
  <c r="M1068" i="9"/>
  <c r="M1067" i="9"/>
  <c r="M1066" i="9"/>
  <c r="M1065" i="9"/>
  <c r="M1064" i="9"/>
  <c r="M1063" i="9"/>
  <c r="M1062" i="9"/>
  <c r="M1061" i="9"/>
  <c r="M1060" i="9"/>
  <c r="M1059" i="9"/>
  <c r="M1058" i="9"/>
  <c r="M1057" i="9"/>
  <c r="M1056" i="9"/>
  <c r="M1055" i="9"/>
  <c r="M1054" i="9"/>
  <c r="M1053" i="9"/>
  <c r="M1052" i="9"/>
  <c r="M1051" i="9"/>
  <c r="M1050" i="9"/>
  <c r="M1049" i="9"/>
  <c r="M1048" i="9"/>
  <c r="M1047" i="9"/>
  <c r="M1046" i="9"/>
  <c r="M1045" i="9"/>
  <c r="M1044" i="9"/>
  <c r="M1043" i="9"/>
  <c r="M1042" i="9"/>
  <c r="M1041" i="9"/>
  <c r="M1040" i="9"/>
  <c r="M1039" i="9"/>
  <c r="M1038" i="9"/>
  <c r="M1037" i="9"/>
  <c r="M1036" i="9"/>
  <c r="M1035" i="9"/>
  <c r="M1034" i="9"/>
  <c r="M1033" i="9"/>
  <c r="M1032" i="9"/>
  <c r="M1031" i="9"/>
  <c r="M1030" i="9"/>
  <c r="M1029" i="9"/>
  <c r="M1028" i="9"/>
  <c r="M1027" i="9"/>
  <c r="M1026" i="9"/>
  <c r="M1025" i="9"/>
  <c r="M1024" i="9"/>
  <c r="M1023" i="9"/>
  <c r="M1022" i="9"/>
  <c r="M1021" i="9"/>
  <c r="M1020" i="9"/>
  <c r="M1019" i="9"/>
  <c r="M1018" i="9"/>
  <c r="M1017" i="9"/>
  <c r="M1016" i="9"/>
  <c r="M1015" i="9"/>
  <c r="M1014" i="9"/>
  <c r="M1013" i="9"/>
  <c r="M1012" i="9"/>
  <c r="M1011" i="9"/>
  <c r="M1010" i="9"/>
  <c r="M1009" i="9"/>
  <c r="M1008" i="9"/>
  <c r="M1007" i="9"/>
  <c r="M1006" i="9"/>
  <c r="M1005" i="9"/>
  <c r="M1004" i="9"/>
  <c r="M1003" i="9"/>
  <c r="M1002" i="9"/>
  <c r="M1001" i="9"/>
  <c r="M1000" i="9"/>
  <c r="M999" i="9"/>
  <c r="M998" i="9"/>
  <c r="M997" i="9"/>
  <c r="M996" i="9"/>
  <c r="M995" i="9"/>
  <c r="M994" i="9"/>
  <c r="M993" i="9"/>
  <c r="M992" i="9"/>
  <c r="M991" i="9"/>
  <c r="M990" i="9"/>
  <c r="M989" i="9"/>
  <c r="M988" i="9"/>
  <c r="M987" i="9"/>
  <c r="M986" i="9"/>
  <c r="M985" i="9"/>
  <c r="M984" i="9"/>
  <c r="M983" i="9"/>
  <c r="M982" i="9"/>
  <c r="M981" i="9"/>
  <c r="M980" i="9"/>
  <c r="M979" i="9"/>
  <c r="M978" i="9"/>
  <c r="M977" i="9"/>
  <c r="M976" i="9"/>
  <c r="M975" i="9"/>
  <c r="M974" i="9"/>
  <c r="M973" i="9"/>
  <c r="M972" i="9"/>
  <c r="M971" i="9"/>
  <c r="M970" i="9"/>
  <c r="M969" i="9"/>
  <c r="M968" i="9"/>
  <c r="M967" i="9"/>
  <c r="M966" i="9"/>
  <c r="M965" i="9"/>
  <c r="M964" i="9"/>
  <c r="M963" i="9"/>
  <c r="M962" i="9"/>
  <c r="M961" i="9"/>
  <c r="M960" i="9"/>
  <c r="M959" i="9"/>
  <c r="M958" i="9"/>
  <c r="M957" i="9"/>
  <c r="M956" i="9"/>
  <c r="M955" i="9"/>
  <c r="M954" i="9"/>
  <c r="M953" i="9"/>
  <c r="M952" i="9"/>
  <c r="M951" i="9"/>
  <c r="M950" i="9"/>
  <c r="M949" i="9"/>
  <c r="M948" i="9"/>
  <c r="M947" i="9"/>
  <c r="M946" i="9"/>
  <c r="M945" i="9"/>
  <c r="M944" i="9"/>
  <c r="M943" i="9"/>
  <c r="M942" i="9"/>
  <c r="M941" i="9"/>
  <c r="M940" i="9"/>
  <c r="M939" i="9"/>
  <c r="M938" i="9"/>
  <c r="M937" i="9"/>
  <c r="M936" i="9"/>
  <c r="M935" i="9"/>
  <c r="M934" i="9"/>
  <c r="M933" i="9"/>
  <c r="M932" i="9"/>
  <c r="M931" i="9"/>
  <c r="M930" i="9"/>
  <c r="M929" i="9"/>
  <c r="M928" i="9"/>
  <c r="M927" i="9"/>
  <c r="M926" i="9"/>
  <c r="M925" i="9"/>
  <c r="M924" i="9"/>
  <c r="M923" i="9"/>
  <c r="M922" i="9"/>
  <c r="M921" i="9"/>
  <c r="M920" i="9"/>
  <c r="M919" i="9"/>
  <c r="M918" i="9"/>
  <c r="M917" i="9"/>
  <c r="M916" i="9"/>
  <c r="M915" i="9"/>
  <c r="M914" i="9"/>
  <c r="M913" i="9"/>
  <c r="M912" i="9"/>
  <c r="M911" i="9"/>
  <c r="M910" i="9"/>
  <c r="M909" i="9"/>
  <c r="M908" i="9"/>
  <c r="M907" i="9"/>
  <c r="M906" i="9"/>
  <c r="M905" i="9"/>
  <c r="M904" i="9"/>
  <c r="M903" i="9"/>
  <c r="M902" i="9"/>
  <c r="M901" i="9"/>
  <c r="M900" i="9"/>
  <c r="M899" i="9"/>
  <c r="M898" i="9"/>
  <c r="M897" i="9"/>
  <c r="M896" i="9"/>
  <c r="M895" i="9"/>
  <c r="M894" i="9"/>
  <c r="M893" i="9"/>
  <c r="M892" i="9"/>
  <c r="M891" i="9"/>
  <c r="M890" i="9"/>
  <c r="M889" i="9"/>
  <c r="M888" i="9"/>
  <c r="M887" i="9"/>
  <c r="M886" i="9"/>
  <c r="M885" i="9"/>
  <c r="M884" i="9"/>
  <c r="M883" i="9"/>
  <c r="M882" i="9"/>
  <c r="M881" i="9"/>
  <c r="M880" i="9"/>
  <c r="M879" i="9"/>
  <c r="M878" i="9"/>
  <c r="M877" i="9"/>
  <c r="M876" i="9"/>
  <c r="M875" i="9"/>
  <c r="M874" i="9"/>
  <c r="M873" i="9"/>
  <c r="M872" i="9"/>
  <c r="M871" i="9"/>
  <c r="M870" i="9"/>
  <c r="M869" i="9"/>
  <c r="M868" i="9"/>
  <c r="M867" i="9"/>
  <c r="M866" i="9"/>
  <c r="M865" i="9"/>
  <c r="M864" i="9"/>
  <c r="M863" i="9"/>
  <c r="M862" i="9"/>
  <c r="M861" i="9"/>
  <c r="M860" i="9"/>
  <c r="M859" i="9"/>
  <c r="M858" i="9"/>
  <c r="M857" i="9"/>
  <c r="M856" i="9"/>
  <c r="M855" i="9"/>
  <c r="M854" i="9"/>
  <c r="M853" i="9"/>
  <c r="M852" i="9"/>
  <c r="M851" i="9"/>
  <c r="M850" i="9"/>
  <c r="M849" i="9"/>
  <c r="M848" i="9"/>
  <c r="M847" i="9"/>
  <c r="M846" i="9"/>
  <c r="M845" i="9"/>
  <c r="M844" i="9"/>
  <c r="M843" i="9"/>
  <c r="M842" i="9"/>
  <c r="M841" i="9"/>
  <c r="M840" i="9"/>
  <c r="M839" i="9"/>
  <c r="M838" i="9"/>
  <c r="M837" i="9"/>
  <c r="M836" i="9"/>
  <c r="M835" i="9"/>
  <c r="M834" i="9"/>
  <c r="M833" i="9"/>
  <c r="M832" i="9"/>
  <c r="M831" i="9"/>
  <c r="M830" i="9"/>
  <c r="M829" i="9"/>
  <c r="M828" i="9"/>
  <c r="M827" i="9"/>
  <c r="M826" i="9"/>
  <c r="M825" i="9"/>
  <c r="M824" i="9"/>
  <c r="M823" i="9"/>
  <c r="M822" i="9"/>
  <c r="M821" i="9"/>
  <c r="M820" i="9"/>
  <c r="M819" i="9"/>
  <c r="M818" i="9"/>
  <c r="M817" i="9"/>
  <c r="M816" i="9"/>
  <c r="M815" i="9"/>
  <c r="M814" i="9"/>
  <c r="M813" i="9"/>
  <c r="M812" i="9"/>
  <c r="M811" i="9"/>
  <c r="M810" i="9"/>
  <c r="M809" i="9"/>
  <c r="M808" i="9"/>
  <c r="M807" i="9"/>
  <c r="M806" i="9"/>
  <c r="M805" i="9"/>
  <c r="M804" i="9"/>
  <c r="M803" i="9"/>
  <c r="M802" i="9"/>
  <c r="M801" i="9"/>
  <c r="M800" i="9"/>
  <c r="M799" i="9"/>
  <c r="M798" i="9"/>
  <c r="M797" i="9"/>
  <c r="M796" i="9"/>
  <c r="M795" i="9"/>
  <c r="M794" i="9"/>
  <c r="M793" i="9"/>
  <c r="M792" i="9"/>
  <c r="M791" i="9"/>
  <c r="M790" i="9"/>
  <c r="M789" i="9"/>
  <c r="M788" i="9"/>
  <c r="M787" i="9"/>
  <c r="M786" i="9"/>
  <c r="M785" i="9"/>
  <c r="M784" i="9"/>
  <c r="M783" i="9"/>
  <c r="M782" i="9"/>
  <c r="M781" i="9"/>
  <c r="M780" i="9"/>
  <c r="M779" i="9"/>
  <c r="M778" i="9"/>
  <c r="M777" i="9"/>
  <c r="M776" i="9"/>
  <c r="M775" i="9"/>
  <c r="M774" i="9"/>
  <c r="M773" i="9"/>
  <c r="M772" i="9"/>
  <c r="M771" i="9"/>
  <c r="M770" i="9"/>
  <c r="M769" i="9"/>
  <c r="M768" i="9"/>
  <c r="M767" i="9"/>
  <c r="M766" i="9"/>
  <c r="M765" i="9"/>
  <c r="M764" i="9"/>
  <c r="M763" i="9"/>
  <c r="M762" i="9"/>
  <c r="M761" i="9"/>
  <c r="M760" i="9"/>
  <c r="M759" i="9"/>
  <c r="M758" i="9"/>
  <c r="M757" i="9"/>
  <c r="M756" i="9"/>
  <c r="M755" i="9"/>
  <c r="M754" i="9"/>
  <c r="M753" i="9"/>
  <c r="M752" i="9"/>
  <c r="M751" i="9"/>
  <c r="M750" i="9"/>
  <c r="M749" i="9"/>
  <c r="M748" i="9"/>
  <c r="M747" i="9"/>
  <c r="M746" i="9"/>
  <c r="M745" i="9"/>
  <c r="M744" i="9"/>
  <c r="M743" i="9"/>
  <c r="M742" i="9"/>
  <c r="M741" i="9"/>
  <c r="M740" i="9"/>
  <c r="M739" i="9"/>
  <c r="M738" i="9"/>
  <c r="M737" i="9"/>
  <c r="M736" i="9"/>
  <c r="M735" i="9"/>
  <c r="M734" i="9"/>
  <c r="M733" i="9"/>
  <c r="M732" i="9"/>
  <c r="M731" i="9"/>
  <c r="M730" i="9"/>
  <c r="M729" i="9"/>
  <c r="M728" i="9"/>
  <c r="M727" i="9"/>
  <c r="M726" i="9"/>
  <c r="M725" i="9"/>
  <c r="M724" i="9"/>
  <c r="M723" i="9"/>
  <c r="M722" i="9"/>
  <c r="M721" i="9"/>
  <c r="M720" i="9"/>
  <c r="M719" i="9"/>
  <c r="M718" i="9"/>
  <c r="M717" i="9"/>
  <c r="M716" i="9"/>
  <c r="M715" i="9"/>
  <c r="M714" i="9"/>
  <c r="M713" i="9"/>
  <c r="M712" i="9"/>
  <c r="M711" i="9"/>
  <c r="M710" i="9"/>
  <c r="M709" i="9"/>
  <c r="M708" i="9"/>
  <c r="M707" i="9"/>
  <c r="M706" i="9"/>
  <c r="M705" i="9"/>
  <c r="M704" i="9"/>
  <c r="M703" i="9"/>
  <c r="M702" i="9"/>
  <c r="M701" i="9"/>
  <c r="M700" i="9"/>
  <c r="M699" i="9"/>
  <c r="M698" i="9"/>
  <c r="M697" i="9"/>
  <c r="M696" i="9"/>
  <c r="M695" i="9"/>
  <c r="M694" i="9"/>
  <c r="M693" i="9"/>
  <c r="M692" i="9"/>
  <c r="M691" i="9"/>
  <c r="M690" i="9"/>
  <c r="M689" i="9"/>
  <c r="M688" i="9"/>
  <c r="M687" i="9"/>
  <c r="M686" i="9"/>
  <c r="M685" i="9"/>
  <c r="M684" i="9"/>
  <c r="M683" i="9"/>
  <c r="M682" i="9"/>
  <c r="M681" i="9"/>
  <c r="M680" i="9"/>
  <c r="M679" i="9"/>
  <c r="M678" i="9"/>
  <c r="M677" i="9"/>
  <c r="M676" i="9"/>
  <c r="M675" i="9"/>
  <c r="M674" i="9"/>
  <c r="M673" i="9"/>
  <c r="M672" i="9"/>
  <c r="M671" i="9"/>
  <c r="M670" i="9"/>
  <c r="M669" i="9"/>
  <c r="M668" i="9"/>
  <c r="M667" i="9"/>
  <c r="M666" i="9"/>
  <c r="M665" i="9"/>
  <c r="M664" i="9"/>
  <c r="M663" i="9"/>
  <c r="M662" i="9"/>
  <c r="M661" i="9"/>
  <c r="M660" i="9"/>
  <c r="M659" i="9"/>
  <c r="M658" i="9"/>
  <c r="M657" i="9"/>
  <c r="M656" i="9"/>
  <c r="M655" i="9"/>
  <c r="M654" i="9"/>
  <c r="M653" i="9"/>
  <c r="M652" i="9"/>
  <c r="M651" i="9"/>
  <c r="M650" i="9"/>
  <c r="M649" i="9"/>
  <c r="M648" i="9"/>
  <c r="M647" i="9"/>
  <c r="M646" i="9"/>
  <c r="M645" i="9"/>
  <c r="M644" i="9"/>
  <c r="M643" i="9"/>
  <c r="M642" i="9"/>
  <c r="M641" i="9"/>
  <c r="M640" i="9"/>
  <c r="M639" i="9"/>
  <c r="M638" i="9"/>
  <c r="M637" i="9"/>
  <c r="M636" i="9"/>
  <c r="M635" i="9"/>
  <c r="M634" i="9"/>
  <c r="M633" i="9"/>
  <c r="M632" i="9"/>
  <c r="M631" i="9"/>
  <c r="M630" i="9"/>
  <c r="M629" i="9"/>
  <c r="M628" i="9"/>
  <c r="M627" i="9"/>
  <c r="M626" i="9"/>
  <c r="M625" i="9"/>
  <c r="M624" i="9"/>
  <c r="M623" i="9"/>
  <c r="M622" i="9"/>
  <c r="M621" i="9"/>
  <c r="M620" i="9"/>
  <c r="M619" i="9"/>
  <c r="M618" i="9"/>
  <c r="M617" i="9"/>
  <c r="M616" i="9"/>
  <c r="M615" i="9"/>
  <c r="M614" i="9"/>
  <c r="M613" i="9"/>
  <c r="M612" i="9"/>
  <c r="M611" i="9"/>
  <c r="M610" i="9"/>
  <c r="M609" i="9"/>
  <c r="M608" i="9"/>
  <c r="M607" i="9"/>
  <c r="M606" i="9"/>
  <c r="M605" i="9"/>
  <c r="M604" i="9"/>
  <c r="M603" i="9"/>
  <c r="M602" i="9"/>
  <c r="M601" i="9"/>
  <c r="M600" i="9"/>
  <c r="M599" i="9"/>
  <c r="M598" i="9"/>
  <c r="M597" i="9"/>
  <c r="M596" i="9"/>
  <c r="M595" i="9"/>
  <c r="M594" i="9"/>
  <c r="M593" i="9"/>
  <c r="M592" i="9"/>
  <c r="M591" i="9"/>
  <c r="M590" i="9"/>
  <c r="M589" i="9"/>
  <c r="M588" i="9"/>
  <c r="M587" i="9"/>
  <c r="M586" i="9"/>
  <c r="M585" i="9"/>
  <c r="M584" i="9"/>
  <c r="M583" i="9"/>
  <c r="M582" i="9"/>
  <c r="M581" i="9"/>
  <c r="M580" i="9"/>
  <c r="M579" i="9"/>
  <c r="M578" i="9"/>
  <c r="M577" i="9"/>
  <c r="M576" i="9"/>
  <c r="M575" i="9"/>
  <c r="M574" i="9"/>
  <c r="M573" i="9"/>
  <c r="M572" i="9"/>
  <c r="M571" i="9"/>
  <c r="M570" i="9"/>
  <c r="M569" i="9"/>
  <c r="M568" i="9"/>
  <c r="M567" i="9"/>
  <c r="M566" i="9"/>
  <c r="M565" i="9"/>
  <c r="M564" i="9"/>
  <c r="M563" i="9"/>
  <c r="M562" i="9"/>
  <c r="M561" i="9"/>
  <c r="M560" i="9"/>
  <c r="M559" i="9"/>
  <c r="M558" i="9"/>
  <c r="M557" i="9"/>
  <c r="M556" i="9"/>
  <c r="M555" i="9"/>
  <c r="M554" i="9"/>
  <c r="M553" i="9"/>
  <c r="M552" i="9"/>
  <c r="M551" i="9"/>
  <c r="M550" i="9"/>
  <c r="M549" i="9"/>
  <c r="M548" i="9"/>
  <c r="M547" i="9"/>
  <c r="M546" i="9"/>
  <c r="M545" i="9"/>
  <c r="M544" i="9"/>
  <c r="M543" i="9"/>
  <c r="M542" i="9"/>
  <c r="M541" i="9"/>
  <c r="M540" i="9"/>
  <c r="M539" i="9"/>
  <c r="M538" i="9"/>
  <c r="M537" i="9"/>
  <c r="M536" i="9"/>
  <c r="M535" i="9"/>
  <c r="M534" i="9"/>
  <c r="M533" i="9"/>
  <c r="M532" i="9"/>
  <c r="M531" i="9"/>
  <c r="M530" i="9"/>
  <c r="M529" i="9"/>
  <c r="M528" i="9"/>
  <c r="M527" i="9"/>
  <c r="M526" i="9"/>
  <c r="M525" i="9"/>
  <c r="M524" i="9"/>
  <c r="L523" i="9"/>
  <c r="K523" i="9"/>
  <c r="J523" i="9"/>
  <c r="I523" i="9"/>
  <c r="H523" i="9"/>
  <c r="G523" i="9"/>
  <c r="F523" i="9"/>
  <c r="E523" i="9"/>
  <c r="M522" i="9"/>
  <c r="M521" i="9"/>
  <c r="M520" i="9"/>
  <c r="M519" i="9"/>
  <c r="M518" i="9"/>
  <c r="M517" i="9"/>
  <c r="M516" i="9"/>
  <c r="M515" i="9"/>
  <c r="M514" i="9"/>
  <c r="M513" i="9"/>
  <c r="M512" i="9"/>
  <c r="M511" i="9"/>
  <c r="M510" i="9"/>
  <c r="M509" i="9"/>
  <c r="M508" i="9"/>
  <c r="M507" i="9"/>
  <c r="M506" i="9"/>
  <c r="M505" i="9"/>
  <c r="M504" i="9"/>
  <c r="M503" i="9"/>
  <c r="M502" i="9"/>
  <c r="M501" i="9"/>
  <c r="M500" i="9"/>
  <c r="M499" i="9"/>
  <c r="M498" i="9"/>
  <c r="M497" i="9"/>
  <c r="M496" i="9"/>
  <c r="M495" i="9"/>
  <c r="M494" i="9"/>
  <c r="M493" i="9"/>
  <c r="M492" i="9"/>
  <c r="M491" i="9"/>
  <c r="M490" i="9"/>
  <c r="M489" i="9"/>
  <c r="M488" i="9"/>
  <c r="M487" i="9"/>
  <c r="M486" i="9"/>
  <c r="M485" i="9"/>
  <c r="M484" i="9"/>
  <c r="M483" i="9"/>
  <c r="M482" i="9"/>
  <c r="M481" i="9"/>
  <c r="M480" i="9"/>
  <c r="M479" i="9"/>
  <c r="M478" i="9"/>
  <c r="M477" i="9"/>
  <c r="M476" i="9"/>
  <c r="M475" i="9"/>
  <c r="M474" i="9"/>
  <c r="M473" i="9"/>
  <c r="M472" i="9"/>
  <c r="M471" i="9"/>
  <c r="M470" i="9"/>
  <c r="M469" i="9"/>
  <c r="M468" i="9"/>
  <c r="M467" i="9"/>
  <c r="M466" i="9"/>
  <c r="M465" i="9"/>
  <c r="M464" i="9"/>
  <c r="M463" i="9"/>
  <c r="M462" i="9"/>
  <c r="M461" i="9"/>
  <c r="M460" i="9"/>
  <c r="M459" i="9"/>
  <c r="M458" i="9"/>
  <c r="M457" i="9"/>
  <c r="M456" i="9"/>
  <c r="M455" i="9"/>
  <c r="M454" i="9"/>
  <c r="M453" i="9"/>
  <c r="M452" i="9"/>
  <c r="M451" i="9"/>
  <c r="M450" i="9"/>
  <c r="M449" i="9"/>
  <c r="M448" i="9"/>
  <c r="M447" i="9"/>
  <c r="M446" i="9"/>
  <c r="M445" i="9"/>
  <c r="M444" i="9"/>
  <c r="M443" i="9"/>
  <c r="M442" i="9"/>
  <c r="M441" i="9"/>
  <c r="M440" i="9"/>
  <c r="M439" i="9"/>
  <c r="M438" i="9"/>
  <c r="M437" i="9"/>
  <c r="M436" i="9"/>
  <c r="M435" i="9"/>
  <c r="M434" i="9"/>
  <c r="M433" i="9"/>
  <c r="M432" i="9"/>
  <c r="M431" i="9"/>
  <c r="M430" i="9"/>
  <c r="M429" i="9"/>
  <c r="M428" i="9"/>
  <c r="M427" i="9"/>
  <c r="M426" i="9"/>
  <c r="M425" i="9"/>
  <c r="M424" i="9"/>
  <c r="M423" i="9"/>
  <c r="M422" i="9"/>
  <c r="M421" i="9"/>
  <c r="M420" i="9"/>
  <c r="M419" i="9"/>
  <c r="M418" i="9"/>
  <c r="M417" i="9"/>
  <c r="M416" i="9"/>
  <c r="M415" i="9"/>
  <c r="M414" i="9"/>
  <c r="M413" i="9"/>
  <c r="M412" i="9"/>
  <c r="M411" i="9"/>
  <c r="M410" i="9"/>
  <c r="M409" i="9"/>
  <c r="M408" i="9"/>
  <c r="M407" i="9"/>
  <c r="M406" i="9"/>
  <c r="M405" i="9"/>
  <c r="M404" i="9"/>
  <c r="M403" i="9"/>
  <c r="M402" i="9"/>
  <c r="M401" i="9"/>
  <c r="M400" i="9"/>
  <c r="M399" i="9"/>
  <c r="M398" i="9"/>
  <c r="M397" i="9"/>
  <c r="M396" i="9"/>
  <c r="M395" i="9"/>
  <c r="M394" i="9"/>
  <c r="M393" i="9"/>
  <c r="M392" i="9"/>
  <c r="M391" i="9"/>
  <c r="M390" i="9"/>
  <c r="M389" i="9"/>
  <c r="M388" i="9"/>
  <c r="M387" i="9"/>
  <c r="M386" i="9"/>
  <c r="M385" i="9"/>
  <c r="M384" i="9"/>
  <c r="M383" i="9"/>
  <c r="M382" i="9"/>
  <c r="M381" i="9"/>
  <c r="M380" i="9"/>
  <c r="M379" i="9"/>
  <c r="M378" i="9"/>
  <c r="M377" i="9"/>
  <c r="M376" i="9"/>
  <c r="M375" i="9"/>
  <c r="M374" i="9"/>
  <c r="M373" i="9"/>
  <c r="M372" i="9"/>
  <c r="M371" i="9"/>
  <c r="M370" i="9"/>
  <c r="M369" i="9"/>
  <c r="M368" i="9"/>
  <c r="M367" i="9"/>
  <c r="M366" i="9"/>
  <c r="M365" i="9"/>
  <c r="M364" i="9"/>
  <c r="M363" i="9"/>
  <c r="M362" i="9"/>
  <c r="M361" i="9"/>
  <c r="M360" i="9"/>
  <c r="M359" i="9"/>
  <c r="M358" i="9"/>
  <c r="M357" i="9"/>
  <c r="M356" i="9"/>
  <c r="M355" i="9"/>
  <c r="M354" i="9"/>
  <c r="M353" i="9"/>
  <c r="M352" i="9"/>
  <c r="M351" i="9"/>
  <c r="M350" i="9"/>
  <c r="M349" i="9"/>
  <c r="M348" i="9"/>
  <c r="M347" i="9"/>
  <c r="M346" i="9"/>
  <c r="M345" i="9"/>
  <c r="M344" i="9"/>
  <c r="M343" i="9"/>
  <c r="M342" i="9"/>
  <c r="M341" i="9"/>
  <c r="M340" i="9"/>
  <c r="M339" i="9"/>
  <c r="M338" i="9"/>
  <c r="M337" i="9"/>
  <c r="M336" i="9"/>
  <c r="M335" i="9"/>
  <c r="M334" i="9"/>
  <c r="M333" i="9"/>
  <c r="M332" i="9"/>
  <c r="M331" i="9"/>
  <c r="M330" i="9"/>
  <c r="M329" i="9"/>
  <c r="M328" i="9"/>
  <c r="M327" i="9"/>
  <c r="M326" i="9"/>
  <c r="M325" i="9"/>
  <c r="M324" i="9"/>
  <c r="M323" i="9"/>
  <c r="M322" i="9"/>
  <c r="M321" i="9"/>
  <c r="M320" i="9"/>
  <c r="M319" i="9"/>
  <c r="M318" i="9"/>
  <c r="M317" i="9"/>
  <c r="M316" i="9"/>
  <c r="M315" i="9"/>
  <c r="M314" i="9"/>
  <c r="M313" i="9"/>
  <c r="M312" i="9"/>
  <c r="M311" i="9"/>
  <c r="M310" i="9"/>
  <c r="M309" i="9"/>
  <c r="M308" i="9"/>
  <c r="M307" i="9"/>
  <c r="M306" i="9"/>
  <c r="M305" i="9"/>
  <c r="M304" i="9"/>
  <c r="M303" i="9"/>
  <c r="M302" i="9"/>
  <c r="M301" i="9"/>
  <c r="M300" i="9"/>
  <c r="M299" i="9"/>
  <c r="M298" i="9"/>
  <c r="M297" i="9"/>
  <c r="M296" i="9"/>
  <c r="M295" i="9"/>
  <c r="M294" i="9"/>
  <c r="M293" i="9"/>
  <c r="M292" i="9"/>
  <c r="M291" i="9"/>
  <c r="M290" i="9"/>
  <c r="M289" i="9"/>
  <c r="M288" i="9"/>
  <c r="M287" i="9"/>
  <c r="M286" i="9"/>
  <c r="M285" i="9"/>
  <c r="M284" i="9"/>
  <c r="M283" i="9"/>
  <c r="M282" i="9"/>
  <c r="M281" i="9"/>
  <c r="M280" i="9"/>
  <c r="M279" i="9"/>
  <c r="M278" i="9"/>
  <c r="M277" i="9"/>
  <c r="M276" i="9"/>
  <c r="M275" i="9"/>
  <c r="M274" i="9"/>
  <c r="M273" i="9"/>
  <c r="M272" i="9"/>
  <c r="M271" i="9"/>
  <c r="M270" i="9"/>
  <c r="M269" i="9"/>
  <c r="M268" i="9"/>
  <c r="M267" i="9"/>
  <c r="M266" i="9"/>
  <c r="M265" i="9"/>
  <c r="M264" i="9"/>
  <c r="M263" i="9"/>
  <c r="M262" i="9"/>
  <c r="M261" i="9"/>
  <c r="M260" i="9"/>
  <c r="M259" i="9"/>
  <c r="M258" i="9"/>
  <c r="M257" i="9"/>
  <c r="M256" i="9"/>
  <c r="M255" i="9"/>
  <c r="M254" i="9"/>
  <c r="M253" i="9"/>
  <c r="M252" i="9"/>
  <c r="M251" i="9"/>
  <c r="M250" i="9"/>
  <c r="M249" i="9"/>
  <c r="M248" i="9"/>
  <c r="M247" i="9"/>
  <c r="M246" i="9"/>
  <c r="M245" i="9"/>
  <c r="M244" i="9"/>
  <c r="M243" i="9"/>
  <c r="M242" i="9"/>
  <c r="M241" i="9"/>
  <c r="M240" i="9"/>
  <c r="M239" i="9"/>
  <c r="L238" i="9"/>
  <c r="K238" i="9"/>
  <c r="J238" i="9"/>
  <c r="I238" i="9"/>
  <c r="H238" i="9"/>
  <c r="G238" i="9"/>
  <c r="F238" i="9"/>
  <c r="E238" i="9"/>
  <c r="M237" i="9"/>
  <c r="M236" i="9"/>
  <c r="M235" i="9"/>
  <c r="M234" i="9"/>
  <c r="M233" i="9"/>
  <c r="M232" i="9"/>
  <c r="M231" i="9"/>
  <c r="M230" i="9"/>
  <c r="M229" i="9"/>
  <c r="M228" i="9"/>
  <c r="M227" i="9"/>
  <c r="M226" i="9"/>
  <c r="M225" i="9"/>
  <c r="M224" i="9"/>
  <c r="M223" i="9"/>
  <c r="M222" i="9"/>
  <c r="M221" i="9"/>
  <c r="M220" i="9"/>
  <c r="M219" i="9"/>
  <c r="M218" i="9"/>
  <c r="M217" i="9"/>
  <c r="M216" i="9"/>
  <c r="M215" i="9"/>
  <c r="M214" i="9"/>
  <c r="M213" i="9"/>
  <c r="M212" i="9"/>
  <c r="M211" i="9"/>
  <c r="M210" i="9"/>
  <c r="M209" i="9"/>
  <c r="M208" i="9"/>
  <c r="M207" i="9"/>
  <c r="M206" i="9"/>
  <c r="M205" i="9"/>
  <c r="M204" i="9"/>
  <c r="M203" i="9"/>
  <c r="M202" i="9"/>
  <c r="M201" i="9"/>
  <c r="M200" i="9"/>
  <c r="M199" i="9"/>
  <c r="M198" i="9"/>
  <c r="M197" i="9"/>
  <c r="M196" i="9"/>
  <c r="M195" i="9"/>
  <c r="M194" i="9"/>
  <c r="M193" i="9"/>
  <c r="M192" i="9"/>
  <c r="M191" i="9"/>
  <c r="M190" i="9"/>
  <c r="M189" i="9"/>
  <c r="M188" i="9"/>
  <c r="M187" i="9"/>
  <c r="M186" i="9"/>
  <c r="M185" i="9"/>
  <c r="M184" i="9"/>
  <c r="M183" i="9"/>
  <c r="M182" i="9"/>
  <c r="M181" i="9"/>
  <c r="M180" i="9"/>
  <c r="M179" i="9"/>
  <c r="M178" i="9"/>
  <c r="M177" i="9"/>
  <c r="M176" i="9"/>
  <c r="M175" i="9"/>
  <c r="M174" i="9"/>
  <c r="M173" i="9"/>
  <c r="M172" i="9"/>
  <c r="M171" i="9"/>
  <c r="M170" i="9"/>
  <c r="M169" i="9"/>
  <c r="M168" i="9"/>
  <c r="M167" i="9"/>
  <c r="M166"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L73" i="9"/>
  <c r="K73" i="9"/>
  <c r="J73" i="9"/>
  <c r="I73" i="9"/>
  <c r="H73" i="9"/>
  <c r="G73" i="9"/>
  <c r="F73" i="9"/>
  <c r="E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E18" i="5"/>
  <c r="I18" i="5"/>
  <c r="H18" i="5"/>
  <c r="G18" i="5"/>
  <c r="F18" i="5"/>
  <c r="C18" i="5"/>
  <c r="D18" i="5"/>
  <c r="E93" i="13" l="1"/>
  <c r="D93" i="13"/>
  <c r="C93" i="13"/>
  <c r="C6" i="11"/>
  <c r="G42" i="11" s="1"/>
  <c r="E3239" i="9"/>
  <c r="I3239" i="9"/>
  <c r="G3239" i="9"/>
  <c r="K3239" i="9"/>
  <c r="M3240" i="9"/>
  <c r="H3239" i="9"/>
  <c r="L3239" i="9"/>
  <c r="F3239" i="9"/>
  <c r="J3239" i="9"/>
  <c r="J18" i="5"/>
  <c r="E94" i="13" l="1"/>
</calcChain>
</file>

<file path=xl/sharedStrings.xml><?xml version="1.0" encoding="utf-8"?>
<sst xmlns="http://schemas.openxmlformats.org/spreadsheetml/2006/main" count="67891" uniqueCount="27858">
  <si>
    <t>State Name</t>
  </si>
  <si>
    <t>County Name</t>
  </si>
  <si>
    <t>State FIPS</t>
  </si>
  <si>
    <t>County FIPS</t>
  </si>
  <si>
    <t>EPA Region</t>
  </si>
  <si>
    <t>AQS Site ID</t>
  </si>
  <si>
    <t>POC</t>
  </si>
  <si>
    <t>Meets NAAQS?</t>
  </si>
  <si>
    <t>CBSA Name</t>
  </si>
  <si>
    <t>Alabama</t>
  </si>
  <si>
    <t>Baldwin</t>
  </si>
  <si>
    <t>Yes</t>
  </si>
  <si>
    <t>Daphne-Fairhope-Foley, AL</t>
  </si>
  <si>
    <t>Colbert</t>
  </si>
  <si>
    <t>Florence-Muscle Shoals, AL</t>
  </si>
  <si>
    <t>DeKalb</t>
  </si>
  <si>
    <t>Fort Payne, AL</t>
  </si>
  <si>
    <t>Elmore</t>
  </si>
  <si>
    <t>Montgomery, AL</t>
  </si>
  <si>
    <t>Etowah</t>
  </si>
  <si>
    <t>Gadsden, AL</t>
  </si>
  <si>
    <t>Houston</t>
  </si>
  <si>
    <t>Dothan, AL</t>
  </si>
  <si>
    <t>Jefferson</t>
  </si>
  <si>
    <t>Birmingham-Hoover, AL</t>
  </si>
  <si>
    <t>Madison</t>
  </si>
  <si>
    <t>Huntsville, AL</t>
  </si>
  <si>
    <t>Mobile</t>
  </si>
  <si>
    <t>Mobile, AL</t>
  </si>
  <si>
    <t>Montgomery</t>
  </si>
  <si>
    <t>Morgan</t>
  </si>
  <si>
    <t>Decatur, AL</t>
  </si>
  <si>
    <t>Russell</t>
  </si>
  <si>
    <t>Columbus, GA-AL</t>
  </si>
  <si>
    <t>Shelby</t>
  </si>
  <si>
    <t>Tuscaloosa</t>
  </si>
  <si>
    <t>Tuscaloosa, AL</t>
  </si>
  <si>
    <t>Alaska</t>
  </si>
  <si>
    <t>Denali</t>
  </si>
  <si>
    <t>Fairbanks North Star</t>
  </si>
  <si>
    <t>Fairbanks, AK</t>
  </si>
  <si>
    <t>Arizona</t>
  </si>
  <si>
    <t>Cochise</t>
  </si>
  <si>
    <t>Sierra Vista-Douglas, AZ</t>
  </si>
  <si>
    <t>Coconino</t>
  </si>
  <si>
    <t>Flagstaff, AZ</t>
  </si>
  <si>
    <t>Gila</t>
  </si>
  <si>
    <t>Payson, AZ</t>
  </si>
  <si>
    <t>La Paz</t>
  </si>
  <si>
    <t>Maricopa</t>
  </si>
  <si>
    <t>No</t>
  </si>
  <si>
    <t>Phoenix-Mesa-Scottsdale, AZ</t>
  </si>
  <si>
    <t>Navajo</t>
  </si>
  <si>
    <t>Show Low, AZ</t>
  </si>
  <si>
    <t>Pima</t>
  </si>
  <si>
    <t>Tucson, AZ</t>
  </si>
  <si>
    <t>Pinal</t>
  </si>
  <si>
    <t>Yavapai</t>
  </si>
  <si>
    <t>Prescott, AZ</t>
  </si>
  <si>
    <t>Yuma</t>
  </si>
  <si>
    <t>Yuma, AZ</t>
  </si>
  <si>
    <t>Arkansas</t>
  </si>
  <si>
    <t>Crittenden</t>
  </si>
  <si>
    <t>Memphis, TN-MS-AR</t>
  </si>
  <si>
    <t>Newton</t>
  </si>
  <si>
    <t>Harrison, AR</t>
  </si>
  <si>
    <t>Polk</t>
  </si>
  <si>
    <t>Pulaski</t>
  </si>
  <si>
    <t>Little Rock-North Little Rock-Conway, AR</t>
  </si>
  <si>
    <t>Washington</t>
  </si>
  <si>
    <t>Fayetteville-Springdale-Rogers, AR-MO</t>
  </si>
  <si>
    <t>California</t>
  </si>
  <si>
    <t>Alameda</t>
  </si>
  <si>
    <t>San Francisco-Oakland-Fremont, CA</t>
  </si>
  <si>
    <t>Amador</t>
  </si>
  <si>
    <t>Butte</t>
  </si>
  <si>
    <t>Chico, CA</t>
  </si>
  <si>
    <t>Calaveras</t>
  </si>
  <si>
    <t>Colusa</t>
  </si>
  <si>
    <t>Contra Costa</t>
  </si>
  <si>
    <t>El Dorado</t>
  </si>
  <si>
    <t>Sacramento--Arden-Arcade--Roseville, CA</t>
  </si>
  <si>
    <t>Fresno</t>
  </si>
  <si>
    <t>Fresno, CA</t>
  </si>
  <si>
    <t>Glenn</t>
  </si>
  <si>
    <t>Humboldt</t>
  </si>
  <si>
    <t>Eureka-Arcata-Fortuna, CA</t>
  </si>
  <si>
    <t>Imperial</t>
  </si>
  <si>
    <t>El Centro, CA</t>
  </si>
  <si>
    <t>Inyo</t>
  </si>
  <si>
    <t>Bishop, CA</t>
  </si>
  <si>
    <t>Kern</t>
  </si>
  <si>
    <t>Bakersfield, CA</t>
  </si>
  <si>
    <t>Kings</t>
  </si>
  <si>
    <t>Hanford-Corcoran, CA</t>
  </si>
  <si>
    <t>Lake</t>
  </si>
  <si>
    <t>Clearlake, CA</t>
  </si>
  <si>
    <t>Los Angeles</t>
  </si>
  <si>
    <t>Los Angeles-Long Beach-Santa Ana, CA</t>
  </si>
  <si>
    <t>Madera</t>
  </si>
  <si>
    <t>Madera, CA</t>
  </si>
  <si>
    <t>Marin</t>
  </si>
  <si>
    <t>Mariposa</t>
  </si>
  <si>
    <t>Merced</t>
  </si>
  <si>
    <t>Merced, CA</t>
  </si>
  <si>
    <t>Monterey</t>
  </si>
  <si>
    <t>Salinas, CA</t>
  </si>
  <si>
    <t>Napa</t>
  </si>
  <si>
    <t>Napa, CA</t>
  </si>
  <si>
    <t>Nevada</t>
  </si>
  <si>
    <t>Truckee-Grass Valley, CA</t>
  </si>
  <si>
    <t>Orange</t>
  </si>
  <si>
    <t>Placer</t>
  </si>
  <si>
    <t>Riverside</t>
  </si>
  <si>
    <t>Riverside-San Bernardino-Ontario, CA</t>
  </si>
  <si>
    <t>Sacramento</t>
  </si>
  <si>
    <t>San Benito</t>
  </si>
  <si>
    <t>San Jose-Sunnyvale-Santa Clara, CA</t>
  </si>
  <si>
    <t>San Bernardino</t>
  </si>
  <si>
    <t>San Diego</t>
  </si>
  <si>
    <t>San Diego-Carlsbad-San Marcos, CA</t>
  </si>
  <si>
    <t>San Francisco</t>
  </si>
  <si>
    <t>San Joaquin</t>
  </si>
  <si>
    <t>Stockton, CA</t>
  </si>
  <si>
    <t>San Luis Obispo</t>
  </si>
  <si>
    <t>San Luis Obispo-Paso Robles, CA</t>
  </si>
  <si>
    <t>San Mateo</t>
  </si>
  <si>
    <t>Santa Barbara</t>
  </si>
  <si>
    <t>Santa Barbara-Santa Maria-Goleta, CA</t>
  </si>
  <si>
    <t>Santa Clara</t>
  </si>
  <si>
    <t>Santa Cruz</t>
  </si>
  <si>
    <t>Santa Cruz-Watsonville, CA</t>
  </si>
  <si>
    <t>Shasta</t>
  </si>
  <si>
    <t>Redding, CA</t>
  </si>
  <si>
    <t>Siskiyou</t>
  </si>
  <si>
    <t>Solano</t>
  </si>
  <si>
    <t>Vallejo-Fairfield, CA</t>
  </si>
  <si>
    <t>Sonoma</t>
  </si>
  <si>
    <t>Santa Rosa-Petaluma, CA</t>
  </si>
  <si>
    <t>Stanislaus</t>
  </si>
  <si>
    <t>Modesto, CA</t>
  </si>
  <si>
    <t>Sutter</t>
  </si>
  <si>
    <t>Yuba City, CA</t>
  </si>
  <si>
    <t>Tehama</t>
  </si>
  <si>
    <t>Red Bluff, CA</t>
  </si>
  <si>
    <t>Tulare</t>
  </si>
  <si>
    <t>Visalia-Porterville, CA</t>
  </si>
  <si>
    <t>Tuolumne</t>
  </si>
  <si>
    <t>Phoenix Lake-Cedar Ridge, CA</t>
  </si>
  <si>
    <t>Ventura</t>
  </si>
  <si>
    <t>Oxnard-Thousand Oaks-Ventura, CA</t>
  </si>
  <si>
    <t>Yolo</t>
  </si>
  <si>
    <t>Colorado</t>
  </si>
  <si>
    <t>Adams</t>
  </si>
  <si>
    <t>Denver-Aurora, CO</t>
  </si>
  <si>
    <t>Arapahoe</t>
  </si>
  <si>
    <t>Boulder</t>
  </si>
  <si>
    <t>Boulder, CO</t>
  </si>
  <si>
    <t>Denver</t>
  </si>
  <si>
    <t>Douglas</t>
  </si>
  <si>
    <t>El Paso</t>
  </si>
  <si>
    <t>Colorado Springs, CO</t>
  </si>
  <si>
    <t>Garfield</t>
  </si>
  <si>
    <t>Jackson</t>
  </si>
  <si>
    <t>La Plata</t>
  </si>
  <si>
    <t>Durango, CO</t>
  </si>
  <si>
    <t>Larimer</t>
  </si>
  <si>
    <t>Fort Collins-Loveland, CO</t>
  </si>
  <si>
    <t>Mesa</t>
  </si>
  <si>
    <t>Grand Junction, CO</t>
  </si>
  <si>
    <t>Moffat</t>
  </si>
  <si>
    <t>Montezuma</t>
  </si>
  <si>
    <t>Rio Blanco</t>
  </si>
  <si>
    <t>Weld</t>
  </si>
  <si>
    <t>Greeley, CO</t>
  </si>
  <si>
    <t>Connecticut</t>
  </si>
  <si>
    <t>Fairfield</t>
  </si>
  <si>
    <t>Bridgeport-Stamford-Norwalk, CT</t>
  </si>
  <si>
    <t>Hartford</t>
  </si>
  <si>
    <t>Hartford-West Hartford-East Hartford, CT</t>
  </si>
  <si>
    <t>Litchfield</t>
  </si>
  <si>
    <t>Torrington, CT</t>
  </si>
  <si>
    <t>Middlesex</t>
  </si>
  <si>
    <t>New Haven</t>
  </si>
  <si>
    <t>New Haven-Milford, CT</t>
  </si>
  <si>
    <t>New London</t>
  </si>
  <si>
    <t>Norwich-New London, CT</t>
  </si>
  <si>
    <t>Tolland</t>
  </si>
  <si>
    <t>Windham</t>
  </si>
  <si>
    <t>Willimantic, CT</t>
  </si>
  <si>
    <t>Delaware</t>
  </si>
  <si>
    <t>Kent</t>
  </si>
  <si>
    <t>Dover, DE</t>
  </si>
  <si>
    <t>New Castle</t>
  </si>
  <si>
    <t>Philadelphia-Camden-Wilmington, PA-NJ-DE-MD</t>
  </si>
  <si>
    <t>Sussex</t>
  </si>
  <si>
    <t>Seaford, DE</t>
  </si>
  <si>
    <t>District Of Columbia</t>
  </si>
  <si>
    <t>District of Columbia</t>
  </si>
  <si>
    <t>Washington-Arlington-Alexandria, DC-VA-MD-WV</t>
  </si>
  <si>
    <t>Florida</t>
  </si>
  <si>
    <t>Alachua</t>
  </si>
  <si>
    <t>Gainesville, FL</t>
  </si>
  <si>
    <t>Baker</t>
  </si>
  <si>
    <t>Jacksonville, FL</t>
  </si>
  <si>
    <t>Bay</t>
  </si>
  <si>
    <t>Panama City-Lynn Haven, FL</t>
  </si>
  <si>
    <t>Brevard</t>
  </si>
  <si>
    <t>Palm Bay-Melbourne-Titusville, FL</t>
  </si>
  <si>
    <t>Broward</t>
  </si>
  <si>
    <t>Miami-Fort Lauderdale-Pompano Beach, FL</t>
  </si>
  <si>
    <t>Collier</t>
  </si>
  <si>
    <t>Naples-Marco Island, FL</t>
  </si>
  <si>
    <t>Columbia</t>
  </si>
  <si>
    <t>Lake City, FL</t>
  </si>
  <si>
    <t>Duval</t>
  </si>
  <si>
    <t>Escambia</t>
  </si>
  <si>
    <t>Pensacola-Ferry Pass-Brent, FL</t>
  </si>
  <si>
    <t>Flagler</t>
  </si>
  <si>
    <t>Palm Coast, FL</t>
  </si>
  <si>
    <t>Highlands</t>
  </si>
  <si>
    <t>Sebring, FL</t>
  </si>
  <si>
    <t>Hillsborough</t>
  </si>
  <si>
    <t>Tampa-St. Petersburg-Clearwater, FL</t>
  </si>
  <si>
    <t>Holmes</t>
  </si>
  <si>
    <t>Indian River</t>
  </si>
  <si>
    <t>Sebastian-Vero Beach, FL</t>
  </si>
  <si>
    <t>Orlando-Kissimmee, FL</t>
  </si>
  <si>
    <t>Lee</t>
  </si>
  <si>
    <t>Cape Coral-Fort Myers, FL</t>
  </si>
  <si>
    <t>Leon</t>
  </si>
  <si>
    <t>Tallahassee, FL</t>
  </si>
  <si>
    <t>Manatee</t>
  </si>
  <si>
    <t>Bradenton-Sarasota-Venice, FL</t>
  </si>
  <si>
    <t>Marion</t>
  </si>
  <si>
    <t>Ocala, FL</t>
  </si>
  <si>
    <t>Miami-Dade</t>
  </si>
  <si>
    <t>Okaloosa</t>
  </si>
  <si>
    <t>Fort Walton Beach-Crestview-Destin, FL</t>
  </si>
  <si>
    <t>Osceola</t>
  </si>
  <si>
    <t>Palm Beach</t>
  </si>
  <si>
    <t>Pasco</t>
  </si>
  <si>
    <t>Pinellas</t>
  </si>
  <si>
    <t>Lakeland, FL</t>
  </si>
  <si>
    <t>Santa Rosa</t>
  </si>
  <si>
    <t>Sarasota</t>
  </si>
  <si>
    <t>Seminole</t>
  </si>
  <si>
    <t>Volusia</t>
  </si>
  <si>
    <t>Deltona-Daytona Beach-Ormond Beach, FL</t>
  </si>
  <si>
    <t>Georgia</t>
  </si>
  <si>
    <t>Bibb</t>
  </si>
  <si>
    <t>Macon, GA</t>
  </si>
  <si>
    <t>Chatham</t>
  </si>
  <si>
    <t>Savannah, GA</t>
  </si>
  <si>
    <t>Chattooga</t>
  </si>
  <si>
    <t>Summerville, GA</t>
  </si>
  <si>
    <t>Clarke</t>
  </si>
  <si>
    <t>Athens-Clarke County, GA</t>
  </si>
  <si>
    <t>Augusta-Richmond County, GA-SC</t>
  </si>
  <si>
    <t>Coweta</t>
  </si>
  <si>
    <t>Atlanta-Sandy Springs-Marietta, GA</t>
  </si>
  <si>
    <t>Dawson</t>
  </si>
  <si>
    <t>Fulton</t>
  </si>
  <si>
    <t>Glynn</t>
  </si>
  <si>
    <t>Brunswick, GA</t>
  </si>
  <si>
    <t>Gwinnett</t>
  </si>
  <si>
    <t>Henry</t>
  </si>
  <si>
    <t>Murray</t>
  </si>
  <si>
    <t>Dalton, GA</t>
  </si>
  <si>
    <t>Muscogee</t>
  </si>
  <si>
    <t>Paulding</t>
  </si>
  <si>
    <t>Pike</t>
  </si>
  <si>
    <t>Richmond</t>
  </si>
  <si>
    <t>Rockdale</t>
  </si>
  <si>
    <t>Sumter</t>
  </si>
  <si>
    <t>Americus, GA</t>
  </si>
  <si>
    <t>Hawaii</t>
  </si>
  <si>
    <t>Honolulu</t>
  </si>
  <si>
    <t>Honolulu, HI</t>
  </si>
  <si>
    <t>Idaho</t>
  </si>
  <si>
    <t>Ada</t>
  </si>
  <si>
    <t>Boise City-Nampa, ID</t>
  </si>
  <si>
    <t>Illinois</t>
  </si>
  <si>
    <t>Quincy, IL-MO</t>
  </si>
  <si>
    <t>Champaign</t>
  </si>
  <si>
    <t>Champaign-Urbana, IL</t>
  </si>
  <si>
    <t>Cook</t>
  </si>
  <si>
    <t>Chicago-Naperville-Joliet, IL-IN-WI</t>
  </si>
  <si>
    <t>DuPage</t>
  </si>
  <si>
    <t>Effingham</t>
  </si>
  <si>
    <t>Effingham, IL</t>
  </si>
  <si>
    <t>Hamilton</t>
  </si>
  <si>
    <t>Mount Vernon, IL</t>
  </si>
  <si>
    <t>Jersey</t>
  </si>
  <si>
    <t>St. Louis, MO-IL</t>
  </si>
  <si>
    <t>Jo Daviess</t>
  </si>
  <si>
    <t>Kane</t>
  </si>
  <si>
    <t>McHenry</t>
  </si>
  <si>
    <t>McLean</t>
  </si>
  <si>
    <t>Bloomington-Normal, IL</t>
  </si>
  <si>
    <t>Macon</t>
  </si>
  <si>
    <t>Decatur, IL</t>
  </si>
  <si>
    <t>Macoupin</t>
  </si>
  <si>
    <t>Peoria</t>
  </si>
  <si>
    <t>Peoria, IL</t>
  </si>
  <si>
    <t>Randolph</t>
  </si>
  <si>
    <t>Rock Island</t>
  </si>
  <si>
    <t>Davenport-Moline-Rock Island, IA-IL</t>
  </si>
  <si>
    <t>Saint Clair</t>
  </si>
  <si>
    <t>Sangamon</t>
  </si>
  <si>
    <t>Springfield, IL</t>
  </si>
  <si>
    <t>Will</t>
  </si>
  <si>
    <t>Winnebago</t>
  </si>
  <si>
    <t>Rockford, IL</t>
  </si>
  <si>
    <t>Indiana</t>
  </si>
  <si>
    <t>Allen</t>
  </si>
  <si>
    <t>Fort Wayne, IN</t>
  </si>
  <si>
    <t>Boone</t>
  </si>
  <si>
    <t>Indianapolis-Carmel, IN</t>
  </si>
  <si>
    <t>Carroll</t>
  </si>
  <si>
    <t>Lafayette, IN</t>
  </si>
  <si>
    <t>Clark</t>
  </si>
  <si>
    <t>Louisville/Jefferson County, KY-IN</t>
  </si>
  <si>
    <t>Muncie, IN</t>
  </si>
  <si>
    <t>Elkhart</t>
  </si>
  <si>
    <t>Elkhart-Goshen, IN</t>
  </si>
  <si>
    <t>Floyd</t>
  </si>
  <si>
    <t>Greene</t>
  </si>
  <si>
    <t>Bloomington, IN</t>
  </si>
  <si>
    <t>Hancock</t>
  </si>
  <si>
    <t>Hendricks</t>
  </si>
  <si>
    <t>Huntington</t>
  </si>
  <si>
    <t>Huntington, IN</t>
  </si>
  <si>
    <t>Seymour, IN</t>
  </si>
  <si>
    <t>Johnson</t>
  </si>
  <si>
    <t>Knox</t>
  </si>
  <si>
    <t>Vincennes, IN</t>
  </si>
  <si>
    <t>LaPorte</t>
  </si>
  <si>
    <t>Michigan City-La Porte, IN</t>
  </si>
  <si>
    <t>Anderson, IN</t>
  </si>
  <si>
    <t>Perry</t>
  </si>
  <si>
    <t>Porter</t>
  </si>
  <si>
    <t>Posey</t>
  </si>
  <si>
    <t>Evansville, IN-KY</t>
  </si>
  <si>
    <t>St. Joseph</t>
  </si>
  <si>
    <t>South Bend-Mishawaka, IN-MI</t>
  </si>
  <si>
    <t>Vanderburgh</t>
  </si>
  <si>
    <t>Vigo</t>
  </si>
  <si>
    <t>Terre Haute, IN</t>
  </si>
  <si>
    <t>Wabash</t>
  </si>
  <si>
    <t>Wabash, IN</t>
  </si>
  <si>
    <t>Warrick</t>
  </si>
  <si>
    <t>Iowa</t>
  </si>
  <si>
    <t>Bremer</t>
  </si>
  <si>
    <t>Waterloo-Cedar Falls, IA</t>
  </si>
  <si>
    <t>Clinton</t>
  </si>
  <si>
    <t>Clinton, IA</t>
  </si>
  <si>
    <t>Harrison</t>
  </si>
  <si>
    <t>Omaha-Council Bluffs, NE-IA</t>
  </si>
  <si>
    <t>Linn</t>
  </si>
  <si>
    <t>Cedar Rapids, IA</t>
  </si>
  <si>
    <t>Palo Alto</t>
  </si>
  <si>
    <t>Des Moines-West Des Moines, IA</t>
  </si>
  <si>
    <t>Scott</t>
  </si>
  <si>
    <t>Story</t>
  </si>
  <si>
    <t>Ames, IA</t>
  </si>
  <si>
    <t>Van Buren</t>
  </si>
  <si>
    <t>Warren</t>
  </si>
  <si>
    <t>Kansas</t>
  </si>
  <si>
    <t>Kansas City, MO-KS</t>
  </si>
  <si>
    <t>Leavenworth</t>
  </si>
  <si>
    <t>Sedgwick</t>
  </si>
  <si>
    <t>Wichita, KS</t>
  </si>
  <si>
    <t>Shawnee</t>
  </si>
  <si>
    <t>Topeka, KS</t>
  </si>
  <si>
    <t>Sumner</t>
  </si>
  <si>
    <t>Trego</t>
  </si>
  <si>
    <t>Wyandotte</t>
  </si>
  <si>
    <t>Kentucky</t>
  </si>
  <si>
    <t>Bell</t>
  </si>
  <si>
    <t>Middlesborough, KY</t>
  </si>
  <si>
    <t>Cincinnati-Middletown, OH-KY-IN</t>
  </si>
  <si>
    <t>Boyd</t>
  </si>
  <si>
    <t>Huntington-Ashland, WV-KY-OH</t>
  </si>
  <si>
    <t>Bullitt</t>
  </si>
  <si>
    <t>Campbell</t>
  </si>
  <si>
    <t>Carter</t>
  </si>
  <si>
    <t>Christian</t>
  </si>
  <si>
    <t>Clarksville, TN-KY</t>
  </si>
  <si>
    <t>Daviess</t>
  </si>
  <si>
    <t>Owensboro, KY</t>
  </si>
  <si>
    <t>Edmonson</t>
  </si>
  <si>
    <t>Bowling Green, KY</t>
  </si>
  <si>
    <t>Fayette</t>
  </si>
  <si>
    <t>Lexington-Fayette, KY</t>
  </si>
  <si>
    <t>Greenup</t>
  </si>
  <si>
    <t>Henderson</t>
  </si>
  <si>
    <t>Jessamine</t>
  </si>
  <si>
    <t>Livingston</t>
  </si>
  <si>
    <t>Paducah, KY-IL</t>
  </si>
  <si>
    <t>McCracken</t>
  </si>
  <si>
    <t>Oldham</t>
  </si>
  <si>
    <t>Somerset, KY</t>
  </si>
  <si>
    <t>Simpson</t>
  </si>
  <si>
    <t>Trigg</t>
  </si>
  <si>
    <t>Louisiana</t>
  </si>
  <si>
    <t>Ascension</t>
  </si>
  <si>
    <t>Baton Rouge, LA</t>
  </si>
  <si>
    <t>Bossier</t>
  </si>
  <si>
    <t>Shreveport-Bossier City, LA</t>
  </si>
  <si>
    <t>Caddo</t>
  </si>
  <si>
    <t>Calcasieu</t>
  </si>
  <si>
    <t>Lake Charles, LA</t>
  </si>
  <si>
    <t>East Baton Rouge</t>
  </si>
  <si>
    <t>Iberville</t>
  </si>
  <si>
    <t>New Orleans-Metairie-Kenner, LA</t>
  </si>
  <si>
    <t>Lafayette</t>
  </si>
  <si>
    <t>Lafayette, LA</t>
  </si>
  <si>
    <t>Lafourche</t>
  </si>
  <si>
    <t>Houma-Bayou Cane-Thibodaux, LA</t>
  </si>
  <si>
    <t>Orleans</t>
  </si>
  <si>
    <t>Ouachita</t>
  </si>
  <si>
    <t>Monroe, LA</t>
  </si>
  <si>
    <t>Pointe Coupee</t>
  </si>
  <si>
    <t>St. Bernard</t>
  </si>
  <si>
    <t>St. Charles</t>
  </si>
  <si>
    <t>St. James</t>
  </si>
  <si>
    <t>St. John the Baptist</t>
  </si>
  <si>
    <t>St. Tammany</t>
  </si>
  <si>
    <t>West Baton Rouge</t>
  </si>
  <si>
    <t>Maine</t>
  </si>
  <si>
    <t>Androscoggin</t>
  </si>
  <si>
    <t>Lewiston-Auburn, ME</t>
  </si>
  <si>
    <t>Aroostook</t>
  </si>
  <si>
    <t>Cumberland</t>
  </si>
  <si>
    <t>Portland-South Portland-Biddeford, ME</t>
  </si>
  <si>
    <t>Kennebec</t>
  </si>
  <si>
    <t>Augusta-Waterville, ME</t>
  </si>
  <si>
    <t>Rockland, ME</t>
  </si>
  <si>
    <t>Oxford</t>
  </si>
  <si>
    <t>Penobscot</t>
  </si>
  <si>
    <t>Bangor, ME</t>
  </si>
  <si>
    <t>Sagadahoc</t>
  </si>
  <si>
    <t>York</t>
  </si>
  <si>
    <t>Maryland</t>
  </si>
  <si>
    <t>Anne Arundel</t>
  </si>
  <si>
    <t>Baltimore-Towson, MD</t>
  </si>
  <si>
    <t>Baltimore</t>
  </si>
  <si>
    <t>Calvert</t>
  </si>
  <si>
    <t>Cecil</t>
  </si>
  <si>
    <t>Charles</t>
  </si>
  <si>
    <t>Dorchester</t>
  </si>
  <si>
    <t>Cambridge, MD</t>
  </si>
  <si>
    <t>Frederick</t>
  </si>
  <si>
    <t>Garrett</t>
  </si>
  <si>
    <t>Harford</t>
  </si>
  <si>
    <t>Prince George's</t>
  </si>
  <si>
    <t>Hagerstown-Martinsburg, MD-WV</t>
  </si>
  <si>
    <t>Baltimore (City)</t>
  </si>
  <si>
    <t>Massachusetts</t>
  </si>
  <si>
    <t>Barnstable</t>
  </si>
  <si>
    <t>Barnstable Town, MA</t>
  </si>
  <si>
    <t>Berkshire</t>
  </si>
  <si>
    <t>Pittsfield, MA</t>
  </si>
  <si>
    <t>Bristol</t>
  </si>
  <si>
    <t>Providence-New Bedford-Fall River, RI-MA</t>
  </si>
  <si>
    <t>Dukes</t>
  </si>
  <si>
    <t>Essex</t>
  </si>
  <si>
    <t>Boston-Cambridge-Quincy, MA-NH</t>
  </si>
  <si>
    <t>Hampden</t>
  </si>
  <si>
    <t>Springfield, MA</t>
  </si>
  <si>
    <t>Hampshire</t>
  </si>
  <si>
    <t>Norfolk</t>
  </si>
  <si>
    <t>Suffolk</t>
  </si>
  <si>
    <t>Worcester</t>
  </si>
  <si>
    <t>Worcester, MA</t>
  </si>
  <si>
    <t>Michigan</t>
  </si>
  <si>
    <t>Allegan</t>
  </si>
  <si>
    <t>Allegan, MI</t>
  </si>
  <si>
    <t>Benzie</t>
  </si>
  <si>
    <t>Traverse City, MI</t>
  </si>
  <si>
    <t>Berrien</t>
  </si>
  <si>
    <t>Niles-Benton Harbor, MI</t>
  </si>
  <si>
    <t>Cass</t>
  </si>
  <si>
    <t>Chippewa</t>
  </si>
  <si>
    <t>Sault Ste. Marie, MI</t>
  </si>
  <si>
    <t>Lansing-East Lansing, MI</t>
  </si>
  <si>
    <t>Genesee</t>
  </si>
  <si>
    <t>Flint, MI</t>
  </si>
  <si>
    <t>Huron</t>
  </si>
  <si>
    <t>Ingham</t>
  </si>
  <si>
    <t>Kalamazoo</t>
  </si>
  <si>
    <t>Kalamazoo-Portage, MI</t>
  </si>
  <si>
    <t>Grand Rapids-Wyoming, MI</t>
  </si>
  <si>
    <t>Lenawee</t>
  </si>
  <si>
    <t>Adrian, MI</t>
  </si>
  <si>
    <t>Macomb</t>
  </si>
  <si>
    <t>Detroit-Warren-Livonia, MI</t>
  </si>
  <si>
    <t>Manistee</t>
  </si>
  <si>
    <t>Mason</t>
  </si>
  <si>
    <t>Missaukee</t>
  </si>
  <si>
    <t>Cadillac, MI</t>
  </si>
  <si>
    <t>Muskegon</t>
  </si>
  <si>
    <t>Muskegon-Norton Shores, MI</t>
  </si>
  <si>
    <t>Oakland</t>
  </si>
  <si>
    <t>Ottawa</t>
  </si>
  <si>
    <t>Holland-Grand Haven, MI</t>
  </si>
  <si>
    <t>St. Clair</t>
  </si>
  <si>
    <t>Schoolcraft</t>
  </si>
  <si>
    <t>Tuscola</t>
  </si>
  <si>
    <t>Washtenaw</t>
  </si>
  <si>
    <t>Ann Arbor, MI</t>
  </si>
  <si>
    <t>Wayne</t>
  </si>
  <si>
    <t>Wexford</t>
  </si>
  <si>
    <t>Minnesota</t>
  </si>
  <si>
    <t>Anoka</t>
  </si>
  <si>
    <t>Minneapolis-St. Paul-Bloomington, MN-WI</t>
  </si>
  <si>
    <t>Becker</t>
  </si>
  <si>
    <t>Carlton</t>
  </si>
  <si>
    <t>Duluth, MN-WI</t>
  </si>
  <si>
    <t>Crow Wing</t>
  </si>
  <si>
    <t>Brainerd, MN</t>
  </si>
  <si>
    <t>Goodhue</t>
  </si>
  <si>
    <t>Red Wing, MN</t>
  </si>
  <si>
    <t>Lyon</t>
  </si>
  <si>
    <t>Marshall, MN</t>
  </si>
  <si>
    <t>Mille Lacs</t>
  </si>
  <si>
    <t>Olmsted</t>
  </si>
  <si>
    <t>Rochester, MN</t>
  </si>
  <si>
    <t>Saint Louis</t>
  </si>
  <si>
    <t>Stearns</t>
  </si>
  <si>
    <t>St. Cloud, MN</t>
  </si>
  <si>
    <t>Wright</t>
  </si>
  <si>
    <t>Mississippi</t>
  </si>
  <si>
    <t>Bolivar</t>
  </si>
  <si>
    <t>Cleveland, MS</t>
  </si>
  <si>
    <t>DeSoto</t>
  </si>
  <si>
    <t>Gulfport-Biloxi, MS</t>
  </si>
  <si>
    <t>Hinds</t>
  </si>
  <si>
    <t>Jackson, MS</t>
  </si>
  <si>
    <t>Pascagoula, MS</t>
  </si>
  <si>
    <t>Lauderdale</t>
  </si>
  <si>
    <t>Meridian, MS</t>
  </si>
  <si>
    <t>Tupelo, MS</t>
  </si>
  <si>
    <t>Yalobusha</t>
  </si>
  <si>
    <t>Missouri</t>
  </si>
  <si>
    <t>Andrew</t>
  </si>
  <si>
    <t>St. Joseph, MO-KS</t>
  </si>
  <si>
    <t>Columbia, MO</t>
  </si>
  <si>
    <t>Callaway</t>
  </si>
  <si>
    <t>Jefferson City, MO</t>
  </si>
  <si>
    <t>Cedar</t>
  </si>
  <si>
    <t>Clay</t>
  </si>
  <si>
    <t>Springfield, MO</t>
  </si>
  <si>
    <t>Jasper</t>
  </si>
  <si>
    <t>Joplin, MO</t>
  </si>
  <si>
    <t>Lincoln</t>
  </si>
  <si>
    <t>Monroe</t>
  </si>
  <si>
    <t>Saint Charles</t>
  </si>
  <si>
    <t>Sainte Genevieve</t>
  </si>
  <si>
    <t>Taney</t>
  </si>
  <si>
    <t>Branson, MO</t>
  </si>
  <si>
    <t>St. Louis City</t>
  </si>
  <si>
    <t>Montana</t>
  </si>
  <si>
    <t>Flathead</t>
  </si>
  <si>
    <t>Kalispell, MT</t>
  </si>
  <si>
    <t>Lewis and Clark</t>
  </si>
  <si>
    <t>Helena, MT</t>
  </si>
  <si>
    <t>Rosebud</t>
  </si>
  <si>
    <t>Nebraska</t>
  </si>
  <si>
    <t>Lancaster</t>
  </si>
  <si>
    <t>Lincoln, NE</t>
  </si>
  <si>
    <t>Churchill</t>
  </si>
  <si>
    <t>Fallon, NV</t>
  </si>
  <si>
    <t>Las Vegas-Paradise, NV</t>
  </si>
  <si>
    <t>Fernley, NV</t>
  </si>
  <si>
    <t>Washoe</t>
  </si>
  <si>
    <t>Reno-Sparks, NV</t>
  </si>
  <si>
    <t>White Pine</t>
  </si>
  <si>
    <t>New Hampshire</t>
  </si>
  <si>
    <t>Belknap</t>
  </si>
  <si>
    <t>Laconia, NH</t>
  </si>
  <si>
    <t>Cheshire</t>
  </si>
  <si>
    <t>Keene, NH</t>
  </si>
  <si>
    <t>Coos</t>
  </si>
  <si>
    <t>Berlin, NH-VT</t>
  </si>
  <si>
    <t>Grafton</t>
  </si>
  <si>
    <t>Lebanon, NH-VT</t>
  </si>
  <si>
    <t>Manchester-Nashua, NH</t>
  </si>
  <si>
    <t>Merrimack</t>
  </si>
  <si>
    <t>Concord, NH</t>
  </si>
  <si>
    <t>Rockingham</t>
  </si>
  <si>
    <t>New Jersey</t>
  </si>
  <si>
    <t>Atlantic</t>
  </si>
  <si>
    <t>Atlantic City, NJ</t>
  </si>
  <si>
    <t>Camden</t>
  </si>
  <si>
    <t>Vineland-Millville-Bridgeton, NJ</t>
  </si>
  <si>
    <t>New York-Northern New Jersey-Long Island, NY-NJ-PA</t>
  </si>
  <si>
    <t>Gloucester</t>
  </si>
  <si>
    <t>Hunterdon</t>
  </si>
  <si>
    <t>Mercer</t>
  </si>
  <si>
    <t>Trenton-Ewing, NJ</t>
  </si>
  <si>
    <t>Monmouth</t>
  </si>
  <si>
    <t>Morris</t>
  </si>
  <si>
    <t>Ocean</t>
  </si>
  <si>
    <t>Passaic</t>
  </si>
  <si>
    <t>Allentown-Bethlehem-Easton, PA-NJ</t>
  </si>
  <si>
    <t>New Mexico</t>
  </si>
  <si>
    <t>Bernalillo</t>
  </si>
  <si>
    <t>Albuquerque, NM</t>
  </si>
  <si>
    <t>Dona Ana</t>
  </si>
  <si>
    <t>Las Cruces, NM</t>
  </si>
  <si>
    <t>Eddy</t>
  </si>
  <si>
    <t>Carlsbad-Artesia, NM</t>
  </si>
  <si>
    <t>Grant</t>
  </si>
  <si>
    <t>Silver City, NM</t>
  </si>
  <si>
    <t>Lea</t>
  </si>
  <si>
    <t>Hobbs, NM</t>
  </si>
  <si>
    <t>Luna</t>
  </si>
  <si>
    <t>Deming, NM</t>
  </si>
  <si>
    <t>Sandoval</t>
  </si>
  <si>
    <t>San Juan</t>
  </si>
  <si>
    <t>Farmington, NM</t>
  </si>
  <si>
    <t>Santa Fe</t>
  </si>
  <si>
    <t>Santa Fe, NM</t>
  </si>
  <si>
    <t>Valencia</t>
  </si>
  <si>
    <t>New York</t>
  </si>
  <si>
    <t>Albany</t>
  </si>
  <si>
    <t>Albany-Schenectady-Troy, NY</t>
  </si>
  <si>
    <t>Bronx</t>
  </si>
  <si>
    <t>Chautauqua</t>
  </si>
  <si>
    <t>Jamestown-Dunkirk-Fredonia, NY</t>
  </si>
  <si>
    <t>Dutchess</t>
  </si>
  <si>
    <t>Poughkeepsie-Newburgh-Middletown, NY</t>
  </si>
  <si>
    <t>Erie</t>
  </si>
  <si>
    <t>Buffalo-Niagara Falls, NY</t>
  </si>
  <si>
    <t>Herkimer</t>
  </si>
  <si>
    <t>Utica-Rome, NY</t>
  </si>
  <si>
    <t>Watertown-Fort Drum, NY</t>
  </si>
  <si>
    <t>Rochester, NY</t>
  </si>
  <si>
    <t>Niagara</t>
  </si>
  <si>
    <t>Onondaga</t>
  </si>
  <si>
    <t>Syracuse, NY</t>
  </si>
  <si>
    <t>Oswego</t>
  </si>
  <si>
    <t>Putnam</t>
  </si>
  <si>
    <t>Queens</t>
  </si>
  <si>
    <t>Rockland</t>
  </si>
  <si>
    <t>Saratoga</t>
  </si>
  <si>
    <t>Tompkins</t>
  </si>
  <si>
    <t>Ithaca, NY</t>
  </si>
  <si>
    <t>Westchester</t>
  </si>
  <si>
    <t>North Carolina</t>
  </si>
  <si>
    <t>Avery</t>
  </si>
  <si>
    <t>Buncombe</t>
  </si>
  <si>
    <t>Asheville, NC</t>
  </si>
  <si>
    <t>Caldwell</t>
  </si>
  <si>
    <t>Hickory-Lenoir-Morganton, NC</t>
  </si>
  <si>
    <t>Caswell</t>
  </si>
  <si>
    <t>Durham, NC</t>
  </si>
  <si>
    <t>Fayetteville, NC</t>
  </si>
  <si>
    <t>Davie</t>
  </si>
  <si>
    <t>Winston-Salem, NC</t>
  </si>
  <si>
    <t>Durham</t>
  </si>
  <si>
    <t>Edgecombe</t>
  </si>
  <si>
    <t>Rocky Mount, NC</t>
  </si>
  <si>
    <t>Forsyth</t>
  </si>
  <si>
    <t>Franklin</t>
  </si>
  <si>
    <t>Raleigh-Cary, NC</t>
  </si>
  <si>
    <t>Graham</t>
  </si>
  <si>
    <t>Granville</t>
  </si>
  <si>
    <t>Guilford</t>
  </si>
  <si>
    <t>Greensboro-High Point, NC</t>
  </si>
  <si>
    <t>Haywood</t>
  </si>
  <si>
    <t>Johnston</t>
  </si>
  <si>
    <t>Lenoir</t>
  </si>
  <si>
    <t>Kinston, NC</t>
  </si>
  <si>
    <t>Lincolnton, NC</t>
  </si>
  <si>
    <t>Martin</t>
  </si>
  <si>
    <t>Mecklenburg</t>
  </si>
  <si>
    <t>Charlotte-Gastonia-Concord, NC-SC</t>
  </si>
  <si>
    <t>New Hanover</t>
  </si>
  <si>
    <t>Wilmington, NC</t>
  </si>
  <si>
    <t>Person</t>
  </si>
  <si>
    <t>Pitt</t>
  </si>
  <si>
    <t>Greenville, NC</t>
  </si>
  <si>
    <t>Rowan</t>
  </si>
  <si>
    <t>Salisbury, NC</t>
  </si>
  <si>
    <t>Swain</t>
  </si>
  <si>
    <t>Union</t>
  </si>
  <si>
    <t>Wake</t>
  </si>
  <si>
    <t>Yancey</t>
  </si>
  <si>
    <t>North Dakota</t>
  </si>
  <si>
    <t>Billings</t>
  </si>
  <si>
    <t>Dickinson, ND</t>
  </si>
  <si>
    <t>Burke</t>
  </si>
  <si>
    <t>Burleigh</t>
  </si>
  <si>
    <t>Bismarck, ND</t>
  </si>
  <si>
    <t>Fargo, ND-MN</t>
  </si>
  <si>
    <t>Dunn</t>
  </si>
  <si>
    <t>McKenzie</t>
  </si>
  <si>
    <t>Oliver</t>
  </si>
  <si>
    <t>Ohio</t>
  </si>
  <si>
    <t>Lima, OH</t>
  </si>
  <si>
    <t>Ashtabula</t>
  </si>
  <si>
    <t>Ashtabula, OH</t>
  </si>
  <si>
    <t>Butler</t>
  </si>
  <si>
    <t>Springfield, OH</t>
  </si>
  <si>
    <t>Clermont</t>
  </si>
  <si>
    <t>Wilmington, OH</t>
  </si>
  <si>
    <t>Cuyahoga</t>
  </si>
  <si>
    <t>Cleveland-Elyria-Mentor, OH</t>
  </si>
  <si>
    <t>Columbus, OH</t>
  </si>
  <si>
    <t>Washington Court House, OH, AR</t>
  </si>
  <si>
    <t>Geauga</t>
  </si>
  <si>
    <t>Dayton, OH</t>
  </si>
  <si>
    <t>Weirton-Steubenville, WV-OH</t>
  </si>
  <si>
    <t>Mount Vernon, OH</t>
  </si>
  <si>
    <t>Lawrence</t>
  </si>
  <si>
    <t>Licking</t>
  </si>
  <si>
    <t>Lorain</t>
  </si>
  <si>
    <t>Lucas</t>
  </si>
  <si>
    <t>Toledo, OH</t>
  </si>
  <si>
    <t>Mahoning</t>
  </si>
  <si>
    <t>Youngstown-Warren-Boardman, OH-PA</t>
  </si>
  <si>
    <t>Medina</t>
  </si>
  <si>
    <t>Miami</t>
  </si>
  <si>
    <t>Portage</t>
  </si>
  <si>
    <t>Akron, OH</t>
  </si>
  <si>
    <t>Preble</t>
  </si>
  <si>
    <t>Stark</t>
  </si>
  <si>
    <t>Canton-Massillon, OH</t>
  </si>
  <si>
    <t>Summit</t>
  </si>
  <si>
    <t>Trumbull</t>
  </si>
  <si>
    <t>Parkersburg-Marietta-Vienna, WV-OH</t>
  </si>
  <si>
    <t>Wood</t>
  </si>
  <si>
    <t>Oklahoma</t>
  </si>
  <si>
    <t>Adair</t>
  </si>
  <si>
    <t>Canadian</t>
  </si>
  <si>
    <t>Oklahoma City, OK</t>
  </si>
  <si>
    <t>Cherokee</t>
  </si>
  <si>
    <t>Tahlequah, OK</t>
  </si>
  <si>
    <t>Cleveland</t>
  </si>
  <si>
    <t>Comanche</t>
  </si>
  <si>
    <t>Lawton, OK</t>
  </si>
  <si>
    <t>Creek</t>
  </si>
  <si>
    <t>Tulsa, OK</t>
  </si>
  <si>
    <t>Dewey</t>
  </si>
  <si>
    <t>Kay</t>
  </si>
  <si>
    <t>Ponca City, OK</t>
  </si>
  <si>
    <t>McClain</t>
  </si>
  <si>
    <t>Mayes</t>
  </si>
  <si>
    <t>Miami, OK</t>
  </si>
  <si>
    <t>Pittsburg</t>
  </si>
  <si>
    <t>McAlester, OK</t>
  </si>
  <si>
    <t>Sequoyah</t>
  </si>
  <si>
    <t>Fort Smith, AR-OK</t>
  </si>
  <si>
    <t>Tulsa</t>
  </si>
  <si>
    <t>Oregon</t>
  </si>
  <si>
    <t>Clackamas</t>
  </si>
  <si>
    <t>Portland-Vancouver-Beaverton, OR-WA</t>
  </si>
  <si>
    <t>Deschutes</t>
  </si>
  <si>
    <t>Bend, OR</t>
  </si>
  <si>
    <t>Medford, OR</t>
  </si>
  <si>
    <t>Lane</t>
  </si>
  <si>
    <t>Eugene-Springfield, OR</t>
  </si>
  <si>
    <t>Salem, OR</t>
  </si>
  <si>
    <t>Multnomah</t>
  </si>
  <si>
    <t>Umatilla</t>
  </si>
  <si>
    <t>Pendleton-Hermiston, OR</t>
  </si>
  <si>
    <t>Pennsylvania</t>
  </si>
  <si>
    <t>Gettysburg, PA</t>
  </si>
  <si>
    <t>Allegheny</t>
  </si>
  <si>
    <t>Pittsburgh, PA</t>
  </si>
  <si>
    <t>Armstrong</t>
  </si>
  <si>
    <t>Beaver</t>
  </si>
  <si>
    <t>Berks</t>
  </si>
  <si>
    <t>Reading, PA</t>
  </si>
  <si>
    <t>Blair</t>
  </si>
  <si>
    <t>Altoona, PA</t>
  </si>
  <si>
    <t>Bucks</t>
  </si>
  <si>
    <t>Cambria</t>
  </si>
  <si>
    <t>Johnstown, PA</t>
  </si>
  <si>
    <t>Centre</t>
  </si>
  <si>
    <t>State College, PA</t>
  </si>
  <si>
    <t>Chester</t>
  </si>
  <si>
    <t>Clearfield</t>
  </si>
  <si>
    <t>DuBois, PA</t>
  </si>
  <si>
    <t>Dauphin</t>
  </si>
  <si>
    <t>Harrisburg-Carlisle, PA</t>
  </si>
  <si>
    <t>Elk</t>
  </si>
  <si>
    <t>St. Marys, PA</t>
  </si>
  <si>
    <t>Erie, PA</t>
  </si>
  <si>
    <t>Chambersburg, PA</t>
  </si>
  <si>
    <t>Indiana, PA</t>
  </si>
  <si>
    <t>Lackawanna</t>
  </si>
  <si>
    <t>Scranton--Wilkes-Barre, PA</t>
  </si>
  <si>
    <t>Lancaster, PA</t>
  </si>
  <si>
    <t>New Castle, PA</t>
  </si>
  <si>
    <t>Lebanon</t>
  </si>
  <si>
    <t>Lebanon, PA</t>
  </si>
  <si>
    <t>Lehigh</t>
  </si>
  <si>
    <t>Luzerne</t>
  </si>
  <si>
    <t>Lycoming</t>
  </si>
  <si>
    <t>Williamsport, PA</t>
  </si>
  <si>
    <t>East Stroudsburg, PA</t>
  </si>
  <si>
    <t>Northampton</t>
  </si>
  <si>
    <t>Philadelphia</t>
  </si>
  <si>
    <t>Somerset</t>
  </si>
  <si>
    <t>Somerset, PA</t>
  </si>
  <si>
    <t>Tioga</t>
  </si>
  <si>
    <t>Westmoreland</t>
  </si>
  <si>
    <t>York-Hanover, PA</t>
  </si>
  <si>
    <t>Rhode Island</t>
  </si>
  <si>
    <t>Providence</t>
  </si>
  <si>
    <t>South Carolina</t>
  </si>
  <si>
    <t>Abbeville</t>
  </si>
  <si>
    <t>Aiken</t>
  </si>
  <si>
    <t>Anderson</t>
  </si>
  <si>
    <t>Anderson, SC</t>
  </si>
  <si>
    <t>Berkeley</t>
  </si>
  <si>
    <t>Charleston-North Charleston, SC</t>
  </si>
  <si>
    <t>Charleston</t>
  </si>
  <si>
    <t>Chesterfield</t>
  </si>
  <si>
    <t>Colleton</t>
  </si>
  <si>
    <t>Walterboro, SC</t>
  </si>
  <si>
    <t>Darlington</t>
  </si>
  <si>
    <t>Florence, SC</t>
  </si>
  <si>
    <t>Edgefield</t>
  </si>
  <si>
    <t>Greenville</t>
  </si>
  <si>
    <t>Greenville-Mauldin-Easley, SC</t>
  </si>
  <si>
    <t>Pickens</t>
  </si>
  <si>
    <t>Richland</t>
  </si>
  <si>
    <t>Columbia, SC</t>
  </si>
  <si>
    <t>Spartanburg</t>
  </si>
  <si>
    <t>Spartanburg, SC</t>
  </si>
  <si>
    <t>South Dakota</t>
  </si>
  <si>
    <t>Brookings</t>
  </si>
  <si>
    <t>Brookings, SD</t>
  </si>
  <si>
    <t>Custer</t>
  </si>
  <si>
    <t>Meade</t>
  </si>
  <si>
    <t>Rapid City, SD</t>
  </si>
  <si>
    <t>Minnehaha</t>
  </si>
  <si>
    <t>Sioux Falls, SD</t>
  </si>
  <si>
    <t>Tennessee</t>
  </si>
  <si>
    <t>Blount</t>
  </si>
  <si>
    <t>Knoxville, TN</t>
  </si>
  <si>
    <t>Claiborne</t>
  </si>
  <si>
    <t>Davidson</t>
  </si>
  <si>
    <t>Nashville-Davidson-Murfreesboro-Franklin, TN</t>
  </si>
  <si>
    <t>Chattanooga, TN-GA</t>
  </si>
  <si>
    <t>Morristown, TN</t>
  </si>
  <si>
    <t>Loudon</t>
  </si>
  <si>
    <t>Sevier</t>
  </si>
  <si>
    <t>Sevierville, TN</t>
  </si>
  <si>
    <t>Sullivan</t>
  </si>
  <si>
    <t>Kingsport-Bristol-Bristol, TN-VA</t>
  </si>
  <si>
    <t>Williamson</t>
  </si>
  <si>
    <t>Wilson</t>
  </si>
  <si>
    <t>Texas</t>
  </si>
  <si>
    <t>Killeen-Temple-Fort Hood, TX</t>
  </si>
  <si>
    <t>Bexar</t>
  </si>
  <si>
    <t>San Antonio, TX</t>
  </si>
  <si>
    <t>Brazoria</t>
  </si>
  <si>
    <t>Houston-Sugar Land-Baytown, TX</t>
  </si>
  <si>
    <t>Brewster</t>
  </si>
  <si>
    <t>Cameron</t>
  </si>
  <si>
    <t>Brownsville-Harlingen, TX</t>
  </si>
  <si>
    <t>Collin</t>
  </si>
  <si>
    <t>Dallas-Fort Worth-Arlington, TX</t>
  </si>
  <si>
    <t>Dallas</t>
  </si>
  <si>
    <t>Denton</t>
  </si>
  <si>
    <t>Ellis</t>
  </si>
  <si>
    <t>El Paso, TX</t>
  </si>
  <si>
    <t>Galveston</t>
  </si>
  <si>
    <t>Gregg</t>
  </si>
  <si>
    <t>Longview, TX</t>
  </si>
  <si>
    <t>Harris</t>
  </si>
  <si>
    <t>Marshall, TX</t>
  </si>
  <si>
    <t>Hidalgo</t>
  </si>
  <si>
    <t>McAllen-Edinburg-Mission, TX</t>
  </si>
  <si>
    <t>Hood</t>
  </si>
  <si>
    <t>Granbury, TX</t>
  </si>
  <si>
    <t>Hunt</t>
  </si>
  <si>
    <t>Beaumont-Port Arthur, TX</t>
  </si>
  <si>
    <t>Kaufman</t>
  </si>
  <si>
    <t>McLennan</t>
  </si>
  <si>
    <t>Waco, TX</t>
  </si>
  <si>
    <t>Navarro</t>
  </si>
  <si>
    <t>Corsicana, TX</t>
  </si>
  <si>
    <t>Nueces</t>
  </si>
  <si>
    <t>Corpus Christi, TX</t>
  </si>
  <si>
    <t>Parker</t>
  </si>
  <si>
    <t>Randall</t>
  </si>
  <si>
    <t>Amarillo, TX</t>
  </si>
  <si>
    <t>Rockwall</t>
  </si>
  <si>
    <t>Smith</t>
  </si>
  <si>
    <t>Tyler, TX</t>
  </si>
  <si>
    <t>Tarrant</t>
  </si>
  <si>
    <t>Travis</t>
  </si>
  <si>
    <t>Austin-Round Rock, TX</t>
  </si>
  <si>
    <t>Victoria</t>
  </si>
  <si>
    <t>Victoria, TX</t>
  </si>
  <si>
    <t>Utah</t>
  </si>
  <si>
    <t>Box Elder</t>
  </si>
  <si>
    <t>Brigham City, UT</t>
  </si>
  <si>
    <t>Cache</t>
  </si>
  <si>
    <t>Logan, UT-ID</t>
  </si>
  <si>
    <t>Carbon</t>
  </si>
  <si>
    <t>Price, UT</t>
  </si>
  <si>
    <t>Davis</t>
  </si>
  <si>
    <t>Ogden-Clearfield, UT</t>
  </si>
  <si>
    <t>Duchesne</t>
  </si>
  <si>
    <t>Salt Lake</t>
  </si>
  <si>
    <t>Salt Lake City, UT</t>
  </si>
  <si>
    <t>Tooele</t>
  </si>
  <si>
    <t>Uintah</t>
  </si>
  <si>
    <t>Vernal, UT</t>
  </si>
  <si>
    <t>Provo-Orem, UT</t>
  </si>
  <si>
    <t>St. George, UT</t>
  </si>
  <si>
    <t>Weber</t>
  </si>
  <si>
    <t>Vermont</t>
  </si>
  <si>
    <t>Bennington</t>
  </si>
  <si>
    <t>Bennington, VT</t>
  </si>
  <si>
    <t>Chittenden</t>
  </si>
  <si>
    <t>Burlington-South Burlington, VT</t>
  </si>
  <si>
    <t>Virginia</t>
  </si>
  <si>
    <t>Arlington</t>
  </si>
  <si>
    <t>Richmond, VA</t>
  </si>
  <si>
    <t>Fairfax</t>
  </si>
  <si>
    <t>Fauquier</t>
  </si>
  <si>
    <t>Winchester, VA-WV</t>
  </si>
  <si>
    <t>Giles</t>
  </si>
  <si>
    <t>Blacksburg-Christiansburg-Radford, VA</t>
  </si>
  <si>
    <t>Hanover</t>
  </si>
  <si>
    <t>Loudoun</t>
  </si>
  <si>
    <t>Page</t>
  </si>
  <si>
    <t>Prince Edward</t>
  </si>
  <si>
    <t>Prince William</t>
  </si>
  <si>
    <t>Roanoke</t>
  </si>
  <si>
    <t>Roanoke, VA</t>
  </si>
  <si>
    <t>Rockbridge</t>
  </si>
  <si>
    <t>Harrisonburg, VA</t>
  </si>
  <si>
    <t>Stafford</t>
  </si>
  <si>
    <t>Wythe</t>
  </si>
  <si>
    <t>Hampton City</t>
  </si>
  <si>
    <t>Virginia Beach-Norfolk-Newport News, VA-NC</t>
  </si>
  <si>
    <t>Suffolk City</t>
  </si>
  <si>
    <t>King</t>
  </si>
  <si>
    <t>Seattle-Tacoma-Bellevue, WA</t>
  </si>
  <si>
    <t>Pierce</t>
  </si>
  <si>
    <t>Skagit</t>
  </si>
  <si>
    <t>Mount Vernon-Anacortes, WA</t>
  </si>
  <si>
    <t>Spokane</t>
  </si>
  <si>
    <t>Spokane, WA</t>
  </si>
  <si>
    <t>Thurston</t>
  </si>
  <si>
    <t>Olympia, WA</t>
  </si>
  <si>
    <t>Whatcom</t>
  </si>
  <si>
    <t>Bellingham, WA</t>
  </si>
  <si>
    <t>West Virginia</t>
  </si>
  <si>
    <t>Cabell</t>
  </si>
  <si>
    <t>Gilmer</t>
  </si>
  <si>
    <t>Greenbrier</t>
  </si>
  <si>
    <t>Kanawha</t>
  </si>
  <si>
    <t>Charleston, WV</t>
  </si>
  <si>
    <t>Monongalia</t>
  </si>
  <si>
    <t>Morgantown, WV</t>
  </si>
  <si>
    <t>Wheeling, WV-OH</t>
  </si>
  <si>
    <t>Tucker</t>
  </si>
  <si>
    <t>Wisconsin</t>
  </si>
  <si>
    <t>Ashland</t>
  </si>
  <si>
    <t>Brown</t>
  </si>
  <si>
    <t>Green Bay, WI</t>
  </si>
  <si>
    <t>Madison, WI</t>
  </si>
  <si>
    <t>Dane</t>
  </si>
  <si>
    <t>Dodge</t>
  </si>
  <si>
    <t>Beaver Dam, WI</t>
  </si>
  <si>
    <t>Door</t>
  </si>
  <si>
    <t>Eau Claire</t>
  </si>
  <si>
    <t>Eau Claire, WI</t>
  </si>
  <si>
    <t>Fond du Lac</t>
  </si>
  <si>
    <t>Fond du Lac, WI</t>
  </si>
  <si>
    <t>Kenosha</t>
  </si>
  <si>
    <t>Kewaunee</t>
  </si>
  <si>
    <t>La Crosse</t>
  </si>
  <si>
    <t>La Crosse, WI-MN</t>
  </si>
  <si>
    <t>Manitowoc</t>
  </si>
  <si>
    <t>Manitowoc, WI</t>
  </si>
  <si>
    <t>Marathon</t>
  </si>
  <si>
    <t>Wausau, WI</t>
  </si>
  <si>
    <t>Milwaukee</t>
  </si>
  <si>
    <t>Milwaukee-Waukesha-West Allis, WI</t>
  </si>
  <si>
    <t>Outagamie</t>
  </si>
  <si>
    <t>Appleton, WI</t>
  </si>
  <si>
    <t>Ozaukee</t>
  </si>
  <si>
    <t>Sauk</t>
  </si>
  <si>
    <t>Baraboo, WI</t>
  </si>
  <si>
    <t>Sheboygan</t>
  </si>
  <si>
    <t>Sheboygan, WI</t>
  </si>
  <si>
    <t>Taylor</t>
  </si>
  <si>
    <t>Vilas</t>
  </si>
  <si>
    <t>Walworth</t>
  </si>
  <si>
    <t>Whitewater, WI</t>
  </si>
  <si>
    <t>Waukesha</t>
  </si>
  <si>
    <t>Wyoming</t>
  </si>
  <si>
    <t>Laramie, WY</t>
  </si>
  <si>
    <t>Gillette, WY</t>
  </si>
  <si>
    <t>Fremont</t>
  </si>
  <si>
    <t>Riverton, WY</t>
  </si>
  <si>
    <t>Laramie</t>
  </si>
  <si>
    <t>Cheyenne, WY</t>
  </si>
  <si>
    <t>Sublette</t>
  </si>
  <si>
    <t>Sweetwater</t>
  </si>
  <si>
    <t>Rock Springs, WY</t>
  </si>
  <si>
    <t>Teton</t>
  </si>
  <si>
    <t>Jackson, WY-ID</t>
  </si>
  <si>
    <t>Uinta</t>
  </si>
  <si>
    <t>Evanston, WY</t>
  </si>
  <si>
    <t>Puerto Rico</t>
  </si>
  <si>
    <t>Catano</t>
  </si>
  <si>
    <t>San Juan-Caguas-Guaynabo, PR</t>
  </si>
  <si>
    <t>Juncos</t>
  </si>
  <si>
    <t>Notes:</t>
  </si>
  <si>
    <t>1. The level of the 2008 8-hour ozone NAAQS is 0.075 parts per million (ppm). The design value is the 3-year average of the annual 4th highest daily maximum 8-hour ozone concentration. The design value listed for each county is the highest among monitors with valid design values.</t>
  </si>
  <si>
    <t>2. The design values shown here are computed using Federal Reference Method or equivalent data reported by State, Tribal, and Local monitoring agencies to EPA's Air Quality System (AQS) as of July 16, 2015. Concentrations flagged by State, Tribal, or Local monitoring agencies as having been affected by an exceptional event (e.g., wildfire, volcanic eruption) and concurred by the associated EPA Regional Office are not included in these calculations.</t>
  </si>
  <si>
    <t>Disclaimer: The information listed in this report and in these tables is intended for informational use only and does not constitute a regulatory determination by EPA as whether an area has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opportunity for notice and comment. No such determination for regulatory purposes exists in the absence of such rulemaking. This report does not constitute a proposed or final rulemaking. </t>
  </si>
  <si>
    <t>State</t>
  </si>
  <si>
    <t>County</t>
  </si>
  <si>
    <r>
      <t>2012-2014 Annual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1, 2, 3, 4</t>
    </r>
  </si>
  <si>
    <r>
      <t>2012-2014 24-hour Design Value (µg/m</t>
    </r>
    <r>
      <rPr>
        <b/>
        <vertAlign val="superscript"/>
        <sz val="11"/>
        <rFont val="Calibri"/>
        <family val="2"/>
        <scheme val="minor"/>
      </rPr>
      <t>3</t>
    </r>
    <r>
      <rPr>
        <b/>
        <sz val="11"/>
        <rFont val="Calibri"/>
        <family val="2"/>
        <scheme val="minor"/>
      </rPr>
      <t xml:space="preserve">) </t>
    </r>
    <r>
      <rPr>
        <b/>
        <vertAlign val="superscript"/>
        <sz val="11"/>
        <rFont val="Calibri"/>
        <family val="2"/>
        <scheme val="minor"/>
      </rPr>
      <t>2, 3, 4, 5</t>
    </r>
  </si>
  <si>
    <t>01</t>
  </si>
  <si>
    <t>003</t>
  </si>
  <si>
    <t>AL</t>
  </si>
  <si>
    <t>027</t>
  </si>
  <si>
    <t>033</t>
  </si>
  <si>
    <t>049</t>
  </si>
  <si>
    <t>055</t>
  </si>
  <si>
    <t>069</t>
  </si>
  <si>
    <t>073</t>
  </si>
  <si>
    <t>089</t>
  </si>
  <si>
    <t>097</t>
  </si>
  <si>
    <t>101</t>
  </si>
  <si>
    <t>103</t>
  </si>
  <si>
    <t>113</t>
  </si>
  <si>
    <t>117</t>
  </si>
  <si>
    <t>121</t>
  </si>
  <si>
    <t>Talladega</t>
  </si>
  <si>
    <t>125</t>
  </si>
  <si>
    <t>02</t>
  </si>
  <si>
    <t>020</t>
  </si>
  <si>
    <t>AK</t>
  </si>
  <si>
    <t>Anchorage</t>
  </si>
  <si>
    <t>090</t>
  </si>
  <si>
    <t>110</t>
  </si>
  <si>
    <t>Juneau</t>
  </si>
  <si>
    <t>122</t>
  </si>
  <si>
    <t>Kenai Peninsula</t>
  </si>
  <si>
    <t>170</t>
  </si>
  <si>
    <t>Matanuska Susitna</t>
  </si>
  <si>
    <t>04</t>
  </si>
  <si>
    <t>AZ</t>
  </si>
  <si>
    <t>013</t>
  </si>
  <si>
    <t>019</t>
  </si>
  <si>
    <t>021</t>
  </si>
  <si>
    <t>023</t>
  </si>
  <si>
    <t>05</t>
  </si>
  <si>
    <t>001</t>
  </si>
  <si>
    <t>AR</t>
  </si>
  <si>
    <t>Ashley</t>
  </si>
  <si>
    <t>035</t>
  </si>
  <si>
    <t>051</t>
  </si>
  <si>
    <t>Garland</t>
  </si>
  <si>
    <t>067</t>
  </si>
  <si>
    <t>119</t>
  </si>
  <si>
    <t>139</t>
  </si>
  <si>
    <t>143</t>
  </si>
  <si>
    <t>06</t>
  </si>
  <si>
    <t>CA</t>
  </si>
  <si>
    <t>007</t>
  </si>
  <si>
    <t>009</t>
  </si>
  <si>
    <t>011</t>
  </si>
  <si>
    <t>025</t>
  </si>
  <si>
    <r>
      <t>Imperial</t>
    </r>
    <r>
      <rPr>
        <vertAlign val="superscript"/>
        <sz val="11"/>
        <color indexed="8"/>
        <rFont val="Calibri"/>
        <family val="2"/>
        <scheme val="minor"/>
      </rPr>
      <t>6</t>
    </r>
  </si>
  <si>
    <t>029</t>
  </si>
  <si>
    <t>031</t>
  </si>
  <si>
    <t>037</t>
  </si>
  <si>
    <t>039</t>
  </si>
  <si>
    <t>041</t>
  </si>
  <si>
    <t>047</t>
  </si>
  <si>
    <t>053</t>
  </si>
  <si>
    <t>057</t>
  </si>
  <si>
    <t>059</t>
  </si>
  <si>
    <t>061</t>
  </si>
  <si>
    <t>063</t>
  </si>
  <si>
    <t>Plumas</t>
  </si>
  <si>
    <t>065</t>
  </si>
  <si>
    <t>071</t>
  </si>
  <si>
    <t>075</t>
  </si>
  <si>
    <t>077</t>
  </si>
  <si>
    <t>079</t>
  </si>
  <si>
    <t>081</t>
  </si>
  <si>
    <t>083</t>
  </si>
  <si>
    <t>085</t>
  </si>
  <si>
    <t>087</t>
  </si>
  <si>
    <t>093</t>
  </si>
  <si>
    <t>095</t>
  </si>
  <si>
    <t>099</t>
  </si>
  <si>
    <t>107</t>
  </si>
  <si>
    <t>111</t>
  </si>
  <si>
    <t>08</t>
  </si>
  <si>
    <t>CO</t>
  </si>
  <si>
    <t>09</t>
  </si>
  <si>
    <t>CT</t>
  </si>
  <si>
    <t>005</t>
  </si>
  <si>
    <t>10</t>
  </si>
  <si>
    <t>DE</t>
  </si>
  <si>
    <t>11</t>
  </si>
  <si>
    <t>DC</t>
  </si>
  <si>
    <t>13</t>
  </si>
  <si>
    <t>GA</t>
  </si>
  <si>
    <t>Clayton</t>
  </si>
  <si>
    <t>Cobb</t>
  </si>
  <si>
    <t>Dougherty</t>
  </si>
  <si>
    <t>115</t>
  </si>
  <si>
    <t>135</t>
  </si>
  <si>
    <t>Hall</t>
  </si>
  <si>
    <t>153</t>
  </si>
  <si>
    <t>185</t>
  </si>
  <si>
    <t>Lowndes</t>
  </si>
  <si>
    <t>215</t>
  </si>
  <si>
    <t>223</t>
  </si>
  <si>
    <t>245</t>
  </si>
  <si>
    <t>295</t>
  </si>
  <si>
    <t>Walker</t>
  </si>
  <si>
    <t>303</t>
  </si>
  <si>
    <t>319</t>
  </si>
  <si>
    <t>Wilkinson</t>
  </si>
  <si>
    <t>15</t>
  </si>
  <si>
    <t>HI</t>
  </si>
  <si>
    <t>Kauai</t>
  </si>
  <si>
    <t>Maui</t>
  </si>
  <si>
    <t>16</t>
  </si>
  <si>
    <t>ID</t>
  </si>
  <si>
    <t>Bannock</t>
  </si>
  <si>
    <t>Lemhi</t>
  </si>
  <si>
    <t>Shoshone</t>
  </si>
  <si>
    <t>18</t>
  </si>
  <si>
    <t>IN</t>
  </si>
  <si>
    <t>Dubois</t>
  </si>
  <si>
    <t>043</t>
  </si>
  <si>
    <t>091</t>
  </si>
  <si>
    <t>105</t>
  </si>
  <si>
    <t>127</t>
  </si>
  <si>
    <t>141</t>
  </si>
  <si>
    <t>147</t>
  </si>
  <si>
    <t>Spencer</t>
  </si>
  <si>
    <t>157</t>
  </si>
  <si>
    <t>Tippecanoe</t>
  </si>
  <si>
    <t>163</t>
  </si>
  <si>
    <t>167</t>
  </si>
  <si>
    <t>183</t>
  </si>
  <si>
    <t>Whitley</t>
  </si>
  <si>
    <t>19</t>
  </si>
  <si>
    <t>IA</t>
  </si>
  <si>
    <t>Black Hawk</t>
  </si>
  <si>
    <t>045</t>
  </si>
  <si>
    <t>137</t>
  </si>
  <si>
    <t>Muscatine</t>
  </si>
  <si>
    <t>155</t>
  </si>
  <si>
    <t>Pottawattamie</t>
  </si>
  <si>
    <t>177</t>
  </si>
  <si>
    <t>193</t>
  </si>
  <si>
    <t>Woodbury</t>
  </si>
  <si>
    <t>20</t>
  </si>
  <si>
    <t>KS</t>
  </si>
  <si>
    <t>173</t>
  </si>
  <si>
    <t>191</t>
  </si>
  <si>
    <t>209</t>
  </si>
  <si>
    <t>21</t>
  </si>
  <si>
    <t>KY</t>
  </si>
  <si>
    <t>151</t>
  </si>
  <si>
    <t>195</t>
  </si>
  <si>
    <t>199</t>
  </si>
  <si>
    <t>22</t>
  </si>
  <si>
    <t>017</t>
  </si>
  <si>
    <t>LA</t>
  </si>
  <si>
    <t>Rapides</t>
  </si>
  <si>
    <t>Tangipahoa</t>
  </si>
  <si>
    <t>109</t>
  </si>
  <si>
    <t>Terrebonne</t>
  </si>
  <si>
    <t>23</t>
  </si>
  <si>
    <t>ME</t>
  </si>
  <si>
    <t>24</t>
  </si>
  <si>
    <t>MD</t>
  </si>
  <si>
    <t>015</t>
  </si>
  <si>
    <t>510</t>
  </si>
  <si>
    <t>25</t>
  </si>
  <si>
    <t>MA</t>
  </si>
  <si>
    <t>26</t>
  </si>
  <si>
    <t>MI</t>
  </si>
  <si>
    <t>161</t>
  </si>
  <si>
    <t>27</t>
  </si>
  <si>
    <t>MN</t>
  </si>
  <si>
    <t>Dakota</t>
  </si>
  <si>
    <t>Hennepin</t>
  </si>
  <si>
    <t>123</t>
  </si>
  <si>
    <t>Ramsey</t>
  </si>
  <si>
    <t>145</t>
  </si>
  <si>
    <t>28</t>
  </si>
  <si>
    <t>MS</t>
  </si>
  <si>
    <t>Forrest</t>
  </si>
  <si>
    <t>Grenada</t>
  </si>
  <si>
    <t>29</t>
  </si>
  <si>
    <t>MO</t>
  </si>
  <si>
    <t>Buchanan</t>
  </si>
  <si>
    <t>189</t>
  </si>
  <si>
    <t>30</t>
  </si>
  <si>
    <t>MT</t>
  </si>
  <si>
    <t>Missoula</t>
  </si>
  <si>
    <t>Ravalli</t>
  </si>
  <si>
    <t>Silver Bow</t>
  </si>
  <si>
    <t>31</t>
  </si>
  <si>
    <t>NE</t>
  </si>
  <si>
    <t>Scotts Bluff</t>
  </si>
  <si>
    <t>32</t>
  </si>
  <si>
    <t>NV</t>
  </si>
  <si>
    <t>33</t>
  </si>
  <si>
    <t>NH</t>
  </si>
  <si>
    <t>34</t>
  </si>
  <si>
    <t>NJ</t>
  </si>
  <si>
    <t>Bergen</t>
  </si>
  <si>
    <t>Hudson</t>
  </si>
  <si>
    <t>35</t>
  </si>
  <si>
    <t>NM</t>
  </si>
  <si>
    <t>36</t>
  </si>
  <si>
    <t>NY</t>
  </si>
  <si>
    <t>Steuben</t>
  </si>
  <si>
    <t>37</t>
  </si>
  <si>
    <t>NC</t>
  </si>
  <si>
    <t>Alamance</t>
  </si>
  <si>
    <t>Catawba</t>
  </si>
  <si>
    <t>Duplin</t>
  </si>
  <si>
    <t>Gaston</t>
  </si>
  <si>
    <t>McDowell</t>
  </si>
  <si>
    <t>129</t>
  </si>
  <si>
    <t>Robeson</t>
  </si>
  <si>
    <t>159</t>
  </si>
  <si>
    <t>Watauga</t>
  </si>
  <si>
    <t>38</t>
  </si>
  <si>
    <t>ND</t>
  </si>
  <si>
    <t>39</t>
  </si>
  <si>
    <t>OH</t>
  </si>
  <si>
    <t>Athens</t>
  </si>
  <si>
    <t>Scioto</t>
  </si>
  <si>
    <t>40</t>
  </si>
  <si>
    <t>OK</t>
  </si>
  <si>
    <t>41</t>
  </si>
  <si>
    <t>OR</t>
  </si>
  <si>
    <t>Crook</t>
  </si>
  <si>
    <t>Harney</t>
  </si>
  <si>
    <t>Josephine</t>
  </si>
  <si>
    <t>Klamath</t>
  </si>
  <si>
    <t>42</t>
  </si>
  <si>
    <t>PA</t>
  </si>
  <si>
    <t>133</t>
  </si>
  <si>
    <t>44</t>
  </si>
  <si>
    <t>RI</t>
  </si>
  <si>
    <t>45</t>
  </si>
  <si>
    <t>SC</t>
  </si>
  <si>
    <t>Florence</t>
  </si>
  <si>
    <t>Lexington</t>
  </si>
  <si>
    <t>46</t>
  </si>
  <si>
    <t>SD</t>
  </si>
  <si>
    <t>Codington</t>
  </si>
  <si>
    <t>Pennington</t>
  </si>
  <si>
    <t>47</t>
  </si>
  <si>
    <t>TN</t>
  </si>
  <si>
    <t>48</t>
  </si>
  <si>
    <t>TX</t>
  </si>
  <si>
    <t>Bowie</t>
  </si>
  <si>
    <t>201</t>
  </si>
  <si>
    <t>203</t>
  </si>
  <si>
    <t>355</t>
  </si>
  <si>
    <t>439</t>
  </si>
  <si>
    <t>453</t>
  </si>
  <si>
    <t>49</t>
  </si>
  <si>
    <t>UT</t>
  </si>
  <si>
    <t>50</t>
  </si>
  <si>
    <t>VT</t>
  </si>
  <si>
    <t>Rutland</t>
  </si>
  <si>
    <t>51</t>
  </si>
  <si>
    <t>VA</t>
  </si>
  <si>
    <t>Albemarle</t>
  </si>
  <si>
    <t>036</t>
  </si>
  <si>
    <t>Henrico</t>
  </si>
  <si>
    <t>165</t>
  </si>
  <si>
    <t>520</t>
  </si>
  <si>
    <t>Bristol City</t>
  </si>
  <si>
    <t>650</t>
  </si>
  <si>
    <t>680</t>
  </si>
  <si>
    <t>Lynchburg City</t>
  </si>
  <si>
    <t>710</t>
  </si>
  <si>
    <t>Norfolk City</t>
  </si>
  <si>
    <t>775</t>
  </si>
  <si>
    <t>Salem City</t>
  </si>
  <si>
    <t>810</t>
  </si>
  <si>
    <t>Virginia Beach City</t>
  </si>
  <si>
    <t>53</t>
  </si>
  <si>
    <t>WA</t>
  </si>
  <si>
    <t>Snohomish</t>
  </si>
  <si>
    <t>Yakima</t>
  </si>
  <si>
    <t>54</t>
  </si>
  <si>
    <t>WV</t>
  </si>
  <si>
    <t>Brooke</t>
  </si>
  <si>
    <t>Marshall</t>
  </si>
  <si>
    <t>55</t>
  </si>
  <si>
    <t>WI</t>
  </si>
  <si>
    <t>56</t>
  </si>
  <si>
    <t>WY</t>
  </si>
  <si>
    <t>Natrona</t>
  </si>
  <si>
    <t>Park</t>
  </si>
  <si>
    <t>Sheridan</t>
  </si>
  <si>
    <t>1. The level of the 2012 annual NAAQS for PM2.5 is 12.0 micrograms per cubic meter (ug/m3).  The design value for the annual PM2.5 NAAQS is the 3-year average annual mean concentration.</t>
  </si>
  <si>
    <t>2.  The design values shown here are computed for the latest design value period using Federal Reference Method or equivalent data reported by States, Tribes, and local agencies to EPA's Air Quality System (AQS) as of  2015-07-22. Concentrations flagged by States, Tribes, and local agencies as exceptional events (e.g., high winds, wildfires, volcanic eruptions, construction) and concurred by the associated EPA Regional Office are not included in the calculation of these design values.   Data from special purpose monitors operating less than 24 month, data identified as 'non-regulatory' and other data judged by EPA as not meeting 40CFR58 monitoring requirements are not included in these design value calculations.</t>
  </si>
  <si>
    <t>3. The 2012-2014 design values shown are the highest of the valid site-level ones in the specified county.  However, there may be additional sites in the area that violated in previous years but are currently invalid.  Although a 2012-2014 area-level design value is shown, the design value shown may not represent the worst 2012-2014 air quality in the area.  The basis for design value validity is described by column Y and AD in Table 5.</t>
  </si>
  <si>
    <t>4.  In this table, all design values are calculated based on the rules specified in Appendix N for the 2012 PM2.5 NAAQS.  The term 'NV' denotes design values that are not valid in accordance with the 2012 NAAQS.</t>
  </si>
  <si>
    <t>5. The level of the 2006 24-hour NAAQS for PM2.5 is 35 micrograms per cubic meter (ug/m3).  The design value for the 24-hour PM2.5 NAAQS is the 3-year average 98th percentile concentration.</t>
  </si>
  <si>
    <t>6. Design value based on all valid data, including data in 2012 that were submitted to, but are not currently in, AQS. EPA considers these data valid for use per 40 CFR Part 50 and 58 (see Memorandum 'Data Used for the Calculation of the Imperial County Design Value' found in Docket No. EPA-HQ-OAR-2012-0918 ).</t>
  </si>
  <si>
    <t>7. Due to data quality and/or completeness issues in several states, some 2012-2014 design values may not be valid. For additional information, please see memorandums regarding Data Quality Issues Affecting Air Quality Designations for the 2012 PM2.5 National Ambient Air Quality Standards found in Docket No. EPA-HQ-OAR-2012-0918 .</t>
  </si>
  <si>
    <t>Disclaimer: The information listed in this report and in these tables is intended for informational use only and does not constitute a regulatory determination by EPA as whether an area has a attained a NAAQS.  The information set forth in this report has no regulatory effect.  To have regulatory effect, a final EPA determination as to whether an area has attained a NAAQS or attained a NAAQS as of its applicable attainment date can be accomplished only after rulemaking that provides an oppurtunity for notice and comment.  No such determination for regulatory purposes exists in the absence of such rulemaking.  This report does not constitute a proposed or final rulemaking.</t>
  </si>
  <si>
    <t xml:space="preserve">2014 Population Estimates </t>
  </si>
  <si>
    <t>Geography</t>
  </si>
  <si>
    <t>April 1, 2010</t>
  </si>
  <si>
    <t>Population Estimate (as of July 1)</t>
  </si>
  <si>
    <t>Census</t>
  </si>
  <si>
    <t>Estimates Base</t>
  </si>
  <si>
    <t>2010</t>
  </si>
  <si>
    <t>2011</t>
  </si>
  <si>
    <t>2012</t>
  </si>
  <si>
    <t>2013</t>
  </si>
  <si>
    <t>2014</t>
  </si>
  <si>
    <t>Autauga County, Alabama</t>
  </si>
  <si>
    <t>54,571</t>
  </si>
  <si>
    <t>54,684</t>
  </si>
  <si>
    <t>55,275</t>
  </si>
  <si>
    <t>55,192</t>
  </si>
  <si>
    <t>55,136</t>
  </si>
  <si>
    <t>55,395</t>
  </si>
  <si>
    <t>Baldwin County, Alabama</t>
  </si>
  <si>
    <t>182,265</t>
  </si>
  <si>
    <t>183,216</t>
  </si>
  <si>
    <t>186,694</t>
  </si>
  <si>
    <t>190,561</t>
  </si>
  <si>
    <t>195,443</t>
  </si>
  <si>
    <t>200,111</t>
  </si>
  <si>
    <t>Barbour County, Alabama</t>
  </si>
  <si>
    <t>27,457</t>
  </si>
  <si>
    <t>27,336</t>
  </si>
  <si>
    <t>27,225</t>
  </si>
  <si>
    <t>27,169</t>
  </si>
  <si>
    <t>26,978</t>
  </si>
  <si>
    <t>26,887</t>
  </si>
  <si>
    <t>Bibb County, Alabama</t>
  </si>
  <si>
    <t>22,915</t>
  </si>
  <si>
    <t>22,919</t>
  </si>
  <si>
    <t>22,879</t>
  </si>
  <si>
    <t>22,740</t>
  </si>
  <si>
    <t>22,634</t>
  </si>
  <si>
    <t>22,504</t>
  </si>
  <si>
    <t>22,506</t>
  </si>
  <si>
    <t>Blount County, Alabama</t>
  </si>
  <si>
    <t>57,322</t>
  </si>
  <si>
    <t>57,344</t>
  </si>
  <si>
    <t>57,694</t>
  </si>
  <si>
    <t>57,748</t>
  </si>
  <si>
    <t>57,720</t>
  </si>
  <si>
    <t>57,719</t>
  </si>
  <si>
    <t>Bullock County, Alabama</t>
  </si>
  <si>
    <t>10,914</t>
  </si>
  <si>
    <t>10,915</t>
  </si>
  <si>
    <t>10,886</t>
  </si>
  <si>
    <t>10,623</t>
  </si>
  <si>
    <t>10,589</t>
  </si>
  <si>
    <t>10,605</t>
  </si>
  <si>
    <t>10,764</t>
  </si>
  <si>
    <t>Butler County, Alabama</t>
  </si>
  <si>
    <t>20,947</t>
  </si>
  <si>
    <t>20,946</t>
  </si>
  <si>
    <t>20,945</t>
  </si>
  <si>
    <t>20,676</t>
  </si>
  <si>
    <t>20,409</t>
  </si>
  <si>
    <t>20,289</t>
  </si>
  <si>
    <t>20,296</t>
  </si>
  <si>
    <t>Calhoun County, Alabama</t>
  </si>
  <si>
    <t>118,572</t>
  </si>
  <si>
    <t>118,586</t>
  </si>
  <si>
    <t>118,443</t>
  </si>
  <si>
    <t>117,760</t>
  </si>
  <si>
    <t>117,264</t>
  </si>
  <si>
    <t>116,547</t>
  </si>
  <si>
    <t>115,916</t>
  </si>
  <si>
    <t>Chambers County, Alabama</t>
  </si>
  <si>
    <t>34,215</t>
  </si>
  <si>
    <t>34,170</t>
  </si>
  <si>
    <t>34,111</t>
  </si>
  <si>
    <t>34,004</t>
  </si>
  <si>
    <t>34,087</t>
  </si>
  <si>
    <t>34,175</t>
  </si>
  <si>
    <t>34,076</t>
  </si>
  <si>
    <t>Cherokee County, Alabama</t>
  </si>
  <si>
    <t>25,989</t>
  </si>
  <si>
    <t>25,986</t>
  </si>
  <si>
    <t>25,968</t>
  </si>
  <si>
    <t>26,073</t>
  </si>
  <si>
    <t>26,017</t>
  </si>
  <si>
    <t>26,115</t>
  </si>
  <si>
    <t>26,037</t>
  </si>
  <si>
    <t>Chilton County, Alabama</t>
  </si>
  <si>
    <t>43,643</t>
  </si>
  <si>
    <t>43,631</t>
  </si>
  <si>
    <t>43,682</t>
  </si>
  <si>
    <t>43,749</t>
  </si>
  <si>
    <t>43,709</t>
  </si>
  <si>
    <t>43,836</t>
  </si>
  <si>
    <t>43,931</t>
  </si>
  <si>
    <t>Choctaw County, Alabama</t>
  </si>
  <si>
    <t>13,859</t>
  </si>
  <si>
    <t>13,858</t>
  </si>
  <si>
    <t>13,849</t>
  </si>
  <si>
    <t>13,604</t>
  </si>
  <si>
    <t>13,559</t>
  </si>
  <si>
    <t>13,397</t>
  </si>
  <si>
    <t>13,323</t>
  </si>
  <si>
    <t>Clarke County, Alabama</t>
  </si>
  <si>
    <t>25,833</t>
  </si>
  <si>
    <t>25,840</t>
  </si>
  <si>
    <t>25,782</t>
  </si>
  <si>
    <t>25,592</t>
  </si>
  <si>
    <t>25,168</t>
  </si>
  <si>
    <t>25,166</t>
  </si>
  <si>
    <t>24,945</t>
  </si>
  <si>
    <t>Clay County, Alabama</t>
  </si>
  <si>
    <t>13,932</t>
  </si>
  <si>
    <t>13,886</t>
  </si>
  <si>
    <t>13,677</t>
  </si>
  <si>
    <t>13,465</t>
  </si>
  <si>
    <t>13,506</t>
  </si>
  <si>
    <t>13,552</t>
  </si>
  <si>
    <t>Cleburne County, Alabama</t>
  </si>
  <si>
    <t>14,972</t>
  </si>
  <si>
    <t>14,969</t>
  </si>
  <si>
    <t>14,967</t>
  </si>
  <si>
    <t>14,918</t>
  </si>
  <si>
    <t>15,017</t>
  </si>
  <si>
    <t>15,080</t>
  </si>
  <si>
    <t>Coffee County, Alabama</t>
  </si>
  <si>
    <t>49,948</t>
  </si>
  <si>
    <t>50,179</t>
  </si>
  <si>
    <t>50,465</t>
  </si>
  <si>
    <t>51,217</t>
  </si>
  <si>
    <t>50,861</t>
  </si>
  <si>
    <t>50,909</t>
  </si>
  <si>
    <t>Colbert County, Alabama</t>
  </si>
  <si>
    <t>54,428</t>
  </si>
  <si>
    <t>54,505</t>
  </si>
  <si>
    <t>54,433</t>
  </si>
  <si>
    <t>54,473</t>
  </si>
  <si>
    <t>54,499</t>
  </si>
  <si>
    <t>54,543</t>
  </si>
  <si>
    <t>Conecuh County, Alabama</t>
  </si>
  <si>
    <t>13,228</t>
  </si>
  <si>
    <t>13,219</t>
  </si>
  <si>
    <t>13,133</t>
  </si>
  <si>
    <t>13,005</t>
  </si>
  <si>
    <t>12,898</t>
  </si>
  <si>
    <t>12,670</t>
  </si>
  <si>
    <t>Coosa County, Alabama</t>
  </si>
  <si>
    <t>11,539</t>
  </si>
  <si>
    <t>11,758</t>
  </si>
  <si>
    <t>11,757</t>
  </si>
  <si>
    <t>11,344</t>
  </si>
  <si>
    <t>11,181</t>
  </si>
  <si>
    <t>11,065</t>
  </si>
  <si>
    <t>Covington County, Alabama</t>
  </si>
  <si>
    <t>37,765</t>
  </si>
  <si>
    <t>37,784</t>
  </si>
  <si>
    <t>38,049</t>
  </si>
  <si>
    <t>37,809</t>
  </si>
  <si>
    <t>37,850</t>
  </si>
  <si>
    <t>37,914</t>
  </si>
  <si>
    <t>Crenshaw County, Alabama</t>
  </si>
  <si>
    <t>13,906</t>
  </si>
  <si>
    <t>13,866</t>
  </si>
  <si>
    <t>13,914</t>
  </si>
  <si>
    <t>13,972</t>
  </si>
  <si>
    <t>13,960</t>
  </si>
  <si>
    <t>13,977</t>
  </si>
  <si>
    <t>Cullman County, Alabama</t>
  </si>
  <si>
    <t>80,406</t>
  </si>
  <si>
    <t>80,410</t>
  </si>
  <si>
    <t>80,454</t>
  </si>
  <si>
    <t>80,455</t>
  </si>
  <si>
    <t>80,361</t>
  </si>
  <si>
    <t>80,783</t>
  </si>
  <si>
    <t>81,289</t>
  </si>
  <si>
    <t>Dale County, Alabama</t>
  </si>
  <si>
    <t>50,251</t>
  </si>
  <si>
    <t>50,340</t>
  </si>
  <si>
    <t>50,085</t>
  </si>
  <si>
    <t>50,310</t>
  </si>
  <si>
    <t>49,845</t>
  </si>
  <si>
    <t>49,484</t>
  </si>
  <si>
    <t>Dallas County, Alabama</t>
  </si>
  <si>
    <t>43,820</t>
  </si>
  <si>
    <t>43,225</t>
  </si>
  <si>
    <t>42,839</t>
  </si>
  <si>
    <t>42,102</t>
  </si>
  <si>
    <t>41,711</t>
  </si>
  <si>
    <t>DeKalb County, Alabama</t>
  </si>
  <si>
    <t>71,109</t>
  </si>
  <si>
    <t>71,115</t>
  </si>
  <si>
    <t>71,118</t>
  </si>
  <si>
    <t>71,361</t>
  </si>
  <si>
    <t>70,930</t>
  </si>
  <si>
    <t>70,894</t>
  </si>
  <si>
    <t>71,065</t>
  </si>
  <si>
    <t>Elmore County, Alabama</t>
  </si>
  <si>
    <t>79,303</t>
  </si>
  <si>
    <t>79,296</t>
  </si>
  <si>
    <t>79,444</t>
  </si>
  <si>
    <t>79,983</t>
  </si>
  <si>
    <t>80,392</t>
  </si>
  <si>
    <t>80,808</t>
  </si>
  <si>
    <t>80,977</t>
  </si>
  <si>
    <t>Escambia County, Alabama</t>
  </si>
  <si>
    <t>38,319</t>
  </si>
  <si>
    <t>38,312</t>
  </si>
  <si>
    <t>38,222</t>
  </si>
  <si>
    <t>38,048</t>
  </si>
  <si>
    <t>37,893</t>
  </si>
  <si>
    <t>37,733</t>
  </si>
  <si>
    <t>Etowah County, Alabama</t>
  </si>
  <si>
    <t>104,430</t>
  </si>
  <si>
    <t>104,427</t>
  </si>
  <si>
    <t>104,501</t>
  </si>
  <si>
    <t>104,310</t>
  </si>
  <si>
    <t>104,324</t>
  </si>
  <si>
    <t>103,962</t>
  </si>
  <si>
    <t>103,531</t>
  </si>
  <si>
    <t>Fayette County, Alabama</t>
  </si>
  <si>
    <t>17,241</t>
  </si>
  <si>
    <t>17,247</t>
  </si>
  <si>
    <t>17,082</t>
  </si>
  <si>
    <t>16,982</t>
  </si>
  <si>
    <t>16,909</t>
  </si>
  <si>
    <t>16,874</t>
  </si>
  <si>
    <t>Franklin County, Alabama</t>
  </si>
  <si>
    <t>31,704</t>
  </si>
  <si>
    <t>31,709</t>
  </si>
  <si>
    <t>31,755</t>
  </si>
  <si>
    <t>31,757</t>
  </si>
  <si>
    <t>31,660</t>
  </si>
  <si>
    <t>31,542</t>
  </si>
  <si>
    <t>31,601</t>
  </si>
  <si>
    <t>Geneva County, Alabama</t>
  </si>
  <si>
    <t>26,790</t>
  </si>
  <si>
    <t>26,793</t>
  </si>
  <si>
    <t>26,829</t>
  </si>
  <si>
    <t>27,002</t>
  </si>
  <si>
    <t>26,742</t>
  </si>
  <si>
    <t>26,712</t>
  </si>
  <si>
    <t>Greene County, Alabama</t>
  </si>
  <si>
    <t>9,045</t>
  </si>
  <si>
    <t>8,992</t>
  </si>
  <si>
    <t>8,902</t>
  </si>
  <si>
    <t>8,827</t>
  </si>
  <si>
    <t>8,718</t>
  </si>
  <si>
    <t>8,553</t>
  </si>
  <si>
    <t>Hale County, Alabama</t>
  </si>
  <si>
    <t>15,760</t>
  </si>
  <si>
    <t>15,727</t>
  </si>
  <si>
    <t>15,355</t>
  </si>
  <si>
    <t>15,390</t>
  </si>
  <si>
    <t>15,311</t>
  </si>
  <si>
    <t>15,184</t>
  </si>
  <si>
    <t>Henry County, Alabama</t>
  </si>
  <si>
    <t>17,302</t>
  </si>
  <si>
    <t>17,287</t>
  </si>
  <si>
    <t>17,403</t>
  </si>
  <si>
    <t>17,248</t>
  </si>
  <si>
    <t>17,224</t>
  </si>
  <si>
    <t>17,190</t>
  </si>
  <si>
    <t>Houston County, Alabama</t>
  </si>
  <si>
    <t>101,547</t>
  </si>
  <si>
    <t>101,787</t>
  </si>
  <si>
    <t>102,423</t>
  </si>
  <si>
    <t>103,368</t>
  </si>
  <si>
    <t>103,626</t>
  </si>
  <si>
    <t>104,193</t>
  </si>
  <si>
    <t>Jackson County, Alabama</t>
  </si>
  <si>
    <t>53,227</t>
  </si>
  <si>
    <t>53,226</t>
  </si>
  <si>
    <t>53,159</t>
  </si>
  <si>
    <t>53,244</t>
  </si>
  <si>
    <t>53,048</t>
  </si>
  <si>
    <t>52,944</t>
  </si>
  <si>
    <t>52,665</t>
  </si>
  <si>
    <t>Jefferson County, Alabama</t>
  </si>
  <si>
    <t>658,466</t>
  </si>
  <si>
    <t>658,350</t>
  </si>
  <si>
    <t>658,302</t>
  </si>
  <si>
    <t>657,927</t>
  </si>
  <si>
    <t>657,953</t>
  </si>
  <si>
    <t>659,197</t>
  </si>
  <si>
    <t>660,793</t>
  </si>
  <si>
    <t>Lamar County, Alabama</t>
  </si>
  <si>
    <t>14,564</t>
  </si>
  <si>
    <t>14,499</t>
  </si>
  <si>
    <t>14,295</t>
  </si>
  <si>
    <t>14,255</t>
  </si>
  <si>
    <t>14,203</t>
  </si>
  <si>
    <t>14,086</t>
  </si>
  <si>
    <t>Lauderdale County, Alabama</t>
  </si>
  <si>
    <t>92,709</t>
  </si>
  <si>
    <t>92,726</t>
  </si>
  <si>
    <t>92,609</t>
  </si>
  <si>
    <t>92,694</t>
  </si>
  <si>
    <t>92,774</t>
  </si>
  <si>
    <t>93,096</t>
  </si>
  <si>
    <t>Lawrence County, Alabama</t>
  </si>
  <si>
    <t>34,339</t>
  </si>
  <si>
    <t>34,306</t>
  </si>
  <si>
    <t>34,044</t>
  </si>
  <si>
    <t>33,776</t>
  </si>
  <si>
    <t>33,571</t>
  </si>
  <si>
    <t>33,477</t>
  </si>
  <si>
    <t>Lee County, Alabama</t>
  </si>
  <si>
    <t>140,247</t>
  </si>
  <si>
    <t>140,296</t>
  </si>
  <si>
    <t>140,799</t>
  </si>
  <si>
    <t>144,146</t>
  </si>
  <si>
    <t>148,040</t>
  </si>
  <si>
    <t>151,708</t>
  </si>
  <si>
    <t>154,255</t>
  </si>
  <si>
    <t>Limestone County, Alabama</t>
  </si>
  <si>
    <t>82,782</t>
  </si>
  <si>
    <t>83,179</t>
  </si>
  <si>
    <t>85,580</t>
  </si>
  <si>
    <t>87,363</t>
  </si>
  <si>
    <t>88,924</t>
  </si>
  <si>
    <t>90,787</t>
  </si>
  <si>
    <t>Lowndes County, Alabama</t>
  </si>
  <si>
    <t>11,299</t>
  </si>
  <si>
    <t>11,285</t>
  </si>
  <si>
    <t>11,131</t>
  </si>
  <si>
    <t>10,864</t>
  </si>
  <si>
    <t>10,730</t>
  </si>
  <si>
    <t>10,580</t>
  </si>
  <si>
    <t>Macon County, Alabama</t>
  </si>
  <si>
    <t>21,452</t>
  </si>
  <si>
    <t>21,450</t>
  </si>
  <si>
    <t>21,542</t>
  </si>
  <si>
    <t>21,264</t>
  </si>
  <si>
    <t>20,470</t>
  </si>
  <si>
    <t>19,822</t>
  </si>
  <si>
    <t>19,425</t>
  </si>
  <si>
    <t>Madison County, Alabama</t>
  </si>
  <si>
    <t>334,811</t>
  </si>
  <si>
    <t>336,239</t>
  </si>
  <si>
    <t>339,668</t>
  </si>
  <si>
    <t>342,868</t>
  </si>
  <si>
    <t>347,073</t>
  </si>
  <si>
    <t>350,299</t>
  </si>
  <si>
    <t>Marengo County, Alabama</t>
  </si>
  <si>
    <t>21,027</t>
  </si>
  <si>
    <t>21,029</t>
  </si>
  <si>
    <t>20,951</t>
  </si>
  <si>
    <t>20,711</t>
  </si>
  <si>
    <t>20,443</t>
  </si>
  <si>
    <t>20,228</t>
  </si>
  <si>
    <t>20,110</t>
  </si>
  <si>
    <t>Marion County, Alabama</t>
  </si>
  <si>
    <t>30,776</t>
  </si>
  <si>
    <t>30,777</t>
  </si>
  <si>
    <t>30,810</t>
  </si>
  <si>
    <t>30,731</t>
  </si>
  <si>
    <t>30,516</t>
  </si>
  <si>
    <t>30,305</t>
  </si>
  <si>
    <t>30,271</t>
  </si>
  <si>
    <t>Marshall County, Alabama</t>
  </si>
  <si>
    <t>93,019</t>
  </si>
  <si>
    <t>93,170</t>
  </si>
  <si>
    <t>93,927</t>
  </si>
  <si>
    <t>94,303</t>
  </si>
  <si>
    <t>94,569</t>
  </si>
  <si>
    <t>94,636</t>
  </si>
  <si>
    <t>Mobile County, Alabama</t>
  </si>
  <si>
    <t>412,992</t>
  </si>
  <si>
    <t>413,143</t>
  </si>
  <si>
    <t>413,432</t>
  </si>
  <si>
    <t>413,154</t>
  </si>
  <si>
    <t>413,955</t>
  </si>
  <si>
    <t>414,560</t>
  </si>
  <si>
    <t>415,123</t>
  </si>
  <si>
    <t>Monroe County, Alabama</t>
  </si>
  <si>
    <t>23,068</t>
  </si>
  <si>
    <t>23,070</t>
  </si>
  <si>
    <t>23,003</t>
  </si>
  <si>
    <t>22,797</t>
  </si>
  <si>
    <t>22,609</t>
  </si>
  <si>
    <t>22,188</t>
  </si>
  <si>
    <t>21,947</t>
  </si>
  <si>
    <t>Montgomery County, Alabama</t>
  </si>
  <si>
    <t>229,363</t>
  </si>
  <si>
    <t>229,795</t>
  </si>
  <si>
    <t>231,571</t>
  </si>
  <si>
    <t>229,426</t>
  </si>
  <si>
    <t>227,271</t>
  </si>
  <si>
    <t>226,189</t>
  </si>
  <si>
    <t>Morgan County, Alabama</t>
  </si>
  <si>
    <t>119,490</t>
  </si>
  <si>
    <t>119,486</t>
  </si>
  <si>
    <t>119,557</t>
  </si>
  <si>
    <t>119,870</t>
  </si>
  <si>
    <t>120,057</t>
  </si>
  <si>
    <t>119,628</t>
  </si>
  <si>
    <t>119,607</t>
  </si>
  <si>
    <t>Perry County, Alabama</t>
  </si>
  <si>
    <t>10,591</t>
  </si>
  <si>
    <t>10,581</t>
  </si>
  <si>
    <t>10,536</t>
  </si>
  <si>
    <t>10,502</t>
  </si>
  <si>
    <t>10,172</t>
  </si>
  <si>
    <t>9,978</t>
  </si>
  <si>
    <t>9,826</t>
  </si>
  <si>
    <t>Pickens County, Alabama</t>
  </si>
  <si>
    <t>19,746</t>
  </si>
  <si>
    <t>19,706</t>
  </si>
  <si>
    <t>19,348</t>
  </si>
  <si>
    <t>19,344</t>
  </si>
  <si>
    <t>19,383</t>
  </si>
  <si>
    <t>20,365</t>
  </si>
  <si>
    <t>Pike County, Alabama</t>
  </si>
  <si>
    <t>32,899</t>
  </si>
  <si>
    <t>32,959</t>
  </si>
  <si>
    <t>32,922</t>
  </si>
  <si>
    <t>33,128</t>
  </si>
  <si>
    <t>33,682</t>
  </si>
  <si>
    <t>33,389</t>
  </si>
  <si>
    <t>Randolph County, Alabama</t>
  </si>
  <si>
    <t>22,913</t>
  </si>
  <si>
    <t>22,914</t>
  </si>
  <si>
    <t>22,928</t>
  </si>
  <si>
    <t>22,834</t>
  </si>
  <si>
    <t>22,657</t>
  </si>
  <si>
    <t>22,663</t>
  </si>
  <si>
    <t>22,539</t>
  </si>
  <si>
    <t>Russell County, Alabama</t>
  </si>
  <si>
    <t>52,947</t>
  </si>
  <si>
    <t>52,949</t>
  </si>
  <si>
    <t>53,279</t>
  </si>
  <si>
    <t>54,845</t>
  </si>
  <si>
    <t>57,736</t>
  </si>
  <si>
    <t>59,430</t>
  </si>
  <si>
    <t>59,608</t>
  </si>
  <si>
    <t>St. Clair County, Alabama</t>
  </si>
  <si>
    <t>83,593</t>
  </si>
  <si>
    <t>83,800</t>
  </si>
  <si>
    <t>84,305</t>
  </si>
  <si>
    <t>85,165</t>
  </si>
  <si>
    <t>86,244</t>
  </si>
  <si>
    <t>86,697</t>
  </si>
  <si>
    <t>Shelby County, Alabama</t>
  </si>
  <si>
    <t>195,085</t>
  </si>
  <si>
    <t>195,218</t>
  </si>
  <si>
    <t>196,036</t>
  </si>
  <si>
    <t>197,988</t>
  </si>
  <si>
    <t>200,963</t>
  </si>
  <si>
    <t>204,196</t>
  </si>
  <si>
    <t>206,655</t>
  </si>
  <si>
    <t>Sumter County, Alabama</t>
  </si>
  <si>
    <t>13,763</t>
  </si>
  <si>
    <t>13,748</t>
  </si>
  <si>
    <t>13,494</t>
  </si>
  <si>
    <t>13,411</t>
  </si>
  <si>
    <t>13,345</t>
  </si>
  <si>
    <t>13,166</t>
  </si>
  <si>
    <t>Talladega County, Alabama</t>
  </si>
  <si>
    <t>82,291</t>
  </si>
  <si>
    <t>82,067</t>
  </si>
  <si>
    <t>81,781</t>
  </si>
  <si>
    <t>81,858</t>
  </si>
  <si>
    <t>81,339</t>
  </si>
  <si>
    <t>81,322</t>
  </si>
  <si>
    <t>Tallapoosa County, Alabama</t>
  </si>
  <si>
    <t>41,616</t>
  </si>
  <si>
    <t>41,618</t>
  </si>
  <si>
    <t>41,490</t>
  </si>
  <si>
    <t>41,443</t>
  </si>
  <si>
    <t>41,156</t>
  </si>
  <si>
    <t>41,221</t>
  </si>
  <si>
    <t>41,165</t>
  </si>
  <si>
    <t>Tuscaloosa County, Alabama</t>
  </si>
  <si>
    <t>194,656</t>
  </si>
  <si>
    <t>194,653</t>
  </si>
  <si>
    <t>195,056</t>
  </si>
  <si>
    <t>196,697</t>
  </si>
  <si>
    <t>198,643</t>
  </si>
  <si>
    <t>200,744</t>
  </si>
  <si>
    <t>202,212</t>
  </si>
  <si>
    <t>Walker County, Alabama</t>
  </si>
  <si>
    <t>67,023</t>
  </si>
  <si>
    <t>66,991</t>
  </si>
  <si>
    <t>66,607</t>
  </si>
  <si>
    <t>66,125</t>
  </si>
  <si>
    <t>65,859</t>
  </si>
  <si>
    <t>65,471</t>
  </si>
  <si>
    <t>Washington County, Alabama</t>
  </si>
  <si>
    <t>17,581</t>
  </si>
  <si>
    <t>17,583</t>
  </si>
  <si>
    <t>17,601</t>
  </si>
  <si>
    <t>17,319</t>
  </si>
  <si>
    <t>17,088</t>
  </si>
  <si>
    <t>16,842</t>
  </si>
  <si>
    <t>16,834</t>
  </si>
  <si>
    <t>Wilcox County, Alabama</t>
  </si>
  <si>
    <t>11,670</t>
  </si>
  <si>
    <t>11,665</t>
  </si>
  <si>
    <t>11,579</t>
  </si>
  <si>
    <t>11,510</t>
  </si>
  <si>
    <t>11,386</t>
  </si>
  <si>
    <t>11,262</t>
  </si>
  <si>
    <t>11,098</t>
  </si>
  <si>
    <t>Winston County, Alabama</t>
  </si>
  <si>
    <t>24,484</t>
  </si>
  <si>
    <t>24,483</t>
  </si>
  <si>
    <t>24,409</t>
  </si>
  <si>
    <t>24,348</t>
  </si>
  <si>
    <t>24,185</t>
  </si>
  <si>
    <t>24,187</t>
  </si>
  <si>
    <t>24,150</t>
  </si>
  <si>
    <t>Aleutians East Borough, Alaska</t>
  </si>
  <si>
    <t>3,141</t>
  </si>
  <si>
    <t>3,178</t>
  </si>
  <si>
    <t>3,267</t>
  </si>
  <si>
    <t>3,320</t>
  </si>
  <si>
    <t>3,351</t>
  </si>
  <si>
    <t>3,360</t>
  </si>
  <si>
    <t>Aleutians West Census Area, Alaska</t>
  </si>
  <si>
    <t>5,561</t>
  </si>
  <si>
    <t>5,551</t>
  </si>
  <si>
    <t>5,587</t>
  </si>
  <si>
    <t>5,671</t>
  </si>
  <si>
    <t>5,692</t>
  </si>
  <si>
    <t>5,750</t>
  </si>
  <si>
    <t>Anchorage Municipality, Alaska</t>
  </si>
  <si>
    <t>291,826</t>
  </si>
  <si>
    <t>293,337</t>
  </si>
  <si>
    <t>296,282</t>
  </si>
  <si>
    <t>298,633</t>
  </si>
  <si>
    <t>301,629</t>
  </si>
  <si>
    <t>301,010</t>
  </si>
  <si>
    <t>Bethel Census Area, Alaska</t>
  </si>
  <si>
    <t>17,013</t>
  </si>
  <si>
    <t>17,068</t>
  </si>
  <si>
    <t>17,453</t>
  </si>
  <si>
    <t>17,687</t>
  </si>
  <si>
    <t>17,806</t>
  </si>
  <si>
    <t>17,868</t>
  </si>
  <si>
    <t>Bristol Bay Borough, Alaska</t>
  </si>
  <si>
    <t>997</t>
  </si>
  <si>
    <t>1,002</t>
  </si>
  <si>
    <t>1,038</t>
  </si>
  <si>
    <t>984</t>
  </si>
  <si>
    <t>955</t>
  </si>
  <si>
    <t>957</t>
  </si>
  <si>
    <t>Denali Borough, Alaska</t>
  </si>
  <si>
    <t>1,826</t>
  </si>
  <si>
    <t>1,832</t>
  </si>
  <si>
    <t>1,869</t>
  </si>
  <si>
    <t>1,906</t>
  </si>
  <si>
    <t>1,933</t>
  </si>
  <si>
    <t>1,921</t>
  </si>
  <si>
    <t>Dillingham Census Area, Alaska</t>
  </si>
  <si>
    <t>4,847</t>
  </si>
  <si>
    <t>4,869</t>
  </si>
  <si>
    <t>4,969</t>
  </si>
  <si>
    <t>4,968</t>
  </si>
  <si>
    <t>4,988</t>
  </si>
  <si>
    <t>Fairbanks North Star Borough, Alaska</t>
  </si>
  <si>
    <t>97,581</t>
  </si>
  <si>
    <t>98,174</t>
  </si>
  <si>
    <t>98,029</t>
  </si>
  <si>
    <t>100,227</t>
  </si>
  <si>
    <t>100,807</t>
  </si>
  <si>
    <t>99,357</t>
  </si>
  <si>
    <t>Haines Borough, Alaska</t>
  </si>
  <si>
    <t>2,508</t>
  </si>
  <si>
    <t>2,504</t>
  </si>
  <si>
    <t>2,572</t>
  </si>
  <si>
    <t>2,569</t>
  </si>
  <si>
    <t>2,566</t>
  </si>
  <si>
    <t>Hoonah-Angoon Census Area, Alaska</t>
  </si>
  <si>
    <t>2,150</t>
  </si>
  <si>
    <t>2,149</t>
  </si>
  <si>
    <t>2,124</t>
  </si>
  <si>
    <t>2,140</t>
  </si>
  <si>
    <t>2,134</t>
  </si>
  <si>
    <t>2,082</t>
  </si>
  <si>
    <t>Juneau City and Borough, Alaska</t>
  </si>
  <si>
    <t>31,275</t>
  </si>
  <si>
    <t>31,386</t>
  </si>
  <si>
    <t>32,170</t>
  </si>
  <si>
    <t>32,411</t>
  </si>
  <si>
    <t>32,626</t>
  </si>
  <si>
    <t>32,406</t>
  </si>
  <si>
    <t>Kenai Peninsula Borough, Alaska</t>
  </si>
  <si>
    <t>55,400</t>
  </si>
  <si>
    <t>55,566</t>
  </si>
  <si>
    <t>56,369</t>
  </si>
  <si>
    <t>56,958</t>
  </si>
  <si>
    <t>57,067</t>
  </si>
  <si>
    <t>57,477</t>
  </si>
  <si>
    <t>Ketchikan Gateway Borough, Alaska</t>
  </si>
  <si>
    <t>13,477</t>
  </si>
  <si>
    <t>13,536</t>
  </si>
  <si>
    <t>13,654</t>
  </si>
  <si>
    <t>13,709</t>
  </si>
  <si>
    <t>13,695</t>
  </si>
  <si>
    <t>13,787</t>
  </si>
  <si>
    <t>Kodiak Island Borough, Alaska</t>
  </si>
  <si>
    <t>13,592</t>
  </si>
  <si>
    <t>13,606</t>
  </si>
  <si>
    <t>13,637</t>
  </si>
  <si>
    <t>13,807</t>
  </si>
  <si>
    <t>14,075</t>
  </si>
  <si>
    <t>14,115</t>
  </si>
  <si>
    <t>13,986</t>
  </si>
  <si>
    <t>Lake and Peninsula Borough, Alaska</t>
  </si>
  <si>
    <t>1,631</t>
  </si>
  <si>
    <t>1,635</t>
  </si>
  <si>
    <t>1,638</t>
  </si>
  <si>
    <t>1,656</t>
  </si>
  <si>
    <t>1,643</t>
  </si>
  <si>
    <t>1,662</t>
  </si>
  <si>
    <t>Matanuska-Susitna Borough, Alaska</t>
  </si>
  <si>
    <t>88,995</t>
  </si>
  <si>
    <t>89,783</t>
  </si>
  <si>
    <t>91,858</t>
  </si>
  <si>
    <t>93,798</t>
  </si>
  <si>
    <t>95,892</t>
  </si>
  <si>
    <t>97,882</t>
  </si>
  <si>
    <t>Nome Census Area, Alaska</t>
  </si>
  <si>
    <t>9,492</t>
  </si>
  <si>
    <t>9,543</t>
  </si>
  <si>
    <t>9,844</t>
  </si>
  <si>
    <t>9,873</t>
  </si>
  <si>
    <t>9,884</t>
  </si>
  <si>
    <t>9,817</t>
  </si>
  <si>
    <t>North Slope Borough, Alaska</t>
  </si>
  <si>
    <t>9,430</t>
  </si>
  <si>
    <t>9,467</t>
  </si>
  <si>
    <t>9,534</t>
  </si>
  <si>
    <t>9,655</t>
  </si>
  <si>
    <t>9,733</t>
  </si>
  <si>
    <t>9,703</t>
  </si>
  <si>
    <t>Northwest Arctic Borough, Alaska</t>
  </si>
  <si>
    <t>7,523</t>
  </si>
  <si>
    <t>7,531</t>
  </si>
  <si>
    <t>7,708</t>
  </si>
  <si>
    <t>7,709</t>
  </si>
  <si>
    <t>7,697</t>
  </si>
  <si>
    <t>7,717</t>
  </si>
  <si>
    <t>Petersburg Borough, Alaska</t>
  </si>
  <si>
    <t>3,815</t>
  </si>
  <si>
    <t>3,207</t>
  </si>
  <si>
    <t>3,209</t>
  </si>
  <si>
    <t>3,235</t>
  </si>
  <si>
    <t>3,241</t>
  </si>
  <si>
    <t>3,213</t>
  </si>
  <si>
    <t>3,160</t>
  </si>
  <si>
    <t>Prince of Wales-Hyder Census Area, Alaska</t>
  </si>
  <si>
    <t>5,559</t>
  </si>
  <si>
    <t>6,172</t>
  </si>
  <si>
    <t>6,214</t>
  </si>
  <si>
    <t>6,379</t>
  </si>
  <si>
    <t>6,387</t>
  </si>
  <si>
    <t>6,402</t>
  </si>
  <si>
    <t>6,396</t>
  </si>
  <si>
    <t>Sitka City and Borough, Alaska</t>
  </si>
  <si>
    <t>8,881</t>
  </si>
  <si>
    <t>8,897</t>
  </si>
  <si>
    <t>8,913</t>
  </si>
  <si>
    <t>9,060</t>
  </si>
  <si>
    <t>9,014</t>
  </si>
  <si>
    <t>8,900</t>
  </si>
  <si>
    <t>Skagway Municipality, Alaska</t>
  </si>
  <si>
    <t>968</t>
  </si>
  <si>
    <t>965</t>
  </si>
  <si>
    <t>960</t>
  </si>
  <si>
    <t>994</t>
  </si>
  <si>
    <t>1,012</t>
  </si>
  <si>
    <t>1,036</t>
  </si>
  <si>
    <t>Southeast Fairbanks Census Area, Alaska</t>
  </si>
  <si>
    <t>7,029</t>
  </si>
  <si>
    <t>7,053</t>
  </si>
  <si>
    <t>7,120</t>
  </si>
  <si>
    <t>7,149</t>
  </si>
  <si>
    <t>6,969</t>
  </si>
  <si>
    <t>6,931</t>
  </si>
  <si>
    <t>Valdez-Cordova Census Area, Alaska</t>
  </si>
  <si>
    <t>9,636</t>
  </si>
  <si>
    <t>9,678</t>
  </si>
  <si>
    <t>9,752</t>
  </si>
  <si>
    <t>9,736</t>
  </si>
  <si>
    <t>9,770</t>
  </si>
  <si>
    <t>9,488</t>
  </si>
  <si>
    <t>Wade Hampton Census Area, Alaska</t>
  </si>
  <si>
    <t>7,459</t>
  </si>
  <si>
    <t>7,473</t>
  </si>
  <si>
    <t>7,662</t>
  </si>
  <si>
    <t>7,795</t>
  </si>
  <si>
    <t>7,952</t>
  </si>
  <si>
    <t>8,010</t>
  </si>
  <si>
    <t>Wrangell City and Borough, Alaska</t>
  </si>
  <si>
    <t>2,369</t>
  </si>
  <si>
    <t>2,365</t>
  </si>
  <si>
    <t>2,366</t>
  </si>
  <si>
    <t>2,381</t>
  </si>
  <si>
    <t>2,398</t>
  </si>
  <si>
    <t>2,404</t>
  </si>
  <si>
    <t>2,364</t>
  </si>
  <si>
    <t>Yakutat City and Borough, Alaska</t>
  </si>
  <si>
    <t>662</t>
  </si>
  <si>
    <t>661</t>
  </si>
  <si>
    <t>647</t>
  </si>
  <si>
    <t>651</t>
  </si>
  <si>
    <t>634</t>
  </si>
  <si>
    <t>635</t>
  </si>
  <si>
    <t>Yukon-Koyukuk Census Area, Alaska</t>
  </si>
  <si>
    <t>5,588</t>
  </si>
  <si>
    <t>5,589</t>
  </si>
  <si>
    <t>5,733</t>
  </si>
  <si>
    <t>5,731</t>
  </si>
  <si>
    <t>5,654</t>
  </si>
  <si>
    <t>5,547</t>
  </si>
  <si>
    <t>Apache County, Arizona</t>
  </si>
  <si>
    <t>71,518</t>
  </si>
  <si>
    <t>71,749</t>
  </si>
  <si>
    <t>72,354</t>
  </si>
  <si>
    <t>72,911</t>
  </si>
  <si>
    <t>71,867</t>
  </si>
  <si>
    <t>71,828</t>
  </si>
  <si>
    <t>Cochise County, Arizona</t>
  </si>
  <si>
    <t>131,346</t>
  </si>
  <si>
    <t>131,357</t>
  </si>
  <si>
    <t>131,868</t>
  </si>
  <si>
    <t>133,058</t>
  </si>
  <si>
    <t>131,919</t>
  </si>
  <si>
    <t>129,744</t>
  </si>
  <si>
    <t>127,448</t>
  </si>
  <si>
    <t>Coconino County, Arizona</t>
  </si>
  <si>
    <t>134,421</t>
  </si>
  <si>
    <t>134,437</t>
  </si>
  <si>
    <t>134,603</t>
  </si>
  <si>
    <t>134,159</t>
  </si>
  <si>
    <t>135,949</t>
  </si>
  <si>
    <t>136,690</t>
  </si>
  <si>
    <t>137,682</t>
  </si>
  <si>
    <t>Gila County, Arizona</t>
  </si>
  <si>
    <t>53,597</t>
  </si>
  <si>
    <t>53,534</t>
  </si>
  <si>
    <t>53,469</t>
  </si>
  <si>
    <t>53,027</t>
  </si>
  <si>
    <t>53,063</t>
  </si>
  <si>
    <t>53,119</t>
  </si>
  <si>
    <t>Graham County, Arizona</t>
  </si>
  <si>
    <t>37,220</t>
  </si>
  <si>
    <t>37,139</t>
  </si>
  <si>
    <t>37,081</t>
  </si>
  <si>
    <t>36,945</t>
  </si>
  <si>
    <t>37,435</t>
  </si>
  <si>
    <t>37,957</t>
  </si>
  <si>
    <t>Greenlee County, Arizona</t>
  </si>
  <si>
    <t>8,437</t>
  </si>
  <si>
    <t>8,343</t>
  </si>
  <si>
    <t>8,593</t>
  </si>
  <si>
    <t>8,775</t>
  </si>
  <si>
    <t>8,944</t>
  </si>
  <si>
    <t>9,346</t>
  </si>
  <si>
    <t>La Paz County, Arizona</t>
  </si>
  <si>
    <t>20,489</t>
  </si>
  <si>
    <t>20,446</t>
  </si>
  <si>
    <t>20,331</t>
  </si>
  <si>
    <t>20,231</t>
  </si>
  <si>
    <t>Maricopa County, Arizona</t>
  </si>
  <si>
    <t>3,817,117</t>
  </si>
  <si>
    <t>3,817,357</t>
  </si>
  <si>
    <t>3,823,609</t>
  </si>
  <si>
    <t>3,870,076</t>
  </si>
  <si>
    <t>3,942,868</t>
  </si>
  <si>
    <t>4,013,164</t>
  </si>
  <si>
    <t>4,087,191</t>
  </si>
  <si>
    <t>Mohave County, Arizona</t>
  </si>
  <si>
    <t>200,186</t>
  </si>
  <si>
    <t>200,380</t>
  </si>
  <si>
    <t>202,642</t>
  </si>
  <si>
    <t>203,174</t>
  </si>
  <si>
    <t>202,855</t>
  </si>
  <si>
    <t>203,361</t>
  </si>
  <si>
    <t>Navajo County, Arizona</t>
  </si>
  <si>
    <t>107,449</t>
  </si>
  <si>
    <t>107,494</t>
  </si>
  <si>
    <t>107,649</t>
  </si>
  <si>
    <t>107,374</t>
  </si>
  <si>
    <t>106,973</t>
  </si>
  <si>
    <t>107,346</t>
  </si>
  <si>
    <t>108,101</t>
  </si>
  <si>
    <t>Pima County, Arizona</t>
  </si>
  <si>
    <t>980,263</t>
  </si>
  <si>
    <t>981,935</t>
  </si>
  <si>
    <t>988,125</t>
  </si>
  <si>
    <t>993,094</t>
  </si>
  <si>
    <t>998,050</t>
  </si>
  <si>
    <t>1,004,516</t>
  </si>
  <si>
    <t>Pinal County, Arizona</t>
  </si>
  <si>
    <t>375,770</t>
  </si>
  <si>
    <t>385,738</t>
  </si>
  <si>
    <t>384,073</t>
  </si>
  <si>
    <t>388,106</t>
  </si>
  <si>
    <t>390,965</t>
  </si>
  <si>
    <t>401,918</t>
  </si>
  <si>
    <t>Santa Cruz County, Arizona</t>
  </si>
  <si>
    <t>47,420</t>
  </si>
  <si>
    <t>47,384</t>
  </si>
  <si>
    <t>47,618</t>
  </si>
  <si>
    <t>47,433</t>
  </si>
  <si>
    <t>47,121</t>
  </si>
  <si>
    <t>46,695</t>
  </si>
  <si>
    <t>Yavapai County, Arizona</t>
  </si>
  <si>
    <t>211,033</t>
  </si>
  <si>
    <t>211,015</t>
  </si>
  <si>
    <t>210,517</t>
  </si>
  <si>
    <t>211,185</t>
  </si>
  <si>
    <t>212,509</t>
  </si>
  <si>
    <t>215,389</t>
  </si>
  <si>
    <t>218,844</t>
  </si>
  <si>
    <t>Yuma County, Arizona</t>
  </si>
  <si>
    <t>195,751</t>
  </si>
  <si>
    <t>195,750</t>
  </si>
  <si>
    <t>197,105</t>
  </si>
  <si>
    <t>202,617</t>
  </si>
  <si>
    <t>202,264</t>
  </si>
  <si>
    <t>202,033</t>
  </si>
  <si>
    <t>203,247</t>
  </si>
  <si>
    <t>Arkansas County, Arkansas</t>
  </si>
  <si>
    <t>19,019</t>
  </si>
  <si>
    <t>19,018</t>
  </si>
  <si>
    <t>19,009</t>
  </si>
  <si>
    <t>18,887</t>
  </si>
  <si>
    <t>18,994</t>
  </si>
  <si>
    <t>18,820</t>
  </si>
  <si>
    <t>18,594</t>
  </si>
  <si>
    <t>Ashley County, Arkansas</t>
  </si>
  <si>
    <t>21,853</t>
  </si>
  <si>
    <t>21,835</t>
  </si>
  <si>
    <t>21,655</t>
  </si>
  <si>
    <t>21,497</t>
  </si>
  <si>
    <t>21,252</t>
  </si>
  <si>
    <t>20,948</t>
  </si>
  <si>
    <t>Baxter County, Arkansas</t>
  </si>
  <si>
    <t>41,513</t>
  </si>
  <si>
    <t>41,551</t>
  </si>
  <si>
    <t>41,287</t>
  </si>
  <si>
    <t>41,077</t>
  </si>
  <si>
    <t>40,996</t>
  </si>
  <si>
    <t>40,857</t>
  </si>
  <si>
    <t>Benton County, Arkansas</t>
  </si>
  <si>
    <t>221,339</t>
  </si>
  <si>
    <t>221,344</t>
  </si>
  <si>
    <t>222,923</t>
  </si>
  <si>
    <t>227,769</t>
  </si>
  <si>
    <t>232,739</t>
  </si>
  <si>
    <t>237,301</t>
  </si>
  <si>
    <t>242,321</t>
  </si>
  <si>
    <t>Boone County, Arkansas</t>
  </si>
  <si>
    <t>36,903</t>
  </si>
  <si>
    <t>36,888</t>
  </si>
  <si>
    <t>37,040</t>
  </si>
  <si>
    <t>37,333</t>
  </si>
  <si>
    <t>37,389</t>
  </si>
  <si>
    <t>37,196</t>
  </si>
  <si>
    <t>Bradley County, Arkansas</t>
  </si>
  <si>
    <t>11,508</t>
  </si>
  <si>
    <t>11,489</t>
  </si>
  <si>
    <t>11,453</t>
  </si>
  <si>
    <t>11,298</t>
  </si>
  <si>
    <t>11,192</t>
  </si>
  <si>
    <t>11,148</t>
  </si>
  <si>
    <t>Calhoun County, Arkansas</t>
  </si>
  <si>
    <t>5,368</t>
  </si>
  <si>
    <t>5,330</t>
  </si>
  <si>
    <t>5,280</t>
  </si>
  <si>
    <t>5,299</t>
  </si>
  <si>
    <t>5,219</t>
  </si>
  <si>
    <t>5,202</t>
  </si>
  <si>
    <t>Carroll County, Arkansas</t>
  </si>
  <si>
    <t>27,446</t>
  </si>
  <si>
    <t>27,560</t>
  </si>
  <si>
    <t>27,470</t>
  </si>
  <si>
    <t>27,598</t>
  </si>
  <si>
    <t>27,760</t>
  </si>
  <si>
    <t>27,744</t>
  </si>
  <si>
    <t>Chicot County, Arkansas</t>
  </si>
  <si>
    <t>11,800</t>
  </si>
  <si>
    <t>11,794</t>
  </si>
  <si>
    <t>11,673</t>
  </si>
  <si>
    <t>11,458</t>
  </si>
  <si>
    <t>11,338</t>
  </si>
  <si>
    <t>11,180</t>
  </si>
  <si>
    <t>Clark County, Arkansas</t>
  </si>
  <si>
    <t>22,995</t>
  </si>
  <si>
    <t>22,950</t>
  </si>
  <si>
    <t>22,953</t>
  </si>
  <si>
    <t>22,822</t>
  </si>
  <si>
    <t>22,697</t>
  </si>
  <si>
    <t>22,576</t>
  </si>
  <si>
    <t>Clay County, Arkansas</t>
  </si>
  <si>
    <t>16,083</t>
  </si>
  <si>
    <t>16,057</t>
  </si>
  <si>
    <t>15,836</t>
  </si>
  <si>
    <t>15,580</t>
  </si>
  <si>
    <t>15,294</t>
  </si>
  <si>
    <t>15,118</t>
  </si>
  <si>
    <t>Cleburne County, Arkansas</t>
  </si>
  <si>
    <t>25,970</t>
  </si>
  <si>
    <t>25,969</t>
  </si>
  <si>
    <t>25,908</t>
  </si>
  <si>
    <t>25,778</t>
  </si>
  <si>
    <t>25,656</t>
  </si>
  <si>
    <t>25,634</t>
  </si>
  <si>
    <t>Cleveland County, Arkansas</t>
  </si>
  <si>
    <t>8,689</t>
  </si>
  <si>
    <t>8,690</t>
  </si>
  <si>
    <t>8,668</t>
  </si>
  <si>
    <t>8,615</t>
  </si>
  <si>
    <t>8,562</t>
  </si>
  <si>
    <t>8,449</t>
  </si>
  <si>
    <t>Columbia County, Arkansas</t>
  </si>
  <si>
    <t>24,552</t>
  </si>
  <si>
    <t>24,729</t>
  </si>
  <si>
    <t>24,670</t>
  </si>
  <si>
    <t>24,401</t>
  </si>
  <si>
    <t>24,266</t>
  </si>
  <si>
    <t>23,933</t>
  </si>
  <si>
    <t>Conway County, Arkansas</t>
  </si>
  <si>
    <t>21,273</t>
  </si>
  <si>
    <t>21,271</t>
  </si>
  <si>
    <t>21,248</t>
  </si>
  <si>
    <t>21,151</t>
  </si>
  <si>
    <t>21,216</t>
  </si>
  <si>
    <t>21,176</t>
  </si>
  <si>
    <t>21,083</t>
  </si>
  <si>
    <t>Craighead County, Arkansas</t>
  </si>
  <si>
    <t>96,443</t>
  </si>
  <si>
    <t>96,726</t>
  </si>
  <si>
    <t>98,381</t>
  </si>
  <si>
    <t>99,903</t>
  </si>
  <si>
    <t>101,647</t>
  </si>
  <si>
    <t>102,518</t>
  </si>
  <si>
    <t>Crawford County, Arkansas</t>
  </si>
  <si>
    <t>61,948</t>
  </si>
  <si>
    <t>61,987</t>
  </si>
  <si>
    <t>61,848</t>
  </si>
  <si>
    <t>61,933</t>
  </si>
  <si>
    <t>61,658</t>
  </si>
  <si>
    <t>61,697</t>
  </si>
  <si>
    <t>Crittenden County, Arkansas</t>
  </si>
  <si>
    <t>50,902</t>
  </si>
  <si>
    <t>50,954</t>
  </si>
  <si>
    <t>50,528</t>
  </si>
  <si>
    <t>50,070</t>
  </si>
  <si>
    <t>49,758</t>
  </si>
  <si>
    <t>49,548</t>
  </si>
  <si>
    <t>Cross County, Arkansas</t>
  </si>
  <si>
    <t>17,870</t>
  </si>
  <si>
    <t>17,866</t>
  </si>
  <si>
    <t>17,841</t>
  </si>
  <si>
    <t>17,747</t>
  </si>
  <si>
    <t>17,654</t>
  </si>
  <si>
    <t>17,504</t>
  </si>
  <si>
    <t>17,227</t>
  </si>
  <si>
    <t>Dallas County, Arkansas</t>
  </si>
  <si>
    <t>8,116</t>
  </si>
  <si>
    <t>8,061</t>
  </si>
  <si>
    <t>8,069</t>
  </si>
  <si>
    <t>7,965</t>
  </si>
  <si>
    <t>7,921</t>
  </si>
  <si>
    <t>7,755</t>
  </si>
  <si>
    <t>Desha County, Arkansas</t>
  </si>
  <si>
    <t>13,008</t>
  </si>
  <si>
    <t>12,970</t>
  </si>
  <si>
    <t>12,711</t>
  </si>
  <si>
    <t>12,574</t>
  </si>
  <si>
    <t>12,492</t>
  </si>
  <si>
    <t>12,264</t>
  </si>
  <si>
    <t>Drew County, Arkansas</t>
  </si>
  <si>
    <t>18,509</t>
  </si>
  <si>
    <t>18,673</t>
  </si>
  <si>
    <t>18,729</t>
  </si>
  <si>
    <t>18,775</t>
  </si>
  <si>
    <t>18,728</t>
  </si>
  <si>
    <t>18,622</t>
  </si>
  <si>
    <t>Faulkner County, Arkansas</t>
  </si>
  <si>
    <t>113,237</t>
  </si>
  <si>
    <t>114,039</t>
  </si>
  <si>
    <t>116,293</t>
  </si>
  <si>
    <t>118,529</t>
  </si>
  <si>
    <t>119,390</t>
  </si>
  <si>
    <t>120,768</t>
  </si>
  <si>
    <t>Franklin County, Arkansas</t>
  </si>
  <si>
    <t>18,125</t>
  </si>
  <si>
    <t>18,121</t>
  </si>
  <si>
    <t>17,986</t>
  </si>
  <si>
    <t>17,942</t>
  </si>
  <si>
    <t>17,945</t>
  </si>
  <si>
    <t>17,805</t>
  </si>
  <si>
    <t>Fulton County, Arkansas</t>
  </si>
  <si>
    <t>12,245</t>
  </si>
  <si>
    <t>12,212</t>
  </si>
  <si>
    <t>12,285</t>
  </si>
  <si>
    <t>12,241</t>
  </si>
  <si>
    <t>12,227</t>
  </si>
  <si>
    <t>12,125</t>
  </si>
  <si>
    <t>Garland County, Arkansas</t>
  </si>
  <si>
    <t>96,024</t>
  </si>
  <si>
    <t>96,156</t>
  </si>
  <si>
    <t>96,641</t>
  </si>
  <si>
    <t>96,837</t>
  </si>
  <si>
    <t>97,065</t>
  </si>
  <si>
    <t>97,322</t>
  </si>
  <si>
    <t>Grant County, Arkansas</t>
  </si>
  <si>
    <t>17,853</t>
  </si>
  <si>
    <t>17,887</t>
  </si>
  <si>
    <t>17,957</t>
  </si>
  <si>
    <t>18,035</t>
  </si>
  <si>
    <t>18,046</t>
  </si>
  <si>
    <t>18,144</t>
  </si>
  <si>
    <t>Greene County, Arkansas</t>
  </si>
  <si>
    <t>42,090</t>
  </si>
  <si>
    <t>42,193</t>
  </si>
  <si>
    <t>42,731</t>
  </si>
  <si>
    <t>43,158</t>
  </si>
  <si>
    <t>43,072</t>
  </si>
  <si>
    <t>43,694</t>
  </si>
  <si>
    <t>Hempstead County, Arkansas</t>
  </si>
  <si>
    <t>22,566</t>
  </si>
  <si>
    <t>22,477</t>
  </si>
  <si>
    <t>22,325</t>
  </si>
  <si>
    <t>22,398</t>
  </si>
  <si>
    <t>22,327</t>
  </si>
  <si>
    <t>Hot Spring County, Arkansas</t>
  </si>
  <si>
    <t>32,923</t>
  </si>
  <si>
    <t>33,145</t>
  </si>
  <si>
    <t>33,047</t>
  </si>
  <si>
    <t>33,386</t>
  </si>
  <si>
    <t>33,440</t>
  </si>
  <si>
    <t>33,368</t>
  </si>
  <si>
    <t>Howard County, Arkansas</t>
  </si>
  <si>
    <t>13,789</t>
  </si>
  <si>
    <t>13,827</t>
  </si>
  <si>
    <t>13,844</t>
  </si>
  <si>
    <t>13,710</t>
  </si>
  <si>
    <t>13,544</t>
  </si>
  <si>
    <t>13,500</t>
  </si>
  <si>
    <t>Independence County, Arkansas</t>
  </si>
  <si>
    <t>36,647</t>
  </si>
  <si>
    <t>36,795</t>
  </si>
  <si>
    <t>36,803</t>
  </si>
  <si>
    <t>36,905</t>
  </si>
  <si>
    <t>36,843</t>
  </si>
  <si>
    <t>36,959</t>
  </si>
  <si>
    <t>Izard County, Arkansas</t>
  </si>
  <si>
    <t>13,696</t>
  </si>
  <si>
    <t>13,681</t>
  </si>
  <si>
    <t>13,573</t>
  </si>
  <si>
    <t>13,364</t>
  </si>
  <si>
    <t>13,486</t>
  </si>
  <si>
    <t>Jackson County, Arkansas</t>
  </si>
  <si>
    <t>17,997</t>
  </si>
  <si>
    <t>17,998</t>
  </si>
  <si>
    <t>18,048</t>
  </si>
  <si>
    <t>17,842</t>
  </si>
  <si>
    <t>17,640</t>
  </si>
  <si>
    <t>17,664</t>
  </si>
  <si>
    <t>17,534</t>
  </si>
  <si>
    <t>Jefferson County, Arkansas</t>
  </si>
  <si>
    <t>77,435</t>
  </si>
  <si>
    <t>77,311</t>
  </si>
  <si>
    <t>76,004</t>
  </si>
  <si>
    <t>74,580</t>
  </si>
  <si>
    <t>73,084</t>
  </si>
  <si>
    <t>72,297</t>
  </si>
  <si>
    <t>Johnson County, Arkansas</t>
  </si>
  <si>
    <t>25,540</t>
  </si>
  <si>
    <t>25,536</t>
  </si>
  <si>
    <t>25,663</t>
  </si>
  <si>
    <t>25,864</t>
  </si>
  <si>
    <t>25,887</t>
  </si>
  <si>
    <t>26,005</t>
  </si>
  <si>
    <t>Lafayette County, Arkansas</t>
  </si>
  <si>
    <t>7,645</t>
  </si>
  <si>
    <t>7,633</t>
  </si>
  <si>
    <t>7,536</t>
  </si>
  <si>
    <t>7,431</t>
  </si>
  <si>
    <t>7,245</t>
  </si>
  <si>
    <t>7,111</t>
  </si>
  <si>
    <t>Lawrence County, Arkansas</t>
  </si>
  <si>
    <t>17,415</t>
  </si>
  <si>
    <t>17,412</t>
  </si>
  <si>
    <t>17,499</t>
  </si>
  <si>
    <t>17,285</t>
  </si>
  <si>
    <t>17,039</t>
  </si>
  <si>
    <t>17,061</t>
  </si>
  <si>
    <t>16,931</t>
  </si>
  <si>
    <t>Lee County, Arkansas</t>
  </si>
  <si>
    <t>10,424</t>
  </si>
  <si>
    <t>10,376</t>
  </si>
  <si>
    <t>10,289</t>
  </si>
  <si>
    <t>10,190</t>
  </si>
  <si>
    <t>10,041</t>
  </si>
  <si>
    <t>9,860</t>
  </si>
  <si>
    <t>Lincoln County, Arkansas</t>
  </si>
  <si>
    <t>14,134</t>
  </si>
  <si>
    <t>14,329</t>
  </si>
  <si>
    <t>14,149</t>
  </si>
  <si>
    <t>14,043</t>
  </si>
  <si>
    <t>13,970</t>
  </si>
  <si>
    <t>Little River County, Arkansas</t>
  </si>
  <si>
    <t>13,171</t>
  </si>
  <si>
    <t>13,168</t>
  </si>
  <si>
    <t>12,950</t>
  </si>
  <si>
    <t>12,905</t>
  </si>
  <si>
    <t>12,741</t>
  </si>
  <si>
    <t>12,532</t>
  </si>
  <si>
    <t>Logan County, Arkansas</t>
  </si>
  <si>
    <t>22,353</t>
  </si>
  <si>
    <t>22,319</t>
  </si>
  <si>
    <t>22,286</t>
  </si>
  <si>
    <t>22,005</t>
  </si>
  <si>
    <t>22,076</t>
  </si>
  <si>
    <t>21,958</t>
  </si>
  <si>
    <t>Lonoke County, Arkansas</t>
  </si>
  <si>
    <t>68,356</t>
  </si>
  <si>
    <t>68,354</t>
  </si>
  <si>
    <t>68,701</t>
  </si>
  <si>
    <t>69,410</t>
  </si>
  <si>
    <t>70,087</t>
  </si>
  <si>
    <t>70,834</t>
  </si>
  <si>
    <t>71,557</t>
  </si>
  <si>
    <t>Madison County, Arkansas</t>
  </si>
  <si>
    <t>15,717</t>
  </si>
  <si>
    <t>15,720</t>
  </si>
  <si>
    <t>15,692</t>
  </si>
  <si>
    <t>15,690</t>
  </si>
  <si>
    <t>15,636</t>
  </si>
  <si>
    <t>15,721</t>
  </si>
  <si>
    <t>15,740</t>
  </si>
  <si>
    <t>Marion County, Arkansas</t>
  </si>
  <si>
    <t>16,653</t>
  </si>
  <si>
    <t>16,645</t>
  </si>
  <si>
    <t>16,635</t>
  </si>
  <si>
    <t>16,595</t>
  </si>
  <si>
    <t>16,427</t>
  </si>
  <si>
    <t>16,367</t>
  </si>
  <si>
    <t>Miller County, Arkansas</t>
  </si>
  <si>
    <t>43,462</t>
  </si>
  <si>
    <t>43,526</t>
  </si>
  <si>
    <t>43,732</t>
  </si>
  <si>
    <t>43,617</t>
  </si>
  <si>
    <t>43,380</t>
  </si>
  <si>
    <t>43,428</t>
  </si>
  <si>
    <t>Mississippi County, Arkansas</t>
  </si>
  <si>
    <t>46,480</t>
  </si>
  <si>
    <t>46,371</t>
  </si>
  <si>
    <t>46,035</t>
  </si>
  <si>
    <t>45,550</t>
  </si>
  <si>
    <t>44,734</t>
  </si>
  <si>
    <t>44,235</t>
  </si>
  <si>
    <t>Monroe County, Arkansas</t>
  </si>
  <si>
    <t>8,149</t>
  </si>
  <si>
    <t>8,150</t>
  </si>
  <si>
    <t>8,122</t>
  </si>
  <si>
    <t>8,066</t>
  </si>
  <si>
    <t>7,840</t>
  </si>
  <si>
    <t>7,667</t>
  </si>
  <si>
    <t>7,582</t>
  </si>
  <si>
    <t>Montgomery County, Arkansas</t>
  </si>
  <si>
    <t>9,487</t>
  </si>
  <si>
    <t>9,485</t>
  </si>
  <si>
    <t>9,381</t>
  </si>
  <si>
    <t>9,315</t>
  </si>
  <si>
    <t>9,216</t>
  </si>
  <si>
    <t>9,082</t>
  </si>
  <si>
    <t>Nevada County, Arkansas</t>
  </si>
  <si>
    <t>8,997</t>
  </si>
  <si>
    <t>8,967</t>
  </si>
  <si>
    <t>9,001</t>
  </si>
  <si>
    <t>8,903</t>
  </si>
  <si>
    <t>8,789</t>
  </si>
  <si>
    <t>8,723</t>
  </si>
  <si>
    <t>Newton County, Arkansas</t>
  </si>
  <si>
    <t>8,330</t>
  </si>
  <si>
    <t>8,325</t>
  </si>
  <si>
    <t>8,274</t>
  </si>
  <si>
    <t>8,084</t>
  </si>
  <si>
    <t>8,068</t>
  </si>
  <si>
    <t>7,904</t>
  </si>
  <si>
    <t>Ouachita County, Arkansas</t>
  </si>
  <si>
    <t>26,120</t>
  </si>
  <si>
    <t>26,121</t>
  </si>
  <si>
    <t>26,109</t>
  </si>
  <si>
    <t>25,746</t>
  </si>
  <si>
    <t>25,411</t>
  </si>
  <si>
    <t>25,013</t>
  </si>
  <si>
    <t>24,828</t>
  </si>
  <si>
    <t>Perry County, Arkansas</t>
  </si>
  <si>
    <t>10,445</t>
  </si>
  <si>
    <t>10,441</t>
  </si>
  <si>
    <t>10,447</t>
  </si>
  <si>
    <t>10,386</t>
  </si>
  <si>
    <t>10,326</t>
  </si>
  <si>
    <t>10,344</t>
  </si>
  <si>
    <t>10,245</t>
  </si>
  <si>
    <t>Phillips County, Arkansas</t>
  </si>
  <si>
    <t>21,757</t>
  </si>
  <si>
    <t>21,686</t>
  </si>
  <si>
    <t>21,419</t>
  </si>
  <si>
    <t>20,772</t>
  </si>
  <si>
    <t>20,426</t>
  </si>
  <si>
    <t>19,930</t>
  </si>
  <si>
    <t>Pike County, Arkansas</t>
  </si>
  <si>
    <t>11,291</t>
  </si>
  <si>
    <t>11,277</t>
  </si>
  <si>
    <t>11,243</t>
  </si>
  <si>
    <t>11,266</t>
  </si>
  <si>
    <t>11,126</t>
  </si>
  <si>
    <t>11,024</t>
  </si>
  <si>
    <t>Poinsett County, Arkansas</t>
  </si>
  <si>
    <t>24,583</t>
  </si>
  <si>
    <t>24,544</t>
  </si>
  <si>
    <t>24,459</t>
  </si>
  <si>
    <t>24,325</t>
  </si>
  <si>
    <t>24,222</t>
  </si>
  <si>
    <t>24,246</t>
  </si>
  <si>
    <t>Polk County, Arkansas</t>
  </si>
  <si>
    <t>20,662</t>
  </si>
  <si>
    <t>20,679</t>
  </si>
  <si>
    <t>20,570</t>
  </si>
  <si>
    <t>20,440</t>
  </si>
  <si>
    <t>20,354</t>
  </si>
  <si>
    <t>20,225</t>
  </si>
  <si>
    <t>Pope County, Arkansas</t>
  </si>
  <si>
    <t>61,754</t>
  </si>
  <si>
    <t>62,110</t>
  </si>
  <si>
    <t>62,662</t>
  </si>
  <si>
    <t>62,717</t>
  </si>
  <si>
    <t>62,747</t>
  </si>
  <si>
    <t>63,201</t>
  </si>
  <si>
    <t>Prairie County, Arkansas</t>
  </si>
  <si>
    <t>8,715</t>
  </si>
  <si>
    <t>8,701</t>
  </si>
  <si>
    <t>8,565</t>
  </si>
  <si>
    <t>8,446</t>
  </si>
  <si>
    <t>8,360</t>
  </si>
  <si>
    <t>8,304</t>
  </si>
  <si>
    <t>Pulaski County, Arkansas</t>
  </si>
  <si>
    <t>382,748</t>
  </si>
  <si>
    <t>382,796</t>
  </si>
  <si>
    <t>383,600</t>
  </si>
  <si>
    <t>386,862</t>
  </si>
  <si>
    <t>389,058</t>
  </si>
  <si>
    <t>391,536</t>
  </si>
  <si>
    <t>392,702</t>
  </si>
  <si>
    <t>Randolph County, Arkansas</t>
  </si>
  <si>
    <t>17,969</t>
  </si>
  <si>
    <t>17,950</t>
  </si>
  <si>
    <t>17,966</t>
  </si>
  <si>
    <t>17,851</t>
  </si>
  <si>
    <t>17,634</t>
  </si>
  <si>
    <t>17,571</t>
  </si>
  <si>
    <t>St. Francis County, Arkansas</t>
  </si>
  <si>
    <t>28,258</t>
  </si>
  <si>
    <t>28,172</t>
  </si>
  <si>
    <t>27,952</t>
  </si>
  <si>
    <t>27,883</t>
  </si>
  <si>
    <t>27,302</t>
  </si>
  <si>
    <t>26,899</t>
  </si>
  <si>
    <t>Saline County, Arkansas</t>
  </si>
  <si>
    <t>107,118</t>
  </si>
  <si>
    <t>107,631</t>
  </si>
  <si>
    <t>109,851</t>
  </si>
  <si>
    <t>111,668</t>
  </si>
  <si>
    <t>114,185</t>
  </si>
  <si>
    <t>115,719</t>
  </si>
  <si>
    <t>Scott County, Arkansas</t>
  </si>
  <si>
    <t>11,233</t>
  </si>
  <si>
    <t>11,267</t>
  </si>
  <si>
    <t>11,239</t>
  </si>
  <si>
    <t>11,007</t>
  </si>
  <si>
    <t>10,693</t>
  </si>
  <si>
    <t>Searcy County, Arkansas</t>
  </si>
  <si>
    <t>8,195</t>
  </si>
  <si>
    <t>8,189</t>
  </si>
  <si>
    <t>8,077</t>
  </si>
  <si>
    <t>7,995</t>
  </si>
  <si>
    <t>7,990</t>
  </si>
  <si>
    <t>7,929</t>
  </si>
  <si>
    <t>Sebastian County, Arkansas</t>
  </si>
  <si>
    <t>125,744</t>
  </si>
  <si>
    <t>125,824</t>
  </si>
  <si>
    <t>126,916</t>
  </si>
  <si>
    <t>127,370</t>
  </si>
  <si>
    <t>127,118</t>
  </si>
  <si>
    <t>126,776</t>
  </si>
  <si>
    <t>Sevier County, Arkansas</t>
  </si>
  <si>
    <t>17,058</t>
  </si>
  <si>
    <t>17,138</t>
  </si>
  <si>
    <t>17,170</t>
  </si>
  <si>
    <t>17,174</t>
  </si>
  <si>
    <t>17,342</t>
  </si>
  <si>
    <t>17,426</t>
  </si>
  <si>
    <t>Sharp County, Arkansas</t>
  </si>
  <si>
    <t>17,264</t>
  </si>
  <si>
    <t>17,267</t>
  </si>
  <si>
    <t>17,281</t>
  </si>
  <si>
    <t>17,275</t>
  </si>
  <si>
    <t>17,053</t>
  </si>
  <si>
    <t>16,906</t>
  </si>
  <si>
    <t>Stone County, Arkansas</t>
  </si>
  <si>
    <t>12,394</t>
  </si>
  <si>
    <t>12,416</t>
  </si>
  <si>
    <t>12,585</t>
  </si>
  <si>
    <t>12,628</t>
  </si>
  <si>
    <t>12,533</t>
  </si>
  <si>
    <t>12,494</t>
  </si>
  <si>
    <t>Union County, Arkansas</t>
  </si>
  <si>
    <t>41,639</t>
  </si>
  <si>
    <t>41,580</t>
  </si>
  <si>
    <t>41,386</t>
  </si>
  <si>
    <t>40,904</t>
  </si>
  <si>
    <t>40,675</t>
  </si>
  <si>
    <t>40,227</t>
  </si>
  <si>
    <t>Van Buren County, Arkansas</t>
  </si>
  <si>
    <t>17,295</t>
  </si>
  <si>
    <t>17,294</t>
  </si>
  <si>
    <t>17,296</t>
  </si>
  <si>
    <t>17,184</t>
  </si>
  <si>
    <t>17,155</t>
  </si>
  <si>
    <t>16,965</t>
  </si>
  <si>
    <t>16,851</t>
  </si>
  <si>
    <t>Washington County, Arkansas</t>
  </si>
  <si>
    <t>203,065</t>
  </si>
  <si>
    <t>203,060</t>
  </si>
  <si>
    <t>204,019</t>
  </si>
  <si>
    <t>207,893</t>
  </si>
  <si>
    <t>211,734</t>
  </si>
  <si>
    <t>216,753</t>
  </si>
  <si>
    <t>220,792</t>
  </si>
  <si>
    <t>White County, Arkansas</t>
  </si>
  <si>
    <t>77,076</t>
  </si>
  <si>
    <t>77,339</t>
  </si>
  <si>
    <t>78,132</t>
  </si>
  <si>
    <t>78,652</t>
  </si>
  <si>
    <t>78,661</t>
  </si>
  <si>
    <t>78,592</t>
  </si>
  <si>
    <t>Woodruff County, Arkansas</t>
  </si>
  <si>
    <t>7,260</t>
  </si>
  <si>
    <t>7,264</t>
  </si>
  <si>
    <t>7,243</t>
  </si>
  <si>
    <t>7,192</t>
  </si>
  <si>
    <t>7,071</t>
  </si>
  <si>
    <t>7,052</t>
  </si>
  <si>
    <t>6,910</t>
  </si>
  <si>
    <t>Yell County, Arkansas</t>
  </si>
  <si>
    <t>22,185</t>
  </si>
  <si>
    <t>22,159</t>
  </si>
  <si>
    <t>21,942</t>
  </si>
  <si>
    <t>21,811</t>
  </si>
  <si>
    <t>21,807</t>
  </si>
  <si>
    <t>21,951</t>
  </si>
  <si>
    <t>Alameda County, California</t>
  </si>
  <si>
    <t>1,510,271</t>
  </si>
  <si>
    <t>1,510,261</t>
  </si>
  <si>
    <t>1,513,625</t>
  </si>
  <si>
    <t>1,532,518</t>
  </si>
  <si>
    <t>1,556,249</t>
  </si>
  <si>
    <t>1,583,226</t>
  </si>
  <si>
    <t>1,610,921</t>
  </si>
  <si>
    <t>Alpine County, California</t>
  </si>
  <si>
    <t>1,175</t>
  </si>
  <si>
    <t>1,158</t>
  </si>
  <si>
    <t>1,111</t>
  </si>
  <si>
    <t>1,127</t>
  </si>
  <si>
    <t>1,150</t>
  </si>
  <si>
    <t>1,116</t>
  </si>
  <si>
    <t>Amador County, California</t>
  </si>
  <si>
    <t>38,091</t>
  </si>
  <si>
    <t>37,860</t>
  </si>
  <si>
    <t>37,520</t>
  </si>
  <si>
    <t>37,072</t>
  </si>
  <si>
    <t>36,602</t>
  </si>
  <si>
    <t>36,742</t>
  </si>
  <si>
    <t>Butte County, California</t>
  </si>
  <si>
    <t>220,000</t>
  </si>
  <si>
    <t>219,924</t>
  </si>
  <si>
    <t>220,025</t>
  </si>
  <si>
    <t>221,279</t>
  </si>
  <si>
    <t>222,420</t>
  </si>
  <si>
    <t>224,241</t>
  </si>
  <si>
    <t>Calaveras County, California</t>
  </si>
  <si>
    <t>45,578</t>
  </si>
  <si>
    <t>45,475</t>
  </si>
  <si>
    <t>45,117</t>
  </si>
  <si>
    <t>44,774</t>
  </si>
  <si>
    <t>44,614</t>
  </si>
  <si>
    <t>44,624</t>
  </si>
  <si>
    <t>Colusa County, California</t>
  </si>
  <si>
    <t>21,459</t>
  </si>
  <si>
    <t>21,415</t>
  </si>
  <si>
    <t>21,397</t>
  </si>
  <si>
    <t>21,432</t>
  </si>
  <si>
    <t>Contra Costa County, California</t>
  </si>
  <si>
    <t>1,049,025</t>
  </si>
  <si>
    <t>1,049,197</t>
  </si>
  <si>
    <t>1,052,894</t>
  </si>
  <si>
    <t>1,066,587</t>
  </si>
  <si>
    <t>1,079,358</t>
  </si>
  <si>
    <t>1,095,980</t>
  </si>
  <si>
    <t>1,111,339</t>
  </si>
  <si>
    <t>Del Norte County, California</t>
  </si>
  <si>
    <t>28,610</t>
  </si>
  <si>
    <t>28,580</t>
  </si>
  <si>
    <t>28,485</t>
  </si>
  <si>
    <t>28,226</t>
  </si>
  <si>
    <t>27,827</t>
  </si>
  <si>
    <t>27,212</t>
  </si>
  <si>
    <t>El Dorado County, California</t>
  </si>
  <si>
    <t>181,058</t>
  </si>
  <si>
    <t>181,057</t>
  </si>
  <si>
    <t>181,163</t>
  </si>
  <si>
    <t>180,926</t>
  </si>
  <si>
    <t>180,605</t>
  </si>
  <si>
    <t>181,542</t>
  </si>
  <si>
    <t>183,087</t>
  </si>
  <si>
    <t>Fresno County, California</t>
  </si>
  <si>
    <t>930,450</t>
  </si>
  <si>
    <t>930,452</t>
  </si>
  <si>
    <t>932,642</t>
  </si>
  <si>
    <t>941,260</t>
  </si>
  <si>
    <t>948,240</t>
  </si>
  <si>
    <t>956,102</t>
  </si>
  <si>
    <t>965,974</t>
  </si>
  <si>
    <t>Glenn County, California</t>
  </si>
  <si>
    <t>28,122</t>
  </si>
  <si>
    <t>28,101</t>
  </si>
  <si>
    <t>28,185</t>
  </si>
  <si>
    <t>27,938</t>
  </si>
  <si>
    <t>27,914</t>
  </si>
  <si>
    <t>27,955</t>
  </si>
  <si>
    <t>Humboldt County, California</t>
  </si>
  <si>
    <t>134,623</t>
  </si>
  <si>
    <t>135,022</t>
  </si>
  <si>
    <t>135,250</t>
  </si>
  <si>
    <t>134,680</t>
  </si>
  <si>
    <t>134,620</t>
  </si>
  <si>
    <t>134,809</t>
  </si>
  <si>
    <t>Imperial County, California</t>
  </si>
  <si>
    <t>174,528</t>
  </si>
  <si>
    <t>174,779</t>
  </si>
  <si>
    <t>176,300</t>
  </si>
  <si>
    <t>177,443</t>
  </si>
  <si>
    <t>177,517</t>
  </si>
  <si>
    <t>179,091</t>
  </si>
  <si>
    <t>Inyo County, California</t>
  </si>
  <si>
    <t>18,546</t>
  </si>
  <si>
    <t>18,532</t>
  </si>
  <si>
    <t>18,413</t>
  </si>
  <si>
    <t>18,416</t>
  </si>
  <si>
    <t>18,423</t>
  </si>
  <si>
    <t>18,410</t>
  </si>
  <si>
    <t>Kern County, California</t>
  </si>
  <si>
    <t>839,631</t>
  </si>
  <si>
    <t>841,762</t>
  </si>
  <si>
    <t>849,872</t>
  </si>
  <si>
    <t>856,502</t>
  </si>
  <si>
    <t>865,923</t>
  </si>
  <si>
    <t>874,589</t>
  </si>
  <si>
    <t>Kings County, California</t>
  </si>
  <si>
    <t>152,982</t>
  </si>
  <si>
    <t>152,418</t>
  </si>
  <si>
    <t>152,063</t>
  </si>
  <si>
    <t>151,340</t>
  </si>
  <si>
    <t>150,862</t>
  </si>
  <si>
    <t>150,269</t>
  </si>
  <si>
    <t>Lake County, California</t>
  </si>
  <si>
    <t>64,665</t>
  </si>
  <si>
    <t>64,757</t>
  </si>
  <si>
    <t>64,279</t>
  </si>
  <si>
    <t>63,984</t>
  </si>
  <si>
    <t>63,843</t>
  </si>
  <si>
    <t>64,184</t>
  </si>
  <si>
    <t>Lassen County, California</t>
  </si>
  <si>
    <t>34,895</t>
  </si>
  <si>
    <t>34,841</t>
  </si>
  <si>
    <t>34,297</t>
  </si>
  <si>
    <t>33,679</t>
  </si>
  <si>
    <t>32,212</t>
  </si>
  <si>
    <t>31,749</t>
  </si>
  <si>
    <t>Los Angeles County, California</t>
  </si>
  <si>
    <t>9,818,605</t>
  </si>
  <si>
    <t>9,818,664</t>
  </si>
  <si>
    <t>9,827,231</t>
  </si>
  <si>
    <t>9,898,214</t>
  </si>
  <si>
    <t>9,974,868</t>
  </si>
  <si>
    <t>10,053,995</t>
  </si>
  <si>
    <t>10,116,705</t>
  </si>
  <si>
    <t>Madera County, California</t>
  </si>
  <si>
    <t>150,865</t>
  </si>
  <si>
    <t>151,154</t>
  </si>
  <si>
    <t>152,148</t>
  </si>
  <si>
    <t>152,244</t>
  </si>
  <si>
    <t>152,165</t>
  </si>
  <si>
    <t>154,548</t>
  </si>
  <si>
    <t>Marin County, California</t>
  </si>
  <si>
    <t>252,409</t>
  </si>
  <si>
    <t>252,884</t>
  </si>
  <si>
    <t>255,413</t>
  </si>
  <si>
    <t>256,143</t>
  </si>
  <si>
    <t>258,821</t>
  </si>
  <si>
    <t>260,750</t>
  </si>
  <si>
    <t>Mariposa County, California</t>
  </si>
  <si>
    <t>18,251</t>
  </si>
  <si>
    <t>18,250</t>
  </si>
  <si>
    <t>18,261</t>
  </si>
  <si>
    <t>18,184</t>
  </si>
  <si>
    <t>17,845</t>
  </si>
  <si>
    <t>17,758</t>
  </si>
  <si>
    <t>17,682</t>
  </si>
  <si>
    <t>Mendocino County, California</t>
  </si>
  <si>
    <t>87,841</t>
  </si>
  <si>
    <t>87,840</t>
  </si>
  <si>
    <t>87,761</t>
  </si>
  <si>
    <t>87,460</t>
  </si>
  <si>
    <t>87,497</t>
  </si>
  <si>
    <t>87,471</t>
  </si>
  <si>
    <t>87,869</t>
  </si>
  <si>
    <t>Merced County, California</t>
  </si>
  <si>
    <t>255,793</t>
  </si>
  <si>
    <t>255,798</t>
  </si>
  <si>
    <t>256,731</t>
  </si>
  <si>
    <t>259,698</t>
  </si>
  <si>
    <t>261,783</t>
  </si>
  <si>
    <t>263,481</t>
  </si>
  <si>
    <t>266,353</t>
  </si>
  <si>
    <t>Modoc County, California</t>
  </si>
  <si>
    <t>9,686</t>
  </si>
  <si>
    <t>9,708</t>
  </si>
  <si>
    <t>9,499</t>
  </si>
  <si>
    <t>9,332</t>
  </si>
  <si>
    <t>9,112</t>
  </si>
  <si>
    <t>9,023</t>
  </si>
  <si>
    <t>Mono County, California</t>
  </si>
  <si>
    <t>14,202</t>
  </si>
  <si>
    <t>14,249</t>
  </si>
  <si>
    <t>14,398</t>
  </si>
  <si>
    <t>14,306</t>
  </si>
  <si>
    <t>14,016</t>
  </si>
  <si>
    <t>13,997</t>
  </si>
  <si>
    <t>Monterey County, California</t>
  </si>
  <si>
    <t>415,057</t>
  </si>
  <si>
    <t>416,364</t>
  </si>
  <si>
    <t>421,393</t>
  </si>
  <si>
    <t>426,411</t>
  </si>
  <si>
    <t>429,123</t>
  </si>
  <si>
    <t>431,344</t>
  </si>
  <si>
    <t>Napa County, California</t>
  </si>
  <si>
    <t>136,484</t>
  </si>
  <si>
    <t>136,530</t>
  </si>
  <si>
    <t>136,829</t>
  </si>
  <si>
    <t>138,056</t>
  </si>
  <si>
    <t>139,135</t>
  </si>
  <si>
    <t>140,580</t>
  </si>
  <si>
    <t>141,667</t>
  </si>
  <si>
    <t>Nevada County, California</t>
  </si>
  <si>
    <t>98,764</t>
  </si>
  <si>
    <t>98,748</t>
  </si>
  <si>
    <t>98,752</t>
  </si>
  <si>
    <t>98,788</t>
  </si>
  <si>
    <t>98,333</t>
  </si>
  <si>
    <t>98,262</t>
  </si>
  <si>
    <t>98,893</t>
  </si>
  <si>
    <t>Orange County, California</t>
  </si>
  <si>
    <t>3,010,232</t>
  </si>
  <si>
    <t>3,010,269</t>
  </si>
  <si>
    <t>3,018,080</t>
  </si>
  <si>
    <t>3,056,311</t>
  </si>
  <si>
    <t>3,089,893</t>
  </si>
  <si>
    <t>3,121,854</t>
  </si>
  <si>
    <t>3,145,515</t>
  </si>
  <si>
    <t>Placer County, California</t>
  </si>
  <si>
    <t>348,432</t>
  </si>
  <si>
    <t>348,494</t>
  </si>
  <si>
    <t>350,214</t>
  </si>
  <si>
    <t>356,897</t>
  </si>
  <si>
    <t>361,446</t>
  </si>
  <si>
    <t>367,339</t>
  </si>
  <si>
    <t>371,694</t>
  </si>
  <si>
    <t>Plumas County, California</t>
  </si>
  <si>
    <t>20,007</t>
  </si>
  <si>
    <t>19,918</t>
  </si>
  <si>
    <t>19,690</t>
  </si>
  <si>
    <t>19,341</t>
  </si>
  <si>
    <t>18,877</t>
  </si>
  <si>
    <t>18,606</t>
  </si>
  <si>
    <t>Riverside County, California</t>
  </si>
  <si>
    <t>2,189,641</t>
  </si>
  <si>
    <t>2,189,757</t>
  </si>
  <si>
    <t>2,202,553</t>
  </si>
  <si>
    <t>2,237,696</t>
  </si>
  <si>
    <t>2,268,019</t>
  </si>
  <si>
    <t>2,296,956</t>
  </si>
  <si>
    <t>2,329,271</t>
  </si>
  <si>
    <t>Sacramento County, California</t>
  </si>
  <si>
    <t>1,418,788</t>
  </si>
  <si>
    <t>1,418,742</t>
  </si>
  <si>
    <t>1,421,838</t>
  </si>
  <si>
    <t>1,435,601</t>
  </si>
  <si>
    <t>1,448,771</t>
  </si>
  <si>
    <t>1,463,149</t>
  </si>
  <si>
    <t>1,482,026</t>
  </si>
  <si>
    <t>San Benito County, California</t>
  </si>
  <si>
    <t>55,269</t>
  </si>
  <si>
    <t>55,532</t>
  </si>
  <si>
    <t>56,174</t>
  </si>
  <si>
    <t>56,871</t>
  </si>
  <si>
    <t>57,594</t>
  </si>
  <si>
    <t>58,267</t>
  </si>
  <si>
    <t>San Bernardino County, California</t>
  </si>
  <si>
    <t>2,035,210</t>
  </si>
  <si>
    <t>2,035,215</t>
  </si>
  <si>
    <t>2,041,689</t>
  </si>
  <si>
    <t>2,064,663</t>
  </si>
  <si>
    <t>2,080,651</t>
  </si>
  <si>
    <t>2,093,306</t>
  </si>
  <si>
    <t>2,112,619</t>
  </si>
  <si>
    <t>San Diego County, California</t>
  </si>
  <si>
    <t>3,095,313</t>
  </si>
  <si>
    <t>3,095,308</t>
  </si>
  <si>
    <t>3,104,543</t>
  </si>
  <si>
    <t>3,141,768</t>
  </si>
  <si>
    <t>3,183,413</t>
  </si>
  <si>
    <t>3,222,558</t>
  </si>
  <si>
    <t>3,263,431</t>
  </si>
  <si>
    <t>San Francisco County, California</t>
  </si>
  <si>
    <t>805,235</t>
  </si>
  <si>
    <t>805,195</t>
  </si>
  <si>
    <t>805,825</t>
  </si>
  <si>
    <t>816,239</t>
  </si>
  <si>
    <t>829,691</t>
  </si>
  <si>
    <t>841,138</t>
  </si>
  <si>
    <t>852,469</t>
  </si>
  <si>
    <t>San Joaquin County, California</t>
  </si>
  <si>
    <t>685,306</t>
  </si>
  <si>
    <t>685,308</t>
  </si>
  <si>
    <t>687,513</t>
  </si>
  <si>
    <t>695,479</t>
  </si>
  <si>
    <t>701,635</t>
  </si>
  <si>
    <t>705,027</t>
  </si>
  <si>
    <t>715,597</t>
  </si>
  <si>
    <t>San Luis Obispo County, California</t>
  </si>
  <si>
    <t>269,637</t>
  </si>
  <si>
    <t>269,593</t>
  </si>
  <si>
    <t>269,860</t>
  </si>
  <si>
    <t>271,165</t>
  </si>
  <si>
    <t>274,528</t>
  </si>
  <si>
    <t>276,284</t>
  </si>
  <si>
    <t>279,083</t>
  </si>
  <si>
    <t>San Mateo County, California</t>
  </si>
  <si>
    <t>718,451</t>
  </si>
  <si>
    <t>718,498</t>
  </si>
  <si>
    <t>719,951</t>
  </si>
  <si>
    <t>729,425</t>
  </si>
  <si>
    <t>740,738</t>
  </si>
  <si>
    <t>750,489</t>
  </si>
  <si>
    <t>758,581</t>
  </si>
  <si>
    <t>Santa Barbara County, California</t>
  </si>
  <si>
    <t>423,895</t>
  </si>
  <si>
    <t>423,939</t>
  </si>
  <si>
    <t>424,331</t>
  </si>
  <si>
    <t>425,974</t>
  </si>
  <si>
    <t>430,728</t>
  </si>
  <si>
    <t>436,076</t>
  </si>
  <si>
    <t>440,668</t>
  </si>
  <si>
    <t>Santa Clara County, California</t>
  </si>
  <si>
    <t>1,781,642</t>
  </si>
  <si>
    <t>1,781,672</t>
  </si>
  <si>
    <t>1,786,930</t>
  </si>
  <si>
    <t>1,814,105</t>
  </si>
  <si>
    <t>1,841,098</t>
  </si>
  <si>
    <t>1,871,107</t>
  </si>
  <si>
    <t>1,894,605</t>
  </si>
  <si>
    <t>Santa Cruz County, California</t>
  </si>
  <si>
    <t>262,382</t>
  </si>
  <si>
    <t>262,362</t>
  </si>
  <si>
    <t>263,213</t>
  </si>
  <si>
    <t>264,923</t>
  </si>
  <si>
    <t>266,632</t>
  </si>
  <si>
    <t>269,444</t>
  </si>
  <si>
    <t>271,804</t>
  </si>
  <si>
    <t>Shasta County, California</t>
  </si>
  <si>
    <t>177,223</t>
  </si>
  <si>
    <t>177,286</t>
  </si>
  <si>
    <t>177,950</t>
  </si>
  <si>
    <t>178,421</t>
  </si>
  <si>
    <t>179,137</t>
  </si>
  <si>
    <t>179,804</t>
  </si>
  <si>
    <t>Sierra County, California</t>
  </si>
  <si>
    <t>3,240</t>
  </si>
  <si>
    <t>3,221</t>
  </si>
  <si>
    <t>3,104</t>
  </si>
  <si>
    <t>3,076</t>
  </si>
  <si>
    <t>3,040</t>
  </si>
  <si>
    <t>3,003</t>
  </si>
  <si>
    <t>Siskiyou County, California</t>
  </si>
  <si>
    <t>44,900</t>
  </si>
  <si>
    <t>44,971</t>
  </si>
  <si>
    <t>44,719</t>
  </si>
  <si>
    <t>44,214</t>
  </si>
  <si>
    <t>43,773</t>
  </si>
  <si>
    <t>43,628</t>
  </si>
  <si>
    <t>Solano County, California</t>
  </si>
  <si>
    <t>413,344</t>
  </si>
  <si>
    <t>414,101</t>
  </si>
  <si>
    <t>416,945</t>
  </si>
  <si>
    <t>420,724</t>
  </si>
  <si>
    <t>425,219</t>
  </si>
  <si>
    <t>431,131</t>
  </si>
  <si>
    <t>Sonoma County, California</t>
  </si>
  <si>
    <t>483,878</t>
  </si>
  <si>
    <t>483,880</t>
  </si>
  <si>
    <t>484,666</t>
  </si>
  <si>
    <t>487,722</t>
  </si>
  <si>
    <t>490,838</t>
  </si>
  <si>
    <t>495,432</t>
  </si>
  <si>
    <t>500,292</t>
  </si>
  <si>
    <t>Stanislaus County, California</t>
  </si>
  <si>
    <t>514,453</t>
  </si>
  <si>
    <t>514,451</t>
  </si>
  <si>
    <t>515,283</t>
  </si>
  <si>
    <t>518,270</t>
  </si>
  <si>
    <t>522,134</t>
  </si>
  <si>
    <t>526,286</t>
  </si>
  <si>
    <t>531,997</t>
  </si>
  <si>
    <t>Sutter County, California</t>
  </si>
  <si>
    <t>94,737</t>
  </si>
  <si>
    <t>94,814</t>
  </si>
  <si>
    <t>94,750</t>
  </si>
  <si>
    <t>94,637</t>
  </si>
  <si>
    <t>95,287</t>
  </si>
  <si>
    <t>95,847</t>
  </si>
  <si>
    <t>Tehama County, California</t>
  </si>
  <si>
    <t>63,463</t>
  </si>
  <si>
    <t>63,461</t>
  </si>
  <si>
    <t>63,638</t>
  </si>
  <si>
    <t>63,321</t>
  </si>
  <si>
    <t>63,263</t>
  </si>
  <si>
    <t>63,130</t>
  </si>
  <si>
    <t>63,067</t>
  </si>
  <si>
    <t>Trinity County, California</t>
  </si>
  <si>
    <t>13,786</t>
  </si>
  <si>
    <t>13,755</t>
  </si>
  <si>
    <t>13,712</t>
  </si>
  <si>
    <t>13,495</t>
  </si>
  <si>
    <t>13,444</t>
  </si>
  <si>
    <t>13,170</t>
  </si>
  <si>
    <t>Tulare County, California</t>
  </si>
  <si>
    <t>442,179</t>
  </si>
  <si>
    <t>442,182</t>
  </si>
  <si>
    <t>443,292</t>
  </si>
  <si>
    <t>447,824</t>
  </si>
  <si>
    <t>451,499</t>
  </si>
  <si>
    <t>454,725</t>
  </si>
  <si>
    <t>458,198</t>
  </si>
  <si>
    <t>Tuolumne County, California</t>
  </si>
  <si>
    <t>55,365</t>
  </si>
  <si>
    <t>55,168</t>
  </si>
  <si>
    <t>54,724</t>
  </si>
  <si>
    <t>54,100</t>
  </si>
  <si>
    <t>53,911</t>
  </si>
  <si>
    <t>53,831</t>
  </si>
  <si>
    <t>Ventura County, California</t>
  </si>
  <si>
    <t>823,318</t>
  </si>
  <si>
    <t>823,420</t>
  </si>
  <si>
    <t>825,353</t>
  </si>
  <si>
    <t>830,973</t>
  </si>
  <si>
    <t>835,476</t>
  </si>
  <si>
    <t>840,972</t>
  </si>
  <si>
    <t>846,178</t>
  </si>
  <si>
    <t>Yolo County, California</t>
  </si>
  <si>
    <t>200,849</t>
  </si>
  <si>
    <t>200,850</t>
  </si>
  <si>
    <t>201,167</t>
  </si>
  <si>
    <t>202,303</t>
  </si>
  <si>
    <t>204,265</t>
  </si>
  <si>
    <t>205,485</t>
  </si>
  <si>
    <t>207,590</t>
  </si>
  <si>
    <t>Yuba County, California</t>
  </si>
  <si>
    <t>72,155</t>
  </si>
  <si>
    <t>72,390</t>
  </si>
  <si>
    <t>72,600</t>
  </si>
  <si>
    <t>72,977</t>
  </si>
  <si>
    <t>73,361</t>
  </si>
  <si>
    <t>73,966</t>
  </si>
  <si>
    <t>Adams County, Colorado</t>
  </si>
  <si>
    <t>441,603</t>
  </si>
  <si>
    <t>441,687</t>
  </si>
  <si>
    <t>443,668</t>
  </si>
  <si>
    <t>452,202</t>
  </si>
  <si>
    <t>460,653</t>
  </si>
  <si>
    <t>470,547</t>
  </si>
  <si>
    <t>480,718</t>
  </si>
  <si>
    <t>Alamosa County, Colorado</t>
  </si>
  <si>
    <t>15,445</t>
  </si>
  <si>
    <t>15,901</t>
  </si>
  <si>
    <t>16,107</t>
  </si>
  <si>
    <t>16,113</t>
  </si>
  <si>
    <t>16,256</t>
  </si>
  <si>
    <t>16,177</t>
  </si>
  <si>
    <t>Arapahoe County, Colorado</t>
  </si>
  <si>
    <t>572,003</t>
  </si>
  <si>
    <t>572,158</t>
  </si>
  <si>
    <t>574,577</t>
  </si>
  <si>
    <t>585,845</t>
  </si>
  <si>
    <t>596,051</t>
  </si>
  <si>
    <t>608,128</t>
  </si>
  <si>
    <t>618,821</t>
  </si>
  <si>
    <t>Archuleta County, Colorado</t>
  </si>
  <si>
    <t>12,084</t>
  </si>
  <si>
    <t>12,065</t>
  </si>
  <si>
    <t>12,022</t>
  </si>
  <si>
    <t>12,129</t>
  </si>
  <si>
    <t>12,202</t>
  </si>
  <si>
    <t>12,244</t>
  </si>
  <si>
    <t>Baca County, Colorado</t>
  </si>
  <si>
    <t>3,788</t>
  </si>
  <si>
    <t>3,787</t>
  </si>
  <si>
    <t>3,807</t>
  </si>
  <si>
    <t>3,756</t>
  </si>
  <si>
    <t>3,679</t>
  </si>
  <si>
    <t>3,645</t>
  </si>
  <si>
    <t>Bent County, Colorado</t>
  </si>
  <si>
    <t>6,499</t>
  </si>
  <si>
    <t>6,509</t>
  </si>
  <si>
    <t>6,322</t>
  </si>
  <si>
    <t>5,807</t>
  </si>
  <si>
    <t>5,734</t>
  </si>
  <si>
    <t>5,630</t>
  </si>
  <si>
    <t>Boulder County, Colorado</t>
  </si>
  <si>
    <t>294,567</t>
  </si>
  <si>
    <t>294,571</t>
  </si>
  <si>
    <t>295,967</t>
  </si>
  <si>
    <t>300,650</t>
  </si>
  <si>
    <t>305,483</t>
  </si>
  <si>
    <t>310,396</t>
  </si>
  <si>
    <t>313,333</t>
  </si>
  <si>
    <t>Broomfield County, Colorado</t>
  </si>
  <si>
    <t>55,889</t>
  </si>
  <si>
    <t>55,860</t>
  </si>
  <si>
    <t>56,266</t>
  </si>
  <si>
    <t>57,433</t>
  </si>
  <si>
    <t>58,992</t>
  </si>
  <si>
    <t>60,306</t>
  </si>
  <si>
    <t>62,138</t>
  </si>
  <si>
    <t>Chaffee County, Colorado</t>
  </si>
  <si>
    <t>17,809</t>
  </si>
  <si>
    <t>17,803</t>
  </si>
  <si>
    <t>18,001</t>
  </si>
  <si>
    <t>18,103</t>
  </si>
  <si>
    <t>18,335</t>
  </si>
  <si>
    <t>18,363</t>
  </si>
  <si>
    <t>Cheyenne County, Colorado</t>
  </si>
  <si>
    <t>1,836</t>
  </si>
  <si>
    <t>1,835</t>
  </si>
  <si>
    <t>1,887</t>
  </si>
  <si>
    <t>1,898</t>
  </si>
  <si>
    <t>1,871</t>
  </si>
  <si>
    <t>Clear Creek County, Colorado</t>
  </si>
  <si>
    <t>9,088</t>
  </si>
  <si>
    <t>9,105</t>
  </si>
  <si>
    <t>9,077</t>
  </si>
  <si>
    <t>9,091</t>
  </si>
  <si>
    <t>9,110</t>
  </si>
  <si>
    <t>9,187</t>
  </si>
  <si>
    <t>Conejos County, Colorado</t>
  </si>
  <si>
    <t>8,256</t>
  </si>
  <si>
    <t>8,277</t>
  </si>
  <si>
    <t>8,308</t>
  </si>
  <si>
    <t>8,273</t>
  </si>
  <si>
    <t>8,258</t>
  </si>
  <si>
    <t>8,265</t>
  </si>
  <si>
    <t>Costilla County, Colorado</t>
  </si>
  <si>
    <t>3,524</t>
  </si>
  <si>
    <t>3,528</t>
  </si>
  <si>
    <t>3,649</t>
  </si>
  <si>
    <t>3,605</t>
  </si>
  <si>
    <t>3,539</t>
  </si>
  <si>
    <t>3,568</t>
  </si>
  <si>
    <t>Crowley County, Colorado</t>
  </si>
  <si>
    <t>5,823</t>
  </si>
  <si>
    <t>5,845</t>
  </si>
  <si>
    <t>5,842</t>
  </si>
  <si>
    <t>5,412</t>
  </si>
  <si>
    <t>5,333</t>
  </si>
  <si>
    <t>5,360</t>
  </si>
  <si>
    <t>Custer County, Colorado</t>
  </si>
  <si>
    <t>4,255</t>
  </si>
  <si>
    <t>4,276</t>
  </si>
  <si>
    <t>4,224</t>
  </si>
  <si>
    <t>4,240</t>
  </si>
  <si>
    <t>4,271</t>
  </si>
  <si>
    <t>4,361</t>
  </si>
  <si>
    <t>Delta County, Colorado</t>
  </si>
  <si>
    <t>30,952</t>
  </si>
  <si>
    <t>30,870</t>
  </si>
  <si>
    <t>30,377</t>
  </si>
  <si>
    <t>30,449</t>
  </si>
  <si>
    <t>30,326</t>
  </si>
  <si>
    <t>29,870</t>
  </si>
  <si>
    <t>Denver County, Colorado</t>
  </si>
  <si>
    <t>600,158</t>
  </si>
  <si>
    <t>600,025</t>
  </si>
  <si>
    <t>603,365</t>
  </si>
  <si>
    <t>619,390</t>
  </si>
  <si>
    <t>633,868</t>
  </si>
  <si>
    <t>648,401</t>
  </si>
  <si>
    <t>663,862</t>
  </si>
  <si>
    <t>Dolores County, Colorado</t>
  </si>
  <si>
    <t>2,064</t>
  </si>
  <si>
    <t>2,062</t>
  </si>
  <si>
    <t>2,029</t>
  </si>
  <si>
    <t>1,991</t>
  </si>
  <si>
    <t>2,025</t>
  </si>
  <si>
    <t>1,978</t>
  </si>
  <si>
    <t>Douglas County, Colorado</t>
  </si>
  <si>
    <t>285,465</t>
  </si>
  <si>
    <t>286,920</t>
  </si>
  <si>
    <t>292,538</t>
  </si>
  <si>
    <t>298,576</t>
  </si>
  <si>
    <t>306,297</t>
  </si>
  <si>
    <t>314,638</t>
  </si>
  <si>
    <t>Eagle County, Colorado</t>
  </si>
  <si>
    <t>52,197</t>
  </si>
  <si>
    <t>52,099</t>
  </si>
  <si>
    <t>51,755</t>
  </si>
  <si>
    <t>51,951</t>
  </si>
  <si>
    <t>52,441</t>
  </si>
  <si>
    <t>52,921</t>
  </si>
  <si>
    <t>Elbert County, Colorado</t>
  </si>
  <si>
    <t>23,086</t>
  </si>
  <si>
    <t>23,107</t>
  </si>
  <si>
    <t>23,280</t>
  </si>
  <si>
    <t>23,432</t>
  </si>
  <si>
    <t>23,713</t>
  </si>
  <si>
    <t>24,195</t>
  </si>
  <si>
    <t>El Paso County, Colorado</t>
  </si>
  <si>
    <t>622,263</t>
  </si>
  <si>
    <t>622,261</t>
  </si>
  <si>
    <t>626,895</t>
  </si>
  <si>
    <t>636,944</t>
  </si>
  <si>
    <t>645,724</t>
  </si>
  <si>
    <t>655,453</t>
  </si>
  <si>
    <t>663,519</t>
  </si>
  <si>
    <t>Fremont County, Colorado</t>
  </si>
  <si>
    <t>46,824</t>
  </si>
  <si>
    <t>46,885</t>
  </si>
  <si>
    <t>47,431</t>
  </si>
  <si>
    <t>47,114</t>
  </si>
  <si>
    <t>46,463</t>
  </si>
  <si>
    <t>46,502</t>
  </si>
  <si>
    <t>Garfield County, Colorado</t>
  </si>
  <si>
    <t>56,389</t>
  </si>
  <si>
    <t>56,077</t>
  </si>
  <si>
    <t>56,003</t>
  </si>
  <si>
    <t>56,777</t>
  </si>
  <si>
    <t>57,102</t>
  </si>
  <si>
    <t>57,461</t>
  </si>
  <si>
    <t>Gilpin County, Colorado</t>
  </si>
  <si>
    <t>5,441</t>
  </si>
  <si>
    <t>5,463</t>
  </si>
  <si>
    <t>5,447</t>
  </si>
  <si>
    <t>5,453</t>
  </si>
  <si>
    <t>5,572</t>
  </si>
  <si>
    <t>5,851</t>
  </si>
  <si>
    <t>Grand County, Colorado</t>
  </si>
  <si>
    <t>14,843</t>
  </si>
  <si>
    <t>14,786</t>
  </si>
  <si>
    <t>14,557</t>
  </si>
  <si>
    <t>14,182</t>
  </si>
  <si>
    <t>14,319</t>
  </si>
  <si>
    <t>14,546</t>
  </si>
  <si>
    <t>Gunnison County, Colorado</t>
  </si>
  <si>
    <t>15,324</t>
  </si>
  <si>
    <t>15,369</t>
  </si>
  <si>
    <t>15,451</t>
  </si>
  <si>
    <t>15,463</t>
  </si>
  <si>
    <t>15,505</t>
  </si>
  <si>
    <t>15,725</t>
  </si>
  <si>
    <t>Hinsdale County, Colorado</t>
  </si>
  <si>
    <t>843</t>
  </si>
  <si>
    <t>847</t>
  </si>
  <si>
    <t>831</t>
  </si>
  <si>
    <t>801</t>
  </si>
  <si>
    <t>812</t>
  </si>
  <si>
    <t>786</t>
  </si>
  <si>
    <t>Huerfano County, Colorado</t>
  </si>
  <si>
    <t>6,711</t>
  </si>
  <si>
    <t>6,673</t>
  </si>
  <si>
    <t>6,519</t>
  </si>
  <si>
    <t>6,588</t>
  </si>
  <si>
    <t>6,507</t>
  </si>
  <si>
    <t>6,462</t>
  </si>
  <si>
    <t>Jackson County, Colorado</t>
  </si>
  <si>
    <t>1,394</t>
  </si>
  <si>
    <t>1,383</t>
  </si>
  <si>
    <t>1,381</t>
  </si>
  <si>
    <t>1,347</t>
  </si>
  <si>
    <t>1,364</t>
  </si>
  <si>
    <t>1,396</t>
  </si>
  <si>
    <t>Jefferson County, Colorado</t>
  </si>
  <si>
    <t>534,543</t>
  </si>
  <si>
    <t>534,583</t>
  </si>
  <si>
    <t>535,600</t>
  </si>
  <si>
    <t>539,540</t>
  </si>
  <si>
    <t>545,621</t>
  </si>
  <si>
    <t>551,548</t>
  </si>
  <si>
    <t>558,503</t>
  </si>
  <si>
    <t>Kiowa County, Colorado</t>
  </si>
  <si>
    <t>1,398</t>
  </si>
  <si>
    <t>1,395</t>
  </si>
  <si>
    <t>1,456</t>
  </si>
  <si>
    <t>1,437</t>
  </si>
  <si>
    <t>1,420</t>
  </si>
  <si>
    <t>1,402</t>
  </si>
  <si>
    <t>Kit Carson County, Colorado</t>
  </si>
  <si>
    <t>8,270</t>
  </si>
  <si>
    <t>8,238</t>
  </si>
  <si>
    <t>8,192</t>
  </si>
  <si>
    <t>8,093</t>
  </si>
  <si>
    <t>8,016</t>
  </si>
  <si>
    <t>8,072</t>
  </si>
  <si>
    <t>Lake County, Colorado</t>
  </si>
  <si>
    <t>7,310</t>
  </si>
  <si>
    <t>7,263</t>
  </si>
  <si>
    <t>7,373</t>
  </si>
  <si>
    <t>7,274</t>
  </si>
  <si>
    <t>7,290</t>
  </si>
  <si>
    <t>7,357</t>
  </si>
  <si>
    <t>La Plata County, Colorado</t>
  </si>
  <si>
    <t>51,334</t>
  </si>
  <si>
    <t>51,338</t>
  </si>
  <si>
    <t>51,770</t>
  </si>
  <si>
    <t>52,305</t>
  </si>
  <si>
    <t>53,334</t>
  </si>
  <si>
    <t>53,989</t>
  </si>
  <si>
    <t>Larimer County, Colorado</t>
  </si>
  <si>
    <t>299,630</t>
  </si>
  <si>
    <t>300,484</t>
  </si>
  <si>
    <t>305,241</t>
  </si>
  <si>
    <t>310,835</t>
  </si>
  <si>
    <t>316,494</t>
  </si>
  <si>
    <t>324,122</t>
  </si>
  <si>
    <t>Las Animas County, Colorado</t>
  </si>
  <si>
    <t>15,507</t>
  </si>
  <si>
    <t>15,416</t>
  </si>
  <si>
    <t>15,045</t>
  </si>
  <si>
    <t>14,986</t>
  </si>
  <si>
    <t>14,444</t>
  </si>
  <si>
    <t>14,052</t>
  </si>
  <si>
    <t>Lincoln County, Colorado</t>
  </si>
  <si>
    <t>5,467</t>
  </si>
  <si>
    <t>5,469</t>
  </si>
  <si>
    <t>5,472</t>
  </si>
  <si>
    <t>5,438</t>
  </si>
  <si>
    <t>5,446</t>
  </si>
  <si>
    <t>5,431</t>
  </si>
  <si>
    <t>5,510</t>
  </si>
  <si>
    <t>Logan County, Colorado</t>
  </si>
  <si>
    <t>22,709</t>
  </si>
  <si>
    <t>22,789</t>
  </si>
  <si>
    <t>22,687</t>
  </si>
  <si>
    <t>22,613</t>
  </si>
  <si>
    <t>22,407</t>
  </si>
  <si>
    <t>22,524</t>
  </si>
  <si>
    <t>Mesa County, Colorado</t>
  </si>
  <si>
    <t>146,723</t>
  </si>
  <si>
    <t>146,485</t>
  </si>
  <si>
    <t>147,380</t>
  </si>
  <si>
    <t>147,724</t>
  </si>
  <si>
    <t>147,699</t>
  </si>
  <si>
    <t>148,255</t>
  </si>
  <si>
    <t>Mineral County, Colorado</t>
  </si>
  <si>
    <t>712</t>
  </si>
  <si>
    <t>703</t>
  </si>
  <si>
    <t>709</t>
  </si>
  <si>
    <t>723</t>
  </si>
  <si>
    <t>698</t>
  </si>
  <si>
    <t>Moffat County, Colorado</t>
  </si>
  <si>
    <t>13,795</t>
  </si>
  <si>
    <t>13,802</t>
  </si>
  <si>
    <t>13,420</t>
  </si>
  <si>
    <t>13,167</t>
  </si>
  <si>
    <t>13,115</t>
  </si>
  <si>
    <t>12,928</t>
  </si>
  <si>
    <t>Montezuma County, Colorado</t>
  </si>
  <si>
    <t>25,535</t>
  </si>
  <si>
    <t>25,537</t>
  </si>
  <si>
    <t>25,444</t>
  </si>
  <si>
    <t>25,424</t>
  </si>
  <si>
    <t>25,667</t>
  </si>
  <si>
    <t>25,772</t>
  </si>
  <si>
    <t>Montrose County, Colorado</t>
  </si>
  <si>
    <t>41,276</t>
  </si>
  <si>
    <t>41,278</t>
  </si>
  <si>
    <t>41,177</t>
  </si>
  <si>
    <t>40,910</t>
  </si>
  <si>
    <t>40,722</t>
  </si>
  <si>
    <t>40,744</t>
  </si>
  <si>
    <t>40,873</t>
  </si>
  <si>
    <t>Morgan County, Colorado</t>
  </si>
  <si>
    <t>28,159</t>
  </si>
  <si>
    <t>28,141</t>
  </si>
  <si>
    <t>28,498</t>
  </si>
  <si>
    <t>28,355</t>
  </si>
  <si>
    <t>28,389</t>
  </si>
  <si>
    <t>28,328</t>
  </si>
  <si>
    <t>Otero County, Colorado</t>
  </si>
  <si>
    <t>18,831</t>
  </si>
  <si>
    <t>18,901</t>
  </si>
  <si>
    <t>18,889</t>
  </si>
  <si>
    <t>18,712</t>
  </si>
  <si>
    <t>18,572</t>
  </si>
  <si>
    <t>18,488</t>
  </si>
  <si>
    <t>Ouray County, Colorado</t>
  </si>
  <si>
    <t>4,436</t>
  </si>
  <si>
    <t>4,434</t>
  </si>
  <si>
    <t>4,460</t>
  </si>
  <si>
    <t>4,449</t>
  </si>
  <si>
    <t>4,545</t>
  </si>
  <si>
    <t>4,578</t>
  </si>
  <si>
    <t>4,629</t>
  </si>
  <si>
    <t>Park County, Colorado</t>
  </si>
  <si>
    <t>16,206</t>
  </si>
  <si>
    <t>16,201</t>
  </si>
  <si>
    <t>16,264</t>
  </si>
  <si>
    <t>16,091</t>
  </si>
  <si>
    <t>16,043</t>
  </si>
  <si>
    <t>16,128</t>
  </si>
  <si>
    <t>16,345</t>
  </si>
  <si>
    <t>Phillips County, Colorado</t>
  </si>
  <si>
    <t>4,442</t>
  </si>
  <si>
    <t>4,371</t>
  </si>
  <si>
    <t>4,376</t>
  </si>
  <si>
    <t>4,355</t>
  </si>
  <si>
    <t>4,363</t>
  </si>
  <si>
    <t>Pitkin County, Colorado</t>
  </si>
  <si>
    <t>17,148</t>
  </si>
  <si>
    <t>17,149</t>
  </si>
  <si>
    <t>17,127</t>
  </si>
  <si>
    <t>17,232</t>
  </si>
  <si>
    <t>17,381</t>
  </si>
  <si>
    <t>17,626</t>
  </si>
  <si>
    <t>Prowers County, Colorado</t>
  </si>
  <si>
    <t>12,551</t>
  </si>
  <si>
    <t>12,571</t>
  </si>
  <si>
    <t>12,505</t>
  </si>
  <si>
    <t>12,405</t>
  </si>
  <si>
    <t>12,281</t>
  </si>
  <si>
    <t>12,034</t>
  </si>
  <si>
    <t>Pueblo County, Colorado</t>
  </si>
  <si>
    <t>159,063</t>
  </si>
  <si>
    <t>159,536</t>
  </si>
  <si>
    <t>160,213</t>
  </si>
  <si>
    <t>160,840</t>
  </si>
  <si>
    <t>161,320</t>
  </si>
  <si>
    <t>161,875</t>
  </si>
  <si>
    <t>Rio Blanco County, Colorado</t>
  </si>
  <si>
    <t>6,666</t>
  </si>
  <si>
    <t>6,660</t>
  </si>
  <si>
    <t>6,774</t>
  </si>
  <si>
    <t>6,793</t>
  </si>
  <si>
    <t>6,759</t>
  </si>
  <si>
    <t>6,707</t>
  </si>
  <si>
    <t>Rio Grande County, Colorado</t>
  </si>
  <si>
    <t>11,982</t>
  </si>
  <si>
    <t>12,020</t>
  </si>
  <si>
    <t>11,924</t>
  </si>
  <si>
    <t>11,893</t>
  </si>
  <si>
    <t>11,755</t>
  </si>
  <si>
    <t>11,607</t>
  </si>
  <si>
    <t>Routt County, Colorado</t>
  </si>
  <si>
    <t>23,509</t>
  </si>
  <si>
    <t>23,426</t>
  </si>
  <si>
    <t>23,182</t>
  </si>
  <si>
    <t>23,207</t>
  </si>
  <si>
    <t>23,458</t>
  </si>
  <si>
    <t>23,865</t>
  </si>
  <si>
    <t>Saguache County, Colorado</t>
  </si>
  <si>
    <t>6,108</t>
  </si>
  <si>
    <t>6,131</t>
  </si>
  <si>
    <t>6,185</t>
  </si>
  <si>
    <t>6,319</t>
  </si>
  <si>
    <t>6,226</t>
  </si>
  <si>
    <t>6,196</t>
  </si>
  <si>
    <t>San Juan County, Colorado</t>
  </si>
  <si>
    <t>699</t>
  </si>
  <si>
    <t>708</t>
  </si>
  <si>
    <t>697</t>
  </si>
  <si>
    <t>695</t>
  </si>
  <si>
    <t>720</t>
  </si>
  <si>
    <t>San Miguel County, Colorado</t>
  </si>
  <si>
    <t>7,359</t>
  </si>
  <si>
    <t>7,356</t>
  </si>
  <si>
    <t>7,488</t>
  </si>
  <si>
    <t>7,604</t>
  </si>
  <si>
    <t>Sedgwick County, Colorado</t>
  </si>
  <si>
    <t>2,379</t>
  </si>
  <si>
    <t>2,370</t>
  </si>
  <si>
    <t>2,374</t>
  </si>
  <si>
    <t>2,377</t>
  </si>
  <si>
    <t>2,354</t>
  </si>
  <si>
    <t>2,348</t>
  </si>
  <si>
    <t>Summit County, Colorado</t>
  </si>
  <si>
    <t>27,994</t>
  </si>
  <si>
    <t>28,063</t>
  </si>
  <si>
    <t>27,960</t>
  </si>
  <si>
    <t>28,228</t>
  </si>
  <si>
    <t>28,755</t>
  </si>
  <si>
    <t>29,404</t>
  </si>
  <si>
    <t>Teller County, Colorado</t>
  </si>
  <si>
    <t>23,350</t>
  </si>
  <si>
    <t>23,456</t>
  </si>
  <si>
    <t>23,334</t>
  </si>
  <si>
    <t>23,376</t>
  </si>
  <si>
    <t>23,258</t>
  </si>
  <si>
    <t>23,389</t>
  </si>
  <si>
    <t>Washington County, Colorado</t>
  </si>
  <si>
    <t>4,814</t>
  </si>
  <si>
    <t>4,805</t>
  </si>
  <si>
    <t>4,808</t>
  </si>
  <si>
    <t>4,736</t>
  </si>
  <si>
    <t>4,774</t>
  </si>
  <si>
    <t>4,780</t>
  </si>
  <si>
    <t>Weld County, Colorado</t>
  </si>
  <si>
    <t>252,825</t>
  </si>
  <si>
    <t>252,837</t>
  </si>
  <si>
    <t>254,173</t>
  </si>
  <si>
    <t>258,737</t>
  </si>
  <si>
    <t>264,189</t>
  </si>
  <si>
    <t>270,560</t>
  </si>
  <si>
    <t>277,670</t>
  </si>
  <si>
    <t>Yuma County, Colorado</t>
  </si>
  <si>
    <t>10,043</t>
  </si>
  <si>
    <t>10,016</t>
  </si>
  <si>
    <t>10,156</t>
  </si>
  <si>
    <t>10,117</t>
  </si>
  <si>
    <t>10,163</t>
  </si>
  <si>
    <t>10,202</t>
  </si>
  <si>
    <t>Fairfield County, Connecticut</t>
  </si>
  <si>
    <t>916,829</t>
  </si>
  <si>
    <t>916,828</t>
  </si>
  <si>
    <t>919,506</t>
  </si>
  <si>
    <t>928,722</t>
  </si>
  <si>
    <t>935,290</t>
  </si>
  <si>
    <t>942,119</t>
  </si>
  <si>
    <t>945,438</t>
  </si>
  <si>
    <t>Hartford County, Connecticut</t>
  </si>
  <si>
    <t>894,014</t>
  </si>
  <si>
    <t>894,029</t>
  </si>
  <si>
    <t>895,197</t>
  </si>
  <si>
    <t>897,142</t>
  </si>
  <si>
    <t>897,698</t>
  </si>
  <si>
    <t>898,848</t>
  </si>
  <si>
    <t>897,985</t>
  </si>
  <si>
    <t>Litchfield County, Connecticut</t>
  </si>
  <si>
    <t>189,927</t>
  </si>
  <si>
    <t>189,742</t>
  </si>
  <si>
    <t>188,898</t>
  </si>
  <si>
    <t>187,415</t>
  </si>
  <si>
    <t>186,660</t>
  </si>
  <si>
    <t>184,993</t>
  </si>
  <si>
    <t>Middlesex County, Connecticut</t>
  </si>
  <si>
    <t>165,676</t>
  </si>
  <si>
    <t>165,625</t>
  </si>
  <si>
    <t>166,195</t>
  </si>
  <si>
    <t>165,520</t>
  </si>
  <si>
    <t>165,389</t>
  </si>
  <si>
    <t>164,943</t>
  </si>
  <si>
    <t>New Haven County, Connecticut</t>
  </si>
  <si>
    <t>862,477</t>
  </si>
  <si>
    <t>862,474</t>
  </si>
  <si>
    <t>863,367</t>
  </si>
  <si>
    <t>864,049</t>
  </si>
  <si>
    <t>864,031</t>
  </si>
  <si>
    <t>863,016</t>
  </si>
  <si>
    <t>861,277</t>
  </si>
  <si>
    <t>New London County, Connecticut</t>
  </si>
  <si>
    <t>274,055</t>
  </si>
  <si>
    <t>274,046</t>
  </si>
  <si>
    <t>274,102</t>
  </si>
  <si>
    <t>274,056</t>
  </si>
  <si>
    <t>274,544</t>
  </si>
  <si>
    <t>273,976</t>
  </si>
  <si>
    <t>273,676</t>
  </si>
  <si>
    <t>Tolland County, Connecticut</t>
  </si>
  <si>
    <t>152,691</t>
  </si>
  <si>
    <t>152,682</t>
  </si>
  <si>
    <t>153,199</t>
  </si>
  <si>
    <t>153,056</t>
  </si>
  <si>
    <t>151,925</t>
  </si>
  <si>
    <t>151,706</t>
  </si>
  <si>
    <t>151,367</t>
  </si>
  <si>
    <t>Windham County, Connecticut</t>
  </si>
  <si>
    <t>118,428</t>
  </si>
  <si>
    <t>118,434</t>
  </si>
  <si>
    <t>118,607</t>
  </si>
  <si>
    <t>118,419</t>
  </si>
  <si>
    <t>117,939</t>
  </si>
  <si>
    <t>117,627</t>
  </si>
  <si>
    <t>116,998</t>
  </si>
  <si>
    <t>Kent County, Delaware</t>
  </si>
  <si>
    <t>162,310</t>
  </si>
  <si>
    <t>162,344</t>
  </si>
  <si>
    <t>162,954</t>
  </si>
  <si>
    <t>165,214</t>
  </si>
  <si>
    <t>167,666</t>
  </si>
  <si>
    <t>169,562</t>
  </si>
  <si>
    <t>171,987</t>
  </si>
  <si>
    <t>New Castle County, Delaware</t>
  </si>
  <si>
    <t>538,479</t>
  </si>
  <si>
    <t>538,477</t>
  </si>
  <si>
    <t>538,873</t>
  </si>
  <si>
    <t>542,324</t>
  </si>
  <si>
    <t>546,021</t>
  </si>
  <si>
    <t>549,233</t>
  </si>
  <si>
    <t>552,778</t>
  </si>
  <si>
    <t>Sussex County, Delaware</t>
  </si>
  <si>
    <t>197,145</t>
  </si>
  <si>
    <t>197,115</t>
  </si>
  <si>
    <t>197,904</t>
  </si>
  <si>
    <t>200,291</t>
  </si>
  <si>
    <t>203,194</t>
  </si>
  <si>
    <t>206,445</t>
  </si>
  <si>
    <t>210,849</t>
  </si>
  <si>
    <t>District of Columbia, District of Columbia</t>
  </si>
  <si>
    <t>601,723</t>
  </si>
  <si>
    <t>601,767</t>
  </si>
  <si>
    <t>605,210</t>
  </si>
  <si>
    <t>620,427</t>
  </si>
  <si>
    <t>635,040</t>
  </si>
  <si>
    <t>649,111</t>
  </si>
  <si>
    <t>658,893</t>
  </si>
  <si>
    <t>Alachua County, Florida</t>
  </si>
  <si>
    <t>247,336</t>
  </si>
  <si>
    <t>247,335</t>
  </si>
  <si>
    <t>247,680</t>
  </si>
  <si>
    <t>249,712</t>
  </si>
  <si>
    <t>251,713</t>
  </si>
  <si>
    <t>253,309</t>
  </si>
  <si>
    <t>256,380</t>
  </si>
  <si>
    <t>Baker County, Florida</t>
  </si>
  <si>
    <t>27,115</t>
  </si>
  <si>
    <t>27,072</t>
  </si>
  <si>
    <t>27,064</t>
  </si>
  <si>
    <t>27,041</t>
  </si>
  <si>
    <t>27,017</t>
  </si>
  <si>
    <t>27,093</t>
  </si>
  <si>
    <t>Bay County, Florida</t>
  </si>
  <si>
    <t>168,852</t>
  </si>
  <si>
    <t>169,294</t>
  </si>
  <si>
    <t>169,700</t>
  </si>
  <si>
    <t>171,994</t>
  </si>
  <si>
    <t>174,966</t>
  </si>
  <si>
    <t>178,985</t>
  </si>
  <si>
    <t>Bradford County, Florida</t>
  </si>
  <si>
    <t>28,520</t>
  </si>
  <si>
    <t>28,544</t>
  </si>
  <si>
    <t>28,476</t>
  </si>
  <si>
    <t>27,132</t>
  </si>
  <si>
    <t>26,907</t>
  </si>
  <si>
    <t>26,702</t>
  </si>
  <si>
    <t>Brevard County, Florida</t>
  </si>
  <si>
    <t>543,376</t>
  </si>
  <si>
    <t>543,378</t>
  </si>
  <si>
    <t>544,029</t>
  </si>
  <si>
    <t>544,431</t>
  </si>
  <si>
    <t>547,669</t>
  </si>
  <si>
    <t>551,440</t>
  </si>
  <si>
    <t>556,885</t>
  </si>
  <si>
    <t>Broward County, Florida</t>
  </si>
  <si>
    <t>1,748,066</t>
  </si>
  <si>
    <t>1,748,148</t>
  </si>
  <si>
    <t>1,753,576</t>
  </si>
  <si>
    <t>1,788,367</t>
  </si>
  <si>
    <t>1,819,773</t>
  </si>
  <si>
    <t>1,845,393</t>
  </si>
  <si>
    <t>1,869,235</t>
  </si>
  <si>
    <t>Calhoun County, Florida</t>
  </si>
  <si>
    <t>14,625</t>
  </si>
  <si>
    <t>14,635</t>
  </si>
  <si>
    <t>14,763</t>
  </si>
  <si>
    <t>14,709</t>
  </si>
  <si>
    <t>14,647</t>
  </si>
  <si>
    <t>14,532</t>
  </si>
  <si>
    <t>Charlotte County, Florida</t>
  </si>
  <si>
    <t>159,978</t>
  </si>
  <si>
    <t>159,989</t>
  </si>
  <si>
    <t>159,927</t>
  </si>
  <si>
    <t>159,613</t>
  </si>
  <si>
    <t>162,792</t>
  </si>
  <si>
    <t>164,948</t>
  </si>
  <si>
    <t>168,474</t>
  </si>
  <si>
    <t>Citrus County, Florida</t>
  </si>
  <si>
    <t>141,236</t>
  </si>
  <si>
    <t>141,283</t>
  </si>
  <si>
    <t>139,773</t>
  </si>
  <si>
    <t>139,290</t>
  </si>
  <si>
    <t>139,134</t>
  </si>
  <si>
    <t>139,377</t>
  </si>
  <si>
    <t>Clay County, Florida</t>
  </si>
  <si>
    <t>190,865</t>
  </si>
  <si>
    <t>191,423</t>
  </si>
  <si>
    <t>192,291</t>
  </si>
  <si>
    <t>194,294</t>
  </si>
  <si>
    <t>196,535</t>
  </si>
  <si>
    <t>199,798</t>
  </si>
  <si>
    <t>Collier County, Florida</t>
  </si>
  <si>
    <t>321,520</t>
  </si>
  <si>
    <t>322,710</t>
  </si>
  <si>
    <t>327,903</t>
  </si>
  <si>
    <t>332,873</t>
  </si>
  <si>
    <t>340,106</t>
  </si>
  <si>
    <t>348,777</t>
  </si>
  <si>
    <t>Columbia County, Florida</t>
  </si>
  <si>
    <t>67,531</t>
  </si>
  <si>
    <t>67,532</t>
  </si>
  <si>
    <t>67,606</t>
  </si>
  <si>
    <t>67,340</t>
  </si>
  <si>
    <t>67,943</t>
  </si>
  <si>
    <t>67,563</t>
  </si>
  <si>
    <t>67,857</t>
  </si>
  <si>
    <t>DeSoto County, Florida</t>
  </si>
  <si>
    <t>34,862</t>
  </si>
  <si>
    <t>34,916</t>
  </si>
  <si>
    <t>34,636</t>
  </si>
  <si>
    <t>34,745</t>
  </si>
  <si>
    <t>34,616</t>
  </si>
  <si>
    <t>35,012</t>
  </si>
  <si>
    <t>Dixie County, Florida</t>
  </si>
  <si>
    <t>16,422</t>
  </si>
  <si>
    <t>16,409</t>
  </si>
  <si>
    <t>16,354</t>
  </si>
  <si>
    <t>16,063</t>
  </si>
  <si>
    <t>15,954</t>
  </si>
  <si>
    <t>15,907</t>
  </si>
  <si>
    <t>Duval County, Florida</t>
  </si>
  <si>
    <t>864,263</t>
  </si>
  <si>
    <t>865,842</t>
  </si>
  <si>
    <t>872,294</t>
  </si>
  <si>
    <t>880,595</t>
  </si>
  <si>
    <t>887,322</t>
  </si>
  <si>
    <t>Escambia County, Florida</t>
  </si>
  <si>
    <t>297,619</t>
  </si>
  <si>
    <t>298,110</t>
  </si>
  <si>
    <t>299,642</t>
  </si>
  <si>
    <t>304,214</t>
  </si>
  <si>
    <t>307,871</t>
  </si>
  <si>
    <t>310,659</t>
  </si>
  <si>
    <t>Flagler County, Florida</t>
  </si>
  <si>
    <t>95,696</t>
  </si>
  <si>
    <t>96,053</t>
  </si>
  <si>
    <t>97,295</t>
  </si>
  <si>
    <t>98,510</t>
  </si>
  <si>
    <t>99,950</t>
  </si>
  <si>
    <t>102,408</t>
  </si>
  <si>
    <t>Franklin County, Florida</t>
  </si>
  <si>
    <t>11,549</t>
  </si>
  <si>
    <t>11,538</t>
  </si>
  <si>
    <t>11,518</t>
  </si>
  <si>
    <t>11,671</t>
  </si>
  <si>
    <t>11,639</t>
  </si>
  <si>
    <t>11,815</t>
  </si>
  <si>
    <t>Gadsden County, Florida</t>
  </si>
  <si>
    <t>46,389</t>
  </si>
  <si>
    <t>47,746</t>
  </si>
  <si>
    <t>47,814</t>
  </si>
  <si>
    <t>47,387</t>
  </si>
  <si>
    <t>46,653</t>
  </si>
  <si>
    <t>46,191</t>
  </si>
  <si>
    <t>46,281</t>
  </si>
  <si>
    <t>Gilchrist County, Florida</t>
  </si>
  <si>
    <t>16,939</t>
  </si>
  <si>
    <t>16,987</t>
  </si>
  <si>
    <t>16,979</t>
  </si>
  <si>
    <t>16,872</t>
  </si>
  <si>
    <t>16,907</t>
  </si>
  <si>
    <t>16,997</t>
  </si>
  <si>
    <t>Glades County, Florida</t>
  </si>
  <si>
    <t>12,884</t>
  </si>
  <si>
    <t>12,939</t>
  </si>
  <si>
    <t>13,150</t>
  </si>
  <si>
    <t>13,026</t>
  </si>
  <si>
    <t>13,201</t>
  </si>
  <si>
    <t>13,635</t>
  </si>
  <si>
    <t>Gulf County, Florida</t>
  </si>
  <si>
    <t>15,863</t>
  </si>
  <si>
    <t>15,817</t>
  </si>
  <si>
    <t>15,670</t>
  </si>
  <si>
    <t>15,805</t>
  </si>
  <si>
    <t>15,944</t>
  </si>
  <si>
    <t>Hamilton County, Florida</t>
  </si>
  <si>
    <t>14,799</t>
  </si>
  <si>
    <t>14,672</t>
  </si>
  <si>
    <t>14,594</t>
  </si>
  <si>
    <t>14,699</t>
  </si>
  <si>
    <t>14,048</t>
  </si>
  <si>
    <t>Hardee County, Florida</t>
  </si>
  <si>
    <t>27,731</t>
  </si>
  <si>
    <t>27,767</t>
  </si>
  <si>
    <t>27,684</t>
  </si>
  <si>
    <t>27,414</t>
  </si>
  <si>
    <t>27,410</t>
  </si>
  <si>
    <t>27,469</t>
  </si>
  <si>
    <t>Hendry County, Florida</t>
  </si>
  <si>
    <t>39,140</t>
  </si>
  <si>
    <t>39,044</t>
  </si>
  <si>
    <t>38,816</t>
  </si>
  <si>
    <t>37,686</t>
  </si>
  <si>
    <t>37,750</t>
  </si>
  <si>
    <t>38,505</t>
  </si>
  <si>
    <t>Hernando County, Florida</t>
  </si>
  <si>
    <t>172,778</t>
  </si>
  <si>
    <t>172,777</t>
  </si>
  <si>
    <t>172,947</t>
  </si>
  <si>
    <t>172,853</t>
  </si>
  <si>
    <t>173,102</t>
  </si>
  <si>
    <t>174,205</t>
  </si>
  <si>
    <t>175,855</t>
  </si>
  <si>
    <t>Highlands County, Florida</t>
  </si>
  <si>
    <t>98,786</t>
  </si>
  <si>
    <t>98,703</t>
  </si>
  <si>
    <t>98,360</t>
  </si>
  <si>
    <t>98,087</t>
  </si>
  <si>
    <t>97,919</t>
  </si>
  <si>
    <t>98,236</t>
  </si>
  <si>
    <t>Hillsborough County, Florida</t>
  </si>
  <si>
    <t>1,229,226</t>
  </si>
  <si>
    <t>1,229,224</t>
  </si>
  <si>
    <t>1,234,145</t>
  </si>
  <si>
    <t>1,271,720</t>
  </si>
  <si>
    <t>1,282,032</t>
  </si>
  <si>
    <t>1,294,145</t>
  </si>
  <si>
    <t>1,316,298</t>
  </si>
  <si>
    <t>Holmes County, Florida</t>
  </si>
  <si>
    <t>19,927</t>
  </si>
  <si>
    <t>19,861</t>
  </si>
  <si>
    <t>19,821</t>
  </si>
  <si>
    <t>19,725</t>
  </si>
  <si>
    <t>19,649</t>
  </si>
  <si>
    <t>19,650</t>
  </si>
  <si>
    <t>Indian River County, Florida</t>
  </si>
  <si>
    <t>138,028</t>
  </si>
  <si>
    <t>138,235</t>
  </si>
  <si>
    <t>138,973</t>
  </si>
  <si>
    <t>140,608</t>
  </si>
  <si>
    <t>142,021</t>
  </si>
  <si>
    <t>144,755</t>
  </si>
  <si>
    <t>Jackson County, Florida</t>
  </si>
  <si>
    <t>49,746</t>
  </si>
  <si>
    <t>49,761</t>
  </si>
  <si>
    <t>49,618</t>
  </si>
  <si>
    <t>49,126</t>
  </si>
  <si>
    <t>48,980</t>
  </si>
  <si>
    <t>49,000</t>
  </si>
  <si>
    <t>48,801</t>
  </si>
  <si>
    <t>Jefferson County, Florida</t>
  </si>
  <si>
    <t>14,761</t>
  </si>
  <si>
    <t>14,745</t>
  </si>
  <si>
    <t>14,496</t>
  </si>
  <si>
    <t>14,193</t>
  </si>
  <si>
    <t>14,192</t>
  </si>
  <si>
    <t>14,050</t>
  </si>
  <si>
    <t>Lafayette County, Florida</t>
  </si>
  <si>
    <t>8,870</t>
  </si>
  <si>
    <t>8,812</t>
  </si>
  <si>
    <t>8,808</t>
  </si>
  <si>
    <t>8,802</t>
  </si>
  <si>
    <t>8,846</t>
  </si>
  <si>
    <t>8,835</t>
  </si>
  <si>
    <t>Lake County, Florida</t>
  </si>
  <si>
    <t>297,052</t>
  </si>
  <si>
    <t>297,047</t>
  </si>
  <si>
    <t>297,910</t>
  </si>
  <si>
    <t>299,886</t>
  </si>
  <si>
    <t>303,450</t>
  </si>
  <si>
    <t>308,115</t>
  </si>
  <si>
    <t>315,690</t>
  </si>
  <si>
    <t>Lee County, Florida</t>
  </si>
  <si>
    <t>618,754</t>
  </si>
  <si>
    <t>620,521</t>
  </si>
  <si>
    <t>631,412</t>
  </si>
  <si>
    <t>644,988</t>
  </si>
  <si>
    <t>661,336</t>
  </si>
  <si>
    <t>679,513</t>
  </si>
  <si>
    <t>Leon County, Florida</t>
  </si>
  <si>
    <t>275,487</t>
  </si>
  <si>
    <t>275,480</t>
  </si>
  <si>
    <t>276,063</t>
  </si>
  <si>
    <t>278,320</t>
  </si>
  <si>
    <t>283,854</t>
  </si>
  <si>
    <t>282,184</t>
  </si>
  <si>
    <t>283,988</t>
  </si>
  <si>
    <t>Levy County, Florida</t>
  </si>
  <si>
    <t>40,801</t>
  </si>
  <si>
    <t>40,716</t>
  </si>
  <si>
    <t>40,267</t>
  </si>
  <si>
    <t>39,997</t>
  </si>
  <si>
    <t>39,694</t>
  </si>
  <si>
    <t>39,613</t>
  </si>
  <si>
    <t>Liberty County, Florida</t>
  </si>
  <si>
    <t>8,365</t>
  </si>
  <si>
    <t>8,233</t>
  </si>
  <si>
    <t>8,247</t>
  </si>
  <si>
    <t>8,328</t>
  </si>
  <si>
    <t>Madison County, Florida</t>
  </si>
  <si>
    <t>19,224</t>
  </si>
  <si>
    <t>19,226</t>
  </si>
  <si>
    <t>19,255</t>
  </si>
  <si>
    <t>19,105</t>
  </si>
  <si>
    <t>18,915</t>
  </si>
  <si>
    <t>18,713</t>
  </si>
  <si>
    <t>18,518</t>
  </si>
  <si>
    <t>Manatee County, Florida</t>
  </si>
  <si>
    <t>322,833</t>
  </si>
  <si>
    <t>323,510</t>
  </si>
  <si>
    <t>327,458</t>
  </si>
  <si>
    <t>334,071</t>
  </si>
  <si>
    <t>342,417</t>
  </si>
  <si>
    <t>351,746</t>
  </si>
  <si>
    <t>Marion County, Florida</t>
  </si>
  <si>
    <t>331,298</t>
  </si>
  <si>
    <t>331,303</t>
  </si>
  <si>
    <t>331,527</t>
  </si>
  <si>
    <t>332,507</t>
  </si>
  <si>
    <t>334,495</t>
  </si>
  <si>
    <t>336,159</t>
  </si>
  <si>
    <t>339,167</t>
  </si>
  <si>
    <t>Martin County, Florida</t>
  </si>
  <si>
    <t>146,318</t>
  </si>
  <si>
    <t>146,850</t>
  </si>
  <si>
    <t>146,978</t>
  </si>
  <si>
    <t>147,595</t>
  </si>
  <si>
    <t>148,846</t>
  </si>
  <si>
    <t>151,478</t>
  </si>
  <si>
    <t>153,392</t>
  </si>
  <si>
    <t>Miami-Dade County, Florida</t>
  </si>
  <si>
    <t>2,496,435</t>
  </si>
  <si>
    <t>2,498,017</t>
  </si>
  <si>
    <t>2,508,689</t>
  </si>
  <si>
    <t>2,579,916</t>
  </si>
  <si>
    <t>2,610,960</t>
  </si>
  <si>
    <t>2,641,866</t>
  </si>
  <si>
    <t>2,662,874</t>
  </si>
  <si>
    <t>Monroe County, Florida</t>
  </si>
  <si>
    <t>73,090</t>
  </si>
  <si>
    <t>73,226</t>
  </si>
  <si>
    <t>74,151</t>
  </si>
  <si>
    <t>74,991</t>
  </si>
  <si>
    <t>76,536</t>
  </si>
  <si>
    <t>77,136</t>
  </si>
  <si>
    <t>Nassau County, Florida</t>
  </si>
  <si>
    <t>73,314</t>
  </si>
  <si>
    <t>73,543</t>
  </si>
  <si>
    <t>74,159</t>
  </si>
  <si>
    <t>74,640</t>
  </si>
  <si>
    <t>75,628</t>
  </si>
  <si>
    <t>76,619</t>
  </si>
  <si>
    <t>Okaloosa County, Florida</t>
  </si>
  <si>
    <t>180,822</t>
  </si>
  <si>
    <t>180,751</t>
  </si>
  <si>
    <t>183,314</t>
  </si>
  <si>
    <t>190,437</t>
  </si>
  <si>
    <t>193,906</t>
  </si>
  <si>
    <t>196,512</t>
  </si>
  <si>
    <t>Okeechobee County, Florida</t>
  </si>
  <si>
    <t>39,996</t>
  </si>
  <si>
    <t>40,039</t>
  </si>
  <si>
    <t>39,441</t>
  </si>
  <si>
    <t>39,285</t>
  </si>
  <si>
    <t>39,076</t>
  </si>
  <si>
    <t>39,149</t>
  </si>
  <si>
    <t>Orange County, Florida</t>
  </si>
  <si>
    <t>1,145,956</t>
  </si>
  <si>
    <t>1,145,954</t>
  </si>
  <si>
    <t>1,148,953</t>
  </si>
  <si>
    <t>1,170,411</t>
  </si>
  <si>
    <t>1,202,076</t>
  </si>
  <si>
    <t>1,226,764</t>
  </si>
  <si>
    <t>1,253,001</t>
  </si>
  <si>
    <t>Osceola County, Florida</t>
  </si>
  <si>
    <t>268,685</t>
  </si>
  <si>
    <t>268,687</t>
  </si>
  <si>
    <t>269,811</t>
  </si>
  <si>
    <t>278,755</t>
  </si>
  <si>
    <t>288,970</t>
  </si>
  <si>
    <t>299,498</t>
  </si>
  <si>
    <t>310,211</t>
  </si>
  <si>
    <t>Palm Beach County, Florida</t>
  </si>
  <si>
    <t>1,320,134</t>
  </si>
  <si>
    <t>1,324,241</t>
  </si>
  <si>
    <t>1,338,609</t>
  </si>
  <si>
    <t>1,358,613</t>
  </si>
  <si>
    <t>1,376,199</t>
  </si>
  <si>
    <t>1,397,710</t>
  </si>
  <si>
    <t>Pasco County, Florida</t>
  </si>
  <si>
    <t>464,697</t>
  </si>
  <si>
    <t>464,701</t>
  </si>
  <si>
    <t>465,541</t>
  </si>
  <si>
    <t>466,552</t>
  </si>
  <si>
    <t>470,604</t>
  </si>
  <si>
    <t>475,695</t>
  </si>
  <si>
    <t>485,331</t>
  </si>
  <si>
    <t>Pinellas County, Florida</t>
  </si>
  <si>
    <t>916,542</t>
  </si>
  <si>
    <t>916,812</t>
  </si>
  <si>
    <t>916,701</t>
  </si>
  <si>
    <t>917,979</t>
  </si>
  <si>
    <t>922,265</t>
  </si>
  <si>
    <t>930,109</t>
  </si>
  <si>
    <t>938,098</t>
  </si>
  <si>
    <t>Polk County, Florida</t>
  </si>
  <si>
    <t>602,095</t>
  </si>
  <si>
    <t>603,359</t>
  </si>
  <si>
    <t>609,696</t>
  </si>
  <si>
    <t>615,764</t>
  </si>
  <si>
    <t>623,159</t>
  </si>
  <si>
    <t>634,638</t>
  </si>
  <si>
    <t>Putnam County, Florida</t>
  </si>
  <si>
    <t>74,364</t>
  </si>
  <si>
    <t>74,221</t>
  </si>
  <si>
    <t>73,928</t>
  </si>
  <si>
    <t>73,119</t>
  </si>
  <si>
    <t>72,543</t>
  </si>
  <si>
    <t>72,143</t>
  </si>
  <si>
    <t>St. Johns County, Florida</t>
  </si>
  <si>
    <t>190,039</t>
  </si>
  <si>
    <t>191,257</t>
  </si>
  <si>
    <t>196,025</t>
  </si>
  <si>
    <t>209,544</t>
  </si>
  <si>
    <t>217,919</t>
  </si>
  <si>
    <t>St. Lucie County, Florida</t>
  </si>
  <si>
    <t>277,789</t>
  </si>
  <si>
    <t>277,257</t>
  </si>
  <si>
    <t>278,268</t>
  </si>
  <si>
    <t>280,779</t>
  </si>
  <si>
    <t>283,559</t>
  </si>
  <si>
    <t>286,307</t>
  </si>
  <si>
    <t>291,028</t>
  </si>
  <si>
    <t>Santa Rosa County, Florida</t>
  </si>
  <si>
    <t>151,372</t>
  </si>
  <si>
    <t>152,870</t>
  </si>
  <si>
    <t>155,697</t>
  </si>
  <si>
    <t>158,398</t>
  </si>
  <si>
    <t>160,811</t>
  </si>
  <si>
    <t>163,422</t>
  </si>
  <si>
    <t>Sarasota County, Florida</t>
  </si>
  <si>
    <t>379,448</t>
  </si>
  <si>
    <t>379,437</t>
  </si>
  <si>
    <t>379,952</t>
  </si>
  <si>
    <t>381,513</t>
  </si>
  <si>
    <t>386,050</t>
  </si>
  <si>
    <t>390,242</t>
  </si>
  <si>
    <t>396,962</t>
  </si>
  <si>
    <t>Seminole County, Florida</t>
  </si>
  <si>
    <t>422,718</t>
  </si>
  <si>
    <t>423,012</t>
  </si>
  <si>
    <t>427,036</t>
  </si>
  <si>
    <t>431,405</t>
  </si>
  <si>
    <t>436,706</t>
  </si>
  <si>
    <t>442,516</t>
  </si>
  <si>
    <t>Sumter County, Florida</t>
  </si>
  <si>
    <t>93,420</t>
  </si>
  <si>
    <t>94,287</t>
  </si>
  <si>
    <t>98,598</t>
  </si>
  <si>
    <t>102,823</t>
  </si>
  <si>
    <t>108,483</t>
  </si>
  <si>
    <t>114,350</t>
  </si>
  <si>
    <t>Suwannee County, Florida</t>
  </si>
  <si>
    <t>42,320</t>
  </si>
  <si>
    <t>43,385</t>
  </si>
  <si>
    <t>43,576</t>
  </si>
  <si>
    <t>43,718</t>
  </si>
  <si>
    <t>44,022</t>
  </si>
  <si>
    <t>Taylor County, Florida</t>
  </si>
  <si>
    <t>22,570</t>
  </si>
  <si>
    <t>22,568</t>
  </si>
  <si>
    <t>22,573</t>
  </si>
  <si>
    <t>22,678</t>
  </si>
  <si>
    <t>22,739</t>
  </si>
  <si>
    <t>22,582</t>
  </si>
  <si>
    <t>Union County, Florida</t>
  </si>
  <si>
    <t>15,535</t>
  </si>
  <si>
    <t>15,537</t>
  </si>
  <si>
    <t>15,239</t>
  </si>
  <si>
    <t>15,086</t>
  </si>
  <si>
    <t>15,190</t>
  </si>
  <si>
    <t>Volusia County, Florida</t>
  </si>
  <si>
    <t>494,593</t>
  </si>
  <si>
    <t>494,597</t>
  </si>
  <si>
    <t>494,625</t>
  </si>
  <si>
    <t>494,458</t>
  </si>
  <si>
    <t>497,092</t>
  </si>
  <si>
    <t>501,201</t>
  </si>
  <si>
    <t>507,531</t>
  </si>
  <si>
    <t>Wakulla County, Florida</t>
  </si>
  <si>
    <t>30,783</t>
  </si>
  <si>
    <t>30,853</t>
  </si>
  <si>
    <t>30,953</t>
  </si>
  <si>
    <t>30,823</t>
  </si>
  <si>
    <t>31,016</t>
  </si>
  <si>
    <t>31,432</t>
  </si>
  <si>
    <t>Walton County, Florida</t>
  </si>
  <si>
    <t>55,043</t>
  </si>
  <si>
    <t>55,255</t>
  </si>
  <si>
    <t>55,640</t>
  </si>
  <si>
    <t>57,275</t>
  </si>
  <si>
    <t>59,403</t>
  </si>
  <si>
    <t>61,530</t>
  </si>
  <si>
    <t>Washington County, Florida</t>
  </si>
  <si>
    <t>24,896</t>
  </si>
  <si>
    <t>24,760</t>
  </si>
  <si>
    <t>24,596</t>
  </si>
  <si>
    <t>24,857</t>
  </si>
  <si>
    <t>24,635</t>
  </si>
  <si>
    <t>24,451</t>
  </si>
  <si>
    <t>Appling County, Georgia</t>
  </si>
  <si>
    <t>18,236</t>
  </si>
  <si>
    <t>18,337</t>
  </si>
  <si>
    <t>18,458</t>
  </si>
  <si>
    <t>18,379</t>
  </si>
  <si>
    <t>18,391</t>
  </si>
  <si>
    <t>18,540</t>
  </si>
  <si>
    <t>Atkinson County, Georgia</t>
  </si>
  <si>
    <t>8,375</t>
  </si>
  <si>
    <t>8,382</t>
  </si>
  <si>
    <t>8,364</t>
  </si>
  <si>
    <t>8,287</t>
  </si>
  <si>
    <t>8,223</t>
  </si>
  <si>
    <t>Bacon County, Georgia</t>
  </si>
  <si>
    <t>11,096</t>
  </si>
  <si>
    <t>11,090</t>
  </si>
  <si>
    <t>11,191</t>
  </si>
  <si>
    <t>11,186</t>
  </si>
  <si>
    <t>11,230</t>
  </si>
  <si>
    <t>11,281</t>
  </si>
  <si>
    <t>Baker County, Georgia</t>
  </si>
  <si>
    <t>3,451</t>
  </si>
  <si>
    <t>3,443</t>
  </si>
  <si>
    <t>3,323</t>
  </si>
  <si>
    <t>3,369</t>
  </si>
  <si>
    <t>3,321</t>
  </si>
  <si>
    <t>3,255</t>
  </si>
  <si>
    <t>Baldwin County, Georgia</t>
  </si>
  <si>
    <t>45,720</t>
  </si>
  <si>
    <t>45,835</t>
  </si>
  <si>
    <t>45,685</t>
  </si>
  <si>
    <t>45,081</t>
  </si>
  <si>
    <t>46,455</t>
  </si>
  <si>
    <t>46,139</t>
  </si>
  <si>
    <t>45,909</t>
  </si>
  <si>
    <t>Banks County, Georgia</t>
  </si>
  <si>
    <t>18,395</t>
  </si>
  <si>
    <t>18,403</t>
  </si>
  <si>
    <t>18,330</t>
  </si>
  <si>
    <t>18,232</t>
  </si>
  <si>
    <t>18,325</t>
  </si>
  <si>
    <t>18,295</t>
  </si>
  <si>
    <t>Barrow County, Georgia</t>
  </si>
  <si>
    <t>69,367</t>
  </si>
  <si>
    <t>69,681</t>
  </si>
  <si>
    <t>69,846</t>
  </si>
  <si>
    <t>70,171</t>
  </si>
  <si>
    <t>71,425</t>
  </si>
  <si>
    <t>73,240</t>
  </si>
  <si>
    <t>Bartow County, Georgia</t>
  </si>
  <si>
    <t>100,157</t>
  </si>
  <si>
    <t>100,113</t>
  </si>
  <si>
    <t>100,242</t>
  </si>
  <si>
    <t>100,477</t>
  </si>
  <si>
    <t>101,289</t>
  </si>
  <si>
    <t>101,736</t>
  </si>
  <si>
    <t>Ben Hill County, Georgia</t>
  </si>
  <si>
    <t>17,639</t>
  </si>
  <si>
    <t>17,599</t>
  </si>
  <si>
    <t>17,545</t>
  </si>
  <si>
    <t>17,490</t>
  </si>
  <si>
    <t>17,464</t>
  </si>
  <si>
    <t>Berrien County, Georgia</t>
  </si>
  <si>
    <t>19,286</t>
  </si>
  <si>
    <t>19,345</t>
  </si>
  <si>
    <t>19,342</t>
  </si>
  <si>
    <t>19,063</t>
  </si>
  <si>
    <t>19,005</t>
  </si>
  <si>
    <t>18,700</t>
  </si>
  <si>
    <t>Bibb County, Georgia</t>
  </si>
  <si>
    <t>155,547</t>
  </si>
  <si>
    <t>155,510</t>
  </si>
  <si>
    <t>155,630</t>
  </si>
  <si>
    <t>155,850</t>
  </si>
  <si>
    <t>156,184</t>
  </si>
  <si>
    <t>154,615</t>
  </si>
  <si>
    <t>153,905</t>
  </si>
  <si>
    <t>Bleckley County, Georgia</t>
  </si>
  <si>
    <t>13,063</t>
  </si>
  <si>
    <t>13,054</t>
  </si>
  <si>
    <t>13,059</t>
  </si>
  <si>
    <t>12,897</t>
  </si>
  <si>
    <t>12,755</t>
  </si>
  <si>
    <t>12,795</t>
  </si>
  <si>
    <t>Brantley County, Georgia</t>
  </si>
  <si>
    <t>18,411</t>
  </si>
  <si>
    <t>18,465</t>
  </si>
  <si>
    <t>18,581</t>
  </si>
  <si>
    <t>18,555</t>
  </si>
  <si>
    <t>18,299</t>
  </si>
  <si>
    <t>18,417</t>
  </si>
  <si>
    <t>Brooks County, Georgia</t>
  </si>
  <si>
    <t>16,243</t>
  </si>
  <si>
    <t>16,324</t>
  </si>
  <si>
    <t>16,278</t>
  </si>
  <si>
    <t>15,968</t>
  </si>
  <si>
    <t>15,631</t>
  </si>
  <si>
    <t>15,418</t>
  </si>
  <si>
    <t>Bryan County, Georgia</t>
  </si>
  <si>
    <t>30,233</t>
  </si>
  <si>
    <t>30,238</t>
  </si>
  <si>
    <t>30,401</t>
  </si>
  <si>
    <t>31,238</t>
  </si>
  <si>
    <t>32,246</t>
  </si>
  <si>
    <t>33,133</t>
  </si>
  <si>
    <t>33,906</t>
  </si>
  <si>
    <t>Bulloch County, Georgia</t>
  </si>
  <si>
    <t>70,217</t>
  </si>
  <si>
    <t>70,638</t>
  </si>
  <si>
    <t>72,842</t>
  </si>
  <si>
    <t>72,824</t>
  </si>
  <si>
    <t>71,308</t>
  </si>
  <si>
    <t>72,087</t>
  </si>
  <si>
    <t>Burke County, Georgia</t>
  </si>
  <si>
    <t>23,316</t>
  </si>
  <si>
    <t>23,360</t>
  </si>
  <si>
    <t>23,559</t>
  </si>
  <si>
    <t>23,128</t>
  </si>
  <si>
    <t>22,925</t>
  </si>
  <si>
    <t>Butts County, Georgia</t>
  </si>
  <si>
    <t>23,655</t>
  </si>
  <si>
    <t>23,739</t>
  </si>
  <si>
    <t>23,562</t>
  </si>
  <si>
    <t>23,454</t>
  </si>
  <si>
    <t>23,222</t>
  </si>
  <si>
    <t>23,368</t>
  </si>
  <si>
    <t>Calhoun County, Georgia</t>
  </si>
  <si>
    <t>6,694</t>
  </si>
  <si>
    <t>6,712</t>
  </si>
  <si>
    <t>6,549</t>
  </si>
  <si>
    <t>6,502</t>
  </si>
  <si>
    <t>6,517</t>
  </si>
  <si>
    <t>6,463</t>
  </si>
  <si>
    <t>Camden County, Georgia</t>
  </si>
  <si>
    <t>50,513</t>
  </si>
  <si>
    <t>50,689</t>
  </si>
  <si>
    <t>50,332</t>
  </si>
  <si>
    <t>51,402</t>
  </si>
  <si>
    <t>51,517</t>
  </si>
  <si>
    <t>52,027</t>
  </si>
  <si>
    <t>Candler County, Georgia</t>
  </si>
  <si>
    <t>10,998</t>
  </si>
  <si>
    <t>11,017</t>
  </si>
  <si>
    <t>11,304</t>
  </si>
  <si>
    <t>11,125</t>
  </si>
  <si>
    <t>10,944</t>
  </si>
  <si>
    <t>10,888</t>
  </si>
  <si>
    <t>Carroll County, Georgia</t>
  </si>
  <si>
    <t>110,527</t>
  </si>
  <si>
    <t>110,591</t>
  </si>
  <si>
    <t>110,704</t>
  </si>
  <si>
    <t>110,722</t>
  </si>
  <si>
    <t>111,453</t>
  </si>
  <si>
    <t>112,388</t>
  </si>
  <si>
    <t>114,093</t>
  </si>
  <si>
    <t>Catoosa County, Georgia</t>
  </si>
  <si>
    <t>63,942</t>
  </si>
  <si>
    <t>63,940</t>
  </si>
  <si>
    <t>64,020</t>
  </si>
  <si>
    <t>64,839</t>
  </si>
  <si>
    <t>64,961</t>
  </si>
  <si>
    <t>65,335</t>
  </si>
  <si>
    <t>65,621</t>
  </si>
  <si>
    <t>Charlton County, Georgia</t>
  </si>
  <si>
    <t>12,171</t>
  </si>
  <si>
    <t>12,831</t>
  </si>
  <si>
    <t>13,410</t>
  </si>
  <si>
    <t>13,308</t>
  </si>
  <si>
    <t>13,044</t>
  </si>
  <si>
    <t>Chatham County, Georgia</t>
  </si>
  <si>
    <t>265,128</t>
  </si>
  <si>
    <t>265,133</t>
  </si>
  <si>
    <t>265,996</t>
  </si>
  <si>
    <t>272,002</t>
  </si>
  <si>
    <t>276,710</t>
  </si>
  <si>
    <t>278,428</t>
  </si>
  <si>
    <t>283,379</t>
  </si>
  <si>
    <t>Chattahoochee County, Georgia</t>
  </si>
  <si>
    <t>11,179</t>
  </si>
  <si>
    <t>11,293</t>
  </si>
  <si>
    <t>12,570</t>
  </si>
  <si>
    <t>12,350</t>
  </si>
  <si>
    <t>11,837</t>
  </si>
  <si>
    <t>Chattooga County, Georgia</t>
  </si>
  <si>
    <t>26,015</t>
  </si>
  <si>
    <t>25,980</t>
  </si>
  <si>
    <t>25,705</t>
  </si>
  <si>
    <t>25,676</t>
  </si>
  <si>
    <t>25,120</t>
  </si>
  <si>
    <t>24,939</t>
  </si>
  <si>
    <t>Cherokee County, Georgia</t>
  </si>
  <si>
    <t>214,346</t>
  </si>
  <si>
    <t>215,216</t>
  </si>
  <si>
    <t>217,770</t>
  </si>
  <si>
    <t>220,914</t>
  </si>
  <si>
    <t>224,869</t>
  </si>
  <si>
    <t>230,985</t>
  </si>
  <si>
    <t>Clarke County, Georgia</t>
  </si>
  <si>
    <t>116,714</t>
  </si>
  <si>
    <t>116,707</t>
  </si>
  <si>
    <t>117,484</t>
  </si>
  <si>
    <t>118,509</t>
  </si>
  <si>
    <t>120,270</t>
  </si>
  <si>
    <t>121,206</t>
  </si>
  <si>
    <t>120,938</t>
  </si>
  <si>
    <t>Clay County, Georgia</t>
  </si>
  <si>
    <t>3,183</t>
  </si>
  <si>
    <t>3,150</t>
  </si>
  <si>
    <t>3,102</t>
  </si>
  <si>
    <t>3,037</t>
  </si>
  <si>
    <t>Clayton County, Georgia</t>
  </si>
  <si>
    <t>259,424</t>
  </si>
  <si>
    <t>259,467</t>
  </si>
  <si>
    <t>259,824</t>
  </si>
  <si>
    <t>262,643</t>
  </si>
  <si>
    <t>266,253</t>
  </si>
  <si>
    <t>264,843</t>
  </si>
  <si>
    <t>267,542</t>
  </si>
  <si>
    <t>Clinch County, Georgia</t>
  </si>
  <si>
    <t>6,798</t>
  </si>
  <si>
    <t>6,788</t>
  </si>
  <si>
    <t>6,750</t>
  </si>
  <si>
    <t>6,715</t>
  </si>
  <si>
    <t>6,802</t>
  </si>
  <si>
    <t>6,831</t>
  </si>
  <si>
    <t>Cobb County, Georgia</t>
  </si>
  <si>
    <t>688,078</t>
  </si>
  <si>
    <t>688,076</t>
  </si>
  <si>
    <t>689,692</t>
  </si>
  <si>
    <t>697,682</t>
  </si>
  <si>
    <t>708,036</t>
  </si>
  <si>
    <t>718,208</t>
  </si>
  <si>
    <t>730,981</t>
  </si>
  <si>
    <t>Coffee County, Georgia</t>
  </si>
  <si>
    <t>42,356</t>
  </si>
  <si>
    <t>42,738</t>
  </si>
  <si>
    <t>42,964</t>
  </si>
  <si>
    <t>43,093</t>
  </si>
  <si>
    <t>43,129</t>
  </si>
  <si>
    <t>42,811</t>
  </si>
  <si>
    <t>Colquitt County, Georgia</t>
  </si>
  <si>
    <t>45,498</t>
  </si>
  <si>
    <t>45,648</t>
  </si>
  <si>
    <t>45,804</t>
  </si>
  <si>
    <t>46,095</t>
  </si>
  <si>
    <t>46,288</t>
  </si>
  <si>
    <t>46,102</t>
  </si>
  <si>
    <t>Columbia County, Georgia</t>
  </si>
  <si>
    <t>124,053</t>
  </si>
  <si>
    <t>124,955</t>
  </si>
  <si>
    <t>128,753</t>
  </si>
  <si>
    <t>132,556</t>
  </si>
  <si>
    <t>136,287</t>
  </si>
  <si>
    <t>139,257</t>
  </si>
  <si>
    <t>Cook County, Georgia</t>
  </si>
  <si>
    <t>17,212</t>
  </si>
  <si>
    <t>17,226</t>
  </si>
  <si>
    <t>16,859</t>
  </si>
  <si>
    <t>17,025</t>
  </si>
  <si>
    <t>17,214</t>
  </si>
  <si>
    <t>Coweta County, Georgia</t>
  </si>
  <si>
    <t>127,317</t>
  </si>
  <si>
    <t>127,946</t>
  </si>
  <si>
    <t>129,480</t>
  </si>
  <si>
    <t>130,878</t>
  </si>
  <si>
    <t>133,222</t>
  </si>
  <si>
    <t>135,571</t>
  </si>
  <si>
    <t>Crawford County, Georgia</t>
  </si>
  <si>
    <t>12,630</t>
  </si>
  <si>
    <t>12,587</t>
  </si>
  <si>
    <t>12,605</t>
  </si>
  <si>
    <t>12,619</t>
  </si>
  <si>
    <t>12,481</t>
  </si>
  <si>
    <t>12,387</t>
  </si>
  <si>
    <t>Crisp County, Georgia</t>
  </si>
  <si>
    <t>23,439</t>
  </si>
  <si>
    <t>23,407</t>
  </si>
  <si>
    <t>23,785</t>
  </si>
  <si>
    <t>23,657</t>
  </si>
  <si>
    <t>23,232</t>
  </si>
  <si>
    <t>22,934</t>
  </si>
  <si>
    <t>Dade County, Georgia</t>
  </si>
  <si>
    <t>16,633</t>
  </si>
  <si>
    <t>16,630</t>
  </si>
  <si>
    <t>16,591</t>
  </si>
  <si>
    <t>16,551</t>
  </si>
  <si>
    <t>16,502</t>
  </si>
  <si>
    <t>16,389</t>
  </si>
  <si>
    <t>Dawson County, Georgia</t>
  </si>
  <si>
    <t>22,330</t>
  </si>
  <si>
    <t>22,339</t>
  </si>
  <si>
    <t>22,300</t>
  </si>
  <si>
    <t>22,214</t>
  </si>
  <si>
    <t>22,376</t>
  </si>
  <si>
    <t>22,651</t>
  </si>
  <si>
    <t>22,957</t>
  </si>
  <si>
    <t>Decatur County, Georgia</t>
  </si>
  <si>
    <t>27,842</t>
  </si>
  <si>
    <t>27,821</t>
  </si>
  <si>
    <t>27,663</t>
  </si>
  <si>
    <t>27,463</t>
  </si>
  <si>
    <t>27,372</t>
  </si>
  <si>
    <t>27,220</t>
  </si>
  <si>
    <t>DeKalb County, Georgia</t>
  </si>
  <si>
    <t>691,893</t>
  </si>
  <si>
    <t>691,894</t>
  </si>
  <si>
    <t>692,574</t>
  </si>
  <si>
    <t>697,953</t>
  </si>
  <si>
    <t>708,304</t>
  </si>
  <si>
    <t>714,935</t>
  </si>
  <si>
    <t>722,161</t>
  </si>
  <si>
    <t>Dodge County, Georgia</t>
  </si>
  <si>
    <t>21,796</t>
  </si>
  <si>
    <t>21,797</t>
  </si>
  <si>
    <t>21,789</t>
  </si>
  <si>
    <t>21,462</t>
  </si>
  <si>
    <t>21,353</t>
  </si>
  <si>
    <t>21,243</t>
  </si>
  <si>
    <t>20,976</t>
  </si>
  <si>
    <t>Dooly County, Georgia</t>
  </si>
  <si>
    <t>14,838</t>
  </si>
  <si>
    <t>14,548</t>
  </si>
  <si>
    <t>14,326</t>
  </si>
  <si>
    <t>14,313</t>
  </si>
  <si>
    <t>14,188</t>
  </si>
  <si>
    <t>Dougherty County, Georgia</t>
  </si>
  <si>
    <t>94,565</t>
  </si>
  <si>
    <t>94,530</t>
  </si>
  <si>
    <t>94,839</t>
  </si>
  <si>
    <t>94,542</t>
  </si>
  <si>
    <t>93,130</t>
  </si>
  <si>
    <t>92,407</t>
  </si>
  <si>
    <t>Douglas County, Georgia</t>
  </si>
  <si>
    <t>132,403</t>
  </si>
  <si>
    <t>132,339</t>
  </si>
  <si>
    <t>132,644</t>
  </si>
  <si>
    <t>133,280</t>
  </si>
  <si>
    <t>133,926</t>
  </si>
  <si>
    <t>136,560</t>
  </si>
  <si>
    <t>138,776</t>
  </si>
  <si>
    <t>Early County, Georgia</t>
  </si>
  <si>
    <t>11,008</t>
  </si>
  <si>
    <t>11,004</t>
  </si>
  <si>
    <t>10,963</t>
  </si>
  <si>
    <t>10,742</t>
  </si>
  <si>
    <t>10,511</t>
  </si>
  <si>
    <t>10,491</t>
  </si>
  <si>
    <t>Echols County, Georgia</t>
  </si>
  <si>
    <t>4,034</t>
  </si>
  <si>
    <t>4,027</t>
  </si>
  <si>
    <t>4,096</t>
  </si>
  <si>
    <t>3,965</t>
  </si>
  <si>
    <t>3,997</t>
  </si>
  <si>
    <t>4,003</t>
  </si>
  <si>
    <t>Effingham County, Georgia</t>
  </si>
  <si>
    <t>52,250</t>
  </si>
  <si>
    <t>52,446</t>
  </si>
  <si>
    <t>52,673</t>
  </si>
  <si>
    <t>53,337</t>
  </si>
  <si>
    <t>54,488</t>
  </si>
  <si>
    <t>55,423</t>
  </si>
  <si>
    <t>Elbert County, Georgia</t>
  </si>
  <si>
    <t>20,166</t>
  </si>
  <si>
    <t>20,101</t>
  </si>
  <si>
    <t>19,823</t>
  </si>
  <si>
    <t>19,593</t>
  </si>
  <si>
    <t>19,514</t>
  </si>
  <si>
    <t>19,438</t>
  </si>
  <si>
    <t>Emanuel County, Georgia</t>
  </si>
  <si>
    <t>22,598</t>
  </si>
  <si>
    <t>22,594</t>
  </si>
  <si>
    <t>22,581</t>
  </si>
  <si>
    <t>22,849</t>
  </si>
  <si>
    <t>22,861</t>
  </si>
  <si>
    <t>22,755</t>
  </si>
  <si>
    <t>Evans County, Georgia</t>
  </si>
  <si>
    <t>11,000</t>
  </si>
  <si>
    <t>11,001</t>
  </si>
  <si>
    <t>11,006</t>
  </si>
  <si>
    <t>10,965</t>
  </si>
  <si>
    <t>10,660</t>
  </si>
  <si>
    <t>10,813</t>
  </si>
  <si>
    <t>10,898</t>
  </si>
  <si>
    <t>Fannin County, Georgia</t>
  </si>
  <si>
    <t>23,682</t>
  </si>
  <si>
    <t>23,693</t>
  </si>
  <si>
    <t>23,688</t>
  </si>
  <si>
    <t>23,505</t>
  </si>
  <si>
    <t>23,467</t>
  </si>
  <si>
    <t>23,746</t>
  </si>
  <si>
    <t>23,753</t>
  </si>
  <si>
    <t>Fayette County, Georgia</t>
  </si>
  <si>
    <t>106,567</t>
  </si>
  <si>
    <t>106,566</t>
  </si>
  <si>
    <t>106,990</t>
  </si>
  <si>
    <t>107,211</t>
  </si>
  <si>
    <t>107,432</t>
  </si>
  <si>
    <t>108,355</t>
  </si>
  <si>
    <t>109,664</t>
  </si>
  <si>
    <t>Floyd County, Georgia</t>
  </si>
  <si>
    <t>96,317</t>
  </si>
  <si>
    <t>96,393</t>
  </si>
  <si>
    <t>96,182</t>
  </si>
  <si>
    <t>96,066</t>
  </si>
  <si>
    <t>96,025</t>
  </si>
  <si>
    <t>96,063</t>
  </si>
  <si>
    <t>Forsyth County, Georgia</t>
  </si>
  <si>
    <t>175,511</t>
  </si>
  <si>
    <t>176,737</t>
  </si>
  <si>
    <t>182,392</t>
  </si>
  <si>
    <t>187,826</t>
  </si>
  <si>
    <t>195,312</t>
  </si>
  <si>
    <t>204,302</t>
  </si>
  <si>
    <t>Franklin County, Georgia</t>
  </si>
  <si>
    <t>22,084</t>
  </si>
  <si>
    <t>22,066</t>
  </si>
  <si>
    <t>21,957</t>
  </si>
  <si>
    <t>21,923</t>
  </si>
  <si>
    <t>22,044</t>
  </si>
  <si>
    <t>22,264</t>
  </si>
  <si>
    <t>Fulton County, Georgia</t>
  </si>
  <si>
    <t>920,581</t>
  </si>
  <si>
    <t>920,579</t>
  </si>
  <si>
    <t>926,149</t>
  </si>
  <si>
    <t>950,359</t>
  </si>
  <si>
    <t>977,950</t>
  </si>
  <si>
    <t>984,721</t>
  </si>
  <si>
    <t>996,319</t>
  </si>
  <si>
    <t>Gilmer County, Georgia</t>
  </si>
  <si>
    <t>28,292</t>
  </si>
  <si>
    <t>28,281</t>
  </si>
  <si>
    <t>28,306</t>
  </si>
  <si>
    <t>28,280</t>
  </si>
  <si>
    <t>28,205</t>
  </si>
  <si>
    <t>28,587</t>
  </si>
  <si>
    <t>28,829</t>
  </si>
  <si>
    <t>Glascock County, Georgia</t>
  </si>
  <si>
    <t>3,082</t>
  </si>
  <si>
    <t>3,064</t>
  </si>
  <si>
    <t>3,108</t>
  </si>
  <si>
    <t>3,120</t>
  </si>
  <si>
    <t>3,083</t>
  </si>
  <si>
    <t>3,053</t>
  </si>
  <si>
    <t>Glynn County, Georgia</t>
  </si>
  <si>
    <t>79,626</t>
  </si>
  <si>
    <t>79,802</t>
  </si>
  <si>
    <t>80,216</t>
  </si>
  <si>
    <t>80,960</t>
  </si>
  <si>
    <t>81,533</t>
  </si>
  <si>
    <t>82,175</t>
  </si>
  <si>
    <t>Gordon County, Georgia</t>
  </si>
  <si>
    <t>55,186</t>
  </si>
  <si>
    <t>55,204</t>
  </si>
  <si>
    <t>55,508</t>
  </si>
  <si>
    <t>55,740</t>
  </si>
  <si>
    <t>55,830</t>
  </si>
  <si>
    <t>56,047</t>
  </si>
  <si>
    <t>Grady County, Georgia</t>
  </si>
  <si>
    <t>25,011</t>
  </si>
  <si>
    <t>25,012</t>
  </si>
  <si>
    <t>25,047</t>
  </si>
  <si>
    <t>25,165</t>
  </si>
  <si>
    <t>25,366</t>
  </si>
  <si>
    <t>25,258</t>
  </si>
  <si>
    <t>25,359</t>
  </si>
  <si>
    <t>Greene County, Georgia</t>
  </si>
  <si>
    <t>15,994</t>
  </si>
  <si>
    <t>15,992</t>
  </si>
  <si>
    <t>16,051</t>
  </si>
  <si>
    <t>16,132</t>
  </si>
  <si>
    <t>16,283</t>
  </si>
  <si>
    <t>16,490</t>
  </si>
  <si>
    <t>Gwinnett County, Georgia</t>
  </si>
  <si>
    <t>805,321</t>
  </si>
  <si>
    <t>805,324</t>
  </si>
  <si>
    <t>808,374</t>
  </si>
  <si>
    <t>824,981</t>
  </si>
  <si>
    <t>840,221</t>
  </si>
  <si>
    <t>858,956</t>
  </si>
  <si>
    <t>877,922</t>
  </si>
  <si>
    <t>Habersham County, Georgia</t>
  </si>
  <si>
    <t>43,041</t>
  </si>
  <si>
    <t>43,095</t>
  </si>
  <si>
    <t>43,106</t>
  </si>
  <si>
    <t>43,463</t>
  </si>
  <si>
    <t>43,294</t>
  </si>
  <si>
    <t>43,752</t>
  </si>
  <si>
    <t>Hall County, Georgia</t>
  </si>
  <si>
    <t>179,684</t>
  </si>
  <si>
    <t>180,034</t>
  </si>
  <si>
    <t>182,954</t>
  </si>
  <si>
    <t>185,084</t>
  </si>
  <si>
    <t>187,759</t>
  </si>
  <si>
    <t>190,761</t>
  </si>
  <si>
    <t>Hancock County, Georgia</t>
  </si>
  <si>
    <t>9,429</t>
  </si>
  <si>
    <t>9,402</t>
  </si>
  <si>
    <t>9,410</t>
  </si>
  <si>
    <t>9,368</t>
  </si>
  <si>
    <t>9,030</t>
  </si>
  <si>
    <t>8,898</t>
  </si>
  <si>
    <t>8,509</t>
  </si>
  <si>
    <t>Haralson County, Georgia</t>
  </si>
  <si>
    <t>28,780</t>
  </si>
  <si>
    <t>28,788</t>
  </si>
  <si>
    <t>28,515</t>
  </si>
  <si>
    <t>28,388</t>
  </si>
  <si>
    <t>28,482</t>
  </si>
  <si>
    <t>28,641</t>
  </si>
  <si>
    <t>Harris County, Georgia</t>
  </si>
  <si>
    <t>32,024</t>
  </si>
  <si>
    <t>32,026</t>
  </si>
  <si>
    <t>32,167</t>
  </si>
  <si>
    <t>32,366</t>
  </si>
  <si>
    <t>32,613</t>
  </si>
  <si>
    <t>32,673</t>
  </si>
  <si>
    <t>32,876</t>
  </si>
  <si>
    <t>Hart County, Georgia</t>
  </si>
  <si>
    <t>25,213</t>
  </si>
  <si>
    <t>25,189</t>
  </si>
  <si>
    <t>25,435</t>
  </si>
  <si>
    <t>25,549</t>
  </si>
  <si>
    <t>25,480</t>
  </si>
  <si>
    <t>25,377</t>
  </si>
  <si>
    <t>Heard County, Georgia</t>
  </si>
  <si>
    <t>11,834</t>
  </si>
  <si>
    <t>11,851</t>
  </si>
  <si>
    <t>11,711</t>
  </si>
  <si>
    <t>11,644</t>
  </si>
  <si>
    <t>11,561</t>
  </si>
  <si>
    <t>11,603</t>
  </si>
  <si>
    <t>Henry County, Georgia</t>
  </si>
  <si>
    <t>203,922</t>
  </si>
  <si>
    <t>203,879</t>
  </si>
  <si>
    <t>205,206</t>
  </si>
  <si>
    <t>207,071</t>
  </si>
  <si>
    <t>208,443</t>
  </si>
  <si>
    <t>210,755</t>
  </si>
  <si>
    <t>213,869</t>
  </si>
  <si>
    <t>Houston County, Georgia</t>
  </si>
  <si>
    <t>139,900</t>
  </si>
  <si>
    <t>139,910</t>
  </si>
  <si>
    <t>140,721</t>
  </si>
  <si>
    <t>144,161</t>
  </si>
  <si>
    <t>146,200</t>
  </si>
  <si>
    <t>147,919</t>
  </si>
  <si>
    <t>149,111</t>
  </si>
  <si>
    <t>Irwin County, Georgia</t>
  </si>
  <si>
    <t>9,538</t>
  </si>
  <si>
    <t>9,601</t>
  </si>
  <si>
    <t>9,692</t>
  </si>
  <si>
    <t>9,600</t>
  </si>
  <si>
    <t>9,412</t>
  </si>
  <si>
    <t>9,104</t>
  </si>
  <si>
    <t>Jackson County, Georgia</t>
  </si>
  <si>
    <t>60,485</t>
  </si>
  <si>
    <t>60,777</t>
  </si>
  <si>
    <t>60,551</t>
  </si>
  <si>
    <t>60,472</t>
  </si>
  <si>
    <t>60,971</t>
  </si>
  <si>
    <t>61,870</t>
  </si>
  <si>
    <t>Jasper County, Georgia</t>
  </si>
  <si>
    <t>13,900</t>
  </si>
  <si>
    <t>13,885</t>
  </si>
  <si>
    <t>13,778</t>
  </si>
  <si>
    <t>13,596</t>
  </si>
  <si>
    <t>13,543</t>
  </si>
  <si>
    <t>13,432</t>
  </si>
  <si>
    <t>Jeff Davis County, Georgia</t>
  </si>
  <si>
    <t>15,068</t>
  </si>
  <si>
    <t>15,091</t>
  </si>
  <si>
    <t>15,088</t>
  </si>
  <si>
    <t>15,114</t>
  </si>
  <si>
    <t>14,859</t>
  </si>
  <si>
    <t>Jefferson County, Georgia</t>
  </si>
  <si>
    <t>16,930</t>
  </si>
  <si>
    <t>16,919</t>
  </si>
  <si>
    <t>16,816</t>
  </si>
  <si>
    <t>16,342</t>
  </si>
  <si>
    <t>16,272</t>
  </si>
  <si>
    <t>Jenkins County, Georgia</t>
  </si>
  <si>
    <t>8,340</t>
  </si>
  <si>
    <t>8,321</t>
  </si>
  <si>
    <t>9,133</t>
  </si>
  <si>
    <t>9,268</t>
  </si>
  <si>
    <t>9,125</t>
  </si>
  <si>
    <t>Johnson County, Georgia</t>
  </si>
  <si>
    <t>9,980</t>
  </si>
  <si>
    <t>9,984</t>
  </si>
  <si>
    <t>9,973</t>
  </si>
  <si>
    <t>9,918</t>
  </si>
  <si>
    <t>9,882</t>
  </si>
  <si>
    <t>9,776</t>
  </si>
  <si>
    <t>9,701</t>
  </si>
  <si>
    <t>Jones County, Georgia</t>
  </si>
  <si>
    <t>28,669</t>
  </si>
  <si>
    <t>28,656</t>
  </si>
  <si>
    <t>28,910</t>
  </si>
  <si>
    <t>28,795</t>
  </si>
  <si>
    <t>28,769</t>
  </si>
  <si>
    <t>28,787</t>
  </si>
  <si>
    <t>Lamar County, Georgia</t>
  </si>
  <si>
    <t>18,317</t>
  </si>
  <si>
    <t>18,268</t>
  </si>
  <si>
    <t>18,178</t>
  </si>
  <si>
    <t>18,039</t>
  </si>
  <si>
    <t>17,946</t>
  </si>
  <si>
    <t>18,207</t>
  </si>
  <si>
    <t>Lanier County, Georgia</t>
  </si>
  <si>
    <t>10,078</t>
  </si>
  <si>
    <t>10,074</t>
  </si>
  <si>
    <t>10,099</t>
  </si>
  <si>
    <t>10,468</t>
  </si>
  <si>
    <t>10,444</t>
  </si>
  <si>
    <t>10,398</t>
  </si>
  <si>
    <t>10,373</t>
  </si>
  <si>
    <t>Laurens County, Georgia</t>
  </si>
  <si>
    <t>48,434</t>
  </si>
  <si>
    <t>48,389</t>
  </si>
  <si>
    <t>48,003</t>
  </si>
  <si>
    <t>47,970</t>
  </si>
  <si>
    <t>47,927</t>
  </si>
  <si>
    <t>47,851</t>
  </si>
  <si>
    <t>Lee County, Georgia</t>
  </si>
  <si>
    <t>28,298</t>
  </si>
  <si>
    <t>28,431</t>
  </si>
  <si>
    <t>28,614</t>
  </si>
  <si>
    <t>28,727</t>
  </si>
  <si>
    <t>29,061</t>
  </si>
  <si>
    <t>29,191</t>
  </si>
  <si>
    <t>Liberty County, Georgia</t>
  </si>
  <si>
    <t>63,453</t>
  </si>
  <si>
    <t>63,469</t>
  </si>
  <si>
    <t>62,686</t>
  </si>
  <si>
    <t>65,115</t>
  </si>
  <si>
    <t>65,391</t>
  </si>
  <si>
    <t>64,057</t>
  </si>
  <si>
    <t>65,198</t>
  </si>
  <si>
    <t>Lincoln County, Georgia</t>
  </si>
  <si>
    <t>7,996</t>
  </si>
  <si>
    <t>7,991</t>
  </si>
  <si>
    <t>7,898</t>
  </si>
  <si>
    <t>7,770</t>
  </si>
  <si>
    <t>7,719</t>
  </si>
  <si>
    <t>7,622</t>
  </si>
  <si>
    <t>Long County, Georgia</t>
  </si>
  <si>
    <t>14,464</t>
  </si>
  <si>
    <t>14,448</t>
  </si>
  <si>
    <t>14,679</t>
  </si>
  <si>
    <t>15,243</t>
  </si>
  <si>
    <t>16,161</t>
  </si>
  <si>
    <t>16,641</t>
  </si>
  <si>
    <t>17,113</t>
  </si>
  <si>
    <t>Lowndes County, Georgia</t>
  </si>
  <si>
    <t>109,233</t>
  </si>
  <si>
    <t>109,700</t>
  </si>
  <si>
    <t>111,882</t>
  </si>
  <si>
    <t>114,668</t>
  </si>
  <si>
    <t>112,802</t>
  </si>
  <si>
    <t>113,523</t>
  </si>
  <si>
    <t>Lumpkin County, Georgia</t>
  </si>
  <si>
    <t>29,966</t>
  </si>
  <si>
    <t>30,309</t>
  </si>
  <si>
    <t>30,482</t>
  </si>
  <si>
    <t>30,721</t>
  </si>
  <si>
    <t>30,908</t>
  </si>
  <si>
    <t>31,176</t>
  </si>
  <si>
    <t>McDuffie County, Georgia</t>
  </si>
  <si>
    <t>21,875</t>
  </si>
  <si>
    <t>21,822</t>
  </si>
  <si>
    <t>21,621</t>
  </si>
  <si>
    <t>21,581</t>
  </si>
  <si>
    <t>21,421</t>
  </si>
  <si>
    <t>21,370</t>
  </si>
  <si>
    <t>McIntosh County, Georgia</t>
  </si>
  <si>
    <t>14,333</t>
  </si>
  <si>
    <t>14,332</t>
  </si>
  <si>
    <t>14,307</t>
  </si>
  <si>
    <t>14,237</t>
  </si>
  <si>
    <t>13,922</t>
  </si>
  <si>
    <t>14,180</t>
  </si>
  <si>
    <t>14,214</t>
  </si>
  <si>
    <t>Macon County, Georgia</t>
  </si>
  <si>
    <t>14,740</t>
  </si>
  <si>
    <t>14,655</t>
  </si>
  <si>
    <t>14,479</t>
  </si>
  <si>
    <t>14,274</t>
  </si>
  <si>
    <t>13,961</t>
  </si>
  <si>
    <t>13,792</t>
  </si>
  <si>
    <t>Madison County, Georgia</t>
  </si>
  <si>
    <t>28,120</t>
  </si>
  <si>
    <t>28,155</t>
  </si>
  <si>
    <t>28,110</t>
  </si>
  <si>
    <t>28,018</t>
  </si>
  <si>
    <t>28,116</t>
  </si>
  <si>
    <t>28,312</t>
  </si>
  <si>
    <t>Marion County, Georgia</t>
  </si>
  <si>
    <t>8,742</t>
  </si>
  <si>
    <t>8,747</t>
  </si>
  <si>
    <t>8,737</t>
  </si>
  <si>
    <t>8,751</t>
  </si>
  <si>
    <t>8,721</t>
  </si>
  <si>
    <t>8,797</t>
  </si>
  <si>
    <t>Meriwether County, Georgia</t>
  </si>
  <si>
    <t>21,992</t>
  </si>
  <si>
    <t>21,843</t>
  </si>
  <si>
    <t>21,606</t>
  </si>
  <si>
    <t>21,316</t>
  </si>
  <si>
    <t>21,207</t>
  </si>
  <si>
    <t>21,198</t>
  </si>
  <si>
    <t>Miller County, Georgia</t>
  </si>
  <si>
    <t>6,125</t>
  </si>
  <si>
    <t>6,129</t>
  </si>
  <si>
    <t>6,155</t>
  </si>
  <si>
    <t>6,074</t>
  </si>
  <si>
    <t>5,982</t>
  </si>
  <si>
    <t>5,917</t>
  </si>
  <si>
    <t>5,958</t>
  </si>
  <si>
    <t>Mitchell County, Georgia</t>
  </si>
  <si>
    <t>23,498</t>
  </si>
  <si>
    <t>23,445</t>
  </si>
  <si>
    <t>23,121</t>
  </si>
  <si>
    <t>23,027</t>
  </si>
  <si>
    <t>22,771</t>
  </si>
  <si>
    <t>Monroe County, Georgia</t>
  </si>
  <si>
    <t>26,424</t>
  </si>
  <si>
    <t>26,461</t>
  </si>
  <si>
    <t>26,469</t>
  </si>
  <si>
    <t>26,673</t>
  </si>
  <si>
    <t>26,741</t>
  </si>
  <si>
    <t>27,005</t>
  </si>
  <si>
    <t>27,051</t>
  </si>
  <si>
    <t>Montgomery County, Georgia</t>
  </si>
  <si>
    <t>9,123</t>
  </si>
  <si>
    <t>9,039</t>
  </si>
  <si>
    <t>8,909</t>
  </si>
  <si>
    <t>8,973</t>
  </si>
  <si>
    <t>8,991</t>
  </si>
  <si>
    <t>Morgan County, Georgia</t>
  </si>
  <si>
    <t>17,895</t>
  </si>
  <si>
    <t>17,906</t>
  </si>
  <si>
    <t>17,823</t>
  </si>
  <si>
    <t>17,752</t>
  </si>
  <si>
    <t>17,956</t>
  </si>
  <si>
    <t>Murray County, Georgia</t>
  </si>
  <si>
    <t>39,628</t>
  </si>
  <si>
    <t>39,548</t>
  </si>
  <si>
    <t>39,428</t>
  </si>
  <si>
    <t>39,394</t>
  </si>
  <si>
    <t>39,298</t>
  </si>
  <si>
    <t>39,410</t>
  </si>
  <si>
    <t>Muscogee County, Georgia</t>
  </si>
  <si>
    <t>189,885</t>
  </si>
  <si>
    <t>190,545</t>
  </si>
  <si>
    <t>191,082</t>
  </si>
  <si>
    <t>195,272</t>
  </si>
  <si>
    <t>200,041</t>
  </si>
  <si>
    <t>203,952</t>
  </si>
  <si>
    <t>200,887</t>
  </si>
  <si>
    <t>Newton County, Georgia</t>
  </si>
  <si>
    <t>99,958</t>
  </si>
  <si>
    <t>100,160</t>
  </si>
  <si>
    <t>100,464</t>
  </si>
  <si>
    <t>101,016</t>
  </si>
  <si>
    <t>102,201</t>
  </si>
  <si>
    <t>103,675</t>
  </si>
  <si>
    <t>Oconee County, Georgia</t>
  </si>
  <si>
    <t>32,808</t>
  </si>
  <si>
    <t>32,815</t>
  </si>
  <si>
    <t>32,927</t>
  </si>
  <si>
    <t>33,255</t>
  </si>
  <si>
    <t>33,520</t>
  </si>
  <si>
    <t>34,050</t>
  </si>
  <si>
    <t>35,093</t>
  </si>
  <si>
    <t>Oglethorpe County, Georgia</t>
  </si>
  <si>
    <t>14,899</t>
  </si>
  <si>
    <t>14,910</t>
  </si>
  <si>
    <t>14,784</t>
  </si>
  <si>
    <t>14,597</t>
  </si>
  <si>
    <t>14,512</t>
  </si>
  <si>
    <t>14,673</t>
  </si>
  <si>
    <t>Paulding County, Georgia</t>
  </si>
  <si>
    <t>142,324</t>
  </si>
  <si>
    <t>142,763</t>
  </si>
  <si>
    <t>143,829</t>
  </si>
  <si>
    <t>145,066</t>
  </si>
  <si>
    <t>147,181</t>
  </si>
  <si>
    <t>148,987</t>
  </si>
  <si>
    <t>Peach County, Georgia</t>
  </si>
  <si>
    <t>27,695</t>
  </si>
  <si>
    <t>27,696</t>
  </si>
  <si>
    <t>27,772</t>
  </si>
  <si>
    <t>27,577</t>
  </si>
  <si>
    <t>27,510</t>
  </si>
  <si>
    <t>26,905</t>
  </si>
  <si>
    <t>26,922</t>
  </si>
  <si>
    <t>Pickens County, Georgia</t>
  </si>
  <si>
    <t>29,431</t>
  </si>
  <si>
    <t>29,422</t>
  </si>
  <si>
    <t>29,458</t>
  </si>
  <si>
    <t>29,468</t>
  </si>
  <si>
    <t>29,316</t>
  </si>
  <si>
    <t>29,509</t>
  </si>
  <si>
    <t>29,997</t>
  </si>
  <si>
    <t>Pierce County, Georgia</t>
  </si>
  <si>
    <t>18,758</t>
  </si>
  <si>
    <t>18,802</t>
  </si>
  <si>
    <t>18,723</t>
  </si>
  <si>
    <t>18,835</t>
  </si>
  <si>
    <t>18,948</t>
  </si>
  <si>
    <t>18,991</t>
  </si>
  <si>
    <t>Pike County, Georgia</t>
  </si>
  <si>
    <t>17,869</t>
  </si>
  <si>
    <t>17,918</t>
  </si>
  <si>
    <t>17,802</t>
  </si>
  <si>
    <t>17,804</t>
  </si>
  <si>
    <t>17,796</t>
  </si>
  <si>
    <t>17,784</t>
  </si>
  <si>
    <t>Polk County, Georgia</t>
  </si>
  <si>
    <t>41,475</t>
  </si>
  <si>
    <t>41,532</t>
  </si>
  <si>
    <t>41,283</t>
  </si>
  <si>
    <t>41,127</t>
  </si>
  <si>
    <t>41,133</t>
  </si>
  <si>
    <t>Pulaski County, Georgia</t>
  </si>
  <si>
    <t>12,010</t>
  </si>
  <si>
    <t>11,999</t>
  </si>
  <si>
    <t>11,919</t>
  </si>
  <si>
    <t>11,680</t>
  </si>
  <si>
    <t>11,531</t>
  </si>
  <si>
    <t>11,483</t>
  </si>
  <si>
    <t>Putnam County, Georgia</t>
  </si>
  <si>
    <t>21,218</t>
  </si>
  <si>
    <t>21,208</t>
  </si>
  <si>
    <t>21,261</t>
  </si>
  <si>
    <t>21,161</t>
  </si>
  <si>
    <t>21,310</t>
  </si>
  <si>
    <t>21,192</t>
  </si>
  <si>
    <t>Quitman County, Georgia</t>
  </si>
  <si>
    <t>2,513</t>
  </si>
  <si>
    <t>2,505</t>
  </si>
  <si>
    <t>2,459</t>
  </si>
  <si>
    <t>2,315</t>
  </si>
  <si>
    <t>Rabun County, Georgia</t>
  </si>
  <si>
    <t>16,276</t>
  </si>
  <si>
    <t>16,258</t>
  </si>
  <si>
    <t>16,279</t>
  </si>
  <si>
    <t>16,307</t>
  </si>
  <si>
    <t>16,247</t>
  </si>
  <si>
    <t>Randolph County, Georgia</t>
  </si>
  <si>
    <t>7,672</t>
  </si>
  <si>
    <t>7,579</t>
  </si>
  <si>
    <t>7,308</t>
  </si>
  <si>
    <t>7,185</t>
  </si>
  <si>
    <t>7,313</t>
  </si>
  <si>
    <t>Richmond County, Georgia</t>
  </si>
  <si>
    <t>200,549</t>
  </si>
  <si>
    <t>201,015</t>
  </si>
  <si>
    <t>200,595</t>
  </si>
  <si>
    <t>201,966</t>
  </si>
  <si>
    <t>201,276</t>
  </si>
  <si>
    <t>201,368</t>
  </si>
  <si>
    <t>Rockdale County, Georgia</t>
  </si>
  <si>
    <t>85,215</t>
  </si>
  <si>
    <t>85,425</t>
  </si>
  <si>
    <t>85,601</t>
  </si>
  <si>
    <t>85,684</t>
  </si>
  <si>
    <t>86,815</t>
  </si>
  <si>
    <t>87,754</t>
  </si>
  <si>
    <t>Schley County, Georgia</t>
  </si>
  <si>
    <t>5,010</t>
  </si>
  <si>
    <t>5,021</t>
  </si>
  <si>
    <t>5,025</t>
  </si>
  <si>
    <t>4,989</t>
  </si>
  <si>
    <t>5,072</t>
  </si>
  <si>
    <t>5,163</t>
  </si>
  <si>
    <t>Screven County, Georgia</t>
  </si>
  <si>
    <t>14,593</t>
  </si>
  <si>
    <t>14,511</t>
  </si>
  <si>
    <t>14,393</t>
  </si>
  <si>
    <t>14,200</t>
  </si>
  <si>
    <t>14,216</t>
  </si>
  <si>
    <t>14,085</t>
  </si>
  <si>
    <t>Seminole County, Georgia</t>
  </si>
  <si>
    <t>8,729</t>
  </si>
  <si>
    <t>8,733</t>
  </si>
  <si>
    <t>8,782</t>
  </si>
  <si>
    <t>8,915</t>
  </si>
  <si>
    <t>8,686</t>
  </si>
  <si>
    <t>Spalding County, Georgia</t>
  </si>
  <si>
    <t>64,073</t>
  </si>
  <si>
    <t>64,085</t>
  </si>
  <si>
    <t>64,118</t>
  </si>
  <si>
    <t>63,799</t>
  </si>
  <si>
    <t>63,741</t>
  </si>
  <si>
    <t>63,988</t>
  </si>
  <si>
    <t>Stephens County, Georgia</t>
  </si>
  <si>
    <t>26,175</t>
  </si>
  <si>
    <t>26,155</t>
  </si>
  <si>
    <t>25,751</t>
  </si>
  <si>
    <t>25,725</t>
  </si>
  <si>
    <t>25,595</t>
  </si>
  <si>
    <t>Stewart County, Georgia</t>
  </si>
  <si>
    <t>6,058</t>
  </si>
  <si>
    <t>6,110</t>
  </si>
  <si>
    <t>6,070</t>
  </si>
  <si>
    <t>6,090</t>
  </si>
  <si>
    <t>5,484</t>
  </si>
  <si>
    <t>5,744</t>
  </si>
  <si>
    <t>Sumter County, Georgia</t>
  </si>
  <si>
    <t>32,819</t>
  </si>
  <si>
    <t>32,817</t>
  </si>
  <si>
    <t>32,707</t>
  </si>
  <si>
    <t>32,095</t>
  </si>
  <si>
    <t>31,631</t>
  </si>
  <si>
    <t>31,357</t>
  </si>
  <si>
    <t>31,232</t>
  </si>
  <si>
    <t>Talbot County, Georgia</t>
  </si>
  <si>
    <t>6,865</t>
  </si>
  <si>
    <t>6,863</t>
  </si>
  <si>
    <t>6,834</t>
  </si>
  <si>
    <t>6,760</t>
  </si>
  <si>
    <t>6,538</t>
  </si>
  <si>
    <t>6,449</t>
  </si>
  <si>
    <t>6,390</t>
  </si>
  <si>
    <t>Taliaferro County, Georgia</t>
  </si>
  <si>
    <t>1,717</t>
  </si>
  <si>
    <t>1,708</t>
  </si>
  <si>
    <t>1,715</t>
  </si>
  <si>
    <t>1,681</t>
  </si>
  <si>
    <t>1,693</t>
  </si>
  <si>
    <t>Tattnall County, Georgia</t>
  </si>
  <si>
    <t>25,520</t>
  </si>
  <si>
    <t>25,519</t>
  </si>
  <si>
    <t>25,491</t>
  </si>
  <si>
    <t>25,281</t>
  </si>
  <si>
    <t>25,305</t>
  </si>
  <si>
    <t>25,477</t>
  </si>
  <si>
    <t>25,224</t>
  </si>
  <si>
    <t>Taylor County, Georgia</t>
  </si>
  <si>
    <t>8,906</t>
  </si>
  <si>
    <t>8,781</t>
  </si>
  <si>
    <t>8,478</t>
  </si>
  <si>
    <t>8,381</t>
  </si>
  <si>
    <t>8,441</t>
  </si>
  <si>
    <t>8,442</t>
  </si>
  <si>
    <t>Telfair County, Georgia</t>
  </si>
  <si>
    <t>16,500</t>
  </si>
  <si>
    <t>16,494</t>
  </si>
  <si>
    <t>16,317</t>
  </si>
  <si>
    <t>16,429</t>
  </si>
  <si>
    <t>16,705</t>
  </si>
  <si>
    <t>16,518</t>
  </si>
  <si>
    <t>Terrell County, Georgia</t>
  </si>
  <si>
    <t>9,507</t>
  </si>
  <si>
    <t>9,525</t>
  </si>
  <si>
    <t>9,398</t>
  </si>
  <si>
    <t>9,247</t>
  </si>
  <si>
    <t>9,214</t>
  </si>
  <si>
    <t>9,132</t>
  </si>
  <si>
    <t>Thomas County, Georgia</t>
  </si>
  <si>
    <t>44,720</t>
  </si>
  <si>
    <t>44,742</t>
  </si>
  <si>
    <t>44,588</t>
  </si>
  <si>
    <t>44,530</t>
  </si>
  <si>
    <t>44,848</t>
  </si>
  <si>
    <t>44,959</t>
  </si>
  <si>
    <t>Tift County, Georgia</t>
  </si>
  <si>
    <t>40,118</t>
  </si>
  <si>
    <t>40,122</t>
  </si>
  <si>
    <t>40,246</t>
  </si>
  <si>
    <t>41,380</t>
  </si>
  <si>
    <t>40,994</t>
  </si>
  <si>
    <t>40,280</t>
  </si>
  <si>
    <t>40,704</t>
  </si>
  <si>
    <t>Toombs County, Georgia</t>
  </si>
  <si>
    <t>27,223</t>
  </si>
  <si>
    <t>27,317</t>
  </si>
  <si>
    <t>27,240</t>
  </si>
  <si>
    <t>27,217</t>
  </si>
  <si>
    <t>27,282</t>
  </si>
  <si>
    <t>Towns County, Georgia</t>
  </si>
  <si>
    <t>10,471</t>
  </si>
  <si>
    <t>10,534</t>
  </si>
  <si>
    <t>10,477</t>
  </si>
  <si>
    <t>10,487</t>
  </si>
  <si>
    <t>10,752</t>
  </si>
  <si>
    <t>Treutlen County, Georgia</t>
  </si>
  <si>
    <t>6,885</t>
  </si>
  <si>
    <t>6,889</t>
  </si>
  <si>
    <t>6,821</t>
  </si>
  <si>
    <t>6,751</t>
  </si>
  <si>
    <t>6,665</t>
  </si>
  <si>
    <t>6,778</t>
  </si>
  <si>
    <t>Troup County, Georgia</t>
  </si>
  <si>
    <t>67,044</t>
  </si>
  <si>
    <t>67,154</t>
  </si>
  <si>
    <t>67,773</t>
  </si>
  <si>
    <t>68,472</t>
  </si>
  <si>
    <t>69,007</t>
  </si>
  <si>
    <t>69,469</t>
  </si>
  <si>
    <t>Turner County, Georgia</t>
  </si>
  <si>
    <t>8,930</t>
  </si>
  <si>
    <t>8,847</t>
  </si>
  <si>
    <t>8,369</t>
  </si>
  <si>
    <t>8,143</t>
  </si>
  <si>
    <t>8,153</t>
  </si>
  <si>
    <t>Twiggs County, Georgia</t>
  </si>
  <si>
    <t>8,965</t>
  </si>
  <si>
    <t>8,813</t>
  </si>
  <si>
    <t>8,501</t>
  </si>
  <si>
    <t>8,462</t>
  </si>
  <si>
    <t>8,320</t>
  </si>
  <si>
    <t>Union County, Georgia</t>
  </si>
  <si>
    <t>21,356</t>
  </si>
  <si>
    <t>21,324</t>
  </si>
  <si>
    <t>21,369</t>
  </si>
  <si>
    <t>21,481</t>
  </si>
  <si>
    <t>21,607</t>
  </si>
  <si>
    <t>21,984</t>
  </si>
  <si>
    <t>Upson County, Georgia</t>
  </si>
  <si>
    <t>27,153</t>
  </si>
  <si>
    <t>27,067</t>
  </si>
  <si>
    <t>26,943</t>
  </si>
  <si>
    <t>26,615</t>
  </si>
  <si>
    <t>26,522</t>
  </si>
  <si>
    <t>26,256</t>
  </si>
  <si>
    <t>Walker County, Georgia</t>
  </si>
  <si>
    <t>68,756</t>
  </si>
  <si>
    <t>68,889</t>
  </si>
  <si>
    <t>68,618</t>
  </si>
  <si>
    <t>68,184</t>
  </si>
  <si>
    <t>68,317</t>
  </si>
  <si>
    <t>68,218</t>
  </si>
  <si>
    <t>Walton County, Georgia</t>
  </si>
  <si>
    <t>83,768</t>
  </si>
  <si>
    <t>83,979</t>
  </si>
  <si>
    <t>84,441</t>
  </si>
  <si>
    <t>84,867</t>
  </si>
  <si>
    <t>85,987</t>
  </si>
  <si>
    <t>87,615</t>
  </si>
  <si>
    <t>Ware County, Georgia</t>
  </si>
  <si>
    <t>36,312</t>
  </si>
  <si>
    <t>36,306</t>
  </si>
  <si>
    <t>36,366</t>
  </si>
  <si>
    <t>36,177</t>
  </si>
  <si>
    <t>35,814</t>
  </si>
  <si>
    <t>35,704</t>
  </si>
  <si>
    <t>35,515</t>
  </si>
  <si>
    <t>Warren County, Georgia</t>
  </si>
  <si>
    <t>5,834</t>
  </si>
  <si>
    <t>5,792</t>
  </si>
  <si>
    <t>5,701</t>
  </si>
  <si>
    <t>5,563</t>
  </si>
  <si>
    <t>5,554</t>
  </si>
  <si>
    <t>5,520</t>
  </si>
  <si>
    <t>Washington County, Georgia</t>
  </si>
  <si>
    <t>21,187</t>
  </si>
  <si>
    <t>21,121</t>
  </si>
  <si>
    <t>21,015</t>
  </si>
  <si>
    <t>20,857</t>
  </si>
  <si>
    <t>20,635</t>
  </si>
  <si>
    <t>Wayne County, Georgia</t>
  </si>
  <si>
    <t>30,099</t>
  </si>
  <si>
    <t>30,116</t>
  </si>
  <si>
    <t>30,355</t>
  </si>
  <si>
    <t>30,371</t>
  </si>
  <si>
    <t>30,058</t>
  </si>
  <si>
    <t>29,949</t>
  </si>
  <si>
    <t>Webster County, Georgia</t>
  </si>
  <si>
    <t>2,799</t>
  </si>
  <si>
    <t>2,801</t>
  </si>
  <si>
    <t>2,775</t>
  </si>
  <si>
    <t>2,797</t>
  </si>
  <si>
    <t>2,792</t>
  </si>
  <si>
    <t>2,707</t>
  </si>
  <si>
    <t>2,649</t>
  </si>
  <si>
    <t>Wheeler County, Georgia</t>
  </si>
  <si>
    <t>7,421</t>
  </si>
  <si>
    <t>7,761</t>
  </si>
  <si>
    <t>8,059</t>
  </si>
  <si>
    <t>7,908</t>
  </si>
  <si>
    <t>7,939</t>
  </si>
  <si>
    <t>White County, Georgia</t>
  </si>
  <si>
    <t>27,144</t>
  </si>
  <si>
    <t>27,237</t>
  </si>
  <si>
    <t>27,403</t>
  </si>
  <si>
    <t>27,781</t>
  </si>
  <si>
    <t>27,970</t>
  </si>
  <si>
    <t>Whitfield County, Georgia</t>
  </si>
  <si>
    <t>102,599</t>
  </si>
  <si>
    <t>102,769</t>
  </si>
  <si>
    <t>103,076</t>
  </si>
  <si>
    <t>103,187</t>
  </si>
  <si>
    <t>103,087</t>
  </si>
  <si>
    <t>103,542</t>
  </si>
  <si>
    <t>Wilcox County, Georgia</t>
  </si>
  <si>
    <t>9,255</t>
  </si>
  <si>
    <t>9,271</t>
  </si>
  <si>
    <t>9,165</t>
  </si>
  <si>
    <t>9,027</t>
  </si>
  <si>
    <t>8,996</t>
  </si>
  <si>
    <t>Wilkes County, Georgia</t>
  </si>
  <si>
    <t>10,593</t>
  </si>
  <si>
    <t>10,194</t>
  </si>
  <si>
    <t>10,046</t>
  </si>
  <si>
    <t>9,944</t>
  </si>
  <si>
    <t>9,940</t>
  </si>
  <si>
    <t>Wilkinson County, Georgia</t>
  </si>
  <si>
    <t>9,563</t>
  </si>
  <si>
    <t>9,516</t>
  </si>
  <si>
    <t>9,457</t>
  </si>
  <si>
    <t>9,542</t>
  </si>
  <si>
    <t>9,436</t>
  </si>
  <si>
    <t>9,326</t>
  </si>
  <si>
    <t>Worth County, Georgia</t>
  </si>
  <si>
    <t>21,679</t>
  </si>
  <si>
    <t>21,734</t>
  </si>
  <si>
    <t>21,617</t>
  </si>
  <si>
    <t>21,470</t>
  </si>
  <si>
    <t>21,064</t>
  </si>
  <si>
    <t>20,940</t>
  </si>
  <si>
    <t>Hawaii County, Hawaii</t>
  </si>
  <si>
    <t>185,079</t>
  </si>
  <si>
    <t>185,325</t>
  </si>
  <si>
    <t>187,039</t>
  </si>
  <si>
    <t>188,946</t>
  </si>
  <si>
    <t>191,409</t>
  </si>
  <si>
    <t>194,190</t>
  </si>
  <si>
    <t>Honolulu County, Hawaii</t>
  </si>
  <si>
    <t>953,207</t>
  </si>
  <si>
    <t>956,336</t>
  </si>
  <si>
    <t>966,559</t>
  </si>
  <si>
    <t>976,746</t>
  </si>
  <si>
    <t>987,019</t>
  </si>
  <si>
    <t>991,788</t>
  </si>
  <si>
    <t>Kalawao County, Hawaii</t>
  </si>
  <si>
    <t>90</t>
  </si>
  <si>
    <t>89</t>
  </si>
  <si>
    <t>Kauai County, Hawaii</t>
  </si>
  <si>
    <t>67,091</t>
  </si>
  <si>
    <t>67,090</t>
  </si>
  <si>
    <t>67,217</t>
  </si>
  <si>
    <t>67,799</t>
  </si>
  <si>
    <t>68,553</t>
  </si>
  <si>
    <t>69,679</t>
  </si>
  <si>
    <t>70,475</t>
  </si>
  <si>
    <t>Maui County, Hawaii</t>
  </si>
  <si>
    <t>154,834</t>
  </si>
  <si>
    <t>154,835</t>
  </si>
  <si>
    <t>154,982</t>
  </si>
  <si>
    <t>156,764</t>
  </si>
  <si>
    <t>158,432</t>
  </si>
  <si>
    <t>160,791</t>
  </si>
  <si>
    <t>163,019</t>
  </si>
  <si>
    <t>Ada County, Idaho</t>
  </si>
  <si>
    <t>392,365</t>
  </si>
  <si>
    <t>393,412</t>
  </si>
  <si>
    <t>401,100</t>
  </si>
  <si>
    <t>408,891</t>
  </si>
  <si>
    <t>416,556</t>
  </si>
  <si>
    <t>426,236</t>
  </si>
  <si>
    <t>Adams County, Idaho</t>
  </si>
  <si>
    <t>3,976</t>
  </si>
  <si>
    <t>3,956</t>
  </si>
  <si>
    <t>3,982</t>
  </si>
  <si>
    <t>3,908</t>
  </si>
  <si>
    <t>3,831</t>
  </si>
  <si>
    <t>3,861</t>
  </si>
  <si>
    <t>Bannock County, Idaho</t>
  </si>
  <si>
    <t>82,839</t>
  </si>
  <si>
    <t>83,000</t>
  </si>
  <si>
    <t>83,562</t>
  </si>
  <si>
    <t>83,741</t>
  </si>
  <si>
    <t>83,322</t>
  </si>
  <si>
    <t>83,347</t>
  </si>
  <si>
    <t>Bear Lake County, Idaho</t>
  </si>
  <si>
    <t>5,986</t>
  </si>
  <si>
    <t>5,968</t>
  </si>
  <si>
    <t>5,952</t>
  </si>
  <si>
    <t>5,889</t>
  </si>
  <si>
    <t>5,937</t>
  </si>
  <si>
    <t>5,957</t>
  </si>
  <si>
    <t>Benewah County, Idaho</t>
  </si>
  <si>
    <t>9,285</t>
  </si>
  <si>
    <t>9,287</t>
  </si>
  <si>
    <t>9,168</t>
  </si>
  <si>
    <t>9,049</t>
  </si>
  <si>
    <t>9,118</t>
  </si>
  <si>
    <t>Bingham County, Idaho</t>
  </si>
  <si>
    <t>45,607</t>
  </si>
  <si>
    <t>45,736</t>
  </si>
  <si>
    <t>45,884</t>
  </si>
  <si>
    <t>45,493</t>
  </si>
  <si>
    <t>45,408</t>
  </si>
  <si>
    <t>45,269</t>
  </si>
  <si>
    <t>Blaine County, Idaho</t>
  </si>
  <si>
    <t>21,376</t>
  </si>
  <si>
    <t>21,378</t>
  </si>
  <si>
    <t>21,295</t>
  </si>
  <si>
    <t>21,104</t>
  </si>
  <si>
    <t>21,140</t>
  </si>
  <si>
    <t>21,322</t>
  </si>
  <si>
    <t>21,482</t>
  </si>
  <si>
    <t>Boise County, Idaho</t>
  </si>
  <si>
    <t>7,028</t>
  </si>
  <si>
    <t>7,019</t>
  </si>
  <si>
    <t>7,011</t>
  </si>
  <si>
    <t>6,803</t>
  </si>
  <si>
    <t>6,744</t>
  </si>
  <si>
    <t>6,824</t>
  </si>
  <si>
    <t>Bonner County, Idaho</t>
  </si>
  <si>
    <t>40,877</t>
  </si>
  <si>
    <t>40,927</t>
  </si>
  <si>
    <t>40,831</t>
  </si>
  <si>
    <t>40,447</t>
  </si>
  <si>
    <t>40,703</t>
  </si>
  <si>
    <t>41,585</t>
  </si>
  <si>
    <t>Bonneville County, Idaho</t>
  </si>
  <si>
    <t>104,234</t>
  </si>
  <si>
    <t>104,304</t>
  </si>
  <si>
    <t>104,666</t>
  </si>
  <si>
    <t>105,797</t>
  </si>
  <si>
    <t>106,880</t>
  </si>
  <si>
    <t>107,550</t>
  </si>
  <si>
    <t>108,623</t>
  </si>
  <si>
    <t>Boundary County, Idaho</t>
  </si>
  <si>
    <t>10,972</t>
  </si>
  <si>
    <t>11,015</t>
  </si>
  <si>
    <t>10,821</t>
  </si>
  <si>
    <t>10,835</t>
  </si>
  <si>
    <t>10,865</t>
  </si>
  <si>
    <t>10,979</t>
  </si>
  <si>
    <t>Butte County, Idaho</t>
  </si>
  <si>
    <t>2,891</t>
  </si>
  <si>
    <t>2,893</t>
  </si>
  <si>
    <t>2,899</t>
  </si>
  <si>
    <t>2,798</t>
  </si>
  <si>
    <t>2,722</t>
  </si>
  <si>
    <t>2,628</t>
  </si>
  <si>
    <t>2,622</t>
  </si>
  <si>
    <t>Camas County, Idaho</t>
  </si>
  <si>
    <t>1,117</t>
  </si>
  <si>
    <t>1,108</t>
  </si>
  <si>
    <t>1,099</t>
  </si>
  <si>
    <t>1,075</t>
  </si>
  <si>
    <t>1,039</t>
  </si>
  <si>
    <t>Canyon County, Idaho</t>
  </si>
  <si>
    <t>188,923</t>
  </si>
  <si>
    <t>189,339</t>
  </si>
  <si>
    <t>191,386</t>
  </si>
  <si>
    <t>193,856</t>
  </si>
  <si>
    <t>199,040</t>
  </si>
  <si>
    <t>203,143</t>
  </si>
  <si>
    <t>Caribou County, Idaho</t>
  </si>
  <si>
    <t>6,963</t>
  </si>
  <si>
    <t>6,976</t>
  </si>
  <si>
    <t>6,857</t>
  </si>
  <si>
    <t>6,785</t>
  </si>
  <si>
    <t>6,830</t>
  </si>
  <si>
    <t>6,837</t>
  </si>
  <si>
    <t>Cassia County, Idaho</t>
  </si>
  <si>
    <t>22,952</t>
  </si>
  <si>
    <t>22,958</t>
  </si>
  <si>
    <t>23,078</t>
  </si>
  <si>
    <t>23,146</t>
  </si>
  <si>
    <t>23,270</t>
  </si>
  <si>
    <t>23,342</t>
  </si>
  <si>
    <t>23,540</t>
  </si>
  <si>
    <t>Clark County, Idaho</t>
  </si>
  <si>
    <t>982</t>
  </si>
  <si>
    <t>980</t>
  </si>
  <si>
    <t>954</t>
  </si>
  <si>
    <t>873</t>
  </si>
  <si>
    <t>861</t>
  </si>
  <si>
    <t>867</t>
  </si>
  <si>
    <t>Clearwater County, Idaho</t>
  </si>
  <si>
    <t>8,761</t>
  </si>
  <si>
    <t>8,627</t>
  </si>
  <si>
    <t>8,626</t>
  </si>
  <si>
    <t>8,582</t>
  </si>
  <si>
    <t>8,604</t>
  </si>
  <si>
    <t>Custer County, Idaho</t>
  </si>
  <si>
    <t>4,368</t>
  </si>
  <si>
    <t>4,366</t>
  </si>
  <si>
    <t>4,358</t>
  </si>
  <si>
    <t>4,351</t>
  </si>
  <si>
    <t>4,338</t>
  </si>
  <si>
    <t>4,235</t>
  </si>
  <si>
    <t>4,140</t>
  </si>
  <si>
    <t>Elmore County, Idaho</t>
  </si>
  <si>
    <t>27,038</t>
  </si>
  <si>
    <t>27,108</t>
  </si>
  <si>
    <t>26,187</t>
  </si>
  <si>
    <t>26,199</t>
  </si>
  <si>
    <t>26,156</t>
  </si>
  <si>
    <t>26,094</t>
  </si>
  <si>
    <t>Franklin County, Idaho</t>
  </si>
  <si>
    <t>12,786</t>
  </si>
  <si>
    <t>12,777</t>
  </si>
  <si>
    <t>12,806</t>
  </si>
  <si>
    <t>12,811</t>
  </si>
  <si>
    <t>12,849</t>
  </si>
  <si>
    <t>13,021</t>
  </si>
  <si>
    <t>Fremont County, Idaho</t>
  </si>
  <si>
    <t>13,242</t>
  </si>
  <si>
    <t>13,237</t>
  </si>
  <si>
    <t>13,126</t>
  </si>
  <si>
    <t>12,979</t>
  </si>
  <si>
    <t>12,912</t>
  </si>
  <si>
    <t>12,867</t>
  </si>
  <si>
    <t>Gem County, Idaho</t>
  </si>
  <si>
    <t>16,719</t>
  </si>
  <si>
    <t>16,681</t>
  </si>
  <si>
    <t>16,727</t>
  </si>
  <si>
    <t>16,692</t>
  </si>
  <si>
    <t>16,694</t>
  </si>
  <si>
    <t>16,866</t>
  </si>
  <si>
    <t>Gooding County, Idaho</t>
  </si>
  <si>
    <t>15,464</t>
  </si>
  <si>
    <t>15,470</t>
  </si>
  <si>
    <t>15,363</t>
  </si>
  <si>
    <t>15,216</t>
  </si>
  <si>
    <t>15,094</t>
  </si>
  <si>
    <t>15,064</t>
  </si>
  <si>
    <t>Idaho County, Idaho</t>
  </si>
  <si>
    <t>16,267</t>
  </si>
  <si>
    <t>16,297</t>
  </si>
  <si>
    <t>16,462</t>
  </si>
  <si>
    <t>16,399</t>
  </si>
  <si>
    <t>16,215</t>
  </si>
  <si>
    <t>Jefferson County, Idaho</t>
  </si>
  <si>
    <t>26,140</t>
  </si>
  <si>
    <t>26,226</t>
  </si>
  <si>
    <t>26,327</t>
  </si>
  <si>
    <t>26,657</t>
  </si>
  <si>
    <t>26,868</t>
  </si>
  <si>
    <t>27,021</t>
  </si>
  <si>
    <t>Jerome County, Idaho</t>
  </si>
  <si>
    <t>22,374</t>
  </si>
  <si>
    <t>22,449</t>
  </si>
  <si>
    <t>22,514</t>
  </si>
  <si>
    <t>22,515</t>
  </si>
  <si>
    <t>22,606</t>
  </si>
  <si>
    <t>22,818</t>
  </si>
  <si>
    <t>Kootenai County, Idaho</t>
  </si>
  <si>
    <t>138,494</t>
  </si>
  <si>
    <t>138,890</t>
  </si>
  <si>
    <t>141,045</t>
  </si>
  <si>
    <t>142,297</t>
  </si>
  <si>
    <t>144,357</t>
  </si>
  <si>
    <t>147,326</t>
  </si>
  <si>
    <t>Latah County, Idaho</t>
  </si>
  <si>
    <t>37,244</t>
  </si>
  <si>
    <t>37,274</t>
  </si>
  <si>
    <t>37,881</t>
  </si>
  <si>
    <t>38,157</t>
  </si>
  <si>
    <t>38,221</t>
  </si>
  <si>
    <t>38,411</t>
  </si>
  <si>
    <t>Lemhi County, Idaho</t>
  </si>
  <si>
    <t>7,936</t>
  </si>
  <si>
    <t>7,946</t>
  </si>
  <si>
    <t>7,979</t>
  </si>
  <si>
    <t>7,763</t>
  </si>
  <si>
    <t>7,725</t>
  </si>
  <si>
    <t>7,726</t>
  </si>
  <si>
    <t>Lewis County, Idaho</t>
  </si>
  <si>
    <t>3,821</t>
  </si>
  <si>
    <t>3,817</t>
  </si>
  <si>
    <t>3,793</t>
  </si>
  <si>
    <t>3,836</t>
  </si>
  <si>
    <t>3,825</t>
  </si>
  <si>
    <t>3,838</t>
  </si>
  <si>
    <t>Lincoln County, Idaho</t>
  </si>
  <si>
    <t>5,208</t>
  </si>
  <si>
    <t>5,206</t>
  </si>
  <si>
    <t>5,213</t>
  </si>
  <si>
    <t>5,138</t>
  </si>
  <si>
    <t>5,256</t>
  </si>
  <si>
    <t>5,307</t>
  </si>
  <si>
    <t>5,316</t>
  </si>
  <si>
    <t>Madison County, Idaho</t>
  </si>
  <si>
    <t>37,536</t>
  </si>
  <si>
    <t>37,595</t>
  </si>
  <si>
    <t>37,884</t>
  </si>
  <si>
    <t>37,680</t>
  </si>
  <si>
    <t>37,572</t>
  </si>
  <si>
    <t>38,038</t>
  </si>
  <si>
    <t>Minidoka County, Idaho</t>
  </si>
  <si>
    <t>20,069</t>
  </si>
  <si>
    <t>20,063</t>
  </si>
  <si>
    <t>20,065</t>
  </si>
  <si>
    <t>20,167</t>
  </si>
  <si>
    <t>20,089</t>
  </si>
  <si>
    <t>20,310</t>
  </si>
  <si>
    <t>20,323</t>
  </si>
  <si>
    <t>Nez Perce County, Idaho</t>
  </si>
  <si>
    <t>39,265</t>
  </si>
  <si>
    <t>39,321</t>
  </si>
  <si>
    <t>39,431</t>
  </si>
  <si>
    <t>39,577</t>
  </si>
  <si>
    <t>39,938</t>
  </si>
  <si>
    <t>40,007</t>
  </si>
  <si>
    <t>Oneida County, Idaho</t>
  </si>
  <si>
    <t>4,286</t>
  </si>
  <si>
    <t>4,296</t>
  </si>
  <si>
    <t>4,233</t>
  </si>
  <si>
    <t>4,223</t>
  </si>
  <si>
    <t>4,269</t>
  </si>
  <si>
    <t>4,184</t>
  </si>
  <si>
    <t>Owyhee County, Idaho</t>
  </si>
  <si>
    <t>11,526</t>
  </si>
  <si>
    <t>11,472</t>
  </si>
  <si>
    <t>11,403</t>
  </si>
  <si>
    <t>11,409</t>
  </si>
  <si>
    <t>11,423</t>
  </si>
  <si>
    <t>11,353</t>
  </si>
  <si>
    <t>Payette County, Idaho</t>
  </si>
  <si>
    <t>22,623</t>
  </si>
  <si>
    <t>22,638</t>
  </si>
  <si>
    <t>22,550</t>
  </si>
  <si>
    <t>22,673</t>
  </si>
  <si>
    <t>22,591</t>
  </si>
  <si>
    <t>22,836</t>
  </si>
  <si>
    <t>Power County, Idaho</t>
  </si>
  <si>
    <t>7,817</t>
  </si>
  <si>
    <t>7,851</t>
  </si>
  <si>
    <t>7,768</t>
  </si>
  <si>
    <t>7,779</t>
  </si>
  <si>
    <t>7,694</t>
  </si>
  <si>
    <t>7,617</t>
  </si>
  <si>
    <t>Shoshone County, Idaho</t>
  </si>
  <si>
    <t>12,765</t>
  </si>
  <si>
    <t>12,718</t>
  </si>
  <si>
    <t>12,655</t>
  </si>
  <si>
    <t>12,699</t>
  </si>
  <si>
    <t>12,685</t>
  </si>
  <si>
    <t>12,390</t>
  </si>
  <si>
    <t>Teton County, Idaho</t>
  </si>
  <si>
    <t>10,170</t>
  </si>
  <si>
    <t>10,154</t>
  </si>
  <si>
    <t>10,179</t>
  </si>
  <si>
    <t>10,087</t>
  </si>
  <si>
    <t>10,301</t>
  </si>
  <si>
    <t>10,341</t>
  </si>
  <si>
    <t>Twin Falls County, Idaho</t>
  </si>
  <si>
    <t>77,230</t>
  </si>
  <si>
    <t>77,527</t>
  </si>
  <si>
    <t>77,993</t>
  </si>
  <si>
    <t>78,392</t>
  </si>
  <si>
    <t>79,839</t>
  </si>
  <si>
    <t>80,914</t>
  </si>
  <si>
    <t>Valley County, Idaho</t>
  </si>
  <si>
    <t>9,862</t>
  </si>
  <si>
    <t>9,781</t>
  </si>
  <si>
    <t>9,606</t>
  </si>
  <si>
    <t>9,511</t>
  </si>
  <si>
    <t>9,586</t>
  </si>
  <si>
    <t>Washington County, Idaho</t>
  </si>
  <si>
    <t>10,198</t>
  </si>
  <si>
    <t>10,134</t>
  </si>
  <si>
    <t>9,954</t>
  </si>
  <si>
    <t>10,021</t>
  </si>
  <si>
    <t>Adams County, Illinois</t>
  </si>
  <si>
    <t>67,103</t>
  </si>
  <si>
    <t>67,162</t>
  </si>
  <si>
    <t>67,172</t>
  </si>
  <si>
    <t>67,199</t>
  </si>
  <si>
    <t>67,046</t>
  </si>
  <si>
    <t>66,988</t>
  </si>
  <si>
    <t>Alexander County, Illinois</t>
  </si>
  <si>
    <t>8,206</t>
  </si>
  <si>
    <t>8,013</t>
  </si>
  <si>
    <t>7,750</t>
  </si>
  <si>
    <t>7,643</t>
  </si>
  <si>
    <t>7,492</t>
  </si>
  <si>
    <t>Bond County, Illinois</t>
  </si>
  <si>
    <t>17,768</t>
  </si>
  <si>
    <t>17,773</t>
  </si>
  <si>
    <t>17,731</t>
  </si>
  <si>
    <t>17,621</t>
  </si>
  <si>
    <t>17,461</t>
  </si>
  <si>
    <t>17,269</t>
  </si>
  <si>
    <t>Boone County, Illinois</t>
  </si>
  <si>
    <t>54,165</t>
  </si>
  <si>
    <t>54,167</t>
  </si>
  <si>
    <t>54,144</t>
  </si>
  <si>
    <t>54,223</t>
  </si>
  <si>
    <t>53,880</t>
  </si>
  <si>
    <t>53,910</t>
  </si>
  <si>
    <t>53,869</t>
  </si>
  <si>
    <t>Brown County, Illinois</t>
  </si>
  <si>
    <t>6,937</t>
  </si>
  <si>
    <t>6,911</t>
  </si>
  <si>
    <t>6,877</t>
  </si>
  <si>
    <t>6,912</t>
  </si>
  <si>
    <t>6,832</t>
  </si>
  <si>
    <t>Bureau County, Illinois</t>
  </si>
  <si>
    <t>34,978</t>
  </si>
  <si>
    <t>34,905</t>
  </si>
  <si>
    <t>34,640</t>
  </si>
  <si>
    <t>34,337</t>
  </si>
  <si>
    <t>34,084</t>
  </si>
  <si>
    <t>33,840</t>
  </si>
  <si>
    <t>Calhoun County, Illinois</t>
  </si>
  <si>
    <t>5,089</t>
  </si>
  <si>
    <t>5,079</t>
  </si>
  <si>
    <t>5,067</t>
  </si>
  <si>
    <t>5,022</t>
  </si>
  <si>
    <t>5,042</t>
  </si>
  <si>
    <t>4,956</t>
  </si>
  <si>
    <t>Carroll County, Illinois</t>
  </si>
  <si>
    <t>15,387</t>
  </si>
  <si>
    <t>15,388</t>
  </si>
  <si>
    <t>15,364</t>
  </si>
  <si>
    <t>15,185</t>
  </si>
  <si>
    <t>15,003</t>
  </si>
  <si>
    <t>14,868</t>
  </si>
  <si>
    <t>14,715</t>
  </si>
  <si>
    <t>Cass County, Illinois</t>
  </si>
  <si>
    <t>13,642</t>
  </si>
  <si>
    <t>13,638</t>
  </si>
  <si>
    <t>13,639</t>
  </si>
  <si>
    <t>13,647</t>
  </si>
  <si>
    <t>13,422</t>
  </si>
  <si>
    <t>13,335</t>
  </si>
  <si>
    <t>13,156</t>
  </si>
  <si>
    <t>Champaign County, Illinois</t>
  </si>
  <si>
    <t>201,081</t>
  </si>
  <si>
    <t>201,460</t>
  </si>
  <si>
    <t>202,706</t>
  </si>
  <si>
    <t>204,009</t>
  </si>
  <si>
    <t>205,761</t>
  </si>
  <si>
    <t>207,133</t>
  </si>
  <si>
    <t>Christian County, Illinois</t>
  </si>
  <si>
    <t>34,800</t>
  </si>
  <si>
    <t>34,783</t>
  </si>
  <si>
    <t>34,720</t>
  </si>
  <si>
    <t>34,511</t>
  </si>
  <si>
    <t>34,171</t>
  </si>
  <si>
    <t>33,892</t>
  </si>
  <si>
    <t>Clark County, Illinois</t>
  </si>
  <si>
    <t>16,335</t>
  </si>
  <si>
    <t>16,296</t>
  </si>
  <si>
    <t>16,219</t>
  </si>
  <si>
    <t>16,304</t>
  </si>
  <si>
    <t>16,203</t>
  </si>
  <si>
    <t>16,180</t>
  </si>
  <si>
    <t>Clay County, Illinois</t>
  </si>
  <si>
    <t>13,815</t>
  </si>
  <si>
    <t>13,818</t>
  </si>
  <si>
    <t>13,731</t>
  </si>
  <si>
    <t>13,733</t>
  </si>
  <si>
    <t>13,572</t>
  </si>
  <si>
    <t>13,520</t>
  </si>
  <si>
    <t>Clinton County, Illinois</t>
  </si>
  <si>
    <t>37,762</t>
  </si>
  <si>
    <t>37,819</t>
  </si>
  <si>
    <t>38,130</t>
  </si>
  <si>
    <t>38,057</t>
  </si>
  <si>
    <t>37,895</t>
  </si>
  <si>
    <t>37,857</t>
  </si>
  <si>
    <t>Coles County, Illinois</t>
  </si>
  <si>
    <t>53,873</t>
  </si>
  <si>
    <t>53,931</t>
  </si>
  <si>
    <t>53,751</t>
  </si>
  <si>
    <t>53,631</t>
  </si>
  <si>
    <t>53,641</t>
  </si>
  <si>
    <t>53,320</t>
  </si>
  <si>
    <t>Cook County, Illinois</t>
  </si>
  <si>
    <t>5,194,675</t>
  </si>
  <si>
    <t>5,195,060</t>
  </si>
  <si>
    <t>5,198,716</t>
  </si>
  <si>
    <t>5,214,988</t>
  </si>
  <si>
    <t>5,232,340</t>
  </si>
  <si>
    <t>5,246,635</t>
  </si>
  <si>
    <t>5,246,456</t>
  </si>
  <si>
    <t>Crawford County, Illinois</t>
  </si>
  <si>
    <t>19,817</t>
  </si>
  <si>
    <t>19,808</t>
  </si>
  <si>
    <t>19,783</t>
  </si>
  <si>
    <t>19,627</t>
  </si>
  <si>
    <t>19,393</t>
  </si>
  <si>
    <t>Cumberland County, Illinois</t>
  </si>
  <si>
    <t>11,048</t>
  </si>
  <si>
    <t>11,041</t>
  </si>
  <si>
    <t>11,068</t>
  </si>
  <si>
    <t>10,936</t>
  </si>
  <si>
    <t>10,871</t>
  </si>
  <si>
    <t>10,833</t>
  </si>
  <si>
    <t>DeKalb County, Illinois</t>
  </si>
  <si>
    <t>105,160</t>
  </si>
  <si>
    <t>105,119</t>
  </si>
  <si>
    <t>104,520</t>
  </si>
  <si>
    <t>104,693</t>
  </si>
  <si>
    <t>104,802</t>
  </si>
  <si>
    <t>105,462</t>
  </si>
  <si>
    <t>De Witt County, Illinois</t>
  </si>
  <si>
    <t>16,561</t>
  </si>
  <si>
    <t>16,578</t>
  </si>
  <si>
    <t>16,548</t>
  </si>
  <si>
    <t>16,492</t>
  </si>
  <si>
    <t>16,401</t>
  </si>
  <si>
    <t>16,284</t>
  </si>
  <si>
    <t>Douglas County, Illinois</t>
  </si>
  <si>
    <t>19,980</t>
  </si>
  <si>
    <t>19,982</t>
  </si>
  <si>
    <t>19,957</t>
  </si>
  <si>
    <t>19,826</t>
  </si>
  <si>
    <t>19,832</t>
  </si>
  <si>
    <t>19,829</t>
  </si>
  <si>
    <t>19,889</t>
  </si>
  <si>
    <t>DuPage County, Illinois</t>
  </si>
  <si>
    <t>916,924</t>
  </si>
  <si>
    <t>916,896</t>
  </si>
  <si>
    <t>917,911</t>
  </si>
  <si>
    <t>923,352</t>
  </si>
  <si>
    <t>926,933</t>
  </si>
  <si>
    <t>931,522</t>
  </si>
  <si>
    <t>932,708</t>
  </si>
  <si>
    <t>Edgar County, Illinois</t>
  </si>
  <si>
    <t>18,576</t>
  </si>
  <si>
    <t>18,505</t>
  </si>
  <si>
    <t>18,396</t>
  </si>
  <si>
    <t>18,153</t>
  </si>
  <si>
    <t>17,958</t>
  </si>
  <si>
    <t>Edwards County, Illinois</t>
  </si>
  <si>
    <t>6,721</t>
  </si>
  <si>
    <t>6,726</t>
  </si>
  <si>
    <t>6,684</t>
  </si>
  <si>
    <t>6,731</t>
  </si>
  <si>
    <t>6,678</t>
  </si>
  <si>
    <t>6,617</t>
  </si>
  <si>
    <t>Effingham County, Illinois</t>
  </si>
  <si>
    <t>34,242</t>
  </si>
  <si>
    <t>34,197</t>
  </si>
  <si>
    <t>34,253</t>
  </si>
  <si>
    <t>34,322</t>
  </si>
  <si>
    <t>34,320</t>
  </si>
  <si>
    <t>Fayette County, Illinois</t>
  </si>
  <si>
    <t>22,140</t>
  </si>
  <si>
    <t>22,142</t>
  </si>
  <si>
    <t>22,116</t>
  </si>
  <si>
    <t>22,160</t>
  </si>
  <si>
    <t>22,022</t>
  </si>
  <si>
    <t>22,037</t>
  </si>
  <si>
    <t>21,870</t>
  </si>
  <si>
    <t>Ford County, Illinois</t>
  </si>
  <si>
    <t>14,081</t>
  </si>
  <si>
    <t>14,078</t>
  </si>
  <si>
    <t>13,954</t>
  </si>
  <si>
    <t>13,998</t>
  </si>
  <si>
    <t>13,814</t>
  </si>
  <si>
    <t>13,688</t>
  </si>
  <si>
    <t>Franklin County, Illinois</t>
  </si>
  <si>
    <t>39,561</t>
  </si>
  <si>
    <t>39,989</t>
  </si>
  <si>
    <t>40,023</t>
  </si>
  <si>
    <t>40,002</t>
  </si>
  <si>
    <t>39,862</t>
  </si>
  <si>
    <t>39,572</t>
  </si>
  <si>
    <t>39,411</t>
  </si>
  <si>
    <t>Fulton County, Illinois</t>
  </si>
  <si>
    <t>37,069</t>
  </si>
  <si>
    <t>37,071</t>
  </si>
  <si>
    <t>36,973</t>
  </si>
  <si>
    <t>36,659</t>
  </si>
  <si>
    <t>36,369</t>
  </si>
  <si>
    <t>36,007</t>
  </si>
  <si>
    <t>Gallatin County, Illinois</t>
  </si>
  <si>
    <t>5,578</t>
  </si>
  <si>
    <t>5,414</t>
  </si>
  <si>
    <t>5,401</t>
  </si>
  <si>
    <t>5,291</t>
  </si>
  <si>
    <t>Greene County, Illinois</t>
  </si>
  <si>
    <t>13,877</t>
  </si>
  <si>
    <t>13,841</t>
  </si>
  <si>
    <t>13,616</t>
  </si>
  <si>
    <t>13,617</t>
  </si>
  <si>
    <t>13,434</t>
  </si>
  <si>
    <t>Grundy County, Illinois</t>
  </si>
  <si>
    <t>50,063</t>
  </si>
  <si>
    <t>50,098</t>
  </si>
  <si>
    <t>50,045</t>
  </si>
  <si>
    <t>50,150</t>
  </si>
  <si>
    <t>50,149</t>
  </si>
  <si>
    <t>50,425</t>
  </si>
  <si>
    <t>Hamilton County, Illinois</t>
  </si>
  <si>
    <t>8,457</t>
  </si>
  <si>
    <t>8,416</t>
  </si>
  <si>
    <t>8,329</t>
  </si>
  <si>
    <t>8,296</t>
  </si>
  <si>
    <t>Hancock County, Illinois</t>
  </si>
  <si>
    <t>19,104</t>
  </si>
  <si>
    <t>19,093</t>
  </si>
  <si>
    <t>18,531</t>
  </si>
  <si>
    <t>18,564</t>
  </si>
  <si>
    <t>Hardin County, Illinois</t>
  </si>
  <si>
    <t>4,320</t>
  </si>
  <si>
    <t>4,304</t>
  </si>
  <si>
    <t>4,281</t>
  </si>
  <si>
    <t>4,257</t>
  </si>
  <si>
    <t>4,158</t>
  </si>
  <si>
    <t>4,129</t>
  </si>
  <si>
    <t>Henderson County, Illinois</t>
  </si>
  <si>
    <t>7,331</t>
  </si>
  <si>
    <t>7,328</t>
  </si>
  <si>
    <t>7,325</t>
  </si>
  <si>
    <t>7,201</t>
  </si>
  <si>
    <t>6,909</t>
  </si>
  <si>
    <t>6,916</t>
  </si>
  <si>
    <t>Henry County, Illinois</t>
  </si>
  <si>
    <t>50,486</t>
  </si>
  <si>
    <t>50,485</t>
  </si>
  <si>
    <t>50,432</t>
  </si>
  <si>
    <t>50,267</t>
  </si>
  <si>
    <t>50,071</t>
  </si>
  <si>
    <t>49,750</t>
  </si>
  <si>
    <t>49,635</t>
  </si>
  <si>
    <t>Iroquois County, Illinois</t>
  </si>
  <si>
    <t>29,718</t>
  </si>
  <si>
    <t>29,663</t>
  </si>
  <si>
    <t>29,510</t>
  </si>
  <si>
    <t>29,289</t>
  </si>
  <si>
    <t>29,017</t>
  </si>
  <si>
    <t>28,879</t>
  </si>
  <si>
    <t>Jackson County, Illinois</t>
  </si>
  <si>
    <t>60,218</t>
  </si>
  <si>
    <t>60,386</t>
  </si>
  <si>
    <t>60,366</t>
  </si>
  <si>
    <t>60,214</t>
  </si>
  <si>
    <t>59,981</t>
  </si>
  <si>
    <t>59,677</t>
  </si>
  <si>
    <t>Jasper County, Illinois</t>
  </si>
  <si>
    <t>9,698</t>
  </si>
  <si>
    <t>9,706</t>
  </si>
  <si>
    <t>9,740</t>
  </si>
  <si>
    <t>9,644</t>
  </si>
  <si>
    <t>9,577</t>
  </si>
  <si>
    <t>9,623</t>
  </si>
  <si>
    <t>Jefferson County, Illinois</t>
  </si>
  <si>
    <t>38,827</t>
  </si>
  <si>
    <t>38,825</t>
  </si>
  <si>
    <t>38,804</t>
  </si>
  <si>
    <t>38,791</t>
  </si>
  <si>
    <t>38,730</t>
  </si>
  <si>
    <t>38,721</t>
  </si>
  <si>
    <t>38,534</t>
  </si>
  <si>
    <t>Jersey County, Illinois</t>
  </si>
  <si>
    <t>22,985</t>
  </si>
  <si>
    <t>22,964</t>
  </si>
  <si>
    <t>22,850</t>
  </si>
  <si>
    <t>22,732</t>
  </si>
  <si>
    <t>22,571</t>
  </si>
  <si>
    <t>Jo Daviess County, Illinois</t>
  </si>
  <si>
    <t>22,677</t>
  </si>
  <si>
    <t>22,660</t>
  </si>
  <si>
    <t>22,621</t>
  </si>
  <si>
    <t>22,380</t>
  </si>
  <si>
    <t>22,218</t>
  </si>
  <si>
    <t>22,254</t>
  </si>
  <si>
    <t>Johnson County, Illinois</t>
  </si>
  <si>
    <t>12,582</t>
  </si>
  <si>
    <t>12,610</t>
  </si>
  <si>
    <t>12,635</t>
  </si>
  <si>
    <t>12,756</t>
  </si>
  <si>
    <t>12,648</t>
  </si>
  <si>
    <t>12,601</t>
  </si>
  <si>
    <t>Kane County, Illinois</t>
  </si>
  <si>
    <t>515,269</t>
  </si>
  <si>
    <t>515,302</t>
  </si>
  <si>
    <t>516,020</t>
  </si>
  <si>
    <t>519,923</t>
  </si>
  <si>
    <t>521,843</t>
  </si>
  <si>
    <t>524,277</t>
  </si>
  <si>
    <t>527,306</t>
  </si>
  <si>
    <t>Kankakee County, Illinois</t>
  </si>
  <si>
    <t>113,449</t>
  </si>
  <si>
    <t>113,462</t>
  </si>
  <si>
    <t>113,453</t>
  </si>
  <si>
    <t>112,926</t>
  </si>
  <si>
    <t>112,193</t>
  </si>
  <si>
    <t>111,375</t>
  </si>
  <si>
    <t>Kendall County, Illinois</t>
  </si>
  <si>
    <t>114,736</t>
  </si>
  <si>
    <t>114,735</t>
  </si>
  <si>
    <t>115,240</t>
  </si>
  <si>
    <t>116,711</t>
  </si>
  <si>
    <t>118,145</t>
  </si>
  <si>
    <t>119,525</t>
  </si>
  <si>
    <t>121,350</t>
  </si>
  <si>
    <t>Knox County, Illinois</t>
  </si>
  <si>
    <t>52,919</t>
  </si>
  <si>
    <t>52,700</t>
  </si>
  <si>
    <t>52,314</t>
  </si>
  <si>
    <t>52,235</t>
  </si>
  <si>
    <t>52,069</t>
  </si>
  <si>
    <t>Lake County, Illinois</t>
  </si>
  <si>
    <t>703,462</t>
  </si>
  <si>
    <t>703,409</t>
  </si>
  <si>
    <t>704,141</t>
  </si>
  <si>
    <t>701,012</t>
  </si>
  <si>
    <t>701,513</t>
  </si>
  <si>
    <t>704,000</t>
  </si>
  <si>
    <t>705,186</t>
  </si>
  <si>
    <t>LaSalle County, Illinois</t>
  </si>
  <si>
    <t>113,924</t>
  </si>
  <si>
    <t>113,922</t>
  </si>
  <si>
    <t>113,866</t>
  </si>
  <si>
    <t>113,463</t>
  </si>
  <si>
    <t>112,882</t>
  </si>
  <si>
    <t>112,039</t>
  </si>
  <si>
    <t>111,241</t>
  </si>
  <si>
    <t>Lawrence County, Illinois</t>
  </si>
  <si>
    <t>16,833</t>
  </si>
  <si>
    <t>16,903</t>
  </si>
  <si>
    <t>16,916</t>
  </si>
  <si>
    <t>16,814</t>
  </si>
  <si>
    <t>16,698</t>
  </si>
  <si>
    <t>16,683</t>
  </si>
  <si>
    <t>16,519</t>
  </si>
  <si>
    <t>Lee County, Illinois</t>
  </si>
  <si>
    <t>36,031</t>
  </si>
  <si>
    <t>35,970</t>
  </si>
  <si>
    <t>35,141</t>
  </si>
  <si>
    <t>34,881</t>
  </si>
  <si>
    <t>34,735</t>
  </si>
  <si>
    <t>Livingston County, Illinois</t>
  </si>
  <si>
    <t>38,950</t>
  </si>
  <si>
    <t>38,853</t>
  </si>
  <si>
    <t>38,844</t>
  </si>
  <si>
    <t>38,535</t>
  </si>
  <si>
    <t>38,243</t>
  </si>
  <si>
    <t>37,903</t>
  </si>
  <si>
    <t>Logan County, Illinois</t>
  </si>
  <si>
    <t>30,283</t>
  </si>
  <si>
    <t>30,259</t>
  </si>
  <si>
    <t>30,003</t>
  </si>
  <si>
    <t>29,943</t>
  </si>
  <si>
    <t>29,746</t>
  </si>
  <si>
    <t>McDonough County, Illinois</t>
  </si>
  <si>
    <t>32,612</t>
  </si>
  <si>
    <t>32,596</t>
  </si>
  <si>
    <t>32,501</t>
  </si>
  <si>
    <t>32,545</t>
  </si>
  <si>
    <t>32,420</t>
  </si>
  <si>
    <t>31,880</t>
  </si>
  <si>
    <t>McHenry County, Illinois</t>
  </si>
  <si>
    <t>308,760</t>
  </si>
  <si>
    <t>308,826</t>
  </si>
  <si>
    <t>309,114</t>
  </si>
  <si>
    <t>307,899</t>
  </si>
  <si>
    <t>307,775</t>
  </si>
  <si>
    <t>307,367</t>
  </si>
  <si>
    <t>307,283</t>
  </si>
  <si>
    <t>McLean County, Illinois</t>
  </si>
  <si>
    <t>169,572</t>
  </si>
  <si>
    <t>169,843</t>
  </si>
  <si>
    <t>170,734</t>
  </si>
  <si>
    <t>172,418</t>
  </si>
  <si>
    <t>174,893</t>
  </si>
  <si>
    <t>174,061</t>
  </si>
  <si>
    <t>Macon County, Illinois</t>
  </si>
  <si>
    <t>110,768</t>
  </si>
  <si>
    <t>110,757</t>
  </si>
  <si>
    <t>110,582</t>
  </si>
  <si>
    <t>110,043</t>
  </si>
  <si>
    <t>109,435</t>
  </si>
  <si>
    <t>108,350</t>
  </si>
  <si>
    <t>Macoupin County, Illinois</t>
  </si>
  <si>
    <t>47,765</t>
  </si>
  <si>
    <t>47,784</t>
  </si>
  <si>
    <t>47,807</t>
  </si>
  <si>
    <t>47,208</t>
  </si>
  <si>
    <t>46,892</t>
  </si>
  <si>
    <t>46,453</t>
  </si>
  <si>
    <t>Madison County, Illinois</t>
  </si>
  <si>
    <t>269,282</t>
  </si>
  <si>
    <t>269,328</t>
  </si>
  <si>
    <t>269,341</t>
  </si>
  <si>
    <t>268,500</t>
  </si>
  <si>
    <t>268,039</t>
  </si>
  <si>
    <t>267,247</t>
  </si>
  <si>
    <t>266,560</t>
  </si>
  <si>
    <t>Marion County, Illinois</t>
  </si>
  <si>
    <t>39,437</t>
  </si>
  <si>
    <t>39,455</t>
  </si>
  <si>
    <t>39,014</t>
  </si>
  <si>
    <t>38,923</t>
  </si>
  <si>
    <t>38,646</t>
  </si>
  <si>
    <t>38,571</t>
  </si>
  <si>
    <t>Marshall County, Illinois</t>
  </si>
  <si>
    <t>12,640</t>
  </si>
  <si>
    <t>12,508</t>
  </si>
  <si>
    <t>12,301</t>
  </si>
  <si>
    <t>12,140</t>
  </si>
  <si>
    <t>12,014</t>
  </si>
  <si>
    <t>Mason County, Illinois</t>
  </si>
  <si>
    <t>14,666</t>
  </si>
  <si>
    <t>14,645</t>
  </si>
  <si>
    <t>14,475</t>
  </si>
  <si>
    <t>14,339</t>
  </si>
  <si>
    <t>14,187</t>
  </si>
  <si>
    <t>13,898</t>
  </si>
  <si>
    <t>Massac County, Illinois</t>
  </si>
  <si>
    <t>15,429</t>
  </si>
  <si>
    <t>15,400</t>
  </si>
  <si>
    <t>15,312</t>
  </si>
  <si>
    <t>15,143</t>
  </si>
  <si>
    <t>14,980</t>
  </si>
  <si>
    <t>14,905</t>
  </si>
  <si>
    <t>Menard County, Illinois</t>
  </si>
  <si>
    <t>12,705</t>
  </si>
  <si>
    <t>12,693</t>
  </si>
  <si>
    <t>12,709</t>
  </si>
  <si>
    <t>12,608</t>
  </si>
  <si>
    <t>Mercer County, Illinois</t>
  </si>
  <si>
    <t>16,434</t>
  </si>
  <si>
    <t>16,425</t>
  </si>
  <si>
    <t>16,350</t>
  </si>
  <si>
    <t>16,176</t>
  </si>
  <si>
    <t>16,123</t>
  </si>
  <si>
    <t>15,945</t>
  </si>
  <si>
    <t>Monroe County, Illinois</t>
  </si>
  <si>
    <t>32,957</t>
  </si>
  <si>
    <t>33,009</t>
  </si>
  <si>
    <t>33,233</t>
  </si>
  <si>
    <t>33,331</t>
  </si>
  <si>
    <t>33,570</t>
  </si>
  <si>
    <t>33,722</t>
  </si>
  <si>
    <t>Montgomery County, Illinois</t>
  </si>
  <si>
    <t>30,104</t>
  </si>
  <si>
    <t>30,095</t>
  </si>
  <si>
    <t>29,839</t>
  </si>
  <si>
    <t>29,725</t>
  </si>
  <si>
    <t>29,671</t>
  </si>
  <si>
    <t>29,359</t>
  </si>
  <si>
    <t>Morgan County, Illinois</t>
  </si>
  <si>
    <t>35,547</t>
  </si>
  <si>
    <t>35,551</t>
  </si>
  <si>
    <t>35,553</t>
  </si>
  <si>
    <t>35,561</t>
  </si>
  <si>
    <t>35,279</t>
  </si>
  <si>
    <t>35,038</t>
  </si>
  <si>
    <t>34,929</t>
  </si>
  <si>
    <t>Moultrie County, Illinois</t>
  </si>
  <si>
    <t>14,846</t>
  </si>
  <si>
    <t>14,853</t>
  </si>
  <si>
    <t>14,916</t>
  </si>
  <si>
    <t>14,973</t>
  </si>
  <si>
    <t>14,903</t>
  </si>
  <si>
    <t>14,837</t>
  </si>
  <si>
    <t>Ogle County, Illinois</t>
  </si>
  <si>
    <t>53,497</t>
  </si>
  <si>
    <t>53,448</t>
  </si>
  <si>
    <t>53,160</t>
  </si>
  <si>
    <t>52,839</t>
  </si>
  <si>
    <t>52,377</t>
  </si>
  <si>
    <t>52,085</t>
  </si>
  <si>
    <t>Peoria County, Illinois</t>
  </si>
  <si>
    <t>186,494</t>
  </si>
  <si>
    <t>186,270</t>
  </si>
  <si>
    <t>186,675</t>
  </si>
  <si>
    <t>187,193</t>
  </si>
  <si>
    <t>188,529</t>
  </si>
  <si>
    <t>187,319</t>
  </si>
  <si>
    <t>Perry County, Illinois</t>
  </si>
  <si>
    <t>22,350</t>
  </si>
  <si>
    <t>22,331</t>
  </si>
  <si>
    <t>22,236</t>
  </si>
  <si>
    <t>22,070</t>
  </si>
  <si>
    <t>21,861</t>
  </si>
  <si>
    <t>21,672</t>
  </si>
  <si>
    <t>Piatt County, Illinois</t>
  </si>
  <si>
    <t>16,729</t>
  </si>
  <si>
    <t>16,712</t>
  </si>
  <si>
    <t>16,672</t>
  </si>
  <si>
    <t>16,507</t>
  </si>
  <si>
    <t>16,440</t>
  </si>
  <si>
    <t>16,431</t>
  </si>
  <si>
    <t>Pike County, Illinois</t>
  </si>
  <si>
    <t>16,430</t>
  </si>
  <si>
    <t>16,400</t>
  </si>
  <si>
    <t>16,377</t>
  </si>
  <si>
    <t>16,142</t>
  </si>
  <si>
    <t>16,022</t>
  </si>
  <si>
    <t>Pope County, Illinois</t>
  </si>
  <si>
    <t>4,470</t>
  </si>
  <si>
    <t>4,452</t>
  </si>
  <si>
    <t>4,289</t>
  </si>
  <si>
    <t>4,332</t>
  </si>
  <si>
    <t>Pulaski County, Illinois</t>
  </si>
  <si>
    <t>6,161</t>
  </si>
  <si>
    <t>6,140</t>
  </si>
  <si>
    <t>6,007</t>
  </si>
  <si>
    <t>5,971</t>
  </si>
  <si>
    <t>5,904</t>
  </si>
  <si>
    <t>5,815</t>
  </si>
  <si>
    <t>Putnam County, Illinois</t>
  </si>
  <si>
    <t>6,006</t>
  </si>
  <si>
    <t>5,994</t>
  </si>
  <si>
    <t>5,875</t>
  </si>
  <si>
    <t>5,825</t>
  </si>
  <si>
    <t>5,814</t>
  </si>
  <si>
    <t>Randolph County, Illinois</t>
  </si>
  <si>
    <t>33,476</t>
  </si>
  <si>
    <t>33,456</t>
  </si>
  <si>
    <t>33,269</t>
  </si>
  <si>
    <t>32,947</t>
  </si>
  <si>
    <t>32,915</t>
  </si>
  <si>
    <t>32,869</t>
  </si>
  <si>
    <t>Richland County, Illinois</t>
  </si>
  <si>
    <t>16,233</t>
  </si>
  <si>
    <t>16,207</t>
  </si>
  <si>
    <t>16,165</t>
  </si>
  <si>
    <t>16,068</t>
  </si>
  <si>
    <t>16,061</t>
  </si>
  <si>
    <t>Rock Island County, Illinois</t>
  </si>
  <si>
    <t>147,546</t>
  </si>
  <si>
    <t>147,632</t>
  </si>
  <si>
    <t>147,256</t>
  </si>
  <si>
    <t>147,065</t>
  </si>
  <si>
    <t>146,804</t>
  </si>
  <si>
    <t>146,063</t>
  </si>
  <si>
    <t>St. Clair County, Illinois</t>
  </si>
  <si>
    <t>270,056</t>
  </si>
  <si>
    <t>270,063</t>
  </si>
  <si>
    <t>270,406</t>
  </si>
  <si>
    <t>270,088</t>
  </si>
  <si>
    <t>268,785</t>
  </si>
  <si>
    <t>267,065</t>
  </si>
  <si>
    <t>265,729</t>
  </si>
  <si>
    <t>Saline County, Illinois</t>
  </si>
  <si>
    <t>24,913</t>
  </si>
  <si>
    <t>24,937</t>
  </si>
  <si>
    <t>24,959</t>
  </si>
  <si>
    <t>24,981</t>
  </si>
  <si>
    <t>24,892</t>
  </si>
  <si>
    <t>24,612</t>
  </si>
  <si>
    <t>Sangamon County, Illinois</t>
  </si>
  <si>
    <t>197,465</t>
  </si>
  <si>
    <t>197,833</t>
  </si>
  <si>
    <t>198,925</t>
  </si>
  <si>
    <t>199,247</t>
  </si>
  <si>
    <t>199,037</t>
  </si>
  <si>
    <t>198,997</t>
  </si>
  <si>
    <t>Schuyler County, Illinois</t>
  </si>
  <si>
    <t>7,544</t>
  </si>
  <si>
    <t>7,545</t>
  </si>
  <si>
    <t>7,485</t>
  </si>
  <si>
    <t>7,486</t>
  </si>
  <si>
    <t>7,425</t>
  </si>
  <si>
    <t>7,330</t>
  </si>
  <si>
    <t>Scott County, Illinois</t>
  </si>
  <si>
    <t>5,355</t>
  </si>
  <si>
    <t>5,335</t>
  </si>
  <si>
    <t>5,232</t>
  </si>
  <si>
    <t>5,295</t>
  </si>
  <si>
    <t>5,234</t>
  </si>
  <si>
    <t>5,204</t>
  </si>
  <si>
    <t>Shelby County, Illinois</t>
  </si>
  <si>
    <t>22,363</t>
  </si>
  <si>
    <t>22,344</t>
  </si>
  <si>
    <t>22,290</t>
  </si>
  <si>
    <t>22,233</t>
  </si>
  <si>
    <t>22,164</t>
  </si>
  <si>
    <t>22,048</t>
  </si>
  <si>
    <t>Stark County, Illinois</t>
  </si>
  <si>
    <t>5,967</t>
  </si>
  <si>
    <t>5,839</t>
  </si>
  <si>
    <t>5,883</t>
  </si>
  <si>
    <t>5,813</t>
  </si>
  <si>
    <t>Stephenson County, Illinois</t>
  </si>
  <si>
    <t>47,711</t>
  </si>
  <si>
    <t>47,680</t>
  </si>
  <si>
    <t>47,396</t>
  </si>
  <si>
    <t>46,973</t>
  </si>
  <si>
    <t>46,782</t>
  </si>
  <si>
    <t>46,435</t>
  </si>
  <si>
    <t>Tazewell County, Illinois</t>
  </si>
  <si>
    <t>135,394</t>
  </si>
  <si>
    <t>135,447</t>
  </si>
  <si>
    <t>135,742</t>
  </si>
  <si>
    <t>136,094</t>
  </si>
  <si>
    <t>136,372</t>
  </si>
  <si>
    <t>135,707</t>
  </si>
  <si>
    <t>Union County, Illinois</t>
  </si>
  <si>
    <t>17,808</t>
  </si>
  <si>
    <t>17,760</t>
  </si>
  <si>
    <t>17,702</t>
  </si>
  <si>
    <t>17,632</t>
  </si>
  <si>
    <t>17,559</t>
  </si>
  <si>
    <t>17,447</t>
  </si>
  <si>
    <t>Vermilion County, Illinois</t>
  </si>
  <si>
    <t>81,625</t>
  </si>
  <si>
    <t>81,595</t>
  </si>
  <si>
    <t>81,358</t>
  </si>
  <si>
    <t>80,764</t>
  </si>
  <si>
    <t>80,418</t>
  </si>
  <si>
    <t>79,728</t>
  </si>
  <si>
    <t>Wabash County, Illinois</t>
  </si>
  <si>
    <t>11,947</t>
  </si>
  <si>
    <t>11,933</t>
  </si>
  <si>
    <t>11,829</t>
  </si>
  <si>
    <t>11,716</t>
  </si>
  <si>
    <t>11,624</t>
  </si>
  <si>
    <t>Warren County, Illinois</t>
  </si>
  <si>
    <t>17,707</t>
  </si>
  <si>
    <t>17,710</t>
  </si>
  <si>
    <t>17,716</t>
  </si>
  <si>
    <t>17,843</t>
  </si>
  <si>
    <t>17,785</t>
  </si>
  <si>
    <t>17,704</t>
  </si>
  <si>
    <t>17,874</t>
  </si>
  <si>
    <t>Washington County, Illinois</t>
  </si>
  <si>
    <t>14,716</t>
  </si>
  <si>
    <t>14,586</t>
  </si>
  <si>
    <t>14,611</t>
  </si>
  <si>
    <t>14,404</t>
  </si>
  <si>
    <t>14,337</t>
  </si>
  <si>
    <t>Wayne County, Illinois</t>
  </si>
  <si>
    <t>16,760</t>
  </si>
  <si>
    <t>16,736</t>
  </si>
  <si>
    <t>16,620</t>
  </si>
  <si>
    <t>16,621</t>
  </si>
  <si>
    <t>16,616</t>
  </si>
  <si>
    <t>16,543</t>
  </si>
  <si>
    <t>White County, Illinois</t>
  </si>
  <si>
    <t>14,665</t>
  </si>
  <si>
    <t>14,642</t>
  </si>
  <si>
    <t>14,622</t>
  </si>
  <si>
    <t>14,582</t>
  </si>
  <si>
    <t>14,526</t>
  </si>
  <si>
    <t>14,374</t>
  </si>
  <si>
    <t>Whiteside County, Illinois</t>
  </si>
  <si>
    <t>58,498</t>
  </si>
  <si>
    <t>58,472</t>
  </si>
  <si>
    <t>58,151</t>
  </si>
  <si>
    <t>57,627</t>
  </si>
  <si>
    <t>57,274</t>
  </si>
  <si>
    <t>56,876</t>
  </si>
  <si>
    <t>Will County, Illinois</t>
  </si>
  <si>
    <t>677,560</t>
  </si>
  <si>
    <t>678,828</t>
  </si>
  <si>
    <t>680,400</t>
  </si>
  <si>
    <t>682,187</t>
  </si>
  <si>
    <t>683,708</t>
  </si>
  <si>
    <t>685,419</t>
  </si>
  <si>
    <t>Williamson County, Illinois</t>
  </si>
  <si>
    <t>66,357</t>
  </si>
  <si>
    <t>66,362</t>
  </si>
  <si>
    <t>66,433</t>
  </si>
  <si>
    <t>66,741</t>
  </si>
  <si>
    <t>66,770</t>
  </si>
  <si>
    <t>67,088</t>
  </si>
  <si>
    <t>67,008</t>
  </si>
  <si>
    <t>Winnebago County, Illinois</t>
  </si>
  <si>
    <t>295,266</t>
  </si>
  <si>
    <t>295,264</t>
  </si>
  <si>
    <t>295,151</t>
  </si>
  <si>
    <t>293,667</t>
  </si>
  <si>
    <t>291,923</t>
  </si>
  <si>
    <t>290,845</t>
  </si>
  <si>
    <t>288,542</t>
  </si>
  <si>
    <t>Woodford County, Illinois</t>
  </si>
  <si>
    <t>38,664</t>
  </si>
  <si>
    <t>38,640</t>
  </si>
  <si>
    <t>38,913</t>
  </si>
  <si>
    <t>38,925</t>
  </si>
  <si>
    <t>39,155</t>
  </si>
  <si>
    <t>39,187</t>
  </si>
  <si>
    <t>Adams County, Indiana</t>
  </si>
  <si>
    <t>34,387</t>
  </si>
  <si>
    <t>34,435</t>
  </si>
  <si>
    <t>34,351</t>
  </si>
  <si>
    <t>34,401</t>
  </si>
  <si>
    <t>34,685</t>
  </si>
  <si>
    <t>34,791</t>
  </si>
  <si>
    <t>Allen County, Indiana</t>
  </si>
  <si>
    <t>355,329</t>
  </si>
  <si>
    <t>355,327</t>
  </si>
  <si>
    <t>355,857</t>
  </si>
  <si>
    <t>358,745</t>
  </si>
  <si>
    <t>360,832</t>
  </si>
  <si>
    <t>363,596</t>
  </si>
  <si>
    <t>365,918</t>
  </si>
  <si>
    <t>Bartholomew County, Indiana</t>
  </si>
  <si>
    <t>76,794</t>
  </si>
  <si>
    <t>76,786</t>
  </si>
  <si>
    <t>76,848</t>
  </si>
  <si>
    <t>77,621</t>
  </si>
  <si>
    <t>78,903</t>
  </si>
  <si>
    <t>79,549</t>
  </si>
  <si>
    <t>80,217</t>
  </si>
  <si>
    <t>Benton County, Indiana</t>
  </si>
  <si>
    <t>8,854</t>
  </si>
  <si>
    <t>8,883</t>
  </si>
  <si>
    <t>8,834</t>
  </si>
  <si>
    <t>8,748</t>
  </si>
  <si>
    <t>8,700</t>
  </si>
  <si>
    <t>Blackford County, Indiana</t>
  </si>
  <si>
    <t>12,766</t>
  </si>
  <si>
    <t>12,763</t>
  </si>
  <si>
    <t>12,680</t>
  </si>
  <si>
    <t>12,548</t>
  </si>
  <si>
    <t>12,490</t>
  </si>
  <si>
    <t>12,401</t>
  </si>
  <si>
    <t>Boone County, Indiana</t>
  </si>
  <si>
    <t>56,640</t>
  </si>
  <si>
    <t>56,638</t>
  </si>
  <si>
    <t>56,836</t>
  </si>
  <si>
    <t>57,886</t>
  </si>
  <si>
    <t>59,076</t>
  </si>
  <si>
    <t>60,519</t>
  </si>
  <si>
    <t>61,915</t>
  </si>
  <si>
    <t>Brown County, Indiana</t>
  </si>
  <si>
    <t>15,242</t>
  </si>
  <si>
    <t>15,209</t>
  </si>
  <si>
    <t>15,075</t>
  </si>
  <si>
    <t>15,054</t>
  </si>
  <si>
    <t>14,962</t>
  </si>
  <si>
    <t>Carroll County, Indiana</t>
  </si>
  <si>
    <t>20,155</t>
  </si>
  <si>
    <t>20,161</t>
  </si>
  <si>
    <t>20,066</t>
  </si>
  <si>
    <t>20,096</t>
  </si>
  <si>
    <t>19,923</t>
  </si>
  <si>
    <t>Cass County, Indiana</t>
  </si>
  <si>
    <t>38,966</t>
  </si>
  <si>
    <t>39,002</t>
  </si>
  <si>
    <t>38,920</t>
  </si>
  <si>
    <t>38,746</t>
  </si>
  <si>
    <t>38,542</t>
  </si>
  <si>
    <t>38,438</t>
  </si>
  <si>
    <t>Clark County, Indiana</t>
  </si>
  <si>
    <t>110,232</t>
  </si>
  <si>
    <t>110,547</t>
  </si>
  <si>
    <t>111,534</t>
  </si>
  <si>
    <t>111,919</t>
  </si>
  <si>
    <t>112,800</t>
  </si>
  <si>
    <t>114,262</t>
  </si>
  <si>
    <t>Clay County, Indiana</t>
  </si>
  <si>
    <t>26,890</t>
  </si>
  <si>
    <t>26,870</t>
  </si>
  <si>
    <t>26,902</t>
  </si>
  <si>
    <t>26,855</t>
  </si>
  <si>
    <t>26,797</t>
  </si>
  <si>
    <t>26,562</t>
  </si>
  <si>
    <t>Clinton County, Indiana</t>
  </si>
  <si>
    <t>33,224</t>
  </si>
  <si>
    <t>33,203</t>
  </si>
  <si>
    <t>33,043</t>
  </si>
  <si>
    <t>32,958</t>
  </si>
  <si>
    <t>32,776</t>
  </si>
  <si>
    <t>Crawford County, Indiana</t>
  </si>
  <si>
    <t>10,713</t>
  </si>
  <si>
    <t>10,714</t>
  </si>
  <si>
    <t>10,606</t>
  </si>
  <si>
    <t>10,645</t>
  </si>
  <si>
    <t>10,611</t>
  </si>
  <si>
    <t>10,655</t>
  </si>
  <si>
    <t>Daviess County, Indiana</t>
  </si>
  <si>
    <t>31,648</t>
  </si>
  <si>
    <t>31,654</t>
  </si>
  <si>
    <t>31,713</t>
  </si>
  <si>
    <t>31,918</t>
  </si>
  <si>
    <t>32,116</t>
  </si>
  <si>
    <t>32,303</t>
  </si>
  <si>
    <t>32,729</t>
  </si>
  <si>
    <t>Dearborn County, Indiana</t>
  </si>
  <si>
    <t>50,047</t>
  </si>
  <si>
    <t>50,093</t>
  </si>
  <si>
    <t>50,020</t>
  </si>
  <si>
    <t>49,782</t>
  </si>
  <si>
    <t>49,799</t>
  </si>
  <si>
    <t>49,506</t>
  </si>
  <si>
    <t>Decatur County, Indiana</t>
  </si>
  <si>
    <t>25,740</t>
  </si>
  <si>
    <t>25,795</t>
  </si>
  <si>
    <t>25,895</t>
  </si>
  <si>
    <t>26,083</t>
  </si>
  <si>
    <t>26,262</t>
  </si>
  <si>
    <t>26,524</t>
  </si>
  <si>
    <t>DeKalb County, Indiana</t>
  </si>
  <si>
    <t>42,223</t>
  </si>
  <si>
    <t>42,254</t>
  </si>
  <si>
    <t>42,413</t>
  </si>
  <si>
    <t>42,255</t>
  </si>
  <si>
    <t>42,302</t>
  </si>
  <si>
    <t>42,383</t>
  </si>
  <si>
    <t>Delaware County, Indiana</t>
  </si>
  <si>
    <t>117,671</t>
  </si>
  <si>
    <t>117,672</t>
  </si>
  <si>
    <t>117,797</t>
  </si>
  <si>
    <t>117,309</t>
  </si>
  <si>
    <t>117,355</t>
  </si>
  <si>
    <t>117,074</t>
  </si>
  <si>
    <t>Dubois County, Indiana</t>
  </si>
  <si>
    <t>41,889</t>
  </si>
  <si>
    <t>41,898</t>
  </si>
  <si>
    <t>42,094</t>
  </si>
  <si>
    <t>42,318</t>
  </si>
  <si>
    <t>42,345</t>
  </si>
  <si>
    <t>Elkhart County, Indiana</t>
  </si>
  <si>
    <t>197,559</t>
  </si>
  <si>
    <t>197,561</t>
  </si>
  <si>
    <t>197,441</t>
  </si>
  <si>
    <t>198,480</t>
  </si>
  <si>
    <t>199,236</t>
  </si>
  <si>
    <t>200,591</t>
  </si>
  <si>
    <t>201,971</t>
  </si>
  <si>
    <t>Fayette County, Indiana</t>
  </si>
  <si>
    <t>24,277</t>
  </si>
  <si>
    <t>24,302</t>
  </si>
  <si>
    <t>24,341</t>
  </si>
  <si>
    <t>24,163</t>
  </si>
  <si>
    <t>23,965</t>
  </si>
  <si>
    <t>23,839</t>
  </si>
  <si>
    <t>23,468</t>
  </si>
  <si>
    <t>Floyd County, Indiana</t>
  </si>
  <si>
    <t>74,578</t>
  </si>
  <si>
    <t>74,660</t>
  </si>
  <si>
    <t>74,975</t>
  </si>
  <si>
    <t>75,284</t>
  </si>
  <si>
    <t>76,059</t>
  </si>
  <si>
    <t>76,179</t>
  </si>
  <si>
    <t>Fountain County, Indiana</t>
  </si>
  <si>
    <t>17,240</t>
  </si>
  <si>
    <t>17,238</t>
  </si>
  <si>
    <t>17,258</t>
  </si>
  <si>
    <t>17,130</t>
  </si>
  <si>
    <t>17,100</t>
  </si>
  <si>
    <t>16,863</t>
  </si>
  <si>
    <t>16,658</t>
  </si>
  <si>
    <t>Franklin County, Indiana</t>
  </si>
  <si>
    <t>23,087</t>
  </si>
  <si>
    <t>23,056</t>
  </si>
  <si>
    <t>22,997</t>
  </si>
  <si>
    <t>22,986</t>
  </si>
  <si>
    <t>22,929</t>
  </si>
  <si>
    <t>Fulton County, Indiana</t>
  </si>
  <si>
    <t>20,836</t>
  </si>
  <si>
    <t>20,820</t>
  </si>
  <si>
    <t>20,751</t>
  </si>
  <si>
    <t>20,664</t>
  </si>
  <si>
    <t>20,455</t>
  </si>
  <si>
    <t>20,500</t>
  </si>
  <si>
    <t>Gibson County, Indiana</t>
  </si>
  <si>
    <t>33,503</t>
  </si>
  <si>
    <t>33,527</t>
  </si>
  <si>
    <t>33,540</t>
  </si>
  <si>
    <t>33,551</t>
  </si>
  <si>
    <t>33,554</t>
  </si>
  <si>
    <t>33,759</t>
  </si>
  <si>
    <t>Grant County, Indiana</t>
  </si>
  <si>
    <t>70,061</t>
  </si>
  <si>
    <t>70,063</t>
  </si>
  <si>
    <t>70,002</t>
  </si>
  <si>
    <t>69,669</t>
  </si>
  <si>
    <t>69,283</t>
  </si>
  <si>
    <t>69,044</t>
  </si>
  <si>
    <t>68,569</t>
  </si>
  <si>
    <t>Greene County, Indiana</t>
  </si>
  <si>
    <t>33,165</t>
  </si>
  <si>
    <t>33,164</t>
  </si>
  <si>
    <t>33,197</t>
  </si>
  <si>
    <t>33,119</t>
  </si>
  <si>
    <t>33,029</t>
  </si>
  <si>
    <t>32,726</t>
  </si>
  <si>
    <t>Hamilton County, Indiana</t>
  </si>
  <si>
    <t>274,569</t>
  </si>
  <si>
    <t>276,377</t>
  </si>
  <si>
    <t>283,213</t>
  </si>
  <si>
    <t>289,570</t>
  </si>
  <si>
    <t>296,828</t>
  </si>
  <si>
    <t>302,623</t>
  </si>
  <si>
    <t>Hancock County, Indiana</t>
  </si>
  <si>
    <t>70,045</t>
  </si>
  <si>
    <t>70,182</t>
  </si>
  <si>
    <t>70,360</t>
  </si>
  <si>
    <t>70,641</t>
  </si>
  <si>
    <t>71,096</t>
  </si>
  <si>
    <t>71,978</t>
  </si>
  <si>
    <t>Harrison County, Indiana</t>
  </si>
  <si>
    <t>39,364</t>
  </si>
  <si>
    <t>39,365</t>
  </si>
  <si>
    <t>39,237</t>
  </si>
  <si>
    <t>39,099</t>
  </si>
  <si>
    <t>39,082</t>
  </si>
  <si>
    <t>39,299</t>
  </si>
  <si>
    <t>Hendricks County, Indiana</t>
  </si>
  <si>
    <t>145,448</t>
  </si>
  <si>
    <t>145,412</t>
  </si>
  <si>
    <t>145,849</t>
  </si>
  <si>
    <t>148,613</t>
  </si>
  <si>
    <t>150,722</t>
  </si>
  <si>
    <t>153,644</t>
  </si>
  <si>
    <t>156,056</t>
  </si>
  <si>
    <t>Henry County, Indiana</t>
  </si>
  <si>
    <t>49,462</t>
  </si>
  <si>
    <t>49,474</t>
  </si>
  <si>
    <t>49,343</t>
  </si>
  <si>
    <t>49,259</t>
  </si>
  <si>
    <t>49,066</t>
  </si>
  <si>
    <t>48,995</t>
  </si>
  <si>
    <t>Howard County, Indiana</t>
  </si>
  <si>
    <t>82,752</t>
  </si>
  <si>
    <t>82,766</t>
  </si>
  <si>
    <t>82,888</t>
  </si>
  <si>
    <t>82,973</t>
  </si>
  <si>
    <t>82,961</t>
  </si>
  <si>
    <t>82,982</t>
  </si>
  <si>
    <t>Huntington County, Indiana</t>
  </si>
  <si>
    <t>37,124</t>
  </si>
  <si>
    <t>37,096</t>
  </si>
  <si>
    <t>37,171</t>
  </si>
  <si>
    <t>36,979</t>
  </si>
  <si>
    <t>36,841</t>
  </si>
  <si>
    <t>36,706</t>
  </si>
  <si>
    <t>Jackson County, Indiana</t>
  </si>
  <si>
    <t>42,376</t>
  </si>
  <si>
    <t>42,380</t>
  </si>
  <si>
    <t>42,584</t>
  </si>
  <si>
    <t>42,920</t>
  </si>
  <si>
    <t>42,990</t>
  </si>
  <si>
    <t>43,436</t>
  </si>
  <si>
    <t>43,705</t>
  </si>
  <si>
    <t>Jasper County, Indiana</t>
  </si>
  <si>
    <t>33,478</t>
  </si>
  <si>
    <t>33,502</t>
  </si>
  <si>
    <t>33,402</t>
  </si>
  <si>
    <t>33,453</t>
  </si>
  <si>
    <t>33,381</t>
  </si>
  <si>
    <t>33,475</t>
  </si>
  <si>
    <t>Jay County, Indiana</t>
  </si>
  <si>
    <t>21,253</t>
  </si>
  <si>
    <t>21,296</t>
  </si>
  <si>
    <t>21,179</t>
  </si>
  <si>
    <t>Jefferson County, Indiana</t>
  </si>
  <si>
    <t>32,428</t>
  </si>
  <si>
    <t>32,425</t>
  </si>
  <si>
    <t>32,298</t>
  </si>
  <si>
    <t>32,506</t>
  </si>
  <si>
    <t>32,511</t>
  </si>
  <si>
    <t>32,494</t>
  </si>
  <si>
    <t>Jennings County, Indiana</t>
  </si>
  <si>
    <t>28,525</t>
  </si>
  <si>
    <t>28,465</t>
  </si>
  <si>
    <t>28,196</t>
  </si>
  <si>
    <t>28,182</t>
  </si>
  <si>
    <t>28,272</t>
  </si>
  <si>
    <t>28,000</t>
  </si>
  <si>
    <t>Johnson County, Indiana</t>
  </si>
  <si>
    <t>139,654</t>
  </si>
  <si>
    <t>139,867</t>
  </si>
  <si>
    <t>140,274</t>
  </si>
  <si>
    <t>141,767</t>
  </si>
  <si>
    <t>143,562</t>
  </si>
  <si>
    <t>145,806</t>
  </si>
  <si>
    <t>147,538</t>
  </si>
  <si>
    <t>Knox County, Indiana</t>
  </si>
  <si>
    <t>38,440</t>
  </si>
  <si>
    <t>38,383</t>
  </si>
  <si>
    <t>38,468</t>
  </si>
  <si>
    <t>38,051</t>
  </si>
  <si>
    <t>38,064</t>
  </si>
  <si>
    <t>37,938</t>
  </si>
  <si>
    <t>Kosciusko County, Indiana</t>
  </si>
  <si>
    <t>77,358</t>
  </si>
  <si>
    <t>77,356</t>
  </si>
  <si>
    <t>77,346</t>
  </si>
  <si>
    <t>77,389</t>
  </si>
  <si>
    <t>77,654</t>
  </si>
  <si>
    <t>77,997</t>
  </si>
  <si>
    <t>78,564</t>
  </si>
  <si>
    <t>LaGrange County, Indiana</t>
  </si>
  <si>
    <t>37,128</t>
  </si>
  <si>
    <t>37,130</t>
  </si>
  <si>
    <t>37,168</t>
  </si>
  <si>
    <t>37,491</t>
  </si>
  <si>
    <t>37,635</t>
  </si>
  <si>
    <t>38,067</t>
  </si>
  <si>
    <t>38,436</t>
  </si>
  <si>
    <t>Lake County, Indiana</t>
  </si>
  <si>
    <t>496,005</t>
  </si>
  <si>
    <t>496,031</t>
  </si>
  <si>
    <t>496,055</t>
  </si>
  <si>
    <t>494,820</t>
  </si>
  <si>
    <t>493,194</t>
  </si>
  <si>
    <t>491,403</t>
  </si>
  <si>
    <t>490,228</t>
  </si>
  <si>
    <t>LaPorte County, Indiana</t>
  </si>
  <si>
    <t>111,467</t>
  </si>
  <si>
    <t>111,421</t>
  </si>
  <si>
    <t>111,187</t>
  </si>
  <si>
    <t>111,158</t>
  </si>
  <si>
    <t>111,256</t>
  </si>
  <si>
    <t>111,444</t>
  </si>
  <si>
    <t>Lawrence County, Indiana</t>
  </si>
  <si>
    <t>46,134</t>
  </si>
  <si>
    <t>46,129</t>
  </si>
  <si>
    <t>46,138</t>
  </si>
  <si>
    <t>46,088</t>
  </si>
  <si>
    <t>46,045</t>
  </si>
  <si>
    <t>45,873</t>
  </si>
  <si>
    <t>45,704</t>
  </si>
  <si>
    <t>Madison County, Indiana</t>
  </si>
  <si>
    <t>131,636</t>
  </si>
  <si>
    <t>131,665</t>
  </si>
  <si>
    <t>131,051</t>
  </si>
  <si>
    <t>130,284</t>
  </si>
  <si>
    <t>130,370</t>
  </si>
  <si>
    <t>130,069</t>
  </si>
  <si>
    <t>Marion County, Indiana</t>
  </si>
  <si>
    <t>903,393</t>
  </si>
  <si>
    <t>903,389</t>
  </si>
  <si>
    <t>904,710</t>
  </si>
  <si>
    <t>910,798</t>
  </si>
  <si>
    <t>918,581</t>
  </si>
  <si>
    <t>928,349</t>
  </si>
  <si>
    <t>934,243</t>
  </si>
  <si>
    <t>Marshall County, Indiana</t>
  </si>
  <si>
    <t>47,051</t>
  </si>
  <si>
    <t>47,008</t>
  </si>
  <si>
    <t>46,981</t>
  </si>
  <si>
    <t>47,025</t>
  </si>
  <si>
    <t>47,037</t>
  </si>
  <si>
    <t>47,107</t>
  </si>
  <si>
    <t>Martin County, Indiana</t>
  </si>
  <si>
    <t>10,334</t>
  </si>
  <si>
    <t>10,378</t>
  </si>
  <si>
    <t>10,338</t>
  </si>
  <si>
    <t>10,322</t>
  </si>
  <si>
    <t>10,230</t>
  </si>
  <si>
    <t>10,203</t>
  </si>
  <si>
    <t>Miami County, Indiana</t>
  </si>
  <si>
    <t>36,585</t>
  </si>
  <si>
    <t>36,502</t>
  </si>
  <si>
    <t>36,133</t>
  </si>
  <si>
    <t>35,954</t>
  </si>
  <si>
    <t>Monroe County, Indiana</t>
  </si>
  <si>
    <t>137,974</t>
  </si>
  <si>
    <t>137,959</t>
  </si>
  <si>
    <t>138,520</t>
  </si>
  <si>
    <t>140,339</t>
  </si>
  <si>
    <t>141,289</t>
  </si>
  <si>
    <t>142,020</t>
  </si>
  <si>
    <t>143,339</t>
  </si>
  <si>
    <t>Montgomery County, Indiana</t>
  </si>
  <si>
    <t>38,124</t>
  </si>
  <si>
    <t>38,126</t>
  </si>
  <si>
    <t>38,096</t>
  </si>
  <si>
    <t>38,343</t>
  </si>
  <si>
    <t>38,202</t>
  </si>
  <si>
    <t>38,146</t>
  </si>
  <si>
    <t>Morgan County, Indiana</t>
  </si>
  <si>
    <t>68,894</t>
  </si>
  <si>
    <t>68,939</t>
  </si>
  <si>
    <t>69,156</t>
  </si>
  <si>
    <t>69,206</t>
  </si>
  <si>
    <t>69,216</t>
  </si>
  <si>
    <t>69,446</t>
  </si>
  <si>
    <t>69,693</t>
  </si>
  <si>
    <t>Newton County, Indiana</t>
  </si>
  <si>
    <t>14,244</t>
  </si>
  <si>
    <t>14,257</t>
  </si>
  <si>
    <t>14,129</t>
  </si>
  <si>
    <t>14,079</t>
  </si>
  <si>
    <t>14,156</t>
  </si>
  <si>
    <t>Noble County, Indiana</t>
  </si>
  <si>
    <t>47,536</t>
  </si>
  <si>
    <t>47,471</t>
  </si>
  <si>
    <t>47,460</t>
  </si>
  <si>
    <t>47,424</t>
  </si>
  <si>
    <t>47,511</t>
  </si>
  <si>
    <t>Ohio County, Indiana</t>
  </si>
  <si>
    <t>6,128</t>
  </si>
  <si>
    <t>6,084</t>
  </si>
  <si>
    <t>6,103</t>
  </si>
  <si>
    <t>6,035</t>
  </si>
  <si>
    <t>Orange County, Indiana</t>
  </si>
  <si>
    <t>19,840</t>
  </si>
  <si>
    <t>19,815</t>
  </si>
  <si>
    <t>19,916</t>
  </si>
  <si>
    <t>19,696</t>
  </si>
  <si>
    <t>19,727</t>
  </si>
  <si>
    <t>19,626</t>
  </si>
  <si>
    <t>Owen County, Indiana</t>
  </si>
  <si>
    <t>21,575</t>
  </si>
  <si>
    <t>21,583</t>
  </si>
  <si>
    <t>21,587</t>
  </si>
  <si>
    <t>21,516</t>
  </si>
  <si>
    <t>21,363</t>
  </si>
  <si>
    <t>21,170</t>
  </si>
  <si>
    <t>20,969</t>
  </si>
  <si>
    <t>Parke County, Indiana</t>
  </si>
  <si>
    <t>17,339</t>
  </si>
  <si>
    <t>17,354</t>
  </si>
  <si>
    <t>17,299</t>
  </si>
  <si>
    <t>17,123</t>
  </si>
  <si>
    <t>17,112</t>
  </si>
  <si>
    <t>17,234</t>
  </si>
  <si>
    <t>17,233</t>
  </si>
  <si>
    <t>Perry County, Indiana</t>
  </si>
  <si>
    <t>19,338</t>
  </si>
  <si>
    <t>19,419</t>
  </si>
  <si>
    <t>19,469</t>
  </si>
  <si>
    <t>19,429</t>
  </si>
  <si>
    <t>19,488</t>
  </si>
  <si>
    <t>19,454</t>
  </si>
  <si>
    <t>Pike County, Indiana</t>
  </si>
  <si>
    <t>12,845</t>
  </si>
  <si>
    <t>12,844</t>
  </si>
  <si>
    <t>12,847</t>
  </si>
  <si>
    <t>12,774</t>
  </si>
  <si>
    <t>12,666</t>
  </si>
  <si>
    <t>12,624</t>
  </si>
  <si>
    <t>Porter County, Indiana</t>
  </si>
  <si>
    <t>164,343</t>
  </si>
  <si>
    <t>164,347</t>
  </si>
  <si>
    <t>164,491</t>
  </si>
  <si>
    <t>165,442</t>
  </si>
  <si>
    <t>165,659</t>
  </si>
  <si>
    <t>166,427</t>
  </si>
  <si>
    <t>167,076</t>
  </si>
  <si>
    <t>Posey County, Indiana</t>
  </si>
  <si>
    <t>25,910</t>
  </si>
  <si>
    <t>25,855</t>
  </si>
  <si>
    <t>25,680</t>
  </si>
  <si>
    <t>25,616</t>
  </si>
  <si>
    <t>25,515</t>
  </si>
  <si>
    <t>Pulaski County, Indiana</t>
  </si>
  <si>
    <t>13,402</t>
  </si>
  <si>
    <t>13,280</t>
  </si>
  <si>
    <t>13,053</t>
  </si>
  <si>
    <t>13,004</t>
  </si>
  <si>
    <t>12,967</t>
  </si>
  <si>
    <t>Putnam County, Indiana</t>
  </si>
  <si>
    <t>37,963</t>
  </si>
  <si>
    <t>37,952</t>
  </si>
  <si>
    <t>37,928</t>
  </si>
  <si>
    <t>37,882</t>
  </si>
  <si>
    <t>37,681</t>
  </si>
  <si>
    <t>37,532</t>
  </si>
  <si>
    <t>37,618</t>
  </si>
  <si>
    <t>Randolph County, Indiana</t>
  </si>
  <si>
    <t>26,171</t>
  </si>
  <si>
    <t>26,165</t>
  </si>
  <si>
    <t>25,835</t>
  </si>
  <si>
    <t>25,384</t>
  </si>
  <si>
    <t>Ripley County, Indiana</t>
  </si>
  <si>
    <t>28,818</t>
  </si>
  <si>
    <t>28,815</t>
  </si>
  <si>
    <t>28,719</t>
  </si>
  <si>
    <t>28,529</t>
  </si>
  <si>
    <t>28,443</t>
  </si>
  <si>
    <t>28,497</t>
  </si>
  <si>
    <t>Rush County, Indiana</t>
  </si>
  <si>
    <t>17,392</t>
  </si>
  <si>
    <t>17,367</t>
  </si>
  <si>
    <t>17,317</t>
  </si>
  <si>
    <t>17,134</t>
  </si>
  <si>
    <t>16,892</t>
  </si>
  <si>
    <t>St. Joseph County, Indiana</t>
  </si>
  <si>
    <t>266,931</t>
  </si>
  <si>
    <t>266,929</t>
  </si>
  <si>
    <t>266,784</t>
  </si>
  <si>
    <t>266,756</t>
  </si>
  <si>
    <t>266,571</t>
  </si>
  <si>
    <t>266,850</t>
  </si>
  <si>
    <t>267,618</t>
  </si>
  <si>
    <t>Scott County, Indiana</t>
  </si>
  <si>
    <t>24,181</t>
  </si>
  <si>
    <t>24,193</t>
  </si>
  <si>
    <t>23,945</t>
  </si>
  <si>
    <t>23,784</t>
  </si>
  <si>
    <t>23,852</t>
  </si>
  <si>
    <t>23,712</t>
  </si>
  <si>
    <t>Shelby County, Indiana</t>
  </si>
  <si>
    <t>44,436</t>
  </si>
  <si>
    <t>44,393</t>
  </si>
  <si>
    <t>44,322</t>
  </si>
  <si>
    <t>44,355</t>
  </si>
  <si>
    <t>44,382</t>
  </si>
  <si>
    <t>44,502</t>
  </si>
  <si>
    <t>44,579</t>
  </si>
  <si>
    <t>Spencer County, Indiana</t>
  </si>
  <si>
    <t>20,952</t>
  </si>
  <si>
    <t>20,890</t>
  </si>
  <si>
    <t>21,056</t>
  </si>
  <si>
    <t>20,875</t>
  </si>
  <si>
    <t>20,844</t>
  </si>
  <si>
    <t>20,801</t>
  </si>
  <si>
    <t>Starke County, Indiana</t>
  </si>
  <si>
    <t>23,363</t>
  </si>
  <si>
    <t>23,370</t>
  </si>
  <si>
    <t>23,219</t>
  </si>
  <si>
    <t>23,197</t>
  </si>
  <si>
    <t>23,215</t>
  </si>
  <si>
    <t>23,074</t>
  </si>
  <si>
    <t>Steuben County, Indiana</t>
  </si>
  <si>
    <t>34,185</t>
  </si>
  <si>
    <t>34,183</t>
  </si>
  <si>
    <t>34,135</t>
  </si>
  <si>
    <t>34,058</t>
  </si>
  <si>
    <t>34,155</t>
  </si>
  <si>
    <t>34,294</t>
  </si>
  <si>
    <t>34,308</t>
  </si>
  <si>
    <t>Sullivan County, Indiana</t>
  </si>
  <si>
    <t>21,475</t>
  </si>
  <si>
    <t>21,246</t>
  </si>
  <si>
    <t>21,227</t>
  </si>
  <si>
    <t>21,193</t>
  </si>
  <si>
    <t>21,050</t>
  </si>
  <si>
    <t>Switzerland County, Indiana</t>
  </si>
  <si>
    <t>10,613</t>
  </si>
  <si>
    <t>10,622</t>
  </si>
  <si>
    <t>10,567</t>
  </si>
  <si>
    <t>10,402</t>
  </si>
  <si>
    <t>10,528</t>
  </si>
  <si>
    <t>10,452</t>
  </si>
  <si>
    <t>Tippecanoe County, Indiana</t>
  </si>
  <si>
    <t>172,780</t>
  </si>
  <si>
    <t>173,011</t>
  </si>
  <si>
    <t>175,485</t>
  </si>
  <si>
    <t>178,180</t>
  </si>
  <si>
    <t>180,925</t>
  </si>
  <si>
    <t>183,074</t>
  </si>
  <si>
    <t>Tipton County, Indiana</t>
  </si>
  <si>
    <t>15,936</t>
  </si>
  <si>
    <t>15,874</t>
  </si>
  <si>
    <t>15,846</t>
  </si>
  <si>
    <t>15,584</t>
  </si>
  <si>
    <t>15,415</t>
  </si>
  <si>
    <t>Union County, Indiana</t>
  </si>
  <si>
    <t>7,516</t>
  </si>
  <si>
    <t>7,538</t>
  </si>
  <si>
    <t>7,477</t>
  </si>
  <si>
    <t>7,340</t>
  </si>
  <si>
    <t>7,309</t>
  </si>
  <si>
    <t>7,246</t>
  </si>
  <si>
    <t>Vanderburgh County, Indiana</t>
  </si>
  <si>
    <t>179,703</t>
  </si>
  <si>
    <t>179,790</t>
  </si>
  <si>
    <t>180,285</t>
  </si>
  <si>
    <t>180,781</t>
  </si>
  <si>
    <t>181,524</t>
  </si>
  <si>
    <t>182,006</t>
  </si>
  <si>
    <t>Vermillion County, Indiana</t>
  </si>
  <si>
    <t>16,212</t>
  </si>
  <si>
    <t>16,145</t>
  </si>
  <si>
    <t>16,112</t>
  </si>
  <si>
    <t>15,955</t>
  </si>
  <si>
    <t>15,855</t>
  </si>
  <si>
    <t>15,693</t>
  </si>
  <si>
    <t>Vigo County, Indiana</t>
  </si>
  <si>
    <t>107,848</t>
  </si>
  <si>
    <t>107,880</t>
  </si>
  <si>
    <t>108,321</t>
  </si>
  <si>
    <t>108,589</t>
  </si>
  <si>
    <t>108,356</t>
  </si>
  <si>
    <t>108,175</t>
  </si>
  <si>
    <t>Wabash County, Indiana</t>
  </si>
  <si>
    <t>32,888</t>
  </si>
  <si>
    <t>32,852</t>
  </si>
  <si>
    <t>32,581</t>
  </si>
  <si>
    <t>32,348</t>
  </si>
  <si>
    <t>32,252</t>
  </si>
  <si>
    <t>Warren County, Indiana</t>
  </si>
  <si>
    <t>8,508</t>
  </si>
  <si>
    <t>8,502</t>
  </si>
  <si>
    <t>8,474</t>
  </si>
  <si>
    <t>8,386</t>
  </si>
  <si>
    <t>8,393</t>
  </si>
  <si>
    <t>8,352</t>
  </si>
  <si>
    <t>Warrick County, Indiana</t>
  </si>
  <si>
    <t>59,689</t>
  </si>
  <si>
    <t>59,863</t>
  </si>
  <si>
    <t>60,240</t>
  </si>
  <si>
    <t>60,439</t>
  </si>
  <si>
    <t>61,001</t>
  </si>
  <si>
    <t>61,149</t>
  </si>
  <si>
    <t>Washington County, Indiana</t>
  </si>
  <si>
    <t>28,262</t>
  </si>
  <si>
    <t>28,290</t>
  </si>
  <si>
    <t>28,180</t>
  </si>
  <si>
    <t>27,925</t>
  </si>
  <si>
    <t>27,810</t>
  </si>
  <si>
    <t>27,878</t>
  </si>
  <si>
    <t>Wayne County, Indiana</t>
  </si>
  <si>
    <t>68,917</t>
  </si>
  <si>
    <t>69,003</t>
  </si>
  <si>
    <t>68,959</t>
  </si>
  <si>
    <t>68,822</t>
  </si>
  <si>
    <t>68,371</t>
  </si>
  <si>
    <t>67,978</t>
  </si>
  <si>
    <t>67,671</t>
  </si>
  <si>
    <t>Wells County, Indiana</t>
  </si>
  <si>
    <t>27,636</t>
  </si>
  <si>
    <t>27,658</t>
  </si>
  <si>
    <t>27,724</t>
  </si>
  <si>
    <t>27,678</t>
  </si>
  <si>
    <t>27,736</t>
  </si>
  <si>
    <t>27,862</t>
  </si>
  <si>
    <t>White County, Indiana</t>
  </si>
  <si>
    <t>24,643</t>
  </si>
  <si>
    <t>24,680</t>
  </si>
  <si>
    <t>24,506</t>
  </si>
  <si>
    <t>24,408</t>
  </si>
  <si>
    <t>24,376</t>
  </si>
  <si>
    <t>24,453</t>
  </si>
  <si>
    <t>Whitley County, Indiana</t>
  </si>
  <si>
    <t>33,292</t>
  </si>
  <si>
    <t>33,335</t>
  </si>
  <si>
    <t>33,288</t>
  </si>
  <si>
    <t>33,270</t>
  </si>
  <si>
    <t>33,238</t>
  </si>
  <si>
    <t>33,403</t>
  </si>
  <si>
    <t>Adair County, Iowa</t>
  </si>
  <si>
    <t>7,682</t>
  </si>
  <si>
    <t>7,693</t>
  </si>
  <si>
    <t>7,588</t>
  </si>
  <si>
    <t>7,515</t>
  </si>
  <si>
    <t>7,463</t>
  </si>
  <si>
    <t>7,454</t>
  </si>
  <si>
    <t>Adams County, Iowa</t>
  </si>
  <si>
    <t>4,029</t>
  </si>
  <si>
    <t>4,023</t>
  </si>
  <si>
    <t>3,993</t>
  </si>
  <si>
    <t>3,904</t>
  </si>
  <si>
    <t>3,892</t>
  </si>
  <si>
    <t>3,875</t>
  </si>
  <si>
    <t>Allamakee County, Iowa</t>
  </si>
  <si>
    <t>14,330</t>
  </si>
  <si>
    <t>14,328</t>
  </si>
  <si>
    <t>14,344</t>
  </si>
  <si>
    <t>14,131</t>
  </si>
  <si>
    <t>14,046</t>
  </si>
  <si>
    <t>14,038</t>
  </si>
  <si>
    <t>Appanoose County, Iowa</t>
  </si>
  <si>
    <t>12,887</t>
  </si>
  <si>
    <t>12,869</t>
  </si>
  <si>
    <t>12,870</t>
  </si>
  <si>
    <t>12,659</t>
  </si>
  <si>
    <t>12,661</t>
  </si>
  <si>
    <t>Audubon County, Iowa</t>
  </si>
  <si>
    <t>6,119</t>
  </si>
  <si>
    <t>6,016</t>
  </si>
  <si>
    <t>5,876</t>
  </si>
  <si>
    <t>5,880</t>
  </si>
  <si>
    <t>5,794</t>
  </si>
  <si>
    <t>Benton County, Iowa</t>
  </si>
  <si>
    <t>26,076</t>
  </si>
  <si>
    <t>26,059</t>
  </si>
  <si>
    <t>26,137</t>
  </si>
  <si>
    <t>25,861</t>
  </si>
  <si>
    <t>25,737</t>
  </si>
  <si>
    <t>Black Hawk County, Iowa</t>
  </si>
  <si>
    <t>131,090</t>
  </si>
  <si>
    <t>131,158</t>
  </si>
  <si>
    <t>131,429</t>
  </si>
  <si>
    <t>131,661</t>
  </si>
  <si>
    <t>132,591</t>
  </si>
  <si>
    <t>132,897</t>
  </si>
  <si>
    <t>Boone County, Iowa</t>
  </si>
  <si>
    <t>26,306</t>
  </si>
  <si>
    <t>26,276</t>
  </si>
  <si>
    <t>26,336</t>
  </si>
  <si>
    <t>26,234</t>
  </si>
  <si>
    <t>26,352</t>
  </si>
  <si>
    <t>26,433</t>
  </si>
  <si>
    <t>Bremer County, Iowa</t>
  </si>
  <si>
    <t>24,276</t>
  </si>
  <si>
    <t>24,283</t>
  </si>
  <si>
    <t>24,363</t>
  </si>
  <si>
    <t>24,463</t>
  </si>
  <si>
    <t>24,577</t>
  </si>
  <si>
    <t>24,721</t>
  </si>
  <si>
    <t>Buchanan County, Iowa</t>
  </si>
  <si>
    <t>20,958</t>
  </si>
  <si>
    <t>20,879</t>
  </si>
  <si>
    <t>20,942</t>
  </si>
  <si>
    <t>20,932</t>
  </si>
  <si>
    <t>21,038</t>
  </si>
  <si>
    <t>Buena Vista County, Iowa</t>
  </si>
  <si>
    <t>20,260</t>
  </si>
  <si>
    <t>20,328</t>
  </si>
  <si>
    <t>20,264</t>
  </si>
  <si>
    <t>20,548</t>
  </si>
  <si>
    <t>20,584</t>
  </si>
  <si>
    <t>20,578</t>
  </si>
  <si>
    <t>Butler County, Iowa</t>
  </si>
  <si>
    <t>14,867</t>
  </si>
  <si>
    <t>14,902</t>
  </si>
  <si>
    <t>14,948</t>
  </si>
  <si>
    <t>14,977</t>
  </si>
  <si>
    <t>14,998</t>
  </si>
  <si>
    <t>15,006</t>
  </si>
  <si>
    <t>Calhoun County, Iowa</t>
  </si>
  <si>
    <t>9,670</t>
  </si>
  <si>
    <t>10,177</t>
  </si>
  <si>
    <t>10,162</t>
  </si>
  <si>
    <t>10,054</t>
  </si>
  <si>
    <t>9,910</t>
  </si>
  <si>
    <t>9,909</t>
  </si>
  <si>
    <t>9,866</t>
  </si>
  <si>
    <t>Carroll County, Iowa</t>
  </si>
  <si>
    <t>20,816</t>
  </si>
  <si>
    <t>20,828</t>
  </si>
  <si>
    <t>20,848</t>
  </si>
  <si>
    <t>20,674</t>
  </si>
  <si>
    <t>20,599</t>
  </si>
  <si>
    <t>20,562</t>
  </si>
  <si>
    <t>Cass County, Iowa</t>
  </si>
  <si>
    <t>13,956</t>
  </si>
  <si>
    <t>13,927</t>
  </si>
  <si>
    <t>13,779</t>
  </si>
  <si>
    <t>13,720</t>
  </si>
  <si>
    <t>13,598</t>
  </si>
  <si>
    <t>13,448</t>
  </si>
  <si>
    <t>Cedar County, Iowa</t>
  </si>
  <si>
    <t>18,499</t>
  </si>
  <si>
    <t>18,497</t>
  </si>
  <si>
    <t>18,511</t>
  </si>
  <si>
    <t>18,445</t>
  </si>
  <si>
    <t>18,425</t>
  </si>
  <si>
    <t>Cerro Gordo County, Iowa</t>
  </si>
  <si>
    <t>44,151</t>
  </si>
  <si>
    <t>44,100</t>
  </si>
  <si>
    <t>43,965</t>
  </si>
  <si>
    <t>43,711</t>
  </si>
  <si>
    <t>43,505</t>
  </si>
  <si>
    <t>43,254</t>
  </si>
  <si>
    <t>Cherokee County, Iowa</t>
  </si>
  <si>
    <t>12,072</t>
  </si>
  <si>
    <t>12,131</t>
  </si>
  <si>
    <t>12,046</t>
  </si>
  <si>
    <t>11,981</t>
  </si>
  <si>
    <t>11,918</t>
  </si>
  <si>
    <t>11,836</t>
  </si>
  <si>
    <t>Chickasaw County, Iowa</t>
  </si>
  <si>
    <t>12,439</t>
  </si>
  <si>
    <t>12,414</t>
  </si>
  <si>
    <t>12,408</t>
  </si>
  <si>
    <t>12,270</t>
  </si>
  <si>
    <t>12,288</t>
  </si>
  <si>
    <t>Clarke County, Iowa</t>
  </si>
  <si>
    <t>9,286</t>
  </si>
  <si>
    <t>9,301</t>
  </si>
  <si>
    <t>9,302</t>
  </si>
  <si>
    <t>9,340</t>
  </si>
  <si>
    <t>9,259</t>
  </si>
  <si>
    <t>9,217</t>
  </si>
  <si>
    <t>Clay County, Iowa</t>
  </si>
  <si>
    <t>16,667</t>
  </si>
  <si>
    <t>16,624</t>
  </si>
  <si>
    <t>16,601</t>
  </si>
  <si>
    <t>16,563</t>
  </si>
  <si>
    <t>16,474</t>
  </si>
  <si>
    <t>16,515</t>
  </si>
  <si>
    <t>Clayton County, Iowa</t>
  </si>
  <si>
    <t>18,129</t>
  </si>
  <si>
    <t>18,090</t>
  </si>
  <si>
    <t>18,000</t>
  </si>
  <si>
    <t>17,934</t>
  </si>
  <si>
    <t>17,692</t>
  </si>
  <si>
    <t>Clinton County, Iowa</t>
  </si>
  <si>
    <t>49,116</t>
  </si>
  <si>
    <t>49,109</t>
  </si>
  <si>
    <t>49,103</t>
  </si>
  <si>
    <t>48,723</t>
  </si>
  <si>
    <t>48,330</t>
  </si>
  <si>
    <t>48,051</t>
  </si>
  <si>
    <t>Crawford County, Iowa</t>
  </si>
  <si>
    <t>17,096</t>
  </si>
  <si>
    <t>17,210</t>
  </si>
  <si>
    <t>17,306</t>
  </si>
  <si>
    <t>17,422</t>
  </si>
  <si>
    <t>17,228</t>
  </si>
  <si>
    <t>Dallas County, Iowa</t>
  </si>
  <si>
    <t>66,135</t>
  </si>
  <si>
    <t>66,137</t>
  </si>
  <si>
    <t>66,652</t>
  </si>
  <si>
    <t>69,722</t>
  </si>
  <si>
    <t>72,121</t>
  </si>
  <si>
    <t>74,727</t>
  </si>
  <si>
    <t>77,400</t>
  </si>
  <si>
    <t>Davis County, Iowa</t>
  </si>
  <si>
    <t>8,753</t>
  </si>
  <si>
    <t>8,791</t>
  </si>
  <si>
    <t>8,774</t>
  </si>
  <si>
    <t>8,709</t>
  </si>
  <si>
    <t>8,770</t>
  </si>
  <si>
    <t>Decatur County, Iowa</t>
  </si>
  <si>
    <t>8,415</t>
  </si>
  <si>
    <t>8,257</t>
  </si>
  <si>
    <t>8,250</t>
  </si>
  <si>
    <t>8,245</t>
  </si>
  <si>
    <t>8,263</t>
  </si>
  <si>
    <t>Delaware County, Iowa</t>
  </si>
  <si>
    <t>17,764</t>
  </si>
  <si>
    <t>17,772</t>
  </si>
  <si>
    <t>17,650</t>
  </si>
  <si>
    <t>17,572</t>
  </si>
  <si>
    <t>17,398</t>
  </si>
  <si>
    <t>Des Moines County, Iowa</t>
  </si>
  <si>
    <t>40,325</t>
  </si>
  <si>
    <t>40,250</t>
  </si>
  <si>
    <t>40,099</t>
  </si>
  <si>
    <t>40,271</t>
  </si>
  <si>
    <t>40,452</t>
  </si>
  <si>
    <t>40,255</t>
  </si>
  <si>
    <t>Dickinson County, Iowa</t>
  </si>
  <si>
    <t>16,879</t>
  </si>
  <si>
    <t>16,949</t>
  </si>
  <si>
    <t>16,935</t>
  </si>
  <si>
    <t>Dubuque County, Iowa</t>
  </si>
  <si>
    <t>93,653</t>
  </si>
  <si>
    <t>93,893</t>
  </si>
  <si>
    <t>94,507</t>
  </si>
  <si>
    <t>95,147</t>
  </si>
  <si>
    <t>95,912</t>
  </si>
  <si>
    <t>96,370</t>
  </si>
  <si>
    <t>Emmet County, Iowa</t>
  </si>
  <si>
    <t>10,302</t>
  </si>
  <si>
    <t>10,281</t>
  </si>
  <si>
    <t>10,080</t>
  </si>
  <si>
    <t>9,997</t>
  </si>
  <si>
    <t>9,994</t>
  </si>
  <si>
    <t>9,990</t>
  </si>
  <si>
    <t>Fayette County, Iowa</t>
  </si>
  <si>
    <t>20,880</t>
  </si>
  <si>
    <t>20,860</t>
  </si>
  <si>
    <t>20,966</t>
  </si>
  <si>
    <t>20,794</t>
  </si>
  <si>
    <t>20,501</t>
  </si>
  <si>
    <t>20,343</t>
  </si>
  <si>
    <t>Floyd County, Iowa</t>
  </si>
  <si>
    <t>16,303</t>
  </si>
  <si>
    <t>16,318</t>
  </si>
  <si>
    <t>16,124</t>
  </si>
  <si>
    <t>16,136</t>
  </si>
  <si>
    <t>16,110</t>
  </si>
  <si>
    <t>16,077</t>
  </si>
  <si>
    <t>Franklin County, Iowa</t>
  </si>
  <si>
    <t>10,680</t>
  </si>
  <si>
    <t>10,685</t>
  </si>
  <si>
    <t>10,683</t>
  </si>
  <si>
    <t>10,526</t>
  </si>
  <si>
    <t>10,531</t>
  </si>
  <si>
    <t>10,436</t>
  </si>
  <si>
    <t>Fremont County, Iowa</t>
  </si>
  <si>
    <t>7,441</t>
  </si>
  <si>
    <t>7,360</t>
  </si>
  <si>
    <t>7,134</t>
  </si>
  <si>
    <t>7,063</t>
  </si>
  <si>
    <t>7,022</t>
  </si>
  <si>
    <t>Greene County, Iowa</t>
  </si>
  <si>
    <t>9,336</t>
  </si>
  <si>
    <t>9,337</t>
  </si>
  <si>
    <t>9,305</t>
  </si>
  <si>
    <t>9,161</t>
  </si>
  <si>
    <t>9,156</t>
  </si>
  <si>
    <t>9,200</t>
  </si>
  <si>
    <t>Grundy County, Iowa</t>
  </si>
  <si>
    <t>12,453</t>
  </si>
  <si>
    <t>12,447</t>
  </si>
  <si>
    <t>12,458</t>
  </si>
  <si>
    <t>12,423</t>
  </si>
  <si>
    <t>12,311</t>
  </si>
  <si>
    <t>12,375</t>
  </si>
  <si>
    <t>Guthrie County, Iowa</t>
  </si>
  <si>
    <t>10,954</t>
  </si>
  <si>
    <t>10,943</t>
  </si>
  <si>
    <t>10,861</t>
  </si>
  <si>
    <t>10,771</t>
  </si>
  <si>
    <t>10,675</t>
  </si>
  <si>
    <t>10,722</t>
  </si>
  <si>
    <t>Hamilton County, Iowa</t>
  </si>
  <si>
    <t>15,673</t>
  </si>
  <si>
    <t>15,630</t>
  </si>
  <si>
    <t>15,447</t>
  </si>
  <si>
    <t>15,308</t>
  </si>
  <si>
    <t>15,117</t>
  </si>
  <si>
    <t>Hancock County, Iowa</t>
  </si>
  <si>
    <t>11,341</t>
  </si>
  <si>
    <t>11,305</t>
  </si>
  <si>
    <t>11,276</t>
  </si>
  <si>
    <t>11,164</t>
  </si>
  <si>
    <t>11,102</t>
  </si>
  <si>
    <t>11,027</t>
  </si>
  <si>
    <t>Hardin County, Iowa</t>
  </si>
  <si>
    <t>17,531</t>
  </si>
  <si>
    <t>17,384</t>
  </si>
  <si>
    <t>17,378</t>
  </si>
  <si>
    <t>17,424</t>
  </si>
  <si>
    <t>17,311</t>
  </si>
  <si>
    <t>Harrison County, Iowa</t>
  </si>
  <si>
    <t>14,928</t>
  </si>
  <si>
    <t>14,937</t>
  </si>
  <si>
    <t>14,925</t>
  </si>
  <si>
    <t>14,796</t>
  </si>
  <si>
    <t>14,520</t>
  </si>
  <si>
    <t>14,437</t>
  </si>
  <si>
    <t>14,324</t>
  </si>
  <si>
    <t>Henry County, Iowa</t>
  </si>
  <si>
    <t>20,145</t>
  </si>
  <si>
    <t>20,121</t>
  </si>
  <si>
    <t>20,318</t>
  </si>
  <si>
    <t>20,112</t>
  </si>
  <si>
    <t>20,219</t>
  </si>
  <si>
    <t>20,217</t>
  </si>
  <si>
    <t>Howard County, Iowa</t>
  </si>
  <si>
    <t>9,566</t>
  </si>
  <si>
    <t>9,558</t>
  </si>
  <si>
    <t>9,545</t>
  </si>
  <si>
    <t>9,582</t>
  </si>
  <si>
    <t>9,449</t>
  </si>
  <si>
    <t>Humboldt County, Iowa</t>
  </si>
  <si>
    <t>9,815</t>
  </si>
  <si>
    <t>9,814</t>
  </si>
  <si>
    <t>9,801</t>
  </si>
  <si>
    <t>9,799</t>
  </si>
  <si>
    <t>9,683</t>
  </si>
  <si>
    <t>9,640</t>
  </si>
  <si>
    <t>Ida County, Iowa</t>
  </si>
  <si>
    <t>7,089</t>
  </si>
  <si>
    <t>7,069</t>
  </si>
  <si>
    <t>7,079</t>
  </si>
  <si>
    <t>7,091</t>
  </si>
  <si>
    <t>7,142</t>
  </si>
  <si>
    <t>7,042</t>
  </si>
  <si>
    <t>Iowa County, Iowa</t>
  </si>
  <si>
    <t>16,355</t>
  </si>
  <si>
    <t>16,320</t>
  </si>
  <si>
    <t>16,340</t>
  </si>
  <si>
    <t>16,341</t>
  </si>
  <si>
    <t>16,375</t>
  </si>
  <si>
    <t>Jackson County, Iowa</t>
  </si>
  <si>
    <t>19,848</t>
  </si>
  <si>
    <t>19,720</t>
  </si>
  <si>
    <t>19,689</t>
  </si>
  <si>
    <t>19,562</t>
  </si>
  <si>
    <t>19,482</t>
  </si>
  <si>
    <t>Jasper County, Iowa</t>
  </si>
  <si>
    <t>36,842</t>
  </si>
  <si>
    <t>36,805</t>
  </si>
  <si>
    <t>36,624</t>
  </si>
  <si>
    <t>36,544</t>
  </si>
  <si>
    <t>36,731</t>
  </si>
  <si>
    <t>36,872</t>
  </si>
  <si>
    <t>Jefferson County, Iowa</t>
  </si>
  <si>
    <t>16,843</t>
  </si>
  <si>
    <t>17,011</t>
  </si>
  <si>
    <t>17,084</t>
  </si>
  <si>
    <t>17,276</t>
  </si>
  <si>
    <t>17,325</t>
  </si>
  <si>
    <t>Johnson County, Iowa</t>
  </si>
  <si>
    <t>130,882</t>
  </si>
  <si>
    <t>131,267</t>
  </si>
  <si>
    <t>133,730</t>
  </si>
  <si>
    <t>136,913</t>
  </si>
  <si>
    <t>139,814</t>
  </si>
  <si>
    <t>142,287</t>
  </si>
  <si>
    <t>Jones County, Iowa</t>
  </si>
  <si>
    <t>20,638</t>
  </si>
  <si>
    <t>20,685</t>
  </si>
  <si>
    <t>20,752</t>
  </si>
  <si>
    <t>20,619</t>
  </si>
  <si>
    <t>20,524</t>
  </si>
  <si>
    <t>20,454</t>
  </si>
  <si>
    <t>Keokuk County, Iowa</t>
  </si>
  <si>
    <t>10,499</t>
  </si>
  <si>
    <t>10,366</t>
  </si>
  <si>
    <t>10,313</t>
  </si>
  <si>
    <t>10,231</t>
  </si>
  <si>
    <t>Kossuth County, Iowa</t>
  </si>
  <si>
    <t>15,543</t>
  </si>
  <si>
    <t>15,517</t>
  </si>
  <si>
    <t>15,351</t>
  </si>
  <si>
    <t>15,277</t>
  </si>
  <si>
    <t>15,222</t>
  </si>
  <si>
    <t>Lee County, Iowa</t>
  </si>
  <si>
    <t>35,862</t>
  </si>
  <si>
    <t>35,860</t>
  </si>
  <si>
    <t>35,605</t>
  </si>
  <si>
    <t>35,622</t>
  </si>
  <si>
    <t>35,386</t>
  </si>
  <si>
    <t>35,286</t>
  </si>
  <si>
    <t>Linn County, Iowa</t>
  </si>
  <si>
    <t>211,226</t>
  </si>
  <si>
    <t>211,616</t>
  </si>
  <si>
    <t>213,973</t>
  </si>
  <si>
    <t>215,206</t>
  </si>
  <si>
    <t>216,087</t>
  </si>
  <si>
    <t>217,751</t>
  </si>
  <si>
    <t>Louisa County, Iowa</t>
  </si>
  <si>
    <t>11,387</t>
  </si>
  <si>
    <t>11,372</t>
  </si>
  <si>
    <t>11,370</t>
  </si>
  <si>
    <t>11,327</t>
  </si>
  <si>
    <t>11,294</t>
  </si>
  <si>
    <t>11,161</t>
  </si>
  <si>
    <t>Lucas County, Iowa</t>
  </si>
  <si>
    <t>8,889</t>
  </si>
  <si>
    <t>8,836</t>
  </si>
  <si>
    <t>8,764</t>
  </si>
  <si>
    <t>8,735</t>
  </si>
  <si>
    <t>Lyon County, Iowa</t>
  </si>
  <si>
    <t>11,581</t>
  </si>
  <si>
    <t>11,558</t>
  </si>
  <si>
    <t>11,706</t>
  </si>
  <si>
    <t>11,760</t>
  </si>
  <si>
    <t>11,692</t>
  </si>
  <si>
    <t>11,683</t>
  </si>
  <si>
    <t>Madison County, Iowa</t>
  </si>
  <si>
    <t>15,679</t>
  </si>
  <si>
    <t>15,722</t>
  </si>
  <si>
    <t>15,724</t>
  </si>
  <si>
    <t>15,627</t>
  </si>
  <si>
    <t>15,609</t>
  </si>
  <si>
    <t>Mahaska County, Iowa</t>
  </si>
  <si>
    <t>22,381</t>
  </si>
  <si>
    <t>22,397</t>
  </si>
  <si>
    <t>22,505</t>
  </si>
  <si>
    <t>22,417</t>
  </si>
  <si>
    <t>22,412</t>
  </si>
  <si>
    <t>22,370</t>
  </si>
  <si>
    <t>Marion County, Iowa</t>
  </si>
  <si>
    <t>33,309</t>
  </si>
  <si>
    <t>33,248</t>
  </si>
  <si>
    <t>33,352</t>
  </si>
  <si>
    <t>33,378</t>
  </si>
  <si>
    <t>33,196</t>
  </si>
  <si>
    <t>33,365</t>
  </si>
  <si>
    <t>Marshall County, Iowa</t>
  </si>
  <si>
    <t>40,648</t>
  </si>
  <si>
    <t>40,682</t>
  </si>
  <si>
    <t>40,982</t>
  </si>
  <si>
    <t>41,058</t>
  </si>
  <si>
    <t>41,022</t>
  </si>
  <si>
    <t>40,866</t>
  </si>
  <si>
    <t>Mills County, Iowa</t>
  </si>
  <si>
    <t>15,059</t>
  </si>
  <si>
    <t>15,074</t>
  </si>
  <si>
    <t>15,036</t>
  </si>
  <si>
    <t>14,881</t>
  </si>
  <si>
    <t>14,831</t>
  </si>
  <si>
    <t>Mitchell County, Iowa</t>
  </si>
  <si>
    <t>10,776</t>
  </si>
  <si>
    <t>10,772</t>
  </si>
  <si>
    <t>10,789</t>
  </si>
  <si>
    <t>10,702</t>
  </si>
  <si>
    <t>10,727</t>
  </si>
  <si>
    <t>10,724</t>
  </si>
  <si>
    <t>10,779</t>
  </si>
  <si>
    <t>Monona County, Iowa</t>
  </si>
  <si>
    <t>9,243</t>
  </si>
  <si>
    <t>9,240</t>
  </si>
  <si>
    <t>9,262</t>
  </si>
  <si>
    <t>9,142</t>
  </si>
  <si>
    <t>Monroe County, Iowa</t>
  </si>
  <si>
    <t>7,970</t>
  </si>
  <si>
    <t>7,984</t>
  </si>
  <si>
    <t>8,046</t>
  </si>
  <si>
    <t>8,071</t>
  </si>
  <si>
    <t>7,992</t>
  </si>
  <si>
    <t>8,001</t>
  </si>
  <si>
    <t>Montgomery County, Iowa</t>
  </si>
  <si>
    <t>10,740</t>
  </si>
  <si>
    <t>10,694</t>
  </si>
  <si>
    <t>10,651</t>
  </si>
  <si>
    <t>10,558</t>
  </si>
  <si>
    <t>10,421</t>
  </si>
  <si>
    <t>Muscatine County, Iowa</t>
  </si>
  <si>
    <t>42,745</t>
  </si>
  <si>
    <t>42,747</t>
  </si>
  <si>
    <t>42,758</t>
  </si>
  <si>
    <t>42,799</t>
  </si>
  <si>
    <t>42,905</t>
  </si>
  <si>
    <t>42,918</t>
  </si>
  <si>
    <t>42,903</t>
  </si>
  <si>
    <t>O'Brien County, Iowa</t>
  </si>
  <si>
    <t>14,400</t>
  </si>
  <si>
    <t>14,201</t>
  </si>
  <si>
    <t>14,163</t>
  </si>
  <si>
    <t>14,047</t>
  </si>
  <si>
    <t>14,056</t>
  </si>
  <si>
    <t>Osceola County, Iowa</t>
  </si>
  <si>
    <t>6,451</t>
  </si>
  <si>
    <t>6,312</t>
  </si>
  <si>
    <t>6,190</t>
  </si>
  <si>
    <t>6,222</t>
  </si>
  <si>
    <t>6,218</t>
  </si>
  <si>
    <t>Page County, Iowa</t>
  </si>
  <si>
    <t>15,932</t>
  </si>
  <si>
    <t>15,943</t>
  </si>
  <si>
    <t>15,934</t>
  </si>
  <si>
    <t>15,926</t>
  </si>
  <si>
    <t>15,751</t>
  </si>
  <si>
    <t>15,577</t>
  </si>
  <si>
    <t>15,496</t>
  </si>
  <si>
    <t>Palo Alto County, Iowa</t>
  </si>
  <si>
    <t>9,421</t>
  </si>
  <si>
    <t>9,399</t>
  </si>
  <si>
    <t>9,365</t>
  </si>
  <si>
    <t>9,281</t>
  </si>
  <si>
    <t>9,170</t>
  </si>
  <si>
    <t>9,099</t>
  </si>
  <si>
    <t>Plymouth County, Iowa</t>
  </si>
  <si>
    <t>24,986</t>
  </si>
  <si>
    <t>24,977</t>
  </si>
  <si>
    <t>24,839</t>
  </si>
  <si>
    <t>24,881</t>
  </si>
  <si>
    <t>24,924</t>
  </si>
  <si>
    <t>24,874</t>
  </si>
  <si>
    <t>Pocahontas County, Iowa</t>
  </si>
  <si>
    <t>7,284</t>
  </si>
  <si>
    <t>7,216</t>
  </si>
  <si>
    <t>7,161</t>
  </si>
  <si>
    <t>7,154</t>
  </si>
  <si>
    <t>7,138</t>
  </si>
  <si>
    <t>Polk County, Iowa</t>
  </si>
  <si>
    <t>430,640</t>
  </si>
  <si>
    <t>430,635</t>
  </si>
  <si>
    <t>432,243</t>
  </si>
  <si>
    <t>437,770</t>
  </si>
  <si>
    <t>443,984</t>
  </si>
  <si>
    <t>451,822</t>
  </si>
  <si>
    <t>459,862</t>
  </si>
  <si>
    <t>Pottawattamie County, Iowa</t>
  </si>
  <si>
    <t>93,158</t>
  </si>
  <si>
    <t>93,149</t>
  </si>
  <si>
    <t>93,384</t>
  </si>
  <si>
    <t>93,490</t>
  </si>
  <si>
    <t>92,918</t>
  </si>
  <si>
    <t>92,846</t>
  </si>
  <si>
    <t>93,128</t>
  </si>
  <si>
    <t>Poweshiek County, Iowa</t>
  </si>
  <si>
    <t>18,914</t>
  </si>
  <si>
    <t>18,902</t>
  </si>
  <si>
    <t>18,861</t>
  </si>
  <si>
    <t>18,759</t>
  </si>
  <si>
    <t>18,634</t>
  </si>
  <si>
    <t>18,668</t>
  </si>
  <si>
    <t>Ringgold County, Iowa</t>
  </si>
  <si>
    <t>5,131</t>
  </si>
  <si>
    <t>5,129</t>
  </si>
  <si>
    <t>5,101</t>
  </si>
  <si>
    <t>5,085</t>
  </si>
  <si>
    <t>5,046</t>
  </si>
  <si>
    <t>5,051</t>
  </si>
  <si>
    <t>Sac County, Iowa</t>
  </si>
  <si>
    <t>10,350</t>
  </si>
  <si>
    <t>10,343</t>
  </si>
  <si>
    <t>10,220</t>
  </si>
  <si>
    <t>10,049</t>
  </si>
  <si>
    <t>10,035</t>
  </si>
  <si>
    <t>Scott County, Iowa</t>
  </si>
  <si>
    <t>165,224</t>
  </si>
  <si>
    <t>165,752</t>
  </si>
  <si>
    <t>167,053</t>
  </si>
  <si>
    <t>168,827</t>
  </si>
  <si>
    <t>170,553</t>
  </si>
  <si>
    <t>171,387</t>
  </si>
  <si>
    <t>Shelby County, Iowa</t>
  </si>
  <si>
    <t>12,167</t>
  </si>
  <si>
    <t>12,168</t>
  </si>
  <si>
    <t>12,038</t>
  </si>
  <si>
    <t>12,071</t>
  </si>
  <si>
    <t>11,944</t>
  </si>
  <si>
    <t>11,948</t>
  </si>
  <si>
    <t>Sioux County, Iowa</t>
  </si>
  <si>
    <t>33,704</t>
  </si>
  <si>
    <t>33,716</t>
  </si>
  <si>
    <t>34,034</t>
  </si>
  <si>
    <t>34,348</t>
  </si>
  <si>
    <t>34,524</t>
  </si>
  <si>
    <t>34,681</t>
  </si>
  <si>
    <t>Story County, Iowa</t>
  </si>
  <si>
    <t>89,542</t>
  </si>
  <si>
    <t>89,596</t>
  </si>
  <si>
    <t>90,896</t>
  </si>
  <si>
    <t>91,721</t>
  </si>
  <si>
    <t>93,410</t>
  </si>
  <si>
    <t>94,073</t>
  </si>
  <si>
    <t>Tama County, Iowa</t>
  </si>
  <si>
    <t>17,767</t>
  </si>
  <si>
    <t>17,723</t>
  </si>
  <si>
    <t>17,619</t>
  </si>
  <si>
    <t>17,526</t>
  </si>
  <si>
    <t>17,523</t>
  </si>
  <si>
    <t>17,451</t>
  </si>
  <si>
    <t>Taylor County, Iowa</t>
  </si>
  <si>
    <t>6,317</t>
  </si>
  <si>
    <t>6,308</t>
  </si>
  <si>
    <t>6,266</t>
  </si>
  <si>
    <t>6,223</t>
  </si>
  <si>
    <t>6,187</t>
  </si>
  <si>
    <t>6,143</t>
  </si>
  <si>
    <t>Union County, Iowa</t>
  </si>
  <si>
    <t>12,534</t>
  </si>
  <si>
    <t>12,506</t>
  </si>
  <si>
    <t>12,557</t>
  </si>
  <si>
    <t>12,591</t>
  </si>
  <si>
    <t>12,599</t>
  </si>
  <si>
    <t>12,516</t>
  </si>
  <si>
    <t>Van Buren County, Iowa</t>
  </si>
  <si>
    <t>7,570</t>
  </si>
  <si>
    <t>7,560</t>
  </si>
  <si>
    <t>7,511</t>
  </si>
  <si>
    <t>7,440</t>
  </si>
  <si>
    <t>7,468</t>
  </si>
  <si>
    <t>Wapello County, Iowa</t>
  </si>
  <si>
    <t>35,625</t>
  </si>
  <si>
    <t>35,652</t>
  </si>
  <si>
    <t>35,444</t>
  </si>
  <si>
    <t>35,349</t>
  </si>
  <si>
    <t>35,373</t>
  </si>
  <si>
    <t>35,212</t>
  </si>
  <si>
    <t>Warren County, Iowa</t>
  </si>
  <si>
    <t>46,225</t>
  </si>
  <si>
    <t>46,228</t>
  </si>
  <si>
    <t>46,323</t>
  </si>
  <si>
    <t>46,664</t>
  </si>
  <si>
    <t>46,950</t>
  </si>
  <si>
    <t>47,399</t>
  </si>
  <si>
    <t>47,956</t>
  </si>
  <si>
    <t>Washington County, Iowa</t>
  </si>
  <si>
    <t>21,704</t>
  </si>
  <si>
    <t>21,696</t>
  </si>
  <si>
    <t>21,830</t>
  </si>
  <si>
    <t>21,921</t>
  </si>
  <si>
    <t>22,015</t>
  </si>
  <si>
    <t>Wayne County, Iowa</t>
  </si>
  <si>
    <t>6,403</t>
  </si>
  <si>
    <t>6,398</t>
  </si>
  <si>
    <t>6,363</t>
  </si>
  <si>
    <t>6,355</t>
  </si>
  <si>
    <t>6,416</t>
  </si>
  <si>
    <t>6,395</t>
  </si>
  <si>
    <t>Webster County, Iowa</t>
  </si>
  <si>
    <t>38,013</t>
  </si>
  <si>
    <t>37,865</t>
  </si>
  <si>
    <t>37,704</t>
  </si>
  <si>
    <t>37,253</t>
  </si>
  <si>
    <t>37,216</t>
  </si>
  <si>
    <t>36,955</t>
  </si>
  <si>
    <t>Winnebago County, Iowa</t>
  </si>
  <si>
    <t>10,866</t>
  </si>
  <si>
    <t>10,828</t>
  </si>
  <si>
    <t>10,718</t>
  </si>
  <si>
    <t>10,626</t>
  </si>
  <si>
    <t>10,494</t>
  </si>
  <si>
    <t>10,559</t>
  </si>
  <si>
    <t>Winneshiek County, Iowa</t>
  </si>
  <si>
    <t>21,058</t>
  </si>
  <si>
    <t>21,066</t>
  </si>
  <si>
    <t>21,036</t>
  </si>
  <si>
    <t>20,768</t>
  </si>
  <si>
    <t>Woodbury County, Iowa</t>
  </si>
  <si>
    <t>102,172</t>
  </si>
  <si>
    <t>102,177</t>
  </si>
  <si>
    <t>102,337</t>
  </si>
  <si>
    <t>102,642</t>
  </si>
  <si>
    <t>102,330</t>
  </si>
  <si>
    <t>102,278</t>
  </si>
  <si>
    <t>102,271</t>
  </si>
  <si>
    <t>Worth County, Iowa</t>
  </si>
  <si>
    <t>7,598</t>
  </si>
  <si>
    <t>7,577</t>
  </si>
  <si>
    <t>7,574</t>
  </si>
  <si>
    <t>7,519</t>
  </si>
  <si>
    <t>7,541</t>
  </si>
  <si>
    <t>7,624</t>
  </si>
  <si>
    <t>Wright County, Iowa</t>
  </si>
  <si>
    <t>13,229</t>
  </si>
  <si>
    <t>13,186</t>
  </si>
  <si>
    <t>13,038</t>
  </si>
  <si>
    <t>12,963</t>
  </si>
  <si>
    <t>12,840</t>
  </si>
  <si>
    <t>Allen County, Kansas</t>
  </si>
  <si>
    <t>13,371</t>
  </si>
  <si>
    <t>13,360</t>
  </si>
  <si>
    <t>13,351</t>
  </si>
  <si>
    <t>13,341</t>
  </si>
  <si>
    <t>13,098</t>
  </si>
  <si>
    <t>12,909</t>
  </si>
  <si>
    <t>Anderson County, Kansas</t>
  </si>
  <si>
    <t>8,102</t>
  </si>
  <si>
    <t>8,098</t>
  </si>
  <si>
    <t>8,051</t>
  </si>
  <si>
    <t>7,918</t>
  </si>
  <si>
    <t>7,858</t>
  </si>
  <si>
    <t>7,883</t>
  </si>
  <si>
    <t>Atchison County, Kansas</t>
  </si>
  <si>
    <t>16,924</t>
  </si>
  <si>
    <t>16,870</t>
  </si>
  <si>
    <t>16,785</t>
  </si>
  <si>
    <t>16,800</t>
  </si>
  <si>
    <t>16,717</t>
  </si>
  <si>
    <t>16,513</t>
  </si>
  <si>
    <t>Barber County, Kansas</t>
  </si>
  <si>
    <t>4,861</t>
  </si>
  <si>
    <t>4,848</t>
  </si>
  <si>
    <t>4,926</t>
  </si>
  <si>
    <t>4,880</t>
  </si>
  <si>
    <t>4,938</t>
  </si>
  <si>
    <t>4,897</t>
  </si>
  <si>
    <t>Barton County, Kansas</t>
  </si>
  <si>
    <t>27,674</t>
  </si>
  <si>
    <t>27,697</t>
  </si>
  <si>
    <t>27,553</t>
  </si>
  <si>
    <t>27,385</t>
  </si>
  <si>
    <t>Bourbon County, Kansas</t>
  </si>
  <si>
    <t>15,173</t>
  </si>
  <si>
    <t>15,169</t>
  </si>
  <si>
    <t>14,941</t>
  </si>
  <si>
    <t>14,826</t>
  </si>
  <si>
    <t>14,772</t>
  </si>
  <si>
    <t>Brown County, Kansas</t>
  </si>
  <si>
    <t>9,982</t>
  </si>
  <si>
    <t>9,998</t>
  </si>
  <si>
    <t>9,888</t>
  </si>
  <si>
    <t>9,949</t>
  </si>
  <si>
    <t>Butler County, Kansas</t>
  </si>
  <si>
    <t>65,880</t>
  </si>
  <si>
    <t>65,918</t>
  </si>
  <si>
    <t>65,851</t>
  </si>
  <si>
    <t>65,756</t>
  </si>
  <si>
    <t>65,884</t>
  </si>
  <si>
    <t>66,227</t>
  </si>
  <si>
    <t>Chase County, Kansas</t>
  </si>
  <si>
    <t>2,790</t>
  </si>
  <si>
    <t>2,788</t>
  </si>
  <si>
    <t>2,791</t>
  </si>
  <si>
    <t>2,750</t>
  </si>
  <si>
    <t>2,708</t>
  </si>
  <si>
    <t>2,692</t>
  </si>
  <si>
    <t>Chautauqua County, Kansas</t>
  </si>
  <si>
    <t>3,669</t>
  </si>
  <si>
    <t>3,646</t>
  </si>
  <si>
    <t>3,614</t>
  </si>
  <si>
    <t>3,566</t>
  </si>
  <si>
    <t>3,553</t>
  </si>
  <si>
    <t>3,481</t>
  </si>
  <si>
    <t>Cherokee County, Kansas</t>
  </si>
  <si>
    <t>21,603</t>
  </si>
  <si>
    <t>21,563</t>
  </si>
  <si>
    <t>21,387</t>
  </si>
  <si>
    <t>21,224</t>
  </si>
  <si>
    <t>20,933</t>
  </si>
  <si>
    <t>20,787</t>
  </si>
  <si>
    <t>Cheyenne County, Kansas</t>
  </si>
  <si>
    <t>2,726</t>
  </si>
  <si>
    <t>2,721</t>
  </si>
  <si>
    <t>2,704</t>
  </si>
  <si>
    <t>2,675</t>
  </si>
  <si>
    <t>2,682</t>
  </si>
  <si>
    <t>2,693</t>
  </si>
  <si>
    <t>Clark County, Kansas</t>
  </si>
  <si>
    <t>2,215</t>
  </si>
  <si>
    <t>2,198</t>
  </si>
  <si>
    <t>2,131</t>
  </si>
  <si>
    <t>2,174</t>
  </si>
  <si>
    <t>2,201</t>
  </si>
  <si>
    <t>2,144</t>
  </si>
  <si>
    <t>Clay County, Kansas</t>
  </si>
  <si>
    <t>8,535</t>
  </si>
  <si>
    <t>8,550</t>
  </si>
  <si>
    <t>8,525</t>
  </si>
  <si>
    <t>8,517</t>
  </si>
  <si>
    <t>8,390</t>
  </si>
  <si>
    <t>8,317</t>
  </si>
  <si>
    <t>Cloud County, Kansas</t>
  </si>
  <si>
    <t>9,533</t>
  </si>
  <si>
    <t>9,531</t>
  </si>
  <si>
    <t>9,395</t>
  </si>
  <si>
    <t>9,392</t>
  </si>
  <si>
    <t>9,385</t>
  </si>
  <si>
    <t>Coffey County, Kansas</t>
  </si>
  <si>
    <t>8,601</t>
  </si>
  <si>
    <t>8,591</t>
  </si>
  <si>
    <t>8,519</t>
  </si>
  <si>
    <t>8,506</t>
  </si>
  <si>
    <t>8,433</t>
  </si>
  <si>
    <t>Comanche County, Kansas</t>
  </si>
  <si>
    <t>1,891</t>
  </si>
  <si>
    <t>1,886</t>
  </si>
  <si>
    <t>1,883</t>
  </si>
  <si>
    <t>1,908</t>
  </si>
  <si>
    <t>1,924</t>
  </si>
  <si>
    <t>1,954</t>
  </si>
  <si>
    <t>Cowley County, Kansas</t>
  </si>
  <si>
    <t>36,311</t>
  </si>
  <si>
    <t>36,308</t>
  </si>
  <si>
    <t>36,242</t>
  </si>
  <si>
    <t>36,264</t>
  </si>
  <si>
    <t>36,230</t>
  </si>
  <si>
    <t>35,963</t>
  </si>
  <si>
    <t>Crawford County, Kansas</t>
  </si>
  <si>
    <t>39,134</t>
  </si>
  <si>
    <t>39,200</t>
  </si>
  <si>
    <t>39,204</t>
  </si>
  <si>
    <t>39,361</t>
  </si>
  <si>
    <t>39,330</t>
  </si>
  <si>
    <t>39,290</t>
  </si>
  <si>
    <t>Decatur County, Kansas</t>
  </si>
  <si>
    <t>2,961</t>
  </si>
  <si>
    <t>2,949</t>
  </si>
  <si>
    <t>2,922</t>
  </si>
  <si>
    <t>2,881</t>
  </si>
  <si>
    <t>2,915</t>
  </si>
  <si>
    <t>2,908</t>
  </si>
  <si>
    <t>Dickinson County, Kansas</t>
  </si>
  <si>
    <t>19,754</t>
  </si>
  <si>
    <t>19,801</t>
  </si>
  <si>
    <t>19,731</t>
  </si>
  <si>
    <t>19,758</t>
  </si>
  <si>
    <t>19,521</t>
  </si>
  <si>
    <t>19,394</t>
  </si>
  <si>
    <t>Doniphan County, Kansas</t>
  </si>
  <si>
    <t>7,945</t>
  </si>
  <si>
    <t>7,956</t>
  </si>
  <si>
    <t>7,955</t>
  </si>
  <si>
    <t>7,877</t>
  </si>
  <si>
    <t>7,859</t>
  </si>
  <si>
    <t>7,874</t>
  </si>
  <si>
    <t>Douglas County, Kansas</t>
  </si>
  <si>
    <t>110,826</t>
  </si>
  <si>
    <t>111,296</t>
  </si>
  <si>
    <t>112,491</t>
  </si>
  <si>
    <t>113,339</t>
  </si>
  <si>
    <t>114,803</t>
  </si>
  <si>
    <t>116,585</t>
  </si>
  <si>
    <t>Edwards County, Kansas</t>
  </si>
  <si>
    <t>3,049</t>
  </si>
  <si>
    <t>3,021</t>
  </si>
  <si>
    <t>2,974</t>
  </si>
  <si>
    <t>2,957</t>
  </si>
  <si>
    <t>3,030</t>
  </si>
  <si>
    <t>Elk County, Kansas</t>
  </si>
  <si>
    <t>2,882</t>
  </si>
  <si>
    <t>2,868</t>
  </si>
  <si>
    <t>2,669</t>
  </si>
  <si>
    <t>2,650</t>
  </si>
  <si>
    <t>2,694</t>
  </si>
  <si>
    <t>Ellis County, Kansas</t>
  </si>
  <si>
    <t>28,452</t>
  </si>
  <si>
    <t>28,451</t>
  </si>
  <si>
    <t>28,774</t>
  </si>
  <si>
    <t>29,090</t>
  </si>
  <si>
    <t>29,060</t>
  </si>
  <si>
    <t>29,013</t>
  </si>
  <si>
    <t>Ellsworth County, Kansas</t>
  </si>
  <si>
    <t>6,497</t>
  </si>
  <si>
    <t>6,508</t>
  </si>
  <si>
    <t>6,458</t>
  </si>
  <si>
    <t>6,465</t>
  </si>
  <si>
    <t>6,392</t>
  </si>
  <si>
    <t>Finney County, Kansas</t>
  </si>
  <si>
    <t>36,776</t>
  </si>
  <si>
    <t>36,939</t>
  </si>
  <si>
    <t>37,112</t>
  </si>
  <si>
    <t>37,131</t>
  </si>
  <si>
    <t>37,184</t>
  </si>
  <si>
    <t>Ford County, Kansas</t>
  </si>
  <si>
    <t>33,848</t>
  </si>
  <si>
    <t>34,062</t>
  </si>
  <si>
    <t>34,441</t>
  </si>
  <si>
    <t>34,773</t>
  </si>
  <si>
    <t>34,950</t>
  </si>
  <si>
    <t>34,795</t>
  </si>
  <si>
    <t>Franklin County, Kansas</t>
  </si>
  <si>
    <t>25,992</t>
  </si>
  <si>
    <t>25,996</t>
  </si>
  <si>
    <t>26,006</t>
  </si>
  <si>
    <t>25,878</t>
  </si>
  <si>
    <t>25,790</t>
  </si>
  <si>
    <t>25,611</t>
  </si>
  <si>
    <t>Geary County, Kansas</t>
  </si>
  <si>
    <t>34,362</t>
  </si>
  <si>
    <t>35,263</t>
  </si>
  <si>
    <t>35,324</t>
  </si>
  <si>
    <t>38,003</t>
  </si>
  <si>
    <t>36,987</t>
  </si>
  <si>
    <t>36,713</t>
  </si>
  <si>
    <t>Gove County, Kansas</t>
  </si>
  <si>
    <t>2,695</t>
  </si>
  <si>
    <t>2,683</t>
  </si>
  <si>
    <t>2,689</t>
  </si>
  <si>
    <t>2,765</t>
  </si>
  <si>
    <t>2,727</t>
  </si>
  <si>
    <t>Graham County, Kansas</t>
  </si>
  <si>
    <t>2,597</t>
  </si>
  <si>
    <t>2,609</t>
  </si>
  <si>
    <t>2,643</t>
  </si>
  <si>
    <t>2,592</t>
  </si>
  <si>
    <t>2,598</t>
  </si>
  <si>
    <t>Grant County, Kansas</t>
  </si>
  <si>
    <t>7,829</t>
  </si>
  <si>
    <t>7,846</t>
  </si>
  <si>
    <t>7,899</t>
  </si>
  <si>
    <t>7,852</t>
  </si>
  <si>
    <t>7,869</t>
  </si>
  <si>
    <t>7,816</t>
  </si>
  <si>
    <t>Gray County, Kansas</t>
  </si>
  <si>
    <t>6,026</t>
  </si>
  <si>
    <t>6,106</t>
  </si>
  <si>
    <t>6,082</t>
  </si>
  <si>
    <t>Greeley County, Kansas</t>
  </si>
  <si>
    <t>1,247</t>
  </si>
  <si>
    <t>1,256</t>
  </si>
  <si>
    <t>1,250</t>
  </si>
  <si>
    <t>1,266</t>
  </si>
  <si>
    <t>1,286</t>
  </si>
  <si>
    <t>1,301</t>
  </si>
  <si>
    <t>Greenwood County, Kansas</t>
  </si>
  <si>
    <t>6,689</t>
  </si>
  <si>
    <t>6,683</t>
  </si>
  <si>
    <t>6,612</t>
  </si>
  <si>
    <t>6,446</t>
  </si>
  <si>
    <t>6,404</t>
  </si>
  <si>
    <t>6,328</t>
  </si>
  <si>
    <t>Hamilton County, Kansas</t>
  </si>
  <si>
    <t>2,690</t>
  </si>
  <si>
    <t>2,698</t>
  </si>
  <si>
    <t>2,623</t>
  </si>
  <si>
    <t>2,631</t>
  </si>
  <si>
    <t>2,606</t>
  </si>
  <si>
    <t>2,603</t>
  </si>
  <si>
    <t>Harper County, Kansas</t>
  </si>
  <si>
    <t>6,034</t>
  </si>
  <si>
    <t>6,030</t>
  </si>
  <si>
    <t>5,948</t>
  </si>
  <si>
    <t>5,874</t>
  </si>
  <si>
    <t>5,859</t>
  </si>
  <si>
    <t>5,818</t>
  </si>
  <si>
    <t>Harvey County, Kansas</t>
  </si>
  <si>
    <t>34,684</t>
  </si>
  <si>
    <t>34,784</t>
  </si>
  <si>
    <t>34,748</t>
  </si>
  <si>
    <t>34,831</t>
  </si>
  <si>
    <t>34,803</t>
  </si>
  <si>
    <t>34,820</t>
  </si>
  <si>
    <t>Haskell County, Kansas</t>
  </si>
  <si>
    <t>4,256</t>
  </si>
  <si>
    <t>4,290</t>
  </si>
  <si>
    <t>4,237</t>
  </si>
  <si>
    <t>4,221</t>
  </si>
  <si>
    <t>4,136</t>
  </si>
  <si>
    <t>4,106</t>
  </si>
  <si>
    <t>Hodgeman County, Kansas</t>
  </si>
  <si>
    <t>1,916</t>
  </si>
  <si>
    <t>1,979</t>
  </si>
  <si>
    <t>1,953</t>
  </si>
  <si>
    <t>1,951</t>
  </si>
  <si>
    <t>Jackson County, Kansas</t>
  </si>
  <si>
    <t>13,462</t>
  </si>
  <si>
    <t>13,490</t>
  </si>
  <si>
    <t>13,468</t>
  </si>
  <si>
    <t>13,373</t>
  </si>
  <si>
    <t>13,539</t>
  </si>
  <si>
    <t>Jefferson County, Kansas</t>
  </si>
  <si>
    <t>19,126</t>
  </si>
  <si>
    <t>19,124</t>
  </si>
  <si>
    <t>19,121</t>
  </si>
  <si>
    <t>18,960</t>
  </si>
  <si>
    <t>18,824</t>
  </si>
  <si>
    <t>18,855</t>
  </si>
  <si>
    <t>Jewell County, Kansas</t>
  </si>
  <si>
    <t>3,077</t>
  </si>
  <si>
    <t>3,065</t>
  </si>
  <si>
    <t>3,087</t>
  </si>
  <si>
    <t>3,067</t>
  </si>
  <si>
    <t>3,043</t>
  </si>
  <si>
    <t>Johnson County, Kansas</t>
  </si>
  <si>
    <t>544,179</t>
  </si>
  <si>
    <t>545,666</t>
  </si>
  <si>
    <t>552,906</t>
  </si>
  <si>
    <t>559,954</t>
  </si>
  <si>
    <t>567,326</t>
  </si>
  <si>
    <t>574,272</t>
  </si>
  <si>
    <t>Kearny County, Kansas</t>
  </si>
  <si>
    <t>3,977</t>
  </si>
  <si>
    <t>3,992</t>
  </si>
  <si>
    <t>3,963</t>
  </si>
  <si>
    <t>3,915</t>
  </si>
  <si>
    <t>Kingman County, Kansas</t>
  </si>
  <si>
    <t>7,842</t>
  </si>
  <si>
    <t>7,895</t>
  </si>
  <si>
    <t>7,828</t>
  </si>
  <si>
    <t>7,837</t>
  </si>
  <si>
    <t>7,698</t>
  </si>
  <si>
    <t>Kiowa County, Kansas</t>
  </si>
  <si>
    <t>2,553</t>
  </si>
  <si>
    <t>2,560</t>
  </si>
  <si>
    <t>2,499</t>
  </si>
  <si>
    <t>2,518</t>
  </si>
  <si>
    <t>Labette County, Kansas</t>
  </si>
  <si>
    <t>21,546</t>
  </si>
  <si>
    <t>21,219</t>
  </si>
  <si>
    <t>20,960</t>
  </si>
  <si>
    <t>Lane County, Kansas</t>
  </si>
  <si>
    <t>1,750</t>
  </si>
  <si>
    <t>1,736</t>
  </si>
  <si>
    <t>1,762</t>
  </si>
  <si>
    <t>1,700</t>
  </si>
  <si>
    <t>1,720</t>
  </si>
  <si>
    <t>1,687</t>
  </si>
  <si>
    <t>Leavenworth County, Kansas</t>
  </si>
  <si>
    <t>76,227</t>
  </si>
  <si>
    <t>76,555</t>
  </si>
  <si>
    <t>77,118</t>
  </si>
  <si>
    <t>77,729</t>
  </si>
  <si>
    <t>78,234</t>
  </si>
  <si>
    <t>78,797</t>
  </si>
  <si>
    <t>Lincoln County, Kansas</t>
  </si>
  <si>
    <t>3,232</t>
  </si>
  <si>
    <t>3,206</t>
  </si>
  <si>
    <t>3,159</t>
  </si>
  <si>
    <t>3,138</t>
  </si>
  <si>
    <t>3,167</t>
  </si>
  <si>
    <t>Linn County, Kansas</t>
  </si>
  <si>
    <t>9,656</t>
  </si>
  <si>
    <t>9,637</t>
  </si>
  <si>
    <t>9,605</t>
  </si>
  <si>
    <t>9,481</t>
  </si>
  <si>
    <t>9,502</t>
  </si>
  <si>
    <t>Logan County, Kansas</t>
  </si>
  <si>
    <t>2,756</t>
  </si>
  <si>
    <t>2,771</t>
  </si>
  <si>
    <t>2,764</t>
  </si>
  <si>
    <t>2,795</t>
  </si>
  <si>
    <t>2,789</t>
  </si>
  <si>
    <t>2,794</t>
  </si>
  <si>
    <t>Lyon County, Kansas</t>
  </si>
  <si>
    <t>33,690</t>
  </si>
  <si>
    <t>33,632</t>
  </si>
  <si>
    <t>33,653</t>
  </si>
  <si>
    <t>33,529</t>
  </si>
  <si>
    <t>33,522</t>
  </si>
  <si>
    <t>33,212</t>
  </si>
  <si>
    <t>McPherson County, Kansas</t>
  </si>
  <si>
    <t>29,180</t>
  </si>
  <si>
    <t>29,141</t>
  </si>
  <si>
    <t>29,213</t>
  </si>
  <si>
    <t>29,341</t>
  </si>
  <si>
    <t>29,606</t>
  </si>
  <si>
    <t>29,241</t>
  </si>
  <si>
    <t>Marion County, Kansas</t>
  </si>
  <si>
    <t>12,660</t>
  </si>
  <si>
    <t>12,663</t>
  </si>
  <si>
    <t>12,540</t>
  </si>
  <si>
    <t>12,372</t>
  </si>
  <si>
    <t>12,224</t>
  </si>
  <si>
    <t>12,208</t>
  </si>
  <si>
    <t>Marshall County, Kansas</t>
  </si>
  <si>
    <t>10,105</t>
  </si>
  <si>
    <t>10,003</t>
  </si>
  <si>
    <t>10,066</t>
  </si>
  <si>
    <t>10,028</t>
  </si>
  <si>
    <t>10,006</t>
  </si>
  <si>
    <t>Meade County, Kansas</t>
  </si>
  <si>
    <t>4,575</t>
  </si>
  <si>
    <t>4,604</t>
  </si>
  <si>
    <t>4,539</t>
  </si>
  <si>
    <t>4,415</t>
  </si>
  <si>
    <t>4,357</t>
  </si>
  <si>
    <t>Miami County, Kansas</t>
  </si>
  <si>
    <t>32,787</t>
  </si>
  <si>
    <t>32,783</t>
  </si>
  <si>
    <t>32,862</t>
  </si>
  <si>
    <t>32,696</t>
  </si>
  <si>
    <t>32,605</t>
  </si>
  <si>
    <t>32,839</t>
  </si>
  <si>
    <t>32,822</t>
  </si>
  <si>
    <t>Mitchell County, Kansas</t>
  </si>
  <si>
    <t>6,373</t>
  </si>
  <si>
    <t>6,304</t>
  </si>
  <si>
    <t>6,342</t>
  </si>
  <si>
    <t>6,336</t>
  </si>
  <si>
    <t>6,284</t>
  </si>
  <si>
    <t>Montgomery County, Kansas</t>
  </si>
  <si>
    <t>35,471</t>
  </si>
  <si>
    <t>35,370</t>
  </si>
  <si>
    <t>34,744</t>
  </si>
  <si>
    <t>34,433</t>
  </si>
  <si>
    <t>34,396</t>
  </si>
  <si>
    <t>34,065</t>
  </si>
  <si>
    <t>Morris County, Kansas</t>
  </si>
  <si>
    <t>5,923</t>
  </si>
  <si>
    <t>5,913</t>
  </si>
  <si>
    <t>5,861</t>
  </si>
  <si>
    <t>5,717</t>
  </si>
  <si>
    <t>5,698</t>
  </si>
  <si>
    <t>Morton County, Kansas</t>
  </si>
  <si>
    <t>3,233</t>
  </si>
  <si>
    <t>3,229</t>
  </si>
  <si>
    <t>3,169</t>
  </si>
  <si>
    <t>3,139</t>
  </si>
  <si>
    <t>3,110</t>
  </si>
  <si>
    <t>Nemaha County, Kansas</t>
  </si>
  <si>
    <t>10,178</t>
  </si>
  <si>
    <t>10,164</t>
  </si>
  <si>
    <t>10,123</t>
  </si>
  <si>
    <t>10,104</t>
  </si>
  <si>
    <t>10,140</t>
  </si>
  <si>
    <t>10,148</t>
  </si>
  <si>
    <t>Neosho County, Kansas</t>
  </si>
  <si>
    <t>16,512</t>
  </si>
  <si>
    <t>16,485</t>
  </si>
  <si>
    <t>16,455</t>
  </si>
  <si>
    <t>16,452</t>
  </si>
  <si>
    <t>16,458</t>
  </si>
  <si>
    <t>16,416</t>
  </si>
  <si>
    <t>Ness County, Kansas</t>
  </si>
  <si>
    <t>3,107</t>
  </si>
  <si>
    <t>3,127</t>
  </si>
  <si>
    <t>3,085</t>
  </si>
  <si>
    <t>3,094</t>
  </si>
  <si>
    <t>3,105</t>
  </si>
  <si>
    <t>Norton County, Kansas</t>
  </si>
  <si>
    <t>5,661</t>
  </si>
  <si>
    <t>5,672</t>
  </si>
  <si>
    <t>5,605</t>
  </si>
  <si>
    <t>5,642</t>
  </si>
  <si>
    <t>5,560</t>
  </si>
  <si>
    <t>Osage County, Kansas</t>
  </si>
  <si>
    <t>16,295</t>
  </si>
  <si>
    <t>16,294</t>
  </si>
  <si>
    <t>16,173</t>
  </si>
  <si>
    <t>16,082</t>
  </si>
  <si>
    <t>Osborne County, Kansas</t>
  </si>
  <si>
    <t>3,858</t>
  </si>
  <si>
    <t>3,837</t>
  </si>
  <si>
    <t>3,842</t>
  </si>
  <si>
    <t>3,806</t>
  </si>
  <si>
    <t>Ottawa County, Kansas</t>
  </si>
  <si>
    <t>6,091</t>
  </si>
  <si>
    <t>6,093</t>
  </si>
  <si>
    <t>6,085</t>
  </si>
  <si>
    <t>6,061</t>
  </si>
  <si>
    <t>6,071</t>
  </si>
  <si>
    <t>6,065</t>
  </si>
  <si>
    <t>Pawnee County, Kansas</t>
  </si>
  <si>
    <t>6,973</t>
  </si>
  <si>
    <t>6,987</t>
  </si>
  <si>
    <t>7,035</t>
  </si>
  <si>
    <t>6,913</t>
  </si>
  <si>
    <t>6,946</t>
  </si>
  <si>
    <t>Phillips County, Kansas</t>
  </si>
  <si>
    <t>5,632</t>
  </si>
  <si>
    <t>5,543</t>
  </si>
  <si>
    <t>5,521</t>
  </si>
  <si>
    <t>5,571</t>
  </si>
  <si>
    <t>5,533</t>
  </si>
  <si>
    <t>Pottawatomie County, Kansas</t>
  </si>
  <si>
    <t>21,604</t>
  </si>
  <si>
    <t>21,732</t>
  </si>
  <si>
    <t>22,040</t>
  </si>
  <si>
    <t>22,351</t>
  </si>
  <si>
    <t>22,670</t>
  </si>
  <si>
    <t>22,897</t>
  </si>
  <si>
    <t>Pratt County, Kansas</t>
  </si>
  <si>
    <t>9,647</t>
  </si>
  <si>
    <t>9,662</t>
  </si>
  <si>
    <t>9,787</t>
  </si>
  <si>
    <t>9,850</t>
  </si>
  <si>
    <t>Rawlins County, Kansas</t>
  </si>
  <si>
    <t>2,519</t>
  </si>
  <si>
    <t>2,502</t>
  </si>
  <si>
    <t>2,539</t>
  </si>
  <si>
    <t>2,538</t>
  </si>
  <si>
    <t>2,584</t>
  </si>
  <si>
    <t>Reno County, Kansas</t>
  </si>
  <si>
    <t>64,511</t>
  </si>
  <si>
    <t>64,558</t>
  </si>
  <si>
    <t>64,393</t>
  </si>
  <si>
    <t>64,217</t>
  </si>
  <si>
    <t>64,155</t>
  </si>
  <si>
    <t>63,794</t>
  </si>
  <si>
    <t>Republic County, Kansas</t>
  </si>
  <si>
    <t>4,980</t>
  </si>
  <si>
    <t>4,957</t>
  </si>
  <si>
    <t>4,913</t>
  </si>
  <si>
    <t>4,858</t>
  </si>
  <si>
    <t>4,810</t>
  </si>
  <si>
    <t>4,803</t>
  </si>
  <si>
    <t>Rice County, Kansas</t>
  </si>
  <si>
    <t>10,083</t>
  </si>
  <si>
    <t>10,113</t>
  </si>
  <si>
    <t>10,101</t>
  </si>
  <si>
    <t>10,009</t>
  </si>
  <si>
    <t>10,010</t>
  </si>
  <si>
    <t>10,015</t>
  </si>
  <si>
    <t>Riley County, Kansas</t>
  </si>
  <si>
    <t>71,131</t>
  </si>
  <si>
    <t>71,612</t>
  </si>
  <si>
    <t>73,384</t>
  </si>
  <si>
    <t>76,297</t>
  </si>
  <si>
    <t>75,905</t>
  </si>
  <si>
    <t>75,194</t>
  </si>
  <si>
    <t>Rooks County, Kansas</t>
  </si>
  <si>
    <t>5,181</t>
  </si>
  <si>
    <t>5,173</t>
  </si>
  <si>
    <t>5,182</t>
  </si>
  <si>
    <t>5,197</t>
  </si>
  <si>
    <t>5,164</t>
  </si>
  <si>
    <t>5,155</t>
  </si>
  <si>
    <t>Rush County, Kansas</t>
  </si>
  <si>
    <t>3,307</t>
  </si>
  <si>
    <t>3,318</t>
  </si>
  <si>
    <t>3,200</t>
  </si>
  <si>
    <t>3,186</t>
  </si>
  <si>
    <t>3,197</t>
  </si>
  <si>
    <t>Russell County, Kansas</t>
  </si>
  <si>
    <t>6,970</t>
  </si>
  <si>
    <t>6,983</t>
  </si>
  <si>
    <t>6,962</t>
  </si>
  <si>
    <t>6,929</t>
  </si>
  <si>
    <t>6,956</t>
  </si>
  <si>
    <t>Saline County, Kansas</t>
  </si>
  <si>
    <t>55,606</t>
  </si>
  <si>
    <t>55,758</t>
  </si>
  <si>
    <t>55,733</t>
  </si>
  <si>
    <t>55,890</t>
  </si>
  <si>
    <t>55,755</t>
  </si>
  <si>
    <t>Scott County, Kansas</t>
  </si>
  <si>
    <t>4,936</t>
  </si>
  <si>
    <t>4,946</t>
  </si>
  <si>
    <t>4,906</t>
  </si>
  <si>
    <t>4,900</t>
  </si>
  <si>
    <t>4,992</t>
  </si>
  <si>
    <t>5,080</t>
  </si>
  <si>
    <t>Sedgwick County, Kansas</t>
  </si>
  <si>
    <t>498,365</t>
  </si>
  <si>
    <t>499,282</t>
  </si>
  <si>
    <t>500,914</t>
  </si>
  <si>
    <t>503,821</t>
  </si>
  <si>
    <t>506,121</t>
  </si>
  <si>
    <t>508,803</t>
  </si>
  <si>
    <t>Seward County, Kansas</t>
  </si>
  <si>
    <t>23,223</t>
  </si>
  <si>
    <t>23,453</t>
  </si>
  <si>
    <t>23,470</t>
  </si>
  <si>
    <t>23,465</t>
  </si>
  <si>
    <t>Shawnee County, Kansas</t>
  </si>
  <si>
    <t>177,934</t>
  </si>
  <si>
    <t>178,257</t>
  </si>
  <si>
    <t>178,861</t>
  </si>
  <si>
    <t>178,904</t>
  </si>
  <si>
    <t>178,574</t>
  </si>
  <si>
    <t>178,406</t>
  </si>
  <si>
    <t>Sheridan County, Kansas</t>
  </si>
  <si>
    <t>2,556</t>
  </si>
  <si>
    <t>2,551</t>
  </si>
  <si>
    <t>2,544</t>
  </si>
  <si>
    <t>2,533</t>
  </si>
  <si>
    <t>2,531</t>
  </si>
  <si>
    <t>Sherman County, Kansas</t>
  </si>
  <si>
    <t>6,010</t>
  </si>
  <si>
    <t>6,008</t>
  </si>
  <si>
    <t>6,039</t>
  </si>
  <si>
    <t>6,107</t>
  </si>
  <si>
    <t>Smith County, Kansas</t>
  </si>
  <si>
    <t>3,853</t>
  </si>
  <si>
    <t>3,859</t>
  </si>
  <si>
    <t>3,791</t>
  </si>
  <si>
    <t>3,754</t>
  </si>
  <si>
    <t>3,720</t>
  </si>
  <si>
    <t>3,769</t>
  </si>
  <si>
    <t>Stafford County, Kansas</t>
  </si>
  <si>
    <t>4,437</t>
  </si>
  <si>
    <t>4,423</t>
  </si>
  <si>
    <t>4,390</t>
  </si>
  <si>
    <t>4,354</t>
  </si>
  <si>
    <t>4,350</t>
  </si>
  <si>
    <t>4,297</t>
  </si>
  <si>
    <t>Stanton County, Kansas</t>
  </si>
  <si>
    <t>2,235</t>
  </si>
  <si>
    <t>2,258</t>
  </si>
  <si>
    <t>2,228</t>
  </si>
  <si>
    <t>2,170</t>
  </si>
  <si>
    <t>2,167</t>
  </si>
  <si>
    <t>2,111</t>
  </si>
  <si>
    <t>Stevens County, Kansas</t>
  </si>
  <si>
    <t>5,724</t>
  </si>
  <si>
    <t>5,749</t>
  </si>
  <si>
    <t>5,641</t>
  </si>
  <si>
    <t>5,737</t>
  </si>
  <si>
    <t>5,790</t>
  </si>
  <si>
    <t>5,801</t>
  </si>
  <si>
    <t>Sumner County, Kansas</t>
  </si>
  <si>
    <t>24,132</t>
  </si>
  <si>
    <t>24,110</t>
  </si>
  <si>
    <t>23,858</t>
  </si>
  <si>
    <t>23,706</t>
  </si>
  <si>
    <t>23,614</t>
  </si>
  <si>
    <t>23,528</t>
  </si>
  <si>
    <t>Thomas County, Kansas</t>
  </si>
  <si>
    <t>7,900</t>
  </si>
  <si>
    <t>7,947</t>
  </si>
  <si>
    <t>7,950</t>
  </si>
  <si>
    <t>7,891</t>
  </si>
  <si>
    <t>Trego County, Kansas</t>
  </si>
  <si>
    <t>3,001</t>
  </si>
  <si>
    <t>2,990</t>
  </si>
  <si>
    <t>2,977</t>
  </si>
  <si>
    <t>2,969</t>
  </si>
  <si>
    <t>2,959</t>
  </si>
  <si>
    <t>2,902</t>
  </si>
  <si>
    <t>Wabaunsee County, Kansas</t>
  </si>
  <si>
    <t>7,047</t>
  </si>
  <si>
    <t>7,018</t>
  </si>
  <si>
    <t>7,041</t>
  </si>
  <si>
    <t>Wallace County, Kansas</t>
  </si>
  <si>
    <t>1,485</t>
  </si>
  <si>
    <t>1,482</t>
  </si>
  <si>
    <t>1,524</t>
  </si>
  <si>
    <t>1,562</t>
  </si>
  <si>
    <t>1,506</t>
  </si>
  <si>
    <t>Washington County, Kansas</t>
  </si>
  <si>
    <t>5,799</t>
  </si>
  <si>
    <t>5,789</t>
  </si>
  <si>
    <t>5,838</t>
  </si>
  <si>
    <t>5,628</t>
  </si>
  <si>
    <t>5,598</t>
  </si>
  <si>
    <t>Wichita County, Kansas</t>
  </si>
  <si>
    <t>2,234</t>
  </si>
  <si>
    <t>2,238</t>
  </si>
  <si>
    <t>2,257</t>
  </si>
  <si>
    <t>2,226</t>
  </si>
  <si>
    <t>2,186</t>
  </si>
  <si>
    <t>2,176</t>
  </si>
  <si>
    <t>Wilson County, Kansas</t>
  </si>
  <si>
    <t>9,409</t>
  </si>
  <si>
    <t>9,394</t>
  </si>
  <si>
    <t>9,239</t>
  </si>
  <si>
    <t>9,119</t>
  </si>
  <si>
    <t>9,028</t>
  </si>
  <si>
    <t>Woodson County, Kansas</t>
  </si>
  <si>
    <t>3,309</t>
  </si>
  <si>
    <t>3,299</t>
  </si>
  <si>
    <t>3,306</t>
  </si>
  <si>
    <t>3,260</t>
  </si>
  <si>
    <t>3,157</t>
  </si>
  <si>
    <t>Wyandotte County, Kansas</t>
  </si>
  <si>
    <t>157,505</t>
  </si>
  <si>
    <t>157,762</t>
  </si>
  <si>
    <t>158,030</t>
  </si>
  <si>
    <t>159,303</t>
  </si>
  <si>
    <t>160,601</t>
  </si>
  <si>
    <t>161,636</t>
  </si>
  <si>
    <t>Adair County, Kentucky</t>
  </si>
  <si>
    <t>18,656</t>
  </si>
  <si>
    <t>18,871</t>
  </si>
  <si>
    <t>18,979</t>
  </si>
  <si>
    <t>18,971</t>
  </si>
  <si>
    <t>19,135</t>
  </si>
  <si>
    <t>19,204</t>
  </si>
  <si>
    <t>Allen County, Kentucky</t>
  </si>
  <si>
    <t>19,956</t>
  </si>
  <si>
    <t>19,967</t>
  </si>
  <si>
    <t>20,040</t>
  </si>
  <si>
    <t>20,170</t>
  </si>
  <si>
    <t>20,269</t>
  </si>
  <si>
    <t>20,384</t>
  </si>
  <si>
    <t>Anderson County, Kentucky</t>
  </si>
  <si>
    <t>21,458</t>
  </si>
  <si>
    <t>21,560</t>
  </si>
  <si>
    <t>21,663</t>
  </si>
  <si>
    <t>21,752</t>
  </si>
  <si>
    <t>21,888</t>
  </si>
  <si>
    <t>Ballard County, Kentucky</t>
  </si>
  <si>
    <t>8,249</t>
  </si>
  <si>
    <t>8,259</t>
  </si>
  <si>
    <t>8,285</t>
  </si>
  <si>
    <t>8,282</t>
  </si>
  <si>
    <t>8,240</t>
  </si>
  <si>
    <t>Barren County, Kentucky</t>
  </si>
  <si>
    <t>42,173</t>
  </si>
  <si>
    <t>42,178</t>
  </si>
  <si>
    <t>42,415</t>
  </si>
  <si>
    <t>42,669</t>
  </si>
  <si>
    <t>43,046</t>
  </si>
  <si>
    <t>43,148</t>
  </si>
  <si>
    <t>Bath County, Kentucky</t>
  </si>
  <si>
    <t>11,591</t>
  </si>
  <si>
    <t>11,623</t>
  </si>
  <si>
    <t>11,715</t>
  </si>
  <si>
    <t>11,799</t>
  </si>
  <si>
    <t>12,008</t>
  </si>
  <si>
    <t>12,206</t>
  </si>
  <si>
    <t>Bell County, Kentucky</t>
  </si>
  <si>
    <t>28,691</t>
  </si>
  <si>
    <t>28,705</t>
  </si>
  <si>
    <t>28,631</t>
  </si>
  <si>
    <t>28,152</t>
  </si>
  <si>
    <t>27,905</t>
  </si>
  <si>
    <t>27,778</t>
  </si>
  <si>
    <t>Boone County, Kentucky</t>
  </si>
  <si>
    <t>118,811</t>
  </si>
  <si>
    <t>119,306</t>
  </si>
  <si>
    <t>121,640</t>
  </si>
  <si>
    <t>123,258</t>
  </si>
  <si>
    <t>124,535</t>
  </si>
  <si>
    <t>126,413</t>
  </si>
  <si>
    <t>Bourbon County, Kentucky</t>
  </si>
  <si>
    <t>19,985</t>
  </si>
  <si>
    <t>19,964</t>
  </si>
  <si>
    <t>19,993</t>
  </si>
  <si>
    <t>19,996</t>
  </si>
  <si>
    <t>19,935</t>
  </si>
  <si>
    <t>19,972</t>
  </si>
  <si>
    <t>Boyd County, Kentucky</t>
  </si>
  <si>
    <t>49,542</t>
  </si>
  <si>
    <t>49,538</t>
  </si>
  <si>
    <t>49,682</t>
  </si>
  <si>
    <t>49,448</t>
  </si>
  <si>
    <t>49,284</t>
  </si>
  <si>
    <t>48,963</t>
  </si>
  <si>
    <t>48,832</t>
  </si>
  <si>
    <t>Boyle County, Kentucky</t>
  </si>
  <si>
    <t>28,432</t>
  </si>
  <si>
    <t>28,420</t>
  </si>
  <si>
    <t>28,651</t>
  </si>
  <si>
    <t>28,756</t>
  </si>
  <si>
    <t>29,048</t>
  </si>
  <si>
    <t>29,588</t>
  </si>
  <si>
    <t>29,706</t>
  </si>
  <si>
    <t>Bracken County, Kentucky</t>
  </si>
  <si>
    <t>8,488</t>
  </si>
  <si>
    <t>8,494</t>
  </si>
  <si>
    <t>8,493</t>
  </si>
  <si>
    <t>8,464</t>
  </si>
  <si>
    <t>8,440</t>
  </si>
  <si>
    <t>8,406</t>
  </si>
  <si>
    <t>Breathitt County, Kentucky</t>
  </si>
  <si>
    <t>13,878</t>
  </si>
  <si>
    <t>13,876</t>
  </si>
  <si>
    <t>13,834</t>
  </si>
  <si>
    <t>13,645</t>
  </si>
  <si>
    <t>13,567</t>
  </si>
  <si>
    <t>13,409</t>
  </si>
  <si>
    <t>Breckinridge County, Kentucky</t>
  </si>
  <si>
    <t>20,059</t>
  </si>
  <si>
    <t>20,053</t>
  </si>
  <si>
    <t>20,285</t>
  </si>
  <si>
    <t>20,098</t>
  </si>
  <si>
    <t>20,056</t>
  </si>
  <si>
    <t>19,888</t>
  </si>
  <si>
    <t>Bullitt County, Kentucky</t>
  </si>
  <si>
    <t>74,319</t>
  </si>
  <si>
    <t>74,495</t>
  </si>
  <si>
    <t>75,282</t>
  </si>
  <si>
    <t>75,913</t>
  </si>
  <si>
    <t>76,819</t>
  </si>
  <si>
    <t>77,955</t>
  </si>
  <si>
    <t>Butler County, Kentucky</t>
  </si>
  <si>
    <t>12,690</t>
  </si>
  <si>
    <t>12,715</t>
  </si>
  <si>
    <t>12,826</t>
  </si>
  <si>
    <t>12,875</t>
  </si>
  <si>
    <t>Caldwell County, Kentucky</t>
  </si>
  <si>
    <t>12,984</t>
  </si>
  <si>
    <t>12,986</t>
  </si>
  <si>
    <t>12,981</t>
  </si>
  <si>
    <t>12,921</t>
  </si>
  <si>
    <t>12,785</t>
  </si>
  <si>
    <t>12,725</t>
  </si>
  <si>
    <t>Calloway County, Kentucky</t>
  </si>
  <si>
    <t>37,191</t>
  </si>
  <si>
    <t>37,425</t>
  </si>
  <si>
    <t>37,831</t>
  </si>
  <si>
    <t>38,228</t>
  </si>
  <si>
    <t>38,141</t>
  </si>
  <si>
    <t>38,282</t>
  </si>
  <si>
    <t>Campbell County, Kentucky</t>
  </si>
  <si>
    <t>90,336</t>
  </si>
  <si>
    <t>90,726</t>
  </si>
  <si>
    <t>91,220</t>
  </si>
  <si>
    <t>91,175</t>
  </si>
  <si>
    <t>91,385</t>
  </si>
  <si>
    <t>91,833</t>
  </si>
  <si>
    <t>Carlisle County, Kentucky</t>
  </si>
  <si>
    <t>5,104</t>
  </si>
  <si>
    <t>5,100</t>
  </si>
  <si>
    <t>5,049</t>
  </si>
  <si>
    <t>4,978</t>
  </si>
  <si>
    <t>Carroll County, Kentucky</t>
  </si>
  <si>
    <t>10,811</t>
  </si>
  <si>
    <t>10,807</t>
  </si>
  <si>
    <t>10,980</t>
  </si>
  <si>
    <t>10,874</t>
  </si>
  <si>
    <t>10,881</t>
  </si>
  <si>
    <t>10,815</t>
  </si>
  <si>
    <t>Carter County, Kentucky</t>
  </si>
  <si>
    <t>27,720</t>
  </si>
  <si>
    <t>27,718</t>
  </si>
  <si>
    <t>27,754</t>
  </si>
  <si>
    <t>27,458</t>
  </si>
  <si>
    <t>27,471</t>
  </si>
  <si>
    <t>27,291</t>
  </si>
  <si>
    <t>Casey County, Kentucky</t>
  </si>
  <si>
    <t>15,952</t>
  </si>
  <si>
    <t>15,965</t>
  </si>
  <si>
    <t>15,963</t>
  </si>
  <si>
    <t>16,086</t>
  </si>
  <si>
    <t>15,891</t>
  </si>
  <si>
    <t>Christian County, Kentucky</t>
  </si>
  <si>
    <t>73,955</t>
  </si>
  <si>
    <t>73,939</t>
  </si>
  <si>
    <t>74,213</t>
  </si>
  <si>
    <t>73,640</t>
  </si>
  <si>
    <t>75,770</t>
  </si>
  <si>
    <t>74,422</t>
  </si>
  <si>
    <t>74,250</t>
  </si>
  <si>
    <t>Clark County, Kentucky</t>
  </si>
  <si>
    <t>35,613</t>
  </si>
  <si>
    <t>35,607</t>
  </si>
  <si>
    <t>35,456</t>
  </si>
  <si>
    <t>35,739</t>
  </si>
  <si>
    <t>35,758</t>
  </si>
  <si>
    <t>Clay County, Kentucky</t>
  </si>
  <si>
    <t>21,730</t>
  </si>
  <si>
    <t>21,691</t>
  </si>
  <si>
    <t>21,613</t>
  </si>
  <si>
    <t>21,541</t>
  </si>
  <si>
    <t>21,238</t>
  </si>
  <si>
    <t>21,147</t>
  </si>
  <si>
    <t>Clinton County, Kentucky</t>
  </si>
  <si>
    <t>10,272</t>
  </si>
  <si>
    <t>10,276</t>
  </si>
  <si>
    <t>10,151</t>
  </si>
  <si>
    <t>10,233</t>
  </si>
  <si>
    <t>10,136</t>
  </si>
  <si>
    <t>10,165</t>
  </si>
  <si>
    <t>Crittenden County, Kentucky</t>
  </si>
  <si>
    <t>9,308</t>
  </si>
  <si>
    <t>9,270</t>
  </si>
  <si>
    <t>9,222</t>
  </si>
  <si>
    <t>9,224</t>
  </si>
  <si>
    <t>Cumberland County, Kentucky</t>
  </si>
  <si>
    <t>6,856</t>
  </si>
  <si>
    <t>6,867</t>
  </si>
  <si>
    <t>6,859</t>
  </si>
  <si>
    <t>6,815</t>
  </si>
  <si>
    <t>6,745</t>
  </si>
  <si>
    <t>Daviess County, Kentucky</t>
  </si>
  <si>
    <t>96,656</t>
  </si>
  <si>
    <t>96,659</t>
  </si>
  <si>
    <t>96,719</t>
  </si>
  <si>
    <t>97,233</t>
  </si>
  <si>
    <t>97,727</t>
  </si>
  <si>
    <t>98,200</t>
  </si>
  <si>
    <t>98,275</t>
  </si>
  <si>
    <t>Edmonson County, Kentucky</t>
  </si>
  <si>
    <t>12,161</t>
  </si>
  <si>
    <t>12,192</t>
  </si>
  <si>
    <t>12,267</t>
  </si>
  <si>
    <t>12,130</t>
  </si>
  <si>
    <t>12,082</t>
  </si>
  <si>
    <t>12,013</t>
  </si>
  <si>
    <t>Elliott County, Kentucky</t>
  </si>
  <si>
    <t>7,884</t>
  </si>
  <si>
    <t>7,916</t>
  </si>
  <si>
    <t>7,748</t>
  </si>
  <si>
    <t>7,686</t>
  </si>
  <si>
    <t>Estill County, Kentucky</t>
  </si>
  <si>
    <t>14,697</t>
  </si>
  <si>
    <t>14,636</t>
  </si>
  <si>
    <t>14,486</t>
  </si>
  <si>
    <t>14,470</t>
  </si>
  <si>
    <t>14,447</t>
  </si>
  <si>
    <t>Fayette County, Kentucky</t>
  </si>
  <si>
    <t>295,803</t>
  </si>
  <si>
    <t>296,695</t>
  </si>
  <si>
    <t>301,213</t>
  </si>
  <si>
    <t>305,251</t>
  </si>
  <si>
    <t>308,411</t>
  </si>
  <si>
    <t>310,797</t>
  </si>
  <si>
    <t>Fleming County, Kentucky</t>
  </si>
  <si>
    <t>14,348</t>
  </si>
  <si>
    <t>14,355</t>
  </si>
  <si>
    <t>14,394</t>
  </si>
  <si>
    <t>14,567</t>
  </si>
  <si>
    <t>14,545</t>
  </si>
  <si>
    <t>Floyd County, Kentucky</t>
  </si>
  <si>
    <t>39,451</t>
  </si>
  <si>
    <t>39,946</t>
  </si>
  <si>
    <t>39,797</t>
  </si>
  <si>
    <t>39,141</t>
  </si>
  <si>
    <t>38,443</t>
  </si>
  <si>
    <t>38,108</t>
  </si>
  <si>
    <t>Franklin County, Kentucky</t>
  </si>
  <si>
    <t>49,285</t>
  </si>
  <si>
    <t>49,319</t>
  </si>
  <si>
    <t>49,307</t>
  </si>
  <si>
    <t>49,379</t>
  </si>
  <si>
    <t>49,661</t>
  </si>
  <si>
    <t>49,880</t>
  </si>
  <si>
    <t>Fulton County, Kentucky</t>
  </si>
  <si>
    <t>6,813</t>
  </si>
  <si>
    <t>6,825</t>
  </si>
  <si>
    <t>6,730</t>
  </si>
  <si>
    <t>6,547</t>
  </si>
  <si>
    <t>6,385</t>
  </si>
  <si>
    <t>6,265</t>
  </si>
  <si>
    <t>Gallatin County, Kentucky</t>
  </si>
  <si>
    <t>8,589</t>
  </si>
  <si>
    <t>8,608</t>
  </si>
  <si>
    <t>8,576</t>
  </si>
  <si>
    <t>8,491</t>
  </si>
  <si>
    <t>8,504</t>
  </si>
  <si>
    <t>Garrard County, Kentucky</t>
  </si>
  <si>
    <t>16,912</t>
  </si>
  <si>
    <t>16,933</t>
  </si>
  <si>
    <t>16,806</t>
  </si>
  <si>
    <t>16,922</t>
  </si>
  <si>
    <t>16,883</t>
  </si>
  <si>
    <t>16,858</t>
  </si>
  <si>
    <t>Grant County, Kentucky</t>
  </si>
  <si>
    <t>24,662</t>
  </si>
  <si>
    <t>24,682</t>
  </si>
  <si>
    <t>24,713</t>
  </si>
  <si>
    <t>24,491</t>
  </si>
  <si>
    <t>24,576</t>
  </si>
  <si>
    <t>24,875</t>
  </si>
  <si>
    <t>Graves County, Kentucky</t>
  </si>
  <si>
    <t>37,121</t>
  </si>
  <si>
    <t>37,207</t>
  </si>
  <si>
    <t>37,513</t>
  </si>
  <si>
    <t>37,535</t>
  </si>
  <si>
    <t>37,380</t>
  </si>
  <si>
    <t>Grayson County, Kentucky</t>
  </si>
  <si>
    <t>25,791</t>
  </si>
  <si>
    <t>25,787</t>
  </si>
  <si>
    <t>25,865</t>
  </si>
  <si>
    <t>26,033</t>
  </si>
  <si>
    <t>26,194</t>
  </si>
  <si>
    <t>Green County, Kentucky</t>
  </si>
  <si>
    <t>11,258</t>
  </si>
  <si>
    <t>11,260</t>
  </si>
  <si>
    <t>11,228</t>
  </si>
  <si>
    <t>11,204</t>
  </si>
  <si>
    <t>11,300</t>
  </si>
  <si>
    <t>11,157</t>
  </si>
  <si>
    <t>11,043</t>
  </si>
  <si>
    <t>Greenup County, Kentucky</t>
  </si>
  <si>
    <t>36,910</t>
  </si>
  <si>
    <t>36,914</t>
  </si>
  <si>
    <t>36,909</t>
  </si>
  <si>
    <t>36,850</t>
  </si>
  <si>
    <t>36,718</t>
  </si>
  <si>
    <t>36,496</t>
  </si>
  <si>
    <t>Hancock County, Kentucky</t>
  </si>
  <si>
    <t>8,556</t>
  </si>
  <si>
    <t>8,671</t>
  </si>
  <si>
    <t>Hardin County, Kentucky</t>
  </si>
  <si>
    <t>105,543</t>
  </si>
  <si>
    <t>105,549</t>
  </si>
  <si>
    <t>106,995</t>
  </si>
  <si>
    <t>107,440</t>
  </si>
  <si>
    <t>107,052</t>
  </si>
  <si>
    <t>108,073</t>
  </si>
  <si>
    <t>108,266</t>
  </si>
  <si>
    <t>Harlan County, Kentucky</t>
  </si>
  <si>
    <t>29,278</t>
  </si>
  <si>
    <t>29,238</t>
  </si>
  <si>
    <t>29,177</t>
  </si>
  <si>
    <t>28,616</t>
  </si>
  <si>
    <t>28,527</t>
  </si>
  <si>
    <t>28,163</t>
  </si>
  <si>
    <t>Harrison County, Kentucky</t>
  </si>
  <si>
    <t>18,846</t>
  </si>
  <si>
    <t>18,849</t>
  </si>
  <si>
    <t>18,819</t>
  </si>
  <si>
    <t>18,679</t>
  </si>
  <si>
    <t>18,592</t>
  </si>
  <si>
    <t>Hart County, Kentucky</t>
  </si>
  <si>
    <t>18,199</t>
  </si>
  <si>
    <t>18,218</t>
  </si>
  <si>
    <t>18,348</t>
  </si>
  <si>
    <t>18,433</t>
  </si>
  <si>
    <t>18,539</t>
  </si>
  <si>
    <t>18,597</t>
  </si>
  <si>
    <t>Henderson County, Kentucky</t>
  </si>
  <si>
    <t>46,250</t>
  </si>
  <si>
    <t>46,270</t>
  </si>
  <si>
    <t>46,384</t>
  </si>
  <si>
    <t>46,462</t>
  </si>
  <si>
    <t>46,467</t>
  </si>
  <si>
    <t>Henry County, Kentucky</t>
  </si>
  <si>
    <t>15,407</t>
  </si>
  <si>
    <t>15,382</t>
  </si>
  <si>
    <t>15,342</t>
  </si>
  <si>
    <t>15,431</t>
  </si>
  <si>
    <t>15,572</t>
  </si>
  <si>
    <t>Hickman County, Kentucky</t>
  </si>
  <si>
    <t>4,902</t>
  </si>
  <si>
    <t>4,883</t>
  </si>
  <si>
    <t>4,823</t>
  </si>
  <si>
    <t>4,764</t>
  </si>
  <si>
    <t>4,748</t>
  </si>
  <si>
    <t>4,734</t>
  </si>
  <si>
    <t>Hopkins County, Kentucky</t>
  </si>
  <si>
    <t>46,920</t>
  </si>
  <si>
    <t>46,890</t>
  </si>
  <si>
    <t>46,896</t>
  </si>
  <si>
    <t>46,702</t>
  </si>
  <si>
    <t>46,556</t>
  </si>
  <si>
    <t>46,376</t>
  </si>
  <si>
    <t>Jackson County, Kentucky</t>
  </si>
  <si>
    <t>13,491</t>
  </si>
  <si>
    <t>13,298</t>
  </si>
  <si>
    <t>13,376</t>
  </si>
  <si>
    <t>13,289</t>
  </si>
  <si>
    <t>Jefferson County, Kentucky</t>
  </si>
  <si>
    <t>741,096</t>
  </si>
  <si>
    <t>742,227</t>
  </si>
  <si>
    <t>746,562</t>
  </si>
  <si>
    <t>751,327</t>
  </si>
  <si>
    <t>757,282</t>
  </si>
  <si>
    <t>760,026</t>
  </si>
  <si>
    <t>Jessamine County, Kentucky</t>
  </si>
  <si>
    <t>48,586</t>
  </si>
  <si>
    <t>48,678</t>
  </si>
  <si>
    <t>48,865</t>
  </si>
  <si>
    <t>49,563</t>
  </si>
  <si>
    <t>50,084</t>
  </si>
  <si>
    <t>50,815</t>
  </si>
  <si>
    <t>Johnson County, Kentucky</t>
  </si>
  <si>
    <t>23,356</t>
  </si>
  <si>
    <t>23,358</t>
  </si>
  <si>
    <t>23,385</t>
  </si>
  <si>
    <t>23,424</t>
  </si>
  <si>
    <t>23,415</t>
  </si>
  <si>
    <t>23,464</t>
  </si>
  <si>
    <t>23,262</t>
  </si>
  <si>
    <t>Kenton County, Kentucky</t>
  </si>
  <si>
    <t>159,720</t>
  </si>
  <si>
    <t>159,721</t>
  </si>
  <si>
    <t>160,023</t>
  </si>
  <si>
    <t>160,583</t>
  </si>
  <si>
    <t>161,671</t>
  </si>
  <si>
    <t>163,367</t>
  </si>
  <si>
    <t>163,929</t>
  </si>
  <si>
    <t>Knott County, Kentucky</t>
  </si>
  <si>
    <t>16,346</t>
  </si>
  <si>
    <t>16,361</t>
  </si>
  <si>
    <t>16,290</t>
  </si>
  <si>
    <t>16,087</t>
  </si>
  <si>
    <t>16,064</t>
  </si>
  <si>
    <t>15,892</t>
  </si>
  <si>
    <t>Knox County, Kentucky</t>
  </si>
  <si>
    <t>31,883</t>
  </si>
  <si>
    <t>31,867</t>
  </si>
  <si>
    <t>32,081</t>
  </si>
  <si>
    <t>31,700</t>
  </si>
  <si>
    <t>31,837</t>
  </si>
  <si>
    <t>31,798</t>
  </si>
  <si>
    <t>Larue County, Kentucky</t>
  </si>
  <si>
    <t>14,199</t>
  </si>
  <si>
    <t>14,206</t>
  </si>
  <si>
    <t>14,076</t>
  </si>
  <si>
    <t>Laurel County, Kentucky</t>
  </si>
  <si>
    <t>58,849</t>
  </si>
  <si>
    <t>59,017</t>
  </si>
  <si>
    <t>59,377</t>
  </si>
  <si>
    <t>59,587</t>
  </si>
  <si>
    <t>59,681</t>
  </si>
  <si>
    <t>60,015</t>
  </si>
  <si>
    <t>Lawrence County, Kentucky</t>
  </si>
  <si>
    <t>15,860</t>
  </si>
  <si>
    <t>15,858</t>
  </si>
  <si>
    <t>15,879</t>
  </si>
  <si>
    <t>15,908</t>
  </si>
  <si>
    <t>15,827</t>
  </si>
  <si>
    <t>15,832</t>
  </si>
  <si>
    <t>15,804</t>
  </si>
  <si>
    <t>Lee County, Kentucky</t>
  </si>
  <si>
    <t>7,887</t>
  </si>
  <si>
    <t>7,889</t>
  </si>
  <si>
    <t>7,714</t>
  </si>
  <si>
    <t>7,791</t>
  </si>
  <si>
    <t>7,646</t>
  </si>
  <si>
    <t>7,659</t>
  </si>
  <si>
    <t>7,594</t>
  </si>
  <si>
    <t>Leslie County, Kentucky</t>
  </si>
  <si>
    <t>11,310</t>
  </si>
  <si>
    <t>11,290</t>
  </si>
  <si>
    <t>11,144</t>
  </si>
  <si>
    <t>11,005</t>
  </si>
  <si>
    <t>10,918</t>
  </si>
  <si>
    <t>Letcher County, Kentucky</t>
  </si>
  <si>
    <t>24,519</t>
  </si>
  <si>
    <t>24,571</t>
  </si>
  <si>
    <t>24,436</t>
  </si>
  <si>
    <t>23,946</t>
  </si>
  <si>
    <t>23,513</t>
  </si>
  <si>
    <t>23,359</t>
  </si>
  <si>
    <t>Lewis County, Kentucky</t>
  </si>
  <si>
    <t>13,870</t>
  </si>
  <si>
    <t>13,872</t>
  </si>
  <si>
    <t>13,854</t>
  </si>
  <si>
    <t>13,864</t>
  </si>
  <si>
    <t>13,842</t>
  </si>
  <si>
    <t>13,799</t>
  </si>
  <si>
    <t>13,880</t>
  </si>
  <si>
    <t>Lincoln County, Kentucky</t>
  </si>
  <si>
    <t>24,742</t>
  </si>
  <si>
    <t>24,754</t>
  </si>
  <si>
    <t>24,756</t>
  </si>
  <si>
    <t>24,709</t>
  </si>
  <si>
    <t>24,413</t>
  </si>
  <si>
    <t>24,445</t>
  </si>
  <si>
    <t>Livingston County, Kentucky</t>
  </si>
  <si>
    <t>9,519</t>
  </si>
  <si>
    <t>9,505</t>
  </si>
  <si>
    <t>9,447</t>
  </si>
  <si>
    <t>9,359</t>
  </si>
  <si>
    <t>Logan County, Kentucky</t>
  </si>
  <si>
    <t>26,835</t>
  </si>
  <si>
    <t>26,853</t>
  </si>
  <si>
    <t>26,828</t>
  </si>
  <si>
    <t>26,703</t>
  </si>
  <si>
    <t>26,968</t>
  </si>
  <si>
    <t>26,867</t>
  </si>
  <si>
    <t>Lyon County, Kentucky</t>
  </si>
  <si>
    <t>8,314</t>
  </si>
  <si>
    <t>8,319</t>
  </si>
  <si>
    <t>8,428</t>
  </si>
  <si>
    <t>8,463</t>
  </si>
  <si>
    <t>8,430</t>
  </si>
  <si>
    <t>McCracken County, Kentucky</t>
  </si>
  <si>
    <t>65,565</t>
  </si>
  <si>
    <t>65,566</t>
  </si>
  <si>
    <t>65,818</t>
  </si>
  <si>
    <t>65,645</t>
  </si>
  <si>
    <t>65,380</t>
  </si>
  <si>
    <t>65,316</t>
  </si>
  <si>
    <t>McCreary County, Kentucky</t>
  </si>
  <si>
    <t>18,306</t>
  </si>
  <si>
    <t>18,271</t>
  </si>
  <si>
    <t>18,255</t>
  </si>
  <si>
    <t>17,941</t>
  </si>
  <si>
    <t>17,863</t>
  </si>
  <si>
    <t>McLean County, Kentucky</t>
  </si>
  <si>
    <t>9,524</t>
  </si>
  <si>
    <t>9,520</t>
  </si>
  <si>
    <t>9,513</t>
  </si>
  <si>
    <t>9,478</t>
  </si>
  <si>
    <t>Madison County, Kentucky</t>
  </si>
  <si>
    <t>82,916</t>
  </si>
  <si>
    <t>83,868</t>
  </si>
  <si>
    <t>84,829</t>
  </si>
  <si>
    <t>85,206</t>
  </si>
  <si>
    <t>86,181</t>
  </si>
  <si>
    <t>87,340</t>
  </si>
  <si>
    <t>Magoffin County, Kentucky</t>
  </si>
  <si>
    <t>13,333</t>
  </si>
  <si>
    <t>13,313</t>
  </si>
  <si>
    <t>13,215</t>
  </si>
  <si>
    <t>13,030</t>
  </si>
  <si>
    <t>12,907</t>
  </si>
  <si>
    <t>12,913</t>
  </si>
  <si>
    <t>Marion County, Kentucky</t>
  </si>
  <si>
    <t>19,820</t>
  </si>
  <si>
    <t>19,811</t>
  </si>
  <si>
    <t>20,030</t>
  </si>
  <si>
    <t>19,990</t>
  </si>
  <si>
    <t>Marshall County, Kentucky</t>
  </si>
  <si>
    <t>31,448</t>
  </si>
  <si>
    <t>31,458</t>
  </si>
  <si>
    <t>31,264</t>
  </si>
  <si>
    <t>31,268</t>
  </si>
  <si>
    <t>31,173</t>
  </si>
  <si>
    <t>Martin County, Kentucky</t>
  </si>
  <si>
    <t>12,929</t>
  </si>
  <si>
    <t>12,890</t>
  </si>
  <si>
    <t>12,683</t>
  </si>
  <si>
    <t>12,537</t>
  </si>
  <si>
    <t>Mason County, Kentucky</t>
  </si>
  <si>
    <t>17,508</t>
  </si>
  <si>
    <t>17,544</t>
  </si>
  <si>
    <t>17,463</t>
  </si>
  <si>
    <t>17,309</t>
  </si>
  <si>
    <t>17,166</t>
  </si>
  <si>
    <t>Meade County, Kentucky</t>
  </si>
  <si>
    <t>28,602</t>
  </si>
  <si>
    <t>28,597</t>
  </si>
  <si>
    <t>28,703</t>
  </si>
  <si>
    <t>29,649</t>
  </si>
  <si>
    <t>29,276</t>
  </si>
  <si>
    <t>29,246</t>
  </si>
  <si>
    <t>29,139</t>
  </si>
  <si>
    <t>Menifee County, Kentucky</t>
  </si>
  <si>
    <t>6,306</t>
  </si>
  <si>
    <t>6,406</t>
  </si>
  <si>
    <t>6,314</t>
  </si>
  <si>
    <t>6,323</t>
  </si>
  <si>
    <t>6,287</t>
  </si>
  <si>
    <t>Mercer County, Kentucky</t>
  </si>
  <si>
    <t>21,331</t>
  </si>
  <si>
    <t>21,340</t>
  </si>
  <si>
    <t>21,265</t>
  </si>
  <si>
    <t>21,343</t>
  </si>
  <si>
    <t>21,286</t>
  </si>
  <si>
    <t>21,319</t>
  </si>
  <si>
    <t>Metcalfe County, Kentucky</t>
  </si>
  <si>
    <t>10,119</t>
  </si>
  <si>
    <t>10,071</t>
  </si>
  <si>
    <t>9,983</t>
  </si>
  <si>
    <t>9,963</t>
  </si>
  <si>
    <t>Monroe County, Kentucky</t>
  </si>
  <si>
    <t>10,977</t>
  </si>
  <si>
    <t>10,859</t>
  </si>
  <si>
    <t>10,725</t>
  </si>
  <si>
    <t>10,704</t>
  </si>
  <si>
    <t>Montgomery County, Kentucky</t>
  </si>
  <si>
    <t>26,499</t>
  </si>
  <si>
    <t>26,534</t>
  </si>
  <si>
    <t>26,746</t>
  </si>
  <si>
    <t>26,880</t>
  </si>
  <si>
    <t>27,474</t>
  </si>
  <si>
    <t>Morgan County, Kentucky</t>
  </si>
  <si>
    <t>13,923</t>
  </si>
  <si>
    <t>13,752</t>
  </si>
  <si>
    <t>13,727</t>
  </si>
  <si>
    <t>13,480</t>
  </si>
  <si>
    <t>13,349</t>
  </si>
  <si>
    <t>13,303</t>
  </si>
  <si>
    <t>Muhlenberg County, Kentucky</t>
  </si>
  <si>
    <t>31,499</t>
  </si>
  <si>
    <t>31,642</t>
  </si>
  <si>
    <t>31,505</t>
  </si>
  <si>
    <t>31,359</t>
  </si>
  <si>
    <t>31,244</t>
  </si>
  <si>
    <t>31,207</t>
  </si>
  <si>
    <t>Nelson County, Kentucky</t>
  </si>
  <si>
    <t>43,437</t>
  </si>
  <si>
    <t>43,604</t>
  </si>
  <si>
    <t>44,013</t>
  </si>
  <si>
    <t>44,351</t>
  </si>
  <si>
    <t>44,492</t>
  </si>
  <si>
    <t>44,812</t>
  </si>
  <si>
    <t>Nicholas County, Kentucky</t>
  </si>
  <si>
    <t>7,135</t>
  </si>
  <si>
    <t>7,128</t>
  </si>
  <si>
    <t>7,127</t>
  </si>
  <si>
    <t>7,100</t>
  </si>
  <si>
    <t>Ohio County, Kentucky</t>
  </si>
  <si>
    <t>23,842</t>
  </si>
  <si>
    <t>23,985</t>
  </si>
  <si>
    <t>24,011</t>
  </si>
  <si>
    <t>23,967</t>
  </si>
  <si>
    <t>23,977</t>
  </si>
  <si>
    <t>Oldham County, Kentucky</t>
  </si>
  <si>
    <t>60,316</t>
  </si>
  <si>
    <t>60,408</t>
  </si>
  <si>
    <t>60,782</t>
  </si>
  <si>
    <t>61,423</t>
  </si>
  <si>
    <t>62,454</t>
  </si>
  <si>
    <t>63,490</t>
  </si>
  <si>
    <t>Owen County, Kentucky</t>
  </si>
  <si>
    <t>10,841</t>
  </si>
  <si>
    <t>10,838</t>
  </si>
  <si>
    <t>10,842</t>
  </si>
  <si>
    <t>10,818</t>
  </si>
  <si>
    <t>10,761</t>
  </si>
  <si>
    <t>10,634</t>
  </si>
  <si>
    <t>Owsley County, Kentucky</t>
  </si>
  <si>
    <t>4,755</t>
  </si>
  <si>
    <t>4,777</t>
  </si>
  <si>
    <t>4,832</t>
  </si>
  <si>
    <t>4,694</t>
  </si>
  <si>
    <t>4,618</t>
  </si>
  <si>
    <t>4,508</t>
  </si>
  <si>
    <t>Pendleton County, Kentucky</t>
  </si>
  <si>
    <t>14,877</t>
  </si>
  <si>
    <t>14,876</t>
  </si>
  <si>
    <t>14,922</t>
  </si>
  <si>
    <t>14,669</t>
  </si>
  <si>
    <t>14,547</t>
  </si>
  <si>
    <t>14,579</t>
  </si>
  <si>
    <t>14,493</t>
  </si>
  <si>
    <t>Perry County, Kentucky</t>
  </si>
  <si>
    <t>28,712</t>
  </si>
  <si>
    <t>28,739</t>
  </si>
  <si>
    <t>28,279</t>
  </si>
  <si>
    <t>27,986</t>
  </si>
  <si>
    <t>27,597</t>
  </si>
  <si>
    <t>Pike County, Kentucky</t>
  </si>
  <si>
    <t>65,024</t>
  </si>
  <si>
    <t>65,239</t>
  </si>
  <si>
    <t>65,162</t>
  </si>
  <si>
    <t>64,563</t>
  </si>
  <si>
    <t>63,902</t>
  </si>
  <si>
    <t>63,034</t>
  </si>
  <si>
    <t>Powell County, Kentucky</t>
  </si>
  <si>
    <t>12,613</t>
  </si>
  <si>
    <t>12,665</t>
  </si>
  <si>
    <t>12,643</t>
  </si>
  <si>
    <t>12,495</t>
  </si>
  <si>
    <t>12,522</t>
  </si>
  <si>
    <t>12,434</t>
  </si>
  <si>
    <t>Pulaski County, Kentucky</t>
  </si>
  <si>
    <t>63,063</t>
  </si>
  <si>
    <t>63,177</t>
  </si>
  <si>
    <t>63,386</t>
  </si>
  <si>
    <t>63,448</t>
  </si>
  <si>
    <t>63,688</t>
  </si>
  <si>
    <t>63,825</t>
  </si>
  <si>
    <t>Robertson County, Kentucky</t>
  </si>
  <si>
    <t>2,282</t>
  </si>
  <si>
    <t>2,274</t>
  </si>
  <si>
    <t>2,288</t>
  </si>
  <si>
    <t>2,220</t>
  </si>
  <si>
    <t>2,197</t>
  </si>
  <si>
    <t>Rockcastle County, Kentucky</t>
  </si>
  <si>
    <t>17,056</t>
  </si>
  <si>
    <t>17,066</t>
  </si>
  <si>
    <t>17,111</t>
  </si>
  <si>
    <t>17,069</t>
  </si>
  <si>
    <t>16,755</t>
  </si>
  <si>
    <t>16,826</t>
  </si>
  <si>
    <t>Rowan County, Kentucky</t>
  </si>
  <si>
    <t>23,333</t>
  </si>
  <si>
    <t>23,337</t>
  </si>
  <si>
    <t>23,496</t>
  </si>
  <si>
    <t>23,414</t>
  </si>
  <si>
    <t>23,524</t>
  </si>
  <si>
    <t>Russell County, Kentucky</t>
  </si>
  <si>
    <t>17,565</t>
  </si>
  <si>
    <t>17,568</t>
  </si>
  <si>
    <t>17,556</t>
  </si>
  <si>
    <t>17,661</t>
  </si>
  <si>
    <t>17,541</t>
  </si>
  <si>
    <t>17,698</t>
  </si>
  <si>
    <t>17,774</t>
  </si>
  <si>
    <t>Scott County, Kentucky</t>
  </si>
  <si>
    <t>47,173</t>
  </si>
  <si>
    <t>47,453</t>
  </si>
  <si>
    <t>48,039</t>
  </si>
  <si>
    <t>49,028</t>
  </si>
  <si>
    <t>50,033</t>
  </si>
  <si>
    <t>51,284</t>
  </si>
  <si>
    <t>Shelby County, Kentucky</t>
  </si>
  <si>
    <t>42,074</t>
  </si>
  <si>
    <t>42,267</t>
  </si>
  <si>
    <t>42,902</t>
  </si>
  <si>
    <t>43,603</t>
  </si>
  <si>
    <t>44,259</t>
  </si>
  <si>
    <t>44,875</t>
  </si>
  <si>
    <t>Simpson County, Kentucky</t>
  </si>
  <si>
    <t>17,327</t>
  </si>
  <si>
    <t>17,337</t>
  </si>
  <si>
    <t>17,305</t>
  </si>
  <si>
    <t>17,728</t>
  </si>
  <si>
    <t>17,826</t>
  </si>
  <si>
    <t>Spencer County, Kentucky</t>
  </si>
  <si>
    <t>17,114</t>
  </si>
  <si>
    <t>17,351</t>
  </si>
  <si>
    <t>17,409</t>
  </si>
  <si>
    <t>17,554</t>
  </si>
  <si>
    <t>17,668</t>
  </si>
  <si>
    <t>Taylor County, Kentucky</t>
  </si>
  <si>
    <t>24,512</t>
  </si>
  <si>
    <t>24,802</t>
  </si>
  <si>
    <t>24,997</t>
  </si>
  <si>
    <t>25,049</t>
  </si>
  <si>
    <t>25,190</t>
  </si>
  <si>
    <t>25,257</t>
  </si>
  <si>
    <t>Todd County, Kentucky</t>
  </si>
  <si>
    <t>12,460</t>
  </si>
  <si>
    <t>12,426</t>
  </si>
  <si>
    <t>12,427</t>
  </si>
  <si>
    <t>12,484</t>
  </si>
  <si>
    <t>12,520</t>
  </si>
  <si>
    <t>Trigg County, Kentucky</t>
  </si>
  <si>
    <t>14,334</t>
  </si>
  <si>
    <t>14,346</t>
  </si>
  <si>
    <t>14,392</t>
  </si>
  <si>
    <t>14,302</t>
  </si>
  <si>
    <t>14,142</t>
  </si>
  <si>
    <t>Trimble County, Kentucky</t>
  </si>
  <si>
    <t>8,809</t>
  </si>
  <si>
    <t>8,805</t>
  </si>
  <si>
    <t>8,806</t>
  </si>
  <si>
    <t>8,842</t>
  </si>
  <si>
    <t>8,786</t>
  </si>
  <si>
    <t>Union County, Kentucky</t>
  </si>
  <si>
    <t>15,007</t>
  </si>
  <si>
    <t>15,293</t>
  </si>
  <si>
    <t>15,283</t>
  </si>
  <si>
    <t>15,119</t>
  </si>
  <si>
    <t>15,101</t>
  </si>
  <si>
    <t>15,165</t>
  </si>
  <si>
    <t>Warren County, Kentucky</t>
  </si>
  <si>
    <t>113,792</t>
  </si>
  <si>
    <t>113,781</t>
  </si>
  <si>
    <t>114,234</t>
  </si>
  <si>
    <t>115,304</t>
  </si>
  <si>
    <t>117,185</t>
  </si>
  <si>
    <t>118,664</t>
  </si>
  <si>
    <t>120,460</t>
  </si>
  <si>
    <t>Washington County, Kentucky</t>
  </si>
  <si>
    <t>11,717</t>
  </si>
  <si>
    <t>11,728</t>
  </si>
  <si>
    <t>11,875</t>
  </si>
  <si>
    <t>11,882</t>
  </si>
  <si>
    <t>11,912</t>
  </si>
  <si>
    <t>11,959</t>
  </si>
  <si>
    <t>Wayne County, Kentucky</t>
  </si>
  <si>
    <t>20,813</t>
  </si>
  <si>
    <t>20,840</t>
  </si>
  <si>
    <t>20,775</t>
  </si>
  <si>
    <t>20,659</t>
  </si>
  <si>
    <t>20,486</t>
  </si>
  <si>
    <t>Webster County, Kentucky</t>
  </si>
  <si>
    <t>13,621</t>
  </si>
  <si>
    <t>13,602</t>
  </si>
  <si>
    <t>13,550</t>
  </si>
  <si>
    <t>13,479</t>
  </si>
  <si>
    <t>13,401</t>
  </si>
  <si>
    <t>13,236</t>
  </si>
  <si>
    <t>Whitley County, Kentucky</t>
  </si>
  <si>
    <t>35,637</t>
  </si>
  <si>
    <t>35,681</t>
  </si>
  <si>
    <t>35,509</t>
  </si>
  <si>
    <t>35,505</t>
  </si>
  <si>
    <t>35,586</t>
  </si>
  <si>
    <t>35,503</t>
  </si>
  <si>
    <t>Wolfe County, Kentucky</t>
  </si>
  <si>
    <t>7,355</t>
  </si>
  <si>
    <t>7,349</t>
  </si>
  <si>
    <t>7,188</t>
  </si>
  <si>
    <t>7,253</t>
  </si>
  <si>
    <t>7,214</t>
  </si>
  <si>
    <t>Woodford County, Kentucky</t>
  </si>
  <si>
    <t>25,005</t>
  </si>
  <si>
    <t>24,893</t>
  </si>
  <si>
    <t>25,039</t>
  </si>
  <si>
    <t>25,254</t>
  </si>
  <si>
    <t>25,563</t>
  </si>
  <si>
    <t>Acadia Parish, Louisiana</t>
  </si>
  <si>
    <t>61,773</t>
  </si>
  <si>
    <t>61,861</t>
  </si>
  <si>
    <t>61,766</t>
  </si>
  <si>
    <t>61,873</t>
  </si>
  <si>
    <t>62,169</t>
  </si>
  <si>
    <t>62,486</t>
  </si>
  <si>
    <t>Allen Parish, Louisiana</t>
  </si>
  <si>
    <t>25,764</t>
  </si>
  <si>
    <t>25,743</t>
  </si>
  <si>
    <t>25,750</t>
  </si>
  <si>
    <t>25,613</t>
  </si>
  <si>
    <t>25,635</t>
  </si>
  <si>
    <t>25,713</t>
  </si>
  <si>
    <t>Ascension Parish, Louisiana</t>
  </si>
  <si>
    <t>107,215</t>
  </si>
  <si>
    <t>107,194</t>
  </si>
  <si>
    <t>107,863</t>
  </si>
  <si>
    <t>110,041</t>
  </si>
  <si>
    <t>112,173</t>
  </si>
  <si>
    <t>114,432</t>
  </si>
  <si>
    <t>117,029</t>
  </si>
  <si>
    <t>Assumption Parish, Louisiana</t>
  </si>
  <si>
    <t>23,421</t>
  </si>
  <si>
    <t>23,187</t>
  </si>
  <si>
    <t>23,073</t>
  </si>
  <si>
    <t>23,196</t>
  </si>
  <si>
    <t>23,034</t>
  </si>
  <si>
    <t>Avoyelles Parish, Louisiana</t>
  </si>
  <si>
    <t>42,073</t>
  </si>
  <si>
    <t>42,110</t>
  </si>
  <si>
    <t>41,836</t>
  </si>
  <si>
    <t>41,602</t>
  </si>
  <si>
    <t>41,327</t>
  </si>
  <si>
    <t>41,145</t>
  </si>
  <si>
    <t>Beauregard Parish, Louisiana</t>
  </si>
  <si>
    <t>35,654</t>
  </si>
  <si>
    <t>35,824</t>
  </si>
  <si>
    <t>36,046</t>
  </si>
  <si>
    <t>36,254</t>
  </si>
  <si>
    <t>36,223</t>
  </si>
  <si>
    <t>36,198</t>
  </si>
  <si>
    <t>Bienville Parish, Louisiana</t>
  </si>
  <si>
    <t>14,353</t>
  </si>
  <si>
    <t>14,234</t>
  </si>
  <si>
    <t>13,995</t>
  </si>
  <si>
    <t>Bossier Parish, Louisiana</t>
  </si>
  <si>
    <t>116,979</t>
  </si>
  <si>
    <t>117,601</t>
  </si>
  <si>
    <t>120,003</t>
  </si>
  <si>
    <t>123,073</t>
  </si>
  <si>
    <t>123,848</t>
  </si>
  <si>
    <t>125,064</t>
  </si>
  <si>
    <t>Caddo Parish, Louisiana</t>
  </si>
  <si>
    <t>254,969</t>
  </si>
  <si>
    <t>255,609</t>
  </si>
  <si>
    <t>256,942</t>
  </si>
  <si>
    <t>257,328</t>
  </si>
  <si>
    <t>255,164</t>
  </si>
  <si>
    <t>252,603</t>
  </si>
  <si>
    <t>Calcasieu Parish, Louisiana</t>
  </si>
  <si>
    <t>192,768</t>
  </si>
  <si>
    <t>192,770</t>
  </si>
  <si>
    <t>193,170</t>
  </si>
  <si>
    <t>193,907</t>
  </si>
  <si>
    <t>195,782</t>
  </si>
  <si>
    <t>197,204</t>
  </si>
  <si>
    <t>Caldwell Parish, Louisiana</t>
  </si>
  <si>
    <t>10,132</t>
  </si>
  <si>
    <t>10,131</t>
  </si>
  <si>
    <t>10,081</t>
  </si>
  <si>
    <t>10,000</t>
  </si>
  <si>
    <t>9,933</t>
  </si>
  <si>
    <t>9,894</t>
  </si>
  <si>
    <t>Cameron Parish, Louisiana</t>
  </si>
  <si>
    <t>6,839</t>
  </si>
  <si>
    <t>6,899</t>
  </si>
  <si>
    <t>6,685</t>
  </si>
  <si>
    <t>6,623</t>
  </si>
  <si>
    <t>6,679</t>
  </si>
  <si>
    <t>Catahoula Parish, Louisiana</t>
  </si>
  <si>
    <t>10,407</t>
  </si>
  <si>
    <t>10,380</t>
  </si>
  <si>
    <t>10,317</t>
  </si>
  <si>
    <t>10,250</t>
  </si>
  <si>
    <t>10,266</t>
  </si>
  <si>
    <t>Claiborne Parish, Louisiana</t>
  </si>
  <si>
    <t>17,195</t>
  </si>
  <si>
    <t>16,953</t>
  </si>
  <si>
    <t>16,861</t>
  </si>
  <si>
    <t>16,702</t>
  </si>
  <si>
    <t>16,412</t>
  </si>
  <si>
    <t>Concordia Parish, Louisiana</t>
  </si>
  <si>
    <t>20,822</t>
  </si>
  <si>
    <t>20,833</t>
  </si>
  <si>
    <t>20,823</t>
  </si>
  <si>
    <t>20,475</t>
  </si>
  <si>
    <t>20,466</t>
  </si>
  <si>
    <t>De Soto Parish, Louisiana</t>
  </si>
  <si>
    <t>26,656</t>
  </si>
  <si>
    <t>26,733</t>
  </si>
  <si>
    <t>26,820</t>
  </si>
  <si>
    <t>27,035</t>
  </si>
  <si>
    <t>27,112</t>
  </si>
  <si>
    <t>27,142</t>
  </si>
  <si>
    <t>East Baton Rouge Parish, Louisiana</t>
  </si>
  <si>
    <t>440,171</t>
  </si>
  <si>
    <t>440,178</t>
  </si>
  <si>
    <t>440,854</t>
  </si>
  <si>
    <t>441,518</t>
  </si>
  <si>
    <t>444,296</t>
  </si>
  <si>
    <t>445,279</t>
  </si>
  <si>
    <t>446,042</t>
  </si>
  <si>
    <t>East Carroll Parish, Louisiana</t>
  </si>
  <si>
    <t>7,759</t>
  </si>
  <si>
    <t>7,735</t>
  </si>
  <si>
    <t>7,674</t>
  </si>
  <si>
    <t>7,578</t>
  </si>
  <si>
    <t>7,537</t>
  </si>
  <si>
    <t>7,487</t>
  </si>
  <si>
    <t>East Feliciana Parish, Louisiana</t>
  </si>
  <si>
    <t>20,267</t>
  </si>
  <si>
    <t>20,263</t>
  </si>
  <si>
    <t>20,178</t>
  </si>
  <si>
    <t>19,970</t>
  </si>
  <si>
    <t>19,705</t>
  </si>
  <si>
    <t>19,813</t>
  </si>
  <si>
    <t>Evangeline Parish, Louisiana</t>
  </si>
  <si>
    <t>33,984</t>
  </si>
  <si>
    <t>33,967</t>
  </si>
  <si>
    <t>33,821</t>
  </si>
  <si>
    <t>33,657</t>
  </si>
  <si>
    <t>33,746</t>
  </si>
  <si>
    <t>33,700</t>
  </si>
  <si>
    <t>Franklin Parish, Louisiana</t>
  </si>
  <si>
    <t>20,767</t>
  </si>
  <si>
    <t>20,788</t>
  </si>
  <si>
    <t>20,613</t>
  </si>
  <si>
    <t>20,545</t>
  </si>
  <si>
    <t>20,441</t>
  </si>
  <si>
    <t>Grant Parish, Louisiana</t>
  </si>
  <si>
    <t>22,309</t>
  </si>
  <si>
    <t>22,340</t>
  </si>
  <si>
    <t>22,364</t>
  </si>
  <si>
    <t>22,384</t>
  </si>
  <si>
    <t>Iberia Parish, Louisiana</t>
  </si>
  <si>
    <t>73,272</t>
  </si>
  <si>
    <t>73,916</t>
  </si>
  <si>
    <t>74,030</t>
  </si>
  <si>
    <t>73,913</t>
  </si>
  <si>
    <t>Iberville Parish, Louisiana</t>
  </si>
  <si>
    <t>33,387</t>
  </si>
  <si>
    <t>33,407</t>
  </si>
  <si>
    <t>33,395</t>
  </si>
  <si>
    <t>33,367</t>
  </si>
  <si>
    <t>33,350</t>
  </si>
  <si>
    <t>33,438</t>
  </si>
  <si>
    <t>33,327</t>
  </si>
  <si>
    <t>Jackson Parish, Louisiana</t>
  </si>
  <si>
    <t>16,274</t>
  </si>
  <si>
    <t>16,292</t>
  </si>
  <si>
    <t>16,236</t>
  </si>
  <si>
    <t>Jefferson Parish, Louisiana</t>
  </si>
  <si>
    <t>432,552</t>
  </si>
  <si>
    <t>432,767</t>
  </si>
  <si>
    <t>434,056</t>
  </si>
  <si>
    <t>434,575</t>
  </si>
  <si>
    <t>435,524</t>
  </si>
  <si>
    <t>435,716</t>
  </si>
  <si>
    <t>Jefferson Davis Parish, Louisiana</t>
  </si>
  <si>
    <t>31,594</t>
  </si>
  <si>
    <t>31,639</t>
  </si>
  <si>
    <t>31,586</t>
  </si>
  <si>
    <t>31,439</t>
  </si>
  <si>
    <t>31,321</t>
  </si>
  <si>
    <t>31,477</t>
  </si>
  <si>
    <t>Lafayette Parish, Louisiana</t>
  </si>
  <si>
    <t>221,578</t>
  </si>
  <si>
    <t>222,152</t>
  </si>
  <si>
    <t>224,257</t>
  </si>
  <si>
    <t>227,055</t>
  </si>
  <si>
    <t>231,310</t>
  </si>
  <si>
    <t>235,644</t>
  </si>
  <si>
    <t>Lafourche Parish, Louisiana</t>
  </si>
  <si>
    <t>96,318</t>
  </si>
  <si>
    <t>96,592</t>
  </si>
  <si>
    <t>96,699</t>
  </si>
  <si>
    <t>97,008</t>
  </si>
  <si>
    <t>97,125</t>
  </si>
  <si>
    <t>97,325</t>
  </si>
  <si>
    <t>98,020</t>
  </si>
  <si>
    <t>LaSalle Parish, Louisiana</t>
  </si>
  <si>
    <t>14,890</t>
  </si>
  <si>
    <t>14,943</t>
  </si>
  <si>
    <t>14,858</t>
  </si>
  <si>
    <t>14,820</t>
  </si>
  <si>
    <t>14,839</t>
  </si>
  <si>
    <t>Lincoln Parish, Louisiana</t>
  </si>
  <si>
    <t>46,735</t>
  </si>
  <si>
    <t>46,868</t>
  </si>
  <si>
    <t>47,055</t>
  </si>
  <si>
    <t>47,146</t>
  </si>
  <si>
    <t>47,528</t>
  </si>
  <si>
    <t>47,617</t>
  </si>
  <si>
    <t>Livingston Parish, Louisiana</t>
  </si>
  <si>
    <t>128,026</t>
  </si>
  <si>
    <t>128,040</t>
  </si>
  <si>
    <t>128,689</t>
  </si>
  <si>
    <t>130,180</t>
  </si>
  <si>
    <t>131,944</t>
  </si>
  <si>
    <t>134,238</t>
  </si>
  <si>
    <t>135,751</t>
  </si>
  <si>
    <t>Madison Parish, Louisiana</t>
  </si>
  <si>
    <t>12,093</t>
  </si>
  <si>
    <t>12,099</t>
  </si>
  <si>
    <t>12,104</t>
  </si>
  <si>
    <t>11,973</t>
  </si>
  <si>
    <t>12,194</t>
  </si>
  <si>
    <t>11,927</t>
  </si>
  <si>
    <t>11,843</t>
  </si>
  <si>
    <t>Morehouse Parish, Louisiana</t>
  </si>
  <si>
    <t>27,979</t>
  </si>
  <si>
    <t>27,888</t>
  </si>
  <si>
    <t>27,482</t>
  </si>
  <si>
    <t>27,431</t>
  </si>
  <si>
    <t>26,760</t>
  </si>
  <si>
    <t>Natchitoches Parish, Louisiana</t>
  </si>
  <si>
    <t>39,566</t>
  </si>
  <si>
    <t>39,509</t>
  </si>
  <si>
    <t>39,517</t>
  </si>
  <si>
    <t>39,461</t>
  </si>
  <si>
    <t>39,166</t>
  </si>
  <si>
    <t>Orleans Parish, Louisiana</t>
  </si>
  <si>
    <t>343,829</t>
  </si>
  <si>
    <t>347,987</t>
  </si>
  <si>
    <t>360,877</t>
  </si>
  <si>
    <t>370,167</t>
  </si>
  <si>
    <t>379,006</t>
  </si>
  <si>
    <t>384,320</t>
  </si>
  <si>
    <t>Ouachita Parish, Louisiana</t>
  </si>
  <si>
    <t>153,720</t>
  </si>
  <si>
    <t>153,950</t>
  </si>
  <si>
    <t>154,619</t>
  </si>
  <si>
    <t>155,350</t>
  </si>
  <si>
    <t>156,182</t>
  </si>
  <si>
    <t>156,325</t>
  </si>
  <si>
    <t>Plaquemines Parish, Louisiana</t>
  </si>
  <si>
    <t>23,042</t>
  </si>
  <si>
    <t>23,118</t>
  </si>
  <si>
    <t>23,639</t>
  </si>
  <si>
    <t>23,901</t>
  </si>
  <si>
    <t>23,620</t>
  </si>
  <si>
    <t>23,447</t>
  </si>
  <si>
    <t>Pointe Coupee Parish, Louisiana</t>
  </si>
  <si>
    <t>22,802</t>
  </si>
  <si>
    <t>22,767</t>
  </si>
  <si>
    <t>22,828</t>
  </si>
  <si>
    <t>22,711</t>
  </si>
  <si>
    <t>22,443</t>
  </si>
  <si>
    <t>22,406</t>
  </si>
  <si>
    <t>Rapides Parish, Louisiana</t>
  </si>
  <si>
    <t>131,613</t>
  </si>
  <si>
    <t>131,787</t>
  </si>
  <si>
    <t>132,055</t>
  </si>
  <si>
    <t>132,111</t>
  </si>
  <si>
    <t>132,552</t>
  </si>
  <si>
    <t>132,488</t>
  </si>
  <si>
    <t>Red River Parish, Louisiana</t>
  </si>
  <si>
    <t>9,064</t>
  </si>
  <si>
    <t>9,054</t>
  </si>
  <si>
    <t>8,871</t>
  </si>
  <si>
    <t>8,669</t>
  </si>
  <si>
    <t>Richland Parish, Louisiana</t>
  </si>
  <si>
    <t>20,725</t>
  </si>
  <si>
    <t>20,756</t>
  </si>
  <si>
    <t>20,908</t>
  </si>
  <si>
    <t>20,923</t>
  </si>
  <si>
    <t>20,900</t>
  </si>
  <si>
    <t>20,740</t>
  </si>
  <si>
    <t>Sabine Parish, Louisiana</t>
  </si>
  <si>
    <t>24,233</t>
  </si>
  <si>
    <t>24,237</t>
  </si>
  <si>
    <t>24,433</t>
  </si>
  <si>
    <t>24,306</t>
  </si>
  <si>
    <t>24,257</t>
  </si>
  <si>
    <t>24,199</t>
  </si>
  <si>
    <t>St. Bernard Parish, Louisiana</t>
  </si>
  <si>
    <t>35,897</t>
  </si>
  <si>
    <t>36,796</t>
  </si>
  <si>
    <t>39,489</t>
  </si>
  <si>
    <t>41,498</t>
  </si>
  <si>
    <t>44,409</t>
  </si>
  <si>
    <t>St. Charles Parish, Louisiana</t>
  </si>
  <si>
    <t>52,780</t>
  </si>
  <si>
    <t>52,887</t>
  </si>
  <si>
    <t>52,868</t>
  </si>
  <si>
    <t>52,407</t>
  </si>
  <si>
    <t>52,437</t>
  </si>
  <si>
    <t>52,622</t>
  </si>
  <si>
    <t>52,745</t>
  </si>
  <si>
    <t>St. Helena Parish, Louisiana</t>
  </si>
  <si>
    <t>11,203</t>
  </si>
  <si>
    <t>11,171</t>
  </si>
  <si>
    <t>11,014</t>
  </si>
  <si>
    <t>11,032</t>
  </si>
  <si>
    <t>10,851</t>
  </si>
  <si>
    <t>10,619</t>
  </si>
  <si>
    <t>St. James Parish, Louisiana</t>
  </si>
  <si>
    <t>22,102</t>
  </si>
  <si>
    <t>22,030</t>
  </si>
  <si>
    <t>21,842</t>
  </si>
  <si>
    <t>21,698</t>
  </si>
  <si>
    <t>21,700</t>
  </si>
  <si>
    <t>21,638</t>
  </si>
  <si>
    <t>St. John the Baptist Parish, Louisiana</t>
  </si>
  <si>
    <t>45,924</t>
  </si>
  <si>
    <t>45,817</t>
  </si>
  <si>
    <t>45,652</t>
  </si>
  <si>
    <t>45,082</t>
  </si>
  <si>
    <t>44,753</t>
  </si>
  <si>
    <t>43,619</t>
  </si>
  <si>
    <t>43,745</t>
  </si>
  <si>
    <t>St. Landry Parish, Louisiana</t>
  </si>
  <si>
    <t>83,384</t>
  </si>
  <si>
    <t>83,500</t>
  </si>
  <si>
    <t>83,426</t>
  </si>
  <si>
    <t>83,483</t>
  </si>
  <si>
    <t>83,472</t>
  </si>
  <si>
    <t>83,709</t>
  </si>
  <si>
    <t>St. Martin Parish, Louisiana</t>
  </si>
  <si>
    <t>52,160</t>
  </si>
  <si>
    <t>52,275</t>
  </si>
  <si>
    <t>52,863</t>
  </si>
  <si>
    <t>52,716</t>
  </si>
  <si>
    <t>52,946</t>
  </si>
  <si>
    <t>53,315</t>
  </si>
  <si>
    <t>St. Mary Parish, Louisiana</t>
  </si>
  <si>
    <t>54,650</t>
  </si>
  <si>
    <t>54,562</t>
  </si>
  <si>
    <t>54,136</t>
  </si>
  <si>
    <t>53,526</t>
  </si>
  <si>
    <t>53,533</t>
  </si>
  <si>
    <t>53,162</t>
  </si>
  <si>
    <t>St. Tammany Parish, Louisiana</t>
  </si>
  <si>
    <t>233,740</t>
  </si>
  <si>
    <t>233,737</t>
  </si>
  <si>
    <t>234,576</t>
  </si>
  <si>
    <t>236,843</t>
  </si>
  <si>
    <t>239,346</t>
  </si>
  <si>
    <t>242,478</t>
  </si>
  <si>
    <t>245,829</t>
  </si>
  <si>
    <t>Tangipahoa Parish, Louisiana</t>
  </si>
  <si>
    <t>121,097</t>
  </si>
  <si>
    <t>121,101</t>
  </si>
  <si>
    <t>121,572</t>
  </si>
  <si>
    <t>122,727</t>
  </si>
  <si>
    <t>123,767</t>
  </si>
  <si>
    <t>125,508</t>
  </si>
  <si>
    <t>127,049</t>
  </si>
  <si>
    <t>Tensas Parish, Louisiana</t>
  </si>
  <si>
    <t>5,252</t>
  </si>
  <si>
    <t>5,235</t>
  </si>
  <si>
    <t>5,096</t>
  </si>
  <si>
    <t>4,971</t>
  </si>
  <si>
    <t>4,907</t>
  </si>
  <si>
    <t>4,830</t>
  </si>
  <si>
    <t>Terrebonne Parish, Louisiana</t>
  </si>
  <si>
    <t>111,860</t>
  </si>
  <si>
    <t>111,584</t>
  </si>
  <si>
    <t>111,522</t>
  </si>
  <si>
    <t>111,618</t>
  </si>
  <si>
    <t>111,731</t>
  </si>
  <si>
    <t>112,638</t>
  </si>
  <si>
    <t>113,328</t>
  </si>
  <si>
    <t>Union Parish, Louisiana</t>
  </si>
  <si>
    <t>22,721</t>
  </si>
  <si>
    <t>22,782</t>
  </si>
  <si>
    <t>22,835</t>
  </si>
  <si>
    <t>22,535</t>
  </si>
  <si>
    <t>22,436</t>
  </si>
  <si>
    <t>Vermilion Parish, Louisiana</t>
  </si>
  <si>
    <t>57,999</t>
  </si>
  <si>
    <t>58,090</t>
  </si>
  <si>
    <t>58,248</t>
  </si>
  <si>
    <t>58,660</t>
  </si>
  <si>
    <t>59,308</t>
  </si>
  <si>
    <t>59,616</t>
  </si>
  <si>
    <t>Vernon Parish, Louisiana</t>
  </si>
  <si>
    <t>52,334</t>
  </si>
  <si>
    <t>52,752</t>
  </si>
  <si>
    <t>54,176</t>
  </si>
  <si>
    <t>52,828</t>
  </si>
  <si>
    <t>52,132</t>
  </si>
  <si>
    <t>Washington Parish, Louisiana</t>
  </si>
  <si>
    <t>47,168</t>
  </si>
  <si>
    <t>47,171</t>
  </si>
  <si>
    <t>47,119</t>
  </si>
  <si>
    <t>47,164</t>
  </si>
  <si>
    <t>46,286</t>
  </si>
  <si>
    <t>Webster Parish, Louisiana</t>
  </si>
  <si>
    <t>41,207</t>
  </si>
  <si>
    <t>41,218</t>
  </si>
  <si>
    <t>41,256</t>
  </si>
  <si>
    <t>40,943</t>
  </si>
  <si>
    <t>40,701</t>
  </si>
  <si>
    <t>40,333</t>
  </si>
  <si>
    <t>West Baton Rouge Parish, Louisiana</t>
  </si>
  <si>
    <t>23,788</t>
  </si>
  <si>
    <t>23,949</t>
  </si>
  <si>
    <t>24,079</t>
  </si>
  <si>
    <t>24,068</t>
  </si>
  <si>
    <t>24,555</t>
  </si>
  <si>
    <t>25,085</t>
  </si>
  <si>
    <t>West Carroll Parish, Louisiana</t>
  </si>
  <si>
    <t>11,604</t>
  </si>
  <si>
    <t>11,584</t>
  </si>
  <si>
    <t>11,527</t>
  </si>
  <si>
    <t>11,506</t>
  </si>
  <si>
    <t>11,467</t>
  </si>
  <si>
    <t>11,525</t>
  </si>
  <si>
    <t>West Feliciana Parish, Louisiana</t>
  </si>
  <si>
    <t>15,625</t>
  </si>
  <si>
    <t>15,475</t>
  </si>
  <si>
    <t>15,449</t>
  </si>
  <si>
    <t>15,468</t>
  </si>
  <si>
    <t>15,406</t>
  </si>
  <si>
    <t>Winn Parish, Louisiana</t>
  </si>
  <si>
    <t>15,313</t>
  </si>
  <si>
    <t>15,284</t>
  </si>
  <si>
    <t>15,138</t>
  </si>
  <si>
    <t>15,049</t>
  </si>
  <si>
    <t>14,787</t>
  </si>
  <si>
    <t>14,743</t>
  </si>
  <si>
    <t>Androscoggin County, Maine</t>
  </si>
  <si>
    <t>107,702</t>
  </si>
  <si>
    <t>107,661</t>
  </si>
  <si>
    <t>107,353</t>
  </si>
  <si>
    <t>107,506</t>
  </si>
  <si>
    <t>107,391</t>
  </si>
  <si>
    <t>Aroostook County, Maine</t>
  </si>
  <si>
    <t>71,870</t>
  </si>
  <si>
    <t>71,871</t>
  </si>
  <si>
    <t>71,704</t>
  </si>
  <si>
    <t>71,330</t>
  </si>
  <si>
    <t>70,744</t>
  </si>
  <si>
    <t>70,039</t>
  </si>
  <si>
    <t>69,447</t>
  </si>
  <si>
    <t>Cumberland County, Maine</t>
  </si>
  <si>
    <t>281,674</t>
  </si>
  <si>
    <t>281,673</t>
  </si>
  <si>
    <t>281,390</t>
  </si>
  <si>
    <t>282,651</t>
  </si>
  <si>
    <t>284,050</t>
  </si>
  <si>
    <t>285,866</t>
  </si>
  <si>
    <t>287,797</t>
  </si>
  <si>
    <t>Franklin County, Maine</t>
  </si>
  <si>
    <t>30,768</t>
  </si>
  <si>
    <t>30,704</t>
  </si>
  <si>
    <t>30,701</t>
  </si>
  <si>
    <t>30,627</t>
  </si>
  <si>
    <t>30,519</t>
  </si>
  <si>
    <t>30,296</t>
  </si>
  <si>
    <t>Hancock County, Maine</t>
  </si>
  <si>
    <t>54,418</t>
  </si>
  <si>
    <t>54,420</t>
  </si>
  <si>
    <t>54,353</t>
  </si>
  <si>
    <t>54,532</t>
  </si>
  <si>
    <t>54,536</t>
  </si>
  <si>
    <t>54,790</t>
  </si>
  <si>
    <t>54,696</t>
  </si>
  <si>
    <t>Kennebec County, Maine</t>
  </si>
  <si>
    <t>122,151</t>
  </si>
  <si>
    <t>122,053</t>
  </si>
  <si>
    <t>121,727</t>
  </si>
  <si>
    <t>121,586</t>
  </si>
  <si>
    <t>121,056</t>
  </si>
  <si>
    <t>121,112</t>
  </si>
  <si>
    <t>Knox County, Maine</t>
  </si>
  <si>
    <t>39,736</t>
  </si>
  <si>
    <t>39,707</t>
  </si>
  <si>
    <t>39,684</t>
  </si>
  <si>
    <t>39,608</t>
  </si>
  <si>
    <t>39,588</t>
  </si>
  <si>
    <t>39,676</t>
  </si>
  <si>
    <t>Lincoln County, Maine</t>
  </si>
  <si>
    <t>34,457</t>
  </si>
  <si>
    <t>34,382</t>
  </si>
  <si>
    <t>34,269</t>
  </si>
  <si>
    <t>34,195</t>
  </si>
  <si>
    <t>Oxford County, Maine</t>
  </si>
  <si>
    <t>57,833</t>
  </si>
  <si>
    <t>57,831</t>
  </si>
  <si>
    <t>57,785</t>
  </si>
  <si>
    <t>57,778</t>
  </si>
  <si>
    <t>57,496</t>
  </si>
  <si>
    <t>57,290</t>
  </si>
  <si>
    <t>57,238</t>
  </si>
  <si>
    <t>Penobscot County, Maine</t>
  </si>
  <si>
    <t>153,923</t>
  </si>
  <si>
    <t>153,920</t>
  </si>
  <si>
    <t>153,831</t>
  </si>
  <si>
    <t>153,799</t>
  </si>
  <si>
    <t>153,612</t>
  </si>
  <si>
    <t>153,479</t>
  </si>
  <si>
    <t>153,414</t>
  </si>
  <si>
    <t>Piscataquis County, Maine</t>
  </si>
  <si>
    <t>17,535</t>
  </si>
  <si>
    <t>17,540</t>
  </si>
  <si>
    <t>17,353</t>
  </si>
  <si>
    <t>17,260</t>
  </si>
  <si>
    <t>17,176</t>
  </si>
  <si>
    <t>17,026</t>
  </si>
  <si>
    <t>Sagadahoc County, Maine</t>
  </si>
  <si>
    <t>35,293</t>
  </si>
  <si>
    <t>35,221</t>
  </si>
  <si>
    <t>35,097</t>
  </si>
  <si>
    <t>35,114</t>
  </si>
  <si>
    <t>35,034</t>
  </si>
  <si>
    <t>35,045</t>
  </si>
  <si>
    <t>Somerset County, Maine</t>
  </si>
  <si>
    <t>52,228</t>
  </si>
  <si>
    <t>52,227</t>
  </si>
  <si>
    <t>51,909</t>
  </si>
  <si>
    <t>51,829</t>
  </si>
  <si>
    <t>51,680</t>
  </si>
  <si>
    <t>51,163</t>
  </si>
  <si>
    <t>Waldo County, Maine</t>
  </si>
  <si>
    <t>38,786</t>
  </si>
  <si>
    <t>38,797</t>
  </si>
  <si>
    <t>38,806</t>
  </si>
  <si>
    <t>38,889</t>
  </si>
  <si>
    <t>38,975</t>
  </si>
  <si>
    <t>39,051</t>
  </si>
  <si>
    <t>Washington County, Maine</t>
  </si>
  <si>
    <t>32,856</t>
  </si>
  <si>
    <t>32,810</t>
  </si>
  <si>
    <t>32,694</t>
  </si>
  <si>
    <t>32,485</t>
  </si>
  <si>
    <t>32,186</t>
  </si>
  <si>
    <t>31,808</t>
  </si>
  <si>
    <t>York County, Maine</t>
  </si>
  <si>
    <t>197,131</t>
  </si>
  <si>
    <t>197,134</t>
  </si>
  <si>
    <t>197,196</t>
  </si>
  <si>
    <t>198,247</t>
  </si>
  <si>
    <t>199,055</t>
  </si>
  <si>
    <t>199,463</t>
  </si>
  <si>
    <t>200,710</t>
  </si>
  <si>
    <t>Allegany County, Maryland</t>
  </si>
  <si>
    <t>75,087</t>
  </si>
  <si>
    <t>74,988</t>
  </si>
  <si>
    <t>74,527</t>
  </si>
  <si>
    <t>73,883</t>
  </si>
  <si>
    <t>73,531</t>
  </si>
  <si>
    <t>72,952</t>
  </si>
  <si>
    <t>Anne Arundel County, Maryland</t>
  </si>
  <si>
    <t>537,656</t>
  </si>
  <si>
    <t>539,174</t>
  </si>
  <si>
    <t>544,976</t>
  </si>
  <si>
    <t>550,715</t>
  </si>
  <si>
    <t>556,348</t>
  </si>
  <si>
    <t>560,133</t>
  </si>
  <si>
    <t>Baltimore County, Maryland</t>
  </si>
  <si>
    <t>805,029</t>
  </si>
  <si>
    <t>804,973</t>
  </si>
  <si>
    <t>806,233</t>
  </si>
  <si>
    <t>813,136</t>
  </si>
  <si>
    <t>818,425</t>
  </si>
  <si>
    <t>823,883</t>
  </si>
  <si>
    <t>826,925</t>
  </si>
  <si>
    <t>Calvert County, Maryland</t>
  </si>
  <si>
    <t>88,737</t>
  </si>
  <si>
    <t>88,940</t>
  </si>
  <si>
    <t>89,272</t>
  </si>
  <si>
    <t>89,661</t>
  </si>
  <si>
    <t>90,480</t>
  </si>
  <si>
    <t>90,613</t>
  </si>
  <si>
    <t>Caroline County, Maryland</t>
  </si>
  <si>
    <t>33,066</t>
  </si>
  <si>
    <t>33,068</t>
  </si>
  <si>
    <t>32,919</t>
  </si>
  <si>
    <t>32,628</t>
  </si>
  <si>
    <t>32,642</t>
  </si>
  <si>
    <t>32,538</t>
  </si>
  <si>
    <t>Carroll County, Maryland</t>
  </si>
  <si>
    <t>167,134</t>
  </si>
  <si>
    <t>167,138</t>
  </si>
  <si>
    <t>167,220</t>
  </si>
  <si>
    <t>167,260</t>
  </si>
  <si>
    <t>167,190</t>
  </si>
  <si>
    <t>167,494</t>
  </si>
  <si>
    <t>167,830</t>
  </si>
  <si>
    <t>Cecil County, Maryland</t>
  </si>
  <si>
    <t>101,108</t>
  </si>
  <si>
    <t>101,160</t>
  </si>
  <si>
    <t>101,653</t>
  </si>
  <si>
    <t>101,822</t>
  </si>
  <si>
    <t>101,999</t>
  </si>
  <si>
    <t>102,383</t>
  </si>
  <si>
    <t>Charles County, Maryland</t>
  </si>
  <si>
    <t>146,551</t>
  </si>
  <si>
    <t>147,118</t>
  </si>
  <si>
    <t>149,242</t>
  </si>
  <si>
    <t>150,791</t>
  </si>
  <si>
    <t>152,900</t>
  </si>
  <si>
    <t>154,747</t>
  </si>
  <si>
    <t>Dorchester County, Maryland</t>
  </si>
  <si>
    <t>32,618</t>
  </si>
  <si>
    <t>32,681</t>
  </si>
  <si>
    <t>32,712</t>
  </si>
  <si>
    <t>32,488</t>
  </si>
  <si>
    <t>32,578</t>
  </si>
  <si>
    <t>Frederick County, Maryland</t>
  </si>
  <si>
    <t>233,385</t>
  </si>
  <si>
    <t>234,172</t>
  </si>
  <si>
    <t>237,338</t>
  </si>
  <si>
    <t>239,668</t>
  </si>
  <si>
    <t>241,414</t>
  </si>
  <si>
    <t>243,675</t>
  </si>
  <si>
    <t>Garrett County, Maryland</t>
  </si>
  <si>
    <t>30,097</t>
  </si>
  <si>
    <t>30,087</t>
  </si>
  <si>
    <t>30,107</t>
  </si>
  <si>
    <t>29,901</t>
  </si>
  <si>
    <t>29,950</t>
  </si>
  <si>
    <t>29,679</t>
  </si>
  <si>
    <t>Harford County, Maryland</t>
  </si>
  <si>
    <t>244,826</t>
  </si>
  <si>
    <t>245,205</t>
  </si>
  <si>
    <t>246,725</t>
  </si>
  <si>
    <t>248,696</t>
  </si>
  <si>
    <t>249,415</t>
  </si>
  <si>
    <t>250,105</t>
  </si>
  <si>
    <t>Howard County, Maryland</t>
  </si>
  <si>
    <t>287,085</t>
  </si>
  <si>
    <t>288,605</t>
  </si>
  <si>
    <t>293,839</t>
  </si>
  <si>
    <t>299,685</t>
  </si>
  <si>
    <t>304,934</t>
  </si>
  <si>
    <t>309,284</t>
  </si>
  <si>
    <t>Kent County, Maryland</t>
  </si>
  <si>
    <t>20,197</t>
  </si>
  <si>
    <t>20,212</t>
  </si>
  <si>
    <t>20,251</t>
  </si>
  <si>
    <t>19,999</t>
  </si>
  <si>
    <t>19,799</t>
  </si>
  <si>
    <t>Montgomery County, Maryland</t>
  </si>
  <si>
    <t>971,777</t>
  </si>
  <si>
    <t>971,806</t>
  </si>
  <si>
    <t>975,934</t>
  </si>
  <si>
    <t>992,738</t>
  </si>
  <si>
    <t>1,006,547</t>
  </si>
  <si>
    <t>1,019,767</t>
  </si>
  <si>
    <t>1,030,447</t>
  </si>
  <si>
    <t>Prince George's County, Maryland</t>
  </si>
  <si>
    <t>863,420</t>
  </si>
  <si>
    <t>863,519</t>
  </si>
  <si>
    <t>865,905</t>
  </si>
  <si>
    <t>875,524</t>
  </si>
  <si>
    <t>883,764</t>
  </si>
  <si>
    <t>894,199</t>
  </si>
  <si>
    <t>904,430</t>
  </si>
  <si>
    <t>Queen Anne's County, Maryland</t>
  </si>
  <si>
    <t>47,798</t>
  </si>
  <si>
    <t>47,871</t>
  </si>
  <si>
    <t>48,380</t>
  </si>
  <si>
    <t>48,570</t>
  </si>
  <si>
    <t>48,572</t>
  </si>
  <si>
    <t>48,804</t>
  </si>
  <si>
    <t>St. Mary's County, Maryland</t>
  </si>
  <si>
    <t>105,151</t>
  </si>
  <si>
    <t>105,740</t>
  </si>
  <si>
    <t>107,757</t>
  </si>
  <si>
    <t>108,999</t>
  </si>
  <si>
    <t>109,484</t>
  </si>
  <si>
    <t>110,382</t>
  </si>
  <si>
    <t>Somerset County, Maryland</t>
  </si>
  <si>
    <t>26,470</t>
  </si>
  <si>
    <t>26,483</t>
  </si>
  <si>
    <t>26,153</t>
  </si>
  <si>
    <t>26,139</t>
  </si>
  <si>
    <t>25,859</t>
  </si>
  <si>
    <t>Talbot County, Maryland</t>
  </si>
  <si>
    <t>37,782</t>
  </si>
  <si>
    <t>37,864</t>
  </si>
  <si>
    <t>37,954</t>
  </si>
  <si>
    <t>38,062</t>
  </si>
  <si>
    <t>37,949</t>
  </si>
  <si>
    <t>37,643</t>
  </si>
  <si>
    <t>Washington County, Maryland</t>
  </si>
  <si>
    <t>147,430</t>
  </si>
  <si>
    <t>147,749</t>
  </si>
  <si>
    <t>148,814</t>
  </si>
  <si>
    <t>149,162</t>
  </si>
  <si>
    <t>149,266</t>
  </si>
  <si>
    <t>149,573</t>
  </si>
  <si>
    <t>Wicomico County, Maryland</t>
  </si>
  <si>
    <t>98,733</t>
  </si>
  <si>
    <t>98,899</t>
  </si>
  <si>
    <t>100,010</t>
  </si>
  <si>
    <t>100,472</t>
  </si>
  <si>
    <t>100,961</t>
  </si>
  <si>
    <t>101,539</t>
  </si>
  <si>
    <t>Worcester County, Maryland</t>
  </si>
  <si>
    <t>51,454</t>
  </si>
  <si>
    <t>51,451</t>
  </si>
  <si>
    <t>51,476</t>
  </si>
  <si>
    <t>51,458</t>
  </si>
  <si>
    <t>51,588</t>
  </si>
  <si>
    <t>51,595</t>
  </si>
  <si>
    <t>51,675</t>
  </si>
  <si>
    <t>Baltimore city, Maryland</t>
  </si>
  <si>
    <t>620,961</t>
  </si>
  <si>
    <t>621,121</t>
  </si>
  <si>
    <t>621,317</t>
  </si>
  <si>
    <t>620,889</t>
  </si>
  <si>
    <t>622,950</t>
  </si>
  <si>
    <t>623,404</t>
  </si>
  <si>
    <t>622,793</t>
  </si>
  <si>
    <t>Barnstable County, Massachusetts</t>
  </si>
  <si>
    <t>215,888</t>
  </si>
  <si>
    <t>215,903</t>
  </si>
  <si>
    <t>215,335</t>
  </si>
  <si>
    <t>214,845</t>
  </si>
  <si>
    <t>214,836</t>
  </si>
  <si>
    <t>214,914</t>
  </si>
  <si>
    <t>Berkshire County, Massachusetts</t>
  </si>
  <si>
    <t>131,219</t>
  </si>
  <si>
    <t>131,272</t>
  </si>
  <si>
    <t>131,310</t>
  </si>
  <si>
    <t>130,575</t>
  </si>
  <si>
    <t>130,230</t>
  </si>
  <si>
    <t>129,489</t>
  </si>
  <si>
    <t>128,715</t>
  </si>
  <si>
    <t>Bristol County, Massachusetts</t>
  </si>
  <si>
    <t>548,285</t>
  </si>
  <si>
    <t>549,076</t>
  </si>
  <si>
    <t>549,125</t>
  </si>
  <si>
    <t>550,765</t>
  </si>
  <si>
    <t>552,167</t>
  </si>
  <si>
    <t>554,194</t>
  </si>
  <si>
    <t>Dukes County, Massachusetts</t>
  </si>
  <si>
    <t>16,535</t>
  </si>
  <si>
    <t>16,553</t>
  </si>
  <si>
    <t>16,679</t>
  </si>
  <si>
    <t>16,796</t>
  </si>
  <si>
    <t>17,356</t>
  </si>
  <si>
    <t>Essex County, Massachusetts</t>
  </si>
  <si>
    <t>743,159</t>
  </si>
  <si>
    <t>743,175</t>
  </si>
  <si>
    <t>745,478</t>
  </si>
  <si>
    <t>751,550</t>
  </si>
  <si>
    <t>756,763</t>
  </si>
  <si>
    <t>764,093</t>
  </si>
  <si>
    <t>769,091</t>
  </si>
  <si>
    <t>Franklin County, Massachusetts</t>
  </si>
  <si>
    <t>71,372</t>
  </si>
  <si>
    <t>71,317</t>
  </si>
  <si>
    <t>71,624</t>
  </si>
  <si>
    <t>71,544</t>
  </si>
  <si>
    <t>71,155</t>
  </si>
  <si>
    <t>70,862</t>
  </si>
  <si>
    <t>Hampden County, Massachusetts</t>
  </si>
  <si>
    <t>463,490</t>
  </si>
  <si>
    <t>463,625</t>
  </si>
  <si>
    <t>464,160</t>
  </si>
  <si>
    <t>465,963</t>
  </si>
  <si>
    <t>466,539</t>
  </si>
  <si>
    <t>467,414</t>
  </si>
  <si>
    <t>468,161</t>
  </si>
  <si>
    <t>Hampshire County, Massachusetts</t>
  </si>
  <si>
    <t>158,080</t>
  </si>
  <si>
    <t>159,266</t>
  </si>
  <si>
    <t>160,112</t>
  </si>
  <si>
    <t>160,351</t>
  </si>
  <si>
    <t>160,970</t>
  </si>
  <si>
    <t>160,939</t>
  </si>
  <si>
    <t>Middlesex County, Massachusetts</t>
  </si>
  <si>
    <t>1,503,085</t>
  </si>
  <si>
    <t>1,503,126</t>
  </si>
  <si>
    <t>1,506,852</t>
  </si>
  <si>
    <t>1,523,671</t>
  </si>
  <si>
    <t>1,540,192</t>
  </si>
  <si>
    <t>1,558,131</t>
  </si>
  <si>
    <t>1,570,315</t>
  </si>
  <si>
    <t>Nantucket County, Massachusetts</t>
  </si>
  <si>
    <t>10,342</t>
  </si>
  <si>
    <t>10,568</t>
  </si>
  <si>
    <t>10,856</t>
  </si>
  <si>
    <t>Norfolk County, Massachusetts</t>
  </si>
  <si>
    <t>670,850</t>
  </si>
  <si>
    <t>670,743</t>
  </si>
  <si>
    <t>672,645</t>
  </si>
  <si>
    <t>677,943</t>
  </si>
  <si>
    <t>682,749</t>
  </si>
  <si>
    <t>688,709</t>
  </si>
  <si>
    <t>692,254</t>
  </si>
  <si>
    <t>Plymouth County, Massachusetts</t>
  </si>
  <si>
    <t>494,919</t>
  </si>
  <si>
    <t>494,915</t>
  </si>
  <si>
    <t>495,856</t>
  </si>
  <si>
    <t>498,269</t>
  </si>
  <si>
    <t>499,076</t>
  </si>
  <si>
    <t>503,636</t>
  </si>
  <si>
    <t>507,022</t>
  </si>
  <si>
    <t>Suffolk County, Massachusetts</t>
  </si>
  <si>
    <t>722,023</t>
  </si>
  <si>
    <t>722,087</t>
  </si>
  <si>
    <t>725,319</t>
  </si>
  <si>
    <t>737,471</t>
  </si>
  <si>
    <t>749,504</t>
  </si>
  <si>
    <t>760,093</t>
  </si>
  <si>
    <t>767,254</t>
  </si>
  <si>
    <t>Worcester County, Massachusetts</t>
  </si>
  <si>
    <t>798,552</t>
  </si>
  <si>
    <t>798,542</t>
  </si>
  <si>
    <t>800,184</t>
  </si>
  <si>
    <t>803,805</t>
  </si>
  <si>
    <t>806,133</t>
  </si>
  <si>
    <t>810,423</t>
  </si>
  <si>
    <t>813,475</t>
  </si>
  <si>
    <t>Alcona County, Michigan</t>
  </si>
  <si>
    <t>10,942</t>
  </si>
  <si>
    <t>10,885</t>
  </si>
  <si>
    <t>10,769</t>
  </si>
  <si>
    <t>10,599</t>
  </si>
  <si>
    <t>10,577</t>
  </si>
  <si>
    <t>10,454</t>
  </si>
  <si>
    <t>Alger County, Michigan</t>
  </si>
  <si>
    <t>9,560</t>
  </si>
  <si>
    <t>9,551</t>
  </si>
  <si>
    <t>9,494</t>
  </si>
  <si>
    <t>9,515</t>
  </si>
  <si>
    <t>9,459</t>
  </si>
  <si>
    <t>Allegan County, Michigan</t>
  </si>
  <si>
    <t>111,408</t>
  </si>
  <si>
    <t>111,507</t>
  </si>
  <si>
    <t>111,552</t>
  </si>
  <si>
    <t>111,939</t>
  </si>
  <si>
    <t>112,485</t>
  </si>
  <si>
    <t>113,847</t>
  </si>
  <si>
    <t>Alpena County, Michigan</t>
  </si>
  <si>
    <t>29,598</t>
  </si>
  <si>
    <t>29,546</t>
  </si>
  <si>
    <t>29,356</t>
  </si>
  <si>
    <t>29,240</t>
  </si>
  <si>
    <t>29,081</t>
  </si>
  <si>
    <t>28,988</t>
  </si>
  <si>
    <t>Antrim County, Michigan</t>
  </si>
  <si>
    <t>23,580</t>
  </si>
  <si>
    <t>23,521</t>
  </si>
  <si>
    <t>23,404</t>
  </si>
  <si>
    <t>23,361</t>
  </si>
  <si>
    <t>23,289</t>
  </si>
  <si>
    <t>23,267</t>
  </si>
  <si>
    <t>Arenac County, Michigan</t>
  </si>
  <si>
    <t>15,899</t>
  </si>
  <si>
    <t>15,868</t>
  </si>
  <si>
    <t>15,634</t>
  </si>
  <si>
    <t>15,512</t>
  </si>
  <si>
    <t>15,353</t>
  </si>
  <si>
    <t>Baraga County, Michigan</t>
  </si>
  <si>
    <t>8,860</t>
  </si>
  <si>
    <t>8,706</t>
  </si>
  <si>
    <t>8,688</t>
  </si>
  <si>
    <t>8,654</t>
  </si>
  <si>
    <t>Barry County, Michigan</t>
  </si>
  <si>
    <t>59,173</t>
  </si>
  <si>
    <t>59,175</t>
  </si>
  <si>
    <t>59,080</t>
  </si>
  <si>
    <t>58,971</t>
  </si>
  <si>
    <t>59,073</t>
  </si>
  <si>
    <t>59,131</t>
  </si>
  <si>
    <t>59,281</t>
  </si>
  <si>
    <t>Bay County, Michigan</t>
  </si>
  <si>
    <t>107,771</t>
  </si>
  <si>
    <t>107,695</t>
  </si>
  <si>
    <t>107,477</t>
  </si>
  <si>
    <t>107,084</t>
  </si>
  <si>
    <t>106,936</t>
  </si>
  <si>
    <t>106,179</t>
  </si>
  <si>
    <t>Benzie County, Michigan</t>
  </si>
  <si>
    <t>17,525</t>
  </si>
  <si>
    <t>17,503</t>
  </si>
  <si>
    <t>17,433</t>
  </si>
  <si>
    <t>17,387</t>
  </si>
  <si>
    <t>17,406</t>
  </si>
  <si>
    <t>17,519</t>
  </si>
  <si>
    <t>Berrien County, Michigan</t>
  </si>
  <si>
    <t>156,813</t>
  </si>
  <si>
    <t>156,817</t>
  </si>
  <si>
    <t>156,803</t>
  </si>
  <si>
    <t>156,544</t>
  </si>
  <si>
    <t>156,057</t>
  </si>
  <si>
    <t>155,321</t>
  </si>
  <si>
    <t>155,233</t>
  </si>
  <si>
    <t>Branch County, Michigan</t>
  </si>
  <si>
    <t>45,248</t>
  </si>
  <si>
    <t>45,164</t>
  </si>
  <si>
    <t>43,886</t>
  </si>
  <si>
    <t>43,756</t>
  </si>
  <si>
    <t>43,472</t>
  </si>
  <si>
    <t>43,545</t>
  </si>
  <si>
    <t>Calhoun County, Michigan</t>
  </si>
  <si>
    <t>136,146</t>
  </si>
  <si>
    <t>136,148</t>
  </si>
  <si>
    <t>135,998</t>
  </si>
  <si>
    <t>135,282</t>
  </si>
  <si>
    <t>134,760</t>
  </si>
  <si>
    <t>134,830</t>
  </si>
  <si>
    <t>134,878</t>
  </si>
  <si>
    <t>Cass County, Michigan</t>
  </si>
  <si>
    <t>52,293</t>
  </si>
  <si>
    <t>52,286</t>
  </si>
  <si>
    <t>52,466</t>
  </si>
  <si>
    <t>52,054</t>
  </si>
  <si>
    <t>51,682</t>
  </si>
  <si>
    <t>51,608</t>
  </si>
  <si>
    <t>Charlevoix County, Michigan</t>
  </si>
  <si>
    <t>25,949</t>
  </si>
  <si>
    <t>26,039</t>
  </si>
  <si>
    <t>Cheboygan County, Michigan</t>
  </si>
  <si>
    <t>26,152</t>
  </si>
  <si>
    <t>26,150</t>
  </si>
  <si>
    <t>25,940</t>
  </si>
  <si>
    <t>25,774</t>
  </si>
  <si>
    <t>25,675</t>
  </si>
  <si>
    <t>Chippewa County, Michigan</t>
  </si>
  <si>
    <t>38,520</t>
  </si>
  <si>
    <t>38,673</t>
  </si>
  <si>
    <t>38,598</t>
  </si>
  <si>
    <t>38,897</t>
  </si>
  <si>
    <t>38,996</t>
  </si>
  <si>
    <t>38,679</t>
  </si>
  <si>
    <t>38,321</t>
  </si>
  <si>
    <t>Clare County, Michigan</t>
  </si>
  <si>
    <t>30,926</t>
  </si>
  <si>
    <t>30,995</t>
  </si>
  <si>
    <t>30,951</t>
  </si>
  <si>
    <t>30,780</t>
  </si>
  <si>
    <t>30,553</t>
  </si>
  <si>
    <t>30,652</t>
  </si>
  <si>
    <t>Clinton County, Michigan</t>
  </si>
  <si>
    <t>75,382</t>
  </si>
  <si>
    <t>75,388</t>
  </si>
  <si>
    <t>76,178</t>
  </si>
  <si>
    <t>76,426</t>
  </si>
  <si>
    <t>77,106</t>
  </si>
  <si>
    <t>77,297</t>
  </si>
  <si>
    <t>Crawford County, Michigan</t>
  </si>
  <si>
    <t>14,074</t>
  </si>
  <si>
    <t>14,044</t>
  </si>
  <si>
    <t>14,022</t>
  </si>
  <si>
    <t>13,985</t>
  </si>
  <si>
    <t>13,908</t>
  </si>
  <si>
    <t>13,745</t>
  </si>
  <si>
    <t>Delta County, Michigan</t>
  </si>
  <si>
    <t>37,061</t>
  </si>
  <si>
    <t>36,934</t>
  </si>
  <si>
    <t>36,831</t>
  </si>
  <si>
    <t>36,819</t>
  </si>
  <si>
    <t>36,559</t>
  </si>
  <si>
    <t>Dickinson County, Michigan</t>
  </si>
  <si>
    <t>26,168</t>
  </si>
  <si>
    <t>26,157</t>
  </si>
  <si>
    <t>26,084</t>
  </si>
  <si>
    <t>26,228</t>
  </si>
  <si>
    <t>26,057</t>
  </si>
  <si>
    <t>25,957</t>
  </si>
  <si>
    <t>Eaton County, Michigan</t>
  </si>
  <si>
    <t>107,759</t>
  </si>
  <si>
    <t>107,858</t>
  </si>
  <si>
    <t>107,968</t>
  </si>
  <si>
    <t>108,243</t>
  </si>
  <si>
    <t>108,579</t>
  </si>
  <si>
    <t>Emmet County, Michigan</t>
  </si>
  <si>
    <t>32,657</t>
  </si>
  <si>
    <t>32,895</t>
  </si>
  <si>
    <t>33,067</t>
  </si>
  <si>
    <t>33,204</t>
  </si>
  <si>
    <t>Genesee County, Michigan</t>
  </si>
  <si>
    <t>425,790</t>
  </si>
  <si>
    <t>424,976</t>
  </si>
  <si>
    <t>421,716</t>
  </si>
  <si>
    <t>418,058</t>
  </si>
  <si>
    <t>415,623</t>
  </si>
  <si>
    <t>412,895</t>
  </si>
  <si>
    <t>Gladwin County, Michigan</t>
  </si>
  <si>
    <t>25,692</t>
  </si>
  <si>
    <t>25,722</t>
  </si>
  <si>
    <t>25,839</t>
  </si>
  <si>
    <t>25,508</t>
  </si>
  <si>
    <t>25,514</t>
  </si>
  <si>
    <t>Gogebic County, Michigan</t>
  </si>
  <si>
    <t>16,394</t>
  </si>
  <si>
    <t>16,130</t>
  </si>
  <si>
    <t>16,050</t>
  </si>
  <si>
    <t>15,900</t>
  </si>
  <si>
    <t>15,737</t>
  </si>
  <si>
    <t>Grand Traverse County, Michigan</t>
  </si>
  <si>
    <t>86,986</t>
  </si>
  <si>
    <t>86,954</t>
  </si>
  <si>
    <t>88,141</t>
  </si>
  <si>
    <t>89,005</t>
  </si>
  <si>
    <t>90,024</t>
  </si>
  <si>
    <t>90,782</t>
  </si>
  <si>
    <t>Gratiot County, Michigan</t>
  </si>
  <si>
    <t>42,476</t>
  </si>
  <si>
    <t>42,409</t>
  </si>
  <si>
    <t>42,148</t>
  </si>
  <si>
    <t>42,031</t>
  </si>
  <si>
    <t>42,034</t>
  </si>
  <si>
    <t>41,665</t>
  </si>
  <si>
    <t>Hillsdale County, Michigan</t>
  </si>
  <si>
    <t>46,688</t>
  </si>
  <si>
    <t>46,600</t>
  </si>
  <si>
    <t>46,603</t>
  </si>
  <si>
    <t>46,264</t>
  </si>
  <si>
    <t>46,115</t>
  </si>
  <si>
    <t>45,830</t>
  </si>
  <si>
    <t>Houghton County, Michigan</t>
  </si>
  <si>
    <t>36,628</t>
  </si>
  <si>
    <t>36,712</t>
  </si>
  <si>
    <t>36,729</t>
  </si>
  <si>
    <t>36,495</t>
  </si>
  <si>
    <t>Huron County, Michigan</t>
  </si>
  <si>
    <t>33,118</t>
  </si>
  <si>
    <t>33,081</t>
  </si>
  <si>
    <t>32,745</t>
  </si>
  <si>
    <t>32,466</t>
  </si>
  <si>
    <t>32,264</t>
  </si>
  <si>
    <t>32,065</t>
  </si>
  <si>
    <t>Ingham County, Michigan</t>
  </si>
  <si>
    <t>280,895</t>
  </si>
  <si>
    <t>280,891</t>
  </si>
  <si>
    <t>281,013</t>
  </si>
  <si>
    <t>281,944</t>
  </si>
  <si>
    <t>282,272</t>
  </si>
  <si>
    <t>282,999</t>
  </si>
  <si>
    <t>284,582</t>
  </si>
  <si>
    <t>Ionia County, Michigan</t>
  </si>
  <si>
    <t>63,905</t>
  </si>
  <si>
    <t>63,848</t>
  </si>
  <si>
    <t>63,845</t>
  </si>
  <si>
    <t>63,896</t>
  </si>
  <si>
    <t>63,996</t>
  </si>
  <si>
    <t>64,294</t>
  </si>
  <si>
    <t>Iosco County, Michigan</t>
  </si>
  <si>
    <t>25,810</t>
  </si>
  <si>
    <t>25,370</t>
  </si>
  <si>
    <t>25,385</t>
  </si>
  <si>
    <t>25,420</t>
  </si>
  <si>
    <t>Iron County, Michigan</t>
  </si>
  <si>
    <t>11,817</t>
  </si>
  <si>
    <t>11,809</t>
  </si>
  <si>
    <t>11,761</t>
  </si>
  <si>
    <t>11,586</t>
  </si>
  <si>
    <t>11,530</t>
  </si>
  <si>
    <t>Isabella County, Michigan</t>
  </si>
  <si>
    <t>70,311</t>
  </si>
  <si>
    <t>70,318</t>
  </si>
  <si>
    <t>70,621</t>
  </si>
  <si>
    <t>70,552</t>
  </si>
  <si>
    <t>70,424</t>
  </si>
  <si>
    <t>70,616</t>
  </si>
  <si>
    <t>Jackson County, Michigan</t>
  </si>
  <si>
    <t>160,248</t>
  </si>
  <si>
    <t>160,149</t>
  </si>
  <si>
    <t>159,678</t>
  </si>
  <si>
    <t>160,156</t>
  </si>
  <si>
    <t>159,909</t>
  </si>
  <si>
    <t>159,741</t>
  </si>
  <si>
    <t>Kalamazoo County, Michigan</t>
  </si>
  <si>
    <t>250,331</t>
  </si>
  <si>
    <t>250,777</t>
  </si>
  <si>
    <t>252,525</t>
  </si>
  <si>
    <t>255,020</t>
  </si>
  <si>
    <t>257,211</t>
  </si>
  <si>
    <t>258,818</t>
  </si>
  <si>
    <t>Kalkaska County, Michigan</t>
  </si>
  <si>
    <t>17,153</t>
  </si>
  <si>
    <t>17,125</t>
  </si>
  <si>
    <t>17,144</t>
  </si>
  <si>
    <t>17,274</t>
  </si>
  <si>
    <t>17,394</t>
  </si>
  <si>
    <t>Kent County, Michigan</t>
  </si>
  <si>
    <t>602,622</t>
  </si>
  <si>
    <t>602,812</t>
  </si>
  <si>
    <t>607,913</t>
  </si>
  <si>
    <t>614,545</t>
  </si>
  <si>
    <t>622,396</t>
  </si>
  <si>
    <t>629,237</t>
  </si>
  <si>
    <t>Keweenaw County, Michigan</t>
  </si>
  <si>
    <t>2,156</t>
  </si>
  <si>
    <t>2,143</t>
  </si>
  <si>
    <t>2,229</t>
  </si>
  <si>
    <t>2,207</t>
  </si>
  <si>
    <t>2,181</t>
  </si>
  <si>
    <t>2,217</t>
  </si>
  <si>
    <t>Lake County, Michigan</t>
  </si>
  <si>
    <t>11,499</t>
  </si>
  <si>
    <t>11,475</t>
  </si>
  <si>
    <t>11,468</t>
  </si>
  <si>
    <t>Lapeer County, Michigan</t>
  </si>
  <si>
    <t>88,319</t>
  </si>
  <si>
    <t>88,316</t>
  </si>
  <si>
    <t>88,159</t>
  </si>
  <si>
    <t>88,024</t>
  </si>
  <si>
    <t>88,184</t>
  </si>
  <si>
    <t>88,257</t>
  </si>
  <si>
    <t>88,153</t>
  </si>
  <si>
    <t>Leelanau County, Michigan</t>
  </si>
  <si>
    <t>21,708</t>
  </si>
  <si>
    <t>21,725</t>
  </si>
  <si>
    <t>21,636</t>
  </si>
  <si>
    <t>21,747</t>
  </si>
  <si>
    <t>21,915</t>
  </si>
  <si>
    <t>Lenawee County, Michigan</t>
  </si>
  <si>
    <t>99,892</t>
  </si>
  <si>
    <t>99,649</t>
  </si>
  <si>
    <t>99,391</t>
  </si>
  <si>
    <t>99,150</t>
  </si>
  <si>
    <t>99,048</t>
  </si>
  <si>
    <t>99,047</t>
  </si>
  <si>
    <t>Livingston County, Michigan</t>
  </si>
  <si>
    <t>180,967</t>
  </si>
  <si>
    <t>180,987</t>
  </si>
  <si>
    <t>182,334</t>
  </si>
  <si>
    <t>183,013</t>
  </si>
  <si>
    <t>184,392</t>
  </si>
  <si>
    <t>185,596</t>
  </si>
  <si>
    <t>Luce County, Michigan</t>
  </si>
  <si>
    <t>6,631</t>
  </si>
  <si>
    <t>6,599</t>
  </si>
  <si>
    <t>6,494</t>
  </si>
  <si>
    <t>6,520</t>
  </si>
  <si>
    <t>6,426</t>
  </si>
  <si>
    <t>Mackinac County, Michigan</t>
  </si>
  <si>
    <t>11,113</t>
  </si>
  <si>
    <t>11,087</t>
  </si>
  <si>
    <t>11,069</t>
  </si>
  <si>
    <t>11,129</t>
  </si>
  <si>
    <t>11,072</t>
  </si>
  <si>
    <t>11,042</t>
  </si>
  <si>
    <t>Macomb County, Michigan</t>
  </si>
  <si>
    <t>840,978</t>
  </si>
  <si>
    <t>840,987</t>
  </si>
  <si>
    <t>841,097</t>
  </si>
  <si>
    <t>842,765</t>
  </si>
  <si>
    <t>847,750</t>
  </si>
  <si>
    <t>854,997</t>
  </si>
  <si>
    <t>860,112</t>
  </si>
  <si>
    <t>Manistee County, Michigan</t>
  </si>
  <si>
    <t>24,733</t>
  </si>
  <si>
    <t>24,554</t>
  </si>
  <si>
    <t>24,703</t>
  </si>
  <si>
    <t>24,604</t>
  </si>
  <si>
    <t>24,444</t>
  </si>
  <si>
    <t>24,420</t>
  </si>
  <si>
    <t>Marquette County, Michigan</t>
  </si>
  <si>
    <t>67,077</t>
  </si>
  <si>
    <t>67,101</t>
  </si>
  <si>
    <t>67,446</t>
  </si>
  <si>
    <t>67,790</t>
  </si>
  <si>
    <t>67,663</t>
  </si>
  <si>
    <t>67,676</t>
  </si>
  <si>
    <t>Mason County, Michigan</t>
  </si>
  <si>
    <t>28,725</t>
  </si>
  <si>
    <t>28,644</t>
  </si>
  <si>
    <t>28,665</t>
  </si>
  <si>
    <t>28,824</t>
  </si>
  <si>
    <t>Mecosta County, Michigan</t>
  </si>
  <si>
    <t>42,798</t>
  </si>
  <si>
    <t>42,824</t>
  </si>
  <si>
    <t>43,420</t>
  </si>
  <si>
    <t>43,482</t>
  </si>
  <si>
    <t>43,218</t>
  </si>
  <si>
    <t>43,186</t>
  </si>
  <si>
    <t>Menominee County, Michigan</t>
  </si>
  <si>
    <t>24,029</t>
  </si>
  <si>
    <t>23,973</t>
  </si>
  <si>
    <t>23,922</t>
  </si>
  <si>
    <t>23,748</t>
  </si>
  <si>
    <t>23,835</t>
  </si>
  <si>
    <t>23,714</t>
  </si>
  <si>
    <t>Midland County, Michigan</t>
  </si>
  <si>
    <t>83,629</t>
  </si>
  <si>
    <t>83,664</t>
  </si>
  <si>
    <t>83,765</t>
  </si>
  <si>
    <t>83,649</t>
  </si>
  <si>
    <t>83,427</t>
  </si>
  <si>
    <t>Missaukee County, Michigan</t>
  </si>
  <si>
    <t>14,849</t>
  </si>
  <si>
    <t>14,817</t>
  </si>
  <si>
    <t>14,945</t>
  </si>
  <si>
    <t>15,037</t>
  </si>
  <si>
    <t>15,092</t>
  </si>
  <si>
    <t>Monroe County, Michigan</t>
  </si>
  <si>
    <t>152,021</t>
  </si>
  <si>
    <t>151,911</t>
  </si>
  <si>
    <t>151,499</t>
  </si>
  <si>
    <t>150,840</t>
  </si>
  <si>
    <t>150,179</t>
  </si>
  <si>
    <t>149,824</t>
  </si>
  <si>
    <t>Montcalm County, Michigan</t>
  </si>
  <si>
    <t>63,342</t>
  </si>
  <si>
    <t>63,261</t>
  </si>
  <si>
    <t>63,173</t>
  </si>
  <si>
    <t>63,059</t>
  </si>
  <si>
    <t>62,843</t>
  </si>
  <si>
    <t>62,893</t>
  </si>
  <si>
    <t>Montmorency County, Michigan</t>
  </si>
  <si>
    <t>9,765</t>
  </si>
  <si>
    <t>9,775</t>
  </si>
  <si>
    <t>9,595</t>
  </si>
  <si>
    <t>9,300</t>
  </si>
  <si>
    <t>Muskegon County, Michigan</t>
  </si>
  <si>
    <t>172,188</t>
  </si>
  <si>
    <t>171,916</t>
  </si>
  <si>
    <t>169,986</t>
  </si>
  <si>
    <t>170,146</t>
  </si>
  <si>
    <t>172,246</t>
  </si>
  <si>
    <t>172,344</t>
  </si>
  <si>
    <t>Newaygo County, Michigan</t>
  </si>
  <si>
    <t>48,460</t>
  </si>
  <si>
    <t>47,962</t>
  </si>
  <si>
    <t>47,944</t>
  </si>
  <si>
    <t>47,900</t>
  </si>
  <si>
    <t>Oakland County, Michigan</t>
  </si>
  <si>
    <t>1,202,362</t>
  </si>
  <si>
    <t>1,202,763</t>
  </si>
  <si>
    <t>1,210,910</t>
  </si>
  <si>
    <t>1,220,631</t>
  </si>
  <si>
    <t>1,231,820</t>
  </si>
  <si>
    <t>1,237,868</t>
  </si>
  <si>
    <t>Oceana County, Michigan</t>
  </si>
  <si>
    <t>26,570</t>
  </si>
  <si>
    <t>26,426</t>
  </si>
  <si>
    <t>26,259</t>
  </si>
  <si>
    <t>26,195</t>
  </si>
  <si>
    <t>26,221</t>
  </si>
  <si>
    <t>Ogemaw County, Michigan</t>
  </si>
  <si>
    <t>21,699</t>
  </si>
  <si>
    <t>21,642</t>
  </si>
  <si>
    <t>21,538</t>
  </si>
  <si>
    <t>21,425</t>
  </si>
  <si>
    <t>21,039</t>
  </si>
  <si>
    <t>Ontonagon County, Michigan</t>
  </si>
  <si>
    <t>6,780</t>
  </si>
  <si>
    <t>6,742</t>
  </si>
  <si>
    <t>6,610</t>
  </si>
  <si>
    <t>Osceola County, Michigan</t>
  </si>
  <si>
    <t>23,512</t>
  </si>
  <si>
    <t>23,237</t>
  </si>
  <si>
    <t>23,169</t>
  </si>
  <si>
    <t>Oscoda County, Michigan</t>
  </si>
  <si>
    <t>8,640</t>
  </si>
  <si>
    <t>8,611</t>
  </si>
  <si>
    <t>8,655</t>
  </si>
  <si>
    <t>8,602</t>
  </si>
  <si>
    <t>8,388</t>
  </si>
  <si>
    <t>8,371</t>
  </si>
  <si>
    <t>Otsego County, Michigan</t>
  </si>
  <si>
    <t>24,164</t>
  </si>
  <si>
    <t>24,151</t>
  </si>
  <si>
    <t>24,138</t>
  </si>
  <si>
    <t>24,049</t>
  </si>
  <si>
    <t>24,133</t>
  </si>
  <si>
    <t>24,158</t>
  </si>
  <si>
    <t>Ottawa County, Michigan</t>
  </si>
  <si>
    <t>263,801</t>
  </si>
  <si>
    <t>264,052</t>
  </si>
  <si>
    <t>266,298</t>
  </si>
  <si>
    <t>269,454</t>
  </si>
  <si>
    <t>272,877</t>
  </si>
  <si>
    <t>276,292</t>
  </si>
  <si>
    <t>Presque Isle County, Michigan</t>
  </si>
  <si>
    <t>13,299</t>
  </si>
  <si>
    <t>13,181</t>
  </si>
  <si>
    <t>13,112</t>
  </si>
  <si>
    <t>Roscommon County, Michigan</t>
  </si>
  <si>
    <t>24,449</t>
  </si>
  <si>
    <t>24,091</t>
  </si>
  <si>
    <t>23,930</t>
  </si>
  <si>
    <t>23,955</t>
  </si>
  <si>
    <t>Saginaw County, Michigan</t>
  </si>
  <si>
    <t>200,169</t>
  </si>
  <si>
    <t>199,882</t>
  </si>
  <si>
    <t>198,815</t>
  </si>
  <si>
    <t>198,268</t>
  </si>
  <si>
    <t>196,660</t>
  </si>
  <si>
    <t>195,012</t>
  </si>
  <si>
    <t>St. Clair County, Michigan</t>
  </si>
  <si>
    <t>163,040</t>
  </si>
  <si>
    <t>162,673</t>
  </si>
  <si>
    <t>161,498</t>
  </si>
  <si>
    <t>160,564</t>
  </si>
  <si>
    <t>160,225</t>
  </si>
  <si>
    <t>160,078</t>
  </si>
  <si>
    <t>St. Joseph County, Michigan</t>
  </si>
  <si>
    <t>61,295</t>
  </si>
  <si>
    <t>61,259</t>
  </si>
  <si>
    <t>61,043</t>
  </si>
  <si>
    <t>60,902</t>
  </si>
  <si>
    <t>60,841</t>
  </si>
  <si>
    <t>60,946</t>
  </si>
  <si>
    <t>Sanilac County, Michigan</t>
  </si>
  <si>
    <t>43,114</t>
  </si>
  <si>
    <t>43,053</t>
  </si>
  <si>
    <t>42,690</t>
  </si>
  <si>
    <t>42,311</t>
  </si>
  <si>
    <t>41,863</t>
  </si>
  <si>
    <t>41,587</t>
  </si>
  <si>
    <t>Schoolcraft County, Michigan</t>
  </si>
  <si>
    <t>8,485</t>
  </si>
  <si>
    <t>8,477</t>
  </si>
  <si>
    <t>8,355</t>
  </si>
  <si>
    <t>8,246</t>
  </si>
  <si>
    <t>8,171</t>
  </si>
  <si>
    <t>Shiawassee County, Michigan</t>
  </si>
  <si>
    <t>70,648</t>
  </si>
  <si>
    <t>70,637</t>
  </si>
  <si>
    <t>69,981</t>
  </si>
  <si>
    <t>69,300</t>
  </si>
  <si>
    <t>68,916</t>
  </si>
  <si>
    <t>68,933</t>
  </si>
  <si>
    <t>Tuscola County, Michigan</t>
  </si>
  <si>
    <t>55,729</t>
  </si>
  <si>
    <t>55,681</t>
  </si>
  <si>
    <t>55,377</t>
  </si>
  <si>
    <t>54,705</t>
  </si>
  <si>
    <t>54,210</t>
  </si>
  <si>
    <t>54,000</t>
  </si>
  <si>
    <t>Van Buren County, Michigan</t>
  </si>
  <si>
    <t>76,258</t>
  </si>
  <si>
    <t>76,265</t>
  </si>
  <si>
    <t>76,143</t>
  </si>
  <si>
    <t>75,907</t>
  </si>
  <si>
    <t>75,250</t>
  </si>
  <si>
    <t>75,346</t>
  </si>
  <si>
    <t>75,199</t>
  </si>
  <si>
    <t>Washtenaw County, Michigan</t>
  </si>
  <si>
    <t>344,791</t>
  </si>
  <si>
    <t>345,066</t>
  </si>
  <si>
    <t>345,525</t>
  </si>
  <si>
    <t>349,150</t>
  </si>
  <si>
    <t>351,301</t>
  </si>
  <si>
    <t>354,418</t>
  </si>
  <si>
    <t>356,874</t>
  </si>
  <si>
    <t>Wayne County, Michigan</t>
  </si>
  <si>
    <t>1,820,584</t>
  </si>
  <si>
    <t>1,820,641</t>
  </si>
  <si>
    <t>1,815,497</t>
  </si>
  <si>
    <t>1,801,614</t>
  </si>
  <si>
    <t>1,792,770</t>
  </si>
  <si>
    <t>1,775,703</t>
  </si>
  <si>
    <t>1,764,804</t>
  </si>
  <si>
    <t>Wexford County, Michigan</t>
  </si>
  <si>
    <t>32,735</t>
  </si>
  <si>
    <t>32,758</t>
  </si>
  <si>
    <t>32,695</t>
  </si>
  <si>
    <t>32,594</t>
  </si>
  <si>
    <t>32,561</t>
  </si>
  <si>
    <t>32,886</t>
  </si>
  <si>
    <t>Aitkin County, Minnesota</t>
  </si>
  <si>
    <t>16,202</t>
  </si>
  <si>
    <t>15,774</t>
  </si>
  <si>
    <t>15,771</t>
  </si>
  <si>
    <t>Anoka County, Minnesota</t>
  </si>
  <si>
    <t>330,844</t>
  </si>
  <si>
    <t>331,438</t>
  </si>
  <si>
    <t>332,916</t>
  </si>
  <si>
    <t>336,132</t>
  </si>
  <si>
    <t>339,229</t>
  </si>
  <si>
    <t>341,864</t>
  </si>
  <si>
    <t>Becker County, Minnesota</t>
  </si>
  <si>
    <t>32,504</t>
  </si>
  <si>
    <t>32,534</t>
  </si>
  <si>
    <t>33,018</t>
  </si>
  <si>
    <t>33,259</t>
  </si>
  <si>
    <t>Beltrami County, Minnesota</t>
  </si>
  <si>
    <t>44,442</t>
  </si>
  <si>
    <t>44,585</t>
  </si>
  <si>
    <t>45,108</t>
  </si>
  <si>
    <t>45,241</t>
  </si>
  <si>
    <t>45,582</t>
  </si>
  <si>
    <t>45,664</t>
  </si>
  <si>
    <t>Benton County, Minnesota</t>
  </si>
  <si>
    <t>38,451</t>
  </si>
  <si>
    <t>38,455</t>
  </si>
  <si>
    <t>38,823</t>
  </si>
  <si>
    <t>38,867</t>
  </si>
  <si>
    <t>39,250</t>
  </si>
  <si>
    <t>39,506</t>
  </si>
  <si>
    <t>Big Stone County, Minnesota</t>
  </si>
  <si>
    <t>5,269</t>
  </si>
  <si>
    <t>5,260</t>
  </si>
  <si>
    <t>5,224</t>
  </si>
  <si>
    <t>5,165</t>
  </si>
  <si>
    <t>5,124</t>
  </si>
  <si>
    <t>5,127</t>
  </si>
  <si>
    <t>Blue Earth County, Minnesota</t>
  </si>
  <si>
    <t>64,013</t>
  </si>
  <si>
    <t>64,069</t>
  </si>
  <si>
    <t>64,313</t>
  </si>
  <si>
    <t>65,000</t>
  </si>
  <si>
    <t>64,835</t>
  </si>
  <si>
    <t>65,385</t>
  </si>
  <si>
    <t>Brown County, Minnesota</t>
  </si>
  <si>
    <t>25,893</t>
  </si>
  <si>
    <t>25,875</t>
  </si>
  <si>
    <t>25,423</t>
  </si>
  <si>
    <t>25,293</t>
  </si>
  <si>
    <t>25,292</t>
  </si>
  <si>
    <t>Carlton County, Minnesota</t>
  </si>
  <si>
    <t>35,410</t>
  </si>
  <si>
    <t>35,475</t>
  </si>
  <si>
    <t>35,311</t>
  </si>
  <si>
    <t>35,383</t>
  </si>
  <si>
    <t>35,571</t>
  </si>
  <si>
    <t>Carver County, Minnesota</t>
  </si>
  <si>
    <t>91,042</t>
  </si>
  <si>
    <t>91,079</t>
  </si>
  <si>
    <t>91,376</t>
  </si>
  <si>
    <t>92,811</t>
  </si>
  <si>
    <t>93,890</t>
  </si>
  <si>
    <t>95,644</t>
  </si>
  <si>
    <t>97,338</t>
  </si>
  <si>
    <t>Cass County, Minnesota</t>
  </si>
  <si>
    <t>28,567</t>
  </si>
  <si>
    <t>28,640</t>
  </si>
  <si>
    <t>28,371</t>
  </si>
  <si>
    <t>28,398</t>
  </si>
  <si>
    <t>28,559</t>
  </si>
  <si>
    <t>Chippewa County, Minnesota</t>
  </si>
  <si>
    <t>12,441</t>
  </si>
  <si>
    <t>12,451</t>
  </si>
  <si>
    <t>12,333</t>
  </si>
  <si>
    <t>12,149</t>
  </si>
  <si>
    <t>12,132</t>
  </si>
  <si>
    <t>12,110</t>
  </si>
  <si>
    <t>Chisago County, Minnesota</t>
  </si>
  <si>
    <t>53,887</t>
  </si>
  <si>
    <t>53,934</t>
  </si>
  <si>
    <t>53,752</t>
  </si>
  <si>
    <t>53,491</t>
  </si>
  <si>
    <t>53,789</t>
  </si>
  <si>
    <t>54,025</t>
  </si>
  <si>
    <t>Clay County, Minnesota</t>
  </si>
  <si>
    <t>58,999</t>
  </si>
  <si>
    <t>59,145</t>
  </si>
  <si>
    <t>59,957</t>
  </si>
  <si>
    <t>60,213</t>
  </si>
  <si>
    <t>60,646</t>
  </si>
  <si>
    <t>61,286</t>
  </si>
  <si>
    <t>Clearwater County, Minnesota</t>
  </si>
  <si>
    <t>8,695</t>
  </si>
  <si>
    <t>8,708</t>
  </si>
  <si>
    <t>8,711</t>
  </si>
  <si>
    <t>8,682</t>
  </si>
  <si>
    <t>Cook County, Minnesota</t>
  </si>
  <si>
    <t>5,176</t>
  </si>
  <si>
    <t>5,170</t>
  </si>
  <si>
    <t>5,211</t>
  </si>
  <si>
    <t>5,184</t>
  </si>
  <si>
    <t>5,233</t>
  </si>
  <si>
    <t>Cottonwood County, Minnesota</t>
  </si>
  <si>
    <t>11,687</t>
  </si>
  <si>
    <t>11,698</t>
  </si>
  <si>
    <t>11,741</t>
  </si>
  <si>
    <t>11,648</t>
  </si>
  <si>
    <t>11,662</t>
  </si>
  <si>
    <t>11,633</t>
  </si>
  <si>
    <t>Crow Wing County, Minnesota</t>
  </si>
  <si>
    <t>62,500</t>
  </si>
  <si>
    <t>62,609</t>
  </si>
  <si>
    <t>62,652</t>
  </si>
  <si>
    <t>62,850</t>
  </si>
  <si>
    <t>63,125</t>
  </si>
  <si>
    <t>63,265</t>
  </si>
  <si>
    <t>Dakota County, Minnesota</t>
  </si>
  <si>
    <t>398,552</t>
  </si>
  <si>
    <t>399,146</t>
  </si>
  <si>
    <t>402,034</t>
  </si>
  <si>
    <t>405,067</t>
  </si>
  <si>
    <t>408,829</t>
  </si>
  <si>
    <t>412,529</t>
  </si>
  <si>
    <t>Dodge County, Minnesota</t>
  </si>
  <si>
    <t>20,087</t>
  </si>
  <si>
    <t>20,175</t>
  </si>
  <si>
    <t>20,237</t>
  </si>
  <si>
    <t>20,319</t>
  </si>
  <si>
    <t>20,353</t>
  </si>
  <si>
    <t>Douglas County, Minnesota</t>
  </si>
  <si>
    <t>36,009</t>
  </si>
  <si>
    <t>36,008</t>
  </si>
  <si>
    <t>36,258</t>
  </si>
  <si>
    <t>36,446</t>
  </si>
  <si>
    <t>36,563</t>
  </si>
  <si>
    <t>36,790</t>
  </si>
  <si>
    <t>Faribault County, Minnesota</t>
  </si>
  <si>
    <t>14,553</t>
  </si>
  <si>
    <t>14,502</t>
  </si>
  <si>
    <t>14,538</t>
  </si>
  <si>
    <t>14,261</t>
  </si>
  <si>
    <t>14,191</t>
  </si>
  <si>
    <t>Fillmore County, Minnesota</t>
  </si>
  <si>
    <t>20,866</t>
  </si>
  <si>
    <t>20,837</t>
  </si>
  <si>
    <t>20,878</t>
  </si>
  <si>
    <t>20,894</t>
  </si>
  <si>
    <t>20,825</t>
  </si>
  <si>
    <t>20,776</t>
  </si>
  <si>
    <t>Freeborn County, Minnesota</t>
  </si>
  <si>
    <t>31,255</t>
  </si>
  <si>
    <t>31,211</t>
  </si>
  <si>
    <t>31,097</t>
  </si>
  <si>
    <t>31,052</t>
  </si>
  <si>
    <t>30,972</t>
  </si>
  <si>
    <t>30,840</t>
  </si>
  <si>
    <t>Goodhue County, Minnesota</t>
  </si>
  <si>
    <t>46,183</t>
  </si>
  <si>
    <t>46,184</t>
  </si>
  <si>
    <t>46,393</t>
  </si>
  <si>
    <t>46,416</t>
  </si>
  <si>
    <t>46,423</t>
  </si>
  <si>
    <t>Grant County, Minnesota</t>
  </si>
  <si>
    <t>6,018</t>
  </si>
  <si>
    <t>5,999</t>
  </si>
  <si>
    <t>6,001</t>
  </si>
  <si>
    <t>5,945</t>
  </si>
  <si>
    <t>5,956</t>
  </si>
  <si>
    <t>Hennepin County, Minnesota</t>
  </si>
  <si>
    <t>1,152,425</t>
  </si>
  <si>
    <t>1,152,388</t>
  </si>
  <si>
    <t>1,154,184</t>
  </si>
  <si>
    <t>1,169,360</t>
  </si>
  <si>
    <t>1,184,787</t>
  </si>
  <si>
    <t>1,200,060</t>
  </si>
  <si>
    <t>1,212,064</t>
  </si>
  <si>
    <t>Houston County, Minnesota</t>
  </si>
  <si>
    <t>19,027</t>
  </si>
  <si>
    <t>18,997</t>
  </si>
  <si>
    <t>18,918</t>
  </si>
  <si>
    <t>18,816</t>
  </si>
  <si>
    <t>18,826</t>
  </si>
  <si>
    <t>18,738</t>
  </si>
  <si>
    <t>Hubbard County, Minnesota</t>
  </si>
  <si>
    <t>20,428</t>
  </si>
  <si>
    <t>20,416</t>
  </si>
  <si>
    <t>20,487</t>
  </si>
  <si>
    <t>20,436</t>
  </si>
  <si>
    <t>20,680</t>
  </si>
  <si>
    <t>20,573</t>
  </si>
  <si>
    <t>Isanti County, Minnesota</t>
  </si>
  <si>
    <t>37,816</t>
  </si>
  <si>
    <t>37,876</t>
  </si>
  <si>
    <t>38,242</t>
  </si>
  <si>
    <t>38,245</t>
  </si>
  <si>
    <t>38,174</t>
  </si>
  <si>
    <t>38,413</t>
  </si>
  <si>
    <t>Itasca County, Minnesota</t>
  </si>
  <si>
    <t>45,058</t>
  </si>
  <si>
    <t>45,032</t>
  </si>
  <si>
    <t>45,137</t>
  </si>
  <si>
    <t>45,252</t>
  </si>
  <si>
    <t>45,506</t>
  </si>
  <si>
    <t>45,589</t>
  </si>
  <si>
    <t>Jackson County, Minnesota</t>
  </si>
  <si>
    <t>10,268</t>
  </si>
  <si>
    <t>10,195</t>
  </si>
  <si>
    <t>10,298</t>
  </si>
  <si>
    <t>10,269</t>
  </si>
  <si>
    <t>Kanabec County, Minnesota</t>
  </si>
  <si>
    <t>16,239</t>
  </si>
  <si>
    <t>16,235</t>
  </si>
  <si>
    <t>16,244</t>
  </si>
  <si>
    <t>15,999</t>
  </si>
  <si>
    <t>16,010</t>
  </si>
  <si>
    <t>15,930</t>
  </si>
  <si>
    <t>Kandiyohi County, Minnesota</t>
  </si>
  <si>
    <t>42,239</t>
  </si>
  <si>
    <t>42,245</t>
  </si>
  <si>
    <t>42,248</t>
  </si>
  <si>
    <t>42,399</t>
  </si>
  <si>
    <t>42,403</t>
  </si>
  <si>
    <t>42,285</t>
  </si>
  <si>
    <t>Kittson County, Minnesota</t>
  </si>
  <si>
    <t>4,552</t>
  </si>
  <si>
    <t>4,541</t>
  </si>
  <si>
    <t>4,535</t>
  </si>
  <si>
    <t>4,505</t>
  </si>
  <si>
    <t>4,489</t>
  </si>
  <si>
    <t>4,435</t>
  </si>
  <si>
    <t>Koochiching County, Minnesota</t>
  </si>
  <si>
    <t>13,311</t>
  </si>
  <si>
    <t>13,301</t>
  </si>
  <si>
    <t>13,180</t>
  </si>
  <si>
    <t>13,117</t>
  </si>
  <si>
    <t>12,856</t>
  </si>
  <si>
    <t>Lac qui Parle County, Minnesota</t>
  </si>
  <si>
    <t>7,259</t>
  </si>
  <si>
    <t>7,233</t>
  </si>
  <si>
    <t>7,231</t>
  </si>
  <si>
    <t>7,116</t>
  </si>
  <si>
    <t>7,010</t>
  </si>
  <si>
    <t>6,891</t>
  </si>
  <si>
    <t>Lake County, Minnesota</t>
  </si>
  <si>
    <t>10,863</t>
  </si>
  <si>
    <t>10,805</t>
  </si>
  <si>
    <t>10,830</t>
  </si>
  <si>
    <t>10,778</t>
  </si>
  <si>
    <t>Lake of the Woods County, Minnesota</t>
  </si>
  <si>
    <t>4,045</t>
  </si>
  <si>
    <t>4,041</t>
  </si>
  <si>
    <t>3,968</t>
  </si>
  <si>
    <t>3,931</t>
  </si>
  <si>
    <t>3,918</t>
  </si>
  <si>
    <t>Le Sueur County, Minnesota</t>
  </si>
  <si>
    <t>27,703</t>
  </si>
  <si>
    <t>27,690</t>
  </si>
  <si>
    <t>27,802</t>
  </si>
  <si>
    <t>27,647</t>
  </si>
  <si>
    <t>27,770</t>
  </si>
  <si>
    <t>Lincoln County, Minnesota</t>
  </si>
  <si>
    <t>5,896</t>
  </si>
  <si>
    <t>5,877</t>
  </si>
  <si>
    <t>5,846</t>
  </si>
  <si>
    <t>5,800</t>
  </si>
  <si>
    <t>5,788</t>
  </si>
  <si>
    <t>Lyon County, Minnesota</t>
  </si>
  <si>
    <t>25,857</t>
  </si>
  <si>
    <t>25,856</t>
  </si>
  <si>
    <t>25,808</t>
  </si>
  <si>
    <t>25,618</t>
  </si>
  <si>
    <t>25,674</t>
  </si>
  <si>
    <t>25,665</t>
  </si>
  <si>
    <t>McLeod County, Minnesota</t>
  </si>
  <si>
    <t>36,651</t>
  </si>
  <si>
    <t>36,608</t>
  </si>
  <si>
    <t>36,408</t>
  </si>
  <si>
    <t>36,011</t>
  </si>
  <si>
    <t>35,953</t>
  </si>
  <si>
    <t>35,882</t>
  </si>
  <si>
    <t>Mahnomen County, Minnesota</t>
  </si>
  <si>
    <t>5,413</t>
  </si>
  <si>
    <t>5,424</t>
  </si>
  <si>
    <t>5,495</t>
  </si>
  <si>
    <t>5,485</t>
  </si>
  <si>
    <t>5,505</t>
  </si>
  <si>
    <t>Marshall County, Minnesota</t>
  </si>
  <si>
    <t>9,439</t>
  </si>
  <si>
    <t>9,476</t>
  </si>
  <si>
    <t>9,471</t>
  </si>
  <si>
    <t>9,443</t>
  </si>
  <si>
    <t>9,417</t>
  </si>
  <si>
    <t>Martin County, Minnesota</t>
  </si>
  <si>
    <t>20,631</t>
  </si>
  <si>
    <t>20,482</t>
  </si>
  <si>
    <t>20,418</t>
  </si>
  <si>
    <t>20,220</t>
  </si>
  <si>
    <t>Meeker County, Minnesota</t>
  </si>
  <si>
    <t>23,300</t>
  </si>
  <si>
    <t>23,307</t>
  </si>
  <si>
    <t>23,200</t>
  </si>
  <si>
    <t>23,044</t>
  </si>
  <si>
    <t>23,079</t>
  </si>
  <si>
    <t>Mille Lacs County, Minnesota</t>
  </si>
  <si>
    <t>26,097</t>
  </si>
  <si>
    <t>25,728</t>
  </si>
  <si>
    <t>25,884</t>
  </si>
  <si>
    <t>Morrison County, Minnesota</t>
  </si>
  <si>
    <t>33,198</t>
  </si>
  <si>
    <t>33,230</t>
  </si>
  <si>
    <t>33,097</t>
  </si>
  <si>
    <t>32,884</t>
  </si>
  <si>
    <t>Mower County, Minnesota</t>
  </si>
  <si>
    <t>39,163</t>
  </si>
  <si>
    <t>39,219</t>
  </si>
  <si>
    <t>39,322</t>
  </si>
  <si>
    <t>39,377</t>
  </si>
  <si>
    <t>39,318</t>
  </si>
  <si>
    <t>39,323</t>
  </si>
  <si>
    <t>Murray County, Minnesota</t>
  </si>
  <si>
    <t>8,725</t>
  </si>
  <si>
    <t>8,685</t>
  </si>
  <si>
    <t>8,648</t>
  </si>
  <si>
    <t>8,574</t>
  </si>
  <si>
    <t>8,554</t>
  </si>
  <si>
    <t>8,470</t>
  </si>
  <si>
    <t>Nicollet County, Minnesota</t>
  </si>
  <si>
    <t>32,727</t>
  </si>
  <si>
    <t>32,740</t>
  </si>
  <si>
    <t>32,963</t>
  </si>
  <si>
    <t>32,936</t>
  </si>
  <si>
    <t>32,883</t>
  </si>
  <si>
    <t>33,093</t>
  </si>
  <si>
    <t>Nobles County, Minnesota</t>
  </si>
  <si>
    <t>21,394</t>
  </si>
  <si>
    <t>21,568</t>
  </si>
  <si>
    <t>21,674</t>
  </si>
  <si>
    <t>21,719</t>
  </si>
  <si>
    <t>21,590</t>
  </si>
  <si>
    <t>Norman County, Minnesota</t>
  </si>
  <si>
    <t>6,852</t>
  </si>
  <si>
    <t>6,847</t>
  </si>
  <si>
    <t>6,840</t>
  </si>
  <si>
    <t>6,637</t>
  </si>
  <si>
    <t>6,662</t>
  </si>
  <si>
    <t>6,639</t>
  </si>
  <si>
    <t>Olmsted County, Minnesota</t>
  </si>
  <si>
    <t>144,248</t>
  </si>
  <si>
    <t>144,260</t>
  </si>
  <si>
    <t>144,500</t>
  </si>
  <si>
    <t>145,981</t>
  </si>
  <si>
    <t>147,156</t>
  </si>
  <si>
    <t>149,232</t>
  </si>
  <si>
    <t>150,287</t>
  </si>
  <si>
    <t>Otter Tail County, Minnesota</t>
  </si>
  <si>
    <t>57,303</t>
  </si>
  <si>
    <t>57,260</t>
  </si>
  <si>
    <t>57,307</t>
  </si>
  <si>
    <t>57,292</t>
  </si>
  <si>
    <t>57,591</t>
  </si>
  <si>
    <t>57,635</t>
  </si>
  <si>
    <t>Pennington County, Minnesota</t>
  </si>
  <si>
    <t>13,930</t>
  </si>
  <si>
    <t>13,946</t>
  </si>
  <si>
    <t>14,023</t>
  </si>
  <si>
    <t>14,071</t>
  </si>
  <si>
    <t>14,105</t>
  </si>
  <si>
    <t>14,058</t>
  </si>
  <si>
    <t>Pine County, Minnesota</t>
  </si>
  <si>
    <t>29,750</t>
  </si>
  <si>
    <t>29,617</t>
  </si>
  <si>
    <t>29,223</t>
  </si>
  <si>
    <t>29,083</t>
  </si>
  <si>
    <t>29,095</t>
  </si>
  <si>
    <t>Pipestone County, Minnesota</t>
  </si>
  <si>
    <t>9,596</t>
  </si>
  <si>
    <t>9,581</t>
  </si>
  <si>
    <t>9,373</t>
  </si>
  <si>
    <t>9,282</t>
  </si>
  <si>
    <t>Polk County, Minnesota</t>
  </si>
  <si>
    <t>31,600</t>
  </si>
  <si>
    <t>31,662</t>
  </si>
  <si>
    <t>31,569</t>
  </si>
  <si>
    <t>31,513</t>
  </si>
  <si>
    <t>31,703</t>
  </si>
  <si>
    <t>Pope County, Minnesota</t>
  </si>
  <si>
    <t>10,995</t>
  </si>
  <si>
    <t>10,969</t>
  </si>
  <si>
    <t>10,927</t>
  </si>
  <si>
    <t>10,932</t>
  </si>
  <si>
    <t>10,984</t>
  </si>
  <si>
    <t>Ramsey County, Minnesota</t>
  </si>
  <si>
    <t>508,640</t>
  </si>
  <si>
    <t>509,372</t>
  </si>
  <si>
    <t>515,710</t>
  </si>
  <si>
    <t>520,919</t>
  </si>
  <si>
    <t>527,667</t>
  </si>
  <si>
    <t>532,655</t>
  </si>
  <si>
    <t>Red Lake County, Minnesota</t>
  </si>
  <si>
    <t>4,089</t>
  </si>
  <si>
    <t>4,074</t>
  </si>
  <si>
    <t>4,102</t>
  </si>
  <si>
    <t>4,075</t>
  </si>
  <si>
    <t>4,063</t>
  </si>
  <si>
    <t>4,043</t>
  </si>
  <si>
    <t>Redwood County, Minnesota</t>
  </si>
  <si>
    <t>16,059</t>
  </si>
  <si>
    <t>16,033</t>
  </si>
  <si>
    <t>16,055</t>
  </si>
  <si>
    <t>15,853</t>
  </si>
  <si>
    <t>15,712</t>
  </si>
  <si>
    <t>15,515</t>
  </si>
  <si>
    <t>Renville County, Minnesota</t>
  </si>
  <si>
    <t>15,730</t>
  </si>
  <si>
    <t>15,674</t>
  </si>
  <si>
    <t>15,452</t>
  </si>
  <si>
    <t>15,343</t>
  </si>
  <si>
    <t>15,134</t>
  </si>
  <si>
    <t>15,025</t>
  </si>
  <si>
    <t>Rice County, Minnesota</t>
  </si>
  <si>
    <t>64,142</t>
  </si>
  <si>
    <t>64,144</t>
  </si>
  <si>
    <t>64,297</t>
  </si>
  <si>
    <t>64,937</t>
  </si>
  <si>
    <t>64,904</t>
  </si>
  <si>
    <t>64,854</t>
  </si>
  <si>
    <t>65,151</t>
  </si>
  <si>
    <t>Rock County, Minnesota</t>
  </si>
  <si>
    <t>9,687</t>
  </si>
  <si>
    <t>9,659</t>
  </si>
  <si>
    <t>9,625</t>
  </si>
  <si>
    <t>9,547</t>
  </si>
  <si>
    <t>9,553</t>
  </si>
  <si>
    <t>Roseau County, Minnesota</t>
  </si>
  <si>
    <t>15,629</t>
  </si>
  <si>
    <t>15,557</t>
  </si>
  <si>
    <t>15,504</t>
  </si>
  <si>
    <t>15,487</t>
  </si>
  <si>
    <t>15,497</t>
  </si>
  <si>
    <t>St. Louis County, Minnesota</t>
  </si>
  <si>
    <t>200,226</t>
  </si>
  <si>
    <t>200,198</t>
  </si>
  <si>
    <t>200,418</t>
  </si>
  <si>
    <t>200,487</t>
  </si>
  <si>
    <t>200,763</t>
  </si>
  <si>
    <t>200,949</t>
  </si>
  <si>
    <t>Scott County, Minnesota</t>
  </si>
  <si>
    <t>129,928</t>
  </si>
  <si>
    <t>130,480</t>
  </si>
  <si>
    <t>132,638</t>
  </si>
  <si>
    <t>135,254</t>
  </si>
  <si>
    <t>137,603</t>
  </si>
  <si>
    <t>139,672</t>
  </si>
  <si>
    <t>Sherburne County, Minnesota</t>
  </si>
  <si>
    <t>88,499</t>
  </si>
  <si>
    <t>88,788</t>
  </si>
  <si>
    <t>89,251</t>
  </si>
  <si>
    <t>89,488</t>
  </si>
  <si>
    <t>90,197</t>
  </si>
  <si>
    <t>91,126</t>
  </si>
  <si>
    <t>Sibley County, Minnesota</t>
  </si>
  <si>
    <t>15,226</t>
  </si>
  <si>
    <t>15,231</t>
  </si>
  <si>
    <t>15,175</t>
  </si>
  <si>
    <t>15,100</t>
  </si>
  <si>
    <t>15,058</t>
  </si>
  <si>
    <t>Stearns County, Minnesota</t>
  </si>
  <si>
    <t>150,642</t>
  </si>
  <si>
    <t>150,733</t>
  </si>
  <si>
    <t>151,249</t>
  </si>
  <si>
    <t>151,646</t>
  </si>
  <si>
    <t>152,098</t>
  </si>
  <si>
    <t>152,912</t>
  </si>
  <si>
    <t>Steele County, Minnesota</t>
  </si>
  <si>
    <t>36,576</t>
  </si>
  <si>
    <t>36,506</t>
  </si>
  <si>
    <t>36,551</t>
  </si>
  <si>
    <t>36,301</t>
  </si>
  <si>
    <t>36,429</t>
  </si>
  <si>
    <t>36,573</t>
  </si>
  <si>
    <t>Stevens County, Minnesota</t>
  </si>
  <si>
    <t>9,726</t>
  </si>
  <si>
    <t>9,710</t>
  </si>
  <si>
    <t>9,725</t>
  </si>
  <si>
    <t>9,745</t>
  </si>
  <si>
    <t>9,761</t>
  </si>
  <si>
    <t>9,800</t>
  </si>
  <si>
    <t>Swift County, Minnesota</t>
  </si>
  <si>
    <t>9,783</t>
  </si>
  <si>
    <t>9,679</t>
  </si>
  <si>
    <t>9,535</t>
  </si>
  <si>
    <t>Todd County, Minnesota</t>
  </si>
  <si>
    <t>24,895</t>
  </si>
  <si>
    <t>24,880</t>
  </si>
  <si>
    <t>24,834</t>
  </si>
  <si>
    <t>24,546</t>
  </si>
  <si>
    <t>24,417</t>
  </si>
  <si>
    <t>24,264</t>
  </si>
  <si>
    <t>Traverse County, Minnesota</t>
  </si>
  <si>
    <t>3,558</t>
  </si>
  <si>
    <t>3,513</t>
  </si>
  <si>
    <t>3,426</t>
  </si>
  <si>
    <t>3,410</t>
  </si>
  <si>
    <t>3,387</t>
  </si>
  <si>
    <t>Wabasha County, Minnesota</t>
  </si>
  <si>
    <t>21,676</t>
  </si>
  <si>
    <t>21,664</t>
  </si>
  <si>
    <t>21,658</t>
  </si>
  <si>
    <t>21,522</t>
  </si>
  <si>
    <t>21,422</t>
  </si>
  <si>
    <t>21,362</t>
  </si>
  <si>
    <t>Wadena County, Minnesota</t>
  </si>
  <si>
    <t>13,843</t>
  </si>
  <si>
    <t>13,835</t>
  </si>
  <si>
    <t>13,706</t>
  </si>
  <si>
    <t>13,689</t>
  </si>
  <si>
    <t>13,782</t>
  </si>
  <si>
    <t>13,757</t>
  </si>
  <si>
    <t>Waseca County, Minnesota</t>
  </si>
  <si>
    <t>19,136</t>
  </si>
  <si>
    <t>19,138</t>
  </si>
  <si>
    <t>19,175</t>
  </si>
  <si>
    <t>19,194</t>
  </si>
  <si>
    <t>19,101</t>
  </si>
  <si>
    <t>19,025</t>
  </si>
  <si>
    <t>Washington County, Minnesota</t>
  </si>
  <si>
    <t>238,136</t>
  </si>
  <si>
    <t>238,134</t>
  </si>
  <si>
    <t>238,897</t>
  </si>
  <si>
    <t>241,539</t>
  </si>
  <si>
    <t>244,112</t>
  </si>
  <si>
    <t>246,683</t>
  </si>
  <si>
    <t>249,283</t>
  </si>
  <si>
    <t>Watonwan County, Minnesota</t>
  </si>
  <si>
    <t>11,211</t>
  </si>
  <si>
    <t>11,213</t>
  </si>
  <si>
    <t>11,182</t>
  </si>
  <si>
    <t>11,155</t>
  </si>
  <si>
    <t>11,123</t>
  </si>
  <si>
    <t>11,083</t>
  </si>
  <si>
    <t>Wilkin County, Minnesota</t>
  </si>
  <si>
    <t>6,576</t>
  </si>
  <si>
    <t>6,573</t>
  </si>
  <si>
    <t>6,579</t>
  </si>
  <si>
    <t>6,608</t>
  </si>
  <si>
    <t>6,550</t>
  </si>
  <si>
    <t>6,495</t>
  </si>
  <si>
    <t>Winona County, Minnesota</t>
  </si>
  <si>
    <t>51,461</t>
  </si>
  <si>
    <t>51,393</t>
  </si>
  <si>
    <t>51,347</t>
  </si>
  <si>
    <t>51,326</t>
  </si>
  <si>
    <t>51,262</t>
  </si>
  <si>
    <t>51,097</t>
  </si>
  <si>
    <t>Wright County, Minnesota</t>
  </si>
  <si>
    <t>124,700</t>
  </si>
  <si>
    <t>125,102</t>
  </si>
  <si>
    <t>126,298</t>
  </si>
  <si>
    <t>127,316</t>
  </si>
  <si>
    <t>128,298</t>
  </si>
  <si>
    <t>129,918</t>
  </si>
  <si>
    <t>Yellow Medicine County, Minnesota</t>
  </si>
  <si>
    <t>10,438</t>
  </si>
  <si>
    <t>10,168</t>
  </si>
  <si>
    <t>10,109</t>
  </si>
  <si>
    <t>Adams County, Mississippi</t>
  </si>
  <si>
    <t>32,297</t>
  </si>
  <si>
    <t>32,427</t>
  </si>
  <si>
    <t>32,141</t>
  </si>
  <si>
    <t>32,043</t>
  </si>
  <si>
    <t>31,737</t>
  </si>
  <si>
    <t>Alcorn County, Mississippi</t>
  </si>
  <si>
    <t>37,057</t>
  </si>
  <si>
    <t>37,111</t>
  </si>
  <si>
    <t>37,303</t>
  </si>
  <si>
    <t>37,237</t>
  </si>
  <si>
    <t>37,364</t>
  </si>
  <si>
    <t>Amite County, Mississippi</t>
  </si>
  <si>
    <t>13,131</t>
  </si>
  <si>
    <t>13,128</t>
  </si>
  <si>
    <t>13,177</t>
  </si>
  <si>
    <t>12,972</t>
  </si>
  <si>
    <t>12,895</t>
  </si>
  <si>
    <t>12,629</t>
  </si>
  <si>
    <t>Attala County, Mississippi</t>
  </si>
  <si>
    <t>19,564</t>
  </si>
  <si>
    <t>19,559</t>
  </si>
  <si>
    <t>19,332</t>
  </si>
  <si>
    <t>19,123</t>
  </si>
  <si>
    <t>19,163</t>
  </si>
  <si>
    <t>Benton County, Mississippi</t>
  </si>
  <si>
    <t>8,730</t>
  </si>
  <si>
    <t>8,699</t>
  </si>
  <si>
    <t>8,652</t>
  </si>
  <si>
    <t>Bolivar County, Mississippi</t>
  </si>
  <si>
    <t>34,145</t>
  </si>
  <si>
    <t>34,147</t>
  </si>
  <si>
    <t>34,121</t>
  </si>
  <si>
    <t>33,838</t>
  </si>
  <si>
    <t>34,061</t>
  </si>
  <si>
    <t>34,019</t>
  </si>
  <si>
    <t>33,768</t>
  </si>
  <si>
    <t>Calhoun County, Mississippi</t>
  </si>
  <si>
    <t>14,957</t>
  </si>
  <si>
    <t>14,914</t>
  </si>
  <si>
    <t>14,848</t>
  </si>
  <si>
    <t>14,739</t>
  </si>
  <si>
    <t>Carroll County, Mississippi</t>
  </si>
  <si>
    <t>10,597</t>
  </si>
  <si>
    <t>10,413</t>
  </si>
  <si>
    <t>10,353</t>
  </si>
  <si>
    <t>10,254</t>
  </si>
  <si>
    <t>Chickasaw County, Mississippi</t>
  </si>
  <si>
    <t>17,446</t>
  </si>
  <si>
    <t>17,313</t>
  </si>
  <si>
    <t>Choctaw County, Mississippi</t>
  </si>
  <si>
    <t>8,547</t>
  </si>
  <si>
    <t>8,548</t>
  </si>
  <si>
    <t>8,558</t>
  </si>
  <si>
    <t>8,398</t>
  </si>
  <si>
    <t>8,294</t>
  </si>
  <si>
    <t>Claiborne County, Mississippi</t>
  </si>
  <si>
    <t>9,604</t>
  </si>
  <si>
    <t>9,598</t>
  </si>
  <si>
    <t>9,570</t>
  </si>
  <si>
    <t>9,779</t>
  </si>
  <si>
    <t>9,376</t>
  </si>
  <si>
    <t>9,177</t>
  </si>
  <si>
    <t>9,080</t>
  </si>
  <si>
    <t>Clarke County, Mississippi</t>
  </si>
  <si>
    <t>16,732</t>
  </si>
  <si>
    <t>16,704</t>
  </si>
  <si>
    <t>16,495</t>
  </si>
  <si>
    <t>16,299</t>
  </si>
  <si>
    <t>Clay County, Mississippi</t>
  </si>
  <si>
    <t>20,634</t>
  </si>
  <si>
    <t>20,557</t>
  </si>
  <si>
    <t>20,395</t>
  </si>
  <si>
    <t>Coahoma County, Mississippi</t>
  </si>
  <si>
    <t>26,151</t>
  </si>
  <si>
    <t>26,114</t>
  </si>
  <si>
    <t>25,862</t>
  </si>
  <si>
    <t>25,685</t>
  </si>
  <si>
    <t>24,807</t>
  </si>
  <si>
    <t>Copiah County, Mississippi</t>
  </si>
  <si>
    <t>29,449</t>
  </si>
  <si>
    <t>29,418</t>
  </si>
  <si>
    <t>29,230</t>
  </si>
  <si>
    <t>28,902</t>
  </si>
  <si>
    <t>28,797</t>
  </si>
  <si>
    <t>Covington County, Mississippi</t>
  </si>
  <si>
    <t>19,568</t>
  </si>
  <si>
    <t>19,571</t>
  </si>
  <si>
    <t>19,585</t>
  </si>
  <si>
    <t>19,497</t>
  </si>
  <si>
    <t>19,523</t>
  </si>
  <si>
    <t>19,426</t>
  </si>
  <si>
    <t>19,442</t>
  </si>
  <si>
    <t>DeSoto County, Mississippi</t>
  </si>
  <si>
    <t>161,252</t>
  </si>
  <si>
    <t>161,264</t>
  </si>
  <si>
    <t>161,791</t>
  </si>
  <si>
    <t>163,905</t>
  </si>
  <si>
    <t>166,355</t>
  </si>
  <si>
    <t>168,364</t>
  </si>
  <si>
    <t>170,913</t>
  </si>
  <si>
    <t>Forrest County, Mississippi</t>
  </si>
  <si>
    <t>74,934</t>
  </si>
  <si>
    <t>74,932</t>
  </si>
  <si>
    <t>75,034</t>
  </si>
  <si>
    <t>75,918</t>
  </si>
  <si>
    <t>76,769</t>
  </si>
  <si>
    <t>76,745</t>
  </si>
  <si>
    <t>76,330</t>
  </si>
  <si>
    <t>Franklin County, Mississippi</t>
  </si>
  <si>
    <t>8,118</t>
  </si>
  <si>
    <t>8,117</t>
  </si>
  <si>
    <t>7,901</t>
  </si>
  <si>
    <t>7,833</t>
  </si>
  <si>
    <t>George County, Mississippi</t>
  </si>
  <si>
    <t>22,578</t>
  </si>
  <si>
    <t>22,579</t>
  </si>
  <si>
    <t>22,654</t>
  </si>
  <si>
    <t>22,816</t>
  </si>
  <si>
    <t>22,872</t>
  </si>
  <si>
    <t>23,154</t>
  </si>
  <si>
    <t>23,303</t>
  </si>
  <si>
    <t>Greene County, Mississippi</t>
  </si>
  <si>
    <t>14,395</t>
  </si>
  <si>
    <t>14,402</t>
  </si>
  <si>
    <t>14,285</t>
  </si>
  <si>
    <t>14,286</t>
  </si>
  <si>
    <t>14,241</t>
  </si>
  <si>
    <t>Grenada County, Mississippi</t>
  </si>
  <si>
    <t>21,906</t>
  </si>
  <si>
    <t>21,872</t>
  </si>
  <si>
    <t>21,593</t>
  </si>
  <si>
    <t>21,616</t>
  </si>
  <si>
    <t>21,552</t>
  </si>
  <si>
    <t>21,666</t>
  </si>
  <si>
    <t>Hancock County, Mississippi</t>
  </si>
  <si>
    <t>43,929</t>
  </si>
  <si>
    <t>44,014</t>
  </si>
  <si>
    <t>44,089</t>
  </si>
  <si>
    <t>44,743</t>
  </si>
  <si>
    <t>45,310</t>
  </si>
  <si>
    <t>45,587</t>
  </si>
  <si>
    <t>45,949</t>
  </si>
  <si>
    <t>Harrison County, Mississippi</t>
  </si>
  <si>
    <t>187,105</t>
  </si>
  <si>
    <t>187,917</t>
  </si>
  <si>
    <t>190,946</t>
  </si>
  <si>
    <t>193,691</t>
  </si>
  <si>
    <t>196,597</t>
  </si>
  <si>
    <t>199,058</t>
  </si>
  <si>
    <t>Hinds County, Mississippi</t>
  </si>
  <si>
    <t>245,285</t>
  </si>
  <si>
    <t>245,365</t>
  </si>
  <si>
    <t>245,766</t>
  </si>
  <si>
    <t>248,409</t>
  </si>
  <si>
    <t>248,298</t>
  </si>
  <si>
    <t>245,616</t>
  </si>
  <si>
    <t>243,729</t>
  </si>
  <si>
    <t>Holmes County, Mississippi</t>
  </si>
  <si>
    <t>19,198</t>
  </si>
  <si>
    <t>19,478</t>
  </si>
  <si>
    <t>19,187</t>
  </si>
  <si>
    <t>19,040</t>
  </si>
  <si>
    <t>18,746</t>
  </si>
  <si>
    <t>18,459</t>
  </si>
  <si>
    <t>Humphreys County, Mississippi</t>
  </si>
  <si>
    <t>9,375</t>
  </si>
  <si>
    <t>9,328</t>
  </si>
  <si>
    <t>9,208</t>
  </si>
  <si>
    <t>8,918</t>
  </si>
  <si>
    <t>8,741</t>
  </si>
  <si>
    <t>Issaquena County, Mississippi</t>
  </si>
  <si>
    <t>1,406</t>
  </si>
  <si>
    <t>1,410</t>
  </si>
  <si>
    <t>1,416</t>
  </si>
  <si>
    <t>1,397</t>
  </si>
  <si>
    <t>Itawamba County, Mississippi</t>
  </si>
  <si>
    <t>23,401</t>
  </si>
  <si>
    <t>23,397</t>
  </si>
  <si>
    <t>23,320</t>
  </si>
  <si>
    <t>23,371</t>
  </si>
  <si>
    <t>23,461</t>
  </si>
  <si>
    <t>23,527</t>
  </si>
  <si>
    <t>Jackson County, Mississippi</t>
  </si>
  <si>
    <t>139,668</t>
  </si>
  <si>
    <t>139,518</t>
  </si>
  <si>
    <t>140,073</t>
  </si>
  <si>
    <t>139,969</t>
  </si>
  <si>
    <t>141,137</t>
  </si>
  <si>
    <t>Jasper County, Mississippi</t>
  </si>
  <si>
    <t>17,062</t>
  </si>
  <si>
    <t>16,986</t>
  </si>
  <si>
    <t>16,517</t>
  </si>
  <si>
    <t>Jefferson County, Mississippi</t>
  </si>
  <si>
    <t>7,732</t>
  </si>
  <si>
    <t>7,712</t>
  </si>
  <si>
    <t>7,576</t>
  </si>
  <si>
    <t>7,649</t>
  </si>
  <si>
    <t>7,632</t>
  </si>
  <si>
    <t>7,599</t>
  </si>
  <si>
    <t>Jefferson Davis County, Mississippi</t>
  </si>
  <si>
    <t>12,487</t>
  </si>
  <si>
    <t>12,480</t>
  </si>
  <si>
    <t>12,456</t>
  </si>
  <si>
    <t>12,188</t>
  </si>
  <si>
    <t>12,087</t>
  </si>
  <si>
    <t>11,822</t>
  </si>
  <si>
    <t>Jones County, Mississippi</t>
  </si>
  <si>
    <t>67,761</t>
  </si>
  <si>
    <t>67,882</t>
  </si>
  <si>
    <t>67,921</t>
  </si>
  <si>
    <t>68,385</t>
  </si>
  <si>
    <t>68,886</t>
  </si>
  <si>
    <t>68,290</t>
  </si>
  <si>
    <t>Kemper County, Mississippi</t>
  </si>
  <si>
    <t>10,456</t>
  </si>
  <si>
    <t>10,461</t>
  </si>
  <si>
    <t>10,474</t>
  </si>
  <si>
    <t>10,270</t>
  </si>
  <si>
    <t>Lafayette County, Mississippi</t>
  </si>
  <si>
    <t>47,351</t>
  </si>
  <si>
    <t>47,359</t>
  </si>
  <si>
    <t>47,535</t>
  </si>
  <si>
    <t>48,404</t>
  </si>
  <si>
    <t>50,416</t>
  </si>
  <si>
    <t>51,993</t>
  </si>
  <si>
    <t>52,930</t>
  </si>
  <si>
    <t>Lamar County, Mississippi</t>
  </si>
  <si>
    <t>55,658</t>
  </si>
  <si>
    <t>55,675</t>
  </si>
  <si>
    <t>56,095</t>
  </si>
  <si>
    <t>57,148</t>
  </si>
  <si>
    <t>57,864</t>
  </si>
  <si>
    <t>58,983</t>
  </si>
  <si>
    <t>60,099</t>
  </si>
  <si>
    <t>Lauderdale County, Mississippi</t>
  </si>
  <si>
    <t>80,261</t>
  </si>
  <si>
    <t>80,370</t>
  </si>
  <si>
    <t>80,591</t>
  </si>
  <si>
    <t>80,271</t>
  </si>
  <si>
    <t>80,332</t>
  </si>
  <si>
    <t>79,739</t>
  </si>
  <si>
    <t>Lawrence County, Mississippi</t>
  </si>
  <si>
    <t>12,896</t>
  </si>
  <si>
    <t>12,668</t>
  </si>
  <si>
    <t>12,512</t>
  </si>
  <si>
    <t>12,502</t>
  </si>
  <si>
    <t>Leake County, Mississippi</t>
  </si>
  <si>
    <t>23,805</t>
  </si>
  <si>
    <t>23,803</t>
  </si>
  <si>
    <t>23,779</t>
  </si>
  <si>
    <t>23,305</t>
  </si>
  <si>
    <t>23,253</t>
  </si>
  <si>
    <t>23,309</t>
  </si>
  <si>
    <t>23,193</t>
  </si>
  <si>
    <t>Lee County, Mississippi</t>
  </si>
  <si>
    <t>82,910</t>
  </si>
  <si>
    <t>82,931</t>
  </si>
  <si>
    <t>84,208</t>
  </si>
  <si>
    <t>85,115</t>
  </si>
  <si>
    <t>85,440</t>
  </si>
  <si>
    <t>85,246</t>
  </si>
  <si>
    <t>Leflore County, Mississippi</t>
  </si>
  <si>
    <t>32,317</t>
  </si>
  <si>
    <t>32,331</t>
  </si>
  <si>
    <t>31,947</t>
  </si>
  <si>
    <t>31,566</t>
  </si>
  <si>
    <t>31,592</t>
  </si>
  <si>
    <t>31,422</t>
  </si>
  <si>
    <t>Lincoln County, Mississippi</t>
  </si>
  <si>
    <t>34,869</t>
  </si>
  <si>
    <t>34,893</t>
  </si>
  <si>
    <t>34,855</t>
  </si>
  <si>
    <t>34,849</t>
  </si>
  <si>
    <t>34,750</t>
  </si>
  <si>
    <t>34,775</t>
  </si>
  <si>
    <t>Lowndes County, Mississippi</t>
  </si>
  <si>
    <t>59,779</t>
  </si>
  <si>
    <t>59,820</t>
  </si>
  <si>
    <t>59,586</t>
  </si>
  <si>
    <t>59,641</t>
  </si>
  <si>
    <t>59,901</t>
  </si>
  <si>
    <t>59,730</t>
  </si>
  <si>
    <t>Madison County, Mississippi</t>
  </si>
  <si>
    <t>95,203</t>
  </si>
  <si>
    <t>95,590</t>
  </si>
  <si>
    <t>97,110</t>
  </si>
  <si>
    <t>98,479</t>
  </si>
  <si>
    <t>100,241</t>
  </si>
  <si>
    <t>101,688</t>
  </si>
  <si>
    <t>Marion County, Mississippi</t>
  </si>
  <si>
    <t>27,088</t>
  </si>
  <si>
    <t>27,081</t>
  </si>
  <si>
    <t>27,054</t>
  </si>
  <si>
    <t>26,750</t>
  </si>
  <si>
    <t>26,398</t>
  </si>
  <si>
    <t>26,173</t>
  </si>
  <si>
    <t>25,868</t>
  </si>
  <si>
    <t>Marshall County, Mississippi</t>
  </si>
  <si>
    <t>37,144</t>
  </si>
  <si>
    <t>37,073</t>
  </si>
  <si>
    <t>36,765</t>
  </si>
  <si>
    <t>36,587</t>
  </si>
  <si>
    <t>36,520</t>
  </si>
  <si>
    <t>36,234</t>
  </si>
  <si>
    <t>Monroe County, Mississippi</t>
  </si>
  <si>
    <t>36,989</t>
  </si>
  <si>
    <t>36,890</t>
  </si>
  <si>
    <t>36,534</t>
  </si>
  <si>
    <t>36,378</t>
  </si>
  <si>
    <t>36,112</t>
  </si>
  <si>
    <t>36,003</t>
  </si>
  <si>
    <t>Montgomery County, Mississippi</t>
  </si>
  <si>
    <t>10,925</t>
  </si>
  <si>
    <t>10,906</t>
  </si>
  <si>
    <t>10,755</t>
  </si>
  <si>
    <t>10,557</t>
  </si>
  <si>
    <t>10,550</t>
  </si>
  <si>
    <t>10,400</t>
  </si>
  <si>
    <t>Neshoba County, Mississippi</t>
  </si>
  <si>
    <t>29,676</t>
  </si>
  <si>
    <t>29,673</t>
  </si>
  <si>
    <t>29,668</t>
  </si>
  <si>
    <t>29,705</t>
  </si>
  <si>
    <t>29,461</t>
  </si>
  <si>
    <t>29,465</t>
  </si>
  <si>
    <t>Newton County, Mississippi</t>
  </si>
  <si>
    <t>21,720</t>
  </si>
  <si>
    <t>21,509</t>
  </si>
  <si>
    <t>21,625</t>
  </si>
  <si>
    <t>21,709</t>
  </si>
  <si>
    <t>21,832</t>
  </si>
  <si>
    <t>Noxubee County, Mississippi</t>
  </si>
  <si>
    <t>11,545</t>
  </si>
  <si>
    <t>11,507</t>
  </si>
  <si>
    <t>11,335</t>
  </si>
  <si>
    <t>11,175</t>
  </si>
  <si>
    <t>11,115</t>
  </si>
  <si>
    <t>Oktibbeha County, Mississippi</t>
  </si>
  <si>
    <t>47,671</t>
  </si>
  <si>
    <t>47,689</t>
  </si>
  <si>
    <t>47,853</t>
  </si>
  <si>
    <t>48,956</t>
  </si>
  <si>
    <t>49,414</t>
  </si>
  <si>
    <t>Panola County, Mississippi</t>
  </si>
  <si>
    <t>34,707</t>
  </si>
  <si>
    <t>34,699</t>
  </si>
  <si>
    <t>34,670</t>
  </si>
  <si>
    <t>34,517</t>
  </si>
  <si>
    <t>34,464</t>
  </si>
  <si>
    <t>34,439</t>
  </si>
  <si>
    <t>34,444</t>
  </si>
  <si>
    <t>Pearl River County, Mississippi</t>
  </si>
  <si>
    <t>55,834</t>
  </si>
  <si>
    <t>55,747</t>
  </si>
  <si>
    <t>55,723</t>
  </si>
  <si>
    <t>55,469</t>
  </si>
  <si>
    <t>55,090</t>
  </si>
  <si>
    <t>54,957</t>
  </si>
  <si>
    <t>55,224</t>
  </si>
  <si>
    <t>Perry County, Mississippi</t>
  </si>
  <si>
    <t>12,250</t>
  </si>
  <si>
    <t>12,207</t>
  </si>
  <si>
    <t>12,232</t>
  </si>
  <si>
    <t>12,080</t>
  </si>
  <si>
    <t>12,118</t>
  </si>
  <si>
    <t>Pike County, Mississippi</t>
  </si>
  <si>
    <t>40,404</t>
  </si>
  <si>
    <t>40,407</t>
  </si>
  <si>
    <t>40,443</t>
  </si>
  <si>
    <t>40,420</t>
  </si>
  <si>
    <t>40,111</t>
  </si>
  <si>
    <t>40,015</t>
  </si>
  <si>
    <t>40,058</t>
  </si>
  <si>
    <t>Pontotoc County, Mississippi</t>
  </si>
  <si>
    <t>29,957</t>
  </si>
  <si>
    <t>30,023</t>
  </si>
  <si>
    <t>29,784</t>
  </si>
  <si>
    <t>30,345</t>
  </si>
  <si>
    <t>30,770</t>
  </si>
  <si>
    <t>30,950</t>
  </si>
  <si>
    <t>Prentiss County, Mississippi</t>
  </si>
  <si>
    <t>25,276</t>
  </si>
  <si>
    <t>25,218</t>
  </si>
  <si>
    <t>25,307</t>
  </si>
  <si>
    <t>25,310</t>
  </si>
  <si>
    <t>25,426</t>
  </si>
  <si>
    <t>25,428</t>
  </si>
  <si>
    <t>Quitman County, Mississippi</t>
  </si>
  <si>
    <t>8,175</t>
  </si>
  <si>
    <t>8,030</t>
  </si>
  <si>
    <t>7,802</t>
  </si>
  <si>
    <t>7,824</t>
  </si>
  <si>
    <t>7,678</t>
  </si>
  <si>
    <t>Rankin County, Mississippi</t>
  </si>
  <si>
    <t>141,617</t>
  </si>
  <si>
    <t>142,061</t>
  </si>
  <si>
    <t>142,532</t>
  </si>
  <si>
    <t>144,075</t>
  </si>
  <si>
    <t>145,604</t>
  </si>
  <si>
    <t>147,135</t>
  </si>
  <si>
    <t>148,070</t>
  </si>
  <si>
    <t>Scott County, Mississippi</t>
  </si>
  <si>
    <t>28,264</t>
  </si>
  <si>
    <t>28,315</t>
  </si>
  <si>
    <t>28,297</t>
  </si>
  <si>
    <t>28,248</t>
  </si>
  <si>
    <t>28,241</t>
  </si>
  <si>
    <t>28,461</t>
  </si>
  <si>
    <t>Sharkey County, Mississippi</t>
  </si>
  <si>
    <t>4,916</t>
  </si>
  <si>
    <t>4,878</t>
  </si>
  <si>
    <t>4,875</t>
  </si>
  <si>
    <t>4,787</t>
  </si>
  <si>
    <t>4,684</t>
  </si>
  <si>
    <t>4,647</t>
  </si>
  <si>
    <t>Simpson County, Mississippi</t>
  </si>
  <si>
    <t>27,503</t>
  </si>
  <si>
    <t>27,502</t>
  </si>
  <si>
    <t>27,346</t>
  </si>
  <si>
    <t>27,334</t>
  </si>
  <si>
    <t>27,477</t>
  </si>
  <si>
    <t>Smith County, Mississippi</t>
  </si>
  <si>
    <t>16,491</t>
  </si>
  <si>
    <t>16,489</t>
  </si>
  <si>
    <t>16,466</t>
  </si>
  <si>
    <t>16,333</t>
  </si>
  <si>
    <t>16,216</t>
  </si>
  <si>
    <t>16,188</t>
  </si>
  <si>
    <t>Stone County, Mississippi</t>
  </si>
  <si>
    <t>17,786</t>
  </si>
  <si>
    <t>17,896</t>
  </si>
  <si>
    <t>17,924</t>
  </si>
  <si>
    <t>18,049</t>
  </si>
  <si>
    <t>17,962</t>
  </si>
  <si>
    <t>17,875</t>
  </si>
  <si>
    <t>Sunflower County, Mississippi</t>
  </si>
  <si>
    <t>29,450</t>
  </si>
  <si>
    <t>29,023</t>
  </si>
  <si>
    <t>28,574</t>
  </si>
  <si>
    <t>28,473</t>
  </si>
  <si>
    <t>28,003</t>
  </si>
  <si>
    <t>27,496</t>
  </si>
  <si>
    <t>Tallahatchie County, Mississippi</t>
  </si>
  <si>
    <t>15,378</t>
  </si>
  <si>
    <t>15,344</t>
  </si>
  <si>
    <t>15,359</t>
  </si>
  <si>
    <t>15,103</t>
  </si>
  <si>
    <t>15,051</t>
  </si>
  <si>
    <t>Tate County, Mississippi</t>
  </si>
  <si>
    <t>28,886</t>
  </si>
  <si>
    <t>28,882</t>
  </si>
  <si>
    <t>28,992</t>
  </si>
  <si>
    <t>28,734</t>
  </si>
  <si>
    <t>28,506</t>
  </si>
  <si>
    <t>28,349</t>
  </si>
  <si>
    <t>28,204</t>
  </si>
  <si>
    <t>Tippah County, Mississippi</t>
  </si>
  <si>
    <t>22,232</t>
  </si>
  <si>
    <t>22,187</t>
  </si>
  <si>
    <t>22,067</t>
  </si>
  <si>
    <t>21,965</t>
  </si>
  <si>
    <t>22,086</t>
  </si>
  <si>
    <t>22,039</t>
  </si>
  <si>
    <t>Tishomingo County, Mississippi</t>
  </si>
  <si>
    <t>19,596</t>
  </si>
  <si>
    <t>19,594</t>
  </si>
  <si>
    <t>19,595</t>
  </si>
  <si>
    <t>19,589</t>
  </si>
  <si>
    <t>19,461</t>
  </si>
  <si>
    <t>19,420</t>
  </si>
  <si>
    <t>Tunica County, Mississippi</t>
  </si>
  <si>
    <t>10,760</t>
  </si>
  <si>
    <t>10,587</t>
  </si>
  <si>
    <t>10,458</t>
  </si>
  <si>
    <t>10,512</t>
  </si>
  <si>
    <t>10,598</t>
  </si>
  <si>
    <t>Union County, Mississippi</t>
  </si>
  <si>
    <t>27,134</t>
  </si>
  <si>
    <t>27,335</t>
  </si>
  <si>
    <t>27,352</t>
  </si>
  <si>
    <t>27,745</t>
  </si>
  <si>
    <t>28,097</t>
  </si>
  <si>
    <t>Walthall County, Mississippi</t>
  </si>
  <si>
    <t>15,443</t>
  </si>
  <si>
    <t>15,401</t>
  </si>
  <si>
    <t>15,381</t>
  </si>
  <si>
    <t>Warren County, Mississippi</t>
  </si>
  <si>
    <t>48,773</t>
  </si>
  <si>
    <t>48,812</t>
  </si>
  <si>
    <t>48,253</t>
  </si>
  <si>
    <t>48,120</t>
  </si>
  <si>
    <t>48,286</t>
  </si>
  <si>
    <t>47,983</t>
  </si>
  <si>
    <t>Washington County, Mississippi</t>
  </si>
  <si>
    <t>51,137</t>
  </si>
  <si>
    <t>51,135</t>
  </si>
  <si>
    <t>51,093</t>
  </si>
  <si>
    <t>50,450</t>
  </si>
  <si>
    <t>50,051</t>
  </si>
  <si>
    <t>49,638</t>
  </si>
  <si>
    <t>48,958</t>
  </si>
  <si>
    <t>Wayne County, Mississippi</t>
  </si>
  <si>
    <t>20,747</t>
  </si>
  <si>
    <t>20,771</t>
  </si>
  <si>
    <t>20,649</t>
  </si>
  <si>
    <t>20,508</t>
  </si>
  <si>
    <t>20,490</t>
  </si>
  <si>
    <t>Webster County, Mississippi</t>
  </si>
  <si>
    <t>10,253</t>
  </si>
  <si>
    <t>10,252</t>
  </si>
  <si>
    <t>10,283</t>
  </si>
  <si>
    <t>10,128</t>
  </si>
  <si>
    <t>10,051</t>
  </si>
  <si>
    <t>9,972</t>
  </si>
  <si>
    <t>Wilkinson County, Mississippi</t>
  </si>
  <si>
    <t>9,878</t>
  </si>
  <si>
    <t>9,852</t>
  </si>
  <si>
    <t>9,571</t>
  </si>
  <si>
    <t>9,451</t>
  </si>
  <si>
    <t>9,338</t>
  </si>
  <si>
    <t>9,191</t>
  </si>
  <si>
    <t>Winston County, Mississippi</t>
  </si>
  <si>
    <t>19,197</t>
  </si>
  <si>
    <t>19,024</t>
  </si>
  <si>
    <t>18,985</t>
  </si>
  <si>
    <t>18,727</t>
  </si>
  <si>
    <t>18,478</t>
  </si>
  <si>
    <t>Yalobusha County, Mississippi</t>
  </si>
  <si>
    <t>12,678</t>
  </si>
  <si>
    <t>12,510</t>
  </si>
  <si>
    <t>12,373</t>
  </si>
  <si>
    <t>12,358</t>
  </si>
  <si>
    <t>12,276</t>
  </si>
  <si>
    <t>Yazoo County, Mississippi</t>
  </si>
  <si>
    <t>28,065</t>
  </si>
  <si>
    <t>28,096</t>
  </si>
  <si>
    <t>28,232</t>
  </si>
  <si>
    <t>28,282</t>
  </si>
  <si>
    <t>27,817</t>
  </si>
  <si>
    <t>Adair County, Missouri</t>
  </si>
  <si>
    <t>25,607</t>
  </si>
  <si>
    <t>25,619</t>
  </si>
  <si>
    <t>25,671</t>
  </si>
  <si>
    <t>25,602</t>
  </si>
  <si>
    <t>Andrew County, Missouri</t>
  </si>
  <si>
    <t>17,291</t>
  </si>
  <si>
    <t>17,349</t>
  </si>
  <si>
    <t>17,420</t>
  </si>
  <si>
    <t>17,379</t>
  </si>
  <si>
    <t>Atchison County, Missouri</t>
  </si>
  <si>
    <t>5,685</t>
  </si>
  <si>
    <t>5,659</t>
  </si>
  <si>
    <t>5,595</t>
  </si>
  <si>
    <t>5,532</t>
  </si>
  <si>
    <t>5,433</t>
  </si>
  <si>
    <t>5,382</t>
  </si>
  <si>
    <t>Audrain County, Missouri</t>
  </si>
  <si>
    <t>25,529</t>
  </si>
  <si>
    <t>25,461</t>
  </si>
  <si>
    <t>25,593</t>
  </si>
  <si>
    <t>25,610</t>
  </si>
  <si>
    <t>Barry County, Missouri</t>
  </si>
  <si>
    <t>35,597</t>
  </si>
  <si>
    <t>35,777</t>
  </si>
  <si>
    <t>35,660</t>
  </si>
  <si>
    <t>35,646</t>
  </si>
  <si>
    <t>35,662</t>
  </si>
  <si>
    <t>Barton County, Missouri</t>
  </si>
  <si>
    <t>12,402</t>
  </si>
  <si>
    <t>12,381</t>
  </si>
  <si>
    <t>12,382</t>
  </si>
  <si>
    <t>12,365</t>
  </si>
  <si>
    <t>12,247</t>
  </si>
  <si>
    <t>12,057</t>
  </si>
  <si>
    <t>Bates County, Missouri</t>
  </si>
  <si>
    <t>17,049</t>
  </si>
  <si>
    <t>17,047</t>
  </si>
  <si>
    <t>17,028</t>
  </si>
  <si>
    <t>16,709</t>
  </si>
  <si>
    <t>16,531</t>
  </si>
  <si>
    <t>16,584</t>
  </si>
  <si>
    <t>Benton County, Missouri</t>
  </si>
  <si>
    <t>19,056</t>
  </si>
  <si>
    <t>19,119</t>
  </si>
  <si>
    <t>19,028</t>
  </si>
  <si>
    <t>18,958</t>
  </si>
  <si>
    <t>18,895</t>
  </si>
  <si>
    <t>18,806</t>
  </si>
  <si>
    <t>Bollinger County, Missouri</t>
  </si>
  <si>
    <t>12,363</t>
  </si>
  <si>
    <t>12,345</t>
  </si>
  <si>
    <t>12,384</t>
  </si>
  <si>
    <t>12,444</t>
  </si>
  <si>
    <t>Boone County, Missouri</t>
  </si>
  <si>
    <t>162,642</t>
  </si>
  <si>
    <t>163,182</t>
  </si>
  <si>
    <t>165,922</t>
  </si>
  <si>
    <t>168,592</t>
  </si>
  <si>
    <t>170,929</t>
  </si>
  <si>
    <t>172,717</t>
  </si>
  <si>
    <t>Buchanan County, Missouri</t>
  </si>
  <si>
    <t>89,201</t>
  </si>
  <si>
    <t>89,095</t>
  </si>
  <si>
    <t>89,583</t>
  </si>
  <si>
    <t>89,779</t>
  </si>
  <si>
    <t>89,738</t>
  </si>
  <si>
    <t>89,486</t>
  </si>
  <si>
    <t>Butler County, Missouri</t>
  </si>
  <si>
    <t>42,794</t>
  </si>
  <si>
    <t>42,809</t>
  </si>
  <si>
    <t>42,999</t>
  </si>
  <si>
    <t>43,012</t>
  </si>
  <si>
    <t>42,992</t>
  </si>
  <si>
    <t>42,972</t>
  </si>
  <si>
    <t>Caldwell County, Missouri</t>
  </si>
  <si>
    <t>9,424</t>
  </si>
  <si>
    <t>9,210</t>
  </si>
  <si>
    <t>9,116</t>
  </si>
  <si>
    <t>9,075</t>
  </si>
  <si>
    <t>9,034</t>
  </si>
  <si>
    <t>Callaway County, Missouri</t>
  </si>
  <si>
    <t>44,332</t>
  </si>
  <si>
    <t>44,338</t>
  </si>
  <si>
    <t>44,458</t>
  </si>
  <si>
    <t>44,535</t>
  </si>
  <si>
    <t>44,750</t>
  </si>
  <si>
    <t>Camden County, Missouri</t>
  </si>
  <si>
    <t>44,002</t>
  </si>
  <si>
    <t>44,034</t>
  </si>
  <si>
    <t>43,600</t>
  </si>
  <si>
    <t>43,870</t>
  </si>
  <si>
    <t>43,839</t>
  </si>
  <si>
    <t>44,021</t>
  </si>
  <si>
    <t>Cape Girardeau County, Missouri</t>
  </si>
  <si>
    <t>75,674</t>
  </si>
  <si>
    <t>75,870</t>
  </si>
  <si>
    <t>76,630</t>
  </si>
  <si>
    <t>77,080</t>
  </si>
  <si>
    <t>77,530</t>
  </si>
  <si>
    <t>78,043</t>
  </si>
  <si>
    <t>Carroll County, Missouri</t>
  </si>
  <si>
    <t>9,295</t>
  </si>
  <si>
    <t>9,275</t>
  </si>
  <si>
    <t>9,249</t>
  </si>
  <si>
    <t>9,095</t>
  </si>
  <si>
    <t>9,121</t>
  </si>
  <si>
    <t>9,043</t>
  </si>
  <si>
    <t>Carter County, Missouri</t>
  </si>
  <si>
    <t>6,292</t>
  </si>
  <si>
    <t>6,309</t>
  </si>
  <si>
    <t>6,253</t>
  </si>
  <si>
    <t>6,258</t>
  </si>
  <si>
    <t>Cass County, Missouri</t>
  </si>
  <si>
    <t>99,478</t>
  </si>
  <si>
    <t>99,697</t>
  </si>
  <si>
    <t>99,927</t>
  </si>
  <si>
    <t>100,439</t>
  </si>
  <si>
    <t>100,744</t>
  </si>
  <si>
    <t>100,889</t>
  </si>
  <si>
    <t>Cedar County, Missouri</t>
  </si>
  <si>
    <t>13,982</t>
  </si>
  <si>
    <t>13,989</t>
  </si>
  <si>
    <t>13,839</t>
  </si>
  <si>
    <t>13,947</t>
  </si>
  <si>
    <t>13,952</t>
  </si>
  <si>
    <t>Chariton County, Missouri</t>
  </si>
  <si>
    <t>7,831</t>
  </si>
  <si>
    <t>7,827</t>
  </si>
  <si>
    <t>7,849</t>
  </si>
  <si>
    <t>7,744</t>
  </si>
  <si>
    <t>7,683</t>
  </si>
  <si>
    <t>7,664</t>
  </si>
  <si>
    <t>Christian County, Missouri</t>
  </si>
  <si>
    <t>77,422</t>
  </si>
  <si>
    <t>77,887</t>
  </si>
  <si>
    <t>78,709</t>
  </si>
  <si>
    <t>79,781</t>
  </si>
  <si>
    <t>80,803</t>
  </si>
  <si>
    <t>82,101</t>
  </si>
  <si>
    <t>Clark County, Missouri</t>
  </si>
  <si>
    <t>7,139</t>
  </si>
  <si>
    <t>7,137</t>
  </si>
  <si>
    <t>6,923</t>
  </si>
  <si>
    <t>6,917</t>
  </si>
  <si>
    <t>Clay County, Missouri</t>
  </si>
  <si>
    <t>221,939</t>
  </si>
  <si>
    <t>222,696</t>
  </si>
  <si>
    <t>225,148</t>
  </si>
  <si>
    <t>227,689</t>
  </si>
  <si>
    <t>230,706</t>
  </si>
  <si>
    <t>233,682</t>
  </si>
  <si>
    <t>Clinton County, Missouri</t>
  </si>
  <si>
    <t>20,743</t>
  </si>
  <si>
    <t>20,749</t>
  </si>
  <si>
    <t>20,671</t>
  </si>
  <si>
    <t>20,505</t>
  </si>
  <si>
    <t>20,503</t>
  </si>
  <si>
    <t>20,299</t>
  </si>
  <si>
    <t>Cole County, Missouri</t>
  </si>
  <si>
    <t>75,990</t>
  </si>
  <si>
    <t>75,983</t>
  </si>
  <si>
    <t>76,116</t>
  </si>
  <si>
    <t>76,431</t>
  </si>
  <si>
    <t>76,377</t>
  </si>
  <si>
    <t>76,649</t>
  </si>
  <si>
    <t>76,557</t>
  </si>
  <si>
    <t>Cooper County, Missouri</t>
  </si>
  <si>
    <t>17,589</t>
  </si>
  <si>
    <t>17,573</t>
  </si>
  <si>
    <t>17,529</t>
  </si>
  <si>
    <t>17,585</t>
  </si>
  <si>
    <t>Crawford County, Missouri</t>
  </si>
  <si>
    <t>24,696</t>
  </si>
  <si>
    <t>24,610</t>
  </si>
  <si>
    <t>24,814</t>
  </si>
  <si>
    <t>24,774</t>
  </si>
  <si>
    <t>24,650</t>
  </si>
  <si>
    <t>Dade County, Missouri</t>
  </si>
  <si>
    <t>7,862</t>
  </si>
  <si>
    <t>7,777</t>
  </si>
  <si>
    <t>7,566</t>
  </si>
  <si>
    <t>7,559</t>
  </si>
  <si>
    <t>7,628</t>
  </si>
  <si>
    <t>Dallas County, Missouri</t>
  </si>
  <si>
    <t>16,777</t>
  </si>
  <si>
    <t>16,731</t>
  </si>
  <si>
    <t>16,762</t>
  </si>
  <si>
    <t>16,775</t>
  </si>
  <si>
    <t>16,504</t>
  </si>
  <si>
    <t>Daviess County, Missouri</t>
  </si>
  <si>
    <t>8,453</t>
  </si>
  <si>
    <t>8,322</t>
  </si>
  <si>
    <t>8,271</t>
  </si>
  <si>
    <t>8,297</t>
  </si>
  <si>
    <t>DeKalb County, Missouri</t>
  </si>
  <si>
    <t>12,892</t>
  </si>
  <si>
    <t>12,878</t>
  </si>
  <si>
    <t>12,914</t>
  </si>
  <si>
    <t>12,874</t>
  </si>
  <si>
    <t>12,762</t>
  </si>
  <si>
    <t>12,692</t>
  </si>
  <si>
    <t>Dent County, Missouri</t>
  </si>
  <si>
    <t>15,657</t>
  </si>
  <si>
    <t>15,718</t>
  </si>
  <si>
    <t>15,602</t>
  </si>
  <si>
    <t>15,665</t>
  </si>
  <si>
    <t>15,766</t>
  </si>
  <si>
    <t>15,655</t>
  </si>
  <si>
    <t>Douglas County, Missouri</t>
  </si>
  <si>
    <t>13,684</t>
  </si>
  <si>
    <t>13,625</t>
  </si>
  <si>
    <t>13,463</t>
  </si>
  <si>
    <t>13,546</t>
  </si>
  <si>
    <t>Dunklin County, Missouri</t>
  </si>
  <si>
    <t>31,953</t>
  </si>
  <si>
    <t>31,952</t>
  </si>
  <si>
    <t>32,031</t>
  </si>
  <si>
    <t>31,872</t>
  </si>
  <si>
    <t>31,692</t>
  </si>
  <si>
    <t>31,344</t>
  </si>
  <si>
    <t>Franklin County, Missouri</t>
  </si>
  <si>
    <t>101,492</t>
  </si>
  <si>
    <t>101,491</t>
  </si>
  <si>
    <t>101,537</t>
  </si>
  <si>
    <t>101,648</t>
  </si>
  <si>
    <t>101,386</t>
  </si>
  <si>
    <t>101,757</t>
  </si>
  <si>
    <t>102,084</t>
  </si>
  <si>
    <t>Gasconade County, Missouri</t>
  </si>
  <si>
    <t>15,221</t>
  </si>
  <si>
    <t>15,104</t>
  </si>
  <si>
    <t>14,866</t>
  </si>
  <si>
    <t>Gentry County, Missouri</t>
  </si>
  <si>
    <t>6,738</t>
  </si>
  <si>
    <t>6,732</t>
  </si>
  <si>
    <t>6,820</t>
  </si>
  <si>
    <t>6,799</t>
  </si>
  <si>
    <t>6,783</t>
  </si>
  <si>
    <t>6,826</t>
  </si>
  <si>
    <t>Greene County, Missouri</t>
  </si>
  <si>
    <t>275,174</t>
  </si>
  <si>
    <t>275,377</t>
  </si>
  <si>
    <t>277,386</t>
  </si>
  <si>
    <t>280,686</t>
  </si>
  <si>
    <t>283,970</t>
  </si>
  <si>
    <t>285,865</t>
  </si>
  <si>
    <t>Grundy County, Missouri</t>
  </si>
  <si>
    <t>10,261</t>
  </si>
  <si>
    <t>10,260</t>
  </si>
  <si>
    <t>10,251</t>
  </si>
  <si>
    <t>10,323</t>
  </si>
  <si>
    <t>10,197</t>
  </si>
  <si>
    <t>Harrison County, Missouri</t>
  </si>
  <si>
    <t>8,957</t>
  </si>
  <si>
    <t>8,952</t>
  </si>
  <si>
    <t>8,736</t>
  </si>
  <si>
    <t>8,639</t>
  </si>
  <si>
    <t>Henry County, Missouri</t>
  </si>
  <si>
    <t>22,272</t>
  </si>
  <si>
    <t>22,241</t>
  </si>
  <si>
    <t>22,150</t>
  </si>
  <si>
    <t>22,061</t>
  </si>
  <si>
    <t>22,028</t>
  </si>
  <si>
    <t>Hickory County, Missouri</t>
  </si>
  <si>
    <t>9,627</t>
  </si>
  <si>
    <t>9,633</t>
  </si>
  <si>
    <t>9,583</t>
  </si>
  <si>
    <t>9,274</t>
  </si>
  <si>
    <t>9,219</t>
  </si>
  <si>
    <t>Holt County, Missouri</t>
  </si>
  <si>
    <t>4,912</t>
  </si>
  <si>
    <t>4,656</t>
  </si>
  <si>
    <t>4,571</t>
  </si>
  <si>
    <t>4,516</t>
  </si>
  <si>
    <t>Howard County, Missouri</t>
  </si>
  <si>
    <t>10,144</t>
  </si>
  <si>
    <t>10,127</t>
  </si>
  <si>
    <t>10,189</t>
  </si>
  <si>
    <t>10,181</t>
  </si>
  <si>
    <t>10,159</t>
  </si>
  <si>
    <t>Howell County, Missouri</t>
  </si>
  <si>
    <t>40,400</t>
  </si>
  <si>
    <t>40,608</t>
  </si>
  <si>
    <t>40,642</t>
  </si>
  <si>
    <t>40,622</t>
  </si>
  <si>
    <t>40,298</t>
  </si>
  <si>
    <t>40,173</t>
  </si>
  <si>
    <t>Iron County, Missouri</t>
  </si>
  <si>
    <t>10,630</t>
  </si>
  <si>
    <t>10,631</t>
  </si>
  <si>
    <t>10,601</t>
  </si>
  <si>
    <t>10,485</t>
  </si>
  <si>
    <t>10,267</t>
  </si>
  <si>
    <t>Jackson County, Missouri</t>
  </si>
  <si>
    <t>674,158</t>
  </si>
  <si>
    <t>674,920</t>
  </si>
  <si>
    <t>675,251</t>
  </si>
  <si>
    <t>677,390</t>
  </si>
  <si>
    <t>680,082</t>
  </si>
  <si>
    <t>683,191</t>
  </si>
  <si>
    <t>Jasper County, Missouri</t>
  </si>
  <si>
    <t>117,404</t>
  </si>
  <si>
    <t>117,774</t>
  </si>
  <si>
    <t>117,858</t>
  </si>
  <si>
    <t>115,382</t>
  </si>
  <si>
    <t>116,424</t>
  </si>
  <si>
    <t>117,543</t>
  </si>
  <si>
    <t>Jefferson County, Missouri</t>
  </si>
  <si>
    <t>218,733</t>
  </si>
  <si>
    <t>218,728</t>
  </si>
  <si>
    <t>219,083</t>
  </si>
  <si>
    <t>219,644</t>
  </si>
  <si>
    <t>220,102</t>
  </si>
  <si>
    <t>221,245</t>
  </si>
  <si>
    <t>222,716</t>
  </si>
  <si>
    <t>Johnson County, Missouri</t>
  </si>
  <si>
    <t>52,595</t>
  </si>
  <si>
    <t>52,702</t>
  </si>
  <si>
    <t>53,432</t>
  </si>
  <si>
    <t>54,482</t>
  </si>
  <si>
    <t>54,362</t>
  </si>
  <si>
    <t>Knox County, Missouri</t>
  </si>
  <si>
    <t>4,131</t>
  </si>
  <si>
    <t>4,125</t>
  </si>
  <si>
    <t>4,111</t>
  </si>
  <si>
    <t>4,084</t>
  </si>
  <si>
    <t>4,070</t>
  </si>
  <si>
    <t>4,000</t>
  </si>
  <si>
    <t>Laclede County, Missouri</t>
  </si>
  <si>
    <t>35,577</t>
  </si>
  <si>
    <t>35,412</t>
  </si>
  <si>
    <t>35,640</t>
  </si>
  <si>
    <t>35,439</t>
  </si>
  <si>
    <t>Lafayette County, Missouri</t>
  </si>
  <si>
    <t>33,409</t>
  </si>
  <si>
    <t>33,241</t>
  </si>
  <si>
    <t>33,109</t>
  </si>
  <si>
    <t>32,898</t>
  </si>
  <si>
    <t>32,688</t>
  </si>
  <si>
    <t>Lawrence County, Missouri</t>
  </si>
  <si>
    <t>38,634</t>
  </si>
  <si>
    <t>38,575</t>
  </si>
  <si>
    <t>38,464</t>
  </si>
  <si>
    <t>38,373</t>
  </si>
  <si>
    <t>38,095</t>
  </si>
  <si>
    <t>38,023</t>
  </si>
  <si>
    <t>Lewis County, Missouri</t>
  </si>
  <si>
    <t>10,211</t>
  </si>
  <si>
    <t>10,200</t>
  </si>
  <si>
    <t>10,239</t>
  </si>
  <si>
    <t>10,160</t>
  </si>
  <si>
    <t>10,145</t>
  </si>
  <si>
    <t>10,138</t>
  </si>
  <si>
    <t>Lincoln County, Missouri</t>
  </si>
  <si>
    <t>52,566</t>
  </si>
  <si>
    <t>52,565</t>
  </si>
  <si>
    <t>52,708</t>
  </si>
  <si>
    <t>53,107</t>
  </si>
  <si>
    <t>53,348</t>
  </si>
  <si>
    <t>53,878</t>
  </si>
  <si>
    <t>54,249</t>
  </si>
  <si>
    <t>Linn County, Missouri</t>
  </si>
  <si>
    <t>12,761</t>
  </si>
  <si>
    <t>12,753</t>
  </si>
  <si>
    <t>12,572</t>
  </si>
  <si>
    <t>12,486</t>
  </si>
  <si>
    <t>12,349</t>
  </si>
  <si>
    <t>Livingston County, Missouri</t>
  </si>
  <si>
    <t>15,195</t>
  </si>
  <si>
    <t>15,108</t>
  </si>
  <si>
    <t>15,023</t>
  </si>
  <si>
    <t>14,870</t>
  </si>
  <si>
    <t>15,053</t>
  </si>
  <si>
    <t>McDonald County, Missouri</t>
  </si>
  <si>
    <t>23,083</t>
  </si>
  <si>
    <t>23,065</t>
  </si>
  <si>
    <t>22,870</t>
  </si>
  <si>
    <t>22,920</t>
  </si>
  <si>
    <t>22,600</t>
  </si>
  <si>
    <t>22,800</t>
  </si>
  <si>
    <t>Macon County, Missouri</t>
  </si>
  <si>
    <t>15,566</t>
  </si>
  <si>
    <t>15,605</t>
  </si>
  <si>
    <t>15,482</t>
  </si>
  <si>
    <t>15,556</t>
  </si>
  <si>
    <t>15,479</t>
  </si>
  <si>
    <t>Madison County, Missouri</t>
  </si>
  <si>
    <t>12,226</t>
  </si>
  <si>
    <t>12,225</t>
  </si>
  <si>
    <t>12,332</t>
  </si>
  <si>
    <t>12,467</t>
  </si>
  <si>
    <t>12,398</t>
  </si>
  <si>
    <t>12,368</t>
  </si>
  <si>
    <t>Maries County, Missouri</t>
  </si>
  <si>
    <t>9,176</t>
  </si>
  <si>
    <t>9,178</t>
  </si>
  <si>
    <t>9,198</t>
  </si>
  <si>
    <t>9,036</t>
  </si>
  <si>
    <t>9,065</t>
  </si>
  <si>
    <t>9,013</t>
  </si>
  <si>
    <t>Marion County, Missouri</t>
  </si>
  <si>
    <t>28,781</t>
  </si>
  <si>
    <t>28,792</t>
  </si>
  <si>
    <t>28,796</t>
  </si>
  <si>
    <t>28,809</t>
  </si>
  <si>
    <t>28,901</t>
  </si>
  <si>
    <t>28,920</t>
  </si>
  <si>
    <t>Mercer County, Missouri</t>
  </si>
  <si>
    <t>3,785</t>
  </si>
  <si>
    <t>3,774</t>
  </si>
  <si>
    <t>3,780</t>
  </si>
  <si>
    <t>3,714</t>
  </si>
  <si>
    <t>3,689</t>
  </si>
  <si>
    <t>3,719</t>
  </si>
  <si>
    <t>Miller County, Missouri</t>
  </si>
  <si>
    <t>24,748</t>
  </si>
  <si>
    <t>24,725</t>
  </si>
  <si>
    <t>24,841</t>
  </si>
  <si>
    <t>24,753</t>
  </si>
  <si>
    <t>25,066</t>
  </si>
  <si>
    <t>25,141</t>
  </si>
  <si>
    <t>Mississippi County, Missouri</t>
  </si>
  <si>
    <t>14,358</t>
  </si>
  <si>
    <t>14,305</t>
  </si>
  <si>
    <t>14,251</t>
  </si>
  <si>
    <t>14,232</t>
  </si>
  <si>
    <t>Moniteau County, Missouri</t>
  </si>
  <si>
    <t>15,607</t>
  </si>
  <si>
    <t>15,621</t>
  </si>
  <si>
    <t>15,696</t>
  </si>
  <si>
    <t>15,671</t>
  </si>
  <si>
    <t>15,750</t>
  </si>
  <si>
    <t>15,856</t>
  </si>
  <si>
    <t>Monroe County, Missouri</t>
  </si>
  <si>
    <t>8,840</t>
  </si>
  <si>
    <t>8,795</t>
  </si>
  <si>
    <t>8,754</t>
  </si>
  <si>
    <t>8,707</t>
  </si>
  <si>
    <t>Montgomery County, Missouri</t>
  </si>
  <si>
    <t>12,236</t>
  </si>
  <si>
    <t>12,238</t>
  </si>
  <si>
    <t>12,228</t>
  </si>
  <si>
    <t>12,024</t>
  </si>
  <si>
    <t>11,940</t>
  </si>
  <si>
    <t>11,841</t>
  </si>
  <si>
    <t>Morgan County, Missouri</t>
  </si>
  <si>
    <t>20,565</t>
  </si>
  <si>
    <t>20,563</t>
  </si>
  <si>
    <t>20,396</t>
  </si>
  <si>
    <t>20,141</t>
  </si>
  <si>
    <t>20,232</t>
  </si>
  <si>
    <t>20,240</t>
  </si>
  <si>
    <t>New Madrid County, Missouri</t>
  </si>
  <si>
    <t>18,956</t>
  </si>
  <si>
    <t>18,931</t>
  </si>
  <si>
    <t>18,789</t>
  </si>
  <si>
    <t>18,479</t>
  </si>
  <si>
    <t>18,368</t>
  </si>
  <si>
    <t>18,272</t>
  </si>
  <si>
    <t>Newton County, Missouri</t>
  </si>
  <si>
    <t>58,114</t>
  </si>
  <si>
    <t>58,112</t>
  </si>
  <si>
    <t>58,148</t>
  </si>
  <si>
    <t>58,822</t>
  </si>
  <si>
    <t>59,063</t>
  </si>
  <si>
    <t>58,785</t>
  </si>
  <si>
    <t>58,598</t>
  </si>
  <si>
    <t>Nodaway County, Missouri</t>
  </si>
  <si>
    <t>23,375</t>
  </si>
  <si>
    <t>23,428</t>
  </si>
  <si>
    <t>23,367</t>
  </si>
  <si>
    <t>23,229</t>
  </si>
  <si>
    <t>23,081</t>
  </si>
  <si>
    <t>Oregon County, Missouri</t>
  </si>
  <si>
    <t>10,922</t>
  </si>
  <si>
    <t>11,056</t>
  </si>
  <si>
    <t>10,997</t>
  </si>
  <si>
    <t>10,989</t>
  </si>
  <si>
    <t>10,911</t>
  </si>
  <si>
    <t>Osage County, Missouri</t>
  </si>
  <si>
    <t>13,875</t>
  </si>
  <si>
    <t>13,918</t>
  </si>
  <si>
    <t>13,860</t>
  </si>
  <si>
    <t>13,704</t>
  </si>
  <si>
    <t>13,703</t>
  </si>
  <si>
    <t>Ozark County, Missouri</t>
  </si>
  <si>
    <t>9,723</t>
  </si>
  <si>
    <t>9,734</t>
  </si>
  <si>
    <t>9,661</t>
  </si>
  <si>
    <t>9,624</t>
  </si>
  <si>
    <t>9,550</t>
  </si>
  <si>
    <t>Pemiscot County, Missouri</t>
  </si>
  <si>
    <t>18,296</t>
  </si>
  <si>
    <t>18,253</t>
  </si>
  <si>
    <t>18,216</t>
  </si>
  <si>
    <t>18,117</t>
  </si>
  <si>
    <t>17,816</t>
  </si>
  <si>
    <t>Perry County, Missouri</t>
  </si>
  <si>
    <t>18,968</t>
  </si>
  <si>
    <t>18,898</t>
  </si>
  <si>
    <t>19,118</t>
  </si>
  <si>
    <t>19,202</t>
  </si>
  <si>
    <t>Pettis County, Missouri</t>
  </si>
  <si>
    <t>42,201</t>
  </si>
  <si>
    <t>42,244</t>
  </si>
  <si>
    <t>42,118</t>
  </si>
  <si>
    <t>42,279</t>
  </si>
  <si>
    <t>42,199</t>
  </si>
  <si>
    <t>42,225</t>
  </si>
  <si>
    <t>Phelps County, Missouri</t>
  </si>
  <si>
    <t>45,156</t>
  </si>
  <si>
    <t>45,154</t>
  </si>
  <si>
    <t>45,316</t>
  </si>
  <si>
    <t>45,175</t>
  </si>
  <si>
    <t>45,183</t>
  </si>
  <si>
    <t>44,936</t>
  </si>
  <si>
    <t>44,847</t>
  </si>
  <si>
    <t>Pike County, Missouri</t>
  </si>
  <si>
    <t>18,516</t>
  </si>
  <si>
    <t>18,486</t>
  </si>
  <si>
    <t>18,652</t>
  </si>
  <si>
    <t>18,551</t>
  </si>
  <si>
    <t>18,633</t>
  </si>
  <si>
    <t>18,541</t>
  </si>
  <si>
    <t>Platte County, Missouri</t>
  </si>
  <si>
    <t>89,322</t>
  </si>
  <si>
    <t>89,727</t>
  </si>
  <si>
    <t>90,852</t>
  </si>
  <si>
    <t>92,126</t>
  </si>
  <si>
    <t>93,253</t>
  </si>
  <si>
    <t>94,788</t>
  </si>
  <si>
    <t>Polk County, Missouri</t>
  </si>
  <si>
    <t>31,137</t>
  </si>
  <si>
    <t>31,171</t>
  </si>
  <si>
    <t>31,206</t>
  </si>
  <si>
    <t>31,105</t>
  </si>
  <si>
    <t>31,073</t>
  </si>
  <si>
    <t>31,054</t>
  </si>
  <si>
    <t>Pulaski County, Missouri</t>
  </si>
  <si>
    <t>52,274</t>
  </si>
  <si>
    <t>52,869</t>
  </si>
  <si>
    <t>53,277</t>
  </si>
  <si>
    <t>53,389</t>
  </si>
  <si>
    <t>53,743</t>
  </si>
  <si>
    <t>53,436</t>
  </si>
  <si>
    <t>Putnam County, Missouri</t>
  </si>
  <si>
    <t>4,979</t>
  </si>
  <si>
    <t>4,967</t>
  </si>
  <si>
    <t>4,954</t>
  </si>
  <si>
    <t>4,930</t>
  </si>
  <si>
    <t>4,874</t>
  </si>
  <si>
    <t>4,829</t>
  </si>
  <si>
    <t>Ralls County, Missouri</t>
  </si>
  <si>
    <t>10,167</t>
  </si>
  <si>
    <t>10,175</t>
  </si>
  <si>
    <t>10,238</t>
  </si>
  <si>
    <t>10,255</t>
  </si>
  <si>
    <t>Randolph County, Missouri</t>
  </si>
  <si>
    <t>25,414</t>
  </si>
  <si>
    <t>25,446</t>
  </si>
  <si>
    <t>25,259</t>
  </si>
  <si>
    <t>24,954</t>
  </si>
  <si>
    <t>25,072</t>
  </si>
  <si>
    <t>Ray County, Missouri</t>
  </si>
  <si>
    <t>23,494</t>
  </si>
  <si>
    <t>23,477</t>
  </si>
  <si>
    <t>23,058</t>
  </si>
  <si>
    <t>23,028</t>
  </si>
  <si>
    <t>22,949</t>
  </si>
  <si>
    <t>Reynolds County, Missouri</t>
  </si>
  <si>
    <t>6,696</t>
  </si>
  <si>
    <t>6,688</t>
  </si>
  <si>
    <t>6,691</t>
  </si>
  <si>
    <t>6,671</t>
  </si>
  <si>
    <t>6,603</t>
  </si>
  <si>
    <t>6,565</t>
  </si>
  <si>
    <t>Ripley County, Missouri</t>
  </si>
  <si>
    <t>14,100</t>
  </si>
  <si>
    <t>14,106</t>
  </si>
  <si>
    <t>14,138</t>
  </si>
  <si>
    <t>14,035</t>
  </si>
  <si>
    <t>14,033</t>
  </si>
  <si>
    <t>13,969</t>
  </si>
  <si>
    <t>St. Charles County, Missouri</t>
  </si>
  <si>
    <t>360,485</t>
  </si>
  <si>
    <t>361,671</t>
  </si>
  <si>
    <t>365,051</t>
  </si>
  <si>
    <t>368,791</t>
  </si>
  <si>
    <t>373,900</t>
  </si>
  <si>
    <t>379,493</t>
  </si>
  <si>
    <t>St. Clair County, Missouri</t>
  </si>
  <si>
    <t>9,805</t>
  </si>
  <si>
    <t>9,833</t>
  </si>
  <si>
    <t>9,718</t>
  </si>
  <si>
    <t>9,530</t>
  </si>
  <si>
    <t>9,509</t>
  </si>
  <si>
    <t>Ste. Genevieve County, Missouri</t>
  </si>
  <si>
    <t>18,145</t>
  </si>
  <si>
    <t>18,122</t>
  </si>
  <si>
    <t>18,241</t>
  </si>
  <si>
    <t>17,872</t>
  </si>
  <si>
    <t>17,914</t>
  </si>
  <si>
    <t>St. Francois County, Missouri</t>
  </si>
  <si>
    <t>65,359</t>
  </si>
  <si>
    <t>65,364</t>
  </si>
  <si>
    <t>65,521</t>
  </si>
  <si>
    <t>65,552</t>
  </si>
  <si>
    <t>65,835</t>
  </si>
  <si>
    <t>66,199</t>
  </si>
  <si>
    <t>65,960</t>
  </si>
  <si>
    <t>St. Louis County, Missouri</t>
  </si>
  <si>
    <t>998,954</t>
  </si>
  <si>
    <t>998,883</t>
  </si>
  <si>
    <t>998,880</t>
  </si>
  <si>
    <t>999,067</t>
  </si>
  <si>
    <t>1,000,800</t>
  </si>
  <si>
    <t>1,001,491</t>
  </si>
  <si>
    <t>1,001,876</t>
  </si>
  <si>
    <t>Saline County, Missouri</t>
  </si>
  <si>
    <t>23,409</t>
  </si>
  <si>
    <t>23,331</t>
  </si>
  <si>
    <t>23,472</t>
  </si>
  <si>
    <t>23,347</t>
  </si>
  <si>
    <t>Schuyler County, Missouri</t>
  </si>
  <si>
    <t>4,431</t>
  </si>
  <si>
    <t>4,439</t>
  </si>
  <si>
    <t>4,385</t>
  </si>
  <si>
    <t>4,388</t>
  </si>
  <si>
    <t>4,359</t>
  </si>
  <si>
    <t>4,370</t>
  </si>
  <si>
    <t>Scotland County, Missouri</t>
  </si>
  <si>
    <t>4,843</t>
  </si>
  <si>
    <t>4,828</t>
  </si>
  <si>
    <t>4,833</t>
  </si>
  <si>
    <t>4,872</t>
  </si>
  <si>
    <t>4,863</t>
  </si>
  <si>
    <t>Scott County, Missouri</t>
  </si>
  <si>
    <t>39,191</t>
  </si>
  <si>
    <t>39,259</t>
  </si>
  <si>
    <t>39,154</t>
  </si>
  <si>
    <t>39,221</t>
  </si>
  <si>
    <t>38,903</t>
  </si>
  <si>
    <t>Shannon County, Missouri</t>
  </si>
  <si>
    <t>8,419</t>
  </si>
  <si>
    <t>8,323</t>
  </si>
  <si>
    <t>Shelby County, Missouri</t>
  </si>
  <si>
    <t>6,367</t>
  </si>
  <si>
    <t>6,233</t>
  </si>
  <si>
    <t>6,156</t>
  </si>
  <si>
    <t>Stoddard County, Missouri</t>
  </si>
  <si>
    <t>29,968</t>
  </si>
  <si>
    <t>30,012</t>
  </si>
  <si>
    <t>29,838</t>
  </si>
  <si>
    <t>29,828</t>
  </si>
  <si>
    <t>29,774</t>
  </si>
  <si>
    <t>29,867</t>
  </si>
  <si>
    <t>Stone County, Missouri</t>
  </si>
  <si>
    <t>32,202</t>
  </si>
  <si>
    <t>31,853</t>
  </si>
  <si>
    <t>31,613</t>
  </si>
  <si>
    <t>31,351</t>
  </si>
  <si>
    <t>31,104</t>
  </si>
  <si>
    <t>Sullivan County, Missouri</t>
  </si>
  <si>
    <t>6,714</t>
  </si>
  <si>
    <t>6,717</t>
  </si>
  <si>
    <t>6,656</t>
  </si>
  <si>
    <t>6,525</t>
  </si>
  <si>
    <t>6,448</t>
  </si>
  <si>
    <t>6,411</t>
  </si>
  <si>
    <t>Taney County, Missouri</t>
  </si>
  <si>
    <t>51,940</t>
  </si>
  <si>
    <t>52,690</t>
  </si>
  <si>
    <t>53,062</t>
  </si>
  <si>
    <t>53,508</t>
  </si>
  <si>
    <t>54,230</t>
  </si>
  <si>
    <t>Texas County, Missouri</t>
  </si>
  <si>
    <t>26,008</t>
  </si>
  <si>
    <t>26,023</t>
  </si>
  <si>
    <t>25,932</t>
  </si>
  <si>
    <t>25,748</t>
  </si>
  <si>
    <t>25,637</t>
  </si>
  <si>
    <t>25,642</t>
  </si>
  <si>
    <t>Vernon County, Missouri</t>
  </si>
  <si>
    <t>21,159</t>
  </si>
  <si>
    <t>21,150</t>
  </si>
  <si>
    <t>21,005</t>
  </si>
  <si>
    <t>20,798</t>
  </si>
  <si>
    <t>20,967</t>
  </si>
  <si>
    <t>21,001</t>
  </si>
  <si>
    <t>Warren County, Missouri</t>
  </si>
  <si>
    <t>32,513</t>
  </si>
  <si>
    <t>32,574</t>
  </si>
  <si>
    <t>32,614</t>
  </si>
  <si>
    <t>32,785</t>
  </si>
  <si>
    <t>33,010</t>
  </si>
  <si>
    <t>33,253</t>
  </si>
  <si>
    <t>Washington County, Missouri</t>
  </si>
  <si>
    <t>25,195</t>
  </si>
  <si>
    <t>25,196</t>
  </si>
  <si>
    <t>25,164</t>
  </si>
  <si>
    <t>25,094</t>
  </si>
  <si>
    <t>25,091</t>
  </si>
  <si>
    <t>25,137</t>
  </si>
  <si>
    <t>25,077</t>
  </si>
  <si>
    <t>Wayne County, Missouri</t>
  </si>
  <si>
    <t>13,521</t>
  </si>
  <si>
    <t>13,523</t>
  </si>
  <si>
    <t>13,513</t>
  </si>
  <si>
    <t>13,386</t>
  </si>
  <si>
    <t>13,377</t>
  </si>
  <si>
    <t>13,421</t>
  </si>
  <si>
    <t>13,452</t>
  </si>
  <si>
    <t>Webster County, Missouri</t>
  </si>
  <si>
    <t>36,202</t>
  </si>
  <si>
    <t>36,278</t>
  </si>
  <si>
    <t>36,302</t>
  </si>
  <si>
    <t>36,334</t>
  </si>
  <si>
    <t>Worth County, Missouri</t>
  </si>
  <si>
    <t>2,171</t>
  </si>
  <si>
    <t>2,152</t>
  </si>
  <si>
    <t>2,123</t>
  </si>
  <si>
    <t>2,078</t>
  </si>
  <si>
    <t>2,086</t>
  </si>
  <si>
    <t>2,073</t>
  </si>
  <si>
    <t>Wright County, Missouri</t>
  </si>
  <si>
    <t>18,815</t>
  </si>
  <si>
    <t>18,859</t>
  </si>
  <si>
    <t>18,635</t>
  </si>
  <si>
    <t>18,610</t>
  </si>
  <si>
    <t>18,430</t>
  </si>
  <si>
    <t>18,291</t>
  </si>
  <si>
    <t>St. Louis city, Missouri</t>
  </si>
  <si>
    <t>319,294</t>
  </si>
  <si>
    <t>319,365</t>
  </si>
  <si>
    <t>319,258</t>
  </si>
  <si>
    <t>319,188</t>
  </si>
  <si>
    <t>319,274</t>
  </si>
  <si>
    <t>318,496</t>
  </si>
  <si>
    <t>317,419</t>
  </si>
  <si>
    <t>Beaverhead County, Montana</t>
  </si>
  <si>
    <t>9,246</t>
  </si>
  <si>
    <t>9,248</t>
  </si>
  <si>
    <t>9,212</t>
  </si>
  <si>
    <t>9,356</t>
  </si>
  <si>
    <t>9,345</t>
  </si>
  <si>
    <t>Big Horn County, Montana</t>
  </si>
  <si>
    <t>12,865</t>
  </si>
  <si>
    <t>12,919</t>
  </si>
  <si>
    <t>13,134</t>
  </si>
  <si>
    <t>13,282</t>
  </si>
  <si>
    <t>Blaine County, Montana</t>
  </si>
  <si>
    <t>6,491</t>
  </si>
  <si>
    <t>6,484</t>
  </si>
  <si>
    <t>6,556</t>
  </si>
  <si>
    <t>6,582</t>
  </si>
  <si>
    <t>6,619</t>
  </si>
  <si>
    <t>Broadwater County, Montana</t>
  </si>
  <si>
    <t>5,612</t>
  </si>
  <si>
    <t>5,615</t>
  </si>
  <si>
    <t>5,638</t>
  </si>
  <si>
    <t>5,732</t>
  </si>
  <si>
    <t>5,762</t>
  </si>
  <si>
    <t>5,687</t>
  </si>
  <si>
    <t>5,667</t>
  </si>
  <si>
    <t>Carbon County, Montana</t>
  </si>
  <si>
    <t>10,075</t>
  </si>
  <si>
    <t>10,057</t>
  </si>
  <si>
    <t>10,076</t>
  </si>
  <si>
    <t>10,305</t>
  </si>
  <si>
    <t>10,399</t>
  </si>
  <si>
    <t>Carter County, Montana</t>
  </si>
  <si>
    <t>1,160</t>
  </si>
  <si>
    <t>1,154</t>
  </si>
  <si>
    <t>1,142</t>
  </si>
  <si>
    <t>1,174</t>
  </si>
  <si>
    <t>1,169</t>
  </si>
  <si>
    <t>Cascade County, Montana</t>
  </si>
  <si>
    <t>81,327</t>
  </si>
  <si>
    <t>81,506</t>
  </si>
  <si>
    <t>81,747</t>
  </si>
  <si>
    <t>81,765</t>
  </si>
  <si>
    <t>82,404</t>
  </si>
  <si>
    <t>82,344</t>
  </si>
  <si>
    <t>Chouteau County, Montana</t>
  </si>
  <si>
    <t>5,811</t>
  </si>
  <si>
    <t>5,803</t>
  </si>
  <si>
    <t>5,927</t>
  </si>
  <si>
    <t>5,894</t>
  </si>
  <si>
    <t>Custer County, Montana</t>
  </si>
  <si>
    <t>11,699</t>
  </si>
  <si>
    <t>11,772</t>
  </si>
  <si>
    <t>11,845</t>
  </si>
  <si>
    <t>11,936</t>
  </si>
  <si>
    <t>12,092</t>
  </si>
  <si>
    <t>Daniels County, Montana</t>
  </si>
  <si>
    <t>1,751</t>
  </si>
  <si>
    <t>1,742</t>
  </si>
  <si>
    <t>1,769</t>
  </si>
  <si>
    <t>1,779</t>
  </si>
  <si>
    <t>1,783</t>
  </si>
  <si>
    <t>1,793</t>
  </si>
  <si>
    <t>Dawson County, Montana</t>
  </si>
  <si>
    <t>8,966</t>
  </si>
  <si>
    <t>8,963</t>
  </si>
  <si>
    <t>9,006</t>
  </si>
  <si>
    <t>9,400</t>
  </si>
  <si>
    <t>9,518</t>
  </si>
  <si>
    <t>Deer Lodge County, Montana</t>
  </si>
  <si>
    <t>9,298</t>
  </si>
  <si>
    <t>9,294</t>
  </si>
  <si>
    <t>9,297</t>
  </si>
  <si>
    <t>9,261</t>
  </si>
  <si>
    <t>9,150</t>
  </si>
  <si>
    <t>Fallon County, Montana</t>
  </si>
  <si>
    <t>2,890</t>
  </si>
  <si>
    <t>2,934</t>
  </si>
  <si>
    <t>3,031</t>
  </si>
  <si>
    <t>3,056</t>
  </si>
  <si>
    <t>Fergus County, Montana</t>
  </si>
  <si>
    <t>11,578</t>
  </si>
  <si>
    <t>11,498</t>
  </si>
  <si>
    <t>11,439</t>
  </si>
  <si>
    <t>11,522</t>
  </si>
  <si>
    <t>11,442</t>
  </si>
  <si>
    <t>Flathead County, Montana</t>
  </si>
  <si>
    <t>90,928</t>
  </si>
  <si>
    <t>90,902</t>
  </si>
  <si>
    <t>91,222</t>
  </si>
  <si>
    <t>91,692</t>
  </si>
  <si>
    <t>93,125</t>
  </si>
  <si>
    <t>94,924</t>
  </si>
  <si>
    <t>Gallatin County, Montana</t>
  </si>
  <si>
    <t>89,513</t>
  </si>
  <si>
    <t>89,510</t>
  </si>
  <si>
    <t>89,599</t>
  </si>
  <si>
    <t>91,333</t>
  </si>
  <si>
    <t>92,604</t>
  </si>
  <si>
    <t>94,694</t>
  </si>
  <si>
    <t>97,308</t>
  </si>
  <si>
    <t>Garfield County, Montana</t>
  </si>
  <si>
    <t>1,206</t>
  </si>
  <si>
    <t>1,209</t>
  </si>
  <si>
    <t>1,186</t>
  </si>
  <si>
    <t>1,277</t>
  </si>
  <si>
    <t>1,264</t>
  </si>
  <si>
    <t>1,282</t>
  </si>
  <si>
    <t>1,309</t>
  </si>
  <si>
    <t>Glacier County, Montana</t>
  </si>
  <si>
    <t>13,399</t>
  </si>
  <si>
    <t>13,447</t>
  </si>
  <si>
    <t>13,578</t>
  </si>
  <si>
    <t>13,801</t>
  </si>
  <si>
    <t>Golden Valley County, Montana</t>
  </si>
  <si>
    <t>884</t>
  </si>
  <si>
    <t>883</t>
  </si>
  <si>
    <t>840</t>
  </si>
  <si>
    <t>842</t>
  </si>
  <si>
    <t>857</t>
  </si>
  <si>
    <t>852</t>
  </si>
  <si>
    <t>Granite County, Montana</t>
  </si>
  <si>
    <t>3,079</t>
  </si>
  <si>
    <t>3,073</t>
  </si>
  <si>
    <t>3,145</t>
  </si>
  <si>
    <t>3,130</t>
  </si>
  <si>
    <t>Hill County, Montana</t>
  </si>
  <si>
    <t>16,096</t>
  </si>
  <si>
    <t>16,403</t>
  </si>
  <si>
    <t>16,604</t>
  </si>
  <si>
    <t>16,596</t>
  </si>
  <si>
    <t>Jefferson County, Montana</t>
  </si>
  <si>
    <t>11,406</t>
  </si>
  <si>
    <t>11,410</t>
  </si>
  <si>
    <t>11,450</t>
  </si>
  <si>
    <t>11,400</t>
  </si>
  <si>
    <t>11,505</t>
  </si>
  <si>
    <t>Judith Basin County, Montana</t>
  </si>
  <si>
    <t>2,072</t>
  </si>
  <si>
    <t>2,028</t>
  </si>
  <si>
    <t>2,021</t>
  </si>
  <si>
    <t>2,011</t>
  </si>
  <si>
    <t>Lake County, Montana</t>
  </si>
  <si>
    <t>28,746</t>
  </si>
  <si>
    <t>28,785</t>
  </si>
  <si>
    <t>29,029</t>
  </si>
  <si>
    <t>28,999</t>
  </si>
  <si>
    <t>29,099</t>
  </si>
  <si>
    <t>Lewis and Clark County, Montana</t>
  </si>
  <si>
    <t>63,395</t>
  </si>
  <si>
    <t>63,590</t>
  </si>
  <si>
    <t>64,237</t>
  </si>
  <si>
    <t>64,845</t>
  </si>
  <si>
    <t>65,333</t>
  </si>
  <si>
    <t>65,856</t>
  </si>
  <si>
    <t>Liberty County, Montana</t>
  </si>
  <si>
    <t>2,339</t>
  </si>
  <si>
    <t>2,382</t>
  </si>
  <si>
    <t>2,395</t>
  </si>
  <si>
    <t>2,373</t>
  </si>
  <si>
    <t>2,359</t>
  </si>
  <si>
    <t>Lincoln County, Montana</t>
  </si>
  <si>
    <t>19,687</t>
  </si>
  <si>
    <t>19,681</t>
  </si>
  <si>
    <t>19,599</t>
  </si>
  <si>
    <t>19,403</t>
  </si>
  <si>
    <t>19,125</t>
  </si>
  <si>
    <t>McCone County, Montana</t>
  </si>
  <si>
    <t>1,734</t>
  </si>
  <si>
    <t>1,704</t>
  </si>
  <si>
    <t>1,694</t>
  </si>
  <si>
    <t>Madison County, Montana</t>
  </si>
  <si>
    <t>7,691</t>
  </si>
  <si>
    <t>7,695</t>
  </si>
  <si>
    <t>7,820</t>
  </si>
  <si>
    <t>Meagher County, Montana</t>
  </si>
  <si>
    <t>1,890</t>
  </si>
  <si>
    <t>1,888</t>
  </si>
  <si>
    <t>1,897</t>
  </si>
  <si>
    <t>1,912</t>
  </si>
  <si>
    <t>1,853</t>
  </si>
  <si>
    <t>Mineral County, Montana</t>
  </si>
  <si>
    <t>4,211</t>
  </si>
  <si>
    <t>4,248</t>
  </si>
  <si>
    <t>4,164</t>
  </si>
  <si>
    <t>Missoula County, Montana</t>
  </si>
  <si>
    <t>109,299</t>
  </si>
  <si>
    <t>109,425</t>
  </si>
  <si>
    <t>110,121</t>
  </si>
  <si>
    <t>111,054</t>
  </si>
  <si>
    <t>111,769</t>
  </si>
  <si>
    <t>112,684</t>
  </si>
  <si>
    <t>Musselshell County, Montana</t>
  </si>
  <si>
    <t>4,538</t>
  </si>
  <si>
    <t>4,548</t>
  </si>
  <si>
    <t>4,745</t>
  </si>
  <si>
    <t>4,675</t>
  </si>
  <si>
    <t>4,625</t>
  </si>
  <si>
    <t>4,589</t>
  </si>
  <si>
    <t>Park County, Montana</t>
  </si>
  <si>
    <t>15,586</t>
  </si>
  <si>
    <t>15,502</t>
  </si>
  <si>
    <t>15,660</t>
  </si>
  <si>
    <t>15,880</t>
  </si>
  <si>
    <t>Petroleum County, Montana</t>
  </si>
  <si>
    <t>494</t>
  </si>
  <si>
    <t>492</t>
  </si>
  <si>
    <t>490</t>
  </si>
  <si>
    <t>509</t>
  </si>
  <si>
    <t>505</t>
  </si>
  <si>
    <t>485</t>
  </si>
  <si>
    <t>Phillips County, Montana</t>
  </si>
  <si>
    <t>4,253</t>
  </si>
  <si>
    <t>4,266</t>
  </si>
  <si>
    <t>4,206</t>
  </si>
  <si>
    <t>4,127</t>
  </si>
  <si>
    <t>4,179</t>
  </si>
  <si>
    <t>4,192</t>
  </si>
  <si>
    <t>Pondera County, Montana</t>
  </si>
  <si>
    <t>6,153</t>
  </si>
  <si>
    <t>6,193</t>
  </si>
  <si>
    <t>6,219</t>
  </si>
  <si>
    <t>Powder River County, Montana</t>
  </si>
  <si>
    <t>1,743</t>
  </si>
  <si>
    <t>1,728</t>
  </si>
  <si>
    <t>1,755</t>
  </si>
  <si>
    <t>Powell County, Montana</t>
  </si>
  <si>
    <t>7,027</t>
  </si>
  <si>
    <t>7,017</t>
  </si>
  <si>
    <t>7,076</t>
  </si>
  <si>
    <t>7,085</t>
  </si>
  <si>
    <t>6,965</t>
  </si>
  <si>
    <t>Prairie County, Montana</t>
  </si>
  <si>
    <t>1,179</t>
  </si>
  <si>
    <t>1,189</t>
  </si>
  <si>
    <t>1,157</t>
  </si>
  <si>
    <t>1,176</t>
  </si>
  <si>
    <t>1,148</t>
  </si>
  <si>
    <t>Ravalli County, Montana</t>
  </si>
  <si>
    <t>40,212</t>
  </si>
  <si>
    <t>40,385</t>
  </si>
  <si>
    <t>40,637</t>
  </si>
  <si>
    <t>40,824</t>
  </si>
  <si>
    <t>41,030</t>
  </si>
  <si>
    <t>Richland County, Montana</t>
  </si>
  <si>
    <t>9,746</t>
  </si>
  <si>
    <t>9,738</t>
  </si>
  <si>
    <t>10,133</t>
  </si>
  <si>
    <t>10,794</t>
  </si>
  <si>
    <t>11,187</t>
  </si>
  <si>
    <t>11,576</t>
  </si>
  <si>
    <t>Roosevelt County, Montana</t>
  </si>
  <si>
    <t>10,425</t>
  </si>
  <si>
    <t>10,525</t>
  </si>
  <si>
    <t>11,124</t>
  </si>
  <si>
    <t>11,332</t>
  </si>
  <si>
    <t>Rosebud County, Montana</t>
  </si>
  <si>
    <t>9,233</t>
  </si>
  <si>
    <t>9,235</t>
  </si>
  <si>
    <t>9,266</t>
  </si>
  <si>
    <t>9,364</t>
  </si>
  <si>
    <t>9,382</t>
  </si>
  <si>
    <t>Sanders County, Montana</t>
  </si>
  <si>
    <t>11,413</t>
  </si>
  <si>
    <t>11,395</t>
  </si>
  <si>
    <t>11,374</t>
  </si>
  <si>
    <t>11,383</t>
  </si>
  <si>
    <t>11,348</t>
  </si>
  <si>
    <t>11,364</t>
  </si>
  <si>
    <t>Sheridan County, Montana</t>
  </si>
  <si>
    <t>3,384</t>
  </si>
  <si>
    <t>3,373</t>
  </si>
  <si>
    <t>3,441</t>
  </si>
  <si>
    <t>3,580</t>
  </si>
  <si>
    <t>3,658</t>
  </si>
  <si>
    <t>3,696</t>
  </si>
  <si>
    <t>Silver Bow County, Montana</t>
  </si>
  <si>
    <t>34,200</t>
  </si>
  <si>
    <t>34,204</t>
  </si>
  <si>
    <t>34,239</t>
  </si>
  <si>
    <t>34,388</t>
  </si>
  <si>
    <t>34,493</t>
  </si>
  <si>
    <t>34,512</t>
  </si>
  <si>
    <t>34,680</t>
  </si>
  <si>
    <t>Stillwater County, Montana</t>
  </si>
  <si>
    <t>9,117</t>
  </si>
  <si>
    <t>9,111</t>
  </si>
  <si>
    <t>9,162</t>
  </si>
  <si>
    <t>9,195</t>
  </si>
  <si>
    <t>9,310</t>
  </si>
  <si>
    <t>9,290</t>
  </si>
  <si>
    <t>Sweet Grass County, Montana</t>
  </si>
  <si>
    <t>3,651</t>
  </si>
  <si>
    <t>3,613</t>
  </si>
  <si>
    <t>3,583</t>
  </si>
  <si>
    <t>3,587</t>
  </si>
  <si>
    <t>3,662</t>
  </si>
  <si>
    <t>3,665</t>
  </si>
  <si>
    <t>Teton County, Montana</t>
  </si>
  <si>
    <t>6,073</t>
  </si>
  <si>
    <t>6,078</t>
  </si>
  <si>
    <t>6,072</t>
  </si>
  <si>
    <t>6,075</t>
  </si>
  <si>
    <t>6,064</t>
  </si>
  <si>
    <t>Toole County, Montana</t>
  </si>
  <si>
    <t>5,324</t>
  </si>
  <si>
    <t>5,342</t>
  </si>
  <si>
    <t>5,231</t>
  </si>
  <si>
    <t>5,149</t>
  </si>
  <si>
    <t>5,150</t>
  </si>
  <si>
    <t>Treasure County, Montana</t>
  </si>
  <si>
    <t>718</t>
  </si>
  <si>
    <t>719</t>
  </si>
  <si>
    <t>730</t>
  </si>
  <si>
    <t>692</t>
  </si>
  <si>
    <t>Valley County, Montana</t>
  </si>
  <si>
    <t>7,369</t>
  </si>
  <si>
    <t>7,367</t>
  </si>
  <si>
    <t>7,472</t>
  </si>
  <si>
    <t>7,494</t>
  </si>
  <si>
    <t>7,619</t>
  </si>
  <si>
    <t>7,640</t>
  </si>
  <si>
    <t>Wheatland County, Montana</t>
  </si>
  <si>
    <t>2,168</t>
  </si>
  <si>
    <t>2,158</t>
  </si>
  <si>
    <t>2,139</t>
  </si>
  <si>
    <t>2,099</t>
  </si>
  <si>
    <t>2,102</t>
  </si>
  <si>
    <t>Wibaux County, Montana</t>
  </si>
  <si>
    <t>1,017</t>
  </si>
  <si>
    <t>1,006</t>
  </si>
  <si>
    <t>990</t>
  </si>
  <si>
    <t>1,057</t>
  </si>
  <si>
    <t>1,126</t>
  </si>
  <si>
    <t>1,121</t>
  </si>
  <si>
    <t>Yellowstone County, Montana</t>
  </si>
  <si>
    <t>147,972</t>
  </si>
  <si>
    <t>147,975</t>
  </si>
  <si>
    <t>148,398</t>
  </si>
  <si>
    <t>149,845</t>
  </si>
  <si>
    <t>151,888</t>
  </si>
  <si>
    <t>154,060</t>
  </si>
  <si>
    <t>155,634</t>
  </si>
  <si>
    <t>Adams County, Nebraska</t>
  </si>
  <si>
    <t>31,364</t>
  </si>
  <si>
    <t>31,333</t>
  </si>
  <si>
    <t>31,224</t>
  </si>
  <si>
    <t>31,384</t>
  </si>
  <si>
    <t>31,581</t>
  </si>
  <si>
    <t>31,457</t>
  </si>
  <si>
    <t>Antelope County, Nebraska</t>
  </si>
  <si>
    <t>6,658</t>
  </si>
  <si>
    <t>6,622</t>
  </si>
  <si>
    <t>6,456</t>
  </si>
  <si>
    <t>Arthur County, Nebraska</t>
  </si>
  <si>
    <t>460</t>
  </si>
  <si>
    <t>464</t>
  </si>
  <si>
    <t>469</t>
  </si>
  <si>
    <t>482</t>
  </si>
  <si>
    <t>451</t>
  </si>
  <si>
    <t>Banner County, Nebraska</t>
  </si>
  <si>
    <t>690</t>
  </si>
  <si>
    <t>741</t>
  </si>
  <si>
    <t>773</t>
  </si>
  <si>
    <t>777</t>
  </si>
  <si>
    <t>764</t>
  </si>
  <si>
    <t>Blaine County, Nebraska</t>
  </si>
  <si>
    <t>478</t>
  </si>
  <si>
    <t>472</t>
  </si>
  <si>
    <t>496</t>
  </si>
  <si>
    <t>512</t>
  </si>
  <si>
    <t>481</t>
  </si>
  <si>
    <t>504</t>
  </si>
  <si>
    <t>Boone County, Nebraska</t>
  </si>
  <si>
    <t>5,496</t>
  </si>
  <si>
    <t>5,389</t>
  </si>
  <si>
    <t>5,407</t>
  </si>
  <si>
    <t>5,375</t>
  </si>
  <si>
    <t>5,353</t>
  </si>
  <si>
    <t>Box Butte County, Nebraska</t>
  </si>
  <si>
    <t>11,308</t>
  </si>
  <si>
    <t>11,340</t>
  </si>
  <si>
    <t>Boyd County, Nebraska</t>
  </si>
  <si>
    <t>2,100</t>
  </si>
  <si>
    <t>2,083</t>
  </si>
  <si>
    <t>2,059</t>
  </si>
  <si>
    <t>2,019</t>
  </si>
  <si>
    <t>2,033</t>
  </si>
  <si>
    <t>Brown County, Nebraska</t>
  </si>
  <si>
    <t>3,143</t>
  </si>
  <si>
    <t>3,144</t>
  </si>
  <si>
    <t>2,924</t>
  </si>
  <si>
    <t>2,941</t>
  </si>
  <si>
    <t>Buffalo County, Nebraska</t>
  </si>
  <si>
    <t>46,174</t>
  </si>
  <si>
    <t>46,839</t>
  </si>
  <si>
    <t>47,644</t>
  </si>
  <si>
    <t>48,058</t>
  </si>
  <si>
    <t>48,224</t>
  </si>
  <si>
    <t>Burt County, Nebraska</t>
  </si>
  <si>
    <t>6,858</t>
  </si>
  <si>
    <t>6,838</t>
  </si>
  <si>
    <t>6,782</t>
  </si>
  <si>
    <t>6,672</t>
  </si>
  <si>
    <t>6,583</t>
  </si>
  <si>
    <t>Butler County, Nebraska</t>
  </si>
  <si>
    <t>8,395</t>
  </si>
  <si>
    <t>8,370</t>
  </si>
  <si>
    <t>8,307</t>
  </si>
  <si>
    <t>8,324</t>
  </si>
  <si>
    <t>Cass County, Nebraska</t>
  </si>
  <si>
    <t>25,241</t>
  </si>
  <si>
    <t>25,256</t>
  </si>
  <si>
    <t>25,159</t>
  </si>
  <si>
    <t>25,381</t>
  </si>
  <si>
    <t>25,524</t>
  </si>
  <si>
    <t>Cedar County, Nebraska</t>
  </si>
  <si>
    <t>8,852</t>
  </si>
  <si>
    <t>8,829</t>
  </si>
  <si>
    <t>8,610</t>
  </si>
  <si>
    <t>Chase County, Nebraska</t>
  </si>
  <si>
    <t>3,966</t>
  </si>
  <si>
    <t>3,999</t>
  </si>
  <si>
    <t>4,033</t>
  </si>
  <si>
    <t>3,978</t>
  </si>
  <si>
    <t>Cherry County, Nebraska</t>
  </si>
  <si>
    <t>5,713</t>
  </si>
  <si>
    <t>5,715</t>
  </si>
  <si>
    <t>5,738</t>
  </si>
  <si>
    <t>5,779</t>
  </si>
  <si>
    <t>Cheyenne County, Nebraska</t>
  </si>
  <si>
    <t>9,961</t>
  </si>
  <si>
    <t>9,968</t>
  </si>
  <si>
    <t>10,062</t>
  </si>
  <si>
    <t>10,079</t>
  </si>
  <si>
    <t>Clay County, Nebraska</t>
  </si>
  <si>
    <t>6,542</t>
  </si>
  <si>
    <t>6,476</t>
  </si>
  <si>
    <t>6,407</t>
  </si>
  <si>
    <t>6,383</t>
  </si>
  <si>
    <t>6,315</t>
  </si>
  <si>
    <t>Colfax County, Nebraska</t>
  </si>
  <si>
    <t>10,515</t>
  </si>
  <si>
    <t>10,539</t>
  </si>
  <si>
    <t>10,569</t>
  </si>
  <si>
    <t>10,541</t>
  </si>
  <si>
    <t>10,406</t>
  </si>
  <si>
    <t>10,504</t>
  </si>
  <si>
    <t>Cuming County, Nebraska</t>
  </si>
  <si>
    <t>9,139</t>
  </si>
  <si>
    <t>9,144</t>
  </si>
  <si>
    <t>9,137</t>
  </si>
  <si>
    <t>9,090</t>
  </si>
  <si>
    <t>9,005</t>
  </si>
  <si>
    <t>Custer County, Nebraska</t>
  </si>
  <si>
    <t>10,939</t>
  </si>
  <si>
    <t>10,913</t>
  </si>
  <si>
    <t>10,788</t>
  </si>
  <si>
    <t>10,796</t>
  </si>
  <si>
    <t>10,728</t>
  </si>
  <si>
    <t>Dakota County, Nebraska</t>
  </si>
  <si>
    <t>21,006</t>
  </si>
  <si>
    <t>20,851</t>
  </si>
  <si>
    <t>20,944</t>
  </si>
  <si>
    <t>20,850</t>
  </si>
  <si>
    <t>Dawes County, Nebraska</t>
  </si>
  <si>
    <t>9,182</t>
  </si>
  <si>
    <t>9,172</t>
  </si>
  <si>
    <t>9,230</t>
  </si>
  <si>
    <t>9,167</t>
  </si>
  <si>
    <t>9,093</t>
  </si>
  <si>
    <t>9,042</t>
  </si>
  <si>
    <t>Dawson County, Nebraska</t>
  </si>
  <si>
    <t>24,326</t>
  </si>
  <si>
    <t>24,354</t>
  </si>
  <si>
    <t>24,324</t>
  </si>
  <si>
    <t>24,100</t>
  </si>
  <si>
    <t>24,152</t>
  </si>
  <si>
    <t>24,096</t>
  </si>
  <si>
    <t>Deuel County, Nebraska</t>
  </si>
  <si>
    <t>1,941</t>
  </si>
  <si>
    <t>1,937</t>
  </si>
  <si>
    <t>1,970</t>
  </si>
  <si>
    <t>1,973</t>
  </si>
  <si>
    <t>1,934</t>
  </si>
  <si>
    <t>1,940</t>
  </si>
  <si>
    <t>Dixon County, Nebraska</t>
  </si>
  <si>
    <t>6,000</t>
  </si>
  <si>
    <t>5,970</t>
  </si>
  <si>
    <t>5,907</t>
  </si>
  <si>
    <t>5,835</t>
  </si>
  <si>
    <t>5,782</t>
  </si>
  <si>
    <t>Dodge County, Nebraska</t>
  </si>
  <si>
    <t>36,691</t>
  </si>
  <si>
    <t>36,701</t>
  </si>
  <si>
    <t>36,670</t>
  </si>
  <si>
    <t>36,617</t>
  </si>
  <si>
    <t>36,744</t>
  </si>
  <si>
    <t>Douglas County, Nebraska</t>
  </si>
  <si>
    <t>517,110</t>
  </si>
  <si>
    <t>518,594</t>
  </si>
  <si>
    <t>524,611</t>
  </si>
  <si>
    <t>531,309</t>
  </si>
  <si>
    <t>537,529</t>
  </si>
  <si>
    <t>543,244</t>
  </si>
  <si>
    <t>Dundy County, Nebraska</t>
  </si>
  <si>
    <t>2,008</t>
  </si>
  <si>
    <t>1,976</t>
  </si>
  <si>
    <t>1,969</t>
  </si>
  <si>
    <t>Fillmore County, Nebraska</t>
  </si>
  <si>
    <t>5,890</t>
  </si>
  <si>
    <t>5,852</t>
  </si>
  <si>
    <t>5,748</t>
  </si>
  <si>
    <t>Franklin County, Nebraska</t>
  </si>
  <si>
    <t>3,225</t>
  </si>
  <si>
    <t>3,231</t>
  </si>
  <si>
    <t>3,216</t>
  </si>
  <si>
    <t>3,190</t>
  </si>
  <si>
    <t>3,091</t>
  </si>
  <si>
    <t>Frontier County, Nebraska</t>
  </si>
  <si>
    <t>2,753</t>
  </si>
  <si>
    <t>2,729</t>
  </si>
  <si>
    <t>2,731</t>
  </si>
  <si>
    <t>2,712</t>
  </si>
  <si>
    <t>2,705</t>
  </si>
  <si>
    <t>Furnas County, Nebraska</t>
  </si>
  <si>
    <t>4,959</t>
  </si>
  <si>
    <t>4,937</t>
  </si>
  <si>
    <t>4,903</t>
  </si>
  <si>
    <t>4,856</t>
  </si>
  <si>
    <t>4,888</t>
  </si>
  <si>
    <t>Gage County, Nebraska</t>
  </si>
  <si>
    <t>22,311</t>
  </si>
  <si>
    <t>21,946</t>
  </si>
  <si>
    <t>21,735</t>
  </si>
  <si>
    <t>21,816</t>
  </si>
  <si>
    <t>Garden County, Nebraska</t>
  </si>
  <si>
    <t>2,057</t>
  </si>
  <si>
    <t>2,044</t>
  </si>
  <si>
    <t>1,962</t>
  </si>
  <si>
    <t>1,904</t>
  </si>
  <si>
    <t>1,911</t>
  </si>
  <si>
    <t>Garfield County, Nebraska</t>
  </si>
  <si>
    <t>2,049</t>
  </si>
  <si>
    <t>2,041</t>
  </si>
  <si>
    <t>1,993</t>
  </si>
  <si>
    <t>2,003</t>
  </si>
  <si>
    <t>Gosper County, Nebraska</t>
  </si>
  <si>
    <t>2,048</t>
  </si>
  <si>
    <t>2,038</t>
  </si>
  <si>
    <t>1,974</t>
  </si>
  <si>
    <t>Grant County, Nebraska</t>
  </si>
  <si>
    <t>614</t>
  </si>
  <si>
    <t>612</t>
  </si>
  <si>
    <t>630</t>
  </si>
  <si>
    <t>615</t>
  </si>
  <si>
    <t>625</t>
  </si>
  <si>
    <t>619</t>
  </si>
  <si>
    <t>Greeley County, Nebraska</t>
  </si>
  <si>
    <t>2,534</t>
  </si>
  <si>
    <t>2,457</t>
  </si>
  <si>
    <t>2,483</t>
  </si>
  <si>
    <t>2,482</t>
  </si>
  <si>
    <t>Hall County, Nebraska</t>
  </si>
  <si>
    <t>58,607</t>
  </si>
  <si>
    <t>58,797</t>
  </si>
  <si>
    <t>59,568</t>
  </si>
  <si>
    <t>60,335</t>
  </si>
  <si>
    <t>60,923</t>
  </si>
  <si>
    <t>61,492</t>
  </si>
  <si>
    <t>Hamilton County, Nebraska</t>
  </si>
  <si>
    <t>9,124</t>
  </si>
  <si>
    <t>9,114</t>
  </si>
  <si>
    <t>9,127</t>
  </si>
  <si>
    <t>9,079</t>
  </si>
  <si>
    <t>9,025</t>
  </si>
  <si>
    <t>9,122</t>
  </si>
  <si>
    <t>9,135</t>
  </si>
  <si>
    <t>Harlan County, Nebraska</t>
  </si>
  <si>
    <t>3,423</t>
  </si>
  <si>
    <t>3,427</t>
  </si>
  <si>
    <t>3,452</t>
  </si>
  <si>
    <t>3,492</t>
  </si>
  <si>
    <t>Hayes County, Nebraska</t>
  </si>
  <si>
    <t>967</t>
  </si>
  <si>
    <t>983</t>
  </si>
  <si>
    <t>947</t>
  </si>
  <si>
    <t>973</t>
  </si>
  <si>
    <t>933</t>
  </si>
  <si>
    <t>Hitchcock County, Nebraska</t>
  </si>
  <si>
    <t>2,871</t>
  </si>
  <si>
    <t>2,883</t>
  </si>
  <si>
    <t>2,873</t>
  </si>
  <si>
    <t>2,901</t>
  </si>
  <si>
    <t>Holt County, Nebraska</t>
  </si>
  <si>
    <t>10,435</t>
  </si>
  <si>
    <t>10,451</t>
  </si>
  <si>
    <t>10,460</t>
  </si>
  <si>
    <t>10,409</t>
  </si>
  <si>
    <t>10,403</t>
  </si>
  <si>
    <t>Hooker County, Nebraska</t>
  </si>
  <si>
    <t>736</t>
  </si>
  <si>
    <t>734</t>
  </si>
  <si>
    <t>742</t>
  </si>
  <si>
    <t>711</t>
  </si>
  <si>
    <t>732</t>
  </si>
  <si>
    <t>728</t>
  </si>
  <si>
    <t>Howard County, Nebraska</t>
  </si>
  <si>
    <t>6,274</t>
  </si>
  <si>
    <t>6,302</t>
  </si>
  <si>
    <t>6,305</t>
  </si>
  <si>
    <t>6,341</t>
  </si>
  <si>
    <t>6,362</t>
  </si>
  <si>
    <t>Jefferson County, Nebraska</t>
  </si>
  <si>
    <t>7,547</t>
  </si>
  <si>
    <t>7,534</t>
  </si>
  <si>
    <t>7,557</t>
  </si>
  <si>
    <t>7,551</t>
  </si>
  <si>
    <t>7,335</t>
  </si>
  <si>
    <t>Johnson County, Nebraska</t>
  </si>
  <si>
    <t>5,217</t>
  </si>
  <si>
    <t>5,216</t>
  </si>
  <si>
    <t>5,194</t>
  </si>
  <si>
    <t>5,185</t>
  </si>
  <si>
    <t>Kearney County, Nebraska</t>
  </si>
  <si>
    <t>6,489</t>
  </si>
  <si>
    <t>6,534</t>
  </si>
  <si>
    <t>6,553</t>
  </si>
  <si>
    <t>6,644</t>
  </si>
  <si>
    <t>Keith County, Nebraska</t>
  </si>
  <si>
    <t>8,368</t>
  </si>
  <si>
    <t>8,359</t>
  </si>
  <si>
    <t>8,219</t>
  </si>
  <si>
    <t>8,210</t>
  </si>
  <si>
    <t>8,121</t>
  </si>
  <si>
    <t>Keya Paha County, Nebraska</t>
  </si>
  <si>
    <t>824</t>
  </si>
  <si>
    <t>821</t>
  </si>
  <si>
    <t>799</t>
  </si>
  <si>
    <t>797</t>
  </si>
  <si>
    <t>Kimball County, Nebraska</t>
  </si>
  <si>
    <t>3,827</t>
  </si>
  <si>
    <t>3,687</t>
  </si>
  <si>
    <t>3,713</t>
  </si>
  <si>
    <t>Knox County, Nebraska</t>
  </si>
  <si>
    <t>8,581</t>
  </si>
  <si>
    <t>8,579</t>
  </si>
  <si>
    <t>8,557</t>
  </si>
  <si>
    <t>8,482</t>
  </si>
  <si>
    <t>Lancaster County, Nebraska</t>
  </si>
  <si>
    <t>285,407</t>
  </si>
  <si>
    <t>286,134</t>
  </si>
  <si>
    <t>289,945</t>
  </si>
  <si>
    <t>293,469</t>
  </si>
  <si>
    <t>297,285</t>
  </si>
  <si>
    <t>301,795</t>
  </si>
  <si>
    <t>Lincoln County, Nebraska</t>
  </si>
  <si>
    <t>36,288</t>
  </si>
  <si>
    <t>36,267</t>
  </si>
  <si>
    <t>36,069</t>
  </si>
  <si>
    <t>36,029</t>
  </si>
  <si>
    <t>36,092</t>
  </si>
  <si>
    <t>35,815</t>
  </si>
  <si>
    <t>Logan County, Nebraska</t>
  </si>
  <si>
    <t>763</t>
  </si>
  <si>
    <t>768</t>
  </si>
  <si>
    <t>767</t>
  </si>
  <si>
    <t>771</t>
  </si>
  <si>
    <t>750</t>
  </si>
  <si>
    <t>Loup County, Nebraska</t>
  </si>
  <si>
    <t>632</t>
  </si>
  <si>
    <t>628</t>
  </si>
  <si>
    <t>626</t>
  </si>
  <si>
    <t>600</t>
  </si>
  <si>
    <t>581</t>
  </si>
  <si>
    <t>588</t>
  </si>
  <si>
    <t>McPherson County, Nebraska</t>
  </si>
  <si>
    <t>539</t>
  </si>
  <si>
    <t>538</t>
  </si>
  <si>
    <t>546</t>
  </si>
  <si>
    <t>523</t>
  </si>
  <si>
    <t>498</t>
  </si>
  <si>
    <t>Madison County, Nebraska</t>
  </si>
  <si>
    <t>34,876</t>
  </si>
  <si>
    <t>35,016</t>
  </si>
  <si>
    <t>35,122</t>
  </si>
  <si>
    <t>35,251</t>
  </si>
  <si>
    <t>35,174</t>
  </si>
  <si>
    <t>Merrick County, Nebraska</t>
  </si>
  <si>
    <t>7,845</t>
  </si>
  <si>
    <t>7,855</t>
  </si>
  <si>
    <t>7,854</t>
  </si>
  <si>
    <t>7,734</t>
  </si>
  <si>
    <t>7,797</t>
  </si>
  <si>
    <t>7,801</t>
  </si>
  <si>
    <t>7,766</t>
  </si>
  <si>
    <t>Morrill County, Nebraska</t>
  </si>
  <si>
    <t>5,040</t>
  </si>
  <si>
    <t>4,882</t>
  </si>
  <si>
    <t>4,862</t>
  </si>
  <si>
    <t>Nance County, Nebraska</t>
  </si>
  <si>
    <t>3,735</t>
  </si>
  <si>
    <t>3,729</t>
  </si>
  <si>
    <t>3,732</t>
  </si>
  <si>
    <t>3,703</t>
  </si>
  <si>
    <t>3,600</t>
  </si>
  <si>
    <t>3,570</t>
  </si>
  <si>
    <t>Nemaha County, Nebraska</t>
  </si>
  <si>
    <t>7,248</t>
  </si>
  <si>
    <t>7,247</t>
  </si>
  <si>
    <t>7,273</t>
  </si>
  <si>
    <t>7,197</t>
  </si>
  <si>
    <t>7,178</t>
  </si>
  <si>
    <t>7,175</t>
  </si>
  <si>
    <t>Nuckolls County, Nebraska</t>
  </si>
  <si>
    <t>4,500</t>
  </si>
  <si>
    <t>4,507</t>
  </si>
  <si>
    <t>4,451</t>
  </si>
  <si>
    <t>4,395</t>
  </si>
  <si>
    <t>4,369</t>
  </si>
  <si>
    <t>Otoe County, Nebraska</t>
  </si>
  <si>
    <t>15,758</t>
  </si>
  <si>
    <t>15,772</t>
  </si>
  <si>
    <t>15,704</t>
  </si>
  <si>
    <t>15,797</t>
  </si>
  <si>
    <t>Pawnee County, Nebraska</t>
  </si>
  <si>
    <t>2,773</t>
  </si>
  <si>
    <t>2,785</t>
  </si>
  <si>
    <t>2,782</t>
  </si>
  <si>
    <t>2,702</t>
  </si>
  <si>
    <t>Perkins County, Nebraska</t>
  </si>
  <si>
    <t>2,970</t>
  </si>
  <si>
    <t>2,987</t>
  </si>
  <si>
    <t>2,956</t>
  </si>
  <si>
    <t>2,947</t>
  </si>
  <si>
    <t>2,910</t>
  </si>
  <si>
    <t>Phelps County, Nebraska</t>
  </si>
  <si>
    <t>9,188</t>
  </si>
  <si>
    <t>9,185</t>
  </si>
  <si>
    <t>9,159</t>
  </si>
  <si>
    <t>9,197</t>
  </si>
  <si>
    <t>Pierce County, Nebraska</t>
  </si>
  <si>
    <t>7,266</t>
  </si>
  <si>
    <t>7,261</t>
  </si>
  <si>
    <t>7,196</t>
  </si>
  <si>
    <t>7,180</t>
  </si>
  <si>
    <t>7,164</t>
  </si>
  <si>
    <t>7,202</t>
  </si>
  <si>
    <t>Platte County, Nebraska</t>
  </si>
  <si>
    <t>32,237</t>
  </si>
  <si>
    <t>32,268</t>
  </si>
  <si>
    <t>32,558</t>
  </si>
  <si>
    <t>32,666</t>
  </si>
  <si>
    <t>Polk County, Nebraska</t>
  </si>
  <si>
    <t>5,406</t>
  </si>
  <si>
    <t>5,341</t>
  </si>
  <si>
    <t>5,282</t>
  </si>
  <si>
    <t>5,250</t>
  </si>
  <si>
    <t>5,271</t>
  </si>
  <si>
    <t>Red Willow County, Nebraska</t>
  </si>
  <si>
    <t>11,055</t>
  </si>
  <si>
    <t>11,052</t>
  </si>
  <si>
    <t>11,011</t>
  </si>
  <si>
    <t>11,013</t>
  </si>
  <si>
    <t>11,023</t>
  </si>
  <si>
    <t>10,867</t>
  </si>
  <si>
    <t>Richardson County, Nebraska</t>
  </si>
  <si>
    <t>8,363</t>
  </si>
  <si>
    <t>8,267</t>
  </si>
  <si>
    <t>8,125</t>
  </si>
  <si>
    <t>8,128</t>
  </si>
  <si>
    <t>Rock County, Nebraska</t>
  </si>
  <si>
    <t>1,526</t>
  </si>
  <si>
    <t>1,528</t>
  </si>
  <si>
    <t>1,445</t>
  </si>
  <si>
    <t>1,393</t>
  </si>
  <si>
    <t>1,417</t>
  </si>
  <si>
    <t>1,443</t>
  </si>
  <si>
    <t>Saline County, Nebraska</t>
  </si>
  <si>
    <t>14,231</t>
  </si>
  <si>
    <t>14,298</t>
  </si>
  <si>
    <t>14,252</t>
  </si>
  <si>
    <t>Sarpy County, Nebraska</t>
  </si>
  <si>
    <t>158,840</t>
  </si>
  <si>
    <t>159,748</t>
  </si>
  <si>
    <t>162,655</t>
  </si>
  <si>
    <t>165,822</t>
  </si>
  <si>
    <t>169,358</t>
  </si>
  <si>
    <t>172,193</t>
  </si>
  <si>
    <t>Saunders County, Nebraska</t>
  </si>
  <si>
    <t>20,780</t>
  </si>
  <si>
    <t>20,858</t>
  </si>
  <si>
    <t>20,872</t>
  </si>
  <si>
    <t>20,807</t>
  </si>
  <si>
    <t>20,881</t>
  </si>
  <si>
    <t>20,919</t>
  </si>
  <si>
    <t>Scotts Bluff County, Nebraska</t>
  </si>
  <si>
    <t>36,970</t>
  </si>
  <si>
    <t>37,060</t>
  </si>
  <si>
    <t>36,924</t>
  </si>
  <si>
    <t>36,902</t>
  </si>
  <si>
    <t>36,870</t>
  </si>
  <si>
    <t>36,465</t>
  </si>
  <si>
    <t>Seward County, Nebraska</t>
  </si>
  <si>
    <t>16,750</t>
  </si>
  <si>
    <t>16,788</t>
  </si>
  <si>
    <t>16,728</t>
  </si>
  <si>
    <t>17,064</t>
  </si>
  <si>
    <t>17,150</t>
  </si>
  <si>
    <t>Sheridan County, Nebraska</t>
  </si>
  <si>
    <t>5,457</t>
  </si>
  <si>
    <t>5,259</t>
  </si>
  <si>
    <t>Sherman County, Nebraska</t>
  </si>
  <si>
    <t>3,152</t>
  </si>
  <si>
    <t>3,149</t>
  </si>
  <si>
    <t>3,124</t>
  </si>
  <si>
    <t>3,074</t>
  </si>
  <si>
    <t>Sioux County, Nebraska</t>
  </si>
  <si>
    <t>1,311</t>
  </si>
  <si>
    <t>1,312</t>
  </si>
  <si>
    <t>1,326</t>
  </si>
  <si>
    <t>1,321</t>
  </si>
  <si>
    <t>1,319</t>
  </si>
  <si>
    <t>1,303</t>
  </si>
  <si>
    <t>Stanton County, Nebraska</t>
  </si>
  <si>
    <t>6,181</t>
  </si>
  <si>
    <t>6,069</t>
  </si>
  <si>
    <t>Thayer County, Nebraska</t>
  </si>
  <si>
    <t>5,228</t>
  </si>
  <si>
    <t>5,218</t>
  </si>
  <si>
    <t>5,171</t>
  </si>
  <si>
    <t>5,154</t>
  </si>
  <si>
    <t>5,196</t>
  </si>
  <si>
    <t>5,230</t>
  </si>
  <si>
    <t>Thomas County, Nebraska</t>
  </si>
  <si>
    <t>689</t>
  </si>
  <si>
    <t>691</t>
  </si>
  <si>
    <t>696</t>
  </si>
  <si>
    <t>687</t>
  </si>
  <si>
    <t>Thurston County, Nebraska</t>
  </si>
  <si>
    <t>6,940</t>
  </si>
  <si>
    <t>6,897</t>
  </si>
  <si>
    <t>Valley County, Nebraska</t>
  </si>
  <si>
    <t>4,260</t>
  </si>
  <si>
    <t>4,258</t>
  </si>
  <si>
    <t>4,243</t>
  </si>
  <si>
    <t>4,229</t>
  </si>
  <si>
    <t>4,197</t>
  </si>
  <si>
    <t>4,204</t>
  </si>
  <si>
    <t>Washington County, Nebraska</t>
  </si>
  <si>
    <t>20,234</t>
  </si>
  <si>
    <t>20,276</t>
  </si>
  <si>
    <t>20,291</t>
  </si>
  <si>
    <t>20,258</t>
  </si>
  <si>
    <t>Wayne County, Nebraska</t>
  </si>
  <si>
    <t>9,456</t>
  </si>
  <si>
    <t>9,514</t>
  </si>
  <si>
    <t>9,437</t>
  </si>
  <si>
    <t>9,431</t>
  </si>
  <si>
    <t>Webster County, Nebraska</t>
  </si>
  <si>
    <t>3,812</t>
  </si>
  <si>
    <t>3,814</t>
  </si>
  <si>
    <t>3,766</t>
  </si>
  <si>
    <t>3,753</t>
  </si>
  <si>
    <t>3,675</t>
  </si>
  <si>
    <t>Wheeler County, Nebraska</t>
  </si>
  <si>
    <t>818</t>
  </si>
  <si>
    <t>792</t>
  </si>
  <si>
    <t>758</t>
  </si>
  <si>
    <t>766</t>
  </si>
  <si>
    <t>York County, Nebraska</t>
  </si>
  <si>
    <t>13,665</t>
  </si>
  <si>
    <t>13,744</t>
  </si>
  <si>
    <t>13,863</t>
  </si>
  <si>
    <t>13,917</t>
  </si>
  <si>
    <t>Churchill County, Nevada</t>
  </si>
  <si>
    <t>24,877</t>
  </si>
  <si>
    <t>24,798</t>
  </si>
  <si>
    <t>24,587</t>
  </si>
  <si>
    <t>24,317</t>
  </si>
  <si>
    <t>24,045</t>
  </si>
  <si>
    <t>23,989</t>
  </si>
  <si>
    <t>Clark County, Nevada</t>
  </si>
  <si>
    <t>1,951,269</t>
  </si>
  <si>
    <t>1,953,263</t>
  </si>
  <si>
    <t>1,967,159</t>
  </si>
  <si>
    <t>1,998,646</t>
  </si>
  <si>
    <t>2,029,316</t>
  </si>
  <si>
    <t>2,069,681</t>
  </si>
  <si>
    <t>Douglas County, Nevada</t>
  </si>
  <si>
    <t>46,997</t>
  </si>
  <si>
    <t>47,038</t>
  </si>
  <si>
    <t>47,028</t>
  </si>
  <si>
    <t>46,991</t>
  </si>
  <si>
    <t>47,081</t>
  </si>
  <si>
    <t>Elko County, Nevada</t>
  </si>
  <si>
    <t>48,818</t>
  </si>
  <si>
    <t>48,942</t>
  </si>
  <si>
    <t>49,074</t>
  </si>
  <si>
    <t>49,505</t>
  </si>
  <si>
    <t>51,078</t>
  </si>
  <si>
    <t>52,531</t>
  </si>
  <si>
    <t>52,766</t>
  </si>
  <si>
    <t>Esmeralda County, Nevada</t>
  </si>
  <si>
    <t>783</t>
  </si>
  <si>
    <t>784</t>
  </si>
  <si>
    <t>832</t>
  </si>
  <si>
    <t>822</t>
  </si>
  <si>
    <t>Eureka County, Nevada</t>
  </si>
  <si>
    <t>1,987</t>
  </si>
  <si>
    <t>1,995</t>
  </si>
  <si>
    <t>1,984</t>
  </si>
  <si>
    <t>1,996</t>
  </si>
  <si>
    <t>2,071</t>
  </si>
  <si>
    <t>2,018</t>
  </si>
  <si>
    <t>Humboldt County, Nevada</t>
  </si>
  <si>
    <t>16,528</t>
  </si>
  <si>
    <t>16,525</t>
  </si>
  <si>
    <t>16,603</t>
  </si>
  <si>
    <t>16,661</t>
  </si>
  <si>
    <t>17,101</t>
  </si>
  <si>
    <t>17,369</t>
  </si>
  <si>
    <t>17,279</t>
  </si>
  <si>
    <t>Lander County, Nevada</t>
  </si>
  <si>
    <t>5,775</t>
  </si>
  <si>
    <t>5,848</t>
  </si>
  <si>
    <t>5,929</t>
  </si>
  <si>
    <t>6,009</t>
  </si>
  <si>
    <t>Lincoln County, Nevada</t>
  </si>
  <si>
    <t>5,345</t>
  </si>
  <si>
    <t>5,362</t>
  </si>
  <si>
    <t>5,348</t>
  </si>
  <si>
    <t>5,248</t>
  </si>
  <si>
    <t>Lyon County, Nevada</t>
  </si>
  <si>
    <t>51,980</t>
  </si>
  <si>
    <t>52,065</t>
  </si>
  <si>
    <t>51,484</t>
  </si>
  <si>
    <t>51,158</t>
  </si>
  <si>
    <t>51,400</t>
  </si>
  <si>
    <t>51,789</t>
  </si>
  <si>
    <t>Mineral County, Nevada</t>
  </si>
  <si>
    <t>4,772</t>
  </si>
  <si>
    <t>4,785</t>
  </si>
  <si>
    <t>4,630</t>
  </si>
  <si>
    <t>4,662</t>
  </si>
  <si>
    <t>4,559</t>
  </si>
  <si>
    <t>Nye County, Nevada</t>
  </si>
  <si>
    <t>43,946</t>
  </si>
  <si>
    <t>43,945</t>
  </si>
  <si>
    <t>43,864</t>
  </si>
  <si>
    <t>43,322</t>
  </si>
  <si>
    <t>42,923</t>
  </si>
  <si>
    <t>42,298</t>
  </si>
  <si>
    <t>42,282</t>
  </si>
  <si>
    <t>Pershing County, Nevada</t>
  </si>
  <si>
    <t>6,753</t>
  </si>
  <si>
    <t>6,640</t>
  </si>
  <si>
    <t>6,765</t>
  </si>
  <si>
    <t>6,862</t>
  </si>
  <si>
    <t>6,698</t>
  </si>
  <si>
    <t>Storey County, Nevada</t>
  </si>
  <si>
    <t>4,010</t>
  </si>
  <si>
    <t>3,889</t>
  </si>
  <si>
    <t>3,912</t>
  </si>
  <si>
    <t>Washoe County, Nevada</t>
  </si>
  <si>
    <t>421,407</t>
  </si>
  <si>
    <t>421,427</t>
  </si>
  <si>
    <t>422,035</t>
  </si>
  <si>
    <t>424,902</t>
  </si>
  <si>
    <t>429,086</t>
  </si>
  <si>
    <t>433,824</t>
  </si>
  <si>
    <t>440,078</t>
  </si>
  <si>
    <t>White Pine County, Nevada</t>
  </si>
  <si>
    <t>10,030</t>
  </si>
  <si>
    <t>10,114</t>
  </si>
  <si>
    <t>9,989</t>
  </si>
  <si>
    <t>10,034</t>
  </si>
  <si>
    <t>Carson City, Nevada</t>
  </si>
  <si>
    <t>55,274</t>
  </si>
  <si>
    <t>55,260</t>
  </si>
  <si>
    <t>54,747</t>
  </si>
  <si>
    <t>54,578</t>
  </si>
  <si>
    <t>54,061</t>
  </si>
  <si>
    <t>54,522</t>
  </si>
  <si>
    <t>Belknap County, New Hampshire</t>
  </si>
  <si>
    <t>60,088</t>
  </si>
  <si>
    <t>60,092</t>
  </si>
  <si>
    <t>60,109</t>
  </si>
  <si>
    <t>60,253</t>
  </si>
  <si>
    <t>60,394</t>
  </si>
  <si>
    <t>60,201</t>
  </si>
  <si>
    <t>60,305</t>
  </si>
  <si>
    <t>Carroll County, New Hampshire</t>
  </si>
  <si>
    <t>47,818</t>
  </si>
  <si>
    <t>47,820</t>
  </si>
  <si>
    <t>47,810</t>
  </si>
  <si>
    <t>47,736</t>
  </si>
  <si>
    <t>47,667</t>
  </si>
  <si>
    <t>47,505</t>
  </si>
  <si>
    <t>Cheshire County, New Hampshire</t>
  </si>
  <si>
    <t>77,117</t>
  </si>
  <si>
    <t>76,914</t>
  </si>
  <si>
    <t>76,792</t>
  </si>
  <si>
    <t>76,758</t>
  </si>
  <si>
    <t>76,399</t>
  </si>
  <si>
    <t>76,115</t>
  </si>
  <si>
    <t>Coos County, New Hampshire</t>
  </si>
  <si>
    <t>33,055</t>
  </si>
  <si>
    <t>33,052</t>
  </si>
  <si>
    <t>32,460</t>
  </si>
  <si>
    <t>31,977</t>
  </si>
  <si>
    <t>31,962</t>
  </si>
  <si>
    <t>31,653</t>
  </si>
  <si>
    <t>Grafton County, New Hampshire</t>
  </si>
  <si>
    <t>89,118</t>
  </si>
  <si>
    <t>89,114</t>
  </si>
  <si>
    <t>89,105</t>
  </si>
  <si>
    <t>89,067</t>
  </si>
  <si>
    <t>89,342</t>
  </si>
  <si>
    <t>89,628</t>
  </si>
  <si>
    <t>89,658</t>
  </si>
  <si>
    <t>Hillsborough County, New Hampshire</t>
  </si>
  <si>
    <t>400,721</t>
  </si>
  <si>
    <t>400,982</t>
  </si>
  <si>
    <t>401,716</t>
  </si>
  <si>
    <t>402,600</t>
  </si>
  <si>
    <t>403,398</t>
  </si>
  <si>
    <t>405,184</t>
  </si>
  <si>
    <t>Merrimack County, New Hampshire</t>
  </si>
  <si>
    <t>146,445</t>
  </si>
  <si>
    <t>146,442</t>
  </si>
  <si>
    <t>146,411</t>
  </si>
  <si>
    <t>146,681</t>
  </si>
  <si>
    <t>146,987</t>
  </si>
  <si>
    <t>147,150</t>
  </si>
  <si>
    <t>147,171</t>
  </si>
  <si>
    <t>Rockingham County, New Hampshire</t>
  </si>
  <si>
    <t>295,223</t>
  </si>
  <si>
    <t>295,220</t>
  </si>
  <si>
    <t>295,306</t>
  </si>
  <si>
    <t>295,999</t>
  </si>
  <si>
    <t>297,841</t>
  </si>
  <si>
    <t>298,745</t>
  </si>
  <si>
    <t>300,621</t>
  </si>
  <si>
    <t>Strafford County, New Hampshire</t>
  </si>
  <si>
    <t>123,143</t>
  </si>
  <si>
    <t>123,146</t>
  </si>
  <si>
    <t>123,203</t>
  </si>
  <si>
    <t>123,945</t>
  </si>
  <si>
    <t>124,543</t>
  </si>
  <si>
    <t>124,642</t>
  </si>
  <si>
    <t>125,604</t>
  </si>
  <si>
    <t>Sullivan County, New Hampshire</t>
  </si>
  <si>
    <t>43,742</t>
  </si>
  <si>
    <t>43,720</t>
  </si>
  <si>
    <t>43,460</t>
  </si>
  <si>
    <t>43,188</t>
  </si>
  <si>
    <t>42,986</t>
  </si>
  <si>
    <t>43,103</t>
  </si>
  <si>
    <t>Atlantic County, New Jersey</t>
  </si>
  <si>
    <t>274,549</t>
  </si>
  <si>
    <t>274,762</t>
  </si>
  <si>
    <t>274,923</t>
  </si>
  <si>
    <t>275,566</t>
  </si>
  <si>
    <t>276,167</t>
  </si>
  <si>
    <t>275,209</t>
  </si>
  <si>
    <t>Bergen County, New Jersey</t>
  </si>
  <si>
    <t>905,116</t>
  </si>
  <si>
    <t>905,117</t>
  </si>
  <si>
    <t>906,748</t>
  </si>
  <si>
    <t>914,087</t>
  </si>
  <si>
    <t>920,440</t>
  </si>
  <si>
    <t>927,434</t>
  </si>
  <si>
    <t>933,572</t>
  </si>
  <si>
    <t>Burlington County, New Jersey</t>
  </si>
  <si>
    <t>448,734</t>
  </si>
  <si>
    <t>448,728</t>
  </si>
  <si>
    <t>449,174</t>
  </si>
  <si>
    <t>450,531</t>
  </si>
  <si>
    <t>451,207</t>
  </si>
  <si>
    <t>450,141</t>
  </si>
  <si>
    <t>449,722</t>
  </si>
  <si>
    <t>Camden County, New Jersey</t>
  </si>
  <si>
    <t>513,657</t>
  </si>
  <si>
    <t>513,678</t>
  </si>
  <si>
    <t>513,630</t>
  </si>
  <si>
    <t>513,261</t>
  </si>
  <si>
    <t>513,104</t>
  </si>
  <si>
    <t>512,125</t>
  </si>
  <si>
    <t>511,038</t>
  </si>
  <si>
    <t>Cape May County, New Jersey</t>
  </si>
  <si>
    <t>97,265</t>
  </si>
  <si>
    <t>97,278</t>
  </si>
  <si>
    <t>96,562</t>
  </si>
  <si>
    <t>96,398</t>
  </si>
  <si>
    <t>95,849</t>
  </si>
  <si>
    <t>95,344</t>
  </si>
  <si>
    <t>Cumberland County, New Jersey</t>
  </si>
  <si>
    <t>156,898</t>
  </si>
  <si>
    <t>157,200</t>
  </si>
  <si>
    <t>157,607</t>
  </si>
  <si>
    <t>157,794</t>
  </si>
  <si>
    <t>157,153</t>
  </si>
  <si>
    <t>157,389</t>
  </si>
  <si>
    <t>Essex County, New Jersey</t>
  </si>
  <si>
    <t>783,969</t>
  </si>
  <si>
    <t>783,987</t>
  </si>
  <si>
    <t>784,608</t>
  </si>
  <si>
    <t>787,232</t>
  </si>
  <si>
    <t>788,425</t>
  </si>
  <si>
    <t>792,091</t>
  </si>
  <si>
    <t>795,723</t>
  </si>
  <si>
    <t>Gloucester County, New Jersey</t>
  </si>
  <si>
    <t>288,288</t>
  </si>
  <si>
    <t>288,602</t>
  </si>
  <si>
    <t>289,363</t>
  </si>
  <si>
    <t>289,671</t>
  </si>
  <si>
    <t>289,940</t>
  </si>
  <si>
    <t>290,951</t>
  </si>
  <si>
    <t>Hudson County, New Jersey</t>
  </si>
  <si>
    <t>634,266</t>
  </si>
  <si>
    <t>634,277</t>
  </si>
  <si>
    <t>636,294</t>
  </si>
  <si>
    <t>648,197</t>
  </si>
  <si>
    <t>656,879</t>
  </si>
  <si>
    <t>663,906</t>
  </si>
  <si>
    <t>669,115</t>
  </si>
  <si>
    <t>Hunterdon County, New Jersey</t>
  </si>
  <si>
    <t>128,349</t>
  </si>
  <si>
    <t>127,351</t>
  </si>
  <si>
    <t>127,343</t>
  </si>
  <si>
    <t>127,253</t>
  </si>
  <si>
    <t>126,593</t>
  </si>
  <si>
    <t>126,473</t>
  </si>
  <si>
    <t>126,067</t>
  </si>
  <si>
    <t>Mercer County, New Jersey</t>
  </si>
  <si>
    <t>366,513</t>
  </si>
  <si>
    <t>367,508</t>
  </si>
  <si>
    <t>368,043</t>
  </si>
  <si>
    <t>367,941</t>
  </si>
  <si>
    <t>369,057</t>
  </si>
  <si>
    <t>371,052</t>
  </si>
  <si>
    <t>371,537</t>
  </si>
  <si>
    <t>Middlesex County, New Jersey</t>
  </si>
  <si>
    <t>809,858</t>
  </si>
  <si>
    <t>809,860</t>
  </si>
  <si>
    <t>811,272</t>
  </si>
  <si>
    <t>817,400</t>
  </si>
  <si>
    <t>824,447</t>
  </si>
  <si>
    <t>830,815</t>
  </si>
  <si>
    <t>836,297</t>
  </si>
  <si>
    <t>Monmouth County, New Jersey</t>
  </si>
  <si>
    <t>630,380</t>
  </si>
  <si>
    <t>630,378</t>
  </si>
  <si>
    <t>630,649</t>
  </si>
  <si>
    <t>629,835</t>
  </si>
  <si>
    <t>629,176</t>
  </si>
  <si>
    <t>629,569</t>
  </si>
  <si>
    <t>629,279</t>
  </si>
  <si>
    <t>Morris County, New Jersey</t>
  </si>
  <si>
    <t>492,276</t>
  </si>
  <si>
    <t>492,279</t>
  </si>
  <si>
    <t>492,706</t>
  </si>
  <si>
    <t>495,782</t>
  </si>
  <si>
    <t>497,630</t>
  </si>
  <si>
    <t>499,672</t>
  </si>
  <si>
    <t>499,727</t>
  </si>
  <si>
    <t>Ocean County, New Jersey</t>
  </si>
  <si>
    <t>576,567</t>
  </si>
  <si>
    <t>576,565</t>
  </si>
  <si>
    <t>577,651</t>
  </si>
  <si>
    <t>578,990</t>
  </si>
  <si>
    <t>580,709</t>
  </si>
  <si>
    <t>583,412</t>
  </si>
  <si>
    <t>586,301</t>
  </si>
  <si>
    <t>Passaic County, New Jersey</t>
  </si>
  <si>
    <t>501,226</t>
  </si>
  <si>
    <t>501,624</t>
  </si>
  <si>
    <t>502,201</t>
  </si>
  <si>
    <t>503,946</t>
  </si>
  <si>
    <t>505,013</t>
  </si>
  <si>
    <t>506,998</t>
  </si>
  <si>
    <t>508,856</t>
  </si>
  <si>
    <t>Salem County, New Jersey</t>
  </si>
  <si>
    <t>66,083</t>
  </si>
  <si>
    <t>65,992</t>
  </si>
  <si>
    <t>66,028</t>
  </si>
  <si>
    <t>65,664</t>
  </si>
  <si>
    <t>65,106</t>
  </si>
  <si>
    <t>64,715</t>
  </si>
  <si>
    <t>Somerset County, New Jersey</t>
  </si>
  <si>
    <t>323,444</t>
  </si>
  <si>
    <t>323,441</t>
  </si>
  <si>
    <t>324,171</t>
  </si>
  <si>
    <t>326,795</t>
  </si>
  <si>
    <t>328,691</t>
  </si>
  <si>
    <t>331,297</t>
  </si>
  <si>
    <t>332,568</t>
  </si>
  <si>
    <t>Sussex County, New Jersey</t>
  </si>
  <si>
    <t>149,265</t>
  </si>
  <si>
    <t>148,869</t>
  </si>
  <si>
    <t>148,770</t>
  </si>
  <si>
    <t>148,034</t>
  </si>
  <si>
    <t>146,985</t>
  </si>
  <si>
    <t>145,740</t>
  </si>
  <si>
    <t>144,909</t>
  </si>
  <si>
    <t>Union County, New Jersey</t>
  </si>
  <si>
    <t>536,499</t>
  </si>
  <si>
    <t>537,810</t>
  </si>
  <si>
    <t>540,709</t>
  </si>
  <si>
    <t>545,001</t>
  </si>
  <si>
    <t>549,723</t>
  </si>
  <si>
    <t>552,939</t>
  </si>
  <si>
    <t>Warren County, New Jersey</t>
  </si>
  <si>
    <t>108,692</t>
  </si>
  <si>
    <t>108,676</t>
  </si>
  <si>
    <t>108,138</t>
  </si>
  <si>
    <t>106,839</t>
  </si>
  <si>
    <t>106,917</t>
  </si>
  <si>
    <t>Bernalillo County, New Mexico</t>
  </si>
  <si>
    <t>662,564</t>
  </si>
  <si>
    <t>662,555</t>
  </si>
  <si>
    <t>664,110</t>
  </si>
  <si>
    <t>669,604</t>
  </si>
  <si>
    <t>672,995</t>
  </si>
  <si>
    <t>674,883</t>
  </si>
  <si>
    <t>675,551</t>
  </si>
  <si>
    <t>Catron County, New Mexico</t>
  </si>
  <si>
    <t>3,725</t>
  </si>
  <si>
    <t>3,741</t>
  </si>
  <si>
    <t>3,652</t>
  </si>
  <si>
    <t>3,592</t>
  </si>
  <si>
    <t>3,556</t>
  </si>
  <si>
    <t>Chaves County, New Mexico</t>
  </si>
  <si>
    <t>65,779</t>
  </si>
  <si>
    <t>65,726</t>
  </si>
  <si>
    <t>65,828</t>
  </si>
  <si>
    <t>66,041</t>
  </si>
  <si>
    <t>65,878</t>
  </si>
  <si>
    <t>Cibola County, New Mexico</t>
  </si>
  <si>
    <t>27,213</t>
  </si>
  <si>
    <t>27,303</t>
  </si>
  <si>
    <t>27,509</t>
  </si>
  <si>
    <t>27,318</t>
  </si>
  <si>
    <t>27,483</t>
  </si>
  <si>
    <t>27,349</t>
  </si>
  <si>
    <t>Colfax County, New Mexico</t>
  </si>
  <si>
    <t>13,750</t>
  </si>
  <si>
    <t>13,739</t>
  </si>
  <si>
    <t>13,618</t>
  </si>
  <si>
    <t>13,230</t>
  </si>
  <si>
    <t>Curry County, New Mexico</t>
  </si>
  <si>
    <t>48,376</t>
  </si>
  <si>
    <t>48,962</t>
  </si>
  <si>
    <t>49,681</t>
  </si>
  <si>
    <t>50,674</t>
  </si>
  <si>
    <t>50,580</t>
  </si>
  <si>
    <t>50,969</t>
  </si>
  <si>
    <t>De Baca County, New Mexico</t>
  </si>
  <si>
    <t>2,022</t>
  </si>
  <si>
    <t>2,016</t>
  </si>
  <si>
    <t>1,967</t>
  </si>
  <si>
    <t>1,935</t>
  </si>
  <si>
    <t>1,825</t>
  </si>
  <si>
    <t>Doña Ana County, New Mexico</t>
  </si>
  <si>
    <t>209,233</t>
  </si>
  <si>
    <t>209,241</t>
  </si>
  <si>
    <t>210,237</t>
  </si>
  <si>
    <t>212,890</t>
  </si>
  <si>
    <t>214,208</t>
  </si>
  <si>
    <t>213,697</t>
  </si>
  <si>
    <t>213,676</t>
  </si>
  <si>
    <t>Eddy County, New Mexico</t>
  </si>
  <si>
    <t>53,829</t>
  </si>
  <si>
    <t>53,897</t>
  </si>
  <si>
    <t>54,021</t>
  </si>
  <si>
    <t>54,370</t>
  </si>
  <si>
    <t>55,486</t>
  </si>
  <si>
    <t>56,395</t>
  </si>
  <si>
    <t>Grant County, New Mexico</t>
  </si>
  <si>
    <t>29,514</t>
  </si>
  <si>
    <t>29,383</t>
  </si>
  <si>
    <t>29,385</t>
  </si>
  <si>
    <t>29,339</t>
  </si>
  <si>
    <t>29,310</t>
  </si>
  <si>
    <t>29,096</t>
  </si>
  <si>
    <t>Guadalupe County, New Mexico</t>
  </si>
  <si>
    <t>4,687</t>
  </si>
  <si>
    <t>4,688</t>
  </si>
  <si>
    <t>4,646</t>
  </si>
  <si>
    <t>4,607</t>
  </si>
  <si>
    <t>4,560</t>
  </si>
  <si>
    <t>4,468</t>
  </si>
  <si>
    <t>Harding County, New Mexico</t>
  </si>
  <si>
    <t>688</t>
  </si>
  <si>
    <t>713</t>
  </si>
  <si>
    <t>701</t>
  </si>
  <si>
    <t>683</t>
  </si>
  <si>
    <t>Hidalgo County, New Mexico</t>
  </si>
  <si>
    <t>4,894</t>
  </si>
  <si>
    <t>4,851</t>
  </si>
  <si>
    <t>4,844</t>
  </si>
  <si>
    <t>4,789</t>
  </si>
  <si>
    <t>4,626</t>
  </si>
  <si>
    <t>Lea County, New Mexico</t>
  </si>
  <si>
    <t>64,727</t>
  </si>
  <si>
    <t>64,644</t>
  </si>
  <si>
    <t>65,103</t>
  </si>
  <si>
    <t>66,286</t>
  </si>
  <si>
    <t>68,347</t>
  </si>
  <si>
    <t>69,999</t>
  </si>
  <si>
    <t>Lincoln County, New Mexico</t>
  </si>
  <si>
    <t>20,497</t>
  </si>
  <si>
    <t>20,402</t>
  </si>
  <si>
    <t>20,208</t>
  </si>
  <si>
    <t>20,023</t>
  </si>
  <si>
    <t>Los Alamos County, New Mexico</t>
  </si>
  <si>
    <t>18,012</t>
  </si>
  <si>
    <t>18,181</t>
  </si>
  <si>
    <t>18,162</t>
  </si>
  <si>
    <t>17,831</t>
  </si>
  <si>
    <t>Luna County, New Mexico</t>
  </si>
  <si>
    <t>25,095</t>
  </si>
  <si>
    <t>25,116</t>
  </si>
  <si>
    <t>25,147</t>
  </si>
  <si>
    <t>25,019</t>
  </si>
  <si>
    <t>24,778</t>
  </si>
  <si>
    <t>24,673</t>
  </si>
  <si>
    <t>McKinley County, New Mexico</t>
  </si>
  <si>
    <t>71,492</t>
  </si>
  <si>
    <t>71,491</t>
  </si>
  <si>
    <t>71,766</t>
  </si>
  <si>
    <t>73,497</t>
  </si>
  <si>
    <t>72,716</t>
  </si>
  <si>
    <t>73,332</t>
  </si>
  <si>
    <t>74,098</t>
  </si>
  <si>
    <t>Mora County, New Mexico</t>
  </si>
  <si>
    <t>4,881</t>
  </si>
  <si>
    <t>4,783</t>
  </si>
  <si>
    <t>4,679</t>
  </si>
  <si>
    <t>4,673</t>
  </si>
  <si>
    <t>4,592</t>
  </si>
  <si>
    <t>Otero County, New Mexico</t>
  </si>
  <si>
    <t>63,797</t>
  </si>
  <si>
    <t>64,396</t>
  </si>
  <si>
    <t>65,597</t>
  </si>
  <si>
    <t>66,102</t>
  </si>
  <si>
    <t>65,900</t>
  </si>
  <si>
    <t>65,082</t>
  </si>
  <si>
    <t>Quay County, New Mexico</t>
  </si>
  <si>
    <t>9,041</t>
  </si>
  <si>
    <t>9,050</t>
  </si>
  <si>
    <t>8,798</t>
  </si>
  <si>
    <t>8,697</t>
  </si>
  <si>
    <t>Rio Arriba County, New Mexico</t>
  </si>
  <si>
    <t>40,247</t>
  </si>
  <si>
    <t>40,318</t>
  </si>
  <si>
    <t>40,260</t>
  </si>
  <si>
    <t>40,088</t>
  </si>
  <si>
    <t>39,777</t>
  </si>
  <si>
    <t>Roosevelt County, New Mexico</t>
  </si>
  <si>
    <t>19,846</t>
  </si>
  <si>
    <t>20,011</t>
  </si>
  <si>
    <t>20,459</t>
  </si>
  <si>
    <t>20,336</t>
  </si>
  <si>
    <t>19,983</t>
  </si>
  <si>
    <t>19,536</t>
  </si>
  <si>
    <t>Sandoval County, New Mexico</t>
  </si>
  <si>
    <t>131,561</t>
  </si>
  <si>
    <t>131,563</t>
  </si>
  <si>
    <t>132,367</t>
  </si>
  <si>
    <t>134,183</t>
  </si>
  <si>
    <t>135,319</t>
  </si>
  <si>
    <t>136,479</t>
  </si>
  <si>
    <t>137,608</t>
  </si>
  <si>
    <t>San Juan County, New Mexico</t>
  </si>
  <si>
    <t>130,044</t>
  </si>
  <si>
    <t>130,045</t>
  </si>
  <si>
    <t>130,155</t>
  </si>
  <si>
    <t>128,035</t>
  </si>
  <si>
    <t>128,367</t>
  </si>
  <si>
    <t>126,448</t>
  </si>
  <si>
    <t>123,785</t>
  </si>
  <si>
    <t>San Miguel County, New Mexico</t>
  </si>
  <si>
    <t>29,393</t>
  </si>
  <si>
    <t>29,377</t>
  </si>
  <si>
    <t>29,305</t>
  </si>
  <si>
    <t>28,953</t>
  </si>
  <si>
    <t>28,623</t>
  </si>
  <si>
    <t>28,239</t>
  </si>
  <si>
    <t>Santa Fe County, New Mexico</t>
  </si>
  <si>
    <t>144,170</t>
  </si>
  <si>
    <t>144,171</t>
  </si>
  <si>
    <t>144,503</t>
  </si>
  <si>
    <t>145,447</t>
  </si>
  <si>
    <t>146,385</t>
  </si>
  <si>
    <t>147,306</t>
  </si>
  <si>
    <t>148,164</t>
  </si>
  <si>
    <t>Sierra County, New Mexico</t>
  </si>
  <si>
    <t>11,988</t>
  </si>
  <si>
    <t>12,039</t>
  </si>
  <si>
    <t>12,040</t>
  </si>
  <si>
    <t>11,571</t>
  </si>
  <si>
    <t>11,325</t>
  </si>
  <si>
    <t>Socorro County, New Mexico</t>
  </si>
  <si>
    <t>17,864</t>
  </si>
  <si>
    <t>17,830</t>
  </si>
  <si>
    <t>17,840</t>
  </si>
  <si>
    <t>17,527</t>
  </si>
  <si>
    <t>17,310</t>
  </si>
  <si>
    <t>Taos County, New Mexico</t>
  </si>
  <si>
    <t>32,937</t>
  </si>
  <si>
    <t>32,940</t>
  </si>
  <si>
    <t>32,906</t>
  </si>
  <si>
    <t>32,941</t>
  </si>
  <si>
    <t>33,030</t>
  </si>
  <si>
    <t>33,084</t>
  </si>
  <si>
    <t>Torrance County, New Mexico</t>
  </si>
  <si>
    <t>16,383</t>
  </si>
  <si>
    <t>16,380</t>
  </si>
  <si>
    <t>16,411</t>
  </si>
  <si>
    <t>16,072</t>
  </si>
  <si>
    <t>15,713</t>
  </si>
  <si>
    <t>15,611</t>
  </si>
  <si>
    <t>Union County, New Mexico</t>
  </si>
  <si>
    <t>4,549</t>
  </si>
  <si>
    <t>4,551</t>
  </si>
  <si>
    <t>4,428</t>
  </si>
  <si>
    <t>4,419</t>
  </si>
  <si>
    <t>4,381</t>
  </si>
  <si>
    <t>Valencia County, New Mexico</t>
  </si>
  <si>
    <t>76,569</t>
  </si>
  <si>
    <t>76,574</t>
  </si>
  <si>
    <t>76,893</t>
  </si>
  <si>
    <t>76,270</t>
  </si>
  <si>
    <t>75,817</t>
  </si>
  <si>
    <t>Albany County, New York</t>
  </si>
  <si>
    <t>304,204</t>
  </si>
  <si>
    <t>304,208</t>
  </si>
  <si>
    <t>304,005</t>
  </si>
  <si>
    <t>304,840</t>
  </si>
  <si>
    <t>306,186</t>
  </si>
  <si>
    <t>307,418</t>
  </si>
  <si>
    <t>308,171</t>
  </si>
  <si>
    <t>Allegany County, New York</t>
  </si>
  <si>
    <t>48,946</t>
  </si>
  <si>
    <t>48,986</t>
  </si>
  <si>
    <t>48,862</t>
  </si>
  <si>
    <t>48,289</t>
  </si>
  <si>
    <t>48,060</t>
  </si>
  <si>
    <t>Bronx County, New York</t>
  </si>
  <si>
    <t>1,385,108</t>
  </si>
  <si>
    <t>1,388,314</t>
  </si>
  <si>
    <t>1,399,815</t>
  </si>
  <si>
    <t>1,414,225</t>
  </si>
  <si>
    <t>1,427,317</t>
  </si>
  <si>
    <t>1,438,159</t>
  </si>
  <si>
    <t>Broome County, New York</t>
  </si>
  <si>
    <t>200,600</t>
  </si>
  <si>
    <t>200,428</t>
  </si>
  <si>
    <t>199,335</t>
  </si>
  <si>
    <t>198,670</t>
  </si>
  <si>
    <t>198,203</t>
  </si>
  <si>
    <t>197,349</t>
  </si>
  <si>
    <t>Cattaraugus County, New York</t>
  </si>
  <si>
    <t>80,317</t>
  </si>
  <si>
    <t>80,227</t>
  </si>
  <si>
    <t>79,820</t>
  </si>
  <si>
    <t>79,342</t>
  </si>
  <si>
    <t>78,996</t>
  </si>
  <si>
    <t>78,600</t>
  </si>
  <si>
    <t>Cayuga County, New York</t>
  </si>
  <si>
    <t>80,026</t>
  </si>
  <si>
    <t>80,025</t>
  </si>
  <si>
    <t>79,826</t>
  </si>
  <si>
    <t>79,803</t>
  </si>
  <si>
    <t>79,617</t>
  </si>
  <si>
    <t>79,335</t>
  </si>
  <si>
    <t>78,823</t>
  </si>
  <si>
    <t>Chautauqua County, New York</t>
  </si>
  <si>
    <t>134,905</t>
  </si>
  <si>
    <t>134,839</t>
  </si>
  <si>
    <t>134,316</t>
  </si>
  <si>
    <t>133,458</t>
  </si>
  <si>
    <t>133,115</t>
  </si>
  <si>
    <t>132,053</t>
  </si>
  <si>
    <t>Chemung County, New York</t>
  </si>
  <si>
    <t>88,830</t>
  </si>
  <si>
    <t>88,947</t>
  </si>
  <si>
    <t>88,973</t>
  </si>
  <si>
    <t>89,231</t>
  </si>
  <si>
    <t>88,485</t>
  </si>
  <si>
    <t>87,770</t>
  </si>
  <si>
    <t>Chenango County, New York</t>
  </si>
  <si>
    <t>50,477</t>
  </si>
  <si>
    <t>50,479</t>
  </si>
  <si>
    <t>50,214</t>
  </si>
  <si>
    <t>49,849</t>
  </si>
  <si>
    <t>49,518</t>
  </si>
  <si>
    <t>49,426</t>
  </si>
  <si>
    <t>Clinton County, New York</t>
  </si>
  <si>
    <t>82,128</t>
  </si>
  <si>
    <t>82,066</t>
  </si>
  <si>
    <t>81,849</t>
  </si>
  <si>
    <t>81,826</t>
  </si>
  <si>
    <t>81,773</t>
  </si>
  <si>
    <t>81,632</t>
  </si>
  <si>
    <t>Columbia County, New York</t>
  </si>
  <si>
    <t>63,096</t>
  </si>
  <si>
    <t>63,015</t>
  </si>
  <si>
    <t>62,644</t>
  </si>
  <si>
    <t>62,554</t>
  </si>
  <si>
    <t>62,289</t>
  </si>
  <si>
    <t>62,122</t>
  </si>
  <si>
    <t>Cortland County, New York</t>
  </si>
  <si>
    <t>49,336</t>
  </si>
  <si>
    <t>49,303</t>
  </si>
  <si>
    <t>49,257</t>
  </si>
  <si>
    <t>49,520</t>
  </si>
  <si>
    <t>49,203</t>
  </si>
  <si>
    <t>49,149</t>
  </si>
  <si>
    <t>49,024</t>
  </si>
  <si>
    <t>Delaware County, New York</t>
  </si>
  <si>
    <t>47,980</t>
  </si>
  <si>
    <t>47,989</t>
  </si>
  <si>
    <t>47,856</t>
  </si>
  <si>
    <t>47,625</t>
  </si>
  <si>
    <t>47,166</t>
  </si>
  <si>
    <t>46,581</t>
  </si>
  <si>
    <t>Dutchess County, New York</t>
  </si>
  <si>
    <t>297,488</t>
  </si>
  <si>
    <t>297,448</t>
  </si>
  <si>
    <t>297,687</t>
  </si>
  <si>
    <t>298,272</t>
  </si>
  <si>
    <t>297,340</t>
  </si>
  <si>
    <t>297,063</t>
  </si>
  <si>
    <t>296,579</t>
  </si>
  <si>
    <t>Erie County, New York</t>
  </si>
  <si>
    <t>919,040</t>
  </si>
  <si>
    <t>919,064</t>
  </si>
  <si>
    <t>918,836</t>
  </si>
  <si>
    <t>919,709</t>
  </si>
  <si>
    <t>920,205</t>
  </si>
  <si>
    <t>921,883</t>
  </si>
  <si>
    <t>922,835</t>
  </si>
  <si>
    <t>Essex County, New York</t>
  </si>
  <si>
    <t>39,370</t>
  </si>
  <si>
    <t>39,372</t>
  </si>
  <si>
    <t>39,289</t>
  </si>
  <si>
    <t>39,468</t>
  </si>
  <si>
    <t>39,066</t>
  </si>
  <si>
    <t>38,857</t>
  </si>
  <si>
    <t>Franklin County, New York</t>
  </si>
  <si>
    <t>51,599</t>
  </si>
  <si>
    <t>51,597</t>
  </si>
  <si>
    <t>51,582</t>
  </si>
  <si>
    <t>51,547</t>
  </si>
  <si>
    <t>51,813</t>
  </si>
  <si>
    <t>51,335</t>
  </si>
  <si>
    <t>Fulton County, New York</t>
  </si>
  <si>
    <t>55,531</t>
  </si>
  <si>
    <t>55,451</t>
  </si>
  <si>
    <t>55,013</t>
  </si>
  <si>
    <t>54,528</t>
  </si>
  <si>
    <t>54,105</t>
  </si>
  <si>
    <t>Genesee County, New York</t>
  </si>
  <si>
    <t>60,079</t>
  </si>
  <si>
    <t>60,050</t>
  </si>
  <si>
    <t>60,032</t>
  </si>
  <si>
    <t>60,019</t>
  </si>
  <si>
    <t>59,874</t>
  </si>
  <si>
    <t>59,422</t>
  </si>
  <si>
    <t>59,162</t>
  </si>
  <si>
    <t>Greene County, New York</t>
  </si>
  <si>
    <t>49,221</t>
  </si>
  <si>
    <t>49,220</t>
  </si>
  <si>
    <t>49,115</t>
  </si>
  <si>
    <t>48,992</t>
  </si>
  <si>
    <t>48,656</t>
  </si>
  <si>
    <t>48,359</t>
  </si>
  <si>
    <t>47,967</t>
  </si>
  <si>
    <t>Hamilton County, New York</t>
  </si>
  <si>
    <t>4,836</t>
  </si>
  <si>
    <t>4,822</t>
  </si>
  <si>
    <t>4,759</t>
  </si>
  <si>
    <t>4,715</t>
  </si>
  <si>
    <t>Herkimer County, New York</t>
  </si>
  <si>
    <t>64,519</t>
  </si>
  <si>
    <t>64,503</t>
  </si>
  <si>
    <t>64,442</t>
  </si>
  <si>
    <t>64,639</t>
  </si>
  <si>
    <t>64,572</t>
  </si>
  <si>
    <t>64,246</t>
  </si>
  <si>
    <t>63,744</t>
  </si>
  <si>
    <t>Jefferson County, New York</t>
  </si>
  <si>
    <t>116,229</t>
  </si>
  <si>
    <t>116,595</t>
  </si>
  <si>
    <t>118,273</t>
  </si>
  <si>
    <t>120,916</t>
  </si>
  <si>
    <t>119,536</t>
  </si>
  <si>
    <t>119,103</t>
  </si>
  <si>
    <t>Kings County, New York</t>
  </si>
  <si>
    <t>2,504,700</t>
  </si>
  <si>
    <t>2,504,709</t>
  </si>
  <si>
    <t>2,510,073</t>
  </si>
  <si>
    <t>2,544,903</t>
  </si>
  <si>
    <t>2,574,864</t>
  </si>
  <si>
    <t>2,602,373</t>
  </si>
  <si>
    <t>2,621,793</t>
  </si>
  <si>
    <t>Lewis County, New York</t>
  </si>
  <si>
    <t>27,087</t>
  </si>
  <si>
    <t>27,259</t>
  </si>
  <si>
    <t>27,186</t>
  </si>
  <si>
    <t>Livingston County, New York</t>
  </si>
  <si>
    <t>65,393</t>
  </si>
  <si>
    <t>65,250</t>
  </si>
  <si>
    <t>65,261</t>
  </si>
  <si>
    <t>64,896</t>
  </si>
  <si>
    <t>64,862</t>
  </si>
  <si>
    <t>64,731</t>
  </si>
  <si>
    <t>64,586</t>
  </si>
  <si>
    <t>Madison County, New York</t>
  </si>
  <si>
    <t>73,442</t>
  </si>
  <si>
    <t>73,440</t>
  </si>
  <si>
    <t>73,400</t>
  </si>
  <si>
    <t>72,946</t>
  </si>
  <si>
    <t>72,420</t>
  </si>
  <si>
    <t>72,521</t>
  </si>
  <si>
    <t>72,369</t>
  </si>
  <si>
    <t>Monroe County, New York</t>
  </si>
  <si>
    <t>744,344</t>
  </si>
  <si>
    <t>744,340</t>
  </si>
  <si>
    <t>744,647</t>
  </si>
  <si>
    <t>747,225</t>
  </si>
  <si>
    <t>748,582</t>
  </si>
  <si>
    <t>750,071</t>
  </si>
  <si>
    <t>749,857</t>
  </si>
  <si>
    <t>Montgomery County, New York</t>
  </si>
  <si>
    <t>50,219</t>
  </si>
  <si>
    <t>50,236</t>
  </si>
  <si>
    <t>50,288</t>
  </si>
  <si>
    <t>49,965</t>
  </si>
  <si>
    <t>49,891</t>
  </si>
  <si>
    <t>49,830</t>
  </si>
  <si>
    <t>49,779</t>
  </si>
  <si>
    <t>Nassau County, New York</t>
  </si>
  <si>
    <t>1,339,532</t>
  </si>
  <si>
    <t>1,339,710</t>
  </si>
  <si>
    <t>1,341,500</t>
  </si>
  <si>
    <t>1,346,857</t>
  </si>
  <si>
    <t>1,350,923</t>
  </si>
  <si>
    <t>1,355,099</t>
  </si>
  <si>
    <t>1,358,627</t>
  </si>
  <si>
    <t>New York County, New York</t>
  </si>
  <si>
    <t>1,585,873</t>
  </si>
  <si>
    <t>1,588,494</t>
  </si>
  <si>
    <t>1,610,027</t>
  </si>
  <si>
    <t>1,625,198</t>
  </si>
  <si>
    <t>1,632,005</t>
  </si>
  <si>
    <t>1,636,268</t>
  </si>
  <si>
    <t>Niagara County, New York</t>
  </si>
  <si>
    <t>216,469</t>
  </si>
  <si>
    <t>216,477</t>
  </si>
  <si>
    <t>216,506</t>
  </si>
  <si>
    <t>215,702</t>
  </si>
  <si>
    <t>214,862</t>
  </si>
  <si>
    <t>214,270</t>
  </si>
  <si>
    <t>213,525</t>
  </si>
  <si>
    <t>Oneida County, New York</t>
  </si>
  <si>
    <t>234,878</t>
  </si>
  <si>
    <t>234,879</t>
  </si>
  <si>
    <t>234,859</t>
  </si>
  <si>
    <t>234,207</t>
  </si>
  <si>
    <t>233,981</t>
  </si>
  <si>
    <t>233,801</t>
  </si>
  <si>
    <t>232,871</t>
  </si>
  <si>
    <t>Onondaga County, New York</t>
  </si>
  <si>
    <t>467,026</t>
  </si>
  <si>
    <t>467,031</t>
  </si>
  <si>
    <t>467,422</t>
  </si>
  <si>
    <t>467,586</t>
  </si>
  <si>
    <t>467,182</t>
  </si>
  <si>
    <t>468,843</t>
  </si>
  <si>
    <t>468,196</t>
  </si>
  <si>
    <t>Ontario County, New York</t>
  </si>
  <si>
    <t>107,931</t>
  </si>
  <si>
    <t>108,105</t>
  </si>
  <si>
    <t>108,233</t>
  </si>
  <si>
    <t>108,762</t>
  </si>
  <si>
    <t>108,824</t>
  </si>
  <si>
    <t>109,351</t>
  </si>
  <si>
    <t>109,707</t>
  </si>
  <si>
    <t>Orange County, New York</t>
  </si>
  <si>
    <t>372,813</t>
  </si>
  <si>
    <t>373,402</t>
  </si>
  <si>
    <t>374,228</t>
  </si>
  <si>
    <t>373,936</t>
  </si>
  <si>
    <t>374,926</t>
  </si>
  <si>
    <t>376,099</t>
  </si>
  <si>
    <t>Orleans County, New York</t>
  </si>
  <si>
    <t>42,883</t>
  </si>
  <si>
    <t>42,847</t>
  </si>
  <si>
    <t>42,730</t>
  </si>
  <si>
    <t>42,517</t>
  </si>
  <si>
    <t>42,384</t>
  </si>
  <si>
    <t>41,984</t>
  </si>
  <si>
    <t>Oswego County, New York</t>
  </si>
  <si>
    <t>122,109</t>
  </si>
  <si>
    <t>122,107</t>
  </si>
  <si>
    <t>122,154</t>
  </si>
  <si>
    <t>122,077</t>
  </si>
  <si>
    <t>121,654</t>
  </si>
  <si>
    <t>121,497</t>
  </si>
  <si>
    <t>120,913</t>
  </si>
  <si>
    <t>Otsego County, New York</t>
  </si>
  <si>
    <t>62,259</t>
  </si>
  <si>
    <t>62,253</t>
  </si>
  <si>
    <t>62,225</t>
  </si>
  <si>
    <t>62,015</t>
  </si>
  <si>
    <t>61,880</t>
  </si>
  <si>
    <t>61,644</t>
  </si>
  <si>
    <t>61,128</t>
  </si>
  <si>
    <t>Putnam County, New York</t>
  </si>
  <si>
    <t>99,710</t>
  </si>
  <si>
    <t>99,750</t>
  </si>
  <si>
    <t>99,775</t>
  </si>
  <si>
    <t>99,924</t>
  </si>
  <si>
    <t>99,657</t>
  </si>
  <si>
    <t>99,643</t>
  </si>
  <si>
    <t>99,487</t>
  </si>
  <si>
    <t>Queens County, New York</t>
  </si>
  <si>
    <t>2,230,722</t>
  </si>
  <si>
    <t>2,230,539</t>
  </si>
  <si>
    <t>2,235,370</t>
  </si>
  <si>
    <t>2,261,430</t>
  </si>
  <si>
    <t>2,280,639</t>
  </si>
  <si>
    <t>2,303,993</t>
  </si>
  <si>
    <t>2,321,580</t>
  </si>
  <si>
    <t>Rensselaer County, New York</t>
  </si>
  <si>
    <t>159,429</t>
  </si>
  <si>
    <t>159,427</t>
  </si>
  <si>
    <t>159,346</t>
  </si>
  <si>
    <t>159,654</t>
  </si>
  <si>
    <t>159,572</t>
  </si>
  <si>
    <t>159,653</t>
  </si>
  <si>
    <t>159,774</t>
  </si>
  <si>
    <t>Richmond County, New York</t>
  </si>
  <si>
    <t>468,730</t>
  </si>
  <si>
    <t>469,602</t>
  </si>
  <si>
    <t>471,063</t>
  </si>
  <si>
    <t>470,977</t>
  </si>
  <si>
    <t>472,691</t>
  </si>
  <si>
    <t>473,279</t>
  </si>
  <si>
    <t>Rockland County, New York</t>
  </si>
  <si>
    <t>311,687</t>
  </si>
  <si>
    <t>312,475</t>
  </si>
  <si>
    <t>315,783</t>
  </si>
  <si>
    <t>317,825</t>
  </si>
  <si>
    <t>320,983</t>
  </si>
  <si>
    <t>323,866</t>
  </si>
  <si>
    <t>St. Lawrence County, New York</t>
  </si>
  <si>
    <t>111,944</t>
  </si>
  <si>
    <t>111,821</t>
  </si>
  <si>
    <t>112,370</t>
  </si>
  <si>
    <t>112,466</t>
  </si>
  <si>
    <t>112,019</t>
  </si>
  <si>
    <t>111,400</t>
  </si>
  <si>
    <t>Saratoga County, New York</t>
  </si>
  <si>
    <t>219,607</t>
  </si>
  <si>
    <t>219,613</t>
  </si>
  <si>
    <t>220,018</t>
  </si>
  <si>
    <t>221,088</t>
  </si>
  <si>
    <t>222,413</t>
  </si>
  <si>
    <t>224,119</t>
  </si>
  <si>
    <t>224,921</t>
  </si>
  <si>
    <t>Schenectady County, New York</t>
  </si>
  <si>
    <t>154,727</t>
  </si>
  <si>
    <t>154,725</t>
  </si>
  <si>
    <t>154,919</t>
  </si>
  <si>
    <t>154,746</t>
  </si>
  <si>
    <t>155,051</t>
  </si>
  <si>
    <t>155,440</t>
  </si>
  <si>
    <t>155,735</t>
  </si>
  <si>
    <t>Schoharie County, New York</t>
  </si>
  <si>
    <t>32,749</t>
  </si>
  <si>
    <t>32,747</t>
  </si>
  <si>
    <t>32,638</t>
  </si>
  <si>
    <t>32,048</t>
  </si>
  <si>
    <t>31,849</t>
  </si>
  <si>
    <t>Schuyler County, New York</t>
  </si>
  <si>
    <t>18,343</t>
  </si>
  <si>
    <t>18,344</t>
  </si>
  <si>
    <t>18,302</t>
  </si>
  <si>
    <t>18,549</t>
  </si>
  <si>
    <t>18,484</t>
  </si>
  <si>
    <t>Seneca County, New York</t>
  </si>
  <si>
    <t>35,244</t>
  </si>
  <si>
    <t>35,247</t>
  </si>
  <si>
    <t>35,377</t>
  </si>
  <si>
    <t>35,381</t>
  </si>
  <si>
    <t>35,273</t>
  </si>
  <si>
    <t>34,884</t>
  </si>
  <si>
    <t>Steuben County, New York</t>
  </si>
  <si>
    <t>98,990</t>
  </si>
  <si>
    <t>98,988</t>
  </si>
  <si>
    <t>98,939</t>
  </si>
  <si>
    <t>99,252</t>
  </si>
  <si>
    <t>98,951</t>
  </si>
  <si>
    <t>98,394</t>
  </si>
  <si>
    <t>Suffolk County, New York</t>
  </si>
  <si>
    <t>1,493,350</t>
  </si>
  <si>
    <t>1,493,346</t>
  </si>
  <si>
    <t>1,494,744</t>
  </si>
  <si>
    <t>1,500,780</t>
  </si>
  <si>
    <t>1,500,422</t>
  </si>
  <si>
    <t>1,502,953</t>
  </si>
  <si>
    <t>1,502,968</t>
  </si>
  <si>
    <t>Sullivan County, New York</t>
  </si>
  <si>
    <t>77,547</t>
  </si>
  <si>
    <t>77,545</t>
  </si>
  <si>
    <t>77,443</t>
  </si>
  <si>
    <t>77,123</t>
  </si>
  <si>
    <t>76,951</t>
  </si>
  <si>
    <t>76,999</t>
  </si>
  <si>
    <t>75,943</t>
  </si>
  <si>
    <t>Tioga County, New York</t>
  </si>
  <si>
    <t>51,125</t>
  </si>
  <si>
    <t>51,041</t>
  </si>
  <si>
    <t>50,916</t>
  </si>
  <si>
    <t>50,335</t>
  </si>
  <si>
    <t>50,159</t>
  </si>
  <si>
    <t>49,870</t>
  </si>
  <si>
    <t>Tompkins County, New York</t>
  </si>
  <si>
    <t>101,564</t>
  </si>
  <si>
    <t>101,595</t>
  </si>
  <si>
    <t>101,726</t>
  </si>
  <si>
    <t>102,066</t>
  </si>
  <si>
    <t>103,044</t>
  </si>
  <si>
    <t>104,368</t>
  </si>
  <si>
    <t>104,691</t>
  </si>
  <si>
    <t>Ulster County, New York</t>
  </si>
  <si>
    <t>182,493</t>
  </si>
  <si>
    <t>182,494</t>
  </si>
  <si>
    <t>182,374</t>
  </si>
  <si>
    <t>182,613</t>
  </si>
  <si>
    <t>181,708</t>
  </si>
  <si>
    <t>180,848</t>
  </si>
  <si>
    <t>180,445</t>
  </si>
  <si>
    <t>Warren County, New York</t>
  </si>
  <si>
    <t>65,707</t>
  </si>
  <si>
    <t>65,705</t>
  </si>
  <si>
    <t>65,675</t>
  </si>
  <si>
    <t>65,689</t>
  </si>
  <si>
    <t>65,430</t>
  </si>
  <si>
    <t>65,175</t>
  </si>
  <si>
    <t>64,973</t>
  </si>
  <si>
    <t>Washington County, New York</t>
  </si>
  <si>
    <t>63,216</t>
  </si>
  <si>
    <t>63,316</t>
  </si>
  <si>
    <t>63,093</t>
  </si>
  <si>
    <t>63,046</t>
  </si>
  <si>
    <t>62,723</t>
  </si>
  <si>
    <t>62,372</t>
  </si>
  <si>
    <t>Wayne County, New York</t>
  </si>
  <si>
    <t>93,772</t>
  </si>
  <si>
    <t>93,762</t>
  </si>
  <si>
    <t>93,734</t>
  </si>
  <si>
    <t>93,255</t>
  </si>
  <si>
    <t>93,009</t>
  </si>
  <si>
    <t>92,388</t>
  </si>
  <si>
    <t>92,051</t>
  </si>
  <si>
    <t>Westchester County, New York</t>
  </si>
  <si>
    <t>949,113</t>
  </si>
  <si>
    <t>949,114</t>
  </si>
  <si>
    <t>950,544</t>
  </si>
  <si>
    <t>957,271</t>
  </si>
  <si>
    <t>961,849</t>
  </si>
  <si>
    <t>969,296</t>
  </si>
  <si>
    <t>972,634</t>
  </si>
  <si>
    <t>Wyoming County, New York</t>
  </si>
  <si>
    <t>42,155</t>
  </si>
  <si>
    <t>42,143</t>
  </si>
  <si>
    <t>42,097</t>
  </si>
  <si>
    <t>41,909</t>
  </si>
  <si>
    <t>41,762</t>
  </si>
  <si>
    <t>41,441</t>
  </si>
  <si>
    <t>41,188</t>
  </si>
  <si>
    <t>Yates County, New York</t>
  </si>
  <si>
    <t>25,348</t>
  </si>
  <si>
    <t>25,352</t>
  </si>
  <si>
    <t>25,360</t>
  </si>
  <si>
    <t>25,401</t>
  </si>
  <si>
    <t>25,265</t>
  </si>
  <si>
    <t>25,169</t>
  </si>
  <si>
    <t>25,208</t>
  </si>
  <si>
    <t>Alamance County, North Carolina</t>
  </si>
  <si>
    <t>151,131</t>
  </si>
  <si>
    <t>151,241</t>
  </si>
  <si>
    <t>151,551</t>
  </si>
  <si>
    <t>152,866</t>
  </si>
  <si>
    <t>153,672</t>
  </si>
  <si>
    <t>154,685</t>
  </si>
  <si>
    <t>155,792</t>
  </si>
  <si>
    <t>Alexander County, North Carolina</t>
  </si>
  <si>
    <t>37,198</t>
  </si>
  <si>
    <t>37,193</t>
  </si>
  <si>
    <t>37,272</t>
  </si>
  <si>
    <t>37,148</t>
  </si>
  <si>
    <t>37,012</t>
  </si>
  <si>
    <t>37,050</t>
  </si>
  <si>
    <t>37,392</t>
  </si>
  <si>
    <t>Alleghany County, North Carolina</t>
  </si>
  <si>
    <t>11,145</t>
  </si>
  <si>
    <t>10,899</t>
  </si>
  <si>
    <t>10,879</t>
  </si>
  <si>
    <t>Anson County, North Carolina</t>
  </si>
  <si>
    <t>26,948</t>
  </si>
  <si>
    <t>26,892</t>
  </si>
  <si>
    <t>26,539</t>
  </si>
  <si>
    <t>26,351</t>
  </si>
  <si>
    <t>26,000</t>
  </si>
  <si>
    <t>25,765</t>
  </si>
  <si>
    <t>Ashe County, North Carolina</t>
  </si>
  <si>
    <t>27,281</t>
  </si>
  <si>
    <t>27,267</t>
  </si>
  <si>
    <t>27,176</t>
  </si>
  <si>
    <t>27,150</t>
  </si>
  <si>
    <t>27,148</t>
  </si>
  <si>
    <t>27,126</t>
  </si>
  <si>
    <t>Avery County, North Carolina</t>
  </si>
  <si>
    <t>17,797</t>
  </si>
  <si>
    <t>17,795</t>
  </si>
  <si>
    <t>17,738</t>
  </si>
  <si>
    <t>17,782</t>
  </si>
  <si>
    <t>17,656</t>
  </si>
  <si>
    <t>17,748</t>
  </si>
  <si>
    <t>Beaufort County, North Carolina</t>
  </si>
  <si>
    <t>47,759</t>
  </si>
  <si>
    <t>47,773</t>
  </si>
  <si>
    <t>47,767</t>
  </si>
  <si>
    <t>47,664</t>
  </si>
  <si>
    <t>47,491</t>
  </si>
  <si>
    <t>47,429</t>
  </si>
  <si>
    <t>47,585</t>
  </si>
  <si>
    <t>Bertie County, North Carolina</t>
  </si>
  <si>
    <t>21,282</t>
  </si>
  <si>
    <t>21,293</t>
  </si>
  <si>
    <t>21,262</t>
  </si>
  <si>
    <t>20,982</t>
  </si>
  <si>
    <t>20,601</t>
  </si>
  <si>
    <t>20,433</t>
  </si>
  <si>
    <t>20,106</t>
  </si>
  <si>
    <t>Bladen County, North Carolina</t>
  </si>
  <si>
    <t>35,190</t>
  </si>
  <si>
    <t>35,179</t>
  </si>
  <si>
    <t>34,997</t>
  </si>
  <si>
    <t>34,906</t>
  </si>
  <si>
    <t>34,838</t>
  </si>
  <si>
    <t>34,657</t>
  </si>
  <si>
    <t>Brunswick County, North Carolina</t>
  </si>
  <si>
    <t>107,431</t>
  </si>
  <si>
    <t>108,083</t>
  </si>
  <si>
    <t>110,215</t>
  </si>
  <si>
    <t>112,138</t>
  </si>
  <si>
    <t>115,262</t>
  </si>
  <si>
    <t>118,836</t>
  </si>
  <si>
    <t>Buncombe County, North Carolina</t>
  </si>
  <si>
    <t>238,318</t>
  </si>
  <si>
    <t>238,307</t>
  </si>
  <si>
    <t>238,832</t>
  </si>
  <si>
    <t>241,416</t>
  </si>
  <si>
    <t>244,363</t>
  </si>
  <si>
    <t>247,846</t>
  </si>
  <si>
    <t>250,539</t>
  </si>
  <si>
    <t>Burke County, North Carolina</t>
  </si>
  <si>
    <t>90,912</t>
  </si>
  <si>
    <t>90,914</t>
  </si>
  <si>
    <t>90,699</t>
  </si>
  <si>
    <t>90,772</t>
  </si>
  <si>
    <t>90,235</t>
  </si>
  <si>
    <t>Cabarrus County, North Carolina</t>
  </si>
  <si>
    <t>178,011</t>
  </si>
  <si>
    <t>178,182</t>
  </si>
  <si>
    <t>178,687</t>
  </si>
  <si>
    <t>181,336</t>
  </si>
  <si>
    <t>184,487</t>
  </si>
  <si>
    <t>187,661</t>
  </si>
  <si>
    <t>192,103</t>
  </si>
  <si>
    <t>Caldwell County, North Carolina</t>
  </si>
  <si>
    <t>83,029</t>
  </si>
  <si>
    <t>83,002</t>
  </si>
  <si>
    <t>82,297</t>
  </si>
  <si>
    <t>81,946</t>
  </si>
  <si>
    <t>81,969</t>
  </si>
  <si>
    <t>81,484</t>
  </si>
  <si>
    <t>Camden County, North Carolina</t>
  </si>
  <si>
    <t>10,060</t>
  </si>
  <si>
    <t>10,193</t>
  </si>
  <si>
    <t>10,331</t>
  </si>
  <si>
    <t>Carteret County, North Carolina</t>
  </si>
  <si>
    <t>66,469</t>
  </si>
  <si>
    <t>66,749</t>
  </si>
  <si>
    <t>67,399</t>
  </si>
  <si>
    <t>67,779</t>
  </si>
  <si>
    <t>68,516</t>
  </si>
  <si>
    <t>68,811</t>
  </si>
  <si>
    <t>Caswell County, North Carolina</t>
  </si>
  <si>
    <t>23,719</t>
  </si>
  <si>
    <t>23,697</t>
  </si>
  <si>
    <t>23,576</t>
  </si>
  <si>
    <t>23,183</t>
  </si>
  <si>
    <t>23,248</t>
  </si>
  <si>
    <t>23,082</t>
  </si>
  <si>
    <t>Catawba County, North Carolina</t>
  </si>
  <si>
    <t>154,358</t>
  </si>
  <si>
    <t>154,356</t>
  </si>
  <si>
    <t>154,332</t>
  </si>
  <si>
    <t>154,175</t>
  </si>
  <si>
    <t>154,518</t>
  </si>
  <si>
    <t>154,726</t>
  </si>
  <si>
    <t>154,534</t>
  </si>
  <si>
    <t>Chatham County, North Carolina</t>
  </si>
  <si>
    <t>63,505</t>
  </si>
  <si>
    <t>63,494</t>
  </si>
  <si>
    <t>63,785</t>
  </si>
  <si>
    <t>65,191</t>
  </si>
  <si>
    <t>65,811</t>
  </si>
  <si>
    <t>66,766</t>
  </si>
  <si>
    <t>68,698</t>
  </si>
  <si>
    <t>Cherokee County, North Carolina</t>
  </si>
  <si>
    <t>27,444</t>
  </si>
  <si>
    <t>27,426</t>
  </si>
  <si>
    <t>27,136</t>
  </si>
  <si>
    <t>26,972</t>
  </si>
  <si>
    <t>27,106</t>
  </si>
  <si>
    <t>27,141</t>
  </si>
  <si>
    <t>Chowan County, North Carolina</t>
  </si>
  <si>
    <t>14,793</t>
  </si>
  <si>
    <t>14,753</t>
  </si>
  <si>
    <t>14,797</t>
  </si>
  <si>
    <t>14,695</t>
  </si>
  <si>
    <t>14,572</t>
  </si>
  <si>
    <t>Clay County, North Carolina</t>
  </si>
  <si>
    <t>10,574</t>
  </si>
  <si>
    <t>10,653</t>
  </si>
  <si>
    <t>10,656</t>
  </si>
  <si>
    <t>10,618</t>
  </si>
  <si>
    <t>Cleveland County, North Carolina</t>
  </si>
  <si>
    <t>98,078</t>
  </si>
  <si>
    <t>98,083</t>
  </si>
  <si>
    <t>98,039</t>
  </si>
  <si>
    <t>97,614</t>
  </si>
  <si>
    <t>97,515</t>
  </si>
  <si>
    <t>97,077</t>
  </si>
  <si>
    <t>97,076</t>
  </si>
  <si>
    <t>Columbus County, North Carolina</t>
  </si>
  <si>
    <t>58,098</t>
  </si>
  <si>
    <t>57,967</t>
  </si>
  <si>
    <t>57,844</t>
  </si>
  <si>
    <t>57,604</t>
  </si>
  <si>
    <t>57,194</t>
  </si>
  <si>
    <t>56,953</t>
  </si>
  <si>
    <t>Craven County, North Carolina</t>
  </si>
  <si>
    <t>103,505</t>
  </si>
  <si>
    <t>103,919</t>
  </si>
  <si>
    <t>104,675</t>
  </si>
  <si>
    <t>105,309</t>
  </si>
  <si>
    <t>104,455</t>
  </si>
  <si>
    <t>104,510</t>
  </si>
  <si>
    <t>Cumberland County, North Carolina</t>
  </si>
  <si>
    <t>319,431</t>
  </si>
  <si>
    <t>320,254</t>
  </si>
  <si>
    <t>323,865</t>
  </si>
  <si>
    <t>323,099</t>
  </si>
  <si>
    <t>326,466</t>
  </si>
  <si>
    <t>326,328</t>
  </si>
  <si>
    <t>Currituck County, North Carolina</t>
  </si>
  <si>
    <t>23,547</t>
  </si>
  <si>
    <t>23,651</t>
  </si>
  <si>
    <t>23,927</t>
  </si>
  <si>
    <t>24,092</t>
  </si>
  <si>
    <t>24,414</t>
  </si>
  <si>
    <t>24,976</t>
  </si>
  <si>
    <t>Dare County, North Carolina</t>
  </si>
  <si>
    <t>33,920</t>
  </si>
  <si>
    <t>33,980</t>
  </si>
  <si>
    <t>34,191</t>
  </si>
  <si>
    <t>34,458</t>
  </si>
  <si>
    <t>34,919</t>
  </si>
  <si>
    <t>35,104</t>
  </si>
  <si>
    <t>Davidson County, North Carolina</t>
  </si>
  <si>
    <t>162,878</t>
  </si>
  <si>
    <t>162,898</t>
  </si>
  <si>
    <t>163,360</t>
  </si>
  <si>
    <t>163,542</t>
  </si>
  <si>
    <t>163,854</t>
  </si>
  <si>
    <t>164,072</t>
  </si>
  <si>
    <t>Davie County, North Carolina</t>
  </si>
  <si>
    <t>41,240</t>
  </si>
  <si>
    <t>41,222</t>
  </si>
  <si>
    <t>41,321</t>
  </si>
  <si>
    <t>41,383</t>
  </si>
  <si>
    <t>41,366</t>
  </si>
  <si>
    <t>41,549</t>
  </si>
  <si>
    <t>41,434</t>
  </si>
  <si>
    <t>Duplin County, North Carolina</t>
  </si>
  <si>
    <t>58,505</t>
  </si>
  <si>
    <t>58,710</t>
  </si>
  <si>
    <t>59,425</t>
  </si>
  <si>
    <t>59,667</t>
  </si>
  <si>
    <t>59,593</t>
  </si>
  <si>
    <t>59,882</t>
  </si>
  <si>
    <t>Durham County, North Carolina</t>
  </si>
  <si>
    <t>267,587</t>
  </si>
  <si>
    <t>269,974</t>
  </si>
  <si>
    <t>270,798</t>
  </si>
  <si>
    <t>276,299</t>
  </si>
  <si>
    <t>282,308</t>
  </si>
  <si>
    <t>288,243</t>
  </si>
  <si>
    <t>294,460</t>
  </si>
  <si>
    <t>Edgecombe County, North Carolina</t>
  </si>
  <si>
    <t>56,552</t>
  </si>
  <si>
    <t>56,551</t>
  </si>
  <si>
    <t>56,609</t>
  </si>
  <si>
    <t>56,087</t>
  </si>
  <si>
    <t>55,714</t>
  </si>
  <si>
    <t>55,554</t>
  </si>
  <si>
    <t>54,933</t>
  </si>
  <si>
    <t>Forsyth County, North Carolina</t>
  </si>
  <si>
    <t>350,670</t>
  </si>
  <si>
    <t>351,399</t>
  </si>
  <si>
    <t>354,465</t>
  </si>
  <si>
    <t>357,967</t>
  </si>
  <si>
    <t>361,521</t>
  </si>
  <si>
    <t>365,298</t>
  </si>
  <si>
    <t>Franklin County, North Carolina</t>
  </si>
  <si>
    <t>60,619</t>
  </si>
  <si>
    <t>60,594</t>
  </si>
  <si>
    <t>60,821</t>
  </si>
  <si>
    <t>61,090</t>
  </si>
  <si>
    <t>61,571</t>
  </si>
  <si>
    <t>62,275</t>
  </si>
  <si>
    <t>62,860</t>
  </si>
  <si>
    <t>Gaston County, North Carolina</t>
  </si>
  <si>
    <t>206,086</t>
  </si>
  <si>
    <t>206,083</t>
  </si>
  <si>
    <t>206,091</t>
  </si>
  <si>
    <t>206,982</t>
  </si>
  <si>
    <t>208,204</t>
  </si>
  <si>
    <t>209,492</t>
  </si>
  <si>
    <t>211,127</t>
  </si>
  <si>
    <t>Gates County, North Carolina</t>
  </si>
  <si>
    <t>12,197</t>
  </si>
  <si>
    <t>12,186</t>
  </si>
  <si>
    <t>12,163</t>
  </si>
  <si>
    <t>12,069</t>
  </si>
  <si>
    <t>11,909</t>
  </si>
  <si>
    <t>11,675</t>
  </si>
  <si>
    <t>11,567</t>
  </si>
  <si>
    <t>Graham County, North Carolina</t>
  </si>
  <si>
    <t>8,861</t>
  </si>
  <si>
    <t>8,864</t>
  </si>
  <si>
    <t>8,696</t>
  </si>
  <si>
    <t>8,727</t>
  </si>
  <si>
    <t>8,644</t>
  </si>
  <si>
    <t>Granville County, North Carolina</t>
  </si>
  <si>
    <t>59,916</t>
  </si>
  <si>
    <t>57,532</t>
  </si>
  <si>
    <t>57,650</t>
  </si>
  <si>
    <t>57,681</t>
  </si>
  <si>
    <t>57,818</t>
  </si>
  <si>
    <t>58,128</t>
  </si>
  <si>
    <t>58,500</t>
  </si>
  <si>
    <t>Greene County, North Carolina</t>
  </si>
  <si>
    <t>21,383</t>
  </si>
  <si>
    <t>21,684</t>
  </si>
  <si>
    <t>21,391</t>
  </si>
  <si>
    <t>21,214</t>
  </si>
  <si>
    <t>21,093</t>
  </si>
  <si>
    <t>Guilford County, North Carolina</t>
  </si>
  <si>
    <t>488,406</t>
  </si>
  <si>
    <t>489,479</t>
  </si>
  <si>
    <t>495,052</t>
  </si>
  <si>
    <t>500,894</t>
  </si>
  <si>
    <t>506,953</t>
  </si>
  <si>
    <t>512,119</t>
  </si>
  <si>
    <t>Halifax County, North Carolina</t>
  </si>
  <si>
    <t>54,691</t>
  </si>
  <si>
    <t>54,515</t>
  </si>
  <si>
    <t>54,240</t>
  </si>
  <si>
    <t>53,923</t>
  </si>
  <si>
    <t>53,365</t>
  </si>
  <si>
    <t>52,970</t>
  </si>
  <si>
    <t>Harnett County, North Carolina</t>
  </si>
  <si>
    <t>114,678</t>
  </si>
  <si>
    <t>115,721</t>
  </si>
  <si>
    <t>119,208</t>
  </si>
  <si>
    <t>122,213</t>
  </si>
  <si>
    <t>125,137</t>
  </si>
  <si>
    <t>126,666</t>
  </si>
  <si>
    <t>Haywood County, North Carolina</t>
  </si>
  <si>
    <t>59,036</t>
  </si>
  <si>
    <t>58,950</t>
  </si>
  <si>
    <t>58,693</t>
  </si>
  <si>
    <t>58,782</t>
  </si>
  <si>
    <t>59,163</t>
  </si>
  <si>
    <t>59,471</t>
  </si>
  <si>
    <t>Henderson County, North Carolina</t>
  </si>
  <si>
    <t>106,740</t>
  </si>
  <si>
    <t>106,742</t>
  </si>
  <si>
    <t>106,909</t>
  </si>
  <si>
    <t>107,504</t>
  </si>
  <si>
    <t>108,115</t>
  </si>
  <si>
    <t>109,531</t>
  </si>
  <si>
    <t>111,149</t>
  </si>
  <si>
    <t>Hertford County, North Carolina</t>
  </si>
  <si>
    <t>24,669</t>
  </si>
  <si>
    <t>24,658</t>
  </si>
  <si>
    <t>24,605</t>
  </si>
  <si>
    <t>24,514</t>
  </si>
  <si>
    <t>24,432</t>
  </si>
  <si>
    <t>24,440</t>
  </si>
  <si>
    <t>24,308</t>
  </si>
  <si>
    <t>Hoke County, North Carolina</t>
  </si>
  <si>
    <t>46,952</t>
  </si>
  <si>
    <t>47,473</t>
  </si>
  <si>
    <t>49,464</t>
  </si>
  <si>
    <t>50,467</t>
  </si>
  <si>
    <t>51,153</t>
  </si>
  <si>
    <t>51,611</t>
  </si>
  <si>
    <t>Hyde County, North Carolina</t>
  </si>
  <si>
    <t>5,810</t>
  </si>
  <si>
    <t>5,809</t>
  </si>
  <si>
    <t>5,832</t>
  </si>
  <si>
    <t>5,730</t>
  </si>
  <si>
    <t>5,676</t>
  </si>
  <si>
    <t>Iredell County, North Carolina</t>
  </si>
  <si>
    <t>159,437</t>
  </si>
  <si>
    <t>159,440</t>
  </si>
  <si>
    <t>159,820</t>
  </si>
  <si>
    <t>161,099</t>
  </si>
  <si>
    <t>162,724</t>
  </si>
  <si>
    <t>164,676</t>
  </si>
  <si>
    <t>166,675</t>
  </si>
  <si>
    <t>Jackson County, North Carolina</t>
  </si>
  <si>
    <t>40,352</t>
  </si>
  <si>
    <t>40,181</t>
  </si>
  <si>
    <t>40,516</t>
  </si>
  <si>
    <t>40,960</t>
  </si>
  <si>
    <t>40,981</t>
  </si>
  <si>
    <t>Johnston County, North Carolina</t>
  </si>
  <si>
    <t>168,878</t>
  </si>
  <si>
    <t>169,617</t>
  </si>
  <si>
    <t>172,783</t>
  </si>
  <si>
    <t>178,000</t>
  </si>
  <si>
    <t>181,423</t>
  </si>
  <si>
    <t>Jones County, North Carolina</t>
  </si>
  <si>
    <t>10,153</t>
  </si>
  <si>
    <t>Lee County, North Carolina</t>
  </si>
  <si>
    <t>57,866</t>
  </si>
  <si>
    <t>57,896</t>
  </si>
  <si>
    <t>58,557</t>
  </si>
  <si>
    <t>59,368</t>
  </si>
  <si>
    <t>59,997</t>
  </si>
  <si>
    <t>59,662</t>
  </si>
  <si>
    <t>Lenoir County, North Carolina</t>
  </si>
  <si>
    <t>59,495</t>
  </si>
  <si>
    <t>59,452</t>
  </si>
  <si>
    <t>59,448</t>
  </si>
  <si>
    <t>59,181</t>
  </si>
  <si>
    <t>58,911</t>
  </si>
  <si>
    <t>58,485</t>
  </si>
  <si>
    <t>Lincoln County, North Carolina</t>
  </si>
  <si>
    <t>78,265</t>
  </si>
  <si>
    <t>78,409</t>
  </si>
  <si>
    <t>78,541</t>
  </si>
  <si>
    <t>78,973</t>
  </si>
  <si>
    <t>79,451</t>
  </si>
  <si>
    <t>79,829</t>
  </si>
  <si>
    <t>McDowell County, North Carolina</t>
  </si>
  <si>
    <t>44,996</t>
  </si>
  <si>
    <t>45,069</t>
  </si>
  <si>
    <t>44,952</t>
  </si>
  <si>
    <t>44,967</t>
  </si>
  <si>
    <t>44,965</t>
  </si>
  <si>
    <t>Macon County, North Carolina</t>
  </si>
  <si>
    <t>33,922</t>
  </si>
  <si>
    <t>33,930</t>
  </si>
  <si>
    <t>33,796</t>
  </si>
  <si>
    <t>33,779</t>
  </si>
  <si>
    <t>33,875</t>
  </si>
  <si>
    <t>Madison County, North Carolina</t>
  </si>
  <si>
    <t>20,764</t>
  </si>
  <si>
    <t>20,774</t>
  </si>
  <si>
    <t>20,882</t>
  </si>
  <si>
    <t>21,157</t>
  </si>
  <si>
    <t>Martin County, North Carolina</t>
  </si>
  <si>
    <t>24,505</t>
  </si>
  <si>
    <t>24,455</t>
  </si>
  <si>
    <t>23,886</t>
  </si>
  <si>
    <t>23,704</t>
  </si>
  <si>
    <t>Mecklenburg County, North Carolina</t>
  </si>
  <si>
    <t>919,628</t>
  </si>
  <si>
    <t>919,666</t>
  </si>
  <si>
    <t>923,413</t>
  </si>
  <si>
    <t>945,257</t>
  </si>
  <si>
    <t>968,779</t>
  </si>
  <si>
    <t>992,514</t>
  </si>
  <si>
    <t>1,012,539</t>
  </si>
  <si>
    <t>Mitchell County, North Carolina</t>
  </si>
  <si>
    <t>15,579</t>
  </si>
  <si>
    <t>15,581</t>
  </si>
  <si>
    <t>15,532</t>
  </si>
  <si>
    <t>15,371</t>
  </si>
  <si>
    <t>15,367</t>
  </si>
  <si>
    <t>15,318</t>
  </si>
  <si>
    <t>Montgomery County, North Carolina</t>
  </si>
  <si>
    <t>27,798</t>
  </si>
  <si>
    <t>27,734</t>
  </si>
  <si>
    <t>27,857</t>
  </si>
  <si>
    <t>27,637</t>
  </si>
  <si>
    <t>27,395</t>
  </si>
  <si>
    <t>Moore County, North Carolina</t>
  </si>
  <si>
    <t>88,247</t>
  </si>
  <si>
    <t>88,572</t>
  </si>
  <si>
    <t>89,349</t>
  </si>
  <si>
    <t>90,320</t>
  </si>
  <si>
    <t>91,576</t>
  </si>
  <si>
    <t>93,077</t>
  </si>
  <si>
    <t>Nash County, North Carolina</t>
  </si>
  <si>
    <t>95,840</t>
  </si>
  <si>
    <t>95,837</t>
  </si>
  <si>
    <t>95,875</t>
  </si>
  <si>
    <t>95,758</t>
  </si>
  <si>
    <t>95,320</t>
  </si>
  <si>
    <t>94,560</t>
  </si>
  <si>
    <t>94,357</t>
  </si>
  <si>
    <t>New Hanover County, North Carolina</t>
  </si>
  <si>
    <t>202,667</t>
  </si>
  <si>
    <t>202,683</t>
  </si>
  <si>
    <t>203,335</t>
  </si>
  <si>
    <t>205,972</t>
  </si>
  <si>
    <t>209,134</t>
  </si>
  <si>
    <t>213,190</t>
  </si>
  <si>
    <t>216,298</t>
  </si>
  <si>
    <t>Northampton County, North Carolina</t>
  </si>
  <si>
    <t>22,099</t>
  </si>
  <si>
    <t>22,098</t>
  </si>
  <si>
    <t>22,007</t>
  </si>
  <si>
    <t>21,967</t>
  </si>
  <si>
    <t>21,311</t>
  </si>
  <si>
    <t>20,803</t>
  </si>
  <si>
    <t>20,463</t>
  </si>
  <si>
    <t>Onslow County, North Carolina</t>
  </si>
  <si>
    <t>177,772</t>
  </si>
  <si>
    <t>179,563</t>
  </si>
  <si>
    <t>177,895</t>
  </si>
  <si>
    <t>183,888</t>
  </si>
  <si>
    <t>185,669</t>
  </si>
  <si>
    <t>187,589</t>
  </si>
  <si>
    <t>Orange County, North Carolina</t>
  </si>
  <si>
    <t>133,801</t>
  </si>
  <si>
    <t>133,702</t>
  </si>
  <si>
    <t>134,051</t>
  </si>
  <si>
    <t>134,813</t>
  </si>
  <si>
    <t>137,728</t>
  </si>
  <si>
    <t>139,365</t>
  </si>
  <si>
    <t>140,420</t>
  </si>
  <si>
    <t>Pamlico County, North Carolina</t>
  </si>
  <si>
    <t>13,144</t>
  </si>
  <si>
    <t>13,106</t>
  </si>
  <si>
    <t>13,045</t>
  </si>
  <si>
    <t>12,948</t>
  </si>
  <si>
    <t>Pasquotank County, North Carolina</t>
  </si>
  <si>
    <t>40,661</t>
  </si>
  <si>
    <t>40,713</t>
  </si>
  <si>
    <t>40,378</t>
  </si>
  <si>
    <t>40,528</t>
  </si>
  <si>
    <t>39,761</t>
  </si>
  <si>
    <t>39,787</t>
  </si>
  <si>
    <t>Pender County, North Carolina</t>
  </si>
  <si>
    <t>52,217</t>
  </si>
  <si>
    <t>52,201</t>
  </si>
  <si>
    <t>52,399</t>
  </si>
  <si>
    <t>53,362</t>
  </si>
  <si>
    <t>53,967</t>
  </si>
  <si>
    <t>55,111</t>
  </si>
  <si>
    <t>56,250</t>
  </si>
  <si>
    <t>Perquimans County, North Carolina</t>
  </si>
  <si>
    <t>13,453</t>
  </si>
  <si>
    <t>13,456</t>
  </si>
  <si>
    <t>13,532</t>
  </si>
  <si>
    <t>13,603</t>
  </si>
  <si>
    <t>13,466</t>
  </si>
  <si>
    <t>Person County, North Carolina</t>
  </si>
  <si>
    <t>39,464</t>
  </si>
  <si>
    <t>39,429</t>
  </si>
  <si>
    <t>39,525</t>
  </si>
  <si>
    <t>39,179</t>
  </si>
  <si>
    <t>39,248</t>
  </si>
  <si>
    <t>39,132</t>
  </si>
  <si>
    <t>Pitt County, North Carolina</t>
  </si>
  <si>
    <t>168,148</t>
  </si>
  <si>
    <t>168,826</t>
  </si>
  <si>
    <t>170,763</t>
  </si>
  <si>
    <t>172,895</t>
  </si>
  <si>
    <t>174,351</t>
  </si>
  <si>
    <t>175,354</t>
  </si>
  <si>
    <t>Polk County, North Carolina</t>
  </si>
  <si>
    <t>20,510</t>
  </si>
  <si>
    <t>20,290</t>
  </si>
  <si>
    <t>20,248</t>
  </si>
  <si>
    <t>20,419</t>
  </si>
  <si>
    <t>20,357</t>
  </si>
  <si>
    <t>Randolph County, North Carolina</t>
  </si>
  <si>
    <t>141,752</t>
  </si>
  <si>
    <t>141,957</t>
  </si>
  <si>
    <t>141,865</t>
  </si>
  <si>
    <t>142,326</t>
  </si>
  <si>
    <t>142,456</t>
  </si>
  <si>
    <t>142,778</t>
  </si>
  <si>
    <t>Richmond County, North Carolina</t>
  </si>
  <si>
    <t>46,639</t>
  </si>
  <si>
    <t>46,624</t>
  </si>
  <si>
    <t>46,621</t>
  </si>
  <si>
    <t>46,381</t>
  </si>
  <si>
    <t>46,224</t>
  </si>
  <si>
    <t>45,733</t>
  </si>
  <si>
    <t>Robeson County, North Carolina</t>
  </si>
  <si>
    <t>134,168</t>
  </si>
  <si>
    <t>134,425</t>
  </si>
  <si>
    <t>135,056</t>
  </si>
  <si>
    <t>135,368</t>
  </si>
  <si>
    <t>134,956</t>
  </si>
  <si>
    <t>Rockingham County, North Carolina</t>
  </si>
  <si>
    <t>93,643</t>
  </si>
  <si>
    <t>93,640</t>
  </si>
  <si>
    <t>93,604</t>
  </si>
  <si>
    <t>93,160</t>
  </si>
  <si>
    <t>92,646</t>
  </si>
  <si>
    <t>91,905</t>
  </si>
  <si>
    <t>91,696</t>
  </si>
  <si>
    <t>Rowan County, North Carolina</t>
  </si>
  <si>
    <t>138,428</t>
  </si>
  <si>
    <t>138,442</t>
  </si>
  <si>
    <t>138,329</t>
  </si>
  <si>
    <t>138,043</t>
  </si>
  <si>
    <t>137,915</t>
  </si>
  <si>
    <t>138,313</t>
  </si>
  <si>
    <t>138,630</t>
  </si>
  <si>
    <t>Rutherford County, North Carolina</t>
  </si>
  <si>
    <t>67,810</t>
  </si>
  <si>
    <t>67,809</t>
  </si>
  <si>
    <t>67,781</t>
  </si>
  <si>
    <t>67,403</t>
  </si>
  <si>
    <t>67,243</t>
  </si>
  <si>
    <t>66,879</t>
  </si>
  <si>
    <t>66,600</t>
  </si>
  <si>
    <t>Sampson County, North Carolina</t>
  </si>
  <si>
    <t>63,431</t>
  </si>
  <si>
    <t>63,517</t>
  </si>
  <si>
    <t>63,650</t>
  </si>
  <si>
    <t>63,895</t>
  </si>
  <si>
    <t>64,098</t>
  </si>
  <si>
    <t>64,050</t>
  </si>
  <si>
    <t>Scotland County, North Carolina</t>
  </si>
  <si>
    <t>36,157</t>
  </si>
  <si>
    <t>36,099</t>
  </si>
  <si>
    <t>36,332</t>
  </si>
  <si>
    <t>36,006</t>
  </si>
  <si>
    <t>35,576</t>
  </si>
  <si>
    <t>Stanly County, North Carolina</t>
  </si>
  <si>
    <t>60,585</t>
  </si>
  <si>
    <t>60,562</t>
  </si>
  <si>
    <t>60,480</t>
  </si>
  <si>
    <t>60,493</t>
  </si>
  <si>
    <t>60,630</t>
  </si>
  <si>
    <t>60,600</t>
  </si>
  <si>
    <t>Stokes County, North Carolina</t>
  </si>
  <si>
    <t>47,401</t>
  </si>
  <si>
    <t>47,339</t>
  </si>
  <si>
    <t>47,191</t>
  </si>
  <si>
    <t>46,756</t>
  </si>
  <si>
    <t>46,587</t>
  </si>
  <si>
    <t>46,419</t>
  </si>
  <si>
    <t>Surry County, North Carolina</t>
  </si>
  <si>
    <t>73,673</t>
  </si>
  <si>
    <t>73,714</t>
  </si>
  <si>
    <t>73,644</t>
  </si>
  <si>
    <t>73,568</t>
  </si>
  <si>
    <t>73,062</t>
  </si>
  <si>
    <t>72,968</t>
  </si>
  <si>
    <t>Swain County, North Carolina</t>
  </si>
  <si>
    <t>13,981</t>
  </si>
  <si>
    <t>13,991</t>
  </si>
  <si>
    <t>13,992</t>
  </si>
  <si>
    <t>14,080</t>
  </si>
  <si>
    <t>14,014</t>
  </si>
  <si>
    <t>Transylvania County, North Carolina</t>
  </si>
  <si>
    <t>33,090</t>
  </si>
  <si>
    <t>33,073</t>
  </si>
  <si>
    <t>32,854</t>
  </si>
  <si>
    <t>32,925</t>
  </si>
  <si>
    <t>33,045</t>
  </si>
  <si>
    <t>Tyrrell County, North Carolina</t>
  </si>
  <si>
    <t>4,407</t>
  </si>
  <si>
    <t>4,409</t>
  </si>
  <si>
    <t>4,333</t>
  </si>
  <si>
    <t>4,105</t>
  </si>
  <si>
    <t>4,115</t>
  </si>
  <si>
    <t>Union County, North Carolina</t>
  </si>
  <si>
    <t>201,292</t>
  </si>
  <si>
    <t>201,307</t>
  </si>
  <si>
    <t>202,171</t>
  </si>
  <si>
    <t>205,109</t>
  </si>
  <si>
    <t>208,393</t>
  </si>
  <si>
    <t>212,696</t>
  </si>
  <si>
    <t>218,568</t>
  </si>
  <si>
    <t>Vance County, North Carolina</t>
  </si>
  <si>
    <t>45,422</t>
  </si>
  <si>
    <t>45,419</t>
  </si>
  <si>
    <t>45,314</t>
  </si>
  <si>
    <t>45,258</t>
  </si>
  <si>
    <t>45,074</t>
  </si>
  <si>
    <t>44,730</t>
  </si>
  <si>
    <t>Wake County, North Carolina</t>
  </si>
  <si>
    <t>900,993</t>
  </si>
  <si>
    <t>901,018</t>
  </si>
  <si>
    <t>906,908</t>
  </si>
  <si>
    <t>929,330</t>
  </si>
  <si>
    <t>952,611</t>
  </si>
  <si>
    <t>975,024</t>
  </si>
  <si>
    <t>998,691</t>
  </si>
  <si>
    <t>Warren County, North Carolina</t>
  </si>
  <si>
    <t>20,972</t>
  </si>
  <si>
    <t>20,975</t>
  </si>
  <si>
    <t>20,920</t>
  </si>
  <si>
    <t>20,928</t>
  </si>
  <si>
    <t>20,594</t>
  </si>
  <si>
    <t>20,467</t>
  </si>
  <si>
    <t>Washington County, North Carolina</t>
  </si>
  <si>
    <t>13,218</t>
  </si>
  <si>
    <t>13,169</t>
  </si>
  <si>
    <t>12,957</t>
  </si>
  <si>
    <t>12,726</t>
  </si>
  <si>
    <t>Watauga County, North Carolina</t>
  </si>
  <si>
    <t>51,079</t>
  </si>
  <si>
    <t>50,993</t>
  </si>
  <si>
    <t>51,583</t>
  </si>
  <si>
    <t>52,064</t>
  </si>
  <si>
    <t>52,317</t>
  </si>
  <si>
    <t>52,560</t>
  </si>
  <si>
    <t>Wayne County, North Carolina</t>
  </si>
  <si>
    <t>122,623</t>
  </si>
  <si>
    <t>122,888</t>
  </si>
  <si>
    <t>124,022</t>
  </si>
  <si>
    <t>124,504</t>
  </si>
  <si>
    <t>124,596</t>
  </si>
  <si>
    <t>124,456</t>
  </si>
  <si>
    <t>Wilkes County, North Carolina</t>
  </si>
  <si>
    <t>69,340</t>
  </si>
  <si>
    <t>69,223</t>
  </si>
  <si>
    <t>69,181</t>
  </si>
  <si>
    <t>69,210</t>
  </si>
  <si>
    <t>69,012</t>
  </si>
  <si>
    <t>68,838</t>
  </si>
  <si>
    <t>Wilson County, North Carolina</t>
  </si>
  <si>
    <t>81,234</t>
  </si>
  <si>
    <t>81,277</t>
  </si>
  <si>
    <t>81,449</t>
  </si>
  <si>
    <t>81,768</t>
  </si>
  <si>
    <t>81,598</t>
  </si>
  <si>
    <t>81,401</t>
  </si>
  <si>
    <t>Yadkin County, North Carolina</t>
  </si>
  <si>
    <t>38,406</t>
  </si>
  <si>
    <t>38,394</t>
  </si>
  <si>
    <t>38,252</t>
  </si>
  <si>
    <t>38,056</t>
  </si>
  <si>
    <t>38,009</t>
  </si>
  <si>
    <t>37,792</t>
  </si>
  <si>
    <t>Yancey County, North Carolina</t>
  </si>
  <si>
    <t>17,818</t>
  </si>
  <si>
    <t>17,633</t>
  </si>
  <si>
    <t>17,564</t>
  </si>
  <si>
    <t>17,614</t>
  </si>
  <si>
    <t>Adams County, North Dakota</t>
  </si>
  <si>
    <t>2,343</t>
  </si>
  <si>
    <t>2,344</t>
  </si>
  <si>
    <t>2,299</t>
  </si>
  <si>
    <t>2,302</t>
  </si>
  <si>
    <t>2,384</t>
  </si>
  <si>
    <t>Barnes County, North Dakota</t>
  </si>
  <si>
    <t>11,066</t>
  </si>
  <si>
    <t>11,059</t>
  </si>
  <si>
    <t>11,101</t>
  </si>
  <si>
    <t>11,162</t>
  </si>
  <si>
    <t>Benson County, North Dakota</t>
  </si>
  <si>
    <t>6,687</t>
  </si>
  <si>
    <t>6,762</t>
  </si>
  <si>
    <t>6,874</t>
  </si>
  <si>
    <t>6,833</t>
  </si>
  <si>
    <t>Billings County, North Dakota</t>
  </si>
  <si>
    <t>836</t>
  </si>
  <si>
    <t>913</t>
  </si>
  <si>
    <t>891</t>
  </si>
  <si>
    <t>901</t>
  </si>
  <si>
    <t>Bottineau County, North Dakota</t>
  </si>
  <si>
    <t>6,429</t>
  </si>
  <si>
    <t>6,505</t>
  </si>
  <si>
    <t>6,733</t>
  </si>
  <si>
    <t>6,650</t>
  </si>
  <si>
    <t>Bowman County, North Dakota</t>
  </si>
  <si>
    <t>3,151</t>
  </si>
  <si>
    <t>3,140</t>
  </si>
  <si>
    <t>3,220</t>
  </si>
  <si>
    <t>3,212</t>
  </si>
  <si>
    <t>3,247</t>
  </si>
  <si>
    <t>Burke County, North Dakota</t>
  </si>
  <si>
    <t>1,968</t>
  </si>
  <si>
    <t>1,965</t>
  </si>
  <si>
    <t>2,056</t>
  </si>
  <si>
    <t>2,291</t>
  </si>
  <si>
    <t>2,245</t>
  </si>
  <si>
    <t>Burleigh County, North Dakota</t>
  </si>
  <si>
    <t>81,308</t>
  </si>
  <si>
    <t>81,689</t>
  </si>
  <si>
    <t>83,582</t>
  </si>
  <si>
    <t>86,073</t>
  </si>
  <si>
    <t>88,709</t>
  </si>
  <si>
    <t>90,503</t>
  </si>
  <si>
    <t>Cass County, North Dakota</t>
  </si>
  <si>
    <t>149,778</t>
  </si>
  <si>
    <t>150,278</t>
  </si>
  <si>
    <t>152,878</t>
  </si>
  <si>
    <t>156,839</t>
  </si>
  <si>
    <t>163,207</t>
  </si>
  <si>
    <t>167,005</t>
  </si>
  <si>
    <t>Cavalier County, North Dakota</t>
  </si>
  <si>
    <t>3,953</t>
  </si>
  <si>
    <t>3,943</t>
  </si>
  <si>
    <t>3,855</t>
  </si>
  <si>
    <t>Dickey County, North Dakota</t>
  </si>
  <si>
    <t>5,289</t>
  </si>
  <si>
    <t>5,264</t>
  </si>
  <si>
    <t>5,245</t>
  </si>
  <si>
    <t>Divide County, North Dakota</t>
  </si>
  <si>
    <t>2,074</t>
  </si>
  <si>
    <t>2,233</t>
  </si>
  <si>
    <t>2,432</t>
  </si>
  <si>
    <t>Dunn County, North Dakota</t>
  </si>
  <si>
    <t>3,536</t>
  </si>
  <si>
    <t>3,541</t>
  </si>
  <si>
    <t>3,751</t>
  </si>
  <si>
    <t>3,974</t>
  </si>
  <si>
    <t>4,162</t>
  </si>
  <si>
    <t>4,399</t>
  </si>
  <si>
    <t>Eddy County, North Dakota</t>
  </si>
  <si>
    <t>2,385</t>
  </si>
  <si>
    <t>2,383</t>
  </si>
  <si>
    <t>2,406</t>
  </si>
  <si>
    <t>Emmons County, North Dakota</t>
  </si>
  <si>
    <t>3,550</t>
  </si>
  <si>
    <t>3,543</t>
  </si>
  <si>
    <t>3,525</t>
  </si>
  <si>
    <t>3,483</t>
  </si>
  <si>
    <t>3,422</t>
  </si>
  <si>
    <t>Foster County, North Dakota</t>
  </si>
  <si>
    <t>3,343</t>
  </si>
  <si>
    <t>3,352</t>
  </si>
  <si>
    <t>3,392</t>
  </si>
  <si>
    <t>3,372</t>
  </si>
  <si>
    <t>3,362</t>
  </si>
  <si>
    <t>Golden Valley County, North Dakota</t>
  </si>
  <si>
    <t>1,680</t>
  </si>
  <si>
    <t>1,679</t>
  </si>
  <si>
    <t>1,746</t>
  </si>
  <si>
    <t>1,799</t>
  </si>
  <si>
    <t>1,815</t>
  </si>
  <si>
    <t>Grand Forks County, North Dakota</t>
  </si>
  <si>
    <t>66,861</t>
  </si>
  <si>
    <t>66,943</t>
  </si>
  <si>
    <t>66,626</t>
  </si>
  <si>
    <t>67,701</t>
  </si>
  <si>
    <t>69,311</t>
  </si>
  <si>
    <t>70,138</t>
  </si>
  <si>
    <t>Grant County, North Dakota</t>
  </si>
  <si>
    <t>2,394</t>
  </si>
  <si>
    <t>2,389</t>
  </si>
  <si>
    <t>2,356</t>
  </si>
  <si>
    <t>2,337</t>
  </si>
  <si>
    <t>2,371</t>
  </si>
  <si>
    <t>2,361</t>
  </si>
  <si>
    <t>Griggs County, North Dakota</t>
  </si>
  <si>
    <t>2,420</t>
  </si>
  <si>
    <t>2,407</t>
  </si>
  <si>
    <t>2,351</t>
  </si>
  <si>
    <t>2,292</t>
  </si>
  <si>
    <t>2,319</t>
  </si>
  <si>
    <t>Hettinger County, North Dakota</t>
  </si>
  <si>
    <t>2,477</t>
  </si>
  <si>
    <t>2,472</t>
  </si>
  <si>
    <t>2,522</t>
  </si>
  <si>
    <t>2,668</t>
  </si>
  <si>
    <t>2,660</t>
  </si>
  <si>
    <t>Kidder County, North Dakota</t>
  </si>
  <si>
    <t>2,435</t>
  </si>
  <si>
    <t>2,439</t>
  </si>
  <si>
    <t>2,446</t>
  </si>
  <si>
    <t>2,434</t>
  </si>
  <si>
    <t>2,429</t>
  </si>
  <si>
    <t>2,424</t>
  </si>
  <si>
    <t>LaMoure County, North Dakota</t>
  </si>
  <si>
    <t>4,139</t>
  </si>
  <si>
    <t>4,121</t>
  </si>
  <si>
    <t>4,103</t>
  </si>
  <si>
    <t>4,133</t>
  </si>
  <si>
    <t>4,149</t>
  </si>
  <si>
    <t>Logan County, North Dakota</t>
  </si>
  <si>
    <t>1,990</t>
  </si>
  <si>
    <t>1,999</t>
  </si>
  <si>
    <t>1,932</t>
  </si>
  <si>
    <t>1,944</t>
  </si>
  <si>
    <t>McHenry County, North Dakota</t>
  </si>
  <si>
    <t>5,395</t>
  </si>
  <si>
    <t>5,483</t>
  </si>
  <si>
    <t>5,784</t>
  </si>
  <si>
    <t>5,988</t>
  </si>
  <si>
    <t>McIntosh County, North Dakota</t>
  </si>
  <si>
    <t>2,809</t>
  </si>
  <si>
    <t>2,816</t>
  </si>
  <si>
    <t>2,784</t>
  </si>
  <si>
    <t>2,774</t>
  </si>
  <si>
    <t>McKenzie County, North Dakota</t>
  </si>
  <si>
    <t>6,360</t>
  </si>
  <si>
    <t>7,012</t>
  </si>
  <si>
    <t>10,996</t>
  </si>
  <si>
    <t>McLean County, North Dakota</t>
  </si>
  <si>
    <t>8,962</t>
  </si>
  <si>
    <t>9,081</t>
  </si>
  <si>
    <t>9,371</t>
  </si>
  <si>
    <t>9,578</t>
  </si>
  <si>
    <t>Mercer County, North Dakota</t>
  </si>
  <si>
    <t>8,424</t>
  </si>
  <si>
    <t>8,411</t>
  </si>
  <si>
    <t>8,486</t>
  </si>
  <si>
    <t>8,596</t>
  </si>
  <si>
    <t>8,746</t>
  </si>
  <si>
    <t>Morton County, North Dakota</t>
  </si>
  <si>
    <t>27,565</t>
  </si>
  <si>
    <t>28,045</t>
  </si>
  <si>
    <t>28,989</t>
  </si>
  <si>
    <t>29,822</t>
  </si>
  <si>
    <t>Mountrail County, North Dakota</t>
  </si>
  <si>
    <t>7,673</t>
  </si>
  <si>
    <t>8,110</t>
  </si>
  <si>
    <t>8,750</t>
  </si>
  <si>
    <t>9,782</t>
  </si>
  <si>
    <t>Nelson County, North Dakota</t>
  </si>
  <si>
    <t>3,126</t>
  </si>
  <si>
    <t>3,118</t>
  </si>
  <si>
    <t>3,081</t>
  </si>
  <si>
    <t>3,045</t>
  </si>
  <si>
    <t>Oliver County, North Dakota</t>
  </si>
  <si>
    <t>1,846</t>
  </si>
  <si>
    <t>1,833</t>
  </si>
  <si>
    <t>1,845</t>
  </si>
  <si>
    <t>1,850</t>
  </si>
  <si>
    <t>Pembina County, North Dakota</t>
  </si>
  <si>
    <t>7,413</t>
  </si>
  <si>
    <t>7,396</t>
  </si>
  <si>
    <t>7,383</t>
  </si>
  <si>
    <t>Pierce County, North Dakota</t>
  </si>
  <si>
    <t>4,387</t>
  </si>
  <si>
    <t>4,466</t>
  </si>
  <si>
    <t>4,392</t>
  </si>
  <si>
    <t>4,404</t>
  </si>
  <si>
    <t>Ramsey County, North Dakota</t>
  </si>
  <si>
    <t>11,451</t>
  </si>
  <si>
    <t>11,445</t>
  </si>
  <si>
    <t>11,504</t>
  </si>
  <si>
    <t>11,555</t>
  </si>
  <si>
    <t>11,543</t>
  </si>
  <si>
    <t>11,564</t>
  </si>
  <si>
    <t>Ransom County, North Dakota</t>
  </si>
  <si>
    <t>5,420</t>
  </si>
  <si>
    <t>5,474</t>
  </si>
  <si>
    <t>5,490</t>
  </si>
  <si>
    <t>Renville County, North Dakota</t>
  </si>
  <si>
    <t>2,470</t>
  </si>
  <si>
    <t>2,476</t>
  </si>
  <si>
    <t>2,495</t>
  </si>
  <si>
    <t>2,554</t>
  </si>
  <si>
    <t>2,616</t>
  </si>
  <si>
    <t>2,587</t>
  </si>
  <si>
    <t>Richland County, North Dakota</t>
  </si>
  <si>
    <t>16,321</t>
  </si>
  <si>
    <t>16,255</t>
  </si>
  <si>
    <t>16,210</t>
  </si>
  <si>
    <t>16,432</t>
  </si>
  <si>
    <t>Rolette County, North Dakota</t>
  </si>
  <si>
    <t>13,937</t>
  </si>
  <si>
    <t>13,993</t>
  </si>
  <si>
    <t>14,350</t>
  </si>
  <si>
    <t>14,607</t>
  </si>
  <si>
    <t>14,616</t>
  </si>
  <si>
    <t>Sargent County, North Dakota</t>
  </si>
  <si>
    <t>3,829</t>
  </si>
  <si>
    <t>3,805</t>
  </si>
  <si>
    <t>3,804</t>
  </si>
  <si>
    <t>3,895</t>
  </si>
  <si>
    <t>3,880</t>
  </si>
  <si>
    <t>Sheridan County, North Dakota</t>
  </si>
  <si>
    <t>1,310</t>
  </si>
  <si>
    <t>1,270</t>
  </si>
  <si>
    <t>1,313</t>
  </si>
  <si>
    <t>Sioux County, North Dakota</t>
  </si>
  <si>
    <t>4,153</t>
  </si>
  <si>
    <t>4,146</t>
  </si>
  <si>
    <t>4,246</t>
  </si>
  <si>
    <t>4,343</t>
  </si>
  <si>
    <t>4,426</t>
  </si>
  <si>
    <t>4,422</t>
  </si>
  <si>
    <t>Slope County, North Dakota</t>
  </si>
  <si>
    <t>727</t>
  </si>
  <si>
    <t>721</t>
  </si>
  <si>
    <t>759</t>
  </si>
  <si>
    <t>761</t>
  </si>
  <si>
    <t>765</t>
  </si>
  <si>
    <t>Stark County, North Dakota</t>
  </si>
  <si>
    <t>24,353</t>
  </si>
  <si>
    <t>26,921</t>
  </si>
  <si>
    <t>28,377</t>
  </si>
  <si>
    <t>30,372</t>
  </si>
  <si>
    <t>Steele County, North Dakota</t>
  </si>
  <si>
    <t>1,975</t>
  </si>
  <si>
    <t>2,030</t>
  </si>
  <si>
    <t>1,960</t>
  </si>
  <si>
    <t>1,955</t>
  </si>
  <si>
    <t>Stutsman County, North Dakota</t>
  </si>
  <si>
    <t>21,100</t>
  </si>
  <si>
    <t>21,114</t>
  </si>
  <si>
    <t>20,989</t>
  </si>
  <si>
    <t>21,090</t>
  </si>
  <si>
    <t>21,129</t>
  </si>
  <si>
    <t>Towner County, North Dakota</t>
  </si>
  <si>
    <t>2,246</t>
  </si>
  <si>
    <t>2,294</t>
  </si>
  <si>
    <t>2,323</t>
  </si>
  <si>
    <t>2,297</t>
  </si>
  <si>
    <t>2,310</t>
  </si>
  <si>
    <t>Traill County, North Dakota</t>
  </si>
  <si>
    <t>8,113</t>
  </si>
  <si>
    <t>8,053</t>
  </si>
  <si>
    <t>8,073</t>
  </si>
  <si>
    <t>8,082</t>
  </si>
  <si>
    <t>Walsh County, North Dakota</t>
  </si>
  <si>
    <t>11,119</t>
  </si>
  <si>
    <t>11,095</t>
  </si>
  <si>
    <t>11,037</t>
  </si>
  <si>
    <t>11,054</t>
  </si>
  <si>
    <t>11,106</t>
  </si>
  <si>
    <t>10,970</t>
  </si>
  <si>
    <t>Ward County, North Dakota</t>
  </si>
  <si>
    <t>61,675</t>
  </si>
  <si>
    <t>62,090</t>
  </si>
  <si>
    <t>64,318</t>
  </si>
  <si>
    <t>65,480</t>
  </si>
  <si>
    <t>67,998</t>
  </si>
  <si>
    <t>69,384</t>
  </si>
  <si>
    <t>Wells County, North Dakota</t>
  </si>
  <si>
    <t>4,207</t>
  </si>
  <si>
    <t>4,217</t>
  </si>
  <si>
    <t>4,185</t>
  </si>
  <si>
    <t>Williams County, North Dakota</t>
  </si>
  <si>
    <t>24,379</t>
  </si>
  <si>
    <t>26,686</t>
  </si>
  <si>
    <t>29,563</t>
  </si>
  <si>
    <t>32,130</t>
  </si>
  <si>
    <t>Adams County, Ohio</t>
  </si>
  <si>
    <t>28,550</t>
  </si>
  <si>
    <t>28,568</t>
  </si>
  <si>
    <t>28,523</t>
  </si>
  <si>
    <t>28,366</t>
  </si>
  <si>
    <t>28,126</t>
  </si>
  <si>
    <t>28,129</t>
  </si>
  <si>
    <t>Allen County, Ohio</t>
  </si>
  <si>
    <t>106,331</t>
  </si>
  <si>
    <t>106,364</t>
  </si>
  <si>
    <t>105,907</t>
  </si>
  <si>
    <t>105,283</t>
  </si>
  <si>
    <t>105,214</t>
  </si>
  <si>
    <t>105,040</t>
  </si>
  <si>
    <t>Ashland County, Ohio</t>
  </si>
  <si>
    <t>53,139</t>
  </si>
  <si>
    <t>53,329</t>
  </si>
  <si>
    <t>53,288</t>
  </si>
  <si>
    <t>53,240</t>
  </si>
  <si>
    <t>53,117</t>
  </si>
  <si>
    <t>53,035</t>
  </si>
  <si>
    <t>Ashtabula County, Ohio</t>
  </si>
  <si>
    <t>101,497</t>
  </si>
  <si>
    <t>101,409</t>
  </si>
  <si>
    <t>101,101</t>
  </si>
  <si>
    <t>100,264</t>
  </si>
  <si>
    <t>99,779</t>
  </si>
  <si>
    <t>99,175</t>
  </si>
  <si>
    <t>Athens County, Ohio</t>
  </si>
  <si>
    <t>64,773</t>
  </si>
  <si>
    <t>65,218</t>
  </si>
  <si>
    <t>65,117</t>
  </si>
  <si>
    <t>64,638</t>
  </si>
  <si>
    <t>64,515</t>
  </si>
  <si>
    <t>64,713</t>
  </si>
  <si>
    <t>Auglaize County, Ohio</t>
  </si>
  <si>
    <t>45,936</t>
  </si>
  <si>
    <t>45,815</t>
  </si>
  <si>
    <t>45,866</t>
  </si>
  <si>
    <t>45,876</t>
  </si>
  <si>
    <t>45,841</t>
  </si>
  <si>
    <t>Belmont County, Ohio</t>
  </si>
  <si>
    <t>70,400</t>
  </si>
  <si>
    <t>70,290</t>
  </si>
  <si>
    <t>69,624</t>
  </si>
  <si>
    <t>69,545</t>
  </si>
  <si>
    <t>69,461</t>
  </si>
  <si>
    <t>Brown County, Ohio</t>
  </si>
  <si>
    <t>44,846</t>
  </si>
  <si>
    <t>44,886</t>
  </si>
  <si>
    <t>44,678</t>
  </si>
  <si>
    <t>44,404</t>
  </si>
  <si>
    <t>44,116</t>
  </si>
  <si>
    <t>Butler County, Ohio</t>
  </si>
  <si>
    <t>368,130</t>
  </si>
  <si>
    <t>369,056</t>
  </si>
  <si>
    <t>370,210</t>
  </si>
  <si>
    <t>370,833</t>
  </si>
  <si>
    <t>371,511</t>
  </si>
  <si>
    <t>374,158</t>
  </si>
  <si>
    <t>Carroll County, Ohio</t>
  </si>
  <si>
    <t>28,836</t>
  </si>
  <si>
    <t>28,804</t>
  </si>
  <si>
    <t>28,871</t>
  </si>
  <si>
    <t>28,560</t>
  </si>
  <si>
    <t>28,271</t>
  </si>
  <si>
    <t>28,187</t>
  </si>
  <si>
    <t>Champaign County, Ohio</t>
  </si>
  <si>
    <t>40,097</t>
  </si>
  <si>
    <t>40,074</t>
  </si>
  <si>
    <t>39,878</t>
  </si>
  <si>
    <t>39,586</t>
  </si>
  <si>
    <t>39,475</t>
  </si>
  <si>
    <t>39,128</t>
  </si>
  <si>
    <t>Clark County, Ohio</t>
  </si>
  <si>
    <t>138,333</t>
  </si>
  <si>
    <t>138,227</t>
  </si>
  <si>
    <t>137,738</t>
  </si>
  <si>
    <t>137,194</t>
  </si>
  <si>
    <t>136,803</t>
  </si>
  <si>
    <t>136,554</t>
  </si>
  <si>
    <t>Clermont County, Ohio</t>
  </si>
  <si>
    <t>197,363</t>
  </si>
  <si>
    <t>197,638</t>
  </si>
  <si>
    <t>198,581</t>
  </si>
  <si>
    <t>199,219</t>
  </si>
  <si>
    <t>200,254</t>
  </si>
  <si>
    <t>201,560</t>
  </si>
  <si>
    <t>Clinton County, Ohio</t>
  </si>
  <si>
    <t>42,040</t>
  </si>
  <si>
    <t>42,037</t>
  </si>
  <si>
    <t>41,892</t>
  </si>
  <si>
    <t>41,906</t>
  </si>
  <si>
    <t>41,831</t>
  </si>
  <si>
    <t>41,835</t>
  </si>
  <si>
    <t>Columbiana County, Ohio</t>
  </si>
  <si>
    <t>107,841</t>
  </si>
  <si>
    <t>107,843</t>
  </si>
  <si>
    <t>107,260</t>
  </si>
  <si>
    <t>106,438</t>
  </si>
  <si>
    <t>105,885</t>
  </si>
  <si>
    <t>105,686</t>
  </si>
  <si>
    <t>Coshocton County, Ohio</t>
  </si>
  <si>
    <t>36,901</t>
  </si>
  <si>
    <t>36,806</t>
  </si>
  <si>
    <t>36,700</t>
  </si>
  <si>
    <t>36,516</t>
  </si>
  <si>
    <t>Crawford County, Ohio</t>
  </si>
  <si>
    <t>43,784</t>
  </si>
  <si>
    <t>43,778</t>
  </si>
  <si>
    <t>43,307</t>
  </si>
  <si>
    <t>42,770</t>
  </si>
  <si>
    <t>42,480</t>
  </si>
  <si>
    <t>Cuyahoga County, Ohio</t>
  </si>
  <si>
    <t>1,280,122</t>
  </si>
  <si>
    <t>1,280,109</t>
  </si>
  <si>
    <t>1,278,172</t>
  </si>
  <si>
    <t>1,269,839</t>
  </si>
  <si>
    <t>1,265,889</t>
  </si>
  <si>
    <t>1,263,837</t>
  </si>
  <si>
    <t>1,259,828</t>
  </si>
  <si>
    <t>Darke County, Ohio</t>
  </si>
  <si>
    <t>52,959</t>
  </si>
  <si>
    <t>52,958</t>
  </si>
  <si>
    <t>52,672</t>
  </si>
  <si>
    <t>52,506</t>
  </si>
  <si>
    <t>52,351</t>
  </si>
  <si>
    <t>52,196</t>
  </si>
  <si>
    <t>Defiance County, Ohio</t>
  </si>
  <si>
    <t>39,037</t>
  </si>
  <si>
    <t>39,035</t>
  </si>
  <si>
    <t>39,106</t>
  </si>
  <si>
    <t>39,024</t>
  </si>
  <si>
    <t>38,818</t>
  </si>
  <si>
    <t>38,515</t>
  </si>
  <si>
    <t>38,510</t>
  </si>
  <si>
    <t>Delaware County, Ohio</t>
  </si>
  <si>
    <t>174,214</t>
  </si>
  <si>
    <t>174,189</t>
  </si>
  <si>
    <t>175,108</t>
  </si>
  <si>
    <t>178,537</t>
  </si>
  <si>
    <t>181,147</t>
  </si>
  <si>
    <t>185,202</t>
  </si>
  <si>
    <t>189,113</t>
  </si>
  <si>
    <t>Erie County, Ohio</t>
  </si>
  <si>
    <t>77,079</t>
  </si>
  <si>
    <t>77,013</t>
  </si>
  <si>
    <t>76,662</t>
  </si>
  <si>
    <t>76,442</t>
  </si>
  <si>
    <t>76,134</t>
  </si>
  <si>
    <t>75,828</t>
  </si>
  <si>
    <t>Fairfield County, Ohio</t>
  </si>
  <si>
    <t>146,156</t>
  </si>
  <si>
    <t>146,152</t>
  </si>
  <si>
    <t>146,391</t>
  </si>
  <si>
    <t>147,319</t>
  </si>
  <si>
    <t>147,446</t>
  </si>
  <si>
    <t>148,797</t>
  </si>
  <si>
    <t>150,381</t>
  </si>
  <si>
    <t>Fayette County, Ohio</t>
  </si>
  <si>
    <t>29,030</t>
  </si>
  <si>
    <t>28,907</t>
  </si>
  <si>
    <t>28,850</t>
  </si>
  <si>
    <t>28,799</t>
  </si>
  <si>
    <t>28,800</t>
  </si>
  <si>
    <t>Franklin County, Ohio</t>
  </si>
  <si>
    <t>1,163,414</t>
  </si>
  <si>
    <t>1,163,543</t>
  </si>
  <si>
    <t>1,166,107</t>
  </si>
  <si>
    <t>1,179,691</t>
  </si>
  <si>
    <t>1,196,936</t>
  </si>
  <si>
    <t>1,213,834</t>
  </si>
  <si>
    <t>1,231,393</t>
  </si>
  <si>
    <t>Fulton County, Ohio</t>
  </si>
  <si>
    <t>42,698</t>
  </si>
  <si>
    <t>42,660</t>
  </si>
  <si>
    <t>42,529</t>
  </si>
  <si>
    <t>42,516</t>
  </si>
  <si>
    <t>42,418</t>
  </si>
  <si>
    <t>42,580</t>
  </si>
  <si>
    <t>Gallia County, Ohio</t>
  </si>
  <si>
    <t>30,934</t>
  </si>
  <si>
    <t>31,057</t>
  </si>
  <si>
    <t>30,960</t>
  </si>
  <si>
    <t>30,805</t>
  </si>
  <si>
    <t>30,597</t>
  </si>
  <si>
    <t>30,397</t>
  </si>
  <si>
    <t>Geauga County, Ohio</t>
  </si>
  <si>
    <t>93,389</t>
  </si>
  <si>
    <t>93,422</t>
  </si>
  <si>
    <t>93,403</t>
  </si>
  <si>
    <t>93,917</t>
  </si>
  <si>
    <t>94,059</t>
  </si>
  <si>
    <t>94,295</t>
  </si>
  <si>
    <t>Greene County, Ohio</t>
  </si>
  <si>
    <t>161,573</t>
  </si>
  <si>
    <t>161,569</t>
  </si>
  <si>
    <t>161,614</t>
  </si>
  <si>
    <t>163,522</t>
  </si>
  <si>
    <t>164,145</t>
  </si>
  <si>
    <t>163,465</t>
  </si>
  <si>
    <t>163,820</t>
  </si>
  <si>
    <t>Guernsey County, Ohio</t>
  </si>
  <si>
    <t>40,087</t>
  </si>
  <si>
    <t>40,102</t>
  </si>
  <si>
    <t>39,847</t>
  </si>
  <si>
    <t>39,813</t>
  </si>
  <si>
    <t>39,614</t>
  </si>
  <si>
    <t>39,590</t>
  </si>
  <si>
    <t>Hamilton County, Ohio</t>
  </si>
  <si>
    <t>802,374</t>
  </si>
  <si>
    <t>802,298</t>
  </si>
  <si>
    <t>800,648</t>
  </si>
  <si>
    <t>802,355</t>
  </si>
  <si>
    <t>804,429</t>
  </si>
  <si>
    <t>806,631</t>
  </si>
  <si>
    <t>Hancock County, Ohio</t>
  </si>
  <si>
    <t>74,782</t>
  </si>
  <si>
    <t>74,674</t>
  </si>
  <si>
    <t>75,080</t>
  </si>
  <si>
    <t>75,647</t>
  </si>
  <si>
    <t>75,712</t>
  </si>
  <si>
    <t>75,337</t>
  </si>
  <si>
    <t>Hardin County, Ohio</t>
  </si>
  <si>
    <t>32,058</t>
  </si>
  <si>
    <t>32,102</t>
  </si>
  <si>
    <t>31,821</t>
  </si>
  <si>
    <t>31,643</t>
  </si>
  <si>
    <t>31,767</t>
  </si>
  <si>
    <t>31,796</t>
  </si>
  <si>
    <t>Harrison County, Ohio</t>
  </si>
  <si>
    <t>15,864</t>
  </si>
  <si>
    <t>15,840</t>
  </si>
  <si>
    <t>15,788</t>
  </si>
  <si>
    <t>15,694</t>
  </si>
  <si>
    <t>15,624</t>
  </si>
  <si>
    <t>Henry County, Ohio</t>
  </si>
  <si>
    <t>28,215</t>
  </si>
  <si>
    <t>28,102</t>
  </si>
  <si>
    <t>28,210</t>
  </si>
  <si>
    <t>28,060</t>
  </si>
  <si>
    <t>28,061</t>
  </si>
  <si>
    <t>27,937</t>
  </si>
  <si>
    <t>Highland County, Ohio</t>
  </si>
  <si>
    <t>43,589</t>
  </si>
  <si>
    <t>43,598</t>
  </si>
  <si>
    <t>43,024</t>
  </si>
  <si>
    <t>43,233</t>
  </si>
  <si>
    <t>43,045</t>
  </si>
  <si>
    <t>Hocking County, Ohio</t>
  </si>
  <si>
    <t>29,380</t>
  </si>
  <si>
    <t>29,375</t>
  </si>
  <si>
    <t>29,466</t>
  </si>
  <si>
    <t>29,291</t>
  </si>
  <si>
    <t>28,608</t>
  </si>
  <si>
    <t>Holmes County, Ohio</t>
  </si>
  <si>
    <t>42,366</t>
  </si>
  <si>
    <t>42,467</t>
  </si>
  <si>
    <t>42,777</t>
  </si>
  <si>
    <t>43,105</t>
  </si>
  <si>
    <t>43,635</t>
  </si>
  <si>
    <t>43,898</t>
  </si>
  <si>
    <t>Huron County, Ohio</t>
  </si>
  <si>
    <t>59,626</t>
  </si>
  <si>
    <t>59,599</t>
  </si>
  <si>
    <t>59,431</t>
  </si>
  <si>
    <t>59,295</t>
  </si>
  <si>
    <t>58,889</t>
  </si>
  <si>
    <t>58,714</t>
  </si>
  <si>
    <t>Jackson County, Ohio</t>
  </si>
  <si>
    <t>33,225</t>
  </si>
  <si>
    <t>33,116</t>
  </si>
  <si>
    <t>32,873</t>
  </si>
  <si>
    <t>32,784</t>
  </si>
  <si>
    <t>32,748</t>
  </si>
  <si>
    <t>Jefferson County, Ohio</t>
  </si>
  <si>
    <t>69,709</t>
  </si>
  <si>
    <t>69,613</t>
  </si>
  <si>
    <t>68,007</t>
  </si>
  <si>
    <t>67,694</t>
  </si>
  <si>
    <t>Knox County, Ohio</t>
  </si>
  <si>
    <t>60,921</t>
  </si>
  <si>
    <t>60,930</t>
  </si>
  <si>
    <t>61,095</t>
  </si>
  <si>
    <t>61,311</t>
  </si>
  <si>
    <t>60,817</t>
  </si>
  <si>
    <t>61,167</t>
  </si>
  <si>
    <t>Lake County, Ohio</t>
  </si>
  <si>
    <t>230,041</t>
  </si>
  <si>
    <t>230,038</t>
  </si>
  <si>
    <t>229,993</t>
  </si>
  <si>
    <t>229,787</t>
  </si>
  <si>
    <t>229,365</t>
  </si>
  <si>
    <t>229,634</t>
  </si>
  <si>
    <t>229,230</t>
  </si>
  <si>
    <t>Lawrence County, Ohio</t>
  </si>
  <si>
    <t>62,450</t>
  </si>
  <si>
    <t>62,445</t>
  </si>
  <si>
    <t>62,406</t>
  </si>
  <si>
    <t>62,108</t>
  </si>
  <si>
    <t>61,918</t>
  </si>
  <si>
    <t>61,623</t>
  </si>
  <si>
    <t>Licking County, Ohio</t>
  </si>
  <si>
    <t>166,492</t>
  </si>
  <si>
    <t>166,482</t>
  </si>
  <si>
    <t>166,707</t>
  </si>
  <si>
    <t>167,234</t>
  </si>
  <si>
    <t>167,719</t>
  </si>
  <si>
    <t>168,503</t>
  </si>
  <si>
    <t>169,390</t>
  </si>
  <si>
    <t>Logan County, Ohio</t>
  </si>
  <si>
    <t>45,858</t>
  </si>
  <si>
    <t>45,774</t>
  </si>
  <si>
    <t>45,621</t>
  </si>
  <si>
    <t>45,454</t>
  </si>
  <si>
    <t>45,466</t>
  </si>
  <si>
    <t>45,507</t>
  </si>
  <si>
    <t>Lorain County, Ohio</t>
  </si>
  <si>
    <t>301,356</t>
  </si>
  <si>
    <t>301,478</t>
  </si>
  <si>
    <t>301,932</t>
  </si>
  <si>
    <t>301,695</t>
  </si>
  <si>
    <t>303,006</t>
  </si>
  <si>
    <t>304,216</t>
  </si>
  <si>
    <t>Lucas County, Ohio</t>
  </si>
  <si>
    <t>441,815</t>
  </si>
  <si>
    <t>441,599</t>
  </si>
  <si>
    <t>439,771</t>
  </si>
  <si>
    <t>437,376</t>
  </si>
  <si>
    <t>436,803</t>
  </si>
  <si>
    <t>435,286</t>
  </si>
  <si>
    <t>Madison County, Ohio</t>
  </si>
  <si>
    <t>43,435</t>
  </si>
  <si>
    <t>43,430</t>
  </si>
  <si>
    <t>43,412</t>
  </si>
  <si>
    <t>43,071</t>
  </si>
  <si>
    <t>42,959</t>
  </si>
  <si>
    <t>43,272</t>
  </si>
  <si>
    <t>43,918</t>
  </si>
  <si>
    <t>Mahoning County, Ohio</t>
  </si>
  <si>
    <t>238,823</t>
  </si>
  <si>
    <t>238,406</t>
  </si>
  <si>
    <t>237,314</t>
  </si>
  <si>
    <t>235,787</t>
  </si>
  <si>
    <t>234,336</t>
  </si>
  <si>
    <t>233,204</t>
  </si>
  <si>
    <t>Marion County, Ohio</t>
  </si>
  <si>
    <t>66,501</t>
  </si>
  <si>
    <t>66,450</t>
  </si>
  <si>
    <t>66,542</t>
  </si>
  <si>
    <t>66,235</t>
  </si>
  <si>
    <t>65,910</t>
  </si>
  <si>
    <t>65,720</t>
  </si>
  <si>
    <t>Medina County, Ohio</t>
  </si>
  <si>
    <t>172,332</t>
  </si>
  <si>
    <t>172,333</t>
  </si>
  <si>
    <t>172,493</t>
  </si>
  <si>
    <t>173,438</t>
  </si>
  <si>
    <t>173,704</t>
  </si>
  <si>
    <t>174,792</t>
  </si>
  <si>
    <t>176,029</t>
  </si>
  <si>
    <t>Meigs County, Ohio</t>
  </si>
  <si>
    <t>23,770</t>
  </si>
  <si>
    <t>23,771</t>
  </si>
  <si>
    <t>23,724</t>
  </si>
  <si>
    <t>23,695</t>
  </si>
  <si>
    <t>23,600</t>
  </si>
  <si>
    <t>Mercer County, Ohio</t>
  </si>
  <si>
    <t>40,814</t>
  </si>
  <si>
    <t>40,767</t>
  </si>
  <si>
    <t>40,795</t>
  </si>
  <si>
    <t>40,827</t>
  </si>
  <si>
    <t>40,724</t>
  </si>
  <si>
    <t>Miami County, Ohio</t>
  </si>
  <si>
    <t>102,506</t>
  </si>
  <si>
    <t>102,456</t>
  </si>
  <si>
    <t>102,833</t>
  </si>
  <si>
    <t>103,118</t>
  </si>
  <si>
    <t>103,416</t>
  </si>
  <si>
    <t>103,900</t>
  </si>
  <si>
    <t>Monroe County, Ohio</t>
  </si>
  <si>
    <t>14,583</t>
  </si>
  <si>
    <t>14,722</t>
  </si>
  <si>
    <t>14,601</t>
  </si>
  <si>
    <t>14,465</t>
  </si>
  <si>
    <t>Montgomery County, Ohio</t>
  </si>
  <si>
    <t>535,153</t>
  </si>
  <si>
    <t>535,141</t>
  </si>
  <si>
    <t>536,175</t>
  </si>
  <si>
    <t>534,979</t>
  </si>
  <si>
    <t>534,971</t>
  </si>
  <si>
    <t>534,764</t>
  </si>
  <si>
    <t>533,116</t>
  </si>
  <si>
    <t>Morgan County, Ohio</t>
  </si>
  <si>
    <t>15,048</t>
  </si>
  <si>
    <t>15,077</t>
  </si>
  <si>
    <t>Morrow County, Ohio</t>
  </si>
  <si>
    <t>34,827</t>
  </si>
  <si>
    <t>34,833</t>
  </si>
  <si>
    <t>35,003</t>
  </si>
  <si>
    <t>35,152</t>
  </si>
  <si>
    <t>Muskingum County, Ohio</t>
  </si>
  <si>
    <t>86,074</t>
  </si>
  <si>
    <t>86,185</t>
  </si>
  <si>
    <t>86,199</t>
  </si>
  <si>
    <t>85,838</t>
  </si>
  <si>
    <t>85,696</t>
  </si>
  <si>
    <t>85,818</t>
  </si>
  <si>
    <t>Noble County, Ohio</t>
  </si>
  <si>
    <t>14,629</t>
  </si>
  <si>
    <t>14,696</t>
  </si>
  <si>
    <t>14,577</t>
  </si>
  <si>
    <t>14,541</t>
  </si>
  <si>
    <t>14,363</t>
  </si>
  <si>
    <t>Ottawa County, Ohio</t>
  </si>
  <si>
    <t>41,428</t>
  </si>
  <si>
    <t>41,408</t>
  </si>
  <si>
    <t>41,436</t>
  </si>
  <si>
    <t>41,361</t>
  </si>
  <si>
    <t>41,160</t>
  </si>
  <si>
    <t>41,154</t>
  </si>
  <si>
    <t>Paulding County, Ohio</t>
  </si>
  <si>
    <t>19,614</t>
  </si>
  <si>
    <t>19,583</t>
  </si>
  <si>
    <t>19,411</t>
  </si>
  <si>
    <t>19,287</t>
  </si>
  <si>
    <t>18,989</t>
  </si>
  <si>
    <t>Perry County, Ohio</t>
  </si>
  <si>
    <t>36,058</t>
  </si>
  <si>
    <t>36,052</t>
  </si>
  <si>
    <t>36,037</t>
  </si>
  <si>
    <t>35,997</t>
  </si>
  <si>
    <t>35,932</t>
  </si>
  <si>
    <t>35,812</t>
  </si>
  <si>
    <t>Pickaway County, Ohio</t>
  </si>
  <si>
    <t>55,698</t>
  </si>
  <si>
    <t>55,725</t>
  </si>
  <si>
    <t>55,983</t>
  </si>
  <si>
    <t>56,346</t>
  </si>
  <si>
    <t>56,466</t>
  </si>
  <si>
    <t>Pike County, Ohio</t>
  </si>
  <si>
    <t>28,709</t>
  </si>
  <si>
    <t>28,736</t>
  </si>
  <si>
    <t>28,633</t>
  </si>
  <si>
    <t>28,501</t>
  </si>
  <si>
    <t>28,392</t>
  </si>
  <si>
    <t>28,256</t>
  </si>
  <si>
    <t>Portage County, Ohio</t>
  </si>
  <si>
    <t>161,419</t>
  </si>
  <si>
    <t>161,421</t>
  </si>
  <si>
    <t>161,355</t>
  </si>
  <si>
    <t>161,770</t>
  </si>
  <si>
    <t>161,336</t>
  </si>
  <si>
    <t>161,423</t>
  </si>
  <si>
    <t>161,882</t>
  </si>
  <si>
    <t>Preble County, Ohio</t>
  </si>
  <si>
    <t>42,270</t>
  </si>
  <si>
    <t>42,188</t>
  </si>
  <si>
    <t>42,036</t>
  </si>
  <si>
    <t>41,895</t>
  </si>
  <si>
    <t>41,728</t>
  </si>
  <si>
    <t>41,586</t>
  </si>
  <si>
    <t>Putnam County, Ohio</t>
  </si>
  <si>
    <t>34,499</t>
  </si>
  <si>
    <t>34,448</t>
  </si>
  <si>
    <t>34,181</t>
  </si>
  <si>
    <t>34,098</t>
  </si>
  <si>
    <t>Richland County, Ohio</t>
  </si>
  <si>
    <t>124,475</t>
  </si>
  <si>
    <t>124,175</t>
  </si>
  <si>
    <t>123,070</t>
  </si>
  <si>
    <t>122,588</t>
  </si>
  <si>
    <t>122,292</t>
  </si>
  <si>
    <t>121,942</t>
  </si>
  <si>
    <t>Ross County, Ohio</t>
  </si>
  <si>
    <t>78,064</t>
  </si>
  <si>
    <t>78,126</t>
  </si>
  <si>
    <t>77,627</t>
  </si>
  <si>
    <t>77,485</t>
  </si>
  <si>
    <t>77,364</t>
  </si>
  <si>
    <t>77,159</t>
  </si>
  <si>
    <t>Sandusky County, Ohio</t>
  </si>
  <si>
    <t>60,944</t>
  </si>
  <si>
    <t>60,907</t>
  </si>
  <si>
    <t>60,644</t>
  </si>
  <si>
    <t>60,560</t>
  </si>
  <si>
    <t>60,200</t>
  </si>
  <si>
    <t>60,179</t>
  </si>
  <si>
    <t>Scioto County, Ohio</t>
  </si>
  <si>
    <t>79,499</t>
  </si>
  <si>
    <t>79,531</t>
  </si>
  <si>
    <t>79,218</t>
  </si>
  <si>
    <t>78,572</t>
  </si>
  <si>
    <t>78,023</t>
  </si>
  <si>
    <t>77,258</t>
  </si>
  <si>
    <t>Seneca County, Ohio</t>
  </si>
  <si>
    <t>56,745</t>
  </si>
  <si>
    <t>56,631</t>
  </si>
  <si>
    <t>56,420</t>
  </si>
  <si>
    <t>56,025</t>
  </si>
  <si>
    <t>55,756</t>
  </si>
  <si>
    <t>55,669</t>
  </si>
  <si>
    <t>Shelby County, Ohio</t>
  </si>
  <si>
    <t>49,423</t>
  </si>
  <si>
    <t>49,348</t>
  </si>
  <si>
    <t>49,270</t>
  </si>
  <si>
    <t>49,142</t>
  </si>
  <si>
    <t>49,112</t>
  </si>
  <si>
    <t>48,951</t>
  </si>
  <si>
    <t>Stark County, Ohio</t>
  </si>
  <si>
    <t>375,586</t>
  </si>
  <si>
    <t>375,584</t>
  </si>
  <si>
    <t>375,398</t>
  </si>
  <si>
    <t>374,248</t>
  </si>
  <si>
    <t>374,844</t>
  </si>
  <si>
    <t>375,222</t>
  </si>
  <si>
    <t>375,736</t>
  </si>
  <si>
    <t>Summit County, Ohio</t>
  </si>
  <si>
    <t>541,781</t>
  </si>
  <si>
    <t>541,786</t>
  </si>
  <si>
    <t>541,612</t>
  </si>
  <si>
    <t>541,111</t>
  </si>
  <si>
    <t>540,867</t>
  </si>
  <si>
    <t>541,787</t>
  </si>
  <si>
    <t>541,943</t>
  </si>
  <si>
    <t>Trumbull County, Ohio</t>
  </si>
  <si>
    <t>210,312</t>
  </si>
  <si>
    <t>210,307</t>
  </si>
  <si>
    <t>209,897</t>
  </si>
  <si>
    <t>208,991</t>
  </si>
  <si>
    <t>207,439</t>
  </si>
  <si>
    <t>206,480</t>
  </si>
  <si>
    <t>205,175</t>
  </si>
  <si>
    <t>Tuscarawas County, Ohio</t>
  </si>
  <si>
    <t>92,582</t>
  </si>
  <si>
    <t>92,546</t>
  </si>
  <si>
    <t>92,492</t>
  </si>
  <si>
    <t>92,488</t>
  </si>
  <si>
    <t>92,767</t>
  </si>
  <si>
    <t>92,788</t>
  </si>
  <si>
    <t>Union County, Ohio</t>
  </si>
  <si>
    <t>52,300</t>
  </si>
  <si>
    <t>52,267</t>
  </si>
  <si>
    <t>52,391</t>
  </si>
  <si>
    <t>53,087</t>
  </si>
  <si>
    <t>52,815</t>
  </si>
  <si>
    <t>53,380</t>
  </si>
  <si>
    <t>53,776</t>
  </si>
  <si>
    <t>Van Wert County, Ohio</t>
  </si>
  <si>
    <t>28,744</t>
  </si>
  <si>
    <t>28,673</t>
  </si>
  <si>
    <t>28,729</t>
  </si>
  <si>
    <t>28,494</t>
  </si>
  <si>
    <t>28,462</t>
  </si>
  <si>
    <t>Vinton County, Ohio</t>
  </si>
  <si>
    <t>13,435</t>
  </si>
  <si>
    <t>13,417</t>
  </si>
  <si>
    <t>13,233</t>
  </si>
  <si>
    <t>13,234</t>
  </si>
  <si>
    <t>Warren County, Ohio</t>
  </si>
  <si>
    <t>212,693</t>
  </si>
  <si>
    <t>212,868</t>
  </si>
  <si>
    <t>213,485</t>
  </si>
  <si>
    <t>215,740</t>
  </si>
  <si>
    <t>217,653</t>
  </si>
  <si>
    <t>219,578</t>
  </si>
  <si>
    <t>221,659</t>
  </si>
  <si>
    <t>Washington County, Ohio</t>
  </si>
  <si>
    <t>61,778</t>
  </si>
  <si>
    <t>61,691</t>
  </si>
  <si>
    <t>61,559</t>
  </si>
  <si>
    <t>61,508</t>
  </si>
  <si>
    <t>61,393</t>
  </si>
  <si>
    <t>61,213</t>
  </si>
  <si>
    <t>Wayne County, Ohio</t>
  </si>
  <si>
    <t>114,520</t>
  </si>
  <si>
    <t>114,514</t>
  </si>
  <si>
    <t>114,501</t>
  </si>
  <si>
    <t>114,718</t>
  </si>
  <si>
    <t>114,990</t>
  </si>
  <si>
    <t>115,144</t>
  </si>
  <si>
    <t>115,537</t>
  </si>
  <si>
    <t>Williams County, Ohio</t>
  </si>
  <si>
    <t>37,642</t>
  </si>
  <si>
    <t>37,529</t>
  </si>
  <si>
    <t>37,594</t>
  </si>
  <si>
    <t>37,568</t>
  </si>
  <si>
    <t>37,485</t>
  </si>
  <si>
    <t>37,291</t>
  </si>
  <si>
    <t>Wood County, Ohio</t>
  </si>
  <si>
    <t>125,488</t>
  </si>
  <si>
    <t>125,942</t>
  </si>
  <si>
    <t>127,296</t>
  </si>
  <si>
    <t>128,659</t>
  </si>
  <si>
    <t>129,209</t>
  </si>
  <si>
    <t>129,590</t>
  </si>
  <si>
    <t>Wyandot County, Ohio</t>
  </si>
  <si>
    <t>22,615</t>
  </si>
  <si>
    <t>22,583</t>
  </si>
  <si>
    <t>22,652</t>
  </si>
  <si>
    <t>22,592</t>
  </si>
  <si>
    <t>22,497</t>
  </si>
  <si>
    <t>Adair County, Oklahoma</t>
  </si>
  <si>
    <t>22,683</t>
  </si>
  <si>
    <t>22,720</t>
  </si>
  <si>
    <t>22,513</t>
  </si>
  <si>
    <t>22,248</t>
  </si>
  <si>
    <t>22,235</t>
  </si>
  <si>
    <t>22,186</t>
  </si>
  <si>
    <t>Alfalfa County, Oklahoma</t>
  </si>
  <si>
    <t>5,637</t>
  </si>
  <si>
    <t>5,643</t>
  </si>
  <si>
    <t>5,817</t>
  </si>
  <si>
    <t>Atoka County, Oklahoma</t>
  </si>
  <si>
    <t>14,183</t>
  </si>
  <si>
    <t>14,151</t>
  </si>
  <si>
    <t>13,785</t>
  </si>
  <si>
    <t>13,796</t>
  </si>
  <si>
    <t>Beaver County, Oklahoma</t>
  </si>
  <si>
    <t>5,636</t>
  </si>
  <si>
    <t>5,648</t>
  </si>
  <si>
    <t>5,640</t>
  </si>
  <si>
    <t>5,592</t>
  </si>
  <si>
    <t>5,540</t>
  </si>
  <si>
    <t>5,486</t>
  </si>
  <si>
    <t>Beckham County, Oklahoma</t>
  </si>
  <si>
    <t>22,119</t>
  </si>
  <si>
    <t>22,035</t>
  </si>
  <si>
    <t>22,312</t>
  </si>
  <si>
    <t>23,117</t>
  </si>
  <si>
    <t>23,548</t>
  </si>
  <si>
    <t>23,691</t>
  </si>
  <si>
    <t>Blaine County, Oklahoma</t>
  </si>
  <si>
    <t>11,943</t>
  </si>
  <si>
    <t>9,903</t>
  </si>
  <si>
    <t>9,702</t>
  </si>
  <si>
    <t>9,819</t>
  </si>
  <si>
    <t>9,917</t>
  </si>
  <si>
    <t>Bryan County, Oklahoma</t>
  </si>
  <si>
    <t>42,416</t>
  </si>
  <si>
    <t>42,647</t>
  </si>
  <si>
    <t>43,163</t>
  </si>
  <si>
    <t>44,217</t>
  </si>
  <si>
    <t>44,486</t>
  </si>
  <si>
    <t>Caddo County, Oklahoma</t>
  </si>
  <si>
    <t>29,600</t>
  </si>
  <si>
    <t>29,608</t>
  </si>
  <si>
    <t>29,672</t>
  </si>
  <si>
    <t>29,487</t>
  </si>
  <si>
    <t>29,317</t>
  </si>
  <si>
    <t>Canadian County, Oklahoma</t>
  </si>
  <si>
    <t>115,541</t>
  </si>
  <si>
    <t>116,348</t>
  </si>
  <si>
    <t>119,487</t>
  </si>
  <si>
    <t>122,605</t>
  </si>
  <si>
    <t>126,136</t>
  </si>
  <si>
    <t>129,582</t>
  </si>
  <si>
    <t>Carter County, Oklahoma</t>
  </si>
  <si>
    <t>47,557</t>
  </si>
  <si>
    <t>47,726</t>
  </si>
  <si>
    <t>47,778</t>
  </si>
  <si>
    <t>48,074</t>
  </si>
  <si>
    <t>48,114</t>
  </si>
  <si>
    <t>48,655</t>
  </si>
  <si>
    <t>48,821</t>
  </si>
  <si>
    <t>Cherokee County, Oklahoma</t>
  </si>
  <si>
    <t>46,987</t>
  </si>
  <si>
    <t>46,985</t>
  </si>
  <si>
    <t>47,138</t>
  </si>
  <si>
    <t>47,764</t>
  </si>
  <si>
    <t>48,085</t>
  </si>
  <si>
    <t>47,973</t>
  </si>
  <si>
    <t>48,341</t>
  </si>
  <si>
    <t>Choctaw County, Oklahoma</t>
  </si>
  <si>
    <t>15,205</t>
  </si>
  <si>
    <t>15,229</t>
  </si>
  <si>
    <t>15,241</t>
  </si>
  <si>
    <t>15,170</t>
  </si>
  <si>
    <t>15,072</t>
  </si>
  <si>
    <t>15,161</t>
  </si>
  <si>
    <t>Cimarron County, Oklahoma</t>
  </si>
  <si>
    <t>2,475</t>
  </si>
  <si>
    <t>2,456</t>
  </si>
  <si>
    <t>2,480</t>
  </si>
  <si>
    <t>2,392</t>
  </si>
  <si>
    <t>2,330</t>
  </si>
  <si>
    <t>Cleveland County, Oklahoma</t>
  </si>
  <si>
    <t>255,755</t>
  </si>
  <si>
    <t>255,761</t>
  </si>
  <si>
    <t>256,844</t>
  </si>
  <si>
    <t>261,905</t>
  </si>
  <si>
    <t>266,122</t>
  </si>
  <si>
    <t>269,890</t>
  </si>
  <si>
    <t>269,908</t>
  </si>
  <si>
    <t>Coal County, Oklahoma</t>
  </si>
  <si>
    <t>5,925</t>
  </si>
  <si>
    <t>5,903</t>
  </si>
  <si>
    <t>5,942</t>
  </si>
  <si>
    <t>5,918</t>
  </si>
  <si>
    <t>Comanche County, Oklahoma</t>
  </si>
  <si>
    <t>124,098</t>
  </si>
  <si>
    <t>125,448</t>
  </si>
  <si>
    <t>126,109</t>
  </si>
  <si>
    <t>126,611</t>
  </si>
  <si>
    <t>125,035</t>
  </si>
  <si>
    <t>125,033</t>
  </si>
  <si>
    <t>Cotton County, Oklahoma</t>
  </si>
  <si>
    <t>6,177</t>
  </si>
  <si>
    <t>6,158</t>
  </si>
  <si>
    <t>6,147</t>
  </si>
  <si>
    <t>6,150</t>
  </si>
  <si>
    <t>Craig County, Oklahoma</t>
  </si>
  <si>
    <t>15,029</t>
  </si>
  <si>
    <t>14,935</t>
  </si>
  <si>
    <t>14,721</t>
  </si>
  <si>
    <t>Creek County, Oklahoma</t>
  </si>
  <si>
    <t>69,967</t>
  </si>
  <si>
    <t>70,199</t>
  </si>
  <si>
    <t>70,650</t>
  </si>
  <si>
    <t>70,854</t>
  </si>
  <si>
    <t>70,698</t>
  </si>
  <si>
    <t>70,632</t>
  </si>
  <si>
    <t>Custer County, Oklahoma</t>
  </si>
  <si>
    <t>27,486</t>
  </si>
  <si>
    <t>27,730</t>
  </si>
  <si>
    <t>28,518</t>
  </si>
  <si>
    <t>29,295</t>
  </si>
  <si>
    <t>29,500</t>
  </si>
  <si>
    <t>Delaware County, Oklahoma</t>
  </si>
  <si>
    <t>41,487</t>
  </si>
  <si>
    <t>41,489</t>
  </si>
  <si>
    <t>41,527</t>
  </si>
  <si>
    <t>41,356</t>
  </si>
  <si>
    <t>41,373</t>
  </si>
  <si>
    <t>41,371</t>
  </si>
  <si>
    <t>41,446</t>
  </si>
  <si>
    <t>Dewey County, Oklahoma</t>
  </si>
  <si>
    <t>4,818</t>
  </si>
  <si>
    <t>4,779</t>
  </si>
  <si>
    <t>4,817</t>
  </si>
  <si>
    <t>4,914</t>
  </si>
  <si>
    <t>Ellis County, Oklahoma</t>
  </si>
  <si>
    <t>4,151</t>
  </si>
  <si>
    <t>4,155</t>
  </si>
  <si>
    <t>4,047</t>
  </si>
  <si>
    <t>4,150</t>
  </si>
  <si>
    <t>Garfield County, Oklahoma</t>
  </si>
  <si>
    <t>60,580</t>
  </si>
  <si>
    <t>60,730</t>
  </si>
  <si>
    <t>60,669</t>
  </si>
  <si>
    <t>61,318</t>
  </si>
  <si>
    <t>62,509</t>
  </si>
  <si>
    <t>63,091</t>
  </si>
  <si>
    <t>Garvin County, Oklahoma</t>
  </si>
  <si>
    <t>27,576</t>
  </si>
  <si>
    <t>27,533</t>
  </si>
  <si>
    <t>27,364</t>
  </si>
  <si>
    <t>27,270</t>
  </si>
  <si>
    <t>27,376</t>
  </si>
  <si>
    <t>27,561</t>
  </si>
  <si>
    <t>Grady County, Oklahoma</t>
  </si>
  <si>
    <t>52,431</t>
  </si>
  <si>
    <t>52,485</t>
  </si>
  <si>
    <t>52,775</t>
  </si>
  <si>
    <t>53,054</t>
  </si>
  <si>
    <t>53,635</t>
  </si>
  <si>
    <t>53,854</t>
  </si>
  <si>
    <t>Grant County, Oklahoma</t>
  </si>
  <si>
    <t>4,527</t>
  </si>
  <si>
    <t>4,536</t>
  </si>
  <si>
    <t>4,547</t>
  </si>
  <si>
    <t>4,510</t>
  </si>
  <si>
    <t>4,521</t>
  </si>
  <si>
    <t>4,501</t>
  </si>
  <si>
    <t>Greer County, Oklahoma</t>
  </si>
  <si>
    <t>6,239</t>
  </si>
  <si>
    <t>6,203</t>
  </si>
  <si>
    <t>6,149</t>
  </si>
  <si>
    <t>6,056</t>
  </si>
  <si>
    <t>6,162</t>
  </si>
  <si>
    <t>6,151</t>
  </si>
  <si>
    <t>Harmon County, Oklahoma</t>
  </si>
  <si>
    <t>2,917</t>
  </si>
  <si>
    <t>2,929</t>
  </si>
  <si>
    <t>2,900</t>
  </si>
  <si>
    <t>2,869</t>
  </si>
  <si>
    <t>Harper County, Oklahoma</t>
  </si>
  <si>
    <t>3,685</t>
  </si>
  <si>
    <t>3,691</t>
  </si>
  <si>
    <t>3,706</t>
  </si>
  <si>
    <t>3,693</t>
  </si>
  <si>
    <t>3,833</t>
  </si>
  <si>
    <t>Haskell County, Oklahoma</t>
  </si>
  <si>
    <t>12,769</t>
  </si>
  <si>
    <t>12,746</t>
  </si>
  <si>
    <t>12,717</t>
  </si>
  <si>
    <t>Hughes County, Oklahoma</t>
  </si>
  <si>
    <t>14,003</t>
  </si>
  <si>
    <t>13,746</t>
  </si>
  <si>
    <t>13,806</t>
  </si>
  <si>
    <t>Jackson County, Oklahoma</t>
  </si>
  <si>
    <t>26,446</t>
  </si>
  <si>
    <t>26,472</t>
  </si>
  <si>
    <t>26,420</t>
  </si>
  <si>
    <t>26,261</t>
  </si>
  <si>
    <t>26,224</t>
  </si>
  <si>
    <t>25,998</t>
  </si>
  <si>
    <t>Jefferson County, Oklahoma</t>
  </si>
  <si>
    <t>6,472</t>
  </si>
  <si>
    <t>6,454</t>
  </si>
  <si>
    <t>6,444</t>
  </si>
  <si>
    <t>6,335</t>
  </si>
  <si>
    <t>6,358</t>
  </si>
  <si>
    <t>Johnston County, Oklahoma</t>
  </si>
  <si>
    <t>10,957</t>
  </si>
  <si>
    <t>11,086</t>
  </si>
  <si>
    <t>11,026</t>
  </si>
  <si>
    <t>11,103</t>
  </si>
  <si>
    <t>Kay County, Oklahoma</t>
  </si>
  <si>
    <t>46,562</t>
  </si>
  <si>
    <t>46,428</t>
  </si>
  <si>
    <t>45,799</t>
  </si>
  <si>
    <t>45,657</t>
  </si>
  <si>
    <t>45,543</t>
  </si>
  <si>
    <t>45,478</t>
  </si>
  <si>
    <t>Kingfisher County, Oklahoma</t>
  </si>
  <si>
    <t>15,034</t>
  </si>
  <si>
    <t>15,050</t>
  </si>
  <si>
    <t>15,112</t>
  </si>
  <si>
    <t>14,996</t>
  </si>
  <si>
    <t>15,322</t>
  </si>
  <si>
    <t>Kiowa County, Oklahoma</t>
  </si>
  <si>
    <t>9,446</t>
  </si>
  <si>
    <t>9,408</t>
  </si>
  <si>
    <t>9,343</t>
  </si>
  <si>
    <t>Latimer County, Oklahoma</t>
  </si>
  <si>
    <t>11,154</t>
  </si>
  <si>
    <t>11,139</t>
  </si>
  <si>
    <t>11,114</t>
  </si>
  <si>
    <t>10,941</t>
  </si>
  <si>
    <t>Le Flore County, Oklahoma</t>
  </si>
  <si>
    <t>50,384</t>
  </si>
  <si>
    <t>50,470</t>
  </si>
  <si>
    <t>50,227</t>
  </si>
  <si>
    <t>49,935</t>
  </si>
  <si>
    <t>49,847</t>
  </si>
  <si>
    <t>Lincoln County, Oklahoma</t>
  </si>
  <si>
    <t>34,273</t>
  </si>
  <si>
    <t>34,328</t>
  </si>
  <si>
    <t>34,329</t>
  </si>
  <si>
    <t>34,619</t>
  </si>
  <si>
    <t>Logan County, Oklahoma</t>
  </si>
  <si>
    <t>41,848</t>
  </si>
  <si>
    <t>41,853</t>
  </si>
  <si>
    <t>42,058</t>
  </si>
  <si>
    <t>43,097</t>
  </si>
  <si>
    <t>43,668</t>
  </si>
  <si>
    <t>44,401</t>
  </si>
  <si>
    <t>45,276</t>
  </si>
  <si>
    <t>Love County, Oklahoma</t>
  </si>
  <si>
    <t>9,423</t>
  </si>
  <si>
    <t>9,434</t>
  </si>
  <si>
    <t>9,387</t>
  </si>
  <si>
    <t>9,713</t>
  </si>
  <si>
    <t>9,773</t>
  </si>
  <si>
    <t>McClain County, Oklahoma</t>
  </si>
  <si>
    <t>34,506</t>
  </si>
  <si>
    <t>34,731</t>
  </si>
  <si>
    <t>35,154</t>
  </si>
  <si>
    <t>35,587</t>
  </si>
  <si>
    <t>37,313</t>
  </si>
  <si>
    <t>McCurtain County, Oklahoma</t>
  </si>
  <si>
    <t>33,151</t>
  </si>
  <si>
    <t>33,154</t>
  </si>
  <si>
    <t>33,182</t>
  </si>
  <si>
    <t>33,229</t>
  </si>
  <si>
    <t>33,110</t>
  </si>
  <si>
    <t>33,050</t>
  </si>
  <si>
    <t>McIntosh County, Oklahoma</t>
  </si>
  <si>
    <t>20,252</t>
  </si>
  <si>
    <t>20,282</t>
  </si>
  <si>
    <t>20,306</t>
  </si>
  <si>
    <t>20,522</t>
  </si>
  <si>
    <t>20,472</t>
  </si>
  <si>
    <t>20,088</t>
  </si>
  <si>
    <t>Major County, Oklahoma</t>
  </si>
  <si>
    <t>7,527</t>
  </si>
  <si>
    <t>7,501</t>
  </si>
  <si>
    <t>7,611</t>
  </si>
  <si>
    <t>Marshall County, Oklahoma</t>
  </si>
  <si>
    <t>15,844</t>
  </si>
  <si>
    <t>15,893</t>
  </si>
  <si>
    <t>15,913</t>
  </si>
  <si>
    <t>15,989</t>
  </si>
  <si>
    <t>16,182</t>
  </si>
  <si>
    <t>Mayes County, Oklahoma</t>
  </si>
  <si>
    <t>41,259</t>
  </si>
  <si>
    <t>41,264</t>
  </si>
  <si>
    <t>41,296</t>
  </si>
  <si>
    <t>41,289</t>
  </si>
  <si>
    <t>41,111</t>
  </si>
  <si>
    <t>40,908</t>
  </si>
  <si>
    <t>40,816</t>
  </si>
  <si>
    <t>Murray County, Oklahoma</t>
  </si>
  <si>
    <t>13,488</t>
  </si>
  <si>
    <t>13,514</t>
  </si>
  <si>
    <t>13,640</t>
  </si>
  <si>
    <t>13,803</t>
  </si>
  <si>
    <t>Muskogee County, Oklahoma</t>
  </si>
  <si>
    <t>70,990</t>
  </si>
  <si>
    <t>70,988</t>
  </si>
  <si>
    <t>71,105</t>
  </si>
  <si>
    <t>70,725</t>
  </si>
  <si>
    <t>70,528</t>
  </si>
  <si>
    <t>70,269</t>
  </si>
  <si>
    <t>69,966</t>
  </si>
  <si>
    <t>Noble County, Oklahoma</t>
  </si>
  <si>
    <t>11,379</t>
  </si>
  <si>
    <t>11,494</t>
  </si>
  <si>
    <t>Nowata County, Oklahoma</t>
  </si>
  <si>
    <t>10,513</t>
  </si>
  <si>
    <t>10,582</t>
  </si>
  <si>
    <t>10,524</t>
  </si>
  <si>
    <t>Okfuskee County, Oklahoma</t>
  </si>
  <si>
    <t>12,191</t>
  </si>
  <si>
    <t>12,222</t>
  </si>
  <si>
    <t>12,299</t>
  </si>
  <si>
    <t>12,303</t>
  </si>
  <si>
    <t>12,291</t>
  </si>
  <si>
    <t>Oklahoma County, Oklahoma</t>
  </si>
  <si>
    <t>718,633</t>
  </si>
  <si>
    <t>718,627</t>
  </si>
  <si>
    <t>721,094</t>
  </si>
  <si>
    <t>730,111</t>
  </si>
  <si>
    <t>742,635</t>
  </si>
  <si>
    <t>755,668</t>
  </si>
  <si>
    <t>766,215</t>
  </si>
  <si>
    <t>Okmulgee County, Oklahoma</t>
  </si>
  <si>
    <t>40,069</t>
  </si>
  <si>
    <t>39,795</t>
  </si>
  <si>
    <t>39,587</t>
  </si>
  <si>
    <t>39,095</t>
  </si>
  <si>
    <t>Osage County, Oklahoma</t>
  </si>
  <si>
    <t>47,472</t>
  </si>
  <si>
    <t>47,480</t>
  </si>
  <si>
    <t>47,436</t>
  </si>
  <si>
    <t>48,332</t>
  </si>
  <si>
    <t>48,010</t>
  </si>
  <si>
    <t>47,924</t>
  </si>
  <si>
    <t>47,981</t>
  </si>
  <si>
    <t>Ottawa County, Oklahoma</t>
  </si>
  <si>
    <t>31,848</t>
  </si>
  <si>
    <t>31,863</t>
  </si>
  <si>
    <t>31,928</t>
  </si>
  <si>
    <t>32,280</t>
  </si>
  <si>
    <t>32,105</t>
  </si>
  <si>
    <t>Pawnee County, Oklahoma</t>
  </si>
  <si>
    <t>16,577</t>
  </si>
  <si>
    <t>16,579</t>
  </si>
  <si>
    <t>16,612</t>
  </si>
  <si>
    <t>16,483</t>
  </si>
  <si>
    <t>16,527</t>
  </si>
  <si>
    <t>Payne County, Oklahoma</t>
  </si>
  <si>
    <t>77,350</t>
  </si>
  <si>
    <t>77,444</t>
  </si>
  <si>
    <t>77,970</t>
  </si>
  <si>
    <t>78,479</t>
  </si>
  <si>
    <t>79,457</t>
  </si>
  <si>
    <t>80,264</t>
  </si>
  <si>
    <t>Pittsburg County, Oklahoma</t>
  </si>
  <si>
    <t>45,837</t>
  </si>
  <si>
    <t>45,803</t>
  </si>
  <si>
    <t>45,666</t>
  </si>
  <si>
    <t>45,131</t>
  </si>
  <si>
    <t>44,873</t>
  </si>
  <si>
    <t>44,626</t>
  </si>
  <si>
    <t>Pontotoc County, Oklahoma</t>
  </si>
  <si>
    <t>37,492</t>
  </si>
  <si>
    <t>37,584</t>
  </si>
  <si>
    <t>37,697</t>
  </si>
  <si>
    <t>38,006</t>
  </si>
  <si>
    <t>38,073</t>
  </si>
  <si>
    <t>38,005</t>
  </si>
  <si>
    <t>Pottawatomie County, Oklahoma</t>
  </si>
  <si>
    <t>69,442</t>
  </si>
  <si>
    <t>69,647</t>
  </si>
  <si>
    <t>70,148</t>
  </si>
  <si>
    <t>70,703</t>
  </si>
  <si>
    <t>71,190</t>
  </si>
  <si>
    <t>71,811</t>
  </si>
  <si>
    <t>Pushmataha County, Oklahoma</t>
  </si>
  <si>
    <t>11,572</t>
  </si>
  <si>
    <t>11,585</t>
  </si>
  <si>
    <t>11,401</t>
  </si>
  <si>
    <t>Roger Mills County, Oklahoma</t>
  </si>
  <si>
    <t>3,647</t>
  </si>
  <si>
    <t>3,636</t>
  </si>
  <si>
    <t>3,796</t>
  </si>
  <si>
    <t>3,761</t>
  </si>
  <si>
    <t>Rogers County, Oklahoma</t>
  </si>
  <si>
    <t>86,905</t>
  </si>
  <si>
    <t>86,904</t>
  </si>
  <si>
    <t>87,024</t>
  </si>
  <si>
    <t>87,753</t>
  </si>
  <si>
    <t>88,445</t>
  </si>
  <si>
    <t>89,183</t>
  </si>
  <si>
    <t>89,815</t>
  </si>
  <si>
    <t>Seminole County, Oklahoma</t>
  </si>
  <si>
    <t>25,482</t>
  </si>
  <si>
    <t>25,450</t>
  </si>
  <si>
    <t>25,485</t>
  </si>
  <si>
    <t>25,469</t>
  </si>
  <si>
    <t>25,476</t>
  </si>
  <si>
    <t>25,421</t>
  </si>
  <si>
    <t>Sequoyah County, Oklahoma</t>
  </si>
  <si>
    <t>42,391</t>
  </si>
  <si>
    <t>42,439</t>
  </si>
  <si>
    <t>42,448</t>
  </si>
  <si>
    <t>42,021</t>
  </si>
  <si>
    <t>41,466</t>
  </si>
  <si>
    <t>41,307</t>
  </si>
  <si>
    <t>41,358</t>
  </si>
  <si>
    <t>Stephens County, Oklahoma</t>
  </si>
  <si>
    <t>45,048</t>
  </si>
  <si>
    <t>45,089</t>
  </si>
  <si>
    <t>45,104</t>
  </si>
  <si>
    <t>44,837</t>
  </si>
  <si>
    <t>44,977</t>
  </si>
  <si>
    <t>44,493</t>
  </si>
  <si>
    <t>Texas County, Oklahoma</t>
  </si>
  <si>
    <t>20,640</t>
  </si>
  <si>
    <t>20,811</t>
  </si>
  <si>
    <t>21,203</t>
  </si>
  <si>
    <t>21,533</t>
  </si>
  <si>
    <t>22,073</t>
  </si>
  <si>
    <t>Tillman County, Oklahoma</t>
  </si>
  <si>
    <t>7,981</t>
  </si>
  <si>
    <t>7,983</t>
  </si>
  <si>
    <t>7,784</t>
  </si>
  <si>
    <t>7,681</t>
  </si>
  <si>
    <t>Tulsa County, Oklahoma</t>
  </si>
  <si>
    <t>603,403</t>
  </si>
  <si>
    <t>603,442</t>
  </si>
  <si>
    <t>605,092</t>
  </si>
  <si>
    <t>608,522</t>
  </si>
  <si>
    <t>614,460</t>
  </si>
  <si>
    <t>622,966</t>
  </si>
  <si>
    <t>629,598</t>
  </si>
  <si>
    <t>Wagoner County, Oklahoma</t>
  </si>
  <si>
    <t>73,085</t>
  </si>
  <si>
    <t>73,087</t>
  </si>
  <si>
    <t>73,393</t>
  </si>
  <si>
    <t>74,069</t>
  </si>
  <si>
    <t>74,997</t>
  </si>
  <si>
    <t>75,675</t>
  </si>
  <si>
    <t>75,702</t>
  </si>
  <si>
    <t>Washington County, Oklahoma</t>
  </si>
  <si>
    <t>50,976</t>
  </si>
  <si>
    <t>50,977</t>
  </si>
  <si>
    <t>51,080</t>
  </si>
  <si>
    <t>51,524</t>
  </si>
  <si>
    <t>51,710</t>
  </si>
  <si>
    <t>51,567</t>
  </si>
  <si>
    <t>51,937</t>
  </si>
  <si>
    <t>Washita County, Oklahoma</t>
  </si>
  <si>
    <t>11,629</t>
  </si>
  <si>
    <t>11,595</t>
  </si>
  <si>
    <t>11,608</t>
  </si>
  <si>
    <t>11,638</t>
  </si>
  <si>
    <t>11,547</t>
  </si>
  <si>
    <t>Woods County, Oklahoma</t>
  </si>
  <si>
    <t>8,878</t>
  </si>
  <si>
    <t>8,892</t>
  </si>
  <si>
    <t>8,765</t>
  </si>
  <si>
    <t>8,832</t>
  </si>
  <si>
    <t>9,015</t>
  </si>
  <si>
    <t>9,288</t>
  </si>
  <si>
    <t>Woodward County, Oklahoma</t>
  </si>
  <si>
    <t>20,081</t>
  </si>
  <si>
    <t>19,988</t>
  </si>
  <si>
    <t>20,647</t>
  </si>
  <si>
    <t>21,225</t>
  </si>
  <si>
    <t>21,529</t>
  </si>
  <si>
    <t>Baker County, Oregon</t>
  </si>
  <si>
    <t>16,134</t>
  </si>
  <si>
    <t>16,138</t>
  </si>
  <si>
    <t>16,089</t>
  </si>
  <si>
    <t>16,041</t>
  </si>
  <si>
    <t>15,961</t>
  </si>
  <si>
    <t>Benton County, Oregon</t>
  </si>
  <si>
    <t>85,579</t>
  </si>
  <si>
    <t>85,581</t>
  </si>
  <si>
    <t>85,531</t>
  </si>
  <si>
    <t>85,983</t>
  </si>
  <si>
    <t>86,380</t>
  </si>
  <si>
    <t>85,960</t>
  </si>
  <si>
    <t>86,316</t>
  </si>
  <si>
    <t>Clackamas County, Oregon</t>
  </si>
  <si>
    <t>375,992</t>
  </si>
  <si>
    <t>376,846</t>
  </si>
  <si>
    <t>379,671</t>
  </si>
  <si>
    <t>383,540</t>
  </si>
  <si>
    <t>388,457</t>
  </si>
  <si>
    <t>394,972</t>
  </si>
  <si>
    <t>Clatsop County, Oregon</t>
  </si>
  <si>
    <t>37,039</t>
  </si>
  <si>
    <t>37,037</t>
  </si>
  <si>
    <t>37,058</t>
  </si>
  <si>
    <t>37,183</t>
  </si>
  <si>
    <t>37,343</t>
  </si>
  <si>
    <t>37,474</t>
  </si>
  <si>
    <t>Columbia County, Oregon</t>
  </si>
  <si>
    <t>49,351</t>
  </si>
  <si>
    <t>49,353</t>
  </si>
  <si>
    <t>49,340</t>
  </si>
  <si>
    <t>49,360</t>
  </si>
  <si>
    <t>49,208</t>
  </si>
  <si>
    <t>49,459</t>
  </si>
  <si>
    <t>Coos County, Oregon</t>
  </si>
  <si>
    <t>63,043</t>
  </si>
  <si>
    <t>63,010</t>
  </si>
  <si>
    <t>62,782</t>
  </si>
  <si>
    <t>62,690</t>
  </si>
  <si>
    <t>62,433</t>
  </si>
  <si>
    <t>62,475</t>
  </si>
  <si>
    <t>Crook County, Oregon</t>
  </si>
  <si>
    <t>20,978</t>
  </si>
  <si>
    <t>20,891</t>
  </si>
  <si>
    <t>20,673</t>
  </si>
  <si>
    <t>20,636</t>
  </si>
  <si>
    <t>20,790</t>
  </si>
  <si>
    <t>20,998</t>
  </si>
  <si>
    <t>Curry County, Oregon</t>
  </si>
  <si>
    <t>22,457</t>
  </si>
  <si>
    <t>22,249</t>
  </si>
  <si>
    <t>22,299</t>
  </si>
  <si>
    <t>22,335</t>
  </si>
  <si>
    <t>Deschutes County, Oregon</t>
  </si>
  <si>
    <t>157,733</t>
  </si>
  <si>
    <t>157,828</t>
  </si>
  <si>
    <t>159,786</t>
  </si>
  <si>
    <t>161,746</t>
  </si>
  <si>
    <t>165,955</t>
  </si>
  <si>
    <t>170,388</t>
  </si>
  <si>
    <t>Douglas County, Oregon</t>
  </si>
  <si>
    <t>107,667</t>
  </si>
  <si>
    <t>107,651</t>
  </si>
  <si>
    <t>107,267</t>
  </si>
  <si>
    <t>107,082</t>
  </si>
  <si>
    <t>106,810</t>
  </si>
  <si>
    <t>106,972</t>
  </si>
  <si>
    <t>Gilliam County, Oregon</t>
  </si>
  <si>
    <t>1,870</t>
  </si>
  <si>
    <t>1,947</t>
  </si>
  <si>
    <t>1,938</t>
  </si>
  <si>
    <t>Grant County, Oregon</t>
  </si>
  <si>
    <t>7,445</t>
  </si>
  <si>
    <t>7,451</t>
  </si>
  <si>
    <t>7,404</t>
  </si>
  <si>
    <t>7,317</t>
  </si>
  <si>
    <t>Harney County, Oregon</t>
  </si>
  <si>
    <t>7,422</t>
  </si>
  <si>
    <t>7,397</t>
  </si>
  <si>
    <t>7,362</t>
  </si>
  <si>
    <t>7,228</t>
  </si>
  <si>
    <t>7,152</t>
  </si>
  <si>
    <t>7,126</t>
  </si>
  <si>
    <t>Hood River County, Oregon</t>
  </si>
  <si>
    <t>22,346</t>
  </si>
  <si>
    <t>22,442</t>
  </si>
  <si>
    <t>22,434</t>
  </si>
  <si>
    <t>22,628</t>
  </si>
  <si>
    <t>22,885</t>
  </si>
  <si>
    <t>Jackson County, Oregon</t>
  </si>
  <si>
    <t>203,206</t>
  </si>
  <si>
    <t>203,421</t>
  </si>
  <si>
    <t>204,754</t>
  </si>
  <si>
    <t>206,363</t>
  </si>
  <si>
    <t>208,091</t>
  </si>
  <si>
    <t>210,287</t>
  </si>
  <si>
    <t>Jefferson County, Oregon</t>
  </si>
  <si>
    <t>21,685</t>
  </si>
  <si>
    <t>21,688</t>
  </si>
  <si>
    <t>21,759</t>
  </si>
  <si>
    <t>21,827</t>
  </si>
  <si>
    <t>22,192</t>
  </si>
  <si>
    <t>Josephine County, Oregon</t>
  </si>
  <si>
    <t>82,713</t>
  </si>
  <si>
    <t>82,835</t>
  </si>
  <si>
    <t>82,618</t>
  </si>
  <si>
    <t>83,271</t>
  </si>
  <si>
    <t>83,599</t>
  </si>
  <si>
    <t>Klamath County, Oregon</t>
  </si>
  <si>
    <t>66,380</t>
  </si>
  <si>
    <t>66,292</t>
  </si>
  <si>
    <t>66,042</t>
  </si>
  <si>
    <t>65,848</t>
  </si>
  <si>
    <t>65,455</t>
  </si>
  <si>
    <t>Lake County, Oregon</t>
  </si>
  <si>
    <t>7,790</t>
  </si>
  <si>
    <t>7,838</t>
  </si>
  <si>
    <t>Lane County, Oregon</t>
  </si>
  <si>
    <t>351,715</t>
  </si>
  <si>
    <t>351,852</t>
  </si>
  <si>
    <t>353,491</t>
  </si>
  <si>
    <t>354,481</t>
  </si>
  <si>
    <t>355,661</t>
  </si>
  <si>
    <t>358,337</t>
  </si>
  <si>
    <t>Lincoln County, Oregon</t>
  </si>
  <si>
    <t>46,034</t>
  </si>
  <si>
    <t>46,032</t>
  </si>
  <si>
    <t>45,990</t>
  </si>
  <si>
    <t>45,844</t>
  </si>
  <si>
    <t>46,152</t>
  </si>
  <si>
    <t>46,300</t>
  </si>
  <si>
    <t>46,406</t>
  </si>
  <si>
    <t>Linn County, Oregon</t>
  </si>
  <si>
    <t>116,672</t>
  </si>
  <si>
    <t>116,871</t>
  </si>
  <si>
    <t>118,117</t>
  </si>
  <si>
    <t>118,360</t>
  </si>
  <si>
    <t>118,644</t>
  </si>
  <si>
    <t>119,356</t>
  </si>
  <si>
    <t>Malheur County, Oregon</t>
  </si>
  <si>
    <t>31,313</t>
  </si>
  <si>
    <t>31,312</t>
  </si>
  <si>
    <t>31,332</t>
  </si>
  <si>
    <t>30,606</t>
  </si>
  <si>
    <t>30,624</t>
  </si>
  <si>
    <t>30,359</t>
  </si>
  <si>
    <t>Marion County, Oregon</t>
  </si>
  <si>
    <t>315,335</t>
  </si>
  <si>
    <t>315,910</t>
  </si>
  <si>
    <t>317,908</t>
  </si>
  <si>
    <t>320,085</t>
  </si>
  <si>
    <t>322,228</t>
  </si>
  <si>
    <t>326,110</t>
  </si>
  <si>
    <t>Morrow County, Oregon</t>
  </si>
  <si>
    <t>11,173</t>
  </si>
  <si>
    <t>11,200</t>
  </si>
  <si>
    <t>11,240</t>
  </si>
  <si>
    <t>Multnomah County, Oregon</t>
  </si>
  <si>
    <t>735,334</t>
  </si>
  <si>
    <t>735,332</t>
  </si>
  <si>
    <t>737,268</t>
  </si>
  <si>
    <t>747,977</t>
  </si>
  <si>
    <t>758,817</t>
  </si>
  <si>
    <t>766,082</t>
  </si>
  <si>
    <t>776,712</t>
  </si>
  <si>
    <t>Polk County, Oregon</t>
  </si>
  <si>
    <t>75,403</t>
  </si>
  <si>
    <t>75,577</t>
  </si>
  <si>
    <t>75,955</t>
  </si>
  <si>
    <t>76,254</t>
  </si>
  <si>
    <t>76,618</t>
  </si>
  <si>
    <t>77,916</t>
  </si>
  <si>
    <t>Sherman County, Oregon</t>
  </si>
  <si>
    <t>1,765</t>
  </si>
  <si>
    <t>1,772</t>
  </si>
  <si>
    <t>1,735</t>
  </si>
  <si>
    <t>1,718</t>
  </si>
  <si>
    <t>1,710</t>
  </si>
  <si>
    <t>Tillamook County, Oregon</t>
  </si>
  <si>
    <t>25,250</t>
  </si>
  <si>
    <t>25,251</t>
  </si>
  <si>
    <t>25,416</t>
  </si>
  <si>
    <t>25,326</t>
  </si>
  <si>
    <t>25,333</t>
  </si>
  <si>
    <t>25,342</t>
  </si>
  <si>
    <t>Umatilla County, Oregon</t>
  </si>
  <si>
    <t>75,889</t>
  </si>
  <si>
    <t>76,045</t>
  </si>
  <si>
    <t>76,689</t>
  </si>
  <si>
    <t>76,920</t>
  </si>
  <si>
    <t>76,868</t>
  </si>
  <si>
    <t>76,705</t>
  </si>
  <si>
    <t>Union County, Oregon</t>
  </si>
  <si>
    <t>25,744</t>
  </si>
  <si>
    <t>25,888</t>
  </si>
  <si>
    <t>25,818</t>
  </si>
  <si>
    <t>25,539</t>
  </si>
  <si>
    <t>25,691</t>
  </si>
  <si>
    <t>Wallowa County, Oregon</t>
  </si>
  <si>
    <t>7,008</t>
  </si>
  <si>
    <t>7,026</t>
  </si>
  <si>
    <t>7,000</t>
  </si>
  <si>
    <t>6,814</t>
  </si>
  <si>
    <t>6,805</t>
  </si>
  <si>
    <t>Wasco County, Oregon</t>
  </si>
  <si>
    <t>25,231</t>
  </si>
  <si>
    <t>25,457</t>
  </si>
  <si>
    <t>25,475</t>
  </si>
  <si>
    <t>Washington County, Oregon</t>
  </si>
  <si>
    <t>529,710</t>
  </si>
  <si>
    <t>529,712</t>
  </si>
  <si>
    <t>531,345</t>
  </si>
  <si>
    <t>539,627</t>
  </si>
  <si>
    <t>547,737</t>
  </si>
  <si>
    <t>555,547</t>
  </si>
  <si>
    <t>562,998</t>
  </si>
  <si>
    <t>Wheeler County, Oregon</t>
  </si>
  <si>
    <t>1,441</t>
  </si>
  <si>
    <t>1,449</t>
  </si>
  <si>
    <t>1,426</t>
  </si>
  <si>
    <t>1,375</t>
  </si>
  <si>
    <t>Yamhill County, Oregon</t>
  </si>
  <si>
    <t>99,193</t>
  </si>
  <si>
    <t>99,312</t>
  </si>
  <si>
    <t>99,751</t>
  </si>
  <si>
    <t>100,771</t>
  </si>
  <si>
    <t>100,837</t>
  </si>
  <si>
    <t>101,758</t>
  </si>
  <si>
    <t>Adams County, Pennsylvania</t>
  </si>
  <si>
    <t>101,407</t>
  </si>
  <si>
    <t>101,413</t>
  </si>
  <si>
    <t>101,470</t>
  </si>
  <si>
    <t>101,649</t>
  </si>
  <si>
    <t>101,538</t>
  </si>
  <si>
    <t>101,457</t>
  </si>
  <si>
    <t>101,714</t>
  </si>
  <si>
    <t>Allegheny County, Pennsylvania</t>
  </si>
  <si>
    <t>1,223,348</t>
  </si>
  <si>
    <t>1,223,797</t>
  </si>
  <si>
    <t>1,227,472</t>
  </si>
  <si>
    <t>1,230,383</t>
  </si>
  <si>
    <t>1,232,953</t>
  </si>
  <si>
    <t>1,231,255</t>
  </si>
  <si>
    <t>Armstrong County, Pennsylvania</t>
  </si>
  <si>
    <t>68,941</t>
  </si>
  <si>
    <t>68,940</t>
  </si>
  <si>
    <t>68,636</t>
  </si>
  <si>
    <t>68,362</t>
  </si>
  <si>
    <t>68,110</t>
  </si>
  <si>
    <t>67,785</t>
  </si>
  <si>
    <t>Beaver County, Pennsylvania</t>
  </si>
  <si>
    <t>170,539</t>
  </si>
  <si>
    <t>170,590</t>
  </si>
  <si>
    <t>170,352</t>
  </si>
  <si>
    <t>170,224</t>
  </si>
  <si>
    <t>170,060</t>
  </si>
  <si>
    <t>169,392</t>
  </si>
  <si>
    <t>Bedford County, Pennsylvania</t>
  </si>
  <si>
    <t>49,762</t>
  </si>
  <si>
    <t>49,768</t>
  </si>
  <si>
    <t>49,740</t>
  </si>
  <si>
    <t>49,444</t>
  </si>
  <si>
    <t>49,399</t>
  </si>
  <si>
    <t>49,133</t>
  </si>
  <si>
    <t>Berks County, Pennsylvania</t>
  </si>
  <si>
    <t>411,442</t>
  </si>
  <si>
    <t>411,587</t>
  </si>
  <si>
    <t>411,905</t>
  </si>
  <si>
    <t>412,580</t>
  </si>
  <si>
    <t>413,252</t>
  </si>
  <si>
    <t>413,652</t>
  </si>
  <si>
    <t>413,691</t>
  </si>
  <si>
    <t>Blair County, Pennsylvania</t>
  </si>
  <si>
    <t>127,089</t>
  </si>
  <si>
    <t>127,078</t>
  </si>
  <si>
    <t>127,030</t>
  </si>
  <si>
    <t>127,175</t>
  </si>
  <si>
    <t>126,999</t>
  </si>
  <si>
    <t>126,379</t>
  </si>
  <si>
    <t>125,955</t>
  </si>
  <si>
    <t>Bradford County, Pennsylvania</t>
  </si>
  <si>
    <t>62,622</t>
  </si>
  <si>
    <t>62,588</t>
  </si>
  <si>
    <t>63,007</t>
  </si>
  <si>
    <t>62,813</t>
  </si>
  <si>
    <t>62,356</t>
  </si>
  <si>
    <t>61,784</t>
  </si>
  <si>
    <t>Bucks County, Pennsylvania</t>
  </si>
  <si>
    <t>625,249</t>
  </si>
  <si>
    <t>625,255</t>
  </si>
  <si>
    <t>625,326</t>
  </si>
  <si>
    <t>626,369</t>
  </si>
  <si>
    <t>626,189</t>
  </si>
  <si>
    <t>626,456</t>
  </si>
  <si>
    <t>626,685</t>
  </si>
  <si>
    <t>Butler County, Pennsylvania</t>
  </si>
  <si>
    <t>183,862</t>
  </si>
  <si>
    <t>184,047</t>
  </si>
  <si>
    <t>184,721</t>
  </si>
  <si>
    <t>185,089</t>
  </si>
  <si>
    <t>185,369</t>
  </si>
  <si>
    <t>185,943</t>
  </si>
  <si>
    <t>Cambria County, Pennsylvania</t>
  </si>
  <si>
    <t>143,679</t>
  </si>
  <si>
    <t>143,674</t>
  </si>
  <si>
    <t>143,444</t>
  </si>
  <si>
    <t>142,566</t>
  </si>
  <si>
    <t>141,531</t>
  </si>
  <si>
    <t>138,900</t>
  </si>
  <si>
    <t>137,732</t>
  </si>
  <si>
    <t>Cameron County, Pennsylvania</t>
  </si>
  <si>
    <t>4,987</t>
  </si>
  <si>
    <t>4,942</t>
  </si>
  <si>
    <t>Carbon County, Pennsylvania</t>
  </si>
  <si>
    <t>65,249</t>
  </si>
  <si>
    <t>65,207</t>
  </si>
  <si>
    <t>64,927</t>
  </si>
  <si>
    <t>64,690</t>
  </si>
  <si>
    <t>64,441</t>
  </si>
  <si>
    <t>Centre County, Pennsylvania</t>
  </si>
  <si>
    <t>153,990</t>
  </si>
  <si>
    <t>153,981</t>
  </si>
  <si>
    <t>154,182</t>
  </si>
  <si>
    <t>154,847</t>
  </si>
  <si>
    <t>155,582</t>
  </si>
  <si>
    <t>157,847</t>
  </si>
  <si>
    <t>158,742</t>
  </si>
  <si>
    <t>Chester County, Pennsylvania</t>
  </si>
  <si>
    <t>498,886</t>
  </si>
  <si>
    <t>499,146</t>
  </si>
  <si>
    <t>499,883</t>
  </si>
  <si>
    <t>503,626</t>
  </si>
  <si>
    <t>506,317</t>
  </si>
  <si>
    <t>509,500</t>
  </si>
  <si>
    <t>512,784</t>
  </si>
  <si>
    <t>Clarion County, Pennsylvania</t>
  </si>
  <si>
    <t>39,988</t>
  </si>
  <si>
    <t>39,935</t>
  </si>
  <si>
    <t>39,888</t>
  </si>
  <si>
    <t>39,450</t>
  </si>
  <si>
    <t>39,092</t>
  </si>
  <si>
    <t>38,821</t>
  </si>
  <si>
    <t>Clearfield County, Pennsylvania</t>
  </si>
  <si>
    <t>81,642</t>
  </si>
  <si>
    <t>81,644</t>
  </si>
  <si>
    <t>81,560</t>
  </si>
  <si>
    <t>81,516</t>
  </si>
  <si>
    <t>81,503</t>
  </si>
  <si>
    <t>81,589</t>
  </si>
  <si>
    <t>81,191</t>
  </si>
  <si>
    <t>Clinton County, Pennsylvania</t>
  </si>
  <si>
    <t>39,238</t>
  </si>
  <si>
    <t>39,241</t>
  </si>
  <si>
    <t>39,230</t>
  </si>
  <si>
    <t>39,515</t>
  </si>
  <si>
    <t>39,730</t>
  </si>
  <si>
    <t>39,834</t>
  </si>
  <si>
    <t>39,745</t>
  </si>
  <si>
    <t>Columbia County, Pennsylvania</t>
  </si>
  <si>
    <t>67,295</t>
  </si>
  <si>
    <t>67,296</t>
  </si>
  <si>
    <t>67,329</t>
  </si>
  <si>
    <t>66,930</t>
  </si>
  <si>
    <t>66,924</t>
  </si>
  <si>
    <t>67,139</t>
  </si>
  <si>
    <t>67,122</t>
  </si>
  <si>
    <t>Crawford County, Pennsylvania</t>
  </si>
  <si>
    <t>88,765</t>
  </si>
  <si>
    <t>88,672</t>
  </si>
  <si>
    <t>88,085</t>
  </si>
  <si>
    <t>87,660</t>
  </si>
  <si>
    <t>87,411</t>
  </si>
  <si>
    <t>87,175</t>
  </si>
  <si>
    <t>Cumberland County, Pennsylvania</t>
  </si>
  <si>
    <t>235,406</t>
  </si>
  <si>
    <t>235,408</t>
  </si>
  <si>
    <t>235,953</t>
  </si>
  <si>
    <t>236,920</t>
  </si>
  <si>
    <t>239,198</t>
  </si>
  <si>
    <t>241,268</t>
  </si>
  <si>
    <t>243,762</t>
  </si>
  <si>
    <t>Dauphin County, Pennsylvania</t>
  </si>
  <si>
    <t>268,100</t>
  </si>
  <si>
    <t>268,281</t>
  </si>
  <si>
    <t>269,124</t>
  </si>
  <si>
    <t>269,857</t>
  </si>
  <si>
    <t>271,017</t>
  </si>
  <si>
    <t>271,453</t>
  </si>
  <si>
    <t>Delaware County, Pennsylvania</t>
  </si>
  <si>
    <t>558,979</t>
  </si>
  <si>
    <t>558,726</t>
  </si>
  <si>
    <t>559,026</t>
  </si>
  <si>
    <t>559,128</t>
  </si>
  <si>
    <t>560,916</t>
  </si>
  <si>
    <t>561,844</t>
  </si>
  <si>
    <t>562,960</t>
  </si>
  <si>
    <t>Elk County, Pennsylvania</t>
  </si>
  <si>
    <t>31,946</t>
  </si>
  <si>
    <t>31,851</t>
  </si>
  <si>
    <t>31,797</t>
  </si>
  <si>
    <t>31,623</t>
  </si>
  <si>
    <t>31,455</t>
  </si>
  <si>
    <t>31,194</t>
  </si>
  <si>
    <t>Erie County, Pennsylvania</t>
  </si>
  <si>
    <t>280,566</t>
  </si>
  <si>
    <t>280,720</t>
  </si>
  <si>
    <t>280,938</t>
  </si>
  <si>
    <t>280,801</t>
  </si>
  <si>
    <t>279,760</t>
  </si>
  <si>
    <t>278,443</t>
  </si>
  <si>
    <t>Fayette County, Pennsylvania</t>
  </si>
  <si>
    <t>136,606</t>
  </si>
  <si>
    <t>136,607</t>
  </si>
  <si>
    <t>136,468</t>
  </si>
  <si>
    <t>136,046</t>
  </si>
  <si>
    <t>135,479</t>
  </si>
  <si>
    <t>134,799</t>
  </si>
  <si>
    <t>134,086</t>
  </si>
  <si>
    <t>Forest County, Pennsylvania</t>
  </si>
  <si>
    <t>7,716</t>
  </si>
  <si>
    <t>7,710</t>
  </si>
  <si>
    <t>7,746</t>
  </si>
  <si>
    <t>7,670</t>
  </si>
  <si>
    <t>7,602</t>
  </si>
  <si>
    <t>7,518</t>
  </si>
  <si>
    <t>Franklin County, Pennsylvania</t>
  </si>
  <si>
    <t>149,618</t>
  </si>
  <si>
    <t>149,908</t>
  </si>
  <si>
    <t>151,004</t>
  </si>
  <si>
    <t>151,589</t>
  </si>
  <si>
    <t>152,191</t>
  </si>
  <si>
    <t>152,892</t>
  </si>
  <si>
    <t>Fulton County, Pennsylvania</t>
  </si>
  <si>
    <t>14,845</t>
  </si>
  <si>
    <t>14,844</t>
  </si>
  <si>
    <t>14,778</t>
  </si>
  <si>
    <t>14,764</t>
  </si>
  <si>
    <t>14,694</t>
  </si>
  <si>
    <t>14,632</t>
  </si>
  <si>
    <t>Greene County, Pennsylvania</t>
  </si>
  <si>
    <t>38,686</t>
  </si>
  <si>
    <t>38,612</t>
  </si>
  <si>
    <t>38,432</t>
  </si>
  <si>
    <t>38,084</t>
  </si>
  <si>
    <t>37,843</t>
  </si>
  <si>
    <t>Huntingdon County, Pennsylvania</t>
  </si>
  <si>
    <t>45,913</t>
  </si>
  <si>
    <t>46,027</t>
  </si>
  <si>
    <t>45,998</t>
  </si>
  <si>
    <t>46,018</t>
  </si>
  <si>
    <t>45,871</t>
  </si>
  <si>
    <t>45,750</t>
  </si>
  <si>
    <t>Indiana County, Pennsylvania</t>
  </si>
  <si>
    <t>88,880</t>
  </si>
  <si>
    <t>88,891</t>
  </si>
  <si>
    <t>88,810</t>
  </si>
  <si>
    <t>88,536</t>
  </si>
  <si>
    <t>88,209</t>
  </si>
  <si>
    <t>88,246</t>
  </si>
  <si>
    <t>87,706</t>
  </si>
  <si>
    <t>Jefferson County, Pennsylvania</t>
  </si>
  <si>
    <t>45,200</t>
  </si>
  <si>
    <t>45,199</t>
  </si>
  <si>
    <t>45,228</t>
  </si>
  <si>
    <t>44,958</t>
  </si>
  <si>
    <t>44,872</t>
  </si>
  <si>
    <t>44,638</t>
  </si>
  <si>
    <t>Juniata County, Pennsylvania</t>
  </si>
  <si>
    <t>24,636</t>
  </si>
  <si>
    <t>24,640</t>
  </si>
  <si>
    <t>24,541</t>
  </si>
  <si>
    <t>24,923</t>
  </si>
  <si>
    <t>24,915</t>
  </si>
  <si>
    <t>24,790</t>
  </si>
  <si>
    <t>24,796</t>
  </si>
  <si>
    <t>Lackawanna County, Pennsylvania</t>
  </si>
  <si>
    <t>214,437</t>
  </si>
  <si>
    <t>214,436</t>
  </si>
  <si>
    <t>214,471</t>
  </si>
  <si>
    <t>214,582</t>
  </si>
  <si>
    <t>214,510</t>
  </si>
  <si>
    <t>213,834</t>
  </si>
  <si>
    <t>212,719</t>
  </si>
  <si>
    <t>Lancaster County, Pennsylvania</t>
  </si>
  <si>
    <t>519,445</t>
  </si>
  <si>
    <t>519,448</t>
  </si>
  <si>
    <t>520,317</t>
  </si>
  <si>
    <t>523,670</t>
  </si>
  <si>
    <t>526,766</t>
  </si>
  <si>
    <t>530,122</t>
  </si>
  <si>
    <t>533,320</t>
  </si>
  <si>
    <t>Lawrence County, Pennsylvania</t>
  </si>
  <si>
    <t>91,108</t>
  </si>
  <si>
    <t>91,140</t>
  </si>
  <si>
    <t>91,033</t>
  </si>
  <si>
    <t>90,386</t>
  </si>
  <si>
    <t>89,797</t>
  </si>
  <si>
    <t>89,306</t>
  </si>
  <si>
    <t>88,771</t>
  </si>
  <si>
    <t>Lebanon County, Pennsylvania</t>
  </si>
  <si>
    <t>133,568</t>
  </si>
  <si>
    <t>133,573</t>
  </si>
  <si>
    <t>133,728</t>
  </si>
  <si>
    <t>134,544</t>
  </si>
  <si>
    <t>135,582</t>
  </si>
  <si>
    <t>136,359</t>
  </si>
  <si>
    <t>Lehigh County, Pennsylvania</t>
  </si>
  <si>
    <t>349,497</t>
  </si>
  <si>
    <t>349,626</t>
  </si>
  <si>
    <t>350,172</t>
  </si>
  <si>
    <t>353,653</t>
  </si>
  <si>
    <t>355,269</t>
  </si>
  <si>
    <t>355,768</t>
  </si>
  <si>
    <t>357,823</t>
  </si>
  <si>
    <t>Luzerne County, Pennsylvania</t>
  </si>
  <si>
    <t>320,918</t>
  </si>
  <si>
    <t>320,952</t>
  </si>
  <si>
    <t>321,041</t>
  </si>
  <si>
    <t>321,276</t>
  </si>
  <si>
    <t>319,862</t>
  </si>
  <si>
    <t>318,829</t>
  </si>
  <si>
    <t>Lycoming County, Pennsylvania</t>
  </si>
  <si>
    <t>116,111</t>
  </si>
  <si>
    <t>116,108</t>
  </si>
  <si>
    <t>116,173</t>
  </si>
  <si>
    <t>116,669</t>
  </si>
  <si>
    <t>117,296</t>
  </si>
  <si>
    <t>116,732</t>
  </si>
  <si>
    <t>116,508</t>
  </si>
  <si>
    <t>McKean County, Pennsylvania</t>
  </si>
  <si>
    <t>43,450</t>
  </si>
  <si>
    <t>43,354</t>
  </si>
  <si>
    <t>43,190</t>
  </si>
  <si>
    <t>43,234</t>
  </si>
  <si>
    <t>42,788</t>
  </si>
  <si>
    <t>42,554</t>
  </si>
  <si>
    <t>Mercer County, Pennsylvania</t>
  </si>
  <si>
    <t>116,638</t>
  </si>
  <si>
    <t>116,674</t>
  </si>
  <si>
    <t>116,571</t>
  </si>
  <si>
    <t>116,182</t>
  </si>
  <si>
    <t>115,747</t>
  </si>
  <si>
    <t>115,313</t>
  </si>
  <si>
    <t>114,884</t>
  </si>
  <si>
    <t>Mifflin County, Pennsylvania</t>
  </si>
  <si>
    <t>46,682</t>
  </si>
  <si>
    <t>46,683</t>
  </si>
  <si>
    <t>46,657</t>
  </si>
  <si>
    <t>46,787</t>
  </si>
  <si>
    <t>46,829</t>
  </si>
  <si>
    <t>46,701</t>
  </si>
  <si>
    <t>46,552</t>
  </si>
  <si>
    <t>Monroe County, Pennsylvania</t>
  </si>
  <si>
    <t>169,842</t>
  </si>
  <si>
    <t>169,940</t>
  </si>
  <si>
    <t>169,860</t>
  </si>
  <si>
    <t>168,465</t>
  </si>
  <si>
    <t>167,130</t>
  </si>
  <si>
    <t>166,314</t>
  </si>
  <si>
    <t>Montgomery County, Pennsylvania</t>
  </si>
  <si>
    <t>799,874</t>
  </si>
  <si>
    <t>799,873</t>
  </si>
  <si>
    <t>801,066</t>
  </si>
  <si>
    <t>805,487</t>
  </si>
  <si>
    <t>809,618</t>
  </si>
  <si>
    <t>813,832</t>
  </si>
  <si>
    <t>816,857</t>
  </si>
  <si>
    <t>Montour County, Pennsylvania</t>
  </si>
  <si>
    <t>18,267</t>
  </si>
  <si>
    <t>18,327</t>
  </si>
  <si>
    <t>18,491</t>
  </si>
  <si>
    <t>18,535</t>
  </si>
  <si>
    <t>18,641</t>
  </si>
  <si>
    <t>Northampton County, Pennsylvania</t>
  </si>
  <si>
    <t>297,735</t>
  </si>
  <si>
    <t>298,028</t>
  </si>
  <si>
    <t>298,332</t>
  </si>
  <si>
    <t>299,363</t>
  </si>
  <si>
    <t>299,747</t>
  </si>
  <si>
    <t>300,654</t>
  </si>
  <si>
    <t>Northumberland County, Pennsylvania</t>
  </si>
  <si>
    <t>94,528</t>
  </si>
  <si>
    <t>94,517</t>
  </si>
  <si>
    <t>94,351</t>
  </si>
  <si>
    <t>94,480</t>
  </si>
  <si>
    <t>94,556</t>
  </si>
  <si>
    <t>94,138</t>
  </si>
  <si>
    <t>93,944</t>
  </si>
  <si>
    <t>Perry County, Pennsylvania</t>
  </si>
  <si>
    <t>45,969</t>
  </si>
  <si>
    <t>45,965</t>
  </si>
  <si>
    <t>46,024</t>
  </si>
  <si>
    <t>45,891</t>
  </si>
  <si>
    <t>45,772</t>
  </si>
  <si>
    <t>45,634</t>
  </si>
  <si>
    <t>Philadelphia County, Pennsylvania</t>
  </si>
  <si>
    <t>1,526,006</t>
  </si>
  <si>
    <t>1,528,544</t>
  </si>
  <si>
    <t>1,539,313</t>
  </si>
  <si>
    <t>1,550,396</t>
  </si>
  <si>
    <t>1,556,052</t>
  </si>
  <si>
    <t>1,560,297</t>
  </si>
  <si>
    <t>Pike County, Pennsylvania</t>
  </si>
  <si>
    <t>57,369</t>
  </si>
  <si>
    <t>57,366</t>
  </si>
  <si>
    <t>57,331</t>
  </si>
  <si>
    <t>57,515</t>
  </si>
  <si>
    <t>56,762</t>
  </si>
  <si>
    <t>56,614</t>
  </si>
  <si>
    <t>56,191</t>
  </si>
  <si>
    <t>Potter County, Pennsylvania</t>
  </si>
  <si>
    <t>17,457</t>
  </si>
  <si>
    <t>17,458</t>
  </si>
  <si>
    <t>17,474</t>
  </si>
  <si>
    <t>17,625</t>
  </si>
  <si>
    <t>17,491</t>
  </si>
  <si>
    <t>17,206</t>
  </si>
  <si>
    <t>Schuylkill County, Pennsylvania</t>
  </si>
  <si>
    <t>148,289</t>
  </si>
  <si>
    <t>148,225</t>
  </si>
  <si>
    <t>147,623</t>
  </si>
  <si>
    <t>147,288</t>
  </si>
  <si>
    <t>146,798</t>
  </si>
  <si>
    <t>145,797</t>
  </si>
  <si>
    <t>Snyder County, Pennsylvania</t>
  </si>
  <si>
    <t>39,702</t>
  </si>
  <si>
    <t>39,741</t>
  </si>
  <si>
    <t>39,659</t>
  </si>
  <si>
    <t>39,796</t>
  </si>
  <si>
    <t>40,093</t>
  </si>
  <si>
    <t>40,323</t>
  </si>
  <si>
    <t>Somerset County, Pennsylvania</t>
  </si>
  <si>
    <t>77,742</t>
  </si>
  <si>
    <t>77,748</t>
  </si>
  <si>
    <t>77,693</t>
  </si>
  <si>
    <t>77,313</t>
  </si>
  <si>
    <t>77,110</t>
  </si>
  <si>
    <t>76,722</t>
  </si>
  <si>
    <t>76,218</t>
  </si>
  <si>
    <t>Sullivan County, Pennsylvania</t>
  </si>
  <si>
    <t>6,428</t>
  </si>
  <si>
    <t>6,405</t>
  </si>
  <si>
    <t>6,450</t>
  </si>
  <si>
    <t>6,453</t>
  </si>
  <si>
    <t>6,352</t>
  </si>
  <si>
    <t>6,339</t>
  </si>
  <si>
    <t>Susquehanna County, Pennsylvania</t>
  </si>
  <si>
    <t>43,356</t>
  </si>
  <si>
    <t>43,392</t>
  </si>
  <si>
    <t>43,119</t>
  </si>
  <si>
    <t>42,773</t>
  </si>
  <si>
    <t>42,334</t>
  </si>
  <si>
    <t>41,920</t>
  </si>
  <si>
    <t>Tioga County, Pennsylvania</t>
  </si>
  <si>
    <t>41,981</t>
  </si>
  <si>
    <t>41,980</t>
  </si>
  <si>
    <t>42,028</t>
  </si>
  <si>
    <t>42,417</t>
  </si>
  <si>
    <t>42,611</t>
  </si>
  <si>
    <t>42,458</t>
  </si>
  <si>
    <t>42,274</t>
  </si>
  <si>
    <t>Union County, Pennsylvania</t>
  </si>
  <si>
    <t>44,947</t>
  </si>
  <si>
    <t>44,949</t>
  </si>
  <si>
    <t>44,972</t>
  </si>
  <si>
    <t>45,139</t>
  </si>
  <si>
    <t>44,874</t>
  </si>
  <si>
    <t>Venango County, Pennsylvania</t>
  </si>
  <si>
    <t>54,984</t>
  </si>
  <si>
    <t>54,983</t>
  </si>
  <si>
    <t>54,945</t>
  </si>
  <si>
    <t>54,707</t>
  </si>
  <si>
    <t>54,235</t>
  </si>
  <si>
    <t>53,908</t>
  </si>
  <si>
    <t>53,529</t>
  </si>
  <si>
    <t>Warren County, Pennsylvania</t>
  </si>
  <si>
    <t>41,815</t>
  </si>
  <si>
    <t>41,753</t>
  </si>
  <si>
    <t>41,476</t>
  </si>
  <si>
    <t>41,212</t>
  </si>
  <si>
    <t>40,944</t>
  </si>
  <si>
    <t>Washington County, Pennsylvania</t>
  </si>
  <si>
    <t>207,820</t>
  </si>
  <si>
    <t>207,891</t>
  </si>
  <si>
    <t>208,080</t>
  </si>
  <si>
    <t>208,431</t>
  </si>
  <si>
    <t>208,194</t>
  </si>
  <si>
    <t>208,187</t>
  </si>
  <si>
    <t>Wayne County, Pennsylvania</t>
  </si>
  <si>
    <t>52,822</t>
  </si>
  <si>
    <t>52,825</t>
  </si>
  <si>
    <t>52,883</t>
  </si>
  <si>
    <t>51,685</t>
  </si>
  <si>
    <t>51,649</t>
  </si>
  <si>
    <t>51,401</t>
  </si>
  <si>
    <t>Westmoreland County, Pennsylvania</t>
  </si>
  <si>
    <t>365,169</t>
  </si>
  <si>
    <t>365,063</t>
  </si>
  <si>
    <t>364,373</t>
  </si>
  <si>
    <t>363,100</t>
  </si>
  <si>
    <t>361,080</t>
  </si>
  <si>
    <t>359,320</t>
  </si>
  <si>
    <t>Wyoming County, Pennsylvania</t>
  </si>
  <si>
    <t>28,276</t>
  </si>
  <si>
    <t>28,348</t>
  </si>
  <si>
    <t>28,142</t>
  </si>
  <si>
    <t>28,131</t>
  </si>
  <si>
    <t>York County, Pennsylvania</t>
  </si>
  <si>
    <t>434,972</t>
  </si>
  <si>
    <t>435,002</t>
  </si>
  <si>
    <t>435,543</t>
  </si>
  <si>
    <t>436,868</t>
  </si>
  <si>
    <t>437,699</t>
  </si>
  <si>
    <t>439,393</t>
  </si>
  <si>
    <t>440,755</t>
  </si>
  <si>
    <t>Bristol County, Rhode Island</t>
  </si>
  <si>
    <t>49,875</t>
  </si>
  <si>
    <t>49,846</t>
  </si>
  <si>
    <t>49,238</t>
  </si>
  <si>
    <t>49,263</t>
  </si>
  <si>
    <t>49,060</t>
  </si>
  <si>
    <t>Kent County, Rhode Island</t>
  </si>
  <si>
    <t>166,158</t>
  </si>
  <si>
    <t>166,009</t>
  </si>
  <si>
    <t>165,306</t>
  </si>
  <si>
    <t>164,900</t>
  </si>
  <si>
    <t>164,923</t>
  </si>
  <si>
    <t>165,128</t>
  </si>
  <si>
    <t>Newport County, Rhode Island</t>
  </si>
  <si>
    <t>83,141</t>
  </si>
  <si>
    <t>83,158</t>
  </si>
  <si>
    <t>83,003</t>
  </si>
  <si>
    <t>82,884</t>
  </si>
  <si>
    <t>82,457</t>
  </si>
  <si>
    <t>82,358</t>
  </si>
  <si>
    <t>Providence County, Rhode Island</t>
  </si>
  <si>
    <t>626,667</t>
  </si>
  <si>
    <t>626,663</t>
  </si>
  <si>
    <t>626,965</t>
  </si>
  <si>
    <t>627,922</t>
  </si>
  <si>
    <t>629,368</t>
  </si>
  <si>
    <t>630,171</t>
  </si>
  <si>
    <t>631,974</t>
  </si>
  <si>
    <t>Washington County, Rhode Island</t>
  </si>
  <si>
    <t>126,979</t>
  </si>
  <si>
    <t>127,094</t>
  </si>
  <si>
    <t>127,100</t>
  </si>
  <si>
    <t>126,505</t>
  </si>
  <si>
    <t>126,247</t>
  </si>
  <si>
    <t>126,540</t>
  </si>
  <si>
    <t>126,653</t>
  </si>
  <si>
    <t>Abbeville County, South Carolina</t>
  </si>
  <si>
    <t>25,417</t>
  </si>
  <si>
    <t>25,345</t>
  </si>
  <si>
    <t>25,117</t>
  </si>
  <si>
    <t>25,065</t>
  </si>
  <si>
    <t>25,008</t>
  </si>
  <si>
    <t>24,965</t>
  </si>
  <si>
    <t>Aiken County, South Carolina</t>
  </si>
  <si>
    <t>160,099</t>
  </si>
  <si>
    <t>160,106</t>
  </si>
  <si>
    <t>160,589</t>
  </si>
  <si>
    <t>161,894</t>
  </si>
  <si>
    <t>163,426</t>
  </si>
  <si>
    <t>164,294</t>
  </si>
  <si>
    <t>164,753</t>
  </si>
  <si>
    <t>Allendale County, South Carolina</t>
  </si>
  <si>
    <t>10,419</t>
  </si>
  <si>
    <t>10,004</t>
  </si>
  <si>
    <t>9,822</t>
  </si>
  <si>
    <t>9,695</t>
  </si>
  <si>
    <t>Anderson County, South Carolina</t>
  </si>
  <si>
    <t>187,126</t>
  </si>
  <si>
    <t>187,123</t>
  </si>
  <si>
    <t>187,322</t>
  </si>
  <si>
    <t>188,563</t>
  </si>
  <si>
    <t>189,365</t>
  </si>
  <si>
    <t>190,754</t>
  </si>
  <si>
    <t>192,810</t>
  </si>
  <si>
    <t>Bamberg County, South Carolina</t>
  </si>
  <si>
    <t>15,987</t>
  </si>
  <si>
    <t>15,970</t>
  </si>
  <si>
    <t>15,790</t>
  </si>
  <si>
    <t>15,440</t>
  </si>
  <si>
    <t>15,182</t>
  </si>
  <si>
    <t>Barnwell County, South Carolina</t>
  </si>
  <si>
    <t>22,614</t>
  </si>
  <si>
    <t>22,404</t>
  </si>
  <si>
    <t>22,294</t>
  </si>
  <si>
    <t>21,959</t>
  </si>
  <si>
    <t>Beaufort County, South Carolina</t>
  </si>
  <si>
    <t>162,233</t>
  </si>
  <si>
    <t>162,958</t>
  </si>
  <si>
    <t>164,106</t>
  </si>
  <si>
    <t>167,782</t>
  </si>
  <si>
    <t>171,569</t>
  </si>
  <si>
    <t>175,852</t>
  </si>
  <si>
    <t>Berkeley County, South Carolina</t>
  </si>
  <si>
    <t>177,843</t>
  </si>
  <si>
    <t>177,850</t>
  </si>
  <si>
    <t>178,934</t>
  </si>
  <si>
    <t>183,664</t>
  </si>
  <si>
    <t>189,493</t>
  </si>
  <si>
    <t>193,881</t>
  </si>
  <si>
    <t>198,205</t>
  </si>
  <si>
    <t>Calhoun County, South Carolina</t>
  </si>
  <si>
    <t>15,176</t>
  </si>
  <si>
    <t>15,106</t>
  </si>
  <si>
    <t>15,078</t>
  </si>
  <si>
    <t>14,878</t>
  </si>
  <si>
    <t>Charleston County, South Carolina</t>
  </si>
  <si>
    <t>350,209</t>
  </si>
  <si>
    <t>350,204</t>
  </si>
  <si>
    <t>351,235</t>
  </si>
  <si>
    <t>357,737</t>
  </si>
  <si>
    <t>365,472</t>
  </si>
  <si>
    <t>372,913</t>
  </si>
  <si>
    <t>381,015</t>
  </si>
  <si>
    <t>Cherokee County, South Carolina</t>
  </si>
  <si>
    <t>55,342</t>
  </si>
  <si>
    <t>55,467</t>
  </si>
  <si>
    <t>55,511</t>
  </si>
  <si>
    <t>55,588</t>
  </si>
  <si>
    <t>55,671</t>
  </si>
  <si>
    <t>55,743</t>
  </si>
  <si>
    <t>56,024</t>
  </si>
  <si>
    <t>Chester County, South Carolina</t>
  </si>
  <si>
    <t>33,140</t>
  </si>
  <si>
    <t>32,841</t>
  </si>
  <si>
    <t>32,645</t>
  </si>
  <si>
    <t>32,601</t>
  </si>
  <si>
    <t>32,337</t>
  </si>
  <si>
    <t>Chesterfield County, South Carolina</t>
  </si>
  <si>
    <t>46,734</t>
  </si>
  <si>
    <t>46,738</t>
  </si>
  <si>
    <t>46,647</t>
  </si>
  <si>
    <t>46,605</t>
  </si>
  <si>
    <t>46,100</t>
  </si>
  <si>
    <t>46,189</t>
  </si>
  <si>
    <t>46,125</t>
  </si>
  <si>
    <t>Clarendon County, South Carolina</t>
  </si>
  <si>
    <t>34,971</t>
  </si>
  <si>
    <t>34,966</t>
  </si>
  <si>
    <t>34,949</t>
  </si>
  <si>
    <t>34,652</t>
  </si>
  <si>
    <t>34,211</t>
  </si>
  <si>
    <t>34,113</t>
  </si>
  <si>
    <t>Colleton County, South Carolina</t>
  </si>
  <si>
    <t>38,892</t>
  </si>
  <si>
    <t>38,911</t>
  </si>
  <si>
    <t>38,488</t>
  </si>
  <si>
    <t>38,230</t>
  </si>
  <si>
    <t>37,834</t>
  </si>
  <si>
    <t>37,771</t>
  </si>
  <si>
    <t>Darlington County, South Carolina</t>
  </si>
  <si>
    <t>68,681</t>
  </si>
  <si>
    <t>68,683</t>
  </si>
  <si>
    <t>68,258</t>
  </si>
  <si>
    <t>68,165</t>
  </si>
  <si>
    <t>67,946</t>
  </si>
  <si>
    <t>Dillon County, South Carolina</t>
  </si>
  <si>
    <t>32,062</t>
  </si>
  <si>
    <t>32,087</t>
  </si>
  <si>
    <t>31,730</t>
  </si>
  <si>
    <t>31,447</t>
  </si>
  <si>
    <t>31,127</t>
  </si>
  <si>
    <t>Dorchester County, South Carolina</t>
  </si>
  <si>
    <t>136,555</t>
  </si>
  <si>
    <t>136,589</t>
  </si>
  <si>
    <t>137,555</t>
  </si>
  <si>
    <t>140,081</t>
  </si>
  <si>
    <t>142,470</t>
  </si>
  <si>
    <t>145,287</t>
  </si>
  <si>
    <t>148,469</t>
  </si>
  <si>
    <t>Edgefield County, South Carolina</t>
  </si>
  <si>
    <t>26,985</t>
  </si>
  <si>
    <t>26,951</t>
  </si>
  <si>
    <t>26,727</t>
  </si>
  <si>
    <t>26,328</t>
  </si>
  <si>
    <t>26,308</t>
  </si>
  <si>
    <t>26,553</t>
  </si>
  <si>
    <t>Fairfield County, South Carolina</t>
  </si>
  <si>
    <t>23,956</t>
  </si>
  <si>
    <t>23,843</t>
  </si>
  <si>
    <t>23,143</t>
  </si>
  <si>
    <t>22,976</t>
  </si>
  <si>
    <t>Florence County, South Carolina</t>
  </si>
  <si>
    <t>136,885</t>
  </si>
  <si>
    <t>136,888</t>
  </si>
  <si>
    <t>137,077</t>
  </si>
  <si>
    <t>137,488</t>
  </si>
  <si>
    <t>138,060</t>
  </si>
  <si>
    <t>138,434</t>
  </si>
  <si>
    <t>139,231</t>
  </si>
  <si>
    <t>Georgetown County, South Carolina</t>
  </si>
  <si>
    <t>60,158</t>
  </si>
  <si>
    <t>60,173</t>
  </si>
  <si>
    <t>60,196</t>
  </si>
  <si>
    <t>60,284</t>
  </si>
  <si>
    <t>60,520</t>
  </si>
  <si>
    <t>60,773</t>
  </si>
  <si>
    <t>Greenville County, South Carolina</t>
  </si>
  <si>
    <t>451,225</t>
  </si>
  <si>
    <t>451,219</t>
  </si>
  <si>
    <t>452,695</t>
  </si>
  <si>
    <t>459,009</t>
  </si>
  <si>
    <t>466,758</t>
  </si>
  <si>
    <t>474,223</t>
  </si>
  <si>
    <t>482,752</t>
  </si>
  <si>
    <t>Greenwood County, South Carolina</t>
  </si>
  <si>
    <t>69,661</t>
  </si>
  <si>
    <t>69,713</t>
  </si>
  <si>
    <t>69,785</t>
  </si>
  <si>
    <t>69,833</t>
  </si>
  <si>
    <t>69,689</t>
  </si>
  <si>
    <t>69,520</t>
  </si>
  <si>
    <t>Hampton County, South Carolina</t>
  </si>
  <si>
    <t>20,719</t>
  </si>
  <si>
    <t>20,405</t>
  </si>
  <si>
    <t>Horry County, South Carolina</t>
  </si>
  <si>
    <t>269,291</t>
  </si>
  <si>
    <t>270,561</t>
  </si>
  <si>
    <t>275,490</t>
  </si>
  <si>
    <t>281,990</t>
  </si>
  <si>
    <t>289,527</t>
  </si>
  <si>
    <t>298,832</t>
  </si>
  <si>
    <t>Jasper County, South Carolina</t>
  </si>
  <si>
    <t>24,777</t>
  </si>
  <si>
    <t>24,940</t>
  </si>
  <si>
    <t>25,418</t>
  </si>
  <si>
    <t>25,973</t>
  </si>
  <si>
    <t>26,710</t>
  </si>
  <si>
    <t>27,170</t>
  </si>
  <si>
    <t>Kershaw County, South Carolina</t>
  </si>
  <si>
    <t>61,570</t>
  </si>
  <si>
    <t>61,678</t>
  </si>
  <si>
    <t>62,034</t>
  </si>
  <si>
    <t>62,232</t>
  </si>
  <si>
    <t>62,604</t>
  </si>
  <si>
    <t>63,161</t>
  </si>
  <si>
    <t>Lancaster County, South Carolina</t>
  </si>
  <si>
    <t>76,652</t>
  </si>
  <si>
    <t>76,945</t>
  </si>
  <si>
    <t>77,758</t>
  </si>
  <si>
    <t>79,193</t>
  </si>
  <si>
    <t>80,520</t>
  </si>
  <si>
    <t>83,160</t>
  </si>
  <si>
    <t>Laurens County, South Carolina</t>
  </si>
  <si>
    <t>66,537</t>
  </si>
  <si>
    <t>66,539</t>
  </si>
  <si>
    <t>66,533</t>
  </si>
  <si>
    <t>66,419</t>
  </si>
  <si>
    <t>66,258</t>
  </si>
  <si>
    <t>66,207</t>
  </si>
  <si>
    <t>Lee County, South Carolina</t>
  </si>
  <si>
    <t>19,220</t>
  </si>
  <si>
    <t>19,222</t>
  </si>
  <si>
    <t>18,917</t>
  </si>
  <si>
    <t>18,669</t>
  </si>
  <si>
    <t>18,407</t>
  </si>
  <si>
    <t>Lexington County, South Carolina</t>
  </si>
  <si>
    <t>262,391</t>
  </si>
  <si>
    <t>262,396</t>
  </si>
  <si>
    <t>263,325</t>
  </si>
  <si>
    <t>266,383</t>
  </si>
  <si>
    <t>270,114</t>
  </si>
  <si>
    <t>273,604</t>
  </si>
  <si>
    <t>277,888</t>
  </si>
  <si>
    <t>McCormick County, South Carolina</t>
  </si>
  <si>
    <t>10,056</t>
  </si>
  <si>
    <t>9,932</t>
  </si>
  <si>
    <t>9,846</t>
  </si>
  <si>
    <t>Marion County, South Carolina</t>
  </si>
  <si>
    <t>33,062</t>
  </si>
  <si>
    <t>32,760</t>
  </si>
  <si>
    <t>32,391</t>
  </si>
  <si>
    <t>32,013</t>
  </si>
  <si>
    <t>31,933</t>
  </si>
  <si>
    <t>Marlboro County, South Carolina</t>
  </si>
  <si>
    <t>28,933</t>
  </si>
  <si>
    <t>28,484</t>
  </si>
  <si>
    <t>28,157</t>
  </si>
  <si>
    <t>27,999</t>
  </si>
  <si>
    <t>27,924</t>
  </si>
  <si>
    <t>Newberry County, South Carolina</t>
  </si>
  <si>
    <t>37,508</t>
  </si>
  <si>
    <t>37,559</t>
  </si>
  <si>
    <t>37,563</t>
  </si>
  <si>
    <t>37,783</t>
  </si>
  <si>
    <t>Oconee County, South Carolina</t>
  </si>
  <si>
    <t>74,273</t>
  </si>
  <si>
    <t>74,275</t>
  </si>
  <si>
    <t>74,226</t>
  </si>
  <si>
    <t>74,583</t>
  </si>
  <si>
    <t>74,913</t>
  </si>
  <si>
    <t>75,192</t>
  </si>
  <si>
    <t>Orangeburg County, South Carolina</t>
  </si>
  <si>
    <t>92,501</t>
  </si>
  <si>
    <t>92,495</t>
  </si>
  <si>
    <t>92,312</t>
  </si>
  <si>
    <t>91,755</t>
  </si>
  <si>
    <t>91,429</t>
  </si>
  <si>
    <t>90,090</t>
  </si>
  <si>
    <t>Pickens County, South Carolina</t>
  </si>
  <si>
    <t>119,224</t>
  </si>
  <si>
    <t>119,226</t>
  </si>
  <si>
    <t>119,215</t>
  </si>
  <si>
    <t>119,426</t>
  </si>
  <si>
    <t>119,656</t>
  </si>
  <si>
    <t>119,222</t>
  </si>
  <si>
    <t>120,368</t>
  </si>
  <si>
    <t>Richland County, South Carolina</t>
  </si>
  <si>
    <t>384,504</t>
  </si>
  <si>
    <t>384,507</t>
  </si>
  <si>
    <t>385,800</t>
  </si>
  <si>
    <t>389,600</t>
  </si>
  <si>
    <t>393,677</t>
  </si>
  <si>
    <t>397,893</t>
  </si>
  <si>
    <t>401,566</t>
  </si>
  <si>
    <t>Saluda County, South Carolina</t>
  </si>
  <si>
    <t>19,875</t>
  </si>
  <si>
    <t>19,872</t>
  </si>
  <si>
    <t>19,909</t>
  </si>
  <si>
    <t>19,867</t>
  </si>
  <si>
    <t>19,963</t>
  </si>
  <si>
    <t>20,100</t>
  </si>
  <si>
    <t>20,026</t>
  </si>
  <si>
    <t>Spartanburg County, South Carolina</t>
  </si>
  <si>
    <t>284,307</t>
  </si>
  <si>
    <t>284,305</t>
  </si>
  <si>
    <t>284,767</t>
  </si>
  <si>
    <t>286,092</t>
  </si>
  <si>
    <t>288,421</t>
  </si>
  <si>
    <t>290,818</t>
  </si>
  <si>
    <t>293,542</t>
  </si>
  <si>
    <t>Sumter County, South Carolina</t>
  </si>
  <si>
    <t>107,456</t>
  </si>
  <si>
    <t>107,463</t>
  </si>
  <si>
    <t>107,581</t>
  </si>
  <si>
    <t>107,350</t>
  </si>
  <si>
    <t>108,060</t>
  </si>
  <si>
    <t>108,002</t>
  </si>
  <si>
    <t>107,919</t>
  </si>
  <si>
    <t>Union County, South Carolina</t>
  </si>
  <si>
    <t>28,961</t>
  </si>
  <si>
    <t>28,963</t>
  </si>
  <si>
    <t>28,909</t>
  </si>
  <si>
    <t>28,655</t>
  </si>
  <si>
    <t>28,222</t>
  </si>
  <si>
    <t>27,982</t>
  </si>
  <si>
    <t>27,876</t>
  </si>
  <si>
    <t>Williamsburg County, South Carolina</t>
  </si>
  <si>
    <t>34,423</t>
  </si>
  <si>
    <t>34,419</t>
  </si>
  <si>
    <t>34,336</t>
  </si>
  <si>
    <t>33,592</t>
  </si>
  <si>
    <t>York County, South Carolina</t>
  </si>
  <si>
    <t>226,073</t>
  </si>
  <si>
    <t>226,071</t>
  </si>
  <si>
    <t>226,913</t>
  </si>
  <si>
    <t>230,183</t>
  </si>
  <si>
    <t>234,566</t>
  </si>
  <si>
    <t>239,415</t>
  </si>
  <si>
    <t>245,346</t>
  </si>
  <si>
    <t>Aurora County, South Dakota</t>
  </si>
  <si>
    <t>2,710</t>
  </si>
  <si>
    <t>2,709</t>
  </si>
  <si>
    <t>2,751</t>
  </si>
  <si>
    <t>2,718</t>
  </si>
  <si>
    <t>2,745</t>
  </si>
  <si>
    <t>Beadle County, South Dakota</t>
  </si>
  <si>
    <t>17,732</t>
  </si>
  <si>
    <t>18,169</t>
  </si>
  <si>
    <t>Bennett County, South Dakota</t>
  </si>
  <si>
    <t>3,431</t>
  </si>
  <si>
    <t>3,442</t>
  </si>
  <si>
    <t>3,437</t>
  </si>
  <si>
    <t>3,438</t>
  </si>
  <si>
    <t>3,430</t>
  </si>
  <si>
    <t>Bon Homme County, South Dakota</t>
  </si>
  <si>
    <t>7,070</t>
  </si>
  <si>
    <t>7,067</t>
  </si>
  <si>
    <t>7,059</t>
  </si>
  <si>
    <t>7,038</t>
  </si>
  <si>
    <t>7,023</t>
  </si>
  <si>
    <t>Brookings County, South Dakota</t>
  </si>
  <si>
    <t>31,965</t>
  </si>
  <si>
    <t>32,020</t>
  </si>
  <si>
    <t>32,686</t>
  </si>
  <si>
    <t>33,087</t>
  </si>
  <si>
    <t>33,314</t>
  </si>
  <si>
    <t>Brown County, South Dakota</t>
  </si>
  <si>
    <t>36,531</t>
  </si>
  <si>
    <t>36,626</t>
  </si>
  <si>
    <t>36,931</t>
  </si>
  <si>
    <t>37,514</t>
  </si>
  <si>
    <t>38,162</t>
  </si>
  <si>
    <t>38,408</t>
  </si>
  <si>
    <t>Brule County, South Dakota</t>
  </si>
  <si>
    <t>5,255</t>
  </si>
  <si>
    <t>5,266</t>
  </si>
  <si>
    <t>5,306</t>
  </si>
  <si>
    <t>5,304</t>
  </si>
  <si>
    <t>5,372</t>
  </si>
  <si>
    <t>5,309</t>
  </si>
  <si>
    <t>Buffalo County, South Dakota</t>
  </si>
  <si>
    <t>1,942</t>
  </si>
  <si>
    <t>1,986</t>
  </si>
  <si>
    <t>2,026</t>
  </si>
  <si>
    <t>2,077</t>
  </si>
  <si>
    <t>Butte County, South Dakota</t>
  </si>
  <si>
    <t>10,110</t>
  </si>
  <si>
    <t>10,126</t>
  </si>
  <si>
    <t>10,307</t>
  </si>
  <si>
    <t>10,325</t>
  </si>
  <si>
    <t>Campbell County, South Dakota</t>
  </si>
  <si>
    <t>1,466</t>
  </si>
  <si>
    <t>1,474</t>
  </si>
  <si>
    <t>1,389</t>
  </si>
  <si>
    <t>1,386</t>
  </si>
  <si>
    <t>Charles Mix County, South Dakota</t>
  </si>
  <si>
    <t>9,129</t>
  </si>
  <si>
    <t>9,145</t>
  </si>
  <si>
    <t>9,192</t>
  </si>
  <si>
    <t>9,211</t>
  </si>
  <si>
    <t>Clark County, South Dakota</t>
  </si>
  <si>
    <t>3,701</t>
  </si>
  <si>
    <t>3,596</t>
  </si>
  <si>
    <t>3,628</t>
  </si>
  <si>
    <t>Clay County, South Dakota</t>
  </si>
  <si>
    <t>13,846</t>
  </si>
  <si>
    <t>14,091</t>
  </si>
  <si>
    <t>Codington County, South Dakota</t>
  </si>
  <si>
    <t>27,227</t>
  </si>
  <si>
    <t>27,218</t>
  </si>
  <si>
    <t>27,399</t>
  </si>
  <si>
    <t>27,581</t>
  </si>
  <si>
    <t>27,855</t>
  </si>
  <si>
    <t>Corson County, South Dakota</t>
  </si>
  <si>
    <t>4,050</t>
  </si>
  <si>
    <t>4,067</t>
  </si>
  <si>
    <t>4,082</t>
  </si>
  <si>
    <t>4,230</t>
  </si>
  <si>
    <t>4,182</t>
  </si>
  <si>
    <t>Custer County, South Dakota</t>
  </si>
  <si>
    <t>8,216</t>
  </si>
  <si>
    <t>8,269</t>
  </si>
  <si>
    <t>8,335</t>
  </si>
  <si>
    <t>8,315</t>
  </si>
  <si>
    <t>8,445</t>
  </si>
  <si>
    <t>Davison County, South Dakota</t>
  </si>
  <si>
    <t>19,504</t>
  </si>
  <si>
    <t>19,515</t>
  </si>
  <si>
    <t>19,615</t>
  </si>
  <si>
    <t>19,798</t>
  </si>
  <si>
    <t>19,839</t>
  </si>
  <si>
    <t>19,885</t>
  </si>
  <si>
    <t>Day County, South Dakota</t>
  </si>
  <si>
    <t>5,710</t>
  </si>
  <si>
    <t>5,763</t>
  </si>
  <si>
    <t>5,617</t>
  </si>
  <si>
    <t>Deuel County, South Dakota</t>
  </si>
  <si>
    <t>4,364</t>
  </si>
  <si>
    <t>4,348</t>
  </si>
  <si>
    <t>4,303</t>
  </si>
  <si>
    <t>4,312</t>
  </si>
  <si>
    <t>Dewey County, South Dakota</t>
  </si>
  <si>
    <t>5,301</t>
  </si>
  <si>
    <t>5,329</t>
  </si>
  <si>
    <t>5,544</t>
  </si>
  <si>
    <t>5,606</t>
  </si>
  <si>
    <t>5,662</t>
  </si>
  <si>
    <t>Douglas County, South Dakota</t>
  </si>
  <si>
    <t>3,002</t>
  </si>
  <si>
    <t>2,993</t>
  </si>
  <si>
    <t>2,972</t>
  </si>
  <si>
    <t>3,017</t>
  </si>
  <si>
    <t>2,973</t>
  </si>
  <si>
    <t>Edmunds County, South Dakota</t>
  </si>
  <si>
    <t>4,071</t>
  </si>
  <si>
    <t>4,061</t>
  </si>
  <si>
    <t>4,028</t>
  </si>
  <si>
    <t>4,035</t>
  </si>
  <si>
    <t>3,983</t>
  </si>
  <si>
    <t>Fall River County, South Dakota</t>
  </si>
  <si>
    <t>7,094</t>
  </si>
  <si>
    <t>7,121</t>
  </si>
  <si>
    <t>6,984</t>
  </si>
  <si>
    <t>6,999</t>
  </si>
  <si>
    <t>6,845</t>
  </si>
  <si>
    <t>Faulk County, South Dakota</t>
  </si>
  <si>
    <t>2,367</t>
  </si>
  <si>
    <t>2,380</t>
  </si>
  <si>
    <t>2,357</t>
  </si>
  <si>
    <t>Grant County, South Dakota</t>
  </si>
  <si>
    <t>7,346</t>
  </si>
  <si>
    <t>7,268</t>
  </si>
  <si>
    <t>7,289</t>
  </si>
  <si>
    <t>7,241</t>
  </si>
  <si>
    <t>Gregory County, South Dakota</t>
  </si>
  <si>
    <t>4,220</t>
  </si>
  <si>
    <t>4,231</t>
  </si>
  <si>
    <t>Haakon County, South Dakota</t>
  </si>
  <si>
    <t>1,923</t>
  </si>
  <si>
    <t>1,910</t>
  </si>
  <si>
    <t>1,909</t>
  </si>
  <si>
    <t>1,847</t>
  </si>
  <si>
    <t>Hamlin County, South Dakota</t>
  </si>
  <si>
    <t>5,915</t>
  </si>
  <si>
    <t>5,950</t>
  </si>
  <si>
    <t>5,941</t>
  </si>
  <si>
    <t>5,989</t>
  </si>
  <si>
    <t>Hand County, South Dakota</t>
  </si>
  <si>
    <t>3,429</t>
  </si>
  <si>
    <t>3,385</t>
  </si>
  <si>
    <t>3,396</t>
  </si>
  <si>
    <t>3,345</t>
  </si>
  <si>
    <t>Hanson County, South Dakota</t>
  </si>
  <si>
    <t>3,331</t>
  </si>
  <si>
    <t>3,348</t>
  </si>
  <si>
    <t>3,390</t>
  </si>
  <si>
    <t>3,394</t>
  </si>
  <si>
    <t>3,407</t>
  </si>
  <si>
    <t>3,419</t>
  </si>
  <si>
    <t>Harding County, South Dakota</t>
  </si>
  <si>
    <t>1,255</t>
  </si>
  <si>
    <t>1,245</t>
  </si>
  <si>
    <t>1,294</t>
  </si>
  <si>
    <t>1,315</t>
  </si>
  <si>
    <t>Hughes County, South Dakota</t>
  </si>
  <si>
    <t>17,022</t>
  </si>
  <si>
    <t>17,283</t>
  </si>
  <si>
    <t>17,441</t>
  </si>
  <si>
    <t>17,466</t>
  </si>
  <si>
    <t>17,642</t>
  </si>
  <si>
    <t>Hutchinson County, South Dakota</t>
  </si>
  <si>
    <t>7,343</t>
  </si>
  <si>
    <t>7,333</t>
  </si>
  <si>
    <t>7,195</t>
  </si>
  <si>
    <t>7,206</t>
  </si>
  <si>
    <t>7,170</t>
  </si>
  <si>
    <t>7,200</t>
  </si>
  <si>
    <t>Hyde County, South Dakota</t>
  </si>
  <si>
    <t>1,431</t>
  </si>
  <si>
    <t>1,387</t>
  </si>
  <si>
    <t>Jackson County, South Dakota</t>
  </si>
  <si>
    <t>3,047</t>
  </si>
  <si>
    <t>3,172</t>
  </si>
  <si>
    <t>3,177</t>
  </si>
  <si>
    <t>3,274</t>
  </si>
  <si>
    <t>Jerauld County, South Dakota</t>
  </si>
  <si>
    <t>2,084</t>
  </si>
  <si>
    <t>2,067</t>
  </si>
  <si>
    <t>2,040</t>
  </si>
  <si>
    <t>2,058</t>
  </si>
  <si>
    <t>2,007</t>
  </si>
  <si>
    <t>Jones County, South Dakota</t>
  </si>
  <si>
    <t>1,007</t>
  </si>
  <si>
    <t>1,020</t>
  </si>
  <si>
    <t>1,010</t>
  </si>
  <si>
    <t>996</t>
  </si>
  <si>
    <t>975</t>
  </si>
  <si>
    <t>Kingsbury County, South Dakota</t>
  </si>
  <si>
    <t>5,148</t>
  </si>
  <si>
    <t>5,136</t>
  </si>
  <si>
    <t>5,240</t>
  </si>
  <si>
    <t>5,075</t>
  </si>
  <si>
    <t>Lake County, South Dakota</t>
  </si>
  <si>
    <t>11,275</t>
  </si>
  <si>
    <t>11,601</t>
  </si>
  <si>
    <t>11,832</t>
  </si>
  <si>
    <t>12,078</t>
  </si>
  <si>
    <t>Lawrence County, South Dakota</t>
  </si>
  <si>
    <t>24,097</t>
  </si>
  <si>
    <t>24,170</t>
  </si>
  <si>
    <t>24,303</t>
  </si>
  <si>
    <t>24,360</t>
  </si>
  <si>
    <t>24,899</t>
  </si>
  <si>
    <t>24,657</t>
  </si>
  <si>
    <t>Lincoln County, South Dakota</t>
  </si>
  <si>
    <t>44,828</t>
  </si>
  <si>
    <t>45,150</t>
  </si>
  <si>
    <t>46,744</t>
  </si>
  <si>
    <t>48,302</t>
  </si>
  <si>
    <t>49,886</t>
  </si>
  <si>
    <t>51,548</t>
  </si>
  <si>
    <t>Lyman County, South Dakota</t>
  </si>
  <si>
    <t>3,755</t>
  </si>
  <si>
    <t>3,770</t>
  </si>
  <si>
    <t>3,881</t>
  </si>
  <si>
    <t>3,877</t>
  </si>
  <si>
    <t>McCook County, South Dakota</t>
  </si>
  <si>
    <t>5,618</t>
  </si>
  <si>
    <t>5,608</t>
  </si>
  <si>
    <t>5,568</t>
  </si>
  <si>
    <t>5,603</t>
  </si>
  <si>
    <t>5,647</t>
  </si>
  <si>
    <t>5,649</t>
  </si>
  <si>
    <t>McPherson County, South Dakota</t>
  </si>
  <si>
    <t>2,454</t>
  </si>
  <si>
    <t>2,445</t>
  </si>
  <si>
    <t>Marshall County, South Dakota</t>
  </si>
  <si>
    <t>4,642</t>
  </si>
  <si>
    <t>4,615</t>
  </si>
  <si>
    <t>4,683</t>
  </si>
  <si>
    <t>Meade County, South Dakota</t>
  </si>
  <si>
    <t>25,434</t>
  </si>
  <si>
    <t>25,456</t>
  </si>
  <si>
    <t>25,504</t>
  </si>
  <si>
    <t>25,924</t>
  </si>
  <si>
    <t>26,567</t>
  </si>
  <si>
    <t>Mellette County, South Dakota</t>
  </si>
  <si>
    <t>2,037</t>
  </si>
  <si>
    <t>2,092</t>
  </si>
  <si>
    <t>2,081</t>
  </si>
  <si>
    <t>Miner County, South Dakota</t>
  </si>
  <si>
    <t>2,335</t>
  </si>
  <si>
    <t>2,316</t>
  </si>
  <si>
    <t>Minnehaha County, South Dakota</t>
  </si>
  <si>
    <t>169,468</t>
  </si>
  <si>
    <t>169,471</t>
  </si>
  <si>
    <t>169,992</t>
  </si>
  <si>
    <t>171,963</t>
  </si>
  <si>
    <t>179,724</t>
  </si>
  <si>
    <t>182,882</t>
  </si>
  <si>
    <t>Moody County, South Dakota</t>
  </si>
  <si>
    <t>6,486</t>
  </si>
  <si>
    <t>6,498</t>
  </si>
  <si>
    <t>6,447</t>
  </si>
  <si>
    <t>Pennington County, South Dakota</t>
  </si>
  <si>
    <t>100,948</t>
  </si>
  <si>
    <t>100,937</t>
  </si>
  <si>
    <t>101,279</t>
  </si>
  <si>
    <t>102,426</t>
  </si>
  <si>
    <t>104,552</t>
  </si>
  <si>
    <t>106,372</t>
  </si>
  <si>
    <t>108,242</t>
  </si>
  <si>
    <t>Perkins County, South Dakota</t>
  </si>
  <si>
    <t>2,982</t>
  </si>
  <si>
    <t>3,005</t>
  </si>
  <si>
    <t>3,020</t>
  </si>
  <si>
    <t>3,035</t>
  </si>
  <si>
    <t>3,033</t>
  </si>
  <si>
    <t>Potter County, South Dakota</t>
  </si>
  <si>
    <t>2,329</t>
  </si>
  <si>
    <t>2,338</t>
  </si>
  <si>
    <t>2,349</t>
  </si>
  <si>
    <t>2,340</t>
  </si>
  <si>
    <t>Roberts County, South Dakota</t>
  </si>
  <si>
    <t>10,149</t>
  </si>
  <si>
    <t>10,182</t>
  </si>
  <si>
    <t>10,348</t>
  </si>
  <si>
    <t>10,374</t>
  </si>
  <si>
    <t>Sanborn County, South Dakota</t>
  </si>
  <si>
    <t>2,355</t>
  </si>
  <si>
    <t>2,358</t>
  </si>
  <si>
    <t>2,363</t>
  </si>
  <si>
    <t>2,325</t>
  </si>
  <si>
    <t>2,324</t>
  </si>
  <si>
    <t>2,336</t>
  </si>
  <si>
    <t>Shannon County, South Dakota</t>
  </si>
  <si>
    <t>13,586</t>
  </si>
  <si>
    <t>13,649</t>
  </si>
  <si>
    <t>14,166</t>
  </si>
  <si>
    <t>14,218</t>
  </si>
  <si>
    <t>Spink County, South Dakota</t>
  </si>
  <si>
    <t>6,415</t>
  </si>
  <si>
    <t>6,410</t>
  </si>
  <si>
    <t>6,503</t>
  </si>
  <si>
    <t>6,652</t>
  </si>
  <si>
    <t>6,598</t>
  </si>
  <si>
    <t>Stanley County, South Dakota</t>
  </si>
  <si>
    <t>2,966</t>
  </si>
  <si>
    <t>2,989</t>
  </si>
  <si>
    <t>2,984</t>
  </si>
  <si>
    <t>2,983</t>
  </si>
  <si>
    <t>Sully County, South Dakota</t>
  </si>
  <si>
    <t>1,373</t>
  </si>
  <si>
    <t>1,374</t>
  </si>
  <si>
    <t>1,464</t>
  </si>
  <si>
    <t>1,438</t>
  </si>
  <si>
    <t>Todd County, South Dakota</t>
  </si>
  <si>
    <t>9,612</t>
  </si>
  <si>
    <t>9,865</t>
  </si>
  <si>
    <t>9,935</t>
  </si>
  <si>
    <t>9,977</t>
  </si>
  <si>
    <t>Tripp County, South Dakota</t>
  </si>
  <si>
    <t>5,644</t>
  </si>
  <si>
    <t>5,639</t>
  </si>
  <si>
    <t>5,506</t>
  </si>
  <si>
    <t>5,512</t>
  </si>
  <si>
    <t>Turner County, South Dakota</t>
  </si>
  <si>
    <t>8,347</t>
  </si>
  <si>
    <t>8,349</t>
  </si>
  <si>
    <t>8,332</t>
  </si>
  <si>
    <t>8,272</t>
  </si>
  <si>
    <t>Union County, South Dakota</t>
  </si>
  <si>
    <t>14,399</t>
  </si>
  <si>
    <t>14,480</t>
  </si>
  <si>
    <t>14,841</t>
  </si>
  <si>
    <t>14,804</t>
  </si>
  <si>
    <t>Walworth County, South Dakota</t>
  </si>
  <si>
    <t>5,569</t>
  </si>
  <si>
    <t>5,460</t>
  </si>
  <si>
    <t>5,511</t>
  </si>
  <si>
    <t>Yankton County, South Dakota</t>
  </si>
  <si>
    <t>22,438</t>
  </si>
  <si>
    <t>22,455</t>
  </si>
  <si>
    <t>22,507</t>
  </si>
  <si>
    <t>22,664</t>
  </si>
  <si>
    <t>22,684</t>
  </si>
  <si>
    <t>Ziebach County, South Dakota</t>
  </si>
  <si>
    <t>2,820</t>
  </si>
  <si>
    <t>2,837</t>
  </si>
  <si>
    <t>2,835</t>
  </si>
  <si>
    <t>2,826</t>
  </si>
  <si>
    <t>Anderson County, Tennessee</t>
  </si>
  <si>
    <t>75,129</t>
  </si>
  <si>
    <t>75,126</t>
  </si>
  <si>
    <t>75,146</t>
  </si>
  <si>
    <t>75,212</t>
  </si>
  <si>
    <t>75,349</t>
  </si>
  <si>
    <t>75,494</t>
  </si>
  <si>
    <t>75,528</t>
  </si>
  <si>
    <t>Bedford County, Tennessee</t>
  </si>
  <si>
    <t>45,112</t>
  </si>
  <si>
    <t>45,313</t>
  </si>
  <si>
    <t>45,400</t>
  </si>
  <si>
    <t>45,849</t>
  </si>
  <si>
    <t>46,627</t>
  </si>
  <si>
    <t>Benton County, Tennessee</t>
  </si>
  <si>
    <t>16,428</t>
  </si>
  <si>
    <t>16,369</t>
  </si>
  <si>
    <t>16,282</t>
  </si>
  <si>
    <t>Bledsoe County, Tennessee</t>
  </si>
  <si>
    <t>12,876</t>
  </si>
  <si>
    <t>12,866</t>
  </si>
  <si>
    <t>12,834</t>
  </si>
  <si>
    <t>12,781</t>
  </si>
  <si>
    <t>13,931</t>
  </si>
  <si>
    <t>Blount County, Tennessee</t>
  </si>
  <si>
    <t>123,010</t>
  </si>
  <si>
    <t>123,016</t>
  </si>
  <si>
    <t>123,151</t>
  </si>
  <si>
    <t>123,625</t>
  </si>
  <si>
    <t>124,016</t>
  </si>
  <si>
    <t>125,045</t>
  </si>
  <si>
    <t>126,339</t>
  </si>
  <si>
    <t>Bradley County, Tennessee</t>
  </si>
  <si>
    <t>98,963</t>
  </si>
  <si>
    <t>99,142</t>
  </si>
  <si>
    <t>99,911</t>
  </si>
  <si>
    <t>101,117</t>
  </si>
  <si>
    <t>101,873</t>
  </si>
  <si>
    <t>102,975</t>
  </si>
  <si>
    <t>Campbell County, Tennessee</t>
  </si>
  <si>
    <t>40,559</t>
  </si>
  <si>
    <t>40,429</t>
  </si>
  <si>
    <t>40,195</t>
  </si>
  <si>
    <t>39,918</t>
  </si>
  <si>
    <t>Cannon County, Tennessee</t>
  </si>
  <si>
    <t>13,793</t>
  </si>
  <si>
    <t>13,742</t>
  </si>
  <si>
    <t>13,797</t>
  </si>
  <si>
    <t>Carroll County, Tennessee</t>
  </si>
  <si>
    <t>28,522</t>
  </si>
  <si>
    <t>28,505</t>
  </si>
  <si>
    <t>28,479</t>
  </si>
  <si>
    <t>28,496</t>
  </si>
  <si>
    <t>28,370</t>
  </si>
  <si>
    <t>Carter County, Tennessee</t>
  </si>
  <si>
    <t>57,424</t>
  </si>
  <si>
    <t>57,384</t>
  </si>
  <si>
    <t>57,511</t>
  </si>
  <si>
    <t>57,376</t>
  </si>
  <si>
    <t>56,886</t>
  </si>
  <si>
    <t>Cheatham County, Tennessee</t>
  </si>
  <si>
    <t>39,105</t>
  </si>
  <si>
    <t>39,107</t>
  </si>
  <si>
    <t>39,116</t>
  </si>
  <si>
    <t>39,009</t>
  </si>
  <si>
    <t>39,275</t>
  </si>
  <si>
    <t>39,457</t>
  </si>
  <si>
    <t>39,764</t>
  </si>
  <si>
    <t>Chester County, Tennessee</t>
  </si>
  <si>
    <t>17,131</t>
  </si>
  <si>
    <t>17,216</t>
  </si>
  <si>
    <t>17,225</t>
  </si>
  <si>
    <t>Claiborne County, Tennessee</t>
  </si>
  <si>
    <t>32,213</t>
  </si>
  <si>
    <t>32,230</t>
  </si>
  <si>
    <t>32,074</t>
  </si>
  <si>
    <t>31,716</t>
  </si>
  <si>
    <t>31,593</t>
  </si>
  <si>
    <t>Clay County, Tennessee</t>
  </si>
  <si>
    <t>7,861</t>
  </si>
  <si>
    <t>7,860</t>
  </si>
  <si>
    <t>7,848</t>
  </si>
  <si>
    <t>7,823</t>
  </si>
  <si>
    <t>7,800</t>
  </si>
  <si>
    <t>7,775</t>
  </si>
  <si>
    <t>7,765</t>
  </si>
  <si>
    <t>Cocke County, Tennessee</t>
  </si>
  <si>
    <t>35,653</t>
  </si>
  <si>
    <t>35,394</t>
  </si>
  <si>
    <t>35,488</t>
  </si>
  <si>
    <t>35,354</t>
  </si>
  <si>
    <t>35,374</t>
  </si>
  <si>
    <t>Coffee County, Tennessee</t>
  </si>
  <si>
    <t>52,796</t>
  </si>
  <si>
    <t>52,795</t>
  </si>
  <si>
    <t>52,787</t>
  </si>
  <si>
    <t>52,894</t>
  </si>
  <si>
    <t>53,137</t>
  </si>
  <si>
    <t>53,316</t>
  </si>
  <si>
    <t>53,623</t>
  </si>
  <si>
    <t>Crockett County, Tennessee</t>
  </si>
  <si>
    <t>14,584</t>
  </si>
  <si>
    <t>14,571</t>
  </si>
  <si>
    <t>14,543</t>
  </si>
  <si>
    <t>14,602</t>
  </si>
  <si>
    <t>14,613</t>
  </si>
  <si>
    <t>14,668</t>
  </si>
  <si>
    <t>Cumberland County, Tennessee</t>
  </si>
  <si>
    <t>56,053</t>
  </si>
  <si>
    <t>56,206</t>
  </si>
  <si>
    <t>56,600</t>
  </si>
  <si>
    <t>57,037</t>
  </si>
  <si>
    <t>57,492</t>
  </si>
  <si>
    <t>57,985</t>
  </si>
  <si>
    <t>Davidson County, Tennessee</t>
  </si>
  <si>
    <t>626,681</t>
  </si>
  <si>
    <t>628,045</t>
  </si>
  <si>
    <t>635,663</t>
  </si>
  <si>
    <t>649,142</t>
  </si>
  <si>
    <t>659,042</t>
  </si>
  <si>
    <t>668,347</t>
  </si>
  <si>
    <t>Decatur County, Tennessee</t>
  </si>
  <si>
    <t>11,750</t>
  </si>
  <si>
    <t>11,721</t>
  </si>
  <si>
    <t>11,666</t>
  </si>
  <si>
    <t>DeKalb County, Tennessee</t>
  </si>
  <si>
    <t>18,920</t>
  </si>
  <si>
    <t>19,268</t>
  </si>
  <si>
    <t>Dickson County, Tennessee</t>
  </si>
  <si>
    <t>49,666</t>
  </si>
  <si>
    <t>49,654</t>
  </si>
  <si>
    <t>49,708</t>
  </si>
  <si>
    <t>49,944</t>
  </si>
  <si>
    <t>50,167</t>
  </si>
  <si>
    <t>50,183</t>
  </si>
  <si>
    <t>50,575</t>
  </si>
  <si>
    <t>Dyer County, Tennessee</t>
  </si>
  <si>
    <t>38,335</t>
  </si>
  <si>
    <t>38,337</t>
  </si>
  <si>
    <t>38,139</t>
  </si>
  <si>
    <t>38,223</t>
  </si>
  <si>
    <t>38,160</t>
  </si>
  <si>
    <t>37,935</t>
  </si>
  <si>
    <t>Fayette County, Tennessee</t>
  </si>
  <si>
    <t>38,404</t>
  </si>
  <si>
    <t>38,525</t>
  </si>
  <si>
    <t>38,609</t>
  </si>
  <si>
    <t>38,772</t>
  </si>
  <si>
    <t>39,011</t>
  </si>
  <si>
    <t>Fentress County, Tennessee</t>
  </si>
  <si>
    <t>17,959</t>
  </si>
  <si>
    <t>17,915</t>
  </si>
  <si>
    <t>18,009</t>
  </si>
  <si>
    <t>17,911</t>
  </si>
  <si>
    <t>17,919</t>
  </si>
  <si>
    <t>17,855</t>
  </si>
  <si>
    <t>Franklin County, Tennessee</t>
  </si>
  <si>
    <t>41,052</t>
  </si>
  <si>
    <t>40,989</t>
  </si>
  <si>
    <t>40,871</t>
  </si>
  <si>
    <t>40,785</t>
  </si>
  <si>
    <t>41,297</t>
  </si>
  <si>
    <t>41,402</t>
  </si>
  <si>
    <t>Gibson County, Tennessee</t>
  </si>
  <si>
    <t>49,683</t>
  </si>
  <si>
    <t>49,726</t>
  </si>
  <si>
    <t>49,859</t>
  </si>
  <si>
    <t>49,670</t>
  </si>
  <si>
    <t>49,434</t>
  </si>
  <si>
    <t>49,472</t>
  </si>
  <si>
    <t>Giles County, Tennessee</t>
  </si>
  <si>
    <t>29,485</t>
  </si>
  <si>
    <t>29,403</t>
  </si>
  <si>
    <t>29,332</t>
  </si>
  <si>
    <t>28,948</t>
  </si>
  <si>
    <t>28,783</t>
  </si>
  <si>
    <t>28,853</t>
  </si>
  <si>
    <t>Grainger County, Tennessee</t>
  </si>
  <si>
    <t>22,702</t>
  </si>
  <si>
    <t>22,722</t>
  </si>
  <si>
    <t>22,640</t>
  </si>
  <si>
    <t>22,694</t>
  </si>
  <si>
    <t>22,864</t>
  </si>
  <si>
    <t>Greene County, Tennessee</t>
  </si>
  <si>
    <t>68,831</t>
  </si>
  <si>
    <t>68,812</t>
  </si>
  <si>
    <t>68,962</t>
  </si>
  <si>
    <t>68,634</t>
  </si>
  <si>
    <t>68,235</t>
  </si>
  <si>
    <t>68,335</t>
  </si>
  <si>
    <t>Grundy County, Tennessee</t>
  </si>
  <si>
    <t>13,708</t>
  </si>
  <si>
    <t>13,721</t>
  </si>
  <si>
    <t>13,630</t>
  </si>
  <si>
    <t>13,425</t>
  </si>
  <si>
    <t>Hamblen County, Tennessee</t>
  </si>
  <si>
    <t>62,544</t>
  </si>
  <si>
    <t>62,541</t>
  </si>
  <si>
    <t>62,607</t>
  </si>
  <si>
    <t>62,862</t>
  </si>
  <si>
    <t>62,733</t>
  </si>
  <si>
    <t>63,078</t>
  </si>
  <si>
    <t>63,036</t>
  </si>
  <si>
    <t>Hamilton County, Tennessee</t>
  </si>
  <si>
    <t>336,463</t>
  </si>
  <si>
    <t>336,465</t>
  </si>
  <si>
    <t>337,197</t>
  </si>
  <si>
    <t>340,755</t>
  </si>
  <si>
    <t>345,657</t>
  </si>
  <si>
    <t>349,030</t>
  </si>
  <si>
    <t>351,220</t>
  </si>
  <si>
    <t>Hancock County, Tennessee</t>
  </si>
  <si>
    <t>6,819</t>
  </si>
  <si>
    <t>6,817</t>
  </si>
  <si>
    <t>6,657</t>
  </si>
  <si>
    <t>Hardeman County, Tennessee</t>
  </si>
  <si>
    <t>27,253</t>
  </si>
  <si>
    <t>27,167</t>
  </si>
  <si>
    <t>26,851</t>
  </si>
  <si>
    <t>26,532</t>
  </si>
  <si>
    <t>26,287</t>
  </si>
  <si>
    <t>25,965</t>
  </si>
  <si>
    <t>Hardin County, Tennessee</t>
  </si>
  <si>
    <t>26,026</t>
  </si>
  <si>
    <t>26,025</t>
  </si>
  <si>
    <t>26,052</t>
  </si>
  <si>
    <t>25,890</t>
  </si>
  <si>
    <t>25,870</t>
  </si>
  <si>
    <t>Hawkins County, Tennessee</t>
  </si>
  <si>
    <t>56,833</t>
  </si>
  <si>
    <t>56,883</t>
  </si>
  <si>
    <t>56,657</t>
  </si>
  <si>
    <t>56,601</t>
  </si>
  <si>
    <t>56,831</t>
  </si>
  <si>
    <t>56,735</t>
  </si>
  <si>
    <t>Haywood County, Tennessee</t>
  </si>
  <si>
    <t>18,787</t>
  </si>
  <si>
    <t>18,764</t>
  </si>
  <si>
    <t>18,533</t>
  </si>
  <si>
    <t>18,243</t>
  </si>
  <si>
    <t>18,185</t>
  </si>
  <si>
    <t>Henderson County, Tennessee</t>
  </si>
  <si>
    <t>27,769</t>
  </si>
  <si>
    <t>27,793</t>
  </si>
  <si>
    <t>27,789</t>
  </si>
  <si>
    <t>28,023</t>
  </si>
  <si>
    <t>28,019</t>
  </si>
  <si>
    <t>27,973</t>
  </si>
  <si>
    <t>28,009</t>
  </si>
  <si>
    <t>Henry County, Tennessee</t>
  </si>
  <si>
    <t>32,330</t>
  </si>
  <si>
    <t>32,354</t>
  </si>
  <si>
    <t>32,333</t>
  </si>
  <si>
    <t>32,334</t>
  </si>
  <si>
    <t>32,171</t>
  </si>
  <si>
    <t>32,204</t>
  </si>
  <si>
    <t>Hickman County, Tennessee</t>
  </si>
  <si>
    <t>24,690</t>
  </si>
  <si>
    <t>24,699</t>
  </si>
  <si>
    <t>24,359</t>
  </si>
  <si>
    <t>24,207</t>
  </si>
  <si>
    <t>24,384</t>
  </si>
  <si>
    <t>Houston County, Tennessee</t>
  </si>
  <si>
    <t>8,426</t>
  </si>
  <si>
    <t>8,450</t>
  </si>
  <si>
    <t>8,346</t>
  </si>
  <si>
    <t>8,423</t>
  </si>
  <si>
    <t>8,295</t>
  </si>
  <si>
    <t>Humphreys County, Tennessee</t>
  </si>
  <si>
    <t>18,538</t>
  </si>
  <si>
    <t>18,563</t>
  </si>
  <si>
    <t>18,388</t>
  </si>
  <si>
    <t>18,280</t>
  </si>
  <si>
    <t>18,245</t>
  </si>
  <si>
    <t>18,135</t>
  </si>
  <si>
    <t>Jackson County, Tennessee</t>
  </si>
  <si>
    <t>11,529</t>
  </si>
  <si>
    <t>11,551</t>
  </si>
  <si>
    <t>11,568</t>
  </si>
  <si>
    <t>Jefferson County, Tennessee</t>
  </si>
  <si>
    <t>51,407</t>
  </si>
  <si>
    <t>51,570</t>
  </si>
  <si>
    <t>51,610</t>
  </si>
  <si>
    <t>51,938</t>
  </si>
  <si>
    <t>52,309</t>
  </si>
  <si>
    <t>52,296</t>
  </si>
  <si>
    <t>52,677</t>
  </si>
  <si>
    <t>Johnson County, Tennessee</t>
  </si>
  <si>
    <t>18,244</t>
  </si>
  <si>
    <t>18,281</t>
  </si>
  <si>
    <t>18,119</t>
  </si>
  <si>
    <t>17,977</t>
  </si>
  <si>
    <t>17,859</t>
  </si>
  <si>
    <t>Knox County, Tennessee</t>
  </si>
  <si>
    <t>432,226</t>
  </si>
  <si>
    <t>432,234</t>
  </si>
  <si>
    <t>433,005</t>
  </si>
  <si>
    <t>436,523</t>
  </si>
  <si>
    <t>441,136</t>
  </si>
  <si>
    <t>444,350</t>
  </si>
  <si>
    <t>448,644</t>
  </si>
  <si>
    <t>Lake County, Tennessee</t>
  </si>
  <si>
    <t>7,832</t>
  </si>
  <si>
    <t>7,703</t>
  </si>
  <si>
    <t>7,706</t>
  </si>
  <si>
    <t>7,631</t>
  </si>
  <si>
    <t>Lauderdale County, Tennessee</t>
  </si>
  <si>
    <t>27,815</t>
  </si>
  <si>
    <t>27,681</t>
  </si>
  <si>
    <t>27,571</t>
  </si>
  <si>
    <t>27,382</t>
  </si>
  <si>
    <t>Lawrence County, Tennessee</t>
  </si>
  <si>
    <t>41,869</t>
  </si>
  <si>
    <t>41,990</t>
  </si>
  <si>
    <t>42,053</t>
  </si>
  <si>
    <t>42,129</t>
  </si>
  <si>
    <t>41,973</t>
  </si>
  <si>
    <t>Lewis County, Tennessee</t>
  </si>
  <si>
    <t>12,152</t>
  </si>
  <si>
    <t>12,136</t>
  </si>
  <si>
    <t>11,899</t>
  </si>
  <si>
    <t>11,956</t>
  </si>
  <si>
    <t>11,906</t>
  </si>
  <si>
    <t>Lincoln County, Tennessee</t>
  </si>
  <si>
    <t>33,361</t>
  </si>
  <si>
    <t>33,414</t>
  </si>
  <si>
    <t>33,436</t>
  </si>
  <si>
    <t>33,596</t>
  </si>
  <si>
    <t>33,637</t>
  </si>
  <si>
    <t>Loudon County, Tennessee</t>
  </si>
  <si>
    <t>48,556</t>
  </si>
  <si>
    <t>48,559</t>
  </si>
  <si>
    <t>48,735</t>
  </si>
  <si>
    <t>49,059</t>
  </si>
  <si>
    <t>49,743</t>
  </si>
  <si>
    <t>50,438</t>
  </si>
  <si>
    <t>50,771</t>
  </si>
  <si>
    <t>McMinn County, Tennessee</t>
  </si>
  <si>
    <t>52,266</t>
  </si>
  <si>
    <t>52,224</t>
  </si>
  <si>
    <t>52,378</t>
  </si>
  <si>
    <t>52,452</t>
  </si>
  <si>
    <t>52,363</t>
  </si>
  <si>
    <t>52,626</t>
  </si>
  <si>
    <t>McNairy County, Tennessee</t>
  </si>
  <si>
    <t>26,075</t>
  </si>
  <si>
    <t>26,042</t>
  </si>
  <si>
    <t>26,160</t>
  </si>
  <si>
    <t>26,267</t>
  </si>
  <si>
    <t>Macon County, Tennessee</t>
  </si>
  <si>
    <t>22,260</t>
  </si>
  <si>
    <t>22,512</t>
  </si>
  <si>
    <t>22,658</t>
  </si>
  <si>
    <t>Madison County, Tennessee</t>
  </si>
  <si>
    <t>98,294</t>
  </si>
  <si>
    <t>98,298</t>
  </si>
  <si>
    <t>98,044</t>
  </si>
  <si>
    <t>98,551</t>
  </si>
  <si>
    <t>98,751</t>
  </si>
  <si>
    <t>98,178</t>
  </si>
  <si>
    <t>Marion County, Tennessee</t>
  </si>
  <si>
    <t>28,237</t>
  </si>
  <si>
    <t>28,236</t>
  </si>
  <si>
    <t>28,082</t>
  </si>
  <si>
    <t>28,227</t>
  </si>
  <si>
    <t>28,353</t>
  </si>
  <si>
    <t>28,407</t>
  </si>
  <si>
    <t>Marshall County, Tennessee</t>
  </si>
  <si>
    <t>30,617</t>
  </si>
  <si>
    <t>30,682</t>
  </si>
  <si>
    <t>30,900</t>
  </si>
  <si>
    <t>31,098</t>
  </si>
  <si>
    <t>31,269</t>
  </si>
  <si>
    <t>Maury County, Tennessee</t>
  </si>
  <si>
    <t>80,956</t>
  </si>
  <si>
    <t>80,959</t>
  </si>
  <si>
    <t>81,395</t>
  </si>
  <si>
    <t>81,944</t>
  </si>
  <si>
    <t>83,600</t>
  </si>
  <si>
    <t>85,515</t>
  </si>
  <si>
    <t>Meigs County, Tennessee</t>
  </si>
  <si>
    <t>11,753</t>
  </si>
  <si>
    <t>11,778</t>
  </si>
  <si>
    <t>11,664</t>
  </si>
  <si>
    <t>11,678</t>
  </si>
  <si>
    <t>11,650</t>
  </si>
  <si>
    <t>11,701</t>
  </si>
  <si>
    <t>Monroe County, Tennessee</t>
  </si>
  <si>
    <t>44,519</t>
  </si>
  <si>
    <t>44,517</t>
  </si>
  <si>
    <t>44,605</t>
  </si>
  <si>
    <t>44,895</t>
  </si>
  <si>
    <t>45,169</t>
  </si>
  <si>
    <t>45,233</t>
  </si>
  <si>
    <t>Montgomery County, Tennessee</t>
  </si>
  <si>
    <t>172,331</t>
  </si>
  <si>
    <t>172,337</t>
  </si>
  <si>
    <t>173,255</t>
  </si>
  <si>
    <t>176,769</t>
  </si>
  <si>
    <t>185,360</t>
  </si>
  <si>
    <t>184,729</t>
  </si>
  <si>
    <t>189,961</t>
  </si>
  <si>
    <t>Moore County, Tennessee</t>
  </si>
  <si>
    <t>6,350</t>
  </si>
  <si>
    <t>6,412</t>
  </si>
  <si>
    <t>6,348</t>
  </si>
  <si>
    <t>6,313</t>
  </si>
  <si>
    <t>Morgan County, Tennessee</t>
  </si>
  <si>
    <t>21,987</t>
  </si>
  <si>
    <t>21,995</t>
  </si>
  <si>
    <t>22,056</t>
  </si>
  <si>
    <t>21,945</t>
  </si>
  <si>
    <t>21,660</t>
  </si>
  <si>
    <t>Obion County, Tennessee</t>
  </si>
  <si>
    <t>31,807</t>
  </si>
  <si>
    <t>31,814</t>
  </si>
  <si>
    <t>31,685</t>
  </si>
  <si>
    <t>31,100</t>
  </si>
  <si>
    <t>30,941</t>
  </si>
  <si>
    <t>Overton County, Tennessee</t>
  </si>
  <si>
    <t>22,083</t>
  </si>
  <si>
    <t>22,088</t>
  </si>
  <si>
    <t>22,177</t>
  </si>
  <si>
    <t>22,211</t>
  </si>
  <si>
    <t>Perry County, Tennessee</t>
  </si>
  <si>
    <t>7,915</t>
  </si>
  <si>
    <t>7,919</t>
  </si>
  <si>
    <t>7,834</t>
  </si>
  <si>
    <t>7,830</t>
  </si>
  <si>
    <t>7,822</t>
  </si>
  <si>
    <t>Pickett County, Tennessee</t>
  </si>
  <si>
    <t>5,077</t>
  </si>
  <si>
    <t>5,069</t>
  </si>
  <si>
    <t>5,140</t>
  </si>
  <si>
    <t>5,088</t>
  </si>
  <si>
    <t>5,083</t>
  </si>
  <si>
    <t>Polk County, Tennessee</t>
  </si>
  <si>
    <t>16,825</t>
  </si>
  <si>
    <t>16,823</t>
  </si>
  <si>
    <t>16,746</t>
  </si>
  <si>
    <t>16,613</t>
  </si>
  <si>
    <t>16,664</t>
  </si>
  <si>
    <t>16,730</t>
  </si>
  <si>
    <t>Putnam County, Tennessee</t>
  </si>
  <si>
    <t>72,321</t>
  </si>
  <si>
    <t>72,328</t>
  </si>
  <si>
    <t>72,542</t>
  </si>
  <si>
    <t>72,852</t>
  </si>
  <si>
    <t>73,071</t>
  </si>
  <si>
    <t>73,553</t>
  </si>
  <si>
    <t>74,165</t>
  </si>
  <si>
    <t>Rhea County, Tennessee</t>
  </si>
  <si>
    <t>31,809</t>
  </si>
  <si>
    <t>31,877</t>
  </si>
  <si>
    <t>32,018</t>
  </si>
  <si>
    <t>32,307</t>
  </si>
  <si>
    <t>32,515</t>
  </si>
  <si>
    <t>32,641</t>
  </si>
  <si>
    <t>Roane County, Tennessee</t>
  </si>
  <si>
    <t>54,181</t>
  </si>
  <si>
    <t>54,180</t>
  </si>
  <si>
    <t>54,129</t>
  </si>
  <si>
    <t>53,792</t>
  </si>
  <si>
    <t>53,426</t>
  </si>
  <si>
    <t>52,971</t>
  </si>
  <si>
    <t>52,748</t>
  </si>
  <si>
    <t>Robertson County, Tennessee</t>
  </si>
  <si>
    <t>66,283</t>
  </si>
  <si>
    <t>66,293</t>
  </si>
  <si>
    <t>66,364</t>
  </si>
  <si>
    <t>66,668</t>
  </si>
  <si>
    <t>66,719</t>
  </si>
  <si>
    <t>67,288</t>
  </si>
  <si>
    <t>68,079</t>
  </si>
  <si>
    <t>Rutherford County, Tennessee</t>
  </si>
  <si>
    <t>262,604</t>
  </si>
  <si>
    <t>263,774</t>
  </si>
  <si>
    <t>269,046</t>
  </si>
  <si>
    <t>274,208</t>
  </si>
  <si>
    <t>281,373</t>
  </si>
  <si>
    <t>288,906</t>
  </si>
  <si>
    <t>Scott County, Tennessee</t>
  </si>
  <si>
    <t>22,228</t>
  </si>
  <si>
    <t>22,166</t>
  </si>
  <si>
    <t>22,009</t>
  </si>
  <si>
    <t>Sequatchie County, Tennessee</t>
  </si>
  <si>
    <t>14,112</t>
  </si>
  <si>
    <t>14,119</t>
  </si>
  <si>
    <t>14,277</t>
  </si>
  <si>
    <t>14,417</t>
  </si>
  <si>
    <t>14,624</t>
  </si>
  <si>
    <t>14,704</t>
  </si>
  <si>
    <t>Sevier County, Tennessee</t>
  </si>
  <si>
    <t>89,889</t>
  </si>
  <si>
    <t>89,876</t>
  </si>
  <si>
    <t>90,135</t>
  </si>
  <si>
    <t>91,336</t>
  </si>
  <si>
    <t>92,532</t>
  </si>
  <si>
    <t>93,693</t>
  </si>
  <si>
    <t>95,110</t>
  </si>
  <si>
    <t>Shelby County, Tennessee</t>
  </si>
  <si>
    <t>927,644</t>
  </si>
  <si>
    <t>927,640</t>
  </si>
  <si>
    <t>928,786</t>
  </si>
  <si>
    <t>933,756</t>
  </si>
  <si>
    <t>939,942</t>
  </si>
  <si>
    <t>939,365</t>
  </si>
  <si>
    <t>938,803</t>
  </si>
  <si>
    <t>Smith County, Tennessee</t>
  </si>
  <si>
    <t>19,166</t>
  </si>
  <si>
    <t>19,146</t>
  </si>
  <si>
    <t>19,120</t>
  </si>
  <si>
    <t>19,061</t>
  </si>
  <si>
    <t>Stewart County, Tennessee</t>
  </si>
  <si>
    <t>13,324</t>
  </si>
  <si>
    <t>13,244</t>
  </si>
  <si>
    <t>13,336</t>
  </si>
  <si>
    <t>13,279</t>
  </si>
  <si>
    <t>Sullivan County, Tennessee</t>
  </si>
  <si>
    <t>156,823</t>
  </si>
  <si>
    <t>156,856</t>
  </si>
  <si>
    <t>156,978</t>
  </si>
  <si>
    <t>156,673</t>
  </si>
  <si>
    <t>156,694</t>
  </si>
  <si>
    <t>157,047</t>
  </si>
  <si>
    <t>Sumner County, Tennessee</t>
  </si>
  <si>
    <t>160,645</t>
  </si>
  <si>
    <t>161,276</t>
  </si>
  <si>
    <t>166,156</t>
  </si>
  <si>
    <t>169,114</t>
  </si>
  <si>
    <t>172,706</t>
  </si>
  <si>
    <t>Tipton County, Tennessee</t>
  </si>
  <si>
    <t>61,081</t>
  </si>
  <si>
    <t>61,121</t>
  </si>
  <si>
    <t>61,279</t>
  </si>
  <si>
    <t>61,576</t>
  </si>
  <si>
    <t>61,564</t>
  </si>
  <si>
    <t>Trousdale County, Tennessee</t>
  </si>
  <si>
    <t>7,870</t>
  </si>
  <si>
    <t>7,806</t>
  </si>
  <si>
    <t>8,002</t>
  </si>
  <si>
    <t>Unicoi County, Tennessee</t>
  </si>
  <si>
    <t>18,313</t>
  </si>
  <si>
    <t>18,290</t>
  </si>
  <si>
    <t>18,294</t>
  </si>
  <si>
    <t>18,077</t>
  </si>
  <si>
    <t>17,963</t>
  </si>
  <si>
    <t>Union County, Tennessee</t>
  </si>
  <si>
    <t>19,109</t>
  </si>
  <si>
    <t>19,237</t>
  </si>
  <si>
    <t>19,133</t>
  </si>
  <si>
    <t>19,092</t>
  </si>
  <si>
    <t>19,113</t>
  </si>
  <si>
    <t>Van Buren County, Tennessee</t>
  </si>
  <si>
    <t>5,548</t>
  </si>
  <si>
    <t>5,552</t>
  </si>
  <si>
    <t>5,526</t>
  </si>
  <si>
    <t>5,620</t>
  </si>
  <si>
    <t>5,633</t>
  </si>
  <si>
    <t>Warren County, Tennessee</t>
  </si>
  <si>
    <t>39,839</t>
  </si>
  <si>
    <t>39,840</t>
  </si>
  <si>
    <t>39,859</t>
  </si>
  <si>
    <t>39,885</t>
  </si>
  <si>
    <t>39,755</t>
  </si>
  <si>
    <t>39,866</t>
  </si>
  <si>
    <t>39,969</t>
  </si>
  <si>
    <t>Washington County, Tennessee</t>
  </si>
  <si>
    <t>122,979</t>
  </si>
  <si>
    <t>123,302</t>
  </si>
  <si>
    <t>123,989</t>
  </si>
  <si>
    <t>124,897</t>
  </si>
  <si>
    <t>125,561</t>
  </si>
  <si>
    <t>126,242</t>
  </si>
  <si>
    <t>Wayne County, Tennessee</t>
  </si>
  <si>
    <t>17,021</t>
  </si>
  <si>
    <t>16,985</t>
  </si>
  <si>
    <t>17,001</t>
  </si>
  <si>
    <t>16,990</t>
  </si>
  <si>
    <t>16,946</t>
  </si>
  <si>
    <t>16,913</t>
  </si>
  <si>
    <t>Weakley County, Tennessee</t>
  </si>
  <si>
    <t>35,021</t>
  </si>
  <si>
    <t>35,026</t>
  </si>
  <si>
    <t>34,962</t>
  </si>
  <si>
    <t>34,712</t>
  </si>
  <si>
    <t>34,424</t>
  </si>
  <si>
    <t>34,373</t>
  </si>
  <si>
    <t>White County, Tennessee</t>
  </si>
  <si>
    <t>25,841</t>
  </si>
  <si>
    <t>25,834</t>
  </si>
  <si>
    <t>25,816</t>
  </si>
  <si>
    <t>26,020</t>
  </si>
  <si>
    <t>26,060</t>
  </si>
  <si>
    <t>26,231</t>
  </si>
  <si>
    <t>26,301</t>
  </si>
  <si>
    <t>Williamson County, Tennessee</t>
  </si>
  <si>
    <t>183,182</t>
  </si>
  <si>
    <t>183,180</t>
  </si>
  <si>
    <t>184,068</t>
  </si>
  <si>
    <t>188,299</t>
  </si>
  <si>
    <t>193,037</t>
  </si>
  <si>
    <t>198,975</t>
  </si>
  <si>
    <t>205,226</t>
  </si>
  <si>
    <t>Wilson County, Tennessee</t>
  </si>
  <si>
    <t>113,993</t>
  </si>
  <si>
    <t>114,011</t>
  </si>
  <si>
    <t>114,650</t>
  </si>
  <si>
    <t>116,791</t>
  </si>
  <si>
    <t>119,088</t>
  </si>
  <si>
    <t>122,016</t>
  </si>
  <si>
    <t>125,376</t>
  </si>
  <si>
    <t>Anderson County, Texas</t>
  </si>
  <si>
    <t>58,458</t>
  </si>
  <si>
    <t>58,478</t>
  </si>
  <si>
    <t>58,353</t>
  </si>
  <si>
    <t>58,026</t>
  </si>
  <si>
    <t>57,934</t>
  </si>
  <si>
    <t>Andrews County, Texas</t>
  </si>
  <si>
    <t>14,835</t>
  </si>
  <si>
    <t>15,393</t>
  </si>
  <si>
    <t>16,119</t>
  </si>
  <si>
    <t>16,808</t>
  </si>
  <si>
    <t>17,477</t>
  </si>
  <si>
    <t>Angelina County, Texas</t>
  </si>
  <si>
    <t>86,771</t>
  </si>
  <si>
    <t>86,920</t>
  </si>
  <si>
    <t>87,299</t>
  </si>
  <si>
    <t>87,585</t>
  </si>
  <si>
    <t>87,613</t>
  </si>
  <si>
    <t>87,750</t>
  </si>
  <si>
    <t>Aransas County, Texas</t>
  </si>
  <si>
    <t>23,158</t>
  </si>
  <si>
    <t>23,204</t>
  </si>
  <si>
    <t>23,335</t>
  </si>
  <si>
    <t>23,707</t>
  </si>
  <si>
    <t>24,229</t>
  </si>
  <si>
    <t>24,972</t>
  </si>
  <si>
    <t>Archer County, Texas</t>
  </si>
  <si>
    <t>9,055</t>
  </si>
  <si>
    <t>9,103</t>
  </si>
  <si>
    <t>8,830</t>
  </si>
  <si>
    <t>8,772</t>
  </si>
  <si>
    <t>8,811</t>
  </si>
  <si>
    <t>Armstrong County, Texas</t>
  </si>
  <si>
    <t>1,901</t>
  </si>
  <si>
    <t>1,902</t>
  </si>
  <si>
    <t>1,948</t>
  </si>
  <si>
    <t>1,957</t>
  </si>
  <si>
    <t>Atascosa County, Texas</t>
  </si>
  <si>
    <t>44,911</t>
  </si>
  <si>
    <t>44,955</t>
  </si>
  <si>
    <t>45,463</t>
  </si>
  <si>
    <t>46,436</t>
  </si>
  <si>
    <t>47,085</t>
  </si>
  <si>
    <t>47,774</t>
  </si>
  <si>
    <t>Austin County, Texas</t>
  </si>
  <si>
    <t>28,417</t>
  </si>
  <si>
    <t>28,411</t>
  </si>
  <si>
    <t>28,423</t>
  </si>
  <si>
    <t>28,652</t>
  </si>
  <si>
    <t>28,622</t>
  </si>
  <si>
    <t>28,811</t>
  </si>
  <si>
    <t>29,114</t>
  </si>
  <si>
    <t>Bailey County, Texas</t>
  </si>
  <si>
    <t>7,165</t>
  </si>
  <si>
    <t>7,156</t>
  </si>
  <si>
    <t>7,101</t>
  </si>
  <si>
    <t>7,080</t>
  </si>
  <si>
    <t>Bandera County, Texas</t>
  </si>
  <si>
    <t>20,485</t>
  </si>
  <si>
    <t>20,551</t>
  </si>
  <si>
    <t>20,554</t>
  </si>
  <si>
    <t>20,608</t>
  </si>
  <si>
    <t>20,607</t>
  </si>
  <si>
    <t>20,892</t>
  </si>
  <si>
    <t>Bastrop County, Texas</t>
  </si>
  <si>
    <t>74,171</t>
  </si>
  <si>
    <t>74,169</t>
  </si>
  <si>
    <t>74,336</t>
  </si>
  <si>
    <t>75,151</t>
  </si>
  <si>
    <t>74,886</t>
  </si>
  <si>
    <t>76,099</t>
  </si>
  <si>
    <t>78,069</t>
  </si>
  <si>
    <t>Baylor County, Texas</t>
  </si>
  <si>
    <t>3,726</t>
  </si>
  <si>
    <t>3,717</t>
  </si>
  <si>
    <t>3,711</t>
  </si>
  <si>
    <t>3,615</t>
  </si>
  <si>
    <t>Bee County, Texas</t>
  </si>
  <si>
    <t>31,861</t>
  </si>
  <si>
    <t>31,901</t>
  </si>
  <si>
    <t>32,321</t>
  </si>
  <si>
    <t>32,451</t>
  </si>
  <si>
    <t>32,773</t>
  </si>
  <si>
    <t>32,863</t>
  </si>
  <si>
    <t>Bell County, Texas</t>
  </si>
  <si>
    <t>310,235</t>
  </si>
  <si>
    <t>310,233</t>
  </si>
  <si>
    <t>312,874</t>
  </si>
  <si>
    <t>316,164</t>
  </si>
  <si>
    <t>323,147</t>
  </si>
  <si>
    <t>326,632</t>
  </si>
  <si>
    <t>329,140</t>
  </si>
  <si>
    <t>Bexar County, Texas</t>
  </si>
  <si>
    <t>1,714,773</t>
  </si>
  <si>
    <t>1,714,774</t>
  </si>
  <si>
    <t>1,723,035</t>
  </si>
  <si>
    <t>1,755,526</t>
  </si>
  <si>
    <t>1,788,858</t>
  </si>
  <si>
    <t>1,822,154</t>
  </si>
  <si>
    <t>1,855,866</t>
  </si>
  <si>
    <t>Blanco County, Texas</t>
  </si>
  <si>
    <t>10,497</t>
  </si>
  <si>
    <t>10,509</t>
  </si>
  <si>
    <t>10,554</t>
  </si>
  <si>
    <t>10,616</t>
  </si>
  <si>
    <t>10,812</t>
  </si>
  <si>
    <t>Borden County, Texas</t>
  </si>
  <si>
    <t>641</t>
  </si>
  <si>
    <t>643</t>
  </si>
  <si>
    <t>613</t>
  </si>
  <si>
    <t>639</t>
  </si>
  <si>
    <t>652</t>
  </si>
  <si>
    <t>Bosque County, Texas</t>
  </si>
  <si>
    <t>18,212</t>
  </si>
  <si>
    <t>18,258</t>
  </si>
  <si>
    <t>18,247</t>
  </si>
  <si>
    <t>18,111</t>
  </si>
  <si>
    <t>17,862</t>
  </si>
  <si>
    <t>17,780</t>
  </si>
  <si>
    <t>Bowie County, Texas</t>
  </si>
  <si>
    <t>92,565</t>
  </si>
  <si>
    <t>92,656</t>
  </si>
  <si>
    <t>92,879</t>
  </si>
  <si>
    <t>93,088</t>
  </si>
  <si>
    <t>93,442</t>
  </si>
  <si>
    <t>93,275</t>
  </si>
  <si>
    <t>Brazoria County, Texas</t>
  </si>
  <si>
    <t>313,166</t>
  </si>
  <si>
    <t>313,127</t>
  </si>
  <si>
    <t>314,452</t>
  </si>
  <si>
    <t>319,444</t>
  </si>
  <si>
    <t>324,697</t>
  </si>
  <si>
    <t>330,670</t>
  </si>
  <si>
    <t>338,124</t>
  </si>
  <si>
    <t>Brazos County, Texas</t>
  </si>
  <si>
    <t>194,851</t>
  </si>
  <si>
    <t>195,680</t>
  </si>
  <si>
    <t>197,649</t>
  </si>
  <si>
    <t>200,567</t>
  </si>
  <si>
    <t>204,621</t>
  </si>
  <si>
    <t>209,152</t>
  </si>
  <si>
    <t>Brewster County, Texas</t>
  </si>
  <si>
    <t>9,232</t>
  </si>
  <si>
    <t>9,254</t>
  </si>
  <si>
    <t>9,289</t>
  </si>
  <si>
    <t>9,173</t>
  </si>
  <si>
    <t>Briscoe County, Texas</t>
  </si>
  <si>
    <t>1,637</t>
  </si>
  <si>
    <t>1,626</t>
  </si>
  <si>
    <t>1,560</t>
  </si>
  <si>
    <t>1,544</t>
  </si>
  <si>
    <t>1,536</t>
  </si>
  <si>
    <t>Brooks County, Texas</t>
  </si>
  <si>
    <t>7,223</t>
  </si>
  <si>
    <t>7,210</t>
  </si>
  <si>
    <t>7,213</t>
  </si>
  <si>
    <t>7,168</t>
  </si>
  <si>
    <t>7,215</t>
  </si>
  <si>
    <t>7,194</t>
  </si>
  <si>
    <t>Brown County, Texas</t>
  </si>
  <si>
    <t>38,106</t>
  </si>
  <si>
    <t>38,097</t>
  </si>
  <si>
    <t>38,001</t>
  </si>
  <si>
    <t>37,908</t>
  </si>
  <si>
    <t>37,653</t>
  </si>
  <si>
    <t>Burleson County, Texas</t>
  </si>
  <si>
    <t>17,187</t>
  </si>
  <si>
    <t>17,236</t>
  </si>
  <si>
    <t>17,316</t>
  </si>
  <si>
    <t>17,163</t>
  </si>
  <si>
    <t>17,253</t>
  </si>
  <si>
    <t>Burnet County, Texas</t>
  </si>
  <si>
    <t>42,750</t>
  </si>
  <si>
    <t>42,737</t>
  </si>
  <si>
    <t>42,789</t>
  </si>
  <si>
    <t>43,366</t>
  </si>
  <si>
    <t>44,078</t>
  </si>
  <si>
    <t>44,380</t>
  </si>
  <si>
    <t>44,943</t>
  </si>
  <si>
    <t>Caldwell County, Texas</t>
  </si>
  <si>
    <t>38,066</t>
  </si>
  <si>
    <t>38,116</t>
  </si>
  <si>
    <t>38,467</t>
  </si>
  <si>
    <t>38,711</t>
  </si>
  <si>
    <t>39,810</t>
  </si>
  <si>
    <t>Calhoun County, Texas</t>
  </si>
  <si>
    <t>21,381</t>
  </si>
  <si>
    <t>21,336</t>
  </si>
  <si>
    <t>21,359</t>
  </si>
  <si>
    <t>21,567</t>
  </si>
  <si>
    <t>21,785</t>
  </si>
  <si>
    <t>Callahan County, Texas</t>
  </si>
  <si>
    <t>13,516</t>
  </si>
  <si>
    <t>13,534</t>
  </si>
  <si>
    <t>13,515</t>
  </si>
  <si>
    <t>13,518</t>
  </si>
  <si>
    <t>Cameron County, Texas</t>
  </si>
  <si>
    <t>406,220</t>
  </si>
  <si>
    <t>407,672</t>
  </si>
  <si>
    <t>413,188</t>
  </si>
  <si>
    <t>416,048</t>
  </si>
  <si>
    <t>418,217</t>
  </si>
  <si>
    <t>420,392</t>
  </si>
  <si>
    <t>Camp County, Texas</t>
  </si>
  <si>
    <t>12,404</t>
  </si>
  <si>
    <t>12,422</t>
  </si>
  <si>
    <t>12,621</t>
  </si>
  <si>
    <t>Carson County, Texas</t>
  </si>
  <si>
    <t>6,182</t>
  </si>
  <si>
    <t>6,164</t>
  </si>
  <si>
    <t>6,270</t>
  </si>
  <si>
    <t>6,109</t>
  </si>
  <si>
    <t>6,013</t>
  </si>
  <si>
    <t>Cass County, Texas</t>
  </si>
  <si>
    <t>30,464</t>
  </si>
  <si>
    <t>30,432</t>
  </si>
  <si>
    <t>30,503</t>
  </si>
  <si>
    <t>30,187</t>
  </si>
  <si>
    <t>30,369</t>
  </si>
  <si>
    <t>30,261</t>
  </si>
  <si>
    <t>Castro County, Texas</t>
  </si>
  <si>
    <t>8,062</t>
  </si>
  <si>
    <t>8,111</t>
  </si>
  <si>
    <t>8,048</t>
  </si>
  <si>
    <t>8,179</t>
  </si>
  <si>
    <t>8,012</t>
  </si>
  <si>
    <t>7,781</t>
  </si>
  <si>
    <t>Chambers County, Texas</t>
  </si>
  <si>
    <t>35,096</t>
  </si>
  <si>
    <t>35,406</t>
  </si>
  <si>
    <t>36,388</t>
  </si>
  <si>
    <t>37,215</t>
  </si>
  <si>
    <t>38,145</t>
  </si>
  <si>
    <t>Cherokee County, Texas</t>
  </si>
  <si>
    <t>50,845</t>
  </si>
  <si>
    <t>50,872</t>
  </si>
  <si>
    <t>50,965</t>
  </si>
  <si>
    <t>51,152</t>
  </si>
  <si>
    <t>Childress County, Texas</t>
  </si>
  <si>
    <t>7,064</t>
  </si>
  <si>
    <t>7,096</t>
  </si>
  <si>
    <t>Clay County, Texas</t>
  </si>
  <si>
    <t>10,734</t>
  </si>
  <si>
    <t>10,682</t>
  </si>
  <si>
    <t>10,370</t>
  </si>
  <si>
    <t>Cochran County, Texas</t>
  </si>
  <si>
    <t>3,071</t>
  </si>
  <si>
    <t>2,995</t>
  </si>
  <si>
    <t>2,935</t>
  </si>
  <si>
    <t>Coke County, Texas</t>
  </si>
  <si>
    <t>3,319</t>
  </si>
  <si>
    <t>3,285</t>
  </si>
  <si>
    <t>3,224</t>
  </si>
  <si>
    <t>3,215</t>
  </si>
  <si>
    <t>3,254</t>
  </si>
  <si>
    <t>Coleman County, Texas</t>
  </si>
  <si>
    <t>8,895</t>
  </si>
  <si>
    <t>8,888</t>
  </si>
  <si>
    <t>8,749</t>
  </si>
  <si>
    <t>8,675</t>
  </si>
  <si>
    <t>8,536</t>
  </si>
  <si>
    <t>Collin County, Texas</t>
  </si>
  <si>
    <t>782,341</t>
  </si>
  <si>
    <t>782,351</t>
  </si>
  <si>
    <t>788,568</t>
  </si>
  <si>
    <t>814,738</t>
  </si>
  <si>
    <t>837,476</t>
  </si>
  <si>
    <t>858,711</t>
  </si>
  <si>
    <t>885,241</t>
  </si>
  <si>
    <t>Collingsworth County, Texas</t>
  </si>
  <si>
    <t>3,057</t>
  </si>
  <si>
    <t>3,052</t>
  </si>
  <si>
    <t>3,090</t>
  </si>
  <si>
    <t>Colorado County, Texas</t>
  </si>
  <si>
    <t>20,874</t>
  </si>
  <si>
    <t>20,877</t>
  </si>
  <si>
    <t>20,799</t>
  </si>
  <si>
    <t>Comal County, Texas</t>
  </si>
  <si>
    <t>108,472</t>
  </si>
  <si>
    <t>108,477</t>
  </si>
  <si>
    <t>109,284</t>
  </si>
  <si>
    <t>112,076</t>
  </si>
  <si>
    <t>115,097</t>
  </si>
  <si>
    <t>118,891</t>
  </si>
  <si>
    <t>123,694</t>
  </si>
  <si>
    <t>Comanche County, Texas</t>
  </si>
  <si>
    <t>13,974</t>
  </si>
  <si>
    <t>13,903</t>
  </si>
  <si>
    <t>13,591</t>
  </si>
  <si>
    <t>Concho County, Texas</t>
  </si>
  <si>
    <t>4,087</t>
  </si>
  <si>
    <t>4,137</t>
  </si>
  <si>
    <t>4,065</t>
  </si>
  <si>
    <t>Cooke County, Texas</t>
  </si>
  <si>
    <t>38,437</t>
  </si>
  <si>
    <t>38,445</t>
  </si>
  <si>
    <t>38,375</t>
  </si>
  <si>
    <t>38,733</t>
  </si>
  <si>
    <t>38,475</t>
  </si>
  <si>
    <t>38,761</t>
  </si>
  <si>
    <t>Coryell County, Texas</t>
  </si>
  <si>
    <t>75,588</t>
  </si>
  <si>
    <t>76,624</t>
  </si>
  <si>
    <t>76,471</t>
  </si>
  <si>
    <t>75,562</t>
  </si>
  <si>
    <t>Cottle County, Texas</t>
  </si>
  <si>
    <t>1,505</t>
  </si>
  <si>
    <t>1,500</t>
  </si>
  <si>
    <t>1,503</t>
  </si>
  <si>
    <t>1,479</t>
  </si>
  <si>
    <t>1,442</t>
  </si>
  <si>
    <t>1,415</t>
  </si>
  <si>
    <t>Crane County, Texas</t>
  </si>
  <si>
    <t>4,375</t>
  </si>
  <si>
    <t>4,567</t>
  </si>
  <si>
    <t>4,950</t>
  </si>
  <si>
    <t>Crockett County, Texas</t>
  </si>
  <si>
    <t>3,673</t>
  </si>
  <si>
    <t>3,716</t>
  </si>
  <si>
    <t>3,772</t>
  </si>
  <si>
    <t>Crosby County, Texas</t>
  </si>
  <si>
    <t>6,059</t>
  </si>
  <si>
    <t>6,048</t>
  </si>
  <si>
    <t>6,088</t>
  </si>
  <si>
    <t>6,099</t>
  </si>
  <si>
    <t>5,992</t>
  </si>
  <si>
    <t>5,899</t>
  </si>
  <si>
    <t>Culberson County, Texas</t>
  </si>
  <si>
    <t>2,397</t>
  </si>
  <si>
    <t>2,303</t>
  </si>
  <si>
    <t>2,266</t>
  </si>
  <si>
    <t>Dallam County, Texas</t>
  </si>
  <si>
    <t>6,703</t>
  </si>
  <si>
    <t>6,761</t>
  </si>
  <si>
    <t>6,846</t>
  </si>
  <si>
    <t>6,996</t>
  </si>
  <si>
    <t>Dallas County, Texas</t>
  </si>
  <si>
    <t>2,368,139</t>
  </si>
  <si>
    <t>2,367,636</t>
  </si>
  <si>
    <t>2,373,360</t>
  </si>
  <si>
    <t>2,409,942</t>
  </si>
  <si>
    <t>2,456,693</t>
  </si>
  <si>
    <t>2,486,083</t>
  </si>
  <si>
    <t>2,518,638</t>
  </si>
  <si>
    <t>Dawson County, Texas</t>
  </si>
  <si>
    <t>13,833</t>
  </si>
  <si>
    <t>13,850</t>
  </si>
  <si>
    <t>13,805</t>
  </si>
  <si>
    <t>13,663</t>
  </si>
  <si>
    <t>13,273</t>
  </si>
  <si>
    <t>13,372</t>
  </si>
  <si>
    <t>Deaf Smith County, Texas</t>
  </si>
  <si>
    <t>19,372</t>
  </si>
  <si>
    <t>19,440</t>
  </si>
  <si>
    <t>19,476</t>
  </si>
  <si>
    <t>19,358</t>
  </si>
  <si>
    <t>19,195</t>
  </si>
  <si>
    <t>Delta County, Texas</t>
  </si>
  <si>
    <t>5,241</t>
  </si>
  <si>
    <t>5,205</t>
  </si>
  <si>
    <t>5,238</t>
  </si>
  <si>
    <t>Denton County, Texas</t>
  </si>
  <si>
    <t>662,614</t>
  </si>
  <si>
    <t>662,604</t>
  </si>
  <si>
    <t>666,938</t>
  </si>
  <si>
    <t>685,718</t>
  </si>
  <si>
    <t>707,962</t>
  </si>
  <si>
    <t>729,152</t>
  </si>
  <si>
    <t>753,363</t>
  </si>
  <si>
    <t>DeWitt County, Texas</t>
  </si>
  <si>
    <t>20,097</t>
  </si>
  <si>
    <t>20,049</t>
  </si>
  <si>
    <t>20,456</t>
  </si>
  <si>
    <t>20,684</t>
  </si>
  <si>
    <t>Dickens County, Texas</t>
  </si>
  <si>
    <t>2,444</t>
  </si>
  <si>
    <t>2,408</t>
  </si>
  <si>
    <t>2,218</t>
  </si>
  <si>
    <t>Dimmit County, Texas</t>
  </si>
  <si>
    <t>9,996</t>
  </si>
  <si>
    <t>10,033</t>
  </si>
  <si>
    <t>10,510</t>
  </si>
  <si>
    <t>11,089</t>
  </si>
  <si>
    <t>Donley County, Texas</t>
  </si>
  <si>
    <t>3,677</t>
  </si>
  <si>
    <t>3,728</t>
  </si>
  <si>
    <t>3,724</t>
  </si>
  <si>
    <t>Duval County, Texas</t>
  </si>
  <si>
    <t>11,782</t>
  </si>
  <si>
    <t>11,791</t>
  </si>
  <si>
    <t>11,573</t>
  </si>
  <si>
    <t>11,600</t>
  </si>
  <si>
    <t>11,533</t>
  </si>
  <si>
    <t>Eastland County, Texas</t>
  </si>
  <si>
    <t>18,583</t>
  </si>
  <si>
    <t>18,600</t>
  </si>
  <si>
    <t>18,582</t>
  </si>
  <si>
    <t>18,176</t>
  </si>
  <si>
    <t>Ector County, Texas</t>
  </si>
  <si>
    <t>137,130</t>
  </si>
  <si>
    <t>137,133</t>
  </si>
  <si>
    <t>137,098</t>
  </si>
  <si>
    <t>139,690</t>
  </si>
  <si>
    <t>144,444</t>
  </si>
  <si>
    <t>149,522</t>
  </si>
  <si>
    <t>153,904</t>
  </si>
  <si>
    <t>Edwards County, Texas</t>
  </si>
  <si>
    <t>2,002</t>
  </si>
  <si>
    <t>1,879</t>
  </si>
  <si>
    <t>Ellis County, Texas</t>
  </si>
  <si>
    <t>149,610</t>
  </si>
  <si>
    <t>150,431</t>
  </si>
  <si>
    <t>152,462</t>
  </si>
  <si>
    <t>153,826</t>
  </si>
  <si>
    <t>156,198</t>
  </si>
  <si>
    <t>159,317</t>
  </si>
  <si>
    <t>El Paso County, Texas</t>
  </si>
  <si>
    <t>800,647</t>
  </si>
  <si>
    <t>803,627</t>
  </si>
  <si>
    <t>819,726</t>
  </si>
  <si>
    <t>831,144</t>
  </si>
  <si>
    <t>831,324</t>
  </si>
  <si>
    <t>833,487</t>
  </si>
  <si>
    <t>Erath County, Texas</t>
  </si>
  <si>
    <t>37,890</t>
  </si>
  <si>
    <t>37,878</t>
  </si>
  <si>
    <t>38,972</t>
  </si>
  <si>
    <t>39,456</t>
  </si>
  <si>
    <t>40,003</t>
  </si>
  <si>
    <t>40,147</t>
  </si>
  <si>
    <t>Falls County, Texas</t>
  </si>
  <si>
    <t>17,876</t>
  </si>
  <si>
    <t>17,600</t>
  </si>
  <si>
    <t>17,292</t>
  </si>
  <si>
    <t>16,989</t>
  </si>
  <si>
    <t>Fannin County, Texas</t>
  </si>
  <si>
    <t>33,915</t>
  </si>
  <si>
    <t>33,902</t>
  </si>
  <si>
    <t>33,911</t>
  </si>
  <si>
    <t>33,667</t>
  </si>
  <si>
    <t>33,644</t>
  </si>
  <si>
    <t>33,752</t>
  </si>
  <si>
    <t>Fayette County, Texas</t>
  </si>
  <si>
    <t>24,538</t>
  </si>
  <si>
    <t>24,751</t>
  </si>
  <si>
    <t>24,720</t>
  </si>
  <si>
    <t>24,785</t>
  </si>
  <si>
    <t>24,833</t>
  </si>
  <si>
    <t>Fisher County, Texas</t>
  </si>
  <si>
    <t>Floyd County, Texas</t>
  </si>
  <si>
    <t>6,376</t>
  </si>
  <si>
    <t>6,349</t>
  </si>
  <si>
    <t>5,949</t>
  </si>
  <si>
    <t>Foard County, Texas</t>
  </si>
  <si>
    <t>1,336</t>
  </si>
  <si>
    <t>1,335</t>
  </si>
  <si>
    <t>1,351</t>
  </si>
  <si>
    <t>1,305</t>
  </si>
  <si>
    <t>1,275</t>
  </si>
  <si>
    <t>Fort Bend County, Texas</t>
  </si>
  <si>
    <t>585,375</t>
  </si>
  <si>
    <t>584,897</t>
  </si>
  <si>
    <t>590,619</t>
  </si>
  <si>
    <t>607,501</t>
  </si>
  <si>
    <t>626,704</t>
  </si>
  <si>
    <t>654,561</t>
  </si>
  <si>
    <t>685,345</t>
  </si>
  <si>
    <t>Franklin County, Texas</t>
  </si>
  <si>
    <t>10,544</t>
  </si>
  <si>
    <t>10,636</t>
  </si>
  <si>
    <t>10,612</t>
  </si>
  <si>
    <t>10,600</t>
  </si>
  <si>
    <t>Freestone County, Texas</t>
  </si>
  <si>
    <t>19,816</t>
  </si>
  <si>
    <t>19,810</t>
  </si>
  <si>
    <t>19,622</t>
  </si>
  <si>
    <t>19,481</t>
  </si>
  <si>
    <t>19,629</t>
  </si>
  <si>
    <t>19,762</t>
  </si>
  <si>
    <t>Frio County, Texas</t>
  </si>
  <si>
    <t>17,217</t>
  </si>
  <si>
    <t>17,243</t>
  </si>
  <si>
    <t>17,829</t>
  </si>
  <si>
    <t>18,172</t>
  </si>
  <si>
    <t>Gaines County, Texas</t>
  </si>
  <si>
    <t>18,064</t>
  </si>
  <si>
    <t>18,452</t>
  </si>
  <si>
    <t>18,965</t>
  </si>
  <si>
    <t>Galveston County, Texas</t>
  </si>
  <si>
    <t>291,309</t>
  </si>
  <si>
    <t>291,304</t>
  </si>
  <si>
    <t>292,574</t>
  </si>
  <si>
    <t>295,673</t>
  </si>
  <si>
    <t>301,469</t>
  </si>
  <si>
    <t>307,465</t>
  </si>
  <si>
    <t>314,198</t>
  </si>
  <si>
    <t>Garza County, Texas</t>
  </si>
  <si>
    <t>6,461</t>
  </si>
  <si>
    <t>6,460</t>
  </si>
  <si>
    <t>6,435</t>
  </si>
  <si>
    <t>Gillespie County, Texas</t>
  </si>
  <si>
    <t>24,837</t>
  </si>
  <si>
    <t>24,870</t>
  </si>
  <si>
    <t>25,022</t>
  </si>
  <si>
    <t>25,150</t>
  </si>
  <si>
    <t>25,334</t>
  </si>
  <si>
    <t>Glasscock County, Texas</t>
  </si>
  <si>
    <t>1,226</t>
  </si>
  <si>
    <t>1,228</t>
  </si>
  <si>
    <t>1,231</t>
  </si>
  <si>
    <t>1,291</t>
  </si>
  <si>
    <t>Goliad County, Texas</t>
  </si>
  <si>
    <t>7,221</t>
  </si>
  <si>
    <t>7,338</t>
  </si>
  <si>
    <t>7,469</t>
  </si>
  <si>
    <t>7,549</t>
  </si>
  <si>
    <t>Gonzales County, Texas</t>
  </si>
  <si>
    <t>19,807</t>
  </si>
  <si>
    <t>19,795</t>
  </si>
  <si>
    <t>19,971</t>
  </si>
  <si>
    <t>20,462</t>
  </si>
  <si>
    <t>Gray County, Texas</t>
  </si>
  <si>
    <t>22,466</t>
  </si>
  <si>
    <t>22,584</t>
  </si>
  <si>
    <t>22,833</t>
  </si>
  <si>
    <t>Grayson County, Texas</t>
  </si>
  <si>
    <t>120,877</t>
  </si>
  <si>
    <t>121,086</t>
  </si>
  <si>
    <t>121,283</t>
  </si>
  <si>
    <t>121,631</t>
  </si>
  <si>
    <t>122,343</t>
  </si>
  <si>
    <t>123,534</t>
  </si>
  <si>
    <t>Gregg County, Texas</t>
  </si>
  <si>
    <t>121,730</t>
  </si>
  <si>
    <t>121,724</t>
  </si>
  <si>
    <t>121,958</t>
  </si>
  <si>
    <t>122,430</t>
  </si>
  <si>
    <t>122,896</t>
  </si>
  <si>
    <t>123,194</t>
  </si>
  <si>
    <t>123,204</t>
  </si>
  <si>
    <t>Grimes County, Texas</t>
  </si>
  <si>
    <t>26,604</t>
  </si>
  <si>
    <t>26,568</t>
  </si>
  <si>
    <t>26,593</t>
  </si>
  <si>
    <t>26,691</t>
  </si>
  <si>
    <t>26,724</t>
  </si>
  <si>
    <t>26,881</t>
  </si>
  <si>
    <t>27,172</t>
  </si>
  <si>
    <t>Guadalupe County, Texas</t>
  </si>
  <si>
    <t>131,533</t>
  </si>
  <si>
    <t>131,537</t>
  </si>
  <si>
    <t>135,837</t>
  </si>
  <si>
    <t>139,714</t>
  </si>
  <si>
    <t>143,191</t>
  </si>
  <si>
    <t>147,250</t>
  </si>
  <si>
    <t>Hale County, Texas</t>
  </si>
  <si>
    <t>36,273</t>
  </si>
  <si>
    <t>36,355</t>
  </si>
  <si>
    <t>36,423</t>
  </si>
  <si>
    <t>36,316</t>
  </si>
  <si>
    <t>35,809</t>
  </si>
  <si>
    <t>Hall County, Texas</t>
  </si>
  <si>
    <t>3,353</t>
  </si>
  <si>
    <t>3,356</t>
  </si>
  <si>
    <t>3,322</t>
  </si>
  <si>
    <t>3,298</t>
  </si>
  <si>
    <t>3,226</t>
  </si>
  <si>
    <t>3,147</t>
  </si>
  <si>
    <t>Hamilton County, Texas</t>
  </si>
  <si>
    <t>8,412</t>
  </si>
  <si>
    <t>8,290</t>
  </si>
  <si>
    <t>8,262</t>
  </si>
  <si>
    <t>8,199</t>
  </si>
  <si>
    <t>Hansford County, Texas</t>
  </si>
  <si>
    <t>5,613</t>
  </si>
  <si>
    <t>5,502</t>
  </si>
  <si>
    <t>5,515</t>
  </si>
  <si>
    <t>5,509</t>
  </si>
  <si>
    <t>Hardeman County, Texas</t>
  </si>
  <si>
    <t>4,117</t>
  </si>
  <si>
    <t>4,048</t>
  </si>
  <si>
    <t>4,006</t>
  </si>
  <si>
    <t>3,928</t>
  </si>
  <si>
    <t>Hardin County, Texas</t>
  </si>
  <si>
    <t>54,635</t>
  </si>
  <si>
    <t>54,821</t>
  </si>
  <si>
    <t>55,062</t>
  </si>
  <si>
    <t>55,149</t>
  </si>
  <si>
    <t>55,421</t>
  </si>
  <si>
    <t>55,621</t>
  </si>
  <si>
    <t>Harris County, Texas</t>
  </si>
  <si>
    <t>4,092,459</t>
  </si>
  <si>
    <t>4,093,011</t>
  </si>
  <si>
    <t>4,108,909</t>
  </si>
  <si>
    <t>4,181,948</t>
  </si>
  <si>
    <t>4,263,060</t>
  </si>
  <si>
    <t>4,352,752</t>
  </si>
  <si>
    <t>4,441,370</t>
  </si>
  <si>
    <t>Harrison County, Texas</t>
  </si>
  <si>
    <t>65,631</t>
  </si>
  <si>
    <t>65,632</t>
  </si>
  <si>
    <t>65,711</t>
  </si>
  <si>
    <t>67,338</t>
  </si>
  <si>
    <t>67,284</t>
  </si>
  <si>
    <t>67,185</t>
  </si>
  <si>
    <t>67,336</t>
  </si>
  <si>
    <t>Hartley County, Texas</t>
  </si>
  <si>
    <t>6,062</t>
  </si>
  <si>
    <t>6,060</t>
  </si>
  <si>
    <t>6,089</t>
  </si>
  <si>
    <t>Haskell County, Texas</t>
  </si>
  <si>
    <t>5,966</t>
  </si>
  <si>
    <t>5,884</t>
  </si>
  <si>
    <t>5,769</t>
  </si>
  <si>
    <t>Hays County, Texas</t>
  </si>
  <si>
    <t>157,107</t>
  </si>
  <si>
    <t>157,127</t>
  </si>
  <si>
    <t>158,307</t>
  </si>
  <si>
    <t>163,380</t>
  </si>
  <si>
    <t>168,855</t>
  </si>
  <si>
    <t>176,483</t>
  </si>
  <si>
    <t>185,025</t>
  </si>
  <si>
    <t>Hemphill County, Texas</t>
  </si>
  <si>
    <t>3,798</t>
  </si>
  <si>
    <t>3,962</t>
  </si>
  <si>
    <t>4,180</t>
  </si>
  <si>
    <t>Henderson County, Texas</t>
  </si>
  <si>
    <t>78,532</t>
  </si>
  <si>
    <t>78,536</t>
  </si>
  <si>
    <t>78,648</t>
  </si>
  <si>
    <t>78,684</t>
  </si>
  <si>
    <t>78,942</t>
  </si>
  <si>
    <t>78,618</t>
  </si>
  <si>
    <t>79,290</t>
  </si>
  <si>
    <t>Hidalgo County, Texas</t>
  </si>
  <si>
    <t>774,769</t>
  </si>
  <si>
    <t>774,773</t>
  </si>
  <si>
    <t>779,194</t>
  </si>
  <si>
    <t>795,303</t>
  </si>
  <si>
    <t>807,725</t>
  </si>
  <si>
    <t>818,942</t>
  </si>
  <si>
    <t>831,073</t>
  </si>
  <si>
    <t>Hill County, Texas</t>
  </si>
  <si>
    <t>35,089</t>
  </si>
  <si>
    <t>35,128</t>
  </si>
  <si>
    <t>35,191</t>
  </si>
  <si>
    <t>35,109</t>
  </si>
  <si>
    <t>34,858</t>
  </si>
  <si>
    <t>34,848</t>
  </si>
  <si>
    <t>Hockley County, Texas</t>
  </si>
  <si>
    <t>22,935</t>
  </si>
  <si>
    <t>22,839</t>
  </si>
  <si>
    <t>22,965</t>
  </si>
  <si>
    <t>23,122</t>
  </si>
  <si>
    <t>23,520</t>
  </si>
  <si>
    <t>23,577</t>
  </si>
  <si>
    <t>Hood County, Texas</t>
  </si>
  <si>
    <t>51,182</t>
  </si>
  <si>
    <t>51,173</t>
  </si>
  <si>
    <t>51,291</t>
  </si>
  <si>
    <t>51,491</t>
  </si>
  <si>
    <t>52,136</t>
  </si>
  <si>
    <t>52,897</t>
  </si>
  <si>
    <t>53,921</t>
  </si>
  <si>
    <t>Hopkins County, Texas</t>
  </si>
  <si>
    <t>35,161</t>
  </si>
  <si>
    <t>35,215</t>
  </si>
  <si>
    <t>35,333</t>
  </si>
  <si>
    <t>35,420</t>
  </si>
  <si>
    <t>35,499</t>
  </si>
  <si>
    <t>35,921</t>
  </si>
  <si>
    <t>Houston County, Texas</t>
  </si>
  <si>
    <t>23,732</t>
  </si>
  <si>
    <t>23,149</t>
  </si>
  <si>
    <t>22,806</t>
  </si>
  <si>
    <t>22,741</t>
  </si>
  <si>
    <t>Howard County, Texas</t>
  </si>
  <si>
    <t>35,027</t>
  </si>
  <si>
    <t>35,018</t>
  </si>
  <si>
    <t>35,536</t>
  </si>
  <si>
    <t>36,277</t>
  </si>
  <si>
    <t>Hudspeth County, Texas</t>
  </si>
  <si>
    <t>3,476</t>
  </si>
  <si>
    <t>3,462</t>
  </si>
  <si>
    <t>3,408</t>
  </si>
  <si>
    <t>3,333</t>
  </si>
  <si>
    <t>3,211</t>
  </si>
  <si>
    <t>Hunt County, Texas</t>
  </si>
  <si>
    <t>86,129</t>
  </si>
  <si>
    <t>86,313</t>
  </si>
  <si>
    <t>86,732</t>
  </si>
  <si>
    <t>87,211</t>
  </si>
  <si>
    <t>87,532</t>
  </si>
  <si>
    <t>88,493</t>
  </si>
  <si>
    <t>Hutchinson County, Texas</t>
  </si>
  <si>
    <t>22,212</t>
  </si>
  <si>
    <t>21,972</t>
  </si>
  <si>
    <t>21,948</t>
  </si>
  <si>
    <t>21,773</t>
  </si>
  <si>
    <t>Irion County, Texas</t>
  </si>
  <si>
    <t>1,599</t>
  </si>
  <si>
    <t>1,610</t>
  </si>
  <si>
    <t>1,606</t>
  </si>
  <si>
    <t>1,576</t>
  </si>
  <si>
    <t>1,609</t>
  </si>
  <si>
    <t>1,574</t>
  </si>
  <si>
    <t>Jack County, Texas</t>
  </si>
  <si>
    <t>9,044</t>
  </si>
  <si>
    <t>9,018</t>
  </si>
  <si>
    <t>9,048</t>
  </si>
  <si>
    <t>8,911</t>
  </si>
  <si>
    <t>8,855</t>
  </si>
  <si>
    <t>Jackson County, Texas</t>
  </si>
  <si>
    <t>14,070</t>
  </si>
  <si>
    <t>14,015</t>
  </si>
  <si>
    <t>Jasper County, Texas</t>
  </si>
  <si>
    <t>35,710</t>
  </si>
  <si>
    <t>35,816</t>
  </si>
  <si>
    <t>36,247</t>
  </si>
  <si>
    <t>35,856</t>
  </si>
  <si>
    <t>35,659</t>
  </si>
  <si>
    <t>35,552</t>
  </si>
  <si>
    <t>Jeff Davis County, Texas</t>
  </si>
  <si>
    <t>2,342</t>
  </si>
  <si>
    <t>2,308</t>
  </si>
  <si>
    <t>2,312</t>
  </si>
  <si>
    <t>2,236</t>
  </si>
  <si>
    <t>2,204</t>
  </si>
  <si>
    <t>Jefferson County, Texas</t>
  </si>
  <si>
    <t>252,273</t>
  </si>
  <si>
    <t>252,495</t>
  </si>
  <si>
    <t>253,384</t>
  </si>
  <si>
    <t>251,404</t>
  </si>
  <si>
    <t>252,814</t>
  </si>
  <si>
    <t>252,235</t>
  </si>
  <si>
    <t>Jim Hogg County, Texas</t>
  </si>
  <si>
    <t>5,300</t>
  </si>
  <si>
    <t>5,292</t>
  </si>
  <si>
    <t>5,265</t>
  </si>
  <si>
    <t>5,236</t>
  </si>
  <si>
    <t>Jim Wells County, Texas</t>
  </si>
  <si>
    <t>40,838</t>
  </si>
  <si>
    <t>40,839</t>
  </si>
  <si>
    <t>40,880</t>
  </si>
  <si>
    <t>41,195</t>
  </si>
  <si>
    <t>41,644</t>
  </si>
  <si>
    <t>41,669</t>
  </si>
  <si>
    <t>41,353</t>
  </si>
  <si>
    <t>Johnson County, Texas</t>
  </si>
  <si>
    <t>150,934</t>
  </si>
  <si>
    <t>150,943</t>
  </si>
  <si>
    <t>151,297</t>
  </si>
  <si>
    <t>152,037</t>
  </si>
  <si>
    <t>153,530</t>
  </si>
  <si>
    <t>154,952</t>
  </si>
  <si>
    <t>157,456</t>
  </si>
  <si>
    <t>Jones County, Texas</t>
  </si>
  <si>
    <t>20,202</t>
  </si>
  <si>
    <t>20,198</t>
  </si>
  <si>
    <t>20,281</t>
  </si>
  <si>
    <t>19,910</t>
  </si>
  <si>
    <t>20,068</t>
  </si>
  <si>
    <t>19,936</t>
  </si>
  <si>
    <t>Karnes County, Texas</t>
  </si>
  <si>
    <t>14,824</t>
  </si>
  <si>
    <t>14,865</t>
  </si>
  <si>
    <t>14,970</t>
  </si>
  <si>
    <t>14,896</t>
  </si>
  <si>
    <t>14,782</t>
  </si>
  <si>
    <t>14,906</t>
  </si>
  <si>
    <t>Kaufman County, Texas</t>
  </si>
  <si>
    <t>103,350</t>
  </si>
  <si>
    <t>103,346</t>
  </si>
  <si>
    <t>103,871</t>
  </si>
  <si>
    <t>105,287</t>
  </si>
  <si>
    <t>106,680</t>
  </si>
  <si>
    <t>108,521</t>
  </si>
  <si>
    <t>111,236</t>
  </si>
  <si>
    <t>Kendall County, Texas</t>
  </si>
  <si>
    <t>33,410</t>
  </si>
  <si>
    <t>33,415</t>
  </si>
  <si>
    <t>33,651</t>
  </si>
  <si>
    <t>34,532</t>
  </si>
  <si>
    <t>35,759</t>
  </si>
  <si>
    <t>37,469</t>
  </si>
  <si>
    <t>38,880</t>
  </si>
  <si>
    <t>Kenedy County, Texas</t>
  </si>
  <si>
    <t>416</t>
  </si>
  <si>
    <t>418</t>
  </si>
  <si>
    <t>435</t>
  </si>
  <si>
    <t>432</t>
  </si>
  <si>
    <t>415</t>
  </si>
  <si>
    <t>400</t>
  </si>
  <si>
    <t>Kent County, Texas</t>
  </si>
  <si>
    <t>808</t>
  </si>
  <si>
    <t>823</t>
  </si>
  <si>
    <t>839</t>
  </si>
  <si>
    <t>785</t>
  </si>
  <si>
    <t>Kerr County, Texas</t>
  </si>
  <si>
    <t>49,625</t>
  </si>
  <si>
    <t>49,641</t>
  </si>
  <si>
    <t>49,636</t>
  </si>
  <si>
    <t>49,798</t>
  </si>
  <si>
    <t>49,932</t>
  </si>
  <si>
    <t>50,562</t>
  </si>
  <si>
    <t>Kimble County, Texas</t>
  </si>
  <si>
    <t>4,583</t>
  </si>
  <si>
    <t>4,593</t>
  </si>
  <si>
    <t>4,534</t>
  </si>
  <si>
    <t>4,462</t>
  </si>
  <si>
    <t>4,438</t>
  </si>
  <si>
    <t>King County, Texas</t>
  </si>
  <si>
    <t>286</t>
  </si>
  <si>
    <t>288</t>
  </si>
  <si>
    <t>258</t>
  </si>
  <si>
    <t>271</t>
  </si>
  <si>
    <t>273</t>
  </si>
  <si>
    <t>262</t>
  </si>
  <si>
    <t>Kinney County, Texas</t>
  </si>
  <si>
    <t>3,598</t>
  </si>
  <si>
    <t>3,601</t>
  </si>
  <si>
    <t>3,611</t>
  </si>
  <si>
    <t>3,623</t>
  </si>
  <si>
    <t>3,526</t>
  </si>
  <si>
    <t>Kleberg County, Texas</t>
  </si>
  <si>
    <t>32,061</t>
  </si>
  <si>
    <t>32,098</t>
  </si>
  <si>
    <t>32,180</t>
  </si>
  <si>
    <t>32,149</t>
  </si>
  <si>
    <t>32,190</t>
  </si>
  <si>
    <t>Knox County, Texas</t>
  </si>
  <si>
    <t>3,747</t>
  </si>
  <si>
    <t>3,768</t>
  </si>
  <si>
    <t>3,777</t>
  </si>
  <si>
    <t>Lamar County, Texas</t>
  </si>
  <si>
    <t>49,793</t>
  </si>
  <si>
    <t>49,789</t>
  </si>
  <si>
    <t>49,844</t>
  </si>
  <si>
    <t>49,975</t>
  </si>
  <si>
    <t>49,856</t>
  </si>
  <si>
    <t>49,320</t>
  </si>
  <si>
    <t>49,523</t>
  </si>
  <si>
    <t>Lamb County, Texas</t>
  </si>
  <si>
    <t>14,010</t>
  </si>
  <si>
    <t>13,574</t>
  </si>
  <si>
    <t>Lampasas County, Texas</t>
  </si>
  <si>
    <t>19,677</t>
  </si>
  <si>
    <t>19,755</t>
  </si>
  <si>
    <t>20,179</t>
  </si>
  <si>
    <t>20,156</t>
  </si>
  <si>
    <t>La Salle County, Texas</t>
  </si>
  <si>
    <t>6,886</t>
  </si>
  <si>
    <t>6,898</t>
  </si>
  <si>
    <t>6,989</t>
  </si>
  <si>
    <t>7,429</t>
  </si>
  <si>
    <t>7,474</t>
  </si>
  <si>
    <t>Lavaca County, Texas</t>
  </si>
  <si>
    <t>19,263</t>
  </si>
  <si>
    <t>19,244</t>
  </si>
  <si>
    <t>19,227</t>
  </si>
  <si>
    <t>19,455</t>
  </si>
  <si>
    <t>19,543</t>
  </si>
  <si>
    <t>19,721</t>
  </si>
  <si>
    <t>Lee County, Texas</t>
  </si>
  <si>
    <t>16,610</t>
  </si>
  <si>
    <t>16,605</t>
  </si>
  <si>
    <t>16,587</t>
  </si>
  <si>
    <t>16,742</t>
  </si>
  <si>
    <t>Leon County, Texas</t>
  </si>
  <si>
    <t>16,801</t>
  </si>
  <si>
    <t>16,758</t>
  </si>
  <si>
    <t>16,846</t>
  </si>
  <si>
    <t>16,763</t>
  </si>
  <si>
    <t>Liberty County, Texas</t>
  </si>
  <si>
    <t>75,643</t>
  </si>
  <si>
    <t>75,831</t>
  </si>
  <si>
    <t>76,042</t>
  </si>
  <si>
    <t>76,511</t>
  </si>
  <si>
    <t>77,033</t>
  </si>
  <si>
    <t>78,117</t>
  </si>
  <si>
    <t>Limestone County, Texas</t>
  </si>
  <si>
    <t>23,384</t>
  </si>
  <si>
    <t>23,386</t>
  </si>
  <si>
    <t>23,474</t>
  </si>
  <si>
    <t>23,571</t>
  </si>
  <si>
    <t>23,664</t>
  </si>
  <si>
    <t>23,422</t>
  </si>
  <si>
    <t>Lipscomb County, Texas</t>
  </si>
  <si>
    <t>3,302</t>
  </si>
  <si>
    <t>3,283</t>
  </si>
  <si>
    <t>3,432</t>
  </si>
  <si>
    <t>3,479</t>
  </si>
  <si>
    <t>Live Oak County, Texas</t>
  </si>
  <si>
    <t>11,668</t>
  </si>
  <si>
    <t>11,868</t>
  </si>
  <si>
    <t>12,091</t>
  </si>
  <si>
    <t>Llano County, Texas</t>
  </si>
  <si>
    <t>19,301</t>
  </si>
  <si>
    <t>19,359</t>
  </si>
  <si>
    <t>18,964</t>
  </si>
  <si>
    <t>19,406</t>
  </si>
  <si>
    <t>19,510</t>
  </si>
  <si>
    <t>Loving County, Texas</t>
  </si>
  <si>
    <t>82</t>
  </si>
  <si>
    <t>83</t>
  </si>
  <si>
    <t>95</t>
  </si>
  <si>
    <t>86</t>
  </si>
  <si>
    <t>Lubbock County, Texas</t>
  </si>
  <si>
    <t>278,831</t>
  </si>
  <si>
    <t>280,207</t>
  </si>
  <si>
    <t>283,399</t>
  </si>
  <si>
    <t>286,096</t>
  </si>
  <si>
    <t>290,060</t>
  </si>
  <si>
    <t>293,974</t>
  </si>
  <si>
    <t>Lynn County, Texas</t>
  </si>
  <si>
    <t>5,897</t>
  </si>
  <si>
    <t>5,879</t>
  </si>
  <si>
    <t>5,777</t>
  </si>
  <si>
    <t>5,708</t>
  </si>
  <si>
    <t>5,771</t>
  </si>
  <si>
    <t>McCulloch County, Texas</t>
  </si>
  <si>
    <t>8,283</t>
  </si>
  <si>
    <t>8,221</t>
  </si>
  <si>
    <t>8,275</t>
  </si>
  <si>
    <t>8,261</t>
  </si>
  <si>
    <t>McLennan County, Texas</t>
  </si>
  <si>
    <t>234,906</t>
  </si>
  <si>
    <t>235,961</t>
  </si>
  <si>
    <t>237,867</t>
  </si>
  <si>
    <t>239,511</t>
  </si>
  <si>
    <t>241,807</t>
  </si>
  <si>
    <t>243,441</t>
  </si>
  <si>
    <t>McMullen County, Texas</t>
  </si>
  <si>
    <t>707</t>
  </si>
  <si>
    <t>738</t>
  </si>
  <si>
    <t>772</t>
  </si>
  <si>
    <t>805</t>
  </si>
  <si>
    <t>Madison County, Texas</t>
  </si>
  <si>
    <t>13,664</t>
  </si>
  <si>
    <t>13,667</t>
  </si>
  <si>
    <t>13,737</t>
  </si>
  <si>
    <t>13,819</t>
  </si>
  <si>
    <t>13,861</t>
  </si>
  <si>
    <t>Marion County, Texas</t>
  </si>
  <si>
    <t>10,546</t>
  </si>
  <si>
    <t>Martin County, Texas</t>
  </si>
  <si>
    <t>4,799</t>
  </si>
  <si>
    <t>4,911</t>
  </si>
  <si>
    <t>5,002</t>
  </si>
  <si>
    <t>Mason County, Texas</t>
  </si>
  <si>
    <t>4,012</t>
  </si>
  <si>
    <t>4,013</t>
  </si>
  <si>
    <t>4,044</t>
  </si>
  <si>
    <t>4,148</t>
  </si>
  <si>
    <t>Matagorda County, Texas</t>
  </si>
  <si>
    <t>36,702</t>
  </si>
  <si>
    <t>36,721</t>
  </si>
  <si>
    <t>36,714</t>
  </si>
  <si>
    <t>36,566</t>
  </si>
  <si>
    <t>36,537</t>
  </si>
  <si>
    <t>36,519</t>
  </si>
  <si>
    <t>Maverick County, Texas</t>
  </si>
  <si>
    <t>54,258</t>
  </si>
  <si>
    <t>55,308</t>
  </si>
  <si>
    <t>55,766</t>
  </si>
  <si>
    <t>56,510</t>
  </si>
  <si>
    <t>57,023</t>
  </si>
  <si>
    <t>Medina County, Texas</t>
  </si>
  <si>
    <t>46,006</t>
  </si>
  <si>
    <t>46,153</t>
  </si>
  <si>
    <t>46,546</t>
  </si>
  <si>
    <t>46,867</t>
  </si>
  <si>
    <t>47,366</t>
  </si>
  <si>
    <t>47,894</t>
  </si>
  <si>
    <t>Menard County, Texas</t>
  </si>
  <si>
    <t>2,242</t>
  </si>
  <si>
    <t>2,221</t>
  </si>
  <si>
    <t>2,147</t>
  </si>
  <si>
    <t>Midland County, Texas</t>
  </si>
  <si>
    <t>136,872</t>
  </si>
  <si>
    <t>136,875</t>
  </si>
  <si>
    <t>136,981</t>
  </si>
  <si>
    <t>140,085</t>
  </si>
  <si>
    <t>147,090</t>
  </si>
  <si>
    <t>151,949</t>
  </si>
  <si>
    <t>155,830</t>
  </si>
  <si>
    <t>Milam County, Texas</t>
  </si>
  <si>
    <t>24,757</t>
  </si>
  <si>
    <t>24,758</t>
  </si>
  <si>
    <t>24,702</t>
  </si>
  <si>
    <t>24,646</t>
  </si>
  <si>
    <t>24,143</t>
  </si>
  <si>
    <t>24,191</t>
  </si>
  <si>
    <t>24,256</t>
  </si>
  <si>
    <t>Mills County, Texas</t>
  </si>
  <si>
    <t>4,953</t>
  </si>
  <si>
    <t>4,867</t>
  </si>
  <si>
    <t>4,831</t>
  </si>
  <si>
    <t>4,886</t>
  </si>
  <si>
    <t>4,870</t>
  </si>
  <si>
    <t>Mitchell County, Texas</t>
  </si>
  <si>
    <t>9,403</t>
  </si>
  <si>
    <t>9,312</t>
  </si>
  <si>
    <t>8,998</t>
  </si>
  <si>
    <t>9,076</t>
  </si>
  <si>
    <t>Montague County, Texas</t>
  </si>
  <si>
    <t>19,719</t>
  </si>
  <si>
    <t>19,741</t>
  </si>
  <si>
    <t>19,529</t>
  </si>
  <si>
    <t>19,435</t>
  </si>
  <si>
    <t>19,416</t>
  </si>
  <si>
    <t>Montgomery County, Texas</t>
  </si>
  <si>
    <t>455,746</t>
  </si>
  <si>
    <t>455,764</t>
  </si>
  <si>
    <t>459,421</t>
  </si>
  <si>
    <t>471,836</t>
  </si>
  <si>
    <t>485,119</t>
  </si>
  <si>
    <t>499,818</t>
  </si>
  <si>
    <t>518,947</t>
  </si>
  <si>
    <t>Moore County, Texas</t>
  </si>
  <si>
    <t>21,904</t>
  </si>
  <si>
    <t>21,996</t>
  </si>
  <si>
    <t>22,093</t>
  </si>
  <si>
    <t>22,399</t>
  </si>
  <si>
    <t>22,223</t>
  </si>
  <si>
    <t>22,148</t>
  </si>
  <si>
    <t>Morris County, Texas</t>
  </si>
  <si>
    <t>12,934</t>
  </si>
  <si>
    <t>12,820</t>
  </si>
  <si>
    <t>12,757</t>
  </si>
  <si>
    <t>12,782</t>
  </si>
  <si>
    <t>12,743</t>
  </si>
  <si>
    <t>Motley County, Texas</t>
  </si>
  <si>
    <t>1,210</t>
  </si>
  <si>
    <t>1,205</t>
  </si>
  <si>
    <t>1,211</t>
  </si>
  <si>
    <t>1,195</t>
  </si>
  <si>
    <t>1,193</t>
  </si>
  <si>
    <t>1,153</t>
  </si>
  <si>
    <t>Nacogdoches County, Texas</t>
  </si>
  <si>
    <t>64,524</t>
  </si>
  <si>
    <t>64,645</t>
  </si>
  <si>
    <t>65,841</t>
  </si>
  <si>
    <t>65,190</t>
  </si>
  <si>
    <t>65,301</t>
  </si>
  <si>
    <t>Navarro County, Texas</t>
  </si>
  <si>
    <t>47,735</t>
  </si>
  <si>
    <t>47,831</t>
  </si>
  <si>
    <t>47,848</t>
  </si>
  <si>
    <t>48,056</t>
  </si>
  <si>
    <t>48,131</t>
  </si>
  <si>
    <t>48,133</t>
  </si>
  <si>
    <t>48,195</t>
  </si>
  <si>
    <t>Newton County, Texas</t>
  </si>
  <si>
    <t>14,445</t>
  </si>
  <si>
    <t>14,439</t>
  </si>
  <si>
    <t>14,501</t>
  </si>
  <si>
    <t>14,209</t>
  </si>
  <si>
    <t>Nolan County, Texas</t>
  </si>
  <si>
    <t>15,217</t>
  </si>
  <si>
    <t>15,240</t>
  </si>
  <si>
    <t>15,121</t>
  </si>
  <si>
    <t>15,093</t>
  </si>
  <si>
    <t>Nueces County, Texas</t>
  </si>
  <si>
    <t>340,223</t>
  </si>
  <si>
    <t>340,320</t>
  </si>
  <si>
    <t>343,216</t>
  </si>
  <si>
    <t>347,933</t>
  </si>
  <si>
    <t>352,962</t>
  </si>
  <si>
    <t>356,221</t>
  </si>
  <si>
    <t>Ochiltree County, Texas</t>
  </si>
  <si>
    <t>10,223</t>
  </si>
  <si>
    <t>10,173</t>
  </si>
  <si>
    <t>10,443</t>
  </si>
  <si>
    <t>10,621</t>
  </si>
  <si>
    <t>10,758</t>
  </si>
  <si>
    <t>Oldham County, Texas</t>
  </si>
  <si>
    <t>2,052</t>
  </si>
  <si>
    <t>2,050</t>
  </si>
  <si>
    <t>2,075</t>
  </si>
  <si>
    <t>2,047</t>
  </si>
  <si>
    <t>2,070</t>
  </si>
  <si>
    <t>Orange County, Texas</t>
  </si>
  <si>
    <t>81,837</t>
  </si>
  <si>
    <t>81,993</t>
  </si>
  <si>
    <t>82,328</t>
  </si>
  <si>
    <t>82,951</t>
  </si>
  <si>
    <t>82,980</t>
  </si>
  <si>
    <t>83,433</t>
  </si>
  <si>
    <t>Palo Pinto County, Texas</t>
  </si>
  <si>
    <t>28,111</t>
  </si>
  <si>
    <t>28,137</t>
  </si>
  <si>
    <t>Panola County, Texas</t>
  </si>
  <si>
    <t>23,796</t>
  </si>
  <si>
    <t>23,781</t>
  </si>
  <si>
    <t>24,026</t>
  </si>
  <si>
    <t>23,998</t>
  </si>
  <si>
    <t>23,825</t>
  </si>
  <si>
    <t>23,769</t>
  </si>
  <si>
    <t>Parker County, Texas</t>
  </si>
  <si>
    <t>116,927</t>
  </si>
  <si>
    <t>117,294</t>
  </si>
  <si>
    <t>118,500</t>
  </si>
  <si>
    <t>119,757</t>
  </si>
  <si>
    <t>120,207</t>
  </si>
  <si>
    <t>123,164</t>
  </si>
  <si>
    <t>Parmer County, Texas</t>
  </si>
  <si>
    <t>10,285</t>
  </si>
  <si>
    <t>10,297</t>
  </si>
  <si>
    <t>9,970</t>
  </si>
  <si>
    <t>9,908</t>
  </si>
  <si>
    <t>Pecos County, Texas</t>
  </si>
  <si>
    <t>15,536</t>
  </si>
  <si>
    <t>15,639</t>
  </si>
  <si>
    <t>15,591</t>
  </si>
  <si>
    <t>Polk County, Texas</t>
  </si>
  <si>
    <t>45,413</t>
  </si>
  <si>
    <t>45,443</t>
  </si>
  <si>
    <t>45,645</t>
  </si>
  <si>
    <t>45,745</t>
  </si>
  <si>
    <t>46,079</t>
  </si>
  <si>
    <t>Potter County, Texas</t>
  </si>
  <si>
    <t>121,073</t>
  </si>
  <si>
    <t>121,390</t>
  </si>
  <si>
    <t>122,350</t>
  </si>
  <si>
    <t>122,754</t>
  </si>
  <si>
    <t>122,146</t>
  </si>
  <si>
    <t>121,627</t>
  </si>
  <si>
    <t>Presidio County, Texas</t>
  </si>
  <si>
    <t>7,818</t>
  </si>
  <si>
    <t>7,741</t>
  </si>
  <si>
    <t>7,540</t>
  </si>
  <si>
    <t>Rains County, Texas</t>
  </si>
  <si>
    <t>10,931</t>
  </si>
  <si>
    <t>10,938</t>
  </si>
  <si>
    <t>11,016</t>
  </si>
  <si>
    <t>Randall County, Texas</t>
  </si>
  <si>
    <t>120,725</t>
  </si>
  <si>
    <t>121,190</t>
  </si>
  <si>
    <t>123,359</t>
  </si>
  <si>
    <t>126,644</t>
  </si>
  <si>
    <t>128,220</t>
  </si>
  <si>
    <t>Reagan County, Texas</t>
  </si>
  <si>
    <t>3,367</t>
  </si>
  <si>
    <t>3,393</t>
  </si>
  <si>
    <t>3,627</t>
  </si>
  <si>
    <t>Real County, Texas</t>
  </si>
  <si>
    <t>3,324</t>
  </si>
  <si>
    <t>3,329</t>
  </si>
  <si>
    <t>3,371</t>
  </si>
  <si>
    <t>Red River County, Texas</t>
  </si>
  <si>
    <t>12,860</t>
  </si>
  <si>
    <t>12,864</t>
  </si>
  <si>
    <t>12,851</t>
  </si>
  <si>
    <t>12,695</t>
  </si>
  <si>
    <t>12,712</t>
  </si>
  <si>
    <t>12,446</t>
  </si>
  <si>
    <t>Reeves County, Texas</t>
  </si>
  <si>
    <t>13,783</t>
  </si>
  <si>
    <t>13,813</t>
  </si>
  <si>
    <t>13,761</t>
  </si>
  <si>
    <t>13,892</t>
  </si>
  <si>
    <t>14,077</t>
  </si>
  <si>
    <t>14,349</t>
  </si>
  <si>
    <t>Refugio County, Texas</t>
  </si>
  <si>
    <t>7,238</t>
  </si>
  <si>
    <t>7,302</t>
  </si>
  <si>
    <t>Roberts County, Texas</t>
  </si>
  <si>
    <t>929</t>
  </si>
  <si>
    <t>925</t>
  </si>
  <si>
    <t>950</t>
  </si>
  <si>
    <t>923</t>
  </si>
  <si>
    <t>928</t>
  </si>
  <si>
    <t>Robertson County, Texas</t>
  </si>
  <si>
    <t>16,622</t>
  </si>
  <si>
    <t>16,588</t>
  </si>
  <si>
    <t>16,693</t>
  </si>
  <si>
    <t>16,461</t>
  </si>
  <si>
    <t>Rockwall County, Texas</t>
  </si>
  <si>
    <t>78,337</t>
  </si>
  <si>
    <t>78,967</t>
  </si>
  <si>
    <t>81,136</t>
  </si>
  <si>
    <t>82,992</t>
  </si>
  <si>
    <t>85,290</t>
  </si>
  <si>
    <t>87,809</t>
  </si>
  <si>
    <t>Runnels County, Texas</t>
  </si>
  <si>
    <t>10,501</t>
  </si>
  <si>
    <t>10,506</t>
  </si>
  <si>
    <t>10,561</t>
  </si>
  <si>
    <t>10,422</t>
  </si>
  <si>
    <t>10,416</t>
  </si>
  <si>
    <t>Rusk County, Texas</t>
  </si>
  <si>
    <t>53,330</t>
  </si>
  <si>
    <t>53,336</t>
  </si>
  <si>
    <t>53,386</t>
  </si>
  <si>
    <t>53,768</t>
  </si>
  <si>
    <t>53,973</t>
  </si>
  <si>
    <t>Sabine County, Texas</t>
  </si>
  <si>
    <t>10,834</t>
  </si>
  <si>
    <t>10,681</t>
  </si>
  <si>
    <t>10,469</t>
  </si>
  <si>
    <t>10,389</t>
  </si>
  <si>
    <t>San Augustine County, Texas</t>
  </si>
  <si>
    <t>8,865</t>
  </si>
  <si>
    <t>8,853</t>
  </si>
  <si>
    <t>San Jacinto County, Texas</t>
  </si>
  <si>
    <t>26,384</t>
  </si>
  <si>
    <t>26,381</t>
  </si>
  <si>
    <t>26,439</t>
  </si>
  <si>
    <t>26,814</t>
  </si>
  <si>
    <t>27,000</t>
  </si>
  <si>
    <t>26,804</t>
  </si>
  <si>
    <t>27,099</t>
  </si>
  <si>
    <t>San Patricio County, Texas</t>
  </si>
  <si>
    <t>64,804</t>
  </si>
  <si>
    <t>64,807</t>
  </si>
  <si>
    <t>64,502</t>
  </si>
  <si>
    <t>64,500</t>
  </si>
  <si>
    <t>65,372</t>
  </si>
  <si>
    <t>66,257</t>
  </si>
  <si>
    <t>66,915</t>
  </si>
  <si>
    <t>San Saba County, Texas</t>
  </si>
  <si>
    <t>6,139</t>
  </si>
  <si>
    <t>6,046</t>
  </si>
  <si>
    <t>5,712</t>
  </si>
  <si>
    <t>5,622</t>
  </si>
  <si>
    <t>Schleicher County, Texas</t>
  </si>
  <si>
    <t>3,461</t>
  </si>
  <si>
    <t>3,499</t>
  </si>
  <si>
    <t>3,300</t>
  </si>
  <si>
    <t>3,249</t>
  </si>
  <si>
    <t>3,162</t>
  </si>
  <si>
    <t>Scurry County, Texas</t>
  </si>
  <si>
    <t>16,921</t>
  </si>
  <si>
    <t>16,954</t>
  </si>
  <si>
    <t>16,887</t>
  </si>
  <si>
    <t>17,106</t>
  </si>
  <si>
    <t>17,328</t>
  </si>
  <si>
    <t>Shackelford County, Texas</t>
  </si>
  <si>
    <t>3,378</t>
  </si>
  <si>
    <t>3,342</t>
  </si>
  <si>
    <t>3,370</t>
  </si>
  <si>
    <t>3,374</t>
  </si>
  <si>
    <t>Shelby County, Texas</t>
  </si>
  <si>
    <t>25,448</t>
  </si>
  <si>
    <t>25,427</t>
  </si>
  <si>
    <t>25,695</t>
  </si>
  <si>
    <t>25,988</t>
  </si>
  <si>
    <t>Sherman County, Texas</t>
  </si>
  <si>
    <t>3,034</t>
  </si>
  <si>
    <t>3,084</t>
  </si>
  <si>
    <t>Smith County, Texas</t>
  </si>
  <si>
    <t>209,714</t>
  </si>
  <si>
    <t>210,455</t>
  </si>
  <si>
    <t>212,765</t>
  </si>
  <si>
    <t>214,941</t>
  </si>
  <si>
    <t>216,670</t>
  </si>
  <si>
    <t>218,842</t>
  </si>
  <si>
    <t>Somervell County, Texas</t>
  </si>
  <si>
    <t>8,490</t>
  </si>
  <si>
    <t>8,452</t>
  </si>
  <si>
    <t>8,594</t>
  </si>
  <si>
    <t>8,624</t>
  </si>
  <si>
    <t>8,694</t>
  </si>
  <si>
    <t>Starr County, Texas</t>
  </si>
  <si>
    <t>60,968</t>
  </si>
  <si>
    <t>61,178</t>
  </si>
  <si>
    <t>61,727</t>
  </si>
  <si>
    <t>61,951</t>
  </si>
  <si>
    <t>62,390</t>
  </si>
  <si>
    <t>62,955</t>
  </si>
  <si>
    <t>Stephens County, Texas</t>
  </si>
  <si>
    <t>9,630</t>
  </si>
  <si>
    <t>9,350</t>
  </si>
  <si>
    <t>9,405</t>
  </si>
  <si>
    <t>Sterling County, Texas</t>
  </si>
  <si>
    <t>1,143</t>
  </si>
  <si>
    <t>1,137</t>
  </si>
  <si>
    <t>1,168</t>
  </si>
  <si>
    <t>1,188</t>
  </si>
  <si>
    <t>1,230</t>
  </si>
  <si>
    <t>1,339</t>
  </si>
  <si>
    <t>Stonewall County, Texas</t>
  </si>
  <si>
    <t>1,490</t>
  </si>
  <si>
    <t>1,495</t>
  </si>
  <si>
    <t>1,470</t>
  </si>
  <si>
    <t>1,430</t>
  </si>
  <si>
    <t>1,403</t>
  </si>
  <si>
    <t>Sutton County, Texas</t>
  </si>
  <si>
    <t>4,128</t>
  </si>
  <si>
    <t>4,060</t>
  </si>
  <si>
    <t>4,011</t>
  </si>
  <si>
    <t>3,930</t>
  </si>
  <si>
    <t>4,001</t>
  </si>
  <si>
    <t>3,972</t>
  </si>
  <si>
    <t>Swisher County, Texas</t>
  </si>
  <si>
    <t>7,825</t>
  </si>
  <si>
    <t>7,882</t>
  </si>
  <si>
    <t>7,581</t>
  </si>
  <si>
    <t>Tarrant County, Texas</t>
  </si>
  <si>
    <t>1,809,034</t>
  </si>
  <si>
    <t>1,809,537</t>
  </si>
  <si>
    <t>1,816,784</t>
  </si>
  <si>
    <t>1,848,435</t>
  </si>
  <si>
    <t>1,882,822</t>
  </si>
  <si>
    <t>1,913,943</t>
  </si>
  <si>
    <t>1,945,360</t>
  </si>
  <si>
    <t>Taylor County, Texas</t>
  </si>
  <si>
    <t>131,506</t>
  </si>
  <si>
    <t>131,510</t>
  </si>
  <si>
    <t>131,863</t>
  </si>
  <si>
    <t>132,822</t>
  </si>
  <si>
    <t>134,104</t>
  </si>
  <si>
    <t>133,866</t>
  </si>
  <si>
    <t>135,143</t>
  </si>
  <si>
    <t>Terrell County, Texas</t>
  </si>
  <si>
    <t>926</t>
  </si>
  <si>
    <t>905</t>
  </si>
  <si>
    <t>927</t>
  </si>
  <si>
    <t>Terry County, Texas</t>
  </si>
  <si>
    <t>12,651</t>
  </si>
  <si>
    <t>12,653</t>
  </si>
  <si>
    <t>12,739</t>
  </si>
  <si>
    <t>Throckmorton County, Texas</t>
  </si>
  <si>
    <t>1,641</t>
  </si>
  <si>
    <t>1,630</t>
  </si>
  <si>
    <t>1,601</t>
  </si>
  <si>
    <t>1,598</t>
  </si>
  <si>
    <t>1,608</t>
  </si>
  <si>
    <t>Titus County, Texas</t>
  </si>
  <si>
    <t>32,408</t>
  </si>
  <si>
    <t>32,441</t>
  </si>
  <si>
    <t>32,693</t>
  </si>
  <si>
    <t>32,654</t>
  </si>
  <si>
    <t>Tom Green County, Texas</t>
  </si>
  <si>
    <t>110,224</t>
  </si>
  <si>
    <t>110,673</t>
  </si>
  <si>
    <t>111,823</t>
  </si>
  <si>
    <t>113,521</t>
  </si>
  <si>
    <t>114,955</t>
  </si>
  <si>
    <t>116,608</t>
  </si>
  <si>
    <t>Travis County, Texas</t>
  </si>
  <si>
    <t>1,024,266</t>
  </si>
  <si>
    <t>1,024,301</t>
  </si>
  <si>
    <t>1,030,443</t>
  </si>
  <si>
    <t>1,062,609</t>
  </si>
  <si>
    <t>1,097,104</t>
  </si>
  <si>
    <t>1,122,748</t>
  </si>
  <si>
    <t>1,151,145</t>
  </si>
  <si>
    <t>Trinity County, Texas</t>
  </si>
  <si>
    <t>14,585</t>
  </si>
  <si>
    <t>14,675</t>
  </si>
  <si>
    <t>14,300</t>
  </si>
  <si>
    <t>14,401</t>
  </si>
  <si>
    <t>14,224</t>
  </si>
  <si>
    <t>Tyler County, Texas</t>
  </si>
  <si>
    <t>21,766</t>
  </si>
  <si>
    <t>21,763</t>
  </si>
  <si>
    <t>21,673</t>
  </si>
  <si>
    <t>21,453</t>
  </si>
  <si>
    <t>21,418</t>
  </si>
  <si>
    <t>Upshur County, Texas</t>
  </si>
  <si>
    <t>39,309</t>
  </si>
  <si>
    <t>39,388</t>
  </si>
  <si>
    <t>39,770</t>
  </si>
  <si>
    <t>39,952</t>
  </si>
  <si>
    <t>39,790</t>
  </si>
  <si>
    <t>40,354</t>
  </si>
  <si>
    <t>Upton County, Texas</t>
  </si>
  <si>
    <t>3,355</t>
  </si>
  <si>
    <t>3,349</t>
  </si>
  <si>
    <t>3,346</t>
  </si>
  <si>
    <t>3,358</t>
  </si>
  <si>
    <t>3,454</t>
  </si>
  <si>
    <t>Uvalde County, Texas</t>
  </si>
  <si>
    <t>26,405</t>
  </si>
  <si>
    <t>26,448</t>
  </si>
  <si>
    <t>26,574</t>
  </si>
  <si>
    <t>26,916</t>
  </si>
  <si>
    <t>27,117</t>
  </si>
  <si>
    <t>Val Verde County, Texas</t>
  </si>
  <si>
    <t>48,879</t>
  </si>
  <si>
    <t>49,008</t>
  </si>
  <si>
    <t>49,001</t>
  </si>
  <si>
    <t>48,953</t>
  </si>
  <si>
    <t>48,974</t>
  </si>
  <si>
    <t>Van Zandt County, Texas</t>
  </si>
  <si>
    <t>52,579</t>
  </si>
  <si>
    <t>52,582</t>
  </si>
  <si>
    <t>52,656</t>
  </si>
  <si>
    <t>52,644</t>
  </si>
  <si>
    <t>52,355</t>
  </si>
  <si>
    <t>52,462</t>
  </si>
  <si>
    <t>52,910</t>
  </si>
  <si>
    <t>Victoria County, Texas</t>
  </si>
  <si>
    <t>86,793</t>
  </si>
  <si>
    <t>86,849</t>
  </si>
  <si>
    <t>87,444</t>
  </si>
  <si>
    <t>89,276</t>
  </si>
  <si>
    <t>90,123</t>
  </si>
  <si>
    <t>91,081</t>
  </si>
  <si>
    <t>Walker County, Texas</t>
  </si>
  <si>
    <t>67,861</t>
  </si>
  <si>
    <t>68,219</t>
  </si>
  <si>
    <t>68,296</t>
  </si>
  <si>
    <t>68,656</t>
  </si>
  <si>
    <t>69,452</t>
  </si>
  <si>
    <t>69,789</t>
  </si>
  <si>
    <t>Waller County, Texas</t>
  </si>
  <si>
    <t>43,205</t>
  </si>
  <si>
    <t>43,237</t>
  </si>
  <si>
    <t>43,441</t>
  </si>
  <si>
    <t>44,028</t>
  </si>
  <si>
    <t>44,353</t>
  </si>
  <si>
    <t>45,484</t>
  </si>
  <si>
    <t>46,820</t>
  </si>
  <si>
    <t>Ward County, Texas</t>
  </si>
  <si>
    <t>10,658</t>
  </si>
  <si>
    <t>10,696</t>
  </si>
  <si>
    <t>10,876</t>
  </si>
  <si>
    <t>11,245</t>
  </si>
  <si>
    <t>11,625</t>
  </si>
  <si>
    <t>Washington County, Texas</t>
  </si>
  <si>
    <t>33,718</t>
  </si>
  <si>
    <t>33,708</t>
  </si>
  <si>
    <t>33,749</t>
  </si>
  <si>
    <t>33,972</t>
  </si>
  <si>
    <t>33,866</t>
  </si>
  <si>
    <t>34,169</t>
  </si>
  <si>
    <t>34,438</t>
  </si>
  <si>
    <t>Webb County, Texas</t>
  </si>
  <si>
    <t>250,304</t>
  </si>
  <si>
    <t>251,308</t>
  </si>
  <si>
    <t>255,618</t>
  </si>
  <si>
    <t>259,986</t>
  </si>
  <si>
    <t>263,772</t>
  </si>
  <si>
    <t>266,673</t>
  </si>
  <si>
    <t>Wharton County, Texas</t>
  </si>
  <si>
    <t>41,280</t>
  </si>
  <si>
    <t>41,316</t>
  </si>
  <si>
    <t>41,250</t>
  </si>
  <si>
    <t>41,147</t>
  </si>
  <si>
    <t>41,215</t>
  </si>
  <si>
    <t>41,168</t>
  </si>
  <si>
    <t>Wheeler County, Texas</t>
  </si>
  <si>
    <t>5,410</t>
  </si>
  <si>
    <t>5,607</t>
  </si>
  <si>
    <t>5,740</t>
  </si>
  <si>
    <t>5,714</t>
  </si>
  <si>
    <t>Wichita County, Texas</t>
  </si>
  <si>
    <t>131,500</t>
  </si>
  <si>
    <t>131,669</t>
  </si>
  <si>
    <t>131,791</t>
  </si>
  <si>
    <t>130,820</t>
  </si>
  <si>
    <t>131,702</t>
  </si>
  <si>
    <t>132,343</t>
  </si>
  <si>
    <t>132,355</t>
  </si>
  <si>
    <t>Wilbarger County, Texas</t>
  </si>
  <si>
    <t>13,535</t>
  </si>
  <si>
    <t>13,505</t>
  </si>
  <si>
    <t>13,431</t>
  </si>
  <si>
    <t>13,262</t>
  </si>
  <si>
    <t>13,154</t>
  </si>
  <si>
    <t>12,973</t>
  </si>
  <si>
    <t>Willacy County, Texas</t>
  </si>
  <si>
    <t>22,134</t>
  </si>
  <si>
    <t>22,202</t>
  </si>
  <si>
    <t>22,114</t>
  </si>
  <si>
    <t>22,107</t>
  </si>
  <si>
    <t>21,953</t>
  </si>
  <si>
    <t>21,903</t>
  </si>
  <si>
    <t>Williamson County, Texas</t>
  </si>
  <si>
    <t>422,679</t>
  </si>
  <si>
    <t>422,649</t>
  </si>
  <si>
    <t>426,541</t>
  </si>
  <si>
    <t>442,482</t>
  </si>
  <si>
    <t>456,593</t>
  </si>
  <si>
    <t>471,225</t>
  </si>
  <si>
    <t>489,250</t>
  </si>
  <si>
    <t>Wilson County, Texas</t>
  </si>
  <si>
    <t>42,913</t>
  </si>
  <si>
    <t>43,074</t>
  </si>
  <si>
    <t>43,697</t>
  </si>
  <si>
    <t>44,432</t>
  </si>
  <si>
    <t>45,438</t>
  </si>
  <si>
    <t>46,402</t>
  </si>
  <si>
    <t>Winkler County, Texas</t>
  </si>
  <si>
    <t>7,110</t>
  </si>
  <si>
    <t>7,084</t>
  </si>
  <si>
    <t>7,146</t>
  </si>
  <si>
    <t>7,344</t>
  </si>
  <si>
    <t>7,821</t>
  </si>
  <si>
    <t>Wise County, Texas</t>
  </si>
  <si>
    <t>59,127</t>
  </si>
  <si>
    <t>59,102</t>
  </si>
  <si>
    <t>59,936</t>
  </si>
  <si>
    <t>60,387</t>
  </si>
  <si>
    <t>61,003</t>
  </si>
  <si>
    <t>61,638</t>
  </si>
  <si>
    <t>Wood County, Texas</t>
  </si>
  <si>
    <t>41,964</t>
  </si>
  <si>
    <t>41,961</t>
  </si>
  <si>
    <t>42,177</t>
  </si>
  <si>
    <t>42,525</t>
  </si>
  <si>
    <t>42,570</t>
  </si>
  <si>
    <t>42,852</t>
  </si>
  <si>
    <t>Yoakum County, Texas</t>
  </si>
  <si>
    <t>7,879</t>
  </si>
  <si>
    <t>7,835</t>
  </si>
  <si>
    <t>7,971</t>
  </si>
  <si>
    <t>8,018</t>
  </si>
  <si>
    <t>8,160</t>
  </si>
  <si>
    <t>8,286</t>
  </si>
  <si>
    <t>Young County, Texas</t>
  </si>
  <si>
    <t>18,550</t>
  </si>
  <si>
    <t>18,529</t>
  </si>
  <si>
    <t>18,356</t>
  </si>
  <si>
    <t>18,350</t>
  </si>
  <si>
    <t>Zapata County, Texas</t>
  </si>
  <si>
    <t>14,018</t>
  </si>
  <si>
    <t>14,356</t>
  </si>
  <si>
    <t>Zavala County, Texas</t>
  </si>
  <si>
    <t>11,677</t>
  </si>
  <si>
    <t>11,730</t>
  </si>
  <si>
    <t>11,861</t>
  </si>
  <si>
    <t>11,996</t>
  </si>
  <si>
    <t>12,211</t>
  </si>
  <si>
    <t>Beaver County, Utah</t>
  </si>
  <si>
    <t>6,629</t>
  </si>
  <si>
    <t>6,521</t>
  </si>
  <si>
    <t>Box Elder County, Utah</t>
  </si>
  <si>
    <t>50,153</t>
  </si>
  <si>
    <t>50,262</t>
  </si>
  <si>
    <t>50,269</t>
  </si>
  <si>
    <t>50,864</t>
  </si>
  <si>
    <t>51,518</t>
  </si>
  <si>
    <t>Cache County, Utah</t>
  </si>
  <si>
    <t>112,656</t>
  </si>
  <si>
    <t>113,299</t>
  </si>
  <si>
    <t>114,842</t>
  </si>
  <si>
    <t>115,958</t>
  </si>
  <si>
    <t>117,326</t>
  </si>
  <si>
    <t>118,343</t>
  </si>
  <si>
    <t>Carbon County, Utah</t>
  </si>
  <si>
    <t>21,403</t>
  </si>
  <si>
    <t>21,416</t>
  </si>
  <si>
    <t>21,328</t>
  </si>
  <si>
    <t>21,254</t>
  </si>
  <si>
    <t>20,931</t>
  </si>
  <si>
    <t>20,660</t>
  </si>
  <si>
    <t>Daggett County, Utah</t>
  </si>
  <si>
    <t>1,059</t>
  </si>
  <si>
    <t>1,061</t>
  </si>
  <si>
    <t>1,067</t>
  </si>
  <si>
    <t>1,086</t>
  </si>
  <si>
    <t>1,130</t>
  </si>
  <si>
    <t>Davis County, Utah</t>
  </si>
  <si>
    <t>306,479</t>
  </si>
  <si>
    <t>307,779</t>
  </si>
  <si>
    <t>311,986</t>
  </si>
  <si>
    <t>316,018</t>
  </si>
  <si>
    <t>322,754</t>
  </si>
  <si>
    <t>329,692</t>
  </si>
  <si>
    <t>Duchesne County, Utah</t>
  </si>
  <si>
    <t>18,607</t>
  </si>
  <si>
    <t>18,612</t>
  </si>
  <si>
    <t>18,732</t>
  </si>
  <si>
    <t>20,380</t>
  </si>
  <si>
    <t>Emery County, Utah</t>
  </si>
  <si>
    <t>10,976</t>
  </si>
  <si>
    <t>10,971</t>
  </si>
  <si>
    <t>10,953</t>
  </si>
  <si>
    <t>10,901</t>
  </si>
  <si>
    <t>10,716</t>
  </si>
  <si>
    <t>Garfield County, Utah</t>
  </si>
  <si>
    <t>5,172</t>
  </si>
  <si>
    <t>5,183</t>
  </si>
  <si>
    <t>5,167</t>
  </si>
  <si>
    <t>5,065</t>
  </si>
  <si>
    <t>5,024</t>
  </si>
  <si>
    <t>Grand County, Utah</t>
  </si>
  <si>
    <t>9,225</t>
  </si>
  <si>
    <t>9,316</t>
  </si>
  <si>
    <t>9,341</t>
  </si>
  <si>
    <t>9,367</t>
  </si>
  <si>
    <t>Iron County, Utah</t>
  </si>
  <si>
    <t>46,163</t>
  </si>
  <si>
    <t>46,658</t>
  </si>
  <si>
    <t>46,730</t>
  </si>
  <si>
    <t>46,706</t>
  </si>
  <si>
    <t>47,269</t>
  </si>
  <si>
    <t>Juab County, Utah</t>
  </si>
  <si>
    <t>10,246</t>
  </si>
  <si>
    <t>10,328</t>
  </si>
  <si>
    <t>10,327</t>
  </si>
  <si>
    <t>10,486</t>
  </si>
  <si>
    <t>Kane County, Utah</t>
  </si>
  <si>
    <t>7,125</t>
  </si>
  <si>
    <t>7,153</t>
  </si>
  <si>
    <t>7,237</t>
  </si>
  <si>
    <t>7,217</t>
  </si>
  <si>
    <t>7,242</t>
  </si>
  <si>
    <t>7,254</t>
  </si>
  <si>
    <t>Millard County, Utah</t>
  </si>
  <si>
    <t>12,503</t>
  </si>
  <si>
    <t>12,523</t>
  </si>
  <si>
    <t>12,609</t>
  </si>
  <si>
    <t>12,543</t>
  </si>
  <si>
    <t>12,606</t>
  </si>
  <si>
    <t>Morgan County, Utah</t>
  </si>
  <si>
    <t>9,469</t>
  </si>
  <si>
    <t>9,650</t>
  </si>
  <si>
    <t>9,802</t>
  </si>
  <si>
    <t>10,608</t>
  </si>
  <si>
    <t>Piute County, Utah</t>
  </si>
  <si>
    <t>1,556</t>
  </si>
  <si>
    <t>1,557</t>
  </si>
  <si>
    <t>1,523</t>
  </si>
  <si>
    <t>1,484</t>
  </si>
  <si>
    <t>Rich County, Utah</t>
  </si>
  <si>
    <t>2,264</t>
  </si>
  <si>
    <t>2,320</t>
  </si>
  <si>
    <t>2,279</t>
  </si>
  <si>
    <t>2,276</t>
  </si>
  <si>
    <t>2,293</t>
  </si>
  <si>
    <t>Salt Lake County, Utah</t>
  </si>
  <si>
    <t>1,029,655</t>
  </si>
  <si>
    <t>1,032,942</t>
  </si>
  <si>
    <t>1,048,397</t>
  </si>
  <si>
    <t>1,064,402</t>
  </si>
  <si>
    <t>1,080,866</t>
  </si>
  <si>
    <t>1,091,742</t>
  </si>
  <si>
    <t>San Juan County, Utah</t>
  </si>
  <si>
    <t>14,746</t>
  </si>
  <si>
    <t>14,805</t>
  </si>
  <si>
    <t>14,776</t>
  </si>
  <si>
    <t>14,990</t>
  </si>
  <si>
    <t>15,251</t>
  </si>
  <si>
    <t>Sanpete County, Utah</t>
  </si>
  <si>
    <t>27,822</t>
  </si>
  <si>
    <t>27,871</t>
  </si>
  <si>
    <t>28,027</t>
  </si>
  <si>
    <t>28,029</t>
  </si>
  <si>
    <t>28,243</t>
  </si>
  <si>
    <t>28,477</t>
  </si>
  <si>
    <t>Sevier County, Utah</t>
  </si>
  <si>
    <t>20,802</t>
  </si>
  <si>
    <t>20,804</t>
  </si>
  <si>
    <t>20,903</t>
  </si>
  <si>
    <t>20,735</t>
  </si>
  <si>
    <t>20,773</t>
  </si>
  <si>
    <t>Summit County, Utah</t>
  </si>
  <si>
    <t>36,324</t>
  </si>
  <si>
    <t>36,503</t>
  </si>
  <si>
    <t>37,429</t>
  </si>
  <si>
    <t>38,453</t>
  </si>
  <si>
    <t>Tooele County, Utah</t>
  </si>
  <si>
    <t>58,218</t>
  </si>
  <si>
    <t>58,490</t>
  </si>
  <si>
    <t>59,237</t>
  </si>
  <si>
    <t>60,718</t>
  </si>
  <si>
    <t>61,598</t>
  </si>
  <si>
    <t>Uintah County, Utah</t>
  </si>
  <si>
    <t>32,588</t>
  </si>
  <si>
    <t>32,586</t>
  </si>
  <si>
    <t>32,429</t>
  </si>
  <si>
    <t>33,258</t>
  </si>
  <si>
    <t>35,690</t>
  </si>
  <si>
    <t>36,867</t>
  </si>
  <si>
    <t>Utah County, Utah</t>
  </si>
  <si>
    <t>516,564</t>
  </si>
  <si>
    <t>519,569</t>
  </si>
  <si>
    <t>530,053</t>
  </si>
  <si>
    <t>539,602</t>
  </si>
  <si>
    <t>551,926</t>
  </si>
  <si>
    <t>560,974</t>
  </si>
  <si>
    <t>Wasatch County, Utah</t>
  </si>
  <si>
    <t>23,530</t>
  </si>
  <si>
    <t>23,673</t>
  </si>
  <si>
    <t>24,427</t>
  </si>
  <si>
    <t>25,374</t>
  </si>
  <si>
    <t>26,563</t>
  </si>
  <si>
    <t>27,714</t>
  </si>
  <si>
    <t>Washington County, Utah</t>
  </si>
  <si>
    <t>138,115</t>
  </si>
  <si>
    <t>138,406</t>
  </si>
  <si>
    <t>141,502</t>
  </si>
  <si>
    <t>144,643</t>
  </si>
  <si>
    <t>147,719</t>
  </si>
  <si>
    <t>151,948</t>
  </si>
  <si>
    <t>Wayne County, Utah</t>
  </si>
  <si>
    <t>2,778</t>
  </si>
  <si>
    <t>2,767</t>
  </si>
  <si>
    <t>2,758</t>
  </si>
  <si>
    <t>2,732</t>
  </si>
  <si>
    <t>2,723</t>
  </si>
  <si>
    <t>Weber County, Utah</t>
  </si>
  <si>
    <t>231,236</t>
  </si>
  <si>
    <t>232,118</t>
  </si>
  <si>
    <t>233,980</t>
  </si>
  <si>
    <t>236,540</t>
  </si>
  <si>
    <t>238,422</t>
  </si>
  <si>
    <t>240,475</t>
  </si>
  <si>
    <t>Addison County, Vermont</t>
  </si>
  <si>
    <t>36,821</t>
  </si>
  <si>
    <t>36,824</t>
  </si>
  <si>
    <t>36,811</t>
  </si>
  <si>
    <t>36,861</t>
  </si>
  <si>
    <t>36,837</t>
  </si>
  <si>
    <t>36,898</t>
  </si>
  <si>
    <t>37,009</t>
  </si>
  <si>
    <t>Bennington County, Vermont</t>
  </si>
  <si>
    <t>37,125</t>
  </si>
  <si>
    <t>37,077</t>
  </si>
  <si>
    <t>36,812</t>
  </si>
  <si>
    <t>36,669</t>
  </si>
  <si>
    <t>36,692</t>
  </si>
  <si>
    <t>36,445</t>
  </si>
  <si>
    <t>Caledonia County, Vermont</t>
  </si>
  <si>
    <t>31,227</t>
  </si>
  <si>
    <t>31,226</t>
  </si>
  <si>
    <t>31,189</t>
  </si>
  <si>
    <t>31,130</t>
  </si>
  <si>
    <t>31,095</t>
  </si>
  <si>
    <t>31,151</t>
  </si>
  <si>
    <t>30,981</t>
  </si>
  <si>
    <t>Chittenden County, Vermont</t>
  </si>
  <si>
    <t>156,545</t>
  </si>
  <si>
    <t>156,540</t>
  </si>
  <si>
    <t>156,762</t>
  </si>
  <si>
    <t>157,679</t>
  </si>
  <si>
    <t>158,641</t>
  </si>
  <si>
    <t>159,818</t>
  </si>
  <si>
    <t>160,531</t>
  </si>
  <si>
    <t>Essex County, Vermont</t>
  </si>
  <si>
    <t>6,297</t>
  </si>
  <si>
    <t>6,216</t>
  </si>
  <si>
    <t>Franklin County, Vermont</t>
  </si>
  <si>
    <t>47,752</t>
  </si>
  <si>
    <t>47,788</t>
  </si>
  <si>
    <t>48,175</t>
  </si>
  <si>
    <t>48,272</t>
  </si>
  <si>
    <t>48,642</t>
  </si>
  <si>
    <t>Grand Isle County, Vermont</t>
  </si>
  <si>
    <t>6,958</t>
  </si>
  <si>
    <t>6,980</t>
  </si>
  <si>
    <t>6,982</t>
  </si>
  <si>
    <t>6,994</t>
  </si>
  <si>
    <t>Lamoille County, Vermont</t>
  </si>
  <si>
    <t>24,475</t>
  </si>
  <si>
    <t>24,517</t>
  </si>
  <si>
    <t>24,659</t>
  </si>
  <si>
    <t>24,905</t>
  </si>
  <si>
    <t>25,050</t>
  </si>
  <si>
    <t>25,082</t>
  </si>
  <si>
    <t>Orange County, Vermont</t>
  </si>
  <si>
    <t>28,936</t>
  </si>
  <si>
    <t>28,941</t>
  </si>
  <si>
    <t>29,025</t>
  </si>
  <si>
    <t>28,859</t>
  </si>
  <si>
    <t>Orleans County, Vermont</t>
  </si>
  <si>
    <t>27,231</t>
  </si>
  <si>
    <t>27,162</t>
  </si>
  <si>
    <t>27,159</t>
  </si>
  <si>
    <t>27,082</t>
  </si>
  <si>
    <t>Rutland County, Vermont</t>
  </si>
  <si>
    <t>61,642</t>
  </si>
  <si>
    <t>61,646</t>
  </si>
  <si>
    <t>61,573</t>
  </si>
  <si>
    <t>61,243</t>
  </si>
  <si>
    <t>60,875</t>
  </si>
  <si>
    <t>60,545</t>
  </si>
  <si>
    <t>60,086</t>
  </si>
  <si>
    <t>Washington County, Vermont</t>
  </si>
  <si>
    <t>59,534</t>
  </si>
  <si>
    <t>59,535</t>
  </si>
  <si>
    <t>59,550</t>
  </si>
  <si>
    <t>59,543</t>
  </si>
  <si>
    <t>59,351</t>
  </si>
  <si>
    <t>59,221</t>
  </si>
  <si>
    <t>58,998</t>
  </si>
  <si>
    <t>Windham County, Vermont</t>
  </si>
  <si>
    <t>44,513</t>
  </si>
  <si>
    <t>44,503</t>
  </si>
  <si>
    <t>44,229</t>
  </si>
  <si>
    <t>43,997</t>
  </si>
  <si>
    <t>43,808</t>
  </si>
  <si>
    <t>43,714</t>
  </si>
  <si>
    <t>Windsor County, Vermont</t>
  </si>
  <si>
    <t>56,670</t>
  </si>
  <si>
    <t>56,666</t>
  </si>
  <si>
    <t>56,626</t>
  </si>
  <si>
    <t>56,227</t>
  </si>
  <si>
    <t>56,173</t>
  </si>
  <si>
    <t>56,014</t>
  </si>
  <si>
    <t>Accomack County, Virginia</t>
  </si>
  <si>
    <t>33,176</t>
  </si>
  <si>
    <t>33,294</t>
  </si>
  <si>
    <t>33,313</t>
  </si>
  <si>
    <t>33,021</t>
  </si>
  <si>
    <t>Albemarle County, Virginia</t>
  </si>
  <si>
    <t>98,970</t>
  </si>
  <si>
    <t>98,998</t>
  </si>
  <si>
    <t>99,214</t>
  </si>
  <si>
    <t>100,667</t>
  </si>
  <si>
    <t>102,030</t>
  </si>
  <si>
    <t>103,014</t>
  </si>
  <si>
    <t>104,489</t>
  </si>
  <si>
    <t>Alleghany County, Virginia</t>
  </si>
  <si>
    <t>16,250</t>
  </si>
  <si>
    <t>16,261</t>
  </si>
  <si>
    <t>16,223</t>
  </si>
  <si>
    <t>16,183</t>
  </si>
  <si>
    <t>16,121</t>
  </si>
  <si>
    <t>15,820</t>
  </si>
  <si>
    <t>Amelia County, Virginia</t>
  </si>
  <si>
    <t>12,740</t>
  </si>
  <si>
    <t>12,752</t>
  </si>
  <si>
    <t>12,745</t>
  </si>
  <si>
    <t>12,727</t>
  </si>
  <si>
    <t>12,855</t>
  </si>
  <si>
    <t>Amherst County, Virginia</t>
  </si>
  <si>
    <t>32,353</t>
  </si>
  <si>
    <t>32,351</t>
  </si>
  <si>
    <t>32,388</t>
  </si>
  <si>
    <t>32,120</t>
  </si>
  <si>
    <t>32,445</t>
  </si>
  <si>
    <t>32,193</t>
  </si>
  <si>
    <t>32,041</t>
  </si>
  <si>
    <t>Appomattox County, Virginia</t>
  </si>
  <si>
    <t>14,975</t>
  </si>
  <si>
    <t>15,031</t>
  </si>
  <si>
    <t>15,144</t>
  </si>
  <si>
    <t>15,230</t>
  </si>
  <si>
    <t>15,279</t>
  </si>
  <si>
    <t>Arlington County, Virginia</t>
  </si>
  <si>
    <t>207,627</t>
  </si>
  <si>
    <t>207,676</t>
  </si>
  <si>
    <t>209,395</t>
  </si>
  <si>
    <t>216,603</t>
  </si>
  <si>
    <t>221,947</t>
  </si>
  <si>
    <t>226,012</t>
  </si>
  <si>
    <t>226,908</t>
  </si>
  <si>
    <t>Augusta County, Virginia</t>
  </si>
  <si>
    <t>73,750</t>
  </si>
  <si>
    <t>73,736</t>
  </si>
  <si>
    <t>73,485</t>
  </si>
  <si>
    <t>73,752</t>
  </si>
  <si>
    <t>73,603</t>
  </si>
  <si>
    <t>73,835</t>
  </si>
  <si>
    <t>73,862</t>
  </si>
  <si>
    <t>Bath County, Virginia</t>
  </si>
  <si>
    <t>4,731</t>
  </si>
  <si>
    <t>4,727</t>
  </si>
  <si>
    <t>4,717</t>
  </si>
  <si>
    <t>4,676</t>
  </si>
  <si>
    <t>4,655</t>
  </si>
  <si>
    <t>4,563</t>
  </si>
  <si>
    <t>Bedford County, Virginia</t>
  </si>
  <si>
    <t>68,676</t>
  </si>
  <si>
    <t>74,866</t>
  </si>
  <si>
    <t>74,941</t>
  </si>
  <si>
    <t>75,338</t>
  </si>
  <si>
    <t>75,431</t>
  </si>
  <si>
    <t>75,740</t>
  </si>
  <si>
    <t>76,583</t>
  </si>
  <si>
    <t>Bland County, Virginia</t>
  </si>
  <si>
    <t>6,823</t>
  </si>
  <si>
    <t>6,710</t>
  </si>
  <si>
    <t>6,695</t>
  </si>
  <si>
    <t>6,625</t>
  </si>
  <si>
    <t>Botetourt County, Virginia</t>
  </si>
  <si>
    <t>33,148</t>
  </si>
  <si>
    <t>33,188</t>
  </si>
  <si>
    <t>33,157</t>
  </si>
  <si>
    <t>33,100</t>
  </si>
  <si>
    <t>Brunswick County, Virginia</t>
  </si>
  <si>
    <t>17,434</t>
  </si>
  <si>
    <t>17,432</t>
  </si>
  <si>
    <t>17,161</t>
  </si>
  <si>
    <t>17,063</t>
  </si>
  <si>
    <t>16,659</t>
  </si>
  <si>
    <t>16,498</t>
  </si>
  <si>
    <t>Buchanan County, Virginia</t>
  </si>
  <si>
    <t>24,098</t>
  </si>
  <si>
    <t>24,095</t>
  </si>
  <si>
    <t>24,028</t>
  </si>
  <si>
    <t>23,888</t>
  </si>
  <si>
    <t>23,837</t>
  </si>
  <si>
    <t>23,555</t>
  </si>
  <si>
    <t>23,106</t>
  </si>
  <si>
    <t>Buckingham County, Virginia</t>
  </si>
  <si>
    <t>17,146</t>
  </si>
  <si>
    <t>17,143</t>
  </si>
  <si>
    <t>17,107</t>
  </si>
  <si>
    <t>17,043</t>
  </si>
  <si>
    <t>Campbell County, Virginia</t>
  </si>
  <si>
    <t>54,842</t>
  </si>
  <si>
    <t>54,851</t>
  </si>
  <si>
    <t>54,891</t>
  </si>
  <si>
    <t>54,812</t>
  </si>
  <si>
    <t>54,726</t>
  </si>
  <si>
    <t>54,885</t>
  </si>
  <si>
    <t>Caroline County, Virginia</t>
  </si>
  <si>
    <t>28,545</t>
  </si>
  <si>
    <t>28,558</t>
  </si>
  <si>
    <t>28,615</t>
  </si>
  <si>
    <t>28,667</t>
  </si>
  <si>
    <t>28,939</t>
  </si>
  <si>
    <t>29,285</t>
  </si>
  <si>
    <t>29,778</t>
  </si>
  <si>
    <t>Carroll County, Virginia</t>
  </si>
  <si>
    <t>30,042</t>
  </si>
  <si>
    <t>30,031</t>
  </si>
  <si>
    <t>29,873</t>
  </si>
  <si>
    <t>29,837</t>
  </si>
  <si>
    <t>29,621</t>
  </si>
  <si>
    <t>Charles City County, Virginia</t>
  </si>
  <si>
    <t>7,256</t>
  </si>
  <si>
    <t>7,148</t>
  </si>
  <si>
    <t>7,106</t>
  </si>
  <si>
    <t>Charlotte County, Virginia</t>
  </si>
  <si>
    <t>12,586</t>
  </si>
  <si>
    <t>12,575</t>
  </si>
  <si>
    <t>12,547</t>
  </si>
  <si>
    <t>12,501</t>
  </si>
  <si>
    <t>12,411</t>
  </si>
  <si>
    <t>12,312</t>
  </si>
  <si>
    <t>Chesterfield County, Virginia</t>
  </si>
  <si>
    <t>316,236</t>
  </si>
  <si>
    <t>316,231</t>
  </si>
  <si>
    <t>317,151</t>
  </si>
  <si>
    <t>320,292</t>
  </si>
  <si>
    <t>323,850</t>
  </si>
  <si>
    <t>327,892</t>
  </si>
  <si>
    <t>332,499</t>
  </si>
  <si>
    <t>Clarke County, Virginia</t>
  </si>
  <si>
    <t>14,034</t>
  </si>
  <si>
    <t>14,029</t>
  </si>
  <si>
    <t>14,049</t>
  </si>
  <si>
    <t>14,229</t>
  </si>
  <si>
    <t>14,316</t>
  </si>
  <si>
    <t>14,423</t>
  </si>
  <si>
    <t>Craig County, Virginia</t>
  </si>
  <si>
    <t>5,190</t>
  </si>
  <si>
    <t>5,198</t>
  </si>
  <si>
    <t>Culpeper County, Virginia</t>
  </si>
  <si>
    <t>46,689</t>
  </si>
  <si>
    <t>46,691</t>
  </si>
  <si>
    <t>46,816</t>
  </si>
  <si>
    <t>47,311</t>
  </si>
  <si>
    <t>48,488</t>
  </si>
  <si>
    <t>49,166</t>
  </si>
  <si>
    <t>Cumberland County, Virginia</t>
  </si>
  <si>
    <t>10,052</t>
  </si>
  <si>
    <t>10,055</t>
  </si>
  <si>
    <t>10,019</t>
  </si>
  <si>
    <t>9,851</t>
  </si>
  <si>
    <t>9,838</t>
  </si>
  <si>
    <t>9,827</t>
  </si>
  <si>
    <t>Dickenson County, Virginia</t>
  </si>
  <si>
    <t>15,903</t>
  </si>
  <si>
    <t>15,870</t>
  </si>
  <si>
    <t>15,765</t>
  </si>
  <si>
    <t>15,668</t>
  </si>
  <si>
    <t>Dinwiddie County, Virginia</t>
  </si>
  <si>
    <t>28,001</t>
  </si>
  <si>
    <t>27,998</t>
  </si>
  <si>
    <t>28,084</t>
  </si>
  <si>
    <t>28,100</t>
  </si>
  <si>
    <t>27,926</t>
  </si>
  <si>
    <t>27,859</t>
  </si>
  <si>
    <t>Essex County, Virginia</t>
  </si>
  <si>
    <t>11,151</t>
  </si>
  <si>
    <t>11,146</t>
  </si>
  <si>
    <t>11,167</t>
  </si>
  <si>
    <t>Fairfax County, Virginia</t>
  </si>
  <si>
    <t>1,081,726</t>
  </si>
  <si>
    <t>1,081,685</t>
  </si>
  <si>
    <t>1,086,723</t>
  </si>
  <si>
    <t>1,105,624</t>
  </si>
  <si>
    <t>1,121,050</t>
  </si>
  <si>
    <t>1,134,423</t>
  </si>
  <si>
    <t>1,137,538</t>
  </si>
  <si>
    <t>Fauquier County, Virginia</t>
  </si>
  <si>
    <t>65,203</t>
  </si>
  <si>
    <t>65,275</t>
  </si>
  <si>
    <t>65,443</t>
  </si>
  <si>
    <t>66,105</t>
  </si>
  <si>
    <t>66,603</t>
  </si>
  <si>
    <t>67,233</t>
  </si>
  <si>
    <t>68,248</t>
  </si>
  <si>
    <t>Floyd County, Virginia</t>
  </si>
  <si>
    <t>15,287</t>
  </si>
  <si>
    <t>15,334</t>
  </si>
  <si>
    <t>15,426</t>
  </si>
  <si>
    <t>15,528</t>
  </si>
  <si>
    <t>15,578</t>
  </si>
  <si>
    <t>Fluvanna County, Virginia</t>
  </si>
  <si>
    <t>25,704</t>
  </si>
  <si>
    <t>25,773</t>
  </si>
  <si>
    <t>26,002</t>
  </si>
  <si>
    <t>25,943</t>
  </si>
  <si>
    <t>25,916</t>
  </si>
  <si>
    <t>26,092</t>
  </si>
  <si>
    <t>Franklin County, Virginia</t>
  </si>
  <si>
    <t>56,159</t>
  </si>
  <si>
    <t>56,166</t>
  </si>
  <si>
    <t>56,221</t>
  </si>
  <si>
    <t>56,442</t>
  </si>
  <si>
    <t>56,392</t>
  </si>
  <si>
    <t>56,388</t>
  </si>
  <si>
    <t>56,358</t>
  </si>
  <si>
    <t>Frederick County, Virginia</t>
  </si>
  <si>
    <t>78,305</t>
  </si>
  <si>
    <t>78,306</t>
  </si>
  <si>
    <t>80,161</t>
  </si>
  <si>
    <t>81,257</t>
  </si>
  <si>
    <t>82,377</t>
  </si>
  <si>
    <t>Giles County, Virginia</t>
  </si>
  <si>
    <t>17,286</t>
  </si>
  <si>
    <t>17,297</t>
  </si>
  <si>
    <t>17,104</t>
  </si>
  <si>
    <t>16,968</t>
  </si>
  <si>
    <t>16,815</t>
  </si>
  <si>
    <t>Gloucester County, Virginia</t>
  </si>
  <si>
    <t>36,858</t>
  </si>
  <si>
    <t>36,929</t>
  </si>
  <si>
    <t>36,878</t>
  </si>
  <si>
    <t>36,894</t>
  </si>
  <si>
    <t>36,848</t>
  </si>
  <si>
    <t>37,141</t>
  </si>
  <si>
    <t>Goochland County, Virginia</t>
  </si>
  <si>
    <t>21,717</t>
  </si>
  <si>
    <t>21,751</t>
  </si>
  <si>
    <t>21,350</t>
  </si>
  <si>
    <t>21,639</t>
  </si>
  <si>
    <t>21,936</t>
  </si>
  <si>
    <t>Grayson County, Virginia</t>
  </si>
  <si>
    <t>15,533</t>
  </si>
  <si>
    <t>15,462</t>
  </si>
  <si>
    <t>15,365</t>
  </si>
  <si>
    <t>15,179</t>
  </si>
  <si>
    <t>Greene County, Virginia</t>
  </si>
  <si>
    <t>18,455</t>
  </si>
  <si>
    <t>18,696</t>
  </si>
  <si>
    <t>18,807</t>
  </si>
  <si>
    <t>18,839</t>
  </si>
  <si>
    <t>19,031</t>
  </si>
  <si>
    <t>Greensville County, Virginia</t>
  </si>
  <si>
    <t>12,243</t>
  </si>
  <si>
    <t>12,233</t>
  </si>
  <si>
    <t>12,055</t>
  </si>
  <si>
    <t>11,824</t>
  </si>
  <si>
    <t>11,681</t>
  </si>
  <si>
    <t>Halifax County, Virginia</t>
  </si>
  <si>
    <t>36,241</t>
  </si>
  <si>
    <t>36,154</t>
  </si>
  <si>
    <t>36,001</t>
  </si>
  <si>
    <t>35,774</t>
  </si>
  <si>
    <t>35,389</t>
  </si>
  <si>
    <t>35,200</t>
  </si>
  <si>
    <t>Hanover County, Virginia</t>
  </si>
  <si>
    <t>99,863</t>
  </si>
  <si>
    <t>99,852</t>
  </si>
  <si>
    <t>99,921</t>
  </si>
  <si>
    <t>99,975</t>
  </si>
  <si>
    <t>100,432</t>
  </si>
  <si>
    <t>101,198</t>
  </si>
  <si>
    <t>101,918</t>
  </si>
  <si>
    <t>Henrico County, Virginia</t>
  </si>
  <si>
    <t>306,935</t>
  </si>
  <si>
    <t>306,906</t>
  </si>
  <si>
    <t>307,542</t>
  </si>
  <si>
    <t>310,550</t>
  </si>
  <si>
    <t>315,431</t>
  </si>
  <si>
    <t>318,943</t>
  </si>
  <si>
    <t>321,924</t>
  </si>
  <si>
    <t>Henry County, Virginia</t>
  </si>
  <si>
    <t>54,151</t>
  </si>
  <si>
    <t>54,143</t>
  </si>
  <si>
    <t>54,094</t>
  </si>
  <si>
    <t>53,274</t>
  </si>
  <si>
    <t>52,824</t>
  </si>
  <si>
    <t>52,527</t>
  </si>
  <si>
    <t>52,081</t>
  </si>
  <si>
    <t>Highland County, Virginia</t>
  </si>
  <si>
    <t>2,321</t>
  </si>
  <si>
    <t>2,249</t>
  </si>
  <si>
    <t>2,219</t>
  </si>
  <si>
    <t>2,248</t>
  </si>
  <si>
    <t>Isle of Wight County, Virginia</t>
  </si>
  <si>
    <t>35,270</t>
  </si>
  <si>
    <t>35,288</t>
  </si>
  <si>
    <t>35,274</t>
  </si>
  <si>
    <t>35,380</t>
  </si>
  <si>
    <t>35,643</t>
  </si>
  <si>
    <t>James City County, Virginia</t>
  </si>
  <si>
    <t>67,009</t>
  </si>
  <si>
    <t>67,401</t>
  </si>
  <si>
    <t>67,751</t>
  </si>
  <si>
    <t>68,329</t>
  </si>
  <si>
    <t>69,532</t>
  </si>
  <si>
    <t>70,964</t>
  </si>
  <si>
    <t>72,583</t>
  </si>
  <si>
    <t>King and Queen County, Virginia</t>
  </si>
  <si>
    <t>6,945</t>
  </si>
  <si>
    <t>7,032</t>
  </si>
  <si>
    <t>7,068</t>
  </si>
  <si>
    <t>7,118</t>
  </si>
  <si>
    <t>King George County, Virginia</t>
  </si>
  <si>
    <t>23,584</t>
  </si>
  <si>
    <t>23,676</t>
  </si>
  <si>
    <t>24,279</t>
  </si>
  <si>
    <t>24,608</t>
  </si>
  <si>
    <t>24,950</t>
  </si>
  <si>
    <t>25,371</t>
  </si>
  <si>
    <t>King William County, Virginia</t>
  </si>
  <si>
    <t>15,935</t>
  </si>
  <si>
    <t>15,927</t>
  </si>
  <si>
    <t>15,977</t>
  </si>
  <si>
    <t>15,981</t>
  </si>
  <si>
    <t>16,103</t>
  </si>
  <si>
    <t>16,186</t>
  </si>
  <si>
    <t>Lancaster County, Virginia</t>
  </si>
  <si>
    <t>11,391</t>
  </si>
  <si>
    <t>11,369</t>
  </si>
  <si>
    <t>11,350</t>
  </si>
  <si>
    <t>11,128</t>
  </si>
  <si>
    <t>11,044</t>
  </si>
  <si>
    <t>Lee County, Virginia</t>
  </si>
  <si>
    <t>25,587</t>
  </si>
  <si>
    <t>25,543</t>
  </si>
  <si>
    <t>25,202</t>
  </si>
  <si>
    <t>24,951</t>
  </si>
  <si>
    <t>Loudoun County, Virginia</t>
  </si>
  <si>
    <t>312,311</t>
  </si>
  <si>
    <t>312,316</t>
  </si>
  <si>
    <t>315,505</t>
  </si>
  <si>
    <t>326,900</t>
  </si>
  <si>
    <t>338,165</t>
  </si>
  <si>
    <t>350,959</t>
  </si>
  <si>
    <t>363,050</t>
  </si>
  <si>
    <t>Louisa County, Virginia</t>
  </si>
  <si>
    <t>33,153</t>
  </si>
  <si>
    <t>33,223</t>
  </si>
  <si>
    <t>33,348</t>
  </si>
  <si>
    <t>33,499</t>
  </si>
  <si>
    <t>33,517</t>
  </si>
  <si>
    <t>Lunenburg County, Virginia</t>
  </si>
  <si>
    <t>12,916</t>
  </si>
  <si>
    <t>12,498</t>
  </si>
  <si>
    <t>12,466</t>
  </si>
  <si>
    <t>Madison County, Virginia</t>
  </si>
  <si>
    <t>13,295</t>
  </si>
  <si>
    <t>13,192</t>
  </si>
  <si>
    <t>13,207</t>
  </si>
  <si>
    <t>13,187</t>
  </si>
  <si>
    <t>13,157</t>
  </si>
  <si>
    <t>Mathews County, Virginia</t>
  </si>
  <si>
    <t>8,978</t>
  </si>
  <si>
    <t>8,976</t>
  </si>
  <si>
    <t>8,921</t>
  </si>
  <si>
    <t>8,922</t>
  </si>
  <si>
    <t>Mecklenburg County, Virginia</t>
  </si>
  <si>
    <t>32,700</t>
  </si>
  <si>
    <t>31,758</t>
  </si>
  <si>
    <t>31,336</t>
  </si>
  <si>
    <t>31,192</t>
  </si>
  <si>
    <t>Middlesex County, Virginia</t>
  </si>
  <si>
    <t>10,959</t>
  </si>
  <si>
    <t>10,827</t>
  </si>
  <si>
    <t>Montgomery County, Virginia</t>
  </si>
  <si>
    <t>94,392</t>
  </si>
  <si>
    <t>94,412</t>
  </si>
  <si>
    <t>94,610</t>
  </si>
  <si>
    <t>94,841</t>
  </si>
  <si>
    <t>95,651</t>
  </si>
  <si>
    <t>96,696</t>
  </si>
  <si>
    <t>97,244</t>
  </si>
  <si>
    <t>Nelson County, Virginia</t>
  </si>
  <si>
    <t>15,020</t>
  </si>
  <si>
    <t>14,981</t>
  </si>
  <si>
    <t>14,807</t>
  </si>
  <si>
    <t>14,789</t>
  </si>
  <si>
    <t>14,850</t>
  </si>
  <si>
    <t>New Kent County, Virginia</t>
  </si>
  <si>
    <t>18,429</t>
  </si>
  <si>
    <t>18,432</t>
  </si>
  <si>
    <t>18,754</t>
  </si>
  <si>
    <t>19,132</t>
  </si>
  <si>
    <t>20,021</t>
  </si>
  <si>
    <t>Northampton County, Virginia</t>
  </si>
  <si>
    <t>12,389</t>
  </si>
  <si>
    <t>12,397</t>
  </si>
  <si>
    <t>12,432</t>
  </si>
  <si>
    <t>12,237</t>
  </si>
  <si>
    <t>12,121</t>
  </si>
  <si>
    <t>Northumberland County, Virginia</t>
  </si>
  <si>
    <t>12,330</t>
  </si>
  <si>
    <t>12,326</t>
  </si>
  <si>
    <t>12,354</t>
  </si>
  <si>
    <t>12,231</t>
  </si>
  <si>
    <t>12,251</t>
  </si>
  <si>
    <t>Nottoway County, Virginia</t>
  </si>
  <si>
    <t>15,852</t>
  </si>
  <si>
    <t>15,834</t>
  </si>
  <si>
    <t>15,889</t>
  </si>
  <si>
    <t>15,776</t>
  </si>
  <si>
    <t>15,701</t>
  </si>
  <si>
    <t>Orange County, Virginia</t>
  </si>
  <si>
    <t>33,481</t>
  </si>
  <si>
    <t>33,434</t>
  </si>
  <si>
    <t>33,485</t>
  </si>
  <si>
    <t>33,872</t>
  </si>
  <si>
    <t>34,187</t>
  </si>
  <si>
    <t>34,623</t>
  </si>
  <si>
    <t>Page County, Virginia</t>
  </si>
  <si>
    <t>24,042</t>
  </si>
  <si>
    <t>24,055</t>
  </si>
  <si>
    <t>24,048</t>
  </si>
  <si>
    <t>23,990</t>
  </si>
  <si>
    <t>23,872</t>
  </si>
  <si>
    <t>23,848</t>
  </si>
  <si>
    <t>Patrick County, Virginia</t>
  </si>
  <si>
    <t>18,490</t>
  </si>
  <si>
    <t>18,476</t>
  </si>
  <si>
    <t>18,316</t>
  </si>
  <si>
    <t>18,264</t>
  </si>
  <si>
    <t>Pittsylvania County, Virginia</t>
  </si>
  <si>
    <t>63,506</t>
  </si>
  <si>
    <t>63,492</t>
  </si>
  <si>
    <t>63,571</t>
  </si>
  <si>
    <t>63,374</t>
  </si>
  <si>
    <t>62,898</t>
  </si>
  <si>
    <t>62,547</t>
  </si>
  <si>
    <t>62,383</t>
  </si>
  <si>
    <t>Powhatan County, Virginia</t>
  </si>
  <si>
    <t>28,046</t>
  </si>
  <si>
    <t>28,079</t>
  </si>
  <si>
    <t>28,078</t>
  </si>
  <si>
    <t>28,449</t>
  </si>
  <si>
    <t>Prince Edward County, Virginia</t>
  </si>
  <si>
    <t>23,211</t>
  </si>
  <si>
    <t>22,820</t>
  </si>
  <si>
    <t>Prince George County, Virginia</t>
  </si>
  <si>
    <t>35,725</t>
  </si>
  <si>
    <t>35,724</t>
  </si>
  <si>
    <t>35,619</t>
  </si>
  <si>
    <t>36,668</t>
  </si>
  <si>
    <t>37,036</t>
  </si>
  <si>
    <t>Prince William County, Virginia</t>
  </si>
  <si>
    <t>402,002</t>
  </si>
  <si>
    <t>401,972</t>
  </si>
  <si>
    <t>406,370</t>
  </si>
  <si>
    <t>420,004</t>
  </si>
  <si>
    <t>431,226</t>
  </si>
  <si>
    <t>440,166</t>
  </si>
  <si>
    <t>446,094</t>
  </si>
  <si>
    <t>Pulaski County, Virginia</t>
  </si>
  <si>
    <t>34,872</t>
  </si>
  <si>
    <t>34,861</t>
  </si>
  <si>
    <t>34,819</t>
  </si>
  <si>
    <t>34,749</t>
  </si>
  <si>
    <t>34,747</t>
  </si>
  <si>
    <t>Rappahannock County, Virginia</t>
  </si>
  <si>
    <t>7,506</t>
  </si>
  <si>
    <t>7,499</t>
  </si>
  <si>
    <t>7,430</t>
  </si>
  <si>
    <t>7,453</t>
  </si>
  <si>
    <t>7,361</t>
  </si>
  <si>
    <t>Richmond County, Virginia</t>
  </si>
  <si>
    <t>9,264</t>
  </si>
  <si>
    <t>9,189</t>
  </si>
  <si>
    <t>9,052</t>
  </si>
  <si>
    <t>8,951</t>
  </si>
  <si>
    <t>Roanoke County, Virginia</t>
  </si>
  <si>
    <t>92,376</t>
  </si>
  <si>
    <t>92,439</t>
  </si>
  <si>
    <t>92,456</t>
  </si>
  <si>
    <t>93,004</t>
  </si>
  <si>
    <t>93,031</t>
  </si>
  <si>
    <t>93,694</t>
  </si>
  <si>
    <t>93,785</t>
  </si>
  <si>
    <t>Rockbridge County, Virginia</t>
  </si>
  <si>
    <t>22,307</t>
  </si>
  <si>
    <t>22,310</t>
  </si>
  <si>
    <t>22,280</t>
  </si>
  <si>
    <t>22,392</t>
  </si>
  <si>
    <t>22,334</t>
  </si>
  <si>
    <t>Rockingham County, Virginia</t>
  </si>
  <si>
    <t>76,314</t>
  </si>
  <si>
    <t>76,310</t>
  </si>
  <si>
    <t>76,354</t>
  </si>
  <si>
    <t>77,109</t>
  </si>
  <si>
    <t>77,375</t>
  </si>
  <si>
    <t>77,715</t>
  </si>
  <si>
    <t>78,171</t>
  </si>
  <si>
    <t>Russell County, Virginia</t>
  </si>
  <si>
    <t>28,897</t>
  </si>
  <si>
    <t>28,896</t>
  </si>
  <si>
    <t>28,842</t>
  </si>
  <si>
    <t>28,657</t>
  </si>
  <si>
    <t>28,426</t>
  </si>
  <si>
    <t>28,274</t>
  </si>
  <si>
    <t>Scott County, Virginia</t>
  </si>
  <si>
    <t>23,177</t>
  </si>
  <si>
    <t>23,172</t>
  </si>
  <si>
    <t>23,125</t>
  </si>
  <si>
    <t>22,961</t>
  </si>
  <si>
    <t>22,801</t>
  </si>
  <si>
    <t>22,632</t>
  </si>
  <si>
    <t>Shenandoah County, Virginia</t>
  </si>
  <si>
    <t>41,993</t>
  </si>
  <si>
    <t>42,050</t>
  </si>
  <si>
    <t>42,283</t>
  </si>
  <si>
    <t>42,641</t>
  </si>
  <si>
    <t>42,729</t>
  </si>
  <si>
    <t>43,021</t>
  </si>
  <si>
    <t>Smyth County, Virginia</t>
  </si>
  <si>
    <t>32,208</t>
  </si>
  <si>
    <t>32,030</t>
  </si>
  <si>
    <t>31,741</t>
  </si>
  <si>
    <t>31,555</t>
  </si>
  <si>
    <t>Southampton County, Virginia</t>
  </si>
  <si>
    <t>18,570</t>
  </si>
  <si>
    <t>18,589</t>
  </si>
  <si>
    <t>18,588</t>
  </si>
  <si>
    <t>18,571</t>
  </si>
  <si>
    <t>18,186</t>
  </si>
  <si>
    <t>18,059</t>
  </si>
  <si>
    <t>Spotsylvania County, Virginia</t>
  </si>
  <si>
    <t>122,397</t>
  </si>
  <si>
    <t>122,660</t>
  </si>
  <si>
    <t>123,158</t>
  </si>
  <si>
    <t>124,823</t>
  </si>
  <si>
    <t>126,137</t>
  </si>
  <si>
    <t>127,696</t>
  </si>
  <si>
    <t>129,188</t>
  </si>
  <si>
    <t>Stafford County, Virginia</t>
  </si>
  <si>
    <t>128,961</t>
  </si>
  <si>
    <t>128,952</t>
  </si>
  <si>
    <t>129,787</t>
  </si>
  <si>
    <t>132,219</t>
  </si>
  <si>
    <t>134,374</t>
  </si>
  <si>
    <t>136,988</t>
  </si>
  <si>
    <t>139,992</t>
  </si>
  <si>
    <t>Surry County, Virginia</t>
  </si>
  <si>
    <t>7,058</t>
  </si>
  <si>
    <t>7,065</t>
  </si>
  <si>
    <t>7,060</t>
  </si>
  <si>
    <t>6,794</t>
  </si>
  <si>
    <t>6,790</t>
  </si>
  <si>
    <t>Sussex County, Virginia</t>
  </si>
  <si>
    <t>12,083</t>
  </si>
  <si>
    <t>12,004</t>
  </si>
  <si>
    <t>11,941</t>
  </si>
  <si>
    <t>11,808</t>
  </si>
  <si>
    <t>11,767</t>
  </si>
  <si>
    <t>Tazewell County, Virginia</t>
  </si>
  <si>
    <t>45,078</t>
  </si>
  <si>
    <t>45,157</t>
  </si>
  <si>
    <t>44,690</t>
  </si>
  <si>
    <t>44,248</t>
  </si>
  <si>
    <t>44,107</t>
  </si>
  <si>
    <t>43,452</t>
  </si>
  <si>
    <t>Warren County, Virginia</t>
  </si>
  <si>
    <t>37,575</t>
  </si>
  <si>
    <t>37,431</t>
  </si>
  <si>
    <t>37,504</t>
  </si>
  <si>
    <t>37,650</t>
  </si>
  <si>
    <t>38,607</t>
  </si>
  <si>
    <t>38,987</t>
  </si>
  <si>
    <t>Washington County, Virginia</t>
  </si>
  <si>
    <t>54,876</t>
  </si>
  <si>
    <t>54,870</t>
  </si>
  <si>
    <t>54,865</t>
  </si>
  <si>
    <t>54,735</t>
  </si>
  <si>
    <t>55,073</t>
  </si>
  <si>
    <t>54,763</t>
  </si>
  <si>
    <t>54,729</t>
  </si>
  <si>
    <t>Westmoreland County, Virginia</t>
  </si>
  <si>
    <t>17,454</t>
  </si>
  <si>
    <t>17,444</t>
  </si>
  <si>
    <t>17,608</t>
  </si>
  <si>
    <t>17,497</t>
  </si>
  <si>
    <t>17,562</t>
  </si>
  <si>
    <t>Wise County, Virginia</t>
  </si>
  <si>
    <t>41,452</t>
  </si>
  <si>
    <t>41,480</t>
  </si>
  <si>
    <t>41,594</t>
  </si>
  <si>
    <t>41,384</t>
  </si>
  <si>
    <t>40,828</t>
  </si>
  <si>
    <t>40,620</t>
  </si>
  <si>
    <t>Wythe County, Virginia</t>
  </si>
  <si>
    <t>29,235</t>
  </si>
  <si>
    <t>29,254</t>
  </si>
  <si>
    <t>29,228</t>
  </si>
  <si>
    <t>29,351</t>
  </si>
  <si>
    <t>29,121</t>
  </si>
  <si>
    <t>York County, Virginia</t>
  </si>
  <si>
    <t>65,464</t>
  </si>
  <si>
    <t>65,186</t>
  </si>
  <si>
    <t>65,810</t>
  </si>
  <si>
    <t>65,746</t>
  </si>
  <si>
    <t>65,944</t>
  </si>
  <si>
    <t>66,342</t>
  </si>
  <si>
    <t>Alexandria city, Virginia</t>
  </si>
  <si>
    <t>139,966</t>
  </si>
  <si>
    <t>140,006</t>
  </si>
  <si>
    <t>140,829</t>
  </si>
  <si>
    <t>144,461</t>
  </si>
  <si>
    <t>146,934</t>
  </si>
  <si>
    <t>149,312</t>
  </si>
  <si>
    <t>150,575</t>
  </si>
  <si>
    <t>Bristol city, Virginia</t>
  </si>
  <si>
    <t>17,835</t>
  </si>
  <si>
    <t>17,776</t>
  </si>
  <si>
    <t>17,724</t>
  </si>
  <si>
    <t>17,436</t>
  </si>
  <si>
    <t>Buena Vista city, Virginia</t>
  </si>
  <si>
    <t>6,651</t>
  </si>
  <si>
    <t>6,646</t>
  </si>
  <si>
    <t>6,768</t>
  </si>
  <si>
    <t>6,675</t>
  </si>
  <si>
    <t>Charlottesville city, Virginia</t>
  </si>
  <si>
    <t>43,475</t>
  </si>
  <si>
    <t>43,546</t>
  </si>
  <si>
    <t>43,770</t>
  </si>
  <si>
    <t>44,521</t>
  </si>
  <si>
    <t>45,093</t>
  </si>
  <si>
    <t>45,593</t>
  </si>
  <si>
    <t>Chesapeake city, Virginia</t>
  </si>
  <si>
    <t>222,209</t>
  </si>
  <si>
    <t>223,517</t>
  </si>
  <si>
    <t>225,333</t>
  </si>
  <si>
    <t>228,188</t>
  </si>
  <si>
    <t>230,431</t>
  </si>
  <si>
    <t>233,371</t>
  </si>
  <si>
    <t>Colonial Heights city, Virginia</t>
  </si>
  <si>
    <t>17,411</t>
  </si>
  <si>
    <t>17,413</t>
  </si>
  <si>
    <t>17,390</t>
  </si>
  <si>
    <t>17,510</t>
  </si>
  <si>
    <t>17,708</t>
  </si>
  <si>
    <t>Covington city, Virginia</t>
  </si>
  <si>
    <t>5,961</t>
  </si>
  <si>
    <t>5,954</t>
  </si>
  <si>
    <t>5,955</t>
  </si>
  <si>
    <t>5,855</t>
  </si>
  <si>
    <t>5,821</t>
  </si>
  <si>
    <t>5,833</t>
  </si>
  <si>
    <t>5,802</t>
  </si>
  <si>
    <t>Danville city, Virginia</t>
  </si>
  <si>
    <t>43,055</t>
  </si>
  <si>
    <t>43,066</t>
  </si>
  <si>
    <t>42,933</t>
  </si>
  <si>
    <t>42,586</t>
  </si>
  <si>
    <t>42,786</t>
  </si>
  <si>
    <t>42,444</t>
  </si>
  <si>
    <t>Emporia city, Virginia</t>
  </si>
  <si>
    <t>5,922</t>
  </si>
  <si>
    <t>5,758</t>
  </si>
  <si>
    <t>5,704</t>
  </si>
  <si>
    <t>5,565</t>
  </si>
  <si>
    <t>5,462</t>
  </si>
  <si>
    <t>Fairfax city, Virginia</t>
  </si>
  <si>
    <t>22,565</t>
  </si>
  <si>
    <t>22,542</t>
  </si>
  <si>
    <t>22,604</t>
  </si>
  <si>
    <t>22,792</t>
  </si>
  <si>
    <t>24,194</t>
  </si>
  <si>
    <t>Falls Church city, Virginia</t>
  </si>
  <si>
    <t>12,289</t>
  </si>
  <si>
    <t>12,720</t>
  </si>
  <si>
    <t>13,136</t>
  </si>
  <si>
    <t>13,469</t>
  </si>
  <si>
    <t>13,601</t>
  </si>
  <si>
    <t>Franklin city, Virginia</t>
  </si>
  <si>
    <t>8,561</t>
  </si>
  <si>
    <t>8,585</t>
  </si>
  <si>
    <t>8,431</t>
  </si>
  <si>
    <t>8,632</t>
  </si>
  <si>
    <t>8,526</t>
  </si>
  <si>
    <t>Fredericksburg city, Virginia</t>
  </si>
  <si>
    <t>24,286</t>
  </si>
  <si>
    <t>24,023</t>
  </si>
  <si>
    <t>24,192</t>
  </si>
  <si>
    <t>25,641</t>
  </si>
  <si>
    <t>27,113</t>
  </si>
  <si>
    <t>28,350</t>
  </si>
  <si>
    <t>Galax city, Virginia</t>
  </si>
  <si>
    <t>7,077</t>
  </si>
  <si>
    <t>6,921</t>
  </si>
  <si>
    <t>7,014</t>
  </si>
  <si>
    <t>Hampton city, Virginia</t>
  </si>
  <si>
    <t>137,436</t>
  </si>
  <si>
    <t>137,508</t>
  </si>
  <si>
    <t>137,416</t>
  </si>
  <si>
    <t>136,435</t>
  </si>
  <si>
    <t>136,843</t>
  </si>
  <si>
    <t>136,948</t>
  </si>
  <si>
    <t>136,879</t>
  </si>
  <si>
    <t>Harrisonburg city, Virginia</t>
  </si>
  <si>
    <t>48,914</t>
  </si>
  <si>
    <t>48,907</t>
  </si>
  <si>
    <t>49,072</t>
  </si>
  <si>
    <t>49,811</t>
  </si>
  <si>
    <t>51,224</t>
  </si>
  <si>
    <t>52,478</t>
  </si>
  <si>
    <t>Hopewell city, Virginia</t>
  </si>
  <si>
    <t>22,641</t>
  </si>
  <si>
    <t>22,322</t>
  </si>
  <si>
    <t>22,209</t>
  </si>
  <si>
    <t>22,196</t>
  </si>
  <si>
    <t>Lexington city, Virginia</t>
  </si>
  <si>
    <t>7,062</t>
  </si>
  <si>
    <t>6,934</t>
  </si>
  <si>
    <t>7,232</t>
  </si>
  <si>
    <t>7,311</t>
  </si>
  <si>
    <t>Lynchburg city, Virginia</t>
  </si>
  <si>
    <t>75,568</t>
  </si>
  <si>
    <t>75,613</t>
  </si>
  <si>
    <t>75,773</t>
  </si>
  <si>
    <t>76,813</t>
  </si>
  <si>
    <t>77,788</t>
  </si>
  <si>
    <t>78,710</t>
  </si>
  <si>
    <t>79,047</t>
  </si>
  <si>
    <t>Manassas city, Virginia</t>
  </si>
  <si>
    <t>37,821</t>
  </si>
  <si>
    <t>37,839</t>
  </si>
  <si>
    <t>38,276</t>
  </si>
  <si>
    <t>39,358</t>
  </si>
  <si>
    <t>40,742</t>
  </si>
  <si>
    <t>41,725</t>
  </si>
  <si>
    <t>42,081</t>
  </si>
  <si>
    <t>Manassas Park city, Virginia</t>
  </si>
  <si>
    <t>14,273</t>
  </si>
  <si>
    <t>14,409</t>
  </si>
  <si>
    <t>14,891</t>
  </si>
  <si>
    <t>15,079</t>
  </si>
  <si>
    <t>15,409</t>
  </si>
  <si>
    <t>15,174</t>
  </si>
  <si>
    <t>Martinsville city, Virginia</t>
  </si>
  <si>
    <t>13,821</t>
  </si>
  <si>
    <t>13,740</t>
  </si>
  <si>
    <t>13,777</t>
  </si>
  <si>
    <t>13,747</t>
  </si>
  <si>
    <t>13,711</t>
  </si>
  <si>
    <t>Newport News city, Virginia</t>
  </si>
  <si>
    <t>180,719</t>
  </si>
  <si>
    <t>180,918</t>
  </si>
  <si>
    <t>180,989</t>
  </si>
  <si>
    <t>180,356</t>
  </si>
  <si>
    <t>180,487</t>
  </si>
  <si>
    <t>182,015</t>
  </si>
  <si>
    <t>182,965</t>
  </si>
  <si>
    <t>Norfolk city, Virginia</t>
  </si>
  <si>
    <t>242,803</t>
  </si>
  <si>
    <t>242,831</t>
  </si>
  <si>
    <t>242,943</t>
  </si>
  <si>
    <t>243,723</t>
  </si>
  <si>
    <t>246,150</t>
  </si>
  <si>
    <t>245,480</t>
  </si>
  <si>
    <t>245,428</t>
  </si>
  <si>
    <t>Norton city, Virginia</t>
  </si>
  <si>
    <t>3,958</t>
  </si>
  <si>
    <t>3,946</t>
  </si>
  <si>
    <t>3,964</t>
  </si>
  <si>
    <t>4,015</t>
  </si>
  <si>
    <t>4,049</t>
  </si>
  <si>
    <t>4,017</t>
  </si>
  <si>
    <t>4,031</t>
  </si>
  <si>
    <t>Petersburg city, Virginia</t>
  </si>
  <si>
    <t>32,573</t>
  </si>
  <si>
    <t>32,159</t>
  </si>
  <si>
    <t>32,593</t>
  </si>
  <si>
    <t>32,701</t>
  </si>
  <si>
    <t>Poquoson city, Virginia</t>
  </si>
  <si>
    <t>12,150</t>
  </si>
  <si>
    <t>12,157</t>
  </si>
  <si>
    <t>12,154</t>
  </si>
  <si>
    <t>12,134</t>
  </si>
  <si>
    <t>12,048</t>
  </si>
  <si>
    <t>Portsmouth city, Virginia</t>
  </si>
  <si>
    <t>95,535</t>
  </si>
  <si>
    <t>95,495</t>
  </si>
  <si>
    <t>95,816</t>
  </si>
  <si>
    <t>96,546</t>
  </si>
  <si>
    <t>96,174</t>
  </si>
  <si>
    <t>96,004</t>
  </si>
  <si>
    <t>Radford city, Virginia</t>
  </si>
  <si>
    <t>16,408</t>
  </si>
  <si>
    <t>16,824</t>
  </si>
  <si>
    <t>16,766</t>
  </si>
  <si>
    <t>17,277</t>
  </si>
  <si>
    <t>17,646</t>
  </si>
  <si>
    <t>Richmond city, Virginia</t>
  </si>
  <si>
    <t>204,214</t>
  </si>
  <si>
    <t>204,246</t>
  </si>
  <si>
    <t>204,256</t>
  </si>
  <si>
    <t>206,977</t>
  </si>
  <si>
    <t>211,526</t>
  </si>
  <si>
    <t>214,704</t>
  </si>
  <si>
    <t>217,853</t>
  </si>
  <si>
    <t>Roanoke city, Virginia</t>
  </si>
  <si>
    <t>97,032</t>
  </si>
  <si>
    <t>96,919</t>
  </si>
  <si>
    <t>96,812</t>
  </si>
  <si>
    <t>96,810</t>
  </si>
  <si>
    <t>97,879</t>
  </si>
  <si>
    <t>98,815</t>
  </si>
  <si>
    <t>99,428</t>
  </si>
  <si>
    <t>Salem city, Virginia</t>
  </si>
  <si>
    <t>24,848</t>
  </si>
  <si>
    <t>24,928</t>
  </si>
  <si>
    <t>24,854</t>
  </si>
  <si>
    <t>25,053</t>
  </si>
  <si>
    <t>25,282</t>
  </si>
  <si>
    <t>25,483</t>
  </si>
  <si>
    <t>Staunton city, Virginia</t>
  </si>
  <si>
    <t>24,058</t>
  </si>
  <si>
    <t>23,921</t>
  </si>
  <si>
    <t>24,318</t>
  </si>
  <si>
    <t>Suffolk city, Virginia</t>
  </si>
  <si>
    <t>84,585</t>
  </si>
  <si>
    <t>84,596</t>
  </si>
  <si>
    <t>84,881</t>
  </si>
  <si>
    <t>84,768</t>
  </si>
  <si>
    <t>85,183</t>
  </si>
  <si>
    <t>85,749</t>
  </si>
  <si>
    <t>86,806</t>
  </si>
  <si>
    <t>Virginia Beach city, Virginia</t>
  </si>
  <si>
    <t>437,994</t>
  </si>
  <si>
    <t>437,966</t>
  </si>
  <si>
    <t>439,073</t>
  </si>
  <si>
    <t>442,984</t>
  </si>
  <si>
    <t>445,769</t>
  </si>
  <si>
    <t>449,308</t>
  </si>
  <si>
    <t>450,980</t>
  </si>
  <si>
    <t>Waynesboro city, Virginia</t>
  </si>
  <si>
    <t>21,020</t>
  </si>
  <si>
    <t>21,068</t>
  </si>
  <si>
    <t>21,094</t>
  </si>
  <si>
    <t>21,105</t>
  </si>
  <si>
    <t>21,250</t>
  </si>
  <si>
    <t>21,366</t>
  </si>
  <si>
    <t>Williamsburg city, Virginia</t>
  </si>
  <si>
    <t>14,068</t>
  </si>
  <si>
    <t>13,673</t>
  </si>
  <si>
    <t>14,262</t>
  </si>
  <si>
    <t>14,617</t>
  </si>
  <si>
    <t>14,691</t>
  </si>
  <si>
    <t>Winchester city, Virginia</t>
  </si>
  <si>
    <t>26,203</t>
  </si>
  <si>
    <t>26,183</t>
  </si>
  <si>
    <t>26,756</t>
  </si>
  <si>
    <t>27,178</t>
  </si>
  <si>
    <t>27,497</t>
  </si>
  <si>
    <t>27,543</t>
  </si>
  <si>
    <t>Adams County, Washington</t>
  </si>
  <si>
    <t>18,760</t>
  </si>
  <si>
    <t>18,830</t>
  </si>
  <si>
    <t>19,073</t>
  </si>
  <si>
    <t>19,179</t>
  </si>
  <si>
    <t>Asotin County, Washington</t>
  </si>
  <si>
    <t>21,623</t>
  </si>
  <si>
    <t>21,697</t>
  </si>
  <si>
    <t>21,911</t>
  </si>
  <si>
    <t>21,873</t>
  </si>
  <si>
    <t>22,104</t>
  </si>
  <si>
    <t>22,189</t>
  </si>
  <si>
    <t>Benton County, Washington</t>
  </si>
  <si>
    <t>175,177</t>
  </si>
  <si>
    <t>176,456</t>
  </si>
  <si>
    <t>180,475</t>
  </si>
  <si>
    <t>182,396</t>
  </si>
  <si>
    <t>184,453</t>
  </si>
  <si>
    <t>186,486</t>
  </si>
  <si>
    <t>Chelan County, Washington</t>
  </si>
  <si>
    <t>72,453</t>
  </si>
  <si>
    <t>72,456</t>
  </si>
  <si>
    <t>72,727</t>
  </si>
  <si>
    <t>73,300</t>
  </si>
  <si>
    <t>73,670</t>
  </si>
  <si>
    <t>74,037</t>
  </si>
  <si>
    <t>74,588</t>
  </si>
  <si>
    <t>Clallam County, Washington</t>
  </si>
  <si>
    <t>71,404</t>
  </si>
  <si>
    <t>71,526</t>
  </si>
  <si>
    <t>71,783</t>
  </si>
  <si>
    <t>71,848</t>
  </si>
  <si>
    <t>72,250</t>
  </si>
  <si>
    <t>72,715</t>
  </si>
  <si>
    <t>Clark County, Washington</t>
  </si>
  <si>
    <t>425,363</t>
  </si>
  <si>
    <t>426,869</t>
  </si>
  <si>
    <t>432,668</t>
  </si>
  <si>
    <t>437,505</t>
  </si>
  <si>
    <t>443,312</t>
  </si>
  <si>
    <t>451,008</t>
  </si>
  <si>
    <t>Columbia County, Washington</t>
  </si>
  <si>
    <t>4,078</t>
  </si>
  <si>
    <t>4,112</t>
  </si>
  <si>
    <t>4,022</t>
  </si>
  <si>
    <t>4,036</t>
  </si>
  <si>
    <t>3,985</t>
  </si>
  <si>
    <t>Cowlitz County, Washington</t>
  </si>
  <si>
    <t>102,410</t>
  </si>
  <si>
    <t>102,392</t>
  </si>
  <si>
    <t>102,329</t>
  </si>
  <si>
    <t>101,777</t>
  </si>
  <si>
    <t>101,729</t>
  </si>
  <si>
    <t>102,133</t>
  </si>
  <si>
    <t>Douglas County, Washington</t>
  </si>
  <si>
    <t>38,431</t>
  </si>
  <si>
    <t>39,325</t>
  </si>
  <si>
    <t>39,459</t>
  </si>
  <si>
    <t>39,804</t>
  </si>
  <si>
    <t>Ferry County, Washington</t>
  </si>
  <si>
    <t>7,689</t>
  </si>
  <si>
    <t>7,663</t>
  </si>
  <si>
    <t>Franklin County, Washington</t>
  </si>
  <si>
    <t>78,163</t>
  </si>
  <si>
    <t>79,122</t>
  </si>
  <si>
    <t>83,164</t>
  </si>
  <si>
    <t>85,831</t>
  </si>
  <si>
    <t>86,614</t>
  </si>
  <si>
    <t>Garfield County, Washington</t>
  </si>
  <si>
    <t>2,265</t>
  </si>
  <si>
    <t>2,225</t>
  </si>
  <si>
    <t>Grant County, Washington</t>
  </si>
  <si>
    <t>89,120</t>
  </si>
  <si>
    <t>89,592</t>
  </si>
  <si>
    <t>90,781</t>
  </si>
  <si>
    <t>91,688</t>
  </si>
  <si>
    <t>92,084</t>
  </si>
  <si>
    <t>93,147</t>
  </si>
  <si>
    <t>Grays Harbor County, Washington</t>
  </si>
  <si>
    <t>72,797</t>
  </si>
  <si>
    <t>72,833</t>
  </si>
  <si>
    <t>72,311</t>
  </si>
  <si>
    <t>71,705</t>
  </si>
  <si>
    <t>71,001</t>
  </si>
  <si>
    <t>70,818</t>
  </si>
  <si>
    <t>Island County, Washington</t>
  </si>
  <si>
    <t>78,506</t>
  </si>
  <si>
    <t>78,692</t>
  </si>
  <si>
    <t>78,969</t>
  </si>
  <si>
    <t>79,230</t>
  </si>
  <si>
    <t>78,589</t>
  </si>
  <si>
    <t>79,275</t>
  </si>
  <si>
    <t>Jefferson County, Washington</t>
  </si>
  <si>
    <t>29,872</t>
  </si>
  <si>
    <t>29,904</t>
  </si>
  <si>
    <t>29,868</t>
  </si>
  <si>
    <t>29,823</t>
  </si>
  <si>
    <t>30,067</t>
  </si>
  <si>
    <t>30,228</t>
  </si>
  <si>
    <t>King County, Washington</t>
  </si>
  <si>
    <t>1,931,249</t>
  </si>
  <si>
    <t>1,931,256</t>
  </si>
  <si>
    <t>1,937,424</t>
  </si>
  <si>
    <t>1,972,113</t>
  </si>
  <si>
    <t>2,008,526</t>
  </si>
  <si>
    <t>2,046,956</t>
  </si>
  <si>
    <t>2,079,967</t>
  </si>
  <si>
    <t>Kitsap County, Washington</t>
  </si>
  <si>
    <t>251,133</t>
  </si>
  <si>
    <t>251,650</t>
  </si>
  <si>
    <t>254,372</t>
  </si>
  <si>
    <t>254,659</t>
  </si>
  <si>
    <t>253,205</t>
  </si>
  <si>
    <t>254,183</t>
  </si>
  <si>
    <t>Kittitas County, Washington</t>
  </si>
  <si>
    <t>40,915</t>
  </si>
  <si>
    <t>40,909</t>
  </si>
  <si>
    <t>41,011</t>
  </si>
  <si>
    <t>41,575</t>
  </si>
  <si>
    <t>41,638</t>
  </si>
  <si>
    <t>41,781</t>
  </si>
  <si>
    <t>42,522</t>
  </si>
  <si>
    <t>Klickitat County, Washington</t>
  </si>
  <si>
    <t>20,360</t>
  </si>
  <si>
    <t>20,843</t>
  </si>
  <si>
    <t>20,861</t>
  </si>
  <si>
    <t>Lewis County, Washington</t>
  </si>
  <si>
    <t>75,455</t>
  </si>
  <si>
    <t>75,487</t>
  </si>
  <si>
    <t>75,660</t>
  </si>
  <si>
    <t>75,532</t>
  </si>
  <si>
    <t>75,102</t>
  </si>
  <si>
    <t>75,128</t>
  </si>
  <si>
    <t>Lincoln County, Washington</t>
  </si>
  <si>
    <t>10,570</t>
  </si>
  <si>
    <t>10,563</t>
  </si>
  <si>
    <t>10,437</t>
  </si>
  <si>
    <t>Mason County, Washington</t>
  </si>
  <si>
    <t>60,699</t>
  </si>
  <si>
    <t>60,750</t>
  </si>
  <si>
    <t>60,905</t>
  </si>
  <si>
    <t>60,751</t>
  </si>
  <si>
    <t>60,521</t>
  </si>
  <si>
    <t>60,711</t>
  </si>
  <si>
    <t>Okanogan County, Washington</t>
  </si>
  <si>
    <t>41,120</t>
  </si>
  <si>
    <t>41,236</t>
  </si>
  <si>
    <t>41,325</t>
  </si>
  <si>
    <t>41,136</t>
  </si>
  <si>
    <t>41,290</t>
  </si>
  <si>
    <t>Pacific County, Washington</t>
  </si>
  <si>
    <t>20,899</t>
  </si>
  <si>
    <t>20,867</t>
  </si>
  <si>
    <t>20,434</t>
  </si>
  <si>
    <t>20,561</t>
  </si>
  <si>
    <t>Pend Oreille County, Washington</t>
  </si>
  <si>
    <t>13,001</t>
  </si>
  <si>
    <t>12,971</t>
  </si>
  <si>
    <t>12,946</t>
  </si>
  <si>
    <t>12,998</t>
  </si>
  <si>
    <t>12,924</t>
  </si>
  <si>
    <t>12,985</t>
  </si>
  <si>
    <t>Pierce County, Washington</t>
  </si>
  <si>
    <t>795,225</t>
  </si>
  <si>
    <t>795,229</t>
  </si>
  <si>
    <t>795,448</t>
  </si>
  <si>
    <t>803,486</t>
  </si>
  <si>
    <t>812,363</t>
  </si>
  <si>
    <t>820,219</t>
  </si>
  <si>
    <t>831,928</t>
  </si>
  <si>
    <t>San Juan County, Washington</t>
  </si>
  <si>
    <t>15,769</t>
  </si>
  <si>
    <t>15,757</t>
  </si>
  <si>
    <t>15,802</t>
  </si>
  <si>
    <t>15,792</t>
  </si>
  <si>
    <t>15,871</t>
  </si>
  <si>
    <t>16,015</t>
  </si>
  <si>
    <t>Skagit County, Washington</t>
  </si>
  <si>
    <t>116,901</t>
  </si>
  <si>
    <t>116,967</t>
  </si>
  <si>
    <t>117,740</t>
  </si>
  <si>
    <t>118,005</t>
  </si>
  <si>
    <t>118,742</t>
  </si>
  <si>
    <t>120,365</t>
  </si>
  <si>
    <t>Skamania County, Washington</t>
  </si>
  <si>
    <t>11,099</t>
  </si>
  <si>
    <t>11,255</t>
  </si>
  <si>
    <t>Snohomish County, Washington</t>
  </si>
  <si>
    <t>713,335</t>
  </si>
  <si>
    <t>713,330</t>
  </si>
  <si>
    <t>715,362</t>
  </si>
  <si>
    <t>722,421</t>
  </si>
  <si>
    <t>732,942</t>
  </si>
  <si>
    <t>746,446</t>
  </si>
  <si>
    <t>759,583</t>
  </si>
  <si>
    <t>Spokane County, Washington</t>
  </si>
  <si>
    <t>471,221</t>
  </si>
  <si>
    <t>472,019</t>
  </si>
  <si>
    <t>473,381</t>
  </si>
  <si>
    <t>475,704</t>
  </si>
  <si>
    <t>479,327</t>
  </si>
  <si>
    <t>484,318</t>
  </si>
  <si>
    <t>Stevens County, Washington</t>
  </si>
  <si>
    <t>43,531</t>
  </si>
  <si>
    <t>43,503</t>
  </si>
  <si>
    <t>43,510</t>
  </si>
  <si>
    <t>43,610</t>
  </si>
  <si>
    <t>43,433</t>
  </si>
  <si>
    <t>43,650</t>
  </si>
  <si>
    <t>Thurston County, Washington</t>
  </si>
  <si>
    <t>252,264</t>
  </si>
  <si>
    <t>253,046</t>
  </si>
  <si>
    <t>256,481</t>
  </si>
  <si>
    <t>258,713</t>
  </si>
  <si>
    <t>262,561</t>
  </si>
  <si>
    <t>265,851</t>
  </si>
  <si>
    <t>Wahkiakum County, Washington</t>
  </si>
  <si>
    <t>3,970</t>
  </si>
  <si>
    <t>3,984</t>
  </si>
  <si>
    <t>Walla Walla County, Washington</t>
  </si>
  <si>
    <t>58,781</t>
  </si>
  <si>
    <t>58,917</t>
  </si>
  <si>
    <t>59,523</t>
  </si>
  <si>
    <t>59,458</t>
  </si>
  <si>
    <t>59,637</t>
  </si>
  <si>
    <t>59,844</t>
  </si>
  <si>
    <t>Whatcom County, Washington</t>
  </si>
  <si>
    <t>201,140</t>
  </si>
  <si>
    <t>201,518</t>
  </si>
  <si>
    <t>203,329</t>
  </si>
  <si>
    <t>204,827</t>
  </si>
  <si>
    <t>206,248</t>
  </si>
  <si>
    <t>208,351</t>
  </si>
  <si>
    <t>Whitman County, Washington</t>
  </si>
  <si>
    <t>44,776</t>
  </si>
  <si>
    <t>44,778</t>
  </si>
  <si>
    <t>45,064</t>
  </si>
  <si>
    <t>46,590</t>
  </si>
  <si>
    <t>46,758</t>
  </si>
  <si>
    <t>46,827</t>
  </si>
  <si>
    <t>Yakima County, Washington</t>
  </si>
  <si>
    <t>243,231</t>
  </si>
  <si>
    <t>244,146</t>
  </si>
  <si>
    <t>246,159</t>
  </si>
  <si>
    <t>246,721</t>
  </si>
  <si>
    <t>247,297</t>
  </si>
  <si>
    <t>247,687</t>
  </si>
  <si>
    <t>Barbour County, West Virginia</t>
  </si>
  <si>
    <t>16,589</t>
  </si>
  <si>
    <t>16,860</t>
  </si>
  <si>
    <t>Berkeley County, West Virginia</t>
  </si>
  <si>
    <t>104,169</t>
  </si>
  <si>
    <t>104,172</t>
  </si>
  <si>
    <t>104,659</t>
  </si>
  <si>
    <t>105,719</t>
  </si>
  <si>
    <t>107,062</t>
  </si>
  <si>
    <t>108,684</t>
  </si>
  <si>
    <t>110,497</t>
  </si>
  <si>
    <t>Boone County, West Virginia</t>
  </si>
  <si>
    <t>24,629</t>
  </si>
  <si>
    <t>24,627</t>
  </si>
  <si>
    <t>24,474</t>
  </si>
  <si>
    <t>24,397</t>
  </si>
  <si>
    <t>24,087</t>
  </si>
  <si>
    <t>Braxton County, West Virginia</t>
  </si>
  <si>
    <t>14,523</t>
  </si>
  <si>
    <t>14,519</t>
  </si>
  <si>
    <t>14,525</t>
  </si>
  <si>
    <t>14,485</t>
  </si>
  <si>
    <t>14,463</t>
  </si>
  <si>
    <t>Brooke County, West Virginia</t>
  </si>
  <si>
    <t>24,069</t>
  </si>
  <si>
    <t>24,070</t>
  </si>
  <si>
    <t>23,991</t>
  </si>
  <si>
    <t>23,919</t>
  </si>
  <si>
    <t>23,791</t>
  </si>
  <si>
    <t>Cabell County, West Virginia</t>
  </si>
  <si>
    <t>96,319</t>
  </si>
  <si>
    <t>96,347</t>
  </si>
  <si>
    <t>96,557</t>
  </si>
  <si>
    <t>96,935</t>
  </si>
  <si>
    <t>97,181</t>
  </si>
  <si>
    <t>97,109</t>
  </si>
  <si>
    <t>Calhoun County, West Virginia</t>
  </si>
  <si>
    <t>7,627</t>
  </si>
  <si>
    <t>7,638</t>
  </si>
  <si>
    <t>7,639</t>
  </si>
  <si>
    <t>7,591</t>
  </si>
  <si>
    <t>7,533</t>
  </si>
  <si>
    <t>7,513</t>
  </si>
  <si>
    <t>Clay County, West Virginia</t>
  </si>
  <si>
    <t>9,386</t>
  </si>
  <si>
    <t>9,378</t>
  </si>
  <si>
    <t>9,251</t>
  </si>
  <si>
    <t>9,202</t>
  </si>
  <si>
    <t>8,941</t>
  </si>
  <si>
    <t>Doddridge County, West Virginia</t>
  </si>
  <si>
    <t>8,202</t>
  </si>
  <si>
    <t>8,198</t>
  </si>
  <si>
    <t>8,183</t>
  </si>
  <si>
    <t>8,220</t>
  </si>
  <si>
    <t>8,417</t>
  </si>
  <si>
    <t>8,391</t>
  </si>
  <si>
    <t>Fayette County, West Virginia</t>
  </si>
  <si>
    <t>46,039</t>
  </si>
  <si>
    <t>45,993</t>
  </si>
  <si>
    <t>45,954</t>
  </si>
  <si>
    <t>45,898</t>
  </si>
  <si>
    <t>45,567</t>
  </si>
  <si>
    <t>45,132</t>
  </si>
  <si>
    <t>Gilmer County, West Virginia</t>
  </si>
  <si>
    <t>8,693</t>
  </si>
  <si>
    <t>8,717</t>
  </si>
  <si>
    <t>8,778</t>
  </si>
  <si>
    <t>8,650</t>
  </si>
  <si>
    <t>8,618</t>
  </si>
  <si>
    <t>Grant County, West Virginia</t>
  </si>
  <si>
    <t>11,937</t>
  </si>
  <si>
    <t>11,900</t>
  </si>
  <si>
    <t>11,929</t>
  </si>
  <si>
    <t>11,788</t>
  </si>
  <si>
    <t>Greenbrier County, West Virginia</t>
  </si>
  <si>
    <t>35,480</t>
  </si>
  <si>
    <t>35,481</t>
  </si>
  <si>
    <t>35,516</t>
  </si>
  <si>
    <t>35,674</t>
  </si>
  <si>
    <t>35,806</t>
  </si>
  <si>
    <t>35,749</t>
  </si>
  <si>
    <t>35,450</t>
  </si>
  <si>
    <t>Hampshire County, West Virginia</t>
  </si>
  <si>
    <t>23,964</t>
  </si>
  <si>
    <t>23,951</t>
  </si>
  <si>
    <t>23,792</t>
  </si>
  <si>
    <t>23,678</t>
  </si>
  <si>
    <t>23,483</t>
  </si>
  <si>
    <t>Hancock County, West Virginia</t>
  </si>
  <si>
    <t>30,676</t>
  </si>
  <si>
    <t>30,675</t>
  </si>
  <si>
    <t>30,662</t>
  </si>
  <si>
    <t>30,328</t>
  </si>
  <si>
    <t>30,229</t>
  </si>
  <si>
    <t>30,112</t>
  </si>
  <si>
    <t>Hardy County, West Virginia</t>
  </si>
  <si>
    <t>14,025</t>
  </si>
  <si>
    <t>14,028</t>
  </si>
  <si>
    <t>13,973</t>
  </si>
  <si>
    <t>Harrison County, West Virginia</t>
  </si>
  <si>
    <t>69,099</t>
  </si>
  <si>
    <t>69,102</t>
  </si>
  <si>
    <t>69,240</t>
  </si>
  <si>
    <t>69,269</t>
  </si>
  <si>
    <t>69,148</t>
  </si>
  <si>
    <t>68,926</t>
  </si>
  <si>
    <t>68,761</t>
  </si>
  <si>
    <t>Jackson County, West Virginia</t>
  </si>
  <si>
    <t>29,211</t>
  </si>
  <si>
    <t>29,250</t>
  </si>
  <si>
    <t>29,303</t>
  </si>
  <si>
    <t>29,280</t>
  </si>
  <si>
    <t>29,187</t>
  </si>
  <si>
    <t>29,126</t>
  </si>
  <si>
    <t>Jefferson County, West Virginia</t>
  </si>
  <si>
    <t>53,498</t>
  </si>
  <si>
    <t>53,647</t>
  </si>
  <si>
    <t>54,364</t>
  </si>
  <si>
    <t>54,566</t>
  </si>
  <si>
    <t>54,961</t>
  </si>
  <si>
    <t>55,713</t>
  </si>
  <si>
    <t>Kanawha County, West Virginia</t>
  </si>
  <si>
    <t>193,063</t>
  </si>
  <si>
    <t>193,058</t>
  </si>
  <si>
    <t>193,029</t>
  </si>
  <si>
    <t>192,027</t>
  </si>
  <si>
    <t>192,152</t>
  </si>
  <si>
    <t>191,394</t>
  </si>
  <si>
    <t>190,223</t>
  </si>
  <si>
    <t>Lewis County, West Virginia</t>
  </si>
  <si>
    <t>16,372</t>
  </si>
  <si>
    <t>16,387</t>
  </si>
  <si>
    <t>16,426</t>
  </si>
  <si>
    <t>16,414</t>
  </si>
  <si>
    <t>Lincoln County, West Virginia</t>
  </si>
  <si>
    <t>21,669</t>
  </si>
  <si>
    <t>21,520</t>
  </si>
  <si>
    <t>21,561</t>
  </si>
  <si>
    <t>Logan County, West Virginia</t>
  </si>
  <si>
    <t>36,743</t>
  </si>
  <si>
    <t>36,745</t>
  </si>
  <si>
    <t>36,725</t>
  </si>
  <si>
    <t>36,453</t>
  </si>
  <si>
    <t>36,336</t>
  </si>
  <si>
    <t>35,981</t>
  </si>
  <si>
    <t>35,348</t>
  </si>
  <si>
    <t>McDowell County, West Virginia</t>
  </si>
  <si>
    <t>22,113</t>
  </si>
  <si>
    <t>22,064</t>
  </si>
  <si>
    <t>21,690</t>
  </si>
  <si>
    <t>21,314</t>
  </si>
  <si>
    <t>20,448</t>
  </si>
  <si>
    <t>Marion County, West Virginia</t>
  </si>
  <si>
    <t>56,418</t>
  </si>
  <si>
    <t>56,518</t>
  </si>
  <si>
    <t>56,624</t>
  </si>
  <si>
    <t>56,787</t>
  </si>
  <si>
    <t>56,758</t>
  </si>
  <si>
    <t>56,803</t>
  </si>
  <si>
    <t>Marshall County, West Virginia</t>
  </si>
  <si>
    <t>33,107</t>
  </si>
  <si>
    <t>33,060</t>
  </si>
  <si>
    <t>32,684</t>
  </si>
  <si>
    <t>32,580</t>
  </si>
  <si>
    <t>32,416</t>
  </si>
  <si>
    <t>Mason County, West Virginia</t>
  </si>
  <si>
    <t>27,324</t>
  </si>
  <si>
    <t>27,326</t>
  </si>
  <si>
    <t>27,222</t>
  </si>
  <si>
    <t>27,146</t>
  </si>
  <si>
    <t>27,016</t>
  </si>
  <si>
    <t>Mercer County, West Virginia</t>
  </si>
  <si>
    <t>62,264</t>
  </si>
  <si>
    <t>62,266</t>
  </si>
  <si>
    <t>62,313</t>
  </si>
  <si>
    <t>62,437</t>
  </si>
  <si>
    <t>62,358</t>
  </si>
  <si>
    <t>61,910</t>
  </si>
  <si>
    <t>61,785</t>
  </si>
  <si>
    <t>Mineral County, West Virginia</t>
  </si>
  <si>
    <t>28,212</t>
  </si>
  <si>
    <t>28,093</t>
  </si>
  <si>
    <t>27,933</t>
  </si>
  <si>
    <t>27,707</t>
  </si>
  <si>
    <t>27,578</t>
  </si>
  <si>
    <t>Mingo County, West Virginia</t>
  </si>
  <si>
    <t>26,839</t>
  </si>
  <si>
    <t>26,834</t>
  </si>
  <si>
    <t>26,766</t>
  </si>
  <si>
    <t>26,591</t>
  </si>
  <si>
    <t>26,122</t>
  </si>
  <si>
    <t>25,948</t>
  </si>
  <si>
    <t>25,716</t>
  </si>
  <si>
    <t>Monongalia County, West Virginia</t>
  </si>
  <si>
    <t>96,189</t>
  </si>
  <si>
    <t>96,766</t>
  </si>
  <si>
    <t>98,684</t>
  </si>
  <si>
    <t>100,531</t>
  </si>
  <si>
    <t>102,217</t>
  </si>
  <si>
    <t>103,463</t>
  </si>
  <si>
    <t>Monroe County, West Virginia</t>
  </si>
  <si>
    <t>13,502</t>
  </si>
  <si>
    <t>13,503</t>
  </si>
  <si>
    <t>13,540</t>
  </si>
  <si>
    <t>13,492</t>
  </si>
  <si>
    <t>13,582</t>
  </si>
  <si>
    <t>Morgan County, West Virginia</t>
  </si>
  <si>
    <t>17,440</t>
  </si>
  <si>
    <t>Nicholas County, West Virginia</t>
  </si>
  <si>
    <t>26,233</t>
  </si>
  <si>
    <t>26,149</t>
  </si>
  <si>
    <t>26,252</t>
  </si>
  <si>
    <t>25,987</t>
  </si>
  <si>
    <t>25,827</t>
  </si>
  <si>
    <t>Ohio County, West Virginia</t>
  </si>
  <si>
    <t>44,443</t>
  </si>
  <si>
    <t>44,479</t>
  </si>
  <si>
    <t>44,191</t>
  </si>
  <si>
    <t>44,056</t>
  </si>
  <si>
    <t>43,728</t>
  </si>
  <si>
    <t>43,328</t>
  </si>
  <si>
    <t>Pendleton County, West Virginia</t>
  </si>
  <si>
    <t>7,700</t>
  </si>
  <si>
    <t>7,580</t>
  </si>
  <si>
    <t>7,532</t>
  </si>
  <si>
    <t>7,443</t>
  </si>
  <si>
    <t>7,371</t>
  </si>
  <si>
    <t>Pleasants County, West Virginia</t>
  </si>
  <si>
    <t>7,605</t>
  </si>
  <si>
    <t>7,592</t>
  </si>
  <si>
    <t>7,596</t>
  </si>
  <si>
    <t>7,634</t>
  </si>
  <si>
    <t>Pocahontas County, West Virginia</t>
  </si>
  <si>
    <t>8,719</t>
  </si>
  <si>
    <t>8,722</t>
  </si>
  <si>
    <t>8,702</t>
  </si>
  <si>
    <t>8,817</t>
  </si>
  <si>
    <t>8,673</t>
  </si>
  <si>
    <t>8,662</t>
  </si>
  <si>
    <t>Preston County, West Virginia</t>
  </si>
  <si>
    <t>33,562</t>
  </si>
  <si>
    <t>33,630</t>
  </si>
  <si>
    <t>33,910</t>
  </si>
  <si>
    <t>33,788</t>
  </si>
  <si>
    <t>Putnam County, West Virginia</t>
  </si>
  <si>
    <t>55,510</t>
  </si>
  <si>
    <t>55,694</t>
  </si>
  <si>
    <t>56,140</t>
  </si>
  <si>
    <t>56,589</t>
  </si>
  <si>
    <t>56,586</t>
  </si>
  <si>
    <t>56,770</t>
  </si>
  <si>
    <t>Raleigh County, West Virginia</t>
  </si>
  <si>
    <t>78,859</t>
  </si>
  <si>
    <t>78,862</t>
  </si>
  <si>
    <t>78,909</t>
  </si>
  <si>
    <t>79,233</t>
  </si>
  <si>
    <t>78,629</t>
  </si>
  <si>
    <t>78,241</t>
  </si>
  <si>
    <t>Randolph County, West Virginia</t>
  </si>
  <si>
    <t>29,405</t>
  </si>
  <si>
    <t>29,376</t>
  </si>
  <si>
    <t>29,438</t>
  </si>
  <si>
    <t>29,420</t>
  </si>
  <si>
    <t>29,566</t>
  </si>
  <si>
    <t>29,429</t>
  </si>
  <si>
    <t>Ritchie County, West Virginia</t>
  </si>
  <si>
    <t>10,449</t>
  </si>
  <si>
    <t>10,349</t>
  </si>
  <si>
    <t>10,077</t>
  </si>
  <si>
    <t>10,011</t>
  </si>
  <si>
    <t>Roane County, West Virginia</t>
  </si>
  <si>
    <t>14,926</t>
  </si>
  <si>
    <t>14,887</t>
  </si>
  <si>
    <t>14,710</t>
  </si>
  <si>
    <t>14,664</t>
  </si>
  <si>
    <t>Summers County, West Virginia</t>
  </si>
  <si>
    <t>13,852</t>
  </si>
  <si>
    <t>Taylor County, West Virginia</t>
  </si>
  <si>
    <t>16,895</t>
  </si>
  <si>
    <t>16,877</t>
  </si>
  <si>
    <t>16,984</t>
  </si>
  <si>
    <t>16,992</t>
  </si>
  <si>
    <t>Tucker County, West Virginia</t>
  </si>
  <si>
    <t>7,141</t>
  </si>
  <si>
    <t>6,941</t>
  </si>
  <si>
    <t>6,953</t>
  </si>
  <si>
    <t>6,927</t>
  </si>
  <si>
    <t>Tyler County, West Virginia</t>
  </si>
  <si>
    <t>9,033</t>
  </si>
  <si>
    <t>9,098</t>
  </si>
  <si>
    <t>Upshur County, West Virginia</t>
  </si>
  <si>
    <t>24,254</t>
  </si>
  <si>
    <t>24,261</t>
  </si>
  <si>
    <t>24,731</t>
  </si>
  <si>
    <t>Wayne County, West Virginia</t>
  </si>
  <si>
    <t>42,481</t>
  </si>
  <si>
    <t>42,424</t>
  </si>
  <si>
    <t>41,930</t>
  </si>
  <si>
    <t>41,672</t>
  </si>
  <si>
    <t>41,525</t>
  </si>
  <si>
    <t>41,122</t>
  </si>
  <si>
    <t>Webster County, West Virginia</t>
  </si>
  <si>
    <t>9,154</t>
  </si>
  <si>
    <t>9,146</t>
  </si>
  <si>
    <t>9,148</t>
  </si>
  <si>
    <t>9,016</t>
  </si>
  <si>
    <t>Wetzel County, West Virginia</t>
  </si>
  <si>
    <t>16,583</t>
  </si>
  <si>
    <t>16,580</t>
  </si>
  <si>
    <t>16,557</t>
  </si>
  <si>
    <t>16,420</t>
  </si>
  <si>
    <t>16,191</t>
  </si>
  <si>
    <t>15,988</t>
  </si>
  <si>
    <t>Wirt County, West Virginia</t>
  </si>
  <si>
    <t>5,806</t>
  </si>
  <si>
    <t>Wood County, West Virginia</t>
  </si>
  <si>
    <t>86,956</t>
  </si>
  <si>
    <t>86,981</t>
  </si>
  <si>
    <t>86,798</t>
  </si>
  <si>
    <t>86,561</t>
  </si>
  <si>
    <t>86,400</t>
  </si>
  <si>
    <t>86,237</t>
  </si>
  <si>
    <t>Wyoming County, West Virginia</t>
  </si>
  <si>
    <t>23,801</t>
  </si>
  <si>
    <t>23,733</t>
  </si>
  <si>
    <t>23,251</t>
  </si>
  <si>
    <t>22,960</t>
  </si>
  <si>
    <t>Adams County, Wisconsin</t>
  </si>
  <si>
    <t>20,864</t>
  </si>
  <si>
    <t>20,528</t>
  </si>
  <si>
    <t>20,504</t>
  </si>
  <si>
    <t>20,215</t>
  </si>
  <si>
    <t>Ashland County, Wisconsin</t>
  </si>
  <si>
    <t>16,157</t>
  </si>
  <si>
    <t>16,084</t>
  </si>
  <si>
    <t>Barron County, Wisconsin</t>
  </si>
  <si>
    <t>45,870</t>
  </si>
  <si>
    <t>45,842</t>
  </si>
  <si>
    <t>45,911</t>
  </si>
  <si>
    <t>45,777</t>
  </si>
  <si>
    <t>45,604</t>
  </si>
  <si>
    <t>45,455</t>
  </si>
  <si>
    <t>Bayfield County, Wisconsin</t>
  </si>
  <si>
    <t>15,014</t>
  </si>
  <si>
    <t>15,090</t>
  </si>
  <si>
    <t>15,125</t>
  </si>
  <si>
    <t>14,985</t>
  </si>
  <si>
    <t>Brown County, Wisconsin</t>
  </si>
  <si>
    <t>248,007</t>
  </si>
  <si>
    <t>248,484</t>
  </si>
  <si>
    <t>250,556</t>
  </si>
  <si>
    <t>253,014</t>
  </si>
  <si>
    <t>254,765</t>
  </si>
  <si>
    <t>256,670</t>
  </si>
  <si>
    <t>Buffalo County, Wisconsin</t>
  </si>
  <si>
    <t>13,587</t>
  </si>
  <si>
    <t>13,548</t>
  </si>
  <si>
    <t>13,473</t>
  </si>
  <si>
    <t>13,332</t>
  </si>
  <si>
    <t>13,330</t>
  </si>
  <si>
    <t>13,188</t>
  </si>
  <si>
    <t>Burnett County, Wisconsin</t>
  </si>
  <si>
    <t>15,457</t>
  </si>
  <si>
    <t>15,430</t>
  </si>
  <si>
    <t>15,506</t>
  </si>
  <si>
    <t>15,357</t>
  </si>
  <si>
    <t>15,316</t>
  </si>
  <si>
    <t>15,328</t>
  </si>
  <si>
    <t>Calumet County, Wisconsin</t>
  </si>
  <si>
    <t>48,971</t>
  </si>
  <si>
    <t>48,989</t>
  </si>
  <si>
    <t>49,684</t>
  </si>
  <si>
    <t>49,704</t>
  </si>
  <si>
    <t>49,644</t>
  </si>
  <si>
    <t>49,491</t>
  </si>
  <si>
    <t>Chippewa County, Wisconsin</t>
  </si>
  <si>
    <t>62,415</t>
  </si>
  <si>
    <t>62,505</t>
  </si>
  <si>
    <t>62,615</t>
  </si>
  <si>
    <t>62,929</t>
  </si>
  <si>
    <t>63,051</t>
  </si>
  <si>
    <t>63,199</t>
  </si>
  <si>
    <t>63,460</t>
  </si>
  <si>
    <t>Clark County, Wisconsin</t>
  </si>
  <si>
    <t>34,690</t>
  </si>
  <si>
    <t>34,691</t>
  </si>
  <si>
    <t>34,687</t>
  </si>
  <si>
    <t>34,738</t>
  </si>
  <si>
    <t>34,465</t>
  </si>
  <si>
    <t>34,562</t>
  </si>
  <si>
    <t>Columbia County, Wisconsin</t>
  </si>
  <si>
    <t>56,888</t>
  </si>
  <si>
    <t>56,716</t>
  </si>
  <si>
    <t>56,461</t>
  </si>
  <si>
    <t>56,613</t>
  </si>
  <si>
    <t>56,615</t>
  </si>
  <si>
    <t>Crawford County, Wisconsin</t>
  </si>
  <si>
    <t>16,644</t>
  </si>
  <si>
    <t>16,615</t>
  </si>
  <si>
    <t>16,424</t>
  </si>
  <si>
    <t>16,392</t>
  </si>
  <si>
    <t>Dane County, Wisconsin</t>
  </si>
  <si>
    <t>488,073</t>
  </si>
  <si>
    <t>488,075</t>
  </si>
  <si>
    <t>489,007</t>
  </si>
  <si>
    <t>496,307</t>
  </si>
  <si>
    <t>503,293</t>
  </si>
  <si>
    <t>510,027</t>
  </si>
  <si>
    <t>516,284</t>
  </si>
  <si>
    <t>Dodge County, Wisconsin</t>
  </si>
  <si>
    <t>88,759</t>
  </si>
  <si>
    <t>88,761</t>
  </si>
  <si>
    <t>88,659</t>
  </si>
  <si>
    <t>88,576</t>
  </si>
  <si>
    <t>88,399</t>
  </si>
  <si>
    <t>88,574</t>
  </si>
  <si>
    <t>Door County, Wisconsin</t>
  </si>
  <si>
    <t>27,785</t>
  </si>
  <si>
    <t>27,712</t>
  </si>
  <si>
    <t>27,710</t>
  </si>
  <si>
    <t>27,873</t>
  </si>
  <si>
    <t>27,766</t>
  </si>
  <si>
    <t>Douglas County, Wisconsin</t>
  </si>
  <si>
    <t>44,159</t>
  </si>
  <si>
    <t>44,181</t>
  </si>
  <si>
    <t>43,816</t>
  </si>
  <si>
    <t>43,796</t>
  </si>
  <si>
    <t>43,698</t>
  </si>
  <si>
    <t>Dunn County, Wisconsin</t>
  </si>
  <si>
    <t>43,857</t>
  </si>
  <si>
    <t>43,885</t>
  </si>
  <si>
    <t>43,930</t>
  </si>
  <si>
    <t>44,221</t>
  </si>
  <si>
    <t>44,305</t>
  </si>
  <si>
    <t>Eau Claire County, Wisconsin</t>
  </si>
  <si>
    <t>98,736</t>
  </si>
  <si>
    <t>98,885</t>
  </si>
  <si>
    <t>99,018</t>
  </si>
  <si>
    <t>99,909</t>
  </si>
  <si>
    <t>100,840</t>
  </si>
  <si>
    <t>101,704</t>
  </si>
  <si>
    <t>Florence County, Wisconsin</t>
  </si>
  <si>
    <t>4,498</t>
  </si>
  <si>
    <t>4,472</t>
  </si>
  <si>
    <t>4,517</t>
  </si>
  <si>
    <t>4,481</t>
  </si>
  <si>
    <t>Fond du Lac County, Wisconsin</t>
  </si>
  <si>
    <t>101,633</t>
  </si>
  <si>
    <t>101,645</t>
  </si>
  <si>
    <t>101,792</t>
  </si>
  <si>
    <t>101,702</t>
  </si>
  <si>
    <t>101,759</t>
  </si>
  <si>
    <t>Forest County, Wisconsin</t>
  </si>
  <si>
    <t>9,304</t>
  </si>
  <si>
    <t>9,292</t>
  </si>
  <si>
    <t>9,183</t>
  </si>
  <si>
    <t>9,128</t>
  </si>
  <si>
    <t>Grant County, Wisconsin</t>
  </si>
  <si>
    <t>51,208</t>
  </si>
  <si>
    <t>51,187</t>
  </si>
  <si>
    <t>51,231</t>
  </si>
  <si>
    <t>50,991</t>
  </si>
  <si>
    <t>51,120</t>
  </si>
  <si>
    <t>Green County, Wisconsin</t>
  </si>
  <si>
    <t>36,852</t>
  </si>
  <si>
    <t>36,972</t>
  </si>
  <si>
    <t>36,881</t>
  </si>
  <si>
    <t>37,086</t>
  </si>
  <si>
    <t>37,063</t>
  </si>
  <si>
    <t>Green Lake County, Wisconsin</t>
  </si>
  <si>
    <t>19,051</t>
  </si>
  <si>
    <t>19,032</t>
  </si>
  <si>
    <t>19,097</t>
  </si>
  <si>
    <t>19,075</t>
  </si>
  <si>
    <t>18,967</t>
  </si>
  <si>
    <t>18,836</t>
  </si>
  <si>
    <t>Iowa County, Wisconsin</t>
  </si>
  <si>
    <t>23,687</t>
  </si>
  <si>
    <t>23,662</t>
  </si>
  <si>
    <t>23,778</t>
  </si>
  <si>
    <t>23,766</t>
  </si>
  <si>
    <t>23,740</t>
  </si>
  <si>
    <t>Iron County, Wisconsin</t>
  </si>
  <si>
    <t>5,916</t>
  </si>
  <si>
    <t>5,893</t>
  </si>
  <si>
    <t>5,938</t>
  </si>
  <si>
    <t>5,887</t>
  </si>
  <si>
    <t>Jackson County, Wisconsin</t>
  </si>
  <si>
    <t>20,449</t>
  </si>
  <si>
    <t>20,465</t>
  </si>
  <si>
    <t>20,534</t>
  </si>
  <si>
    <t>20,477</t>
  </si>
  <si>
    <t>20,585</t>
  </si>
  <si>
    <t>20,652</t>
  </si>
  <si>
    <t>Jefferson County, Wisconsin</t>
  </si>
  <si>
    <t>83,686</t>
  </si>
  <si>
    <t>83,681</t>
  </si>
  <si>
    <t>83,905</t>
  </si>
  <si>
    <t>84,408</t>
  </si>
  <si>
    <t>84,610</t>
  </si>
  <si>
    <t>84,395</t>
  </si>
  <si>
    <t>Juneau County, Wisconsin</t>
  </si>
  <si>
    <t>26,664</t>
  </si>
  <si>
    <t>26,667</t>
  </si>
  <si>
    <t>26,687</t>
  </si>
  <si>
    <t>26,540</t>
  </si>
  <si>
    <t>26,395</t>
  </si>
  <si>
    <t>Kenosha County, Wisconsin</t>
  </si>
  <si>
    <t>166,426</t>
  </si>
  <si>
    <t>166,577</t>
  </si>
  <si>
    <t>166,821</t>
  </si>
  <si>
    <t>167,352</t>
  </si>
  <si>
    <t>167,521</t>
  </si>
  <si>
    <t>168,068</t>
  </si>
  <si>
    <t>Kewaunee County, Wisconsin</t>
  </si>
  <si>
    <t>20,574</t>
  </si>
  <si>
    <t>20,617</t>
  </si>
  <si>
    <t>20,618</t>
  </si>
  <si>
    <t>20,474</t>
  </si>
  <si>
    <t>20,444</t>
  </si>
  <si>
    <t>La Crosse County, Wisconsin</t>
  </si>
  <si>
    <t>114,638</t>
  </si>
  <si>
    <t>114,859</t>
  </si>
  <si>
    <t>115,320</t>
  </si>
  <si>
    <t>116,831</t>
  </si>
  <si>
    <t>117,330</t>
  </si>
  <si>
    <t>118,011</t>
  </si>
  <si>
    <t>Lafayette County, Wisconsin</t>
  </si>
  <si>
    <t>16,836</t>
  </si>
  <si>
    <t>16,793</t>
  </si>
  <si>
    <t>16,853</t>
  </si>
  <si>
    <t>Langlade County, Wisconsin</t>
  </si>
  <si>
    <t>19,977</t>
  </si>
  <si>
    <t>19,883</t>
  </si>
  <si>
    <t>19,729</t>
  </si>
  <si>
    <t>19,572</t>
  </si>
  <si>
    <t>19,410</t>
  </si>
  <si>
    <t>Lincoln County, Wisconsin</t>
  </si>
  <si>
    <t>28,743</t>
  </si>
  <si>
    <t>28,747</t>
  </si>
  <si>
    <t>28,440</t>
  </si>
  <si>
    <t>28,472</t>
  </si>
  <si>
    <t>28,676</t>
  </si>
  <si>
    <t>28,493</t>
  </si>
  <si>
    <t>Manitowoc County, Wisconsin</t>
  </si>
  <si>
    <t>81,442</t>
  </si>
  <si>
    <t>81,286</t>
  </si>
  <si>
    <t>81,139</t>
  </si>
  <si>
    <t>80,816</t>
  </si>
  <si>
    <t>80,623</t>
  </si>
  <si>
    <t>80,160</t>
  </si>
  <si>
    <t>Marathon County, Wisconsin</t>
  </si>
  <si>
    <t>134,063</t>
  </si>
  <si>
    <t>134,065</t>
  </si>
  <si>
    <t>134,531</t>
  </si>
  <si>
    <t>134,689</t>
  </si>
  <si>
    <t>135,365</t>
  </si>
  <si>
    <t>135,780</t>
  </si>
  <si>
    <t>Marinette County, Wisconsin</t>
  </si>
  <si>
    <t>41,749</t>
  </si>
  <si>
    <t>41,705</t>
  </si>
  <si>
    <t>41,454</t>
  </si>
  <si>
    <t>41,488</t>
  </si>
  <si>
    <t>41,497</t>
  </si>
  <si>
    <t>41,298</t>
  </si>
  <si>
    <t>Marquette County, Wisconsin</t>
  </si>
  <si>
    <t>15,404</t>
  </si>
  <si>
    <t>15,186</t>
  </si>
  <si>
    <t>15,149</t>
  </si>
  <si>
    <t>Menominee County, Wisconsin</t>
  </si>
  <si>
    <t>4,232</t>
  </si>
  <si>
    <t>4,372</t>
  </si>
  <si>
    <t>4,373</t>
  </si>
  <si>
    <t>4,382</t>
  </si>
  <si>
    <t>4,522</t>
  </si>
  <si>
    <t>Milwaukee County, Wisconsin</t>
  </si>
  <si>
    <t>947,735</t>
  </si>
  <si>
    <t>947,736</t>
  </si>
  <si>
    <t>948,210</t>
  </si>
  <si>
    <t>951,481</t>
  </si>
  <si>
    <t>954,521</t>
  </si>
  <si>
    <t>956,386</t>
  </si>
  <si>
    <t>956,406</t>
  </si>
  <si>
    <t>Monroe County, Wisconsin</t>
  </si>
  <si>
    <t>44,673</t>
  </si>
  <si>
    <t>44,675</t>
  </si>
  <si>
    <t>44,755</t>
  </si>
  <si>
    <t>45,109</t>
  </si>
  <si>
    <t>45,087</t>
  </si>
  <si>
    <t>45,249</t>
  </si>
  <si>
    <t>45,379</t>
  </si>
  <si>
    <t>Oconto County, Wisconsin</t>
  </si>
  <si>
    <t>37,660</t>
  </si>
  <si>
    <t>37,654</t>
  </si>
  <si>
    <t>37,590</t>
  </si>
  <si>
    <t>37,420</t>
  </si>
  <si>
    <t>37,334</t>
  </si>
  <si>
    <t>37,417</t>
  </si>
  <si>
    <t>Oneida County, Wisconsin</t>
  </si>
  <si>
    <t>35,998</t>
  </si>
  <si>
    <t>35,938</t>
  </si>
  <si>
    <t>35,826</t>
  </si>
  <si>
    <t>35,746</t>
  </si>
  <si>
    <t>35,696</t>
  </si>
  <si>
    <t>35,563</t>
  </si>
  <si>
    <t>Outagamie County, Wisconsin</t>
  </si>
  <si>
    <t>176,695</t>
  </si>
  <si>
    <t>176,861</t>
  </si>
  <si>
    <t>177,727</t>
  </si>
  <si>
    <t>178,877</t>
  </si>
  <si>
    <t>180,225</t>
  </si>
  <si>
    <t>Ozaukee County, Wisconsin</t>
  </si>
  <si>
    <t>86,395</t>
  </si>
  <si>
    <t>86,349</t>
  </si>
  <si>
    <t>86,707</t>
  </si>
  <si>
    <t>87,030</t>
  </si>
  <si>
    <t>87,095</t>
  </si>
  <si>
    <t>87,470</t>
  </si>
  <si>
    <t>Pepin County, Wisconsin</t>
  </si>
  <si>
    <t>7,444</t>
  </si>
  <si>
    <t>7,415</t>
  </si>
  <si>
    <t>7,387</t>
  </si>
  <si>
    <t>7,368</t>
  </si>
  <si>
    <t>Pierce County, Wisconsin</t>
  </si>
  <si>
    <t>41,019</t>
  </si>
  <si>
    <t>41,110</t>
  </si>
  <si>
    <t>40,822</t>
  </si>
  <si>
    <t>40,674</t>
  </si>
  <si>
    <t>40,733</t>
  </si>
  <si>
    <t>40,958</t>
  </si>
  <si>
    <t>Polk County, Wisconsin</t>
  </si>
  <si>
    <t>44,205</t>
  </si>
  <si>
    <t>44,154</t>
  </si>
  <si>
    <t>43,948</t>
  </si>
  <si>
    <t>43,525</t>
  </si>
  <si>
    <t>43,424</t>
  </si>
  <si>
    <t>Portage County, Wisconsin</t>
  </si>
  <si>
    <t>70,019</t>
  </si>
  <si>
    <t>69,977</t>
  </si>
  <si>
    <t>70,156</t>
  </si>
  <si>
    <t>70,481</t>
  </si>
  <si>
    <t>70,587</t>
  </si>
  <si>
    <t>70,482</t>
  </si>
  <si>
    <t>Price County, Wisconsin</t>
  </si>
  <si>
    <t>14,159</t>
  </si>
  <si>
    <t>13,772</t>
  </si>
  <si>
    <t>13,675</t>
  </si>
  <si>
    <t>Racine County, Wisconsin</t>
  </si>
  <si>
    <t>195,408</t>
  </si>
  <si>
    <t>195,428</t>
  </si>
  <si>
    <t>195,446</t>
  </si>
  <si>
    <t>194,979</t>
  </si>
  <si>
    <t>194,683</t>
  </si>
  <si>
    <t>194,922</t>
  </si>
  <si>
    <t>195,163</t>
  </si>
  <si>
    <t>Richland County, Wisconsin</t>
  </si>
  <si>
    <t>18,021</t>
  </si>
  <si>
    <t>17,985</t>
  </si>
  <si>
    <t>17,987</t>
  </si>
  <si>
    <t>17,799</t>
  </si>
  <si>
    <t>17,779</t>
  </si>
  <si>
    <t>17,662</t>
  </si>
  <si>
    <t>Rock County, Wisconsin</t>
  </si>
  <si>
    <t>160,331</t>
  </si>
  <si>
    <t>160,230</t>
  </si>
  <si>
    <t>160,001</t>
  </si>
  <si>
    <t>160,271</t>
  </si>
  <si>
    <t>160,633</t>
  </si>
  <si>
    <t>161,188</t>
  </si>
  <si>
    <t>Rusk County, Wisconsin</t>
  </si>
  <si>
    <t>14,755</t>
  </si>
  <si>
    <t>14,371</t>
  </si>
  <si>
    <t>St. Croix County, Wisconsin</t>
  </si>
  <si>
    <t>84,345</t>
  </si>
  <si>
    <t>84,398</t>
  </si>
  <si>
    <t>84,924</t>
  </si>
  <si>
    <t>85,220</t>
  </si>
  <si>
    <t>85,908</t>
  </si>
  <si>
    <t>86,759</t>
  </si>
  <si>
    <t>Sauk County, Wisconsin</t>
  </si>
  <si>
    <t>61,976</t>
  </si>
  <si>
    <t>62,019</t>
  </si>
  <si>
    <t>62,405</t>
  </si>
  <si>
    <t>62,540</t>
  </si>
  <si>
    <t>63,379</t>
  </si>
  <si>
    <t>Sawyer County, Wisconsin</t>
  </si>
  <si>
    <t>16,530</t>
  </si>
  <si>
    <t>16,540</t>
  </si>
  <si>
    <t>16,437</t>
  </si>
  <si>
    <t>Shawano County, Wisconsin</t>
  </si>
  <si>
    <t>41,949</t>
  </si>
  <si>
    <t>41,955</t>
  </si>
  <si>
    <t>41,933</t>
  </si>
  <si>
    <t>41,778</t>
  </si>
  <si>
    <t>41,603</t>
  </si>
  <si>
    <t>41,579</t>
  </si>
  <si>
    <t>Sheboygan County, Wisconsin</t>
  </si>
  <si>
    <t>115,507</t>
  </si>
  <si>
    <t>115,418</t>
  </si>
  <si>
    <t>115,312</t>
  </si>
  <si>
    <t>114,952</t>
  </si>
  <si>
    <t>114,868</t>
  </si>
  <si>
    <t>115,290</t>
  </si>
  <si>
    <t>Taylor County, Wisconsin</t>
  </si>
  <si>
    <t>20,689</t>
  </si>
  <si>
    <t>20,630</t>
  </si>
  <si>
    <t>20,760</t>
  </si>
  <si>
    <t>20,577</t>
  </si>
  <si>
    <t>20,540</t>
  </si>
  <si>
    <t>Trempealeau County, Wisconsin</t>
  </si>
  <si>
    <t>28,816</t>
  </si>
  <si>
    <t>29,056</t>
  </si>
  <si>
    <t>29,371</t>
  </si>
  <si>
    <t>29,579</t>
  </si>
  <si>
    <t>Vernon County, Wisconsin</t>
  </si>
  <si>
    <t>29,773</t>
  </si>
  <si>
    <t>29,771</t>
  </si>
  <si>
    <t>29,735</t>
  </si>
  <si>
    <t>30,033</t>
  </si>
  <si>
    <t>30,203</t>
  </si>
  <si>
    <t>30,285</t>
  </si>
  <si>
    <t>30,362</t>
  </si>
  <si>
    <t>Vilas County, Wisconsin</t>
  </si>
  <si>
    <t>21,430</t>
  </si>
  <si>
    <t>21,439</t>
  </si>
  <si>
    <t>21,281</t>
  </si>
  <si>
    <t>21,355</t>
  </si>
  <si>
    <t>21,398</t>
  </si>
  <si>
    <t>Walworth County, Wisconsin</t>
  </si>
  <si>
    <t>102,228</t>
  </si>
  <si>
    <t>102,161</t>
  </si>
  <si>
    <t>102,783</t>
  </si>
  <si>
    <t>103,052</t>
  </si>
  <si>
    <t>103,079</t>
  </si>
  <si>
    <t>103,527</t>
  </si>
  <si>
    <t>Washburn County, Wisconsin</t>
  </si>
  <si>
    <t>15,911</t>
  </si>
  <si>
    <t>15,787</t>
  </si>
  <si>
    <t>15,835</t>
  </si>
  <si>
    <t>Washington County, Wisconsin</t>
  </si>
  <si>
    <t>131,887</t>
  </si>
  <si>
    <t>131,885</t>
  </si>
  <si>
    <t>131,897</t>
  </si>
  <si>
    <t>132,157</t>
  </si>
  <si>
    <t>132,581</t>
  </si>
  <si>
    <t>132,746</t>
  </si>
  <si>
    <t>133,251</t>
  </si>
  <si>
    <t>Waukesha County, Wisconsin</t>
  </si>
  <si>
    <t>389,891</t>
  </si>
  <si>
    <t>389,938</t>
  </si>
  <si>
    <t>390,079</t>
  </si>
  <si>
    <t>390,796</t>
  </si>
  <si>
    <t>392,623</t>
  </si>
  <si>
    <t>393,940</t>
  </si>
  <si>
    <t>395,118</t>
  </si>
  <si>
    <t>Waupaca County, Wisconsin</t>
  </si>
  <si>
    <t>52,410</t>
  </si>
  <si>
    <t>52,417</t>
  </si>
  <si>
    <t>52,337</t>
  </si>
  <si>
    <t>52,028</t>
  </si>
  <si>
    <t>52,212</t>
  </si>
  <si>
    <t>52,066</t>
  </si>
  <si>
    <t>Waushara County, Wisconsin</t>
  </si>
  <si>
    <t>24,496</t>
  </si>
  <si>
    <t>24,492</t>
  </si>
  <si>
    <t>24,570</t>
  </si>
  <si>
    <t>24,477</t>
  </si>
  <si>
    <t>24,330</t>
  </si>
  <si>
    <t>24,178</t>
  </si>
  <si>
    <t>Winnebago County, Wisconsin</t>
  </si>
  <si>
    <t>166,994</t>
  </si>
  <si>
    <t>167,004</t>
  </si>
  <si>
    <t>167,558</t>
  </si>
  <si>
    <t>168,634</t>
  </si>
  <si>
    <t>169,360</t>
  </si>
  <si>
    <t>169,511</t>
  </si>
  <si>
    <t>Wood County, Wisconsin</t>
  </si>
  <si>
    <t>74,749</t>
  </si>
  <si>
    <t>74,780</t>
  </si>
  <si>
    <t>74,619</t>
  </si>
  <si>
    <t>74,354</t>
  </si>
  <si>
    <t>73,944</t>
  </si>
  <si>
    <t>73,608</t>
  </si>
  <si>
    <t>Albany County, Wyoming</t>
  </si>
  <si>
    <t>36,299</t>
  </si>
  <si>
    <t>36,440</t>
  </si>
  <si>
    <t>36,913</t>
  </si>
  <si>
    <t>37,363</t>
  </si>
  <si>
    <t>37,574</t>
  </si>
  <si>
    <t>37,811</t>
  </si>
  <si>
    <t>Big Horn County, Wyoming</t>
  </si>
  <si>
    <t>11,674</t>
  </si>
  <si>
    <t>11,745</t>
  </si>
  <si>
    <t>12,006</t>
  </si>
  <si>
    <t>11,930</t>
  </si>
  <si>
    <t>Campbell County, Wyoming</t>
  </si>
  <si>
    <t>46,133</t>
  </si>
  <si>
    <t>46,223</t>
  </si>
  <si>
    <t>47,897</t>
  </si>
  <si>
    <t>48,210</t>
  </si>
  <si>
    <t>48,320</t>
  </si>
  <si>
    <t>Carbon County, Wyoming</t>
  </si>
  <si>
    <t>15,885</t>
  </si>
  <si>
    <t>15,818</t>
  </si>
  <si>
    <t>15,791</t>
  </si>
  <si>
    <t>15,854</t>
  </si>
  <si>
    <t>Converse County, Wyoming</t>
  </si>
  <si>
    <t>13,817</t>
  </si>
  <si>
    <t>14,005</t>
  </si>
  <si>
    <t>14,097</t>
  </si>
  <si>
    <t>Crook County, Wyoming</t>
  </si>
  <si>
    <t>7,083</t>
  </si>
  <si>
    <t>7,108</t>
  </si>
  <si>
    <t>7,158</t>
  </si>
  <si>
    <t>Fremont County, Wyoming</t>
  </si>
  <si>
    <t>40,123</t>
  </si>
  <si>
    <t>40,224</t>
  </si>
  <si>
    <t>40,589</t>
  </si>
  <si>
    <t>41,125</t>
  </si>
  <si>
    <t>Goshen County, Wyoming</t>
  </si>
  <si>
    <t>13,249</t>
  </si>
  <si>
    <t>13,247</t>
  </si>
  <si>
    <t>13,670</t>
  </si>
  <si>
    <t>Hot Springs County, Wyoming</t>
  </si>
  <si>
    <t>4,812</t>
  </si>
  <si>
    <t>4,804</t>
  </si>
  <si>
    <t>4,809</t>
  </si>
  <si>
    <t>4,845</t>
  </si>
  <si>
    <t>4,816</t>
  </si>
  <si>
    <t>Johnson County, Wyoming</t>
  </si>
  <si>
    <t>8,569</t>
  </si>
  <si>
    <t>8,568</t>
  </si>
  <si>
    <t>8,606</t>
  </si>
  <si>
    <t>8,622</t>
  </si>
  <si>
    <t>8,573</t>
  </si>
  <si>
    <t>Laramie County, Wyoming</t>
  </si>
  <si>
    <t>91,738</t>
  </si>
  <si>
    <t>91,881</t>
  </si>
  <si>
    <t>92,199</t>
  </si>
  <si>
    <t>92,607</t>
  </si>
  <si>
    <t>94,849</t>
  </si>
  <si>
    <t>96,015</t>
  </si>
  <si>
    <t>96,389</t>
  </si>
  <si>
    <t>Lincoln County, Wyoming</t>
  </si>
  <si>
    <t>18,106</t>
  </si>
  <si>
    <t>18,075</t>
  </si>
  <si>
    <t>18,004</t>
  </si>
  <si>
    <t>17,926</t>
  </si>
  <si>
    <t>18,326</t>
  </si>
  <si>
    <t>18,567</t>
  </si>
  <si>
    <t>Natrona County, Wyoming</t>
  </si>
  <si>
    <t>75,450</t>
  </si>
  <si>
    <t>75,466</t>
  </si>
  <si>
    <t>76,416</t>
  </si>
  <si>
    <t>78,686</t>
  </si>
  <si>
    <t>81,143</t>
  </si>
  <si>
    <t>81,624</t>
  </si>
  <si>
    <t>Niobrara County, Wyoming</t>
  </si>
  <si>
    <t>2,484</t>
  </si>
  <si>
    <t>2,491</t>
  </si>
  <si>
    <t>2,549</t>
  </si>
  <si>
    <t>2,463</t>
  </si>
  <si>
    <t>Park County, Wyoming</t>
  </si>
  <si>
    <t>28,467</t>
  </si>
  <si>
    <t>28,805</t>
  </si>
  <si>
    <t>29,154</t>
  </si>
  <si>
    <t>Platte County, Wyoming</t>
  </si>
  <si>
    <t>8,667</t>
  </si>
  <si>
    <t>8,680</t>
  </si>
  <si>
    <t>8,799</t>
  </si>
  <si>
    <t>Sheridan County, Wyoming</t>
  </si>
  <si>
    <t>29,116</t>
  </si>
  <si>
    <t>29,148</t>
  </si>
  <si>
    <t>29,275</t>
  </si>
  <si>
    <t>29,836</t>
  </si>
  <si>
    <t>30,032</t>
  </si>
  <si>
    <t>Sublette County, Wyoming</t>
  </si>
  <si>
    <t>10,247</t>
  </si>
  <si>
    <t>10,412</t>
  </si>
  <si>
    <t>Sweetwater County, Wyoming</t>
  </si>
  <si>
    <t>43,806</t>
  </si>
  <si>
    <t>43,599</t>
  </si>
  <si>
    <t>44,048</t>
  </si>
  <si>
    <t>45,115</t>
  </si>
  <si>
    <t>45,205</t>
  </si>
  <si>
    <t>45,010</t>
  </si>
  <si>
    <t>Teton County, Wyoming</t>
  </si>
  <si>
    <t>21,294</t>
  </si>
  <si>
    <t>21,290</t>
  </si>
  <si>
    <t>22,375</t>
  </si>
  <si>
    <t>22,930</t>
  </si>
  <si>
    <t>Uinta County, Wyoming</t>
  </si>
  <si>
    <t>21,118</t>
  </si>
  <si>
    <t>21,103</t>
  </si>
  <si>
    <t>20,917</t>
  </si>
  <si>
    <t>21,031</t>
  </si>
  <si>
    <t>20,904</t>
  </si>
  <si>
    <t>Washakie County, Wyoming</t>
  </si>
  <si>
    <t>8,533</t>
  </si>
  <si>
    <t>8,541</t>
  </si>
  <si>
    <t>8,466</t>
  </si>
  <si>
    <t>Weston County, Wyoming</t>
  </si>
  <si>
    <t>7,208</t>
  </si>
  <si>
    <t>7,169</t>
  </si>
  <si>
    <t>7,102</t>
  </si>
  <si>
    <t>7,051</t>
  </si>
  <si>
    <t>Adjuntas Municipio, Puerto Rico</t>
  </si>
  <si>
    <t>19,483</t>
  </si>
  <si>
    <t>19,473</t>
  </si>
  <si>
    <t>19,170</t>
  </si>
  <si>
    <t>19,052</t>
  </si>
  <si>
    <t>18,900</t>
  </si>
  <si>
    <t>Aguada Municipio, Puerto Rico</t>
  </si>
  <si>
    <t>41,959</t>
  </si>
  <si>
    <t>41,917</t>
  </si>
  <si>
    <t>41,656</t>
  </si>
  <si>
    <t>40,759</t>
  </si>
  <si>
    <t>40,329</t>
  </si>
  <si>
    <t>Aguadilla Municipio, Puerto Rico</t>
  </si>
  <si>
    <t>60,949</t>
  </si>
  <si>
    <t>60,788</t>
  </si>
  <si>
    <t>59,067</t>
  </si>
  <si>
    <t>58,106</t>
  </si>
  <si>
    <t>Aguas Buenas Municipio, Puerto Rico</t>
  </si>
  <si>
    <t>28,659</t>
  </si>
  <si>
    <t>28,654</t>
  </si>
  <si>
    <t>28,390</t>
  </si>
  <si>
    <t>28,098</t>
  </si>
  <si>
    <t>27,799</t>
  </si>
  <si>
    <t>27,473</t>
  </si>
  <si>
    <t>Aibonito Municipio, Puerto Rico</t>
  </si>
  <si>
    <t>25,900</t>
  </si>
  <si>
    <t>25,597</t>
  </si>
  <si>
    <t>24,903</t>
  </si>
  <si>
    <t>24,561</t>
  </si>
  <si>
    <t>Añasco Municipio, Puerto Rico</t>
  </si>
  <si>
    <t>29,261</t>
  </si>
  <si>
    <t>29,271</t>
  </si>
  <si>
    <t>28,635</t>
  </si>
  <si>
    <t>28,403</t>
  </si>
  <si>
    <t>Arecibo Municipio, Puerto Rico</t>
  </si>
  <si>
    <t>96,440</t>
  </si>
  <si>
    <t>96,263</t>
  </si>
  <si>
    <t>95,139</t>
  </si>
  <si>
    <t>93,954</t>
  </si>
  <si>
    <t>92,951</t>
  </si>
  <si>
    <t>91,540</t>
  </si>
  <si>
    <t>Arroyo Municipio, Puerto Rico</t>
  </si>
  <si>
    <t>19,575</t>
  </si>
  <si>
    <t>19,477</t>
  </si>
  <si>
    <t>19,288</t>
  </si>
  <si>
    <t>19,084</t>
  </si>
  <si>
    <t>18,853</t>
  </si>
  <si>
    <t>Barceloneta Municipio, Puerto Rico</t>
  </si>
  <si>
    <t>24,816</t>
  </si>
  <si>
    <t>24,827</t>
  </si>
  <si>
    <t>24,868</t>
  </si>
  <si>
    <t>24,938</t>
  </si>
  <si>
    <t>24,958</t>
  </si>
  <si>
    <t>Barranquitas Municipio, Puerto Rico</t>
  </si>
  <si>
    <t>30,318</t>
  </si>
  <si>
    <t>30,324</t>
  </si>
  <si>
    <t>30,252</t>
  </si>
  <si>
    <t>30,073</t>
  </si>
  <si>
    <t>29,880</t>
  </si>
  <si>
    <t>29,697</t>
  </si>
  <si>
    <t>Bayamón Municipio, Puerto Rico</t>
  </si>
  <si>
    <t>208,116</t>
  </si>
  <si>
    <t>208,105</t>
  </si>
  <si>
    <t>207,644</t>
  </si>
  <si>
    <t>205,090</t>
  </si>
  <si>
    <t>201,608</t>
  </si>
  <si>
    <t>197,813</t>
  </si>
  <si>
    <t>194,210</t>
  </si>
  <si>
    <t>Cabo Rojo Municipio, Puerto Rico</t>
  </si>
  <si>
    <t>50,917</t>
  </si>
  <si>
    <t>50,963</t>
  </si>
  <si>
    <t>50,904</t>
  </si>
  <si>
    <t>50,747</t>
  </si>
  <si>
    <t>50,569</t>
  </si>
  <si>
    <t>50,349</t>
  </si>
  <si>
    <t>Caguas Municipio, Puerto Rico</t>
  </si>
  <si>
    <t>142,893</t>
  </si>
  <si>
    <t>142,917</t>
  </si>
  <si>
    <t>142,854</t>
  </si>
  <si>
    <t>141,796</t>
  </si>
  <si>
    <t>140,390</t>
  </si>
  <si>
    <t>138,760</t>
  </si>
  <si>
    <t>137,032</t>
  </si>
  <si>
    <t>Camuy Municipio, Puerto Rico</t>
  </si>
  <si>
    <t>35,159</t>
  </si>
  <si>
    <t>34,471</t>
  </si>
  <si>
    <t>33,664</t>
  </si>
  <si>
    <t>Canóvanas Municipio, Puerto Rico</t>
  </si>
  <si>
    <t>47,648</t>
  </si>
  <si>
    <t>47,694</t>
  </si>
  <si>
    <t>47,762</t>
  </si>
  <si>
    <t>47,589</t>
  </si>
  <si>
    <t>47,457</t>
  </si>
  <si>
    <t>Carolina Municipio, Puerto Rico</t>
  </si>
  <si>
    <t>176,762</t>
  </si>
  <si>
    <t>176,420</t>
  </si>
  <si>
    <t>174,226</t>
  </si>
  <si>
    <t>171,474</t>
  </si>
  <si>
    <t>168,611</t>
  </si>
  <si>
    <t>165,820</t>
  </si>
  <si>
    <t>Cataño Municipio, Puerto Rico</t>
  </si>
  <si>
    <t>28,140</t>
  </si>
  <si>
    <t>28,077</t>
  </si>
  <si>
    <t>27,694</t>
  </si>
  <si>
    <t>27,235</t>
  </si>
  <si>
    <t>26,777</t>
  </si>
  <si>
    <t>26,274</t>
  </si>
  <si>
    <t>Cayey Municipio, Puerto Rico</t>
  </si>
  <si>
    <t>48,119</t>
  </si>
  <si>
    <t>48,115</t>
  </si>
  <si>
    <t>47,763</t>
  </si>
  <si>
    <t>47,306</t>
  </si>
  <si>
    <t>46,783</t>
  </si>
  <si>
    <t>46,293</t>
  </si>
  <si>
    <t>Ceiba Municipio, Puerto Rico</t>
  </si>
  <si>
    <t>13,631</t>
  </si>
  <si>
    <t>13,611</t>
  </si>
  <si>
    <t>13,390</t>
  </si>
  <si>
    <t>13,122</t>
  </si>
  <si>
    <t>12,607</t>
  </si>
  <si>
    <t>Ciales Municipio, Puerto Rico</t>
  </si>
  <si>
    <t>18,782</t>
  </si>
  <si>
    <t>18,753</t>
  </si>
  <si>
    <t>17,979</t>
  </si>
  <si>
    <t>Cidra Municipio, Puerto Rico</t>
  </si>
  <si>
    <t>43,480</t>
  </si>
  <si>
    <t>43,477</t>
  </si>
  <si>
    <t>43,245</t>
  </si>
  <si>
    <t>42,971</t>
  </si>
  <si>
    <t>42,579</t>
  </si>
  <si>
    <t>Coamo Municipio, Puerto Rico</t>
  </si>
  <si>
    <t>40,512</t>
  </si>
  <si>
    <t>40,568</t>
  </si>
  <si>
    <t>40,643</t>
  </si>
  <si>
    <t>40,409</t>
  </si>
  <si>
    <t>40,331</t>
  </si>
  <si>
    <t>Comerío Municipio, Puerto Rico</t>
  </si>
  <si>
    <t>20,778</t>
  </si>
  <si>
    <t>20,796</t>
  </si>
  <si>
    <t>20,683</t>
  </si>
  <si>
    <t>20,536</t>
  </si>
  <si>
    <t>20,253</t>
  </si>
  <si>
    <t>Corozal Municipio, Puerto Rico</t>
  </si>
  <si>
    <t>37,142</t>
  </si>
  <si>
    <t>37,134</t>
  </si>
  <si>
    <t>36,874</t>
  </si>
  <si>
    <t>36,514</t>
  </si>
  <si>
    <t>36,098</t>
  </si>
  <si>
    <t>35,693</t>
  </si>
  <si>
    <t>Culebra Municipio, Puerto Rico</t>
  </si>
  <si>
    <t>1,818</t>
  </si>
  <si>
    <t>1,820</t>
  </si>
  <si>
    <t>1,814</t>
  </si>
  <si>
    <t>1,817</t>
  </si>
  <si>
    <t>Dorado Municipio, Puerto Rico</t>
  </si>
  <si>
    <t>38,165</t>
  </si>
  <si>
    <t>38,237</t>
  </si>
  <si>
    <t>38,369</t>
  </si>
  <si>
    <t>38,342</t>
  </si>
  <si>
    <t>38,314</t>
  </si>
  <si>
    <t>38,264</t>
  </si>
  <si>
    <t>Fajardo Municipio, Puerto Rico</t>
  </si>
  <si>
    <t>36,993</t>
  </si>
  <si>
    <t>36,880</t>
  </si>
  <si>
    <t>35,593</t>
  </si>
  <si>
    <t>34,864</t>
  </si>
  <si>
    <t>34,049</t>
  </si>
  <si>
    <t>Florida Municipio, Puerto Rico</t>
  </si>
  <si>
    <t>12,688</t>
  </si>
  <si>
    <t>12,618</t>
  </si>
  <si>
    <t>12,603</t>
  </si>
  <si>
    <t>12,504</t>
  </si>
  <si>
    <t>Guánica Municipio, Puerto Rico</t>
  </si>
  <si>
    <t>19,427</t>
  </si>
  <si>
    <t>19,376</t>
  </si>
  <si>
    <t>19,006</t>
  </si>
  <si>
    <t>18,653</t>
  </si>
  <si>
    <t>18,246</t>
  </si>
  <si>
    <t>17,852</t>
  </si>
  <si>
    <t>Guayama Municipio, Puerto Rico</t>
  </si>
  <si>
    <t>45,362</t>
  </si>
  <si>
    <t>45,277</t>
  </si>
  <si>
    <t>44,532</t>
  </si>
  <si>
    <t>44,077</t>
  </si>
  <si>
    <t>43,953</t>
  </si>
  <si>
    <t>43,467</t>
  </si>
  <si>
    <t>Guayanilla Municipio, Puerto Rico</t>
  </si>
  <si>
    <t>21,525</t>
  </si>
  <si>
    <t>21,226</t>
  </si>
  <si>
    <t>20,148</t>
  </si>
  <si>
    <t>Guaynabo Municipio, Puerto Rico</t>
  </si>
  <si>
    <t>97,924</t>
  </si>
  <si>
    <t>97,788</t>
  </si>
  <si>
    <t>96,811</t>
  </si>
  <si>
    <t>95,536</t>
  </si>
  <si>
    <t>94,207</t>
  </si>
  <si>
    <t>92,799</t>
  </si>
  <si>
    <t>Gurabo Municipio, Puerto Rico</t>
  </si>
  <si>
    <t>45,369</t>
  </si>
  <si>
    <t>45,373</t>
  </si>
  <si>
    <t>45,555</t>
  </si>
  <si>
    <t>46,149</t>
  </si>
  <si>
    <t>46,553</t>
  </si>
  <si>
    <t>46,899</t>
  </si>
  <si>
    <t>47,145</t>
  </si>
  <si>
    <t>Hatillo Municipio, Puerto Rico</t>
  </si>
  <si>
    <t>41,953</t>
  </si>
  <si>
    <t>41,969</t>
  </si>
  <si>
    <t>41,983</t>
  </si>
  <si>
    <t>41,846</t>
  </si>
  <si>
    <t>41,734</t>
  </si>
  <si>
    <t>Hormigueros Municipio, Puerto Rico</t>
  </si>
  <si>
    <t>17,250</t>
  </si>
  <si>
    <t>17,188</t>
  </si>
  <si>
    <t>17,051</t>
  </si>
  <si>
    <t>16,885</t>
  </si>
  <si>
    <t>Humacao Municipio, Puerto Rico</t>
  </si>
  <si>
    <t>58,466</t>
  </si>
  <si>
    <t>58,370</t>
  </si>
  <si>
    <t>57,891</t>
  </si>
  <si>
    <t>57,221</t>
  </si>
  <si>
    <t>56,537</t>
  </si>
  <si>
    <t>55,884</t>
  </si>
  <si>
    <t>Isabela Municipio, Puerto Rico</t>
  </si>
  <si>
    <t>45,631</t>
  </si>
  <si>
    <t>45,655</t>
  </si>
  <si>
    <t>45,424</t>
  </si>
  <si>
    <t>45,014</t>
  </si>
  <si>
    <t>44,581</t>
  </si>
  <si>
    <t>44,149</t>
  </si>
  <si>
    <t>Jayuya Municipio, Puerto Rico</t>
  </si>
  <si>
    <t>16,642</t>
  </si>
  <si>
    <t>16,638</t>
  </si>
  <si>
    <t>16,449</t>
  </si>
  <si>
    <t>16,197</t>
  </si>
  <si>
    <t>Juana Díaz Municipio, Puerto Rico</t>
  </si>
  <si>
    <t>50,739</t>
  </si>
  <si>
    <t>49,946</t>
  </si>
  <si>
    <t>49,410</t>
  </si>
  <si>
    <t>48,853</t>
  </si>
  <si>
    <t>Juncos Municipio, Puerto Rico</t>
  </si>
  <si>
    <t>40,290</t>
  </si>
  <si>
    <t>40,344</t>
  </si>
  <si>
    <t>40,379</t>
  </si>
  <si>
    <t>40,321</t>
  </si>
  <si>
    <t>40,275</t>
  </si>
  <si>
    <t>Lajas Municipio, Puerto Rico</t>
  </si>
  <si>
    <t>25,753</t>
  </si>
  <si>
    <t>25,707</t>
  </si>
  <si>
    <t>25,439</t>
  </si>
  <si>
    <t>24,803</t>
  </si>
  <si>
    <t>24,465</t>
  </si>
  <si>
    <t>Lares Municipio, Puerto Rico</t>
  </si>
  <si>
    <t>30,753</t>
  </si>
  <si>
    <t>30,629</t>
  </si>
  <si>
    <t>30,064</t>
  </si>
  <si>
    <t>29,423</t>
  </si>
  <si>
    <t>28,208</t>
  </si>
  <si>
    <t>Las Marías Municipio, Puerto Rico</t>
  </si>
  <si>
    <t>9,881</t>
  </si>
  <si>
    <t>9,870</t>
  </si>
  <si>
    <t>9,699</t>
  </si>
  <si>
    <t>9,353</t>
  </si>
  <si>
    <t>9,158</t>
  </si>
  <si>
    <t>Las Piedras Municipio, Puerto Rico</t>
  </si>
  <si>
    <t>38,675</t>
  </si>
  <si>
    <t>38,719</t>
  </si>
  <si>
    <t>38,861</t>
  </si>
  <si>
    <t>38,808</t>
  </si>
  <si>
    <t>38,734</t>
  </si>
  <si>
    <t>38,671</t>
  </si>
  <si>
    <t>Loíza Municipio, Puerto Rico</t>
  </si>
  <si>
    <t>30,060</t>
  </si>
  <si>
    <t>30,016</t>
  </si>
  <si>
    <t>29,057</t>
  </si>
  <si>
    <t>28,551</t>
  </si>
  <si>
    <t>Luquillo Municipio, Puerto Rico</t>
  </si>
  <si>
    <t>19,948</t>
  </si>
  <si>
    <t>19,771</t>
  </si>
  <si>
    <t>19,542</t>
  </si>
  <si>
    <t>Manatí Municipio, Puerto Rico</t>
  </si>
  <si>
    <t>44,113</t>
  </si>
  <si>
    <t>44,039</t>
  </si>
  <si>
    <t>43,550</t>
  </si>
  <si>
    <t>42,939</t>
  </si>
  <si>
    <t>42,299</t>
  </si>
  <si>
    <t>41,675</t>
  </si>
  <si>
    <t>Maricao Municipio, Puerto Rico</t>
  </si>
  <si>
    <t>6,276</t>
  </si>
  <si>
    <t>6,278</t>
  </si>
  <si>
    <t>6,146</t>
  </si>
  <si>
    <t>6,022</t>
  </si>
  <si>
    <t>Maunabo Municipio, Puerto Rico</t>
  </si>
  <si>
    <t>12,215</t>
  </si>
  <si>
    <t>12,074</t>
  </si>
  <si>
    <t>11,746</t>
  </si>
  <si>
    <t>11,565</t>
  </si>
  <si>
    <t>Mayagüez Municipio, Puerto Rico</t>
  </si>
  <si>
    <t>89,080</t>
  </si>
  <si>
    <t>88,786</t>
  </si>
  <si>
    <t>87,231</t>
  </si>
  <si>
    <t>85,465</t>
  </si>
  <si>
    <t>83,726</t>
  </si>
  <si>
    <t>81,915</t>
  </si>
  <si>
    <t>Moca Municipio, Puerto Rico</t>
  </si>
  <si>
    <t>40,109</t>
  </si>
  <si>
    <t>40,104</t>
  </si>
  <si>
    <t>39,823</t>
  </si>
  <si>
    <t>39,413</t>
  </si>
  <si>
    <t>38,946</t>
  </si>
  <si>
    <t>38,461</t>
  </si>
  <si>
    <t>Morovis Municipio, Puerto Rico</t>
  </si>
  <si>
    <t>32,610</t>
  </si>
  <si>
    <t>32,649</t>
  </si>
  <si>
    <t>32,652</t>
  </si>
  <si>
    <t>32,544</t>
  </si>
  <si>
    <t>32,379</t>
  </si>
  <si>
    <t>32,194</t>
  </si>
  <si>
    <t>Naguabo Municipio, Puerto Rico</t>
  </si>
  <si>
    <t>26,720</t>
  </si>
  <si>
    <t>26,772</t>
  </si>
  <si>
    <t>26,904</t>
  </si>
  <si>
    <t>26,925</t>
  </si>
  <si>
    <t>26,917</t>
  </si>
  <si>
    <t>26,886</t>
  </si>
  <si>
    <t>Naranjito Municipio, Puerto Rico</t>
  </si>
  <si>
    <t>30,402</t>
  </si>
  <si>
    <t>30,384</t>
  </si>
  <si>
    <t>30,250</t>
  </si>
  <si>
    <t>30,083</t>
  </si>
  <si>
    <t>29,851</t>
  </si>
  <si>
    <t>29,602</t>
  </si>
  <si>
    <t>Orocovis Municipio, Puerto Rico</t>
  </si>
  <si>
    <t>23,423</t>
  </si>
  <si>
    <t>23,214</t>
  </si>
  <si>
    <t>22,936</t>
  </si>
  <si>
    <t>22,668</t>
  </si>
  <si>
    <t>Patillas Municipio, Puerto Rico</t>
  </si>
  <si>
    <t>19,277</t>
  </si>
  <si>
    <t>19,258</t>
  </si>
  <si>
    <t>19,036</t>
  </si>
  <si>
    <t>18,769</t>
  </si>
  <si>
    <t>18,506</t>
  </si>
  <si>
    <t>Peñuelas Municipio, Puerto Rico</t>
  </si>
  <si>
    <t>24,282</t>
  </si>
  <si>
    <t>24,219</t>
  </si>
  <si>
    <t>23,815</t>
  </si>
  <si>
    <t>23,317</t>
  </si>
  <si>
    <t>22,821</t>
  </si>
  <si>
    <t>22,365</t>
  </si>
  <si>
    <t>Ponce Municipio, Puerto Rico</t>
  </si>
  <si>
    <t>166,327</t>
  </si>
  <si>
    <t>165,714</t>
  </si>
  <si>
    <t>162,977</t>
  </si>
  <si>
    <t>156,456</t>
  </si>
  <si>
    <t>153,540</t>
  </si>
  <si>
    <t>Quebradillas Municipio, Puerto Rico</t>
  </si>
  <si>
    <t>25,919</t>
  </si>
  <si>
    <t>25,899</t>
  </si>
  <si>
    <t>25,758</t>
  </si>
  <si>
    <t>25,550</t>
  </si>
  <si>
    <t>25,042</t>
  </si>
  <si>
    <t>Rincón Municipio, Puerto Rico</t>
  </si>
  <si>
    <t>15,200</t>
  </si>
  <si>
    <t>15,199</t>
  </si>
  <si>
    <t>15,009</t>
  </si>
  <si>
    <t>14,879</t>
  </si>
  <si>
    <t>Río Grande Municipio, Puerto Rico</t>
  </si>
  <si>
    <t>54,304</t>
  </si>
  <si>
    <t>54,319</t>
  </si>
  <si>
    <t>54,298</t>
  </si>
  <si>
    <t>53,993</t>
  </si>
  <si>
    <t>53,807</t>
  </si>
  <si>
    <t>53,374</t>
  </si>
  <si>
    <t>52,668</t>
  </si>
  <si>
    <t>Sabana Grande Municipio, Puerto Rico</t>
  </si>
  <si>
    <t>25,007</t>
  </si>
  <si>
    <t>24,402</t>
  </si>
  <si>
    <t>24,121</t>
  </si>
  <si>
    <t>Salinas Municipio, Puerto Rico</t>
  </si>
  <si>
    <t>31,078</t>
  </si>
  <si>
    <t>31,046</t>
  </si>
  <si>
    <t>30,864</t>
  </si>
  <si>
    <t>30,507</t>
  </si>
  <si>
    <t>29,881</t>
  </si>
  <si>
    <t>San Germán Municipio, Puerto Rico</t>
  </si>
  <si>
    <t>35,527</t>
  </si>
  <si>
    <t>35,691</t>
  </si>
  <si>
    <t>35,629</t>
  </si>
  <si>
    <t>35,272</t>
  </si>
  <si>
    <t>34,194</t>
  </si>
  <si>
    <t>33,725</t>
  </si>
  <si>
    <t>San Juan Municipio, Puerto Rico</t>
  </si>
  <si>
    <t>395,326</t>
  </si>
  <si>
    <t>395,487</t>
  </si>
  <si>
    <t>394,234</t>
  </si>
  <si>
    <t>387,740</t>
  </si>
  <si>
    <t>380,380</t>
  </si>
  <si>
    <t>372,815</t>
  </si>
  <si>
    <t>365,575</t>
  </si>
  <si>
    <t>San Lorenzo Municipio, Puerto Rico</t>
  </si>
  <si>
    <t>41,034</t>
  </si>
  <si>
    <t>41,020</t>
  </si>
  <si>
    <t>40,721</t>
  </si>
  <si>
    <t>40,348</t>
  </si>
  <si>
    <t>39,954</t>
  </si>
  <si>
    <t>39,524</t>
  </si>
  <si>
    <t>San Sebastián Municipio, Puerto Rico</t>
  </si>
  <si>
    <t>42,430</t>
  </si>
  <si>
    <t>42,337</t>
  </si>
  <si>
    <t>41,255</t>
  </si>
  <si>
    <t>Santa Isabel Municipio, Puerto Rico</t>
  </si>
  <si>
    <t>23,274</t>
  </si>
  <si>
    <t>23,255</t>
  </si>
  <si>
    <t>23,144</t>
  </si>
  <si>
    <t>23,023</t>
  </si>
  <si>
    <t>22,860</t>
  </si>
  <si>
    <t>Toa Alta Municipio, Puerto Rico</t>
  </si>
  <si>
    <t>74,066</t>
  </si>
  <si>
    <t>74,070</t>
  </si>
  <si>
    <t>74,278</t>
  </si>
  <si>
    <t>74,691</t>
  </si>
  <si>
    <t>74,802</t>
  </si>
  <si>
    <t>74,833</t>
  </si>
  <si>
    <t>74,837</t>
  </si>
  <si>
    <t>Toa Baja Municipio, Puerto Rico</t>
  </si>
  <si>
    <t>89,609</t>
  </si>
  <si>
    <t>89,616</t>
  </si>
  <si>
    <t>89,465</t>
  </si>
  <si>
    <t>88,278</t>
  </si>
  <si>
    <t>86,912</t>
  </si>
  <si>
    <t>85,546</t>
  </si>
  <si>
    <t>84,165</t>
  </si>
  <si>
    <t>Trujillo Alto Municipio, Puerto Rico</t>
  </si>
  <si>
    <t>74,842</t>
  </si>
  <si>
    <t>74,757</t>
  </si>
  <si>
    <t>74,047</t>
  </si>
  <si>
    <t>73,147</t>
  </si>
  <si>
    <t>72,179</t>
  </si>
  <si>
    <t>71,019</t>
  </si>
  <si>
    <t>Utuado Municipio, Puerto Rico</t>
  </si>
  <si>
    <t>33,149</t>
  </si>
  <si>
    <t>33,056</t>
  </si>
  <si>
    <t>32,639</t>
  </si>
  <si>
    <t>31,582</t>
  </si>
  <si>
    <t>31,050</t>
  </si>
  <si>
    <t>Vega Alta Municipio, Puerto Rico</t>
  </si>
  <si>
    <t>39,951</t>
  </si>
  <si>
    <t>39,915</t>
  </si>
  <si>
    <t>39,721</t>
  </si>
  <si>
    <t>39,526</t>
  </si>
  <si>
    <t>39,236</t>
  </si>
  <si>
    <t>Vega Baja Municipio, Puerto Rico</t>
  </si>
  <si>
    <t>59,554</t>
  </si>
  <si>
    <t>58,795</t>
  </si>
  <si>
    <t>57,960</t>
  </si>
  <si>
    <t>Vieques Municipio, Puerto Rico</t>
  </si>
  <si>
    <t>9,306</t>
  </si>
  <si>
    <t>9,237</t>
  </si>
  <si>
    <t>9,113</t>
  </si>
  <si>
    <t>Villalba Municipio, Puerto Rico</t>
  </si>
  <si>
    <t>26,007</t>
  </si>
  <si>
    <t>25,604</t>
  </si>
  <si>
    <t>25,201</t>
  </si>
  <si>
    <t>24,389</t>
  </si>
  <si>
    <t>Yabucoa Municipio, Puerto Rico</t>
  </si>
  <si>
    <t>37,941</t>
  </si>
  <si>
    <t>37,880</t>
  </si>
  <si>
    <t>37,442</t>
  </si>
  <si>
    <t>36,919</t>
  </si>
  <si>
    <t>36,397</t>
  </si>
  <si>
    <t>35,879</t>
  </si>
  <si>
    <t>Yauco Municipio, Puerto Rico</t>
  </si>
  <si>
    <t>42,043</t>
  </si>
  <si>
    <t>41,926</t>
  </si>
  <si>
    <t>41,216</t>
  </si>
  <si>
    <t>40,425</t>
  </si>
  <si>
    <t>39,604</t>
  </si>
  <si>
    <t>38,782</t>
  </si>
  <si>
    <t/>
  </si>
  <si>
    <t>Value</t>
  </si>
  <si>
    <t>PR</t>
  </si>
  <si>
    <t>VI</t>
  </si>
  <si>
    <t>FL</t>
  </si>
  <si>
    <t>IL</t>
  </si>
  <si>
    <t>AS</t>
  </si>
  <si>
    <t>GU</t>
  </si>
  <si>
    <t>MP</t>
  </si>
  <si>
    <t>Updated 02/05/16 (data through 2014) - Monitoring does not include Industrial, EPA, and other federal monitors</t>
  </si>
  <si>
    <t>Pollutant/Program</t>
  </si>
  <si>
    <t>Ozone</t>
  </si>
  <si>
    <t>Lead (Hi-vol)</t>
  </si>
  <si>
    <t>NCore (additional measurements)</t>
  </si>
  <si>
    <t>Region</t>
  </si>
  <si>
    <t>Number of Monitors</t>
  </si>
  <si>
    <t>Total</t>
  </si>
  <si>
    <t>Assumptions:</t>
  </si>
  <si>
    <t>R9</t>
  </si>
  <si>
    <t>Sum</t>
  </si>
  <si>
    <t>Summary of Operating Ambient Air Monitoring Network</t>
  </si>
  <si>
    <t>STATE</t>
  </si>
  <si>
    <t>COUNTY</t>
  </si>
  <si>
    <t>FIPS</t>
  </si>
  <si>
    <t>Total Cancer Risk (per million)</t>
  </si>
  <si>
    <t>US</t>
  </si>
  <si>
    <t>Entire U.S.</t>
  </si>
  <si>
    <t>00000</t>
  </si>
  <si>
    <t>EPA Region 4</t>
  </si>
  <si>
    <t>Entire state</t>
  </si>
  <si>
    <t>01000</t>
  </si>
  <si>
    <t>Autauga</t>
  </si>
  <si>
    <t>01001</t>
  </si>
  <si>
    <t>01003</t>
  </si>
  <si>
    <t>Barbour</t>
  </si>
  <si>
    <t>01005</t>
  </si>
  <si>
    <t>01007</t>
  </si>
  <si>
    <t>01009</t>
  </si>
  <si>
    <t>Bullock</t>
  </si>
  <si>
    <t>01011</t>
  </si>
  <si>
    <t>01013</t>
  </si>
  <si>
    <t>Calhoun</t>
  </si>
  <si>
    <t>01015</t>
  </si>
  <si>
    <t>Chambers</t>
  </si>
  <si>
    <t>01017</t>
  </si>
  <si>
    <t>01019</t>
  </si>
  <si>
    <t>Chilton</t>
  </si>
  <si>
    <t>01021</t>
  </si>
  <si>
    <t>Choctaw</t>
  </si>
  <si>
    <t>01023</t>
  </si>
  <si>
    <t>01025</t>
  </si>
  <si>
    <t>01027</t>
  </si>
  <si>
    <t>Cleburne</t>
  </si>
  <si>
    <t>01029</t>
  </si>
  <si>
    <t>Coffee</t>
  </si>
  <si>
    <t>01031</t>
  </si>
  <si>
    <t>01033</t>
  </si>
  <si>
    <t>Conecuh</t>
  </si>
  <si>
    <t>01035</t>
  </si>
  <si>
    <t>Coosa</t>
  </si>
  <si>
    <t>01037</t>
  </si>
  <si>
    <t>Covington</t>
  </si>
  <si>
    <t>01039</t>
  </si>
  <si>
    <t>Crenshaw</t>
  </si>
  <si>
    <t>01041</t>
  </si>
  <si>
    <t>Cullman</t>
  </si>
  <si>
    <t>01043</t>
  </si>
  <si>
    <t>Dale</t>
  </si>
  <si>
    <t>01045</t>
  </si>
  <si>
    <t>01047</t>
  </si>
  <si>
    <t>01049</t>
  </si>
  <si>
    <t>01051</t>
  </si>
  <si>
    <t>01053</t>
  </si>
  <si>
    <t>01055</t>
  </si>
  <si>
    <t>01057</t>
  </si>
  <si>
    <t>01059</t>
  </si>
  <si>
    <t>Geneva</t>
  </si>
  <si>
    <t>01061</t>
  </si>
  <si>
    <t>01063</t>
  </si>
  <si>
    <t>Hale</t>
  </si>
  <si>
    <t>01065</t>
  </si>
  <si>
    <t>01067</t>
  </si>
  <si>
    <t>01069</t>
  </si>
  <si>
    <t>01071</t>
  </si>
  <si>
    <t>01073</t>
  </si>
  <si>
    <t>Lamar</t>
  </si>
  <si>
    <t>01075</t>
  </si>
  <si>
    <t>01077</t>
  </si>
  <si>
    <t>01079</t>
  </si>
  <si>
    <t>01081</t>
  </si>
  <si>
    <t>Limestone</t>
  </si>
  <si>
    <t>01083</t>
  </si>
  <si>
    <t>01085</t>
  </si>
  <si>
    <t>01087</t>
  </si>
  <si>
    <t>01089</t>
  </si>
  <si>
    <t>Marengo</t>
  </si>
  <si>
    <t>01091</t>
  </si>
  <si>
    <t>01093</t>
  </si>
  <si>
    <t>01095</t>
  </si>
  <si>
    <t>01097</t>
  </si>
  <si>
    <t>01099</t>
  </si>
  <si>
    <t>01101</t>
  </si>
  <si>
    <t>01103</t>
  </si>
  <si>
    <t>01105</t>
  </si>
  <si>
    <t>01107</t>
  </si>
  <si>
    <t>01109</t>
  </si>
  <si>
    <t>01111</t>
  </si>
  <si>
    <t>01113</t>
  </si>
  <si>
    <t>01115</t>
  </si>
  <si>
    <t>01117</t>
  </si>
  <si>
    <t>01119</t>
  </si>
  <si>
    <t>01121</t>
  </si>
  <si>
    <t>Tallapoosa</t>
  </si>
  <si>
    <t>01123</t>
  </si>
  <si>
    <t>01125</t>
  </si>
  <si>
    <t>01127</t>
  </si>
  <si>
    <t>01129</t>
  </si>
  <si>
    <t>Wilcox</t>
  </si>
  <si>
    <t>01131</t>
  </si>
  <si>
    <t>Winston</t>
  </si>
  <si>
    <t>01133</t>
  </si>
  <si>
    <t>EPA Region 10</t>
  </si>
  <si>
    <t>02000</t>
  </si>
  <si>
    <t>Aleutians East Borough</t>
  </si>
  <si>
    <t>02013</t>
  </si>
  <si>
    <t>Aleutians West Census Area</t>
  </si>
  <si>
    <t>02016</t>
  </si>
  <si>
    <t>Anchorage Municipality</t>
  </si>
  <si>
    <t>02020</t>
  </si>
  <si>
    <t>Bethel Census Area</t>
  </si>
  <si>
    <t>02050</t>
  </si>
  <si>
    <t>Bristol Bay Borough</t>
  </si>
  <si>
    <t>02060</t>
  </si>
  <si>
    <t>Denali Borough</t>
  </si>
  <si>
    <t>02068</t>
  </si>
  <si>
    <t>Dillingham Census Area</t>
  </si>
  <si>
    <t>02070</t>
  </si>
  <si>
    <t>Fairbanks North Star Borough</t>
  </si>
  <si>
    <t>02090</t>
  </si>
  <si>
    <t>Haines Borough</t>
  </si>
  <si>
    <t>02100</t>
  </si>
  <si>
    <t>Hoonah-Angoon Census Area</t>
  </si>
  <si>
    <t>02105</t>
  </si>
  <si>
    <t>Juneau City and Borough</t>
  </si>
  <si>
    <t>02110</t>
  </si>
  <si>
    <t>Kenai Peninsula Borough</t>
  </si>
  <si>
    <t>02122</t>
  </si>
  <si>
    <t>Ketchikan Gateway Borough</t>
  </si>
  <si>
    <t>02130</t>
  </si>
  <si>
    <t>Kodiak Island Borough</t>
  </si>
  <si>
    <t>02150</t>
  </si>
  <si>
    <t>Lake and Peninsula Borough</t>
  </si>
  <si>
    <t>02164</t>
  </si>
  <si>
    <t>Matanuska-Susitna Borough</t>
  </si>
  <si>
    <t>02170</t>
  </si>
  <si>
    <t>Nome Census Area</t>
  </si>
  <si>
    <t>02180</t>
  </si>
  <si>
    <t>North Slope Borough</t>
  </si>
  <si>
    <t>02185</t>
  </si>
  <si>
    <t>Northwest Arctic Borough</t>
  </si>
  <si>
    <t>02188</t>
  </si>
  <si>
    <t>Petersburg Census Area</t>
  </si>
  <si>
    <t>02195</t>
  </si>
  <si>
    <t>Prince of Wales-Hyder Census Area</t>
  </si>
  <si>
    <t>02198</t>
  </si>
  <si>
    <t>Sitka City and Borough</t>
  </si>
  <si>
    <t>02220</t>
  </si>
  <si>
    <t>Skagway Municipality</t>
  </si>
  <si>
    <t>02230</t>
  </si>
  <si>
    <t>Southeast Fairbanks Census Area</t>
  </si>
  <si>
    <t>02240</t>
  </si>
  <si>
    <t>Valdez-Cordova Census Area</t>
  </si>
  <si>
    <t>02261</t>
  </si>
  <si>
    <t>Wade Hampton Census Area</t>
  </si>
  <si>
    <t>02270</t>
  </si>
  <si>
    <t>Wrangell City and Borough</t>
  </si>
  <si>
    <t>02275</t>
  </si>
  <si>
    <t>Yakutat City and Borough</t>
  </si>
  <si>
    <t>02282</t>
  </si>
  <si>
    <t>Yukon-Koyukuk Census Area</t>
  </si>
  <si>
    <t>02290</t>
  </si>
  <si>
    <t>EPA Region 9</t>
  </si>
  <si>
    <t>04000</t>
  </si>
  <si>
    <t>Apache</t>
  </si>
  <si>
    <t>04001</t>
  </si>
  <si>
    <t>04003</t>
  </si>
  <si>
    <t>04005</t>
  </si>
  <si>
    <t>04007</t>
  </si>
  <si>
    <t>04009</t>
  </si>
  <si>
    <t>Greenlee</t>
  </si>
  <si>
    <t>04011</t>
  </si>
  <si>
    <t>04012</t>
  </si>
  <si>
    <t>04013</t>
  </si>
  <si>
    <t>Mohave</t>
  </si>
  <si>
    <t>04015</t>
  </si>
  <si>
    <t>04017</t>
  </si>
  <si>
    <t>04019</t>
  </si>
  <si>
    <t>04021</t>
  </si>
  <si>
    <t>04023</t>
  </si>
  <si>
    <t>04025</t>
  </si>
  <si>
    <t>04027</t>
  </si>
  <si>
    <t>EPA Region 6</t>
  </si>
  <si>
    <t>05000</t>
  </si>
  <si>
    <t>05001</t>
  </si>
  <si>
    <t>05003</t>
  </si>
  <si>
    <t>Baxter</t>
  </si>
  <si>
    <t>05005</t>
  </si>
  <si>
    <t>Benton</t>
  </si>
  <si>
    <t>05007</t>
  </si>
  <si>
    <t>05009</t>
  </si>
  <si>
    <t>Bradley</t>
  </si>
  <si>
    <t>05011</t>
  </si>
  <si>
    <t>05013</t>
  </si>
  <si>
    <t>05015</t>
  </si>
  <si>
    <t>Chicot</t>
  </si>
  <si>
    <t>05017</t>
  </si>
  <si>
    <t>05019</t>
  </si>
  <si>
    <t>05021</t>
  </si>
  <si>
    <t>05023</t>
  </si>
  <si>
    <t>05025</t>
  </si>
  <si>
    <t>05027</t>
  </si>
  <si>
    <t>Conway</t>
  </si>
  <si>
    <t>05029</t>
  </si>
  <si>
    <t>Craighead</t>
  </si>
  <si>
    <t>05031</t>
  </si>
  <si>
    <t>Crawford</t>
  </si>
  <si>
    <t>05033</t>
  </si>
  <si>
    <t>05035</t>
  </si>
  <si>
    <t>Cross</t>
  </si>
  <si>
    <t>05037</t>
  </si>
  <si>
    <t>05039</t>
  </si>
  <si>
    <t>Desha</t>
  </si>
  <si>
    <t>05041</t>
  </si>
  <si>
    <t>Drew</t>
  </si>
  <si>
    <t>05043</t>
  </si>
  <si>
    <t>Faulkner</t>
  </si>
  <si>
    <t>05045</t>
  </si>
  <si>
    <t>05047</t>
  </si>
  <si>
    <t>05049</t>
  </si>
  <si>
    <t>05051</t>
  </si>
  <si>
    <t>05053</t>
  </si>
  <si>
    <t>05055</t>
  </si>
  <si>
    <t>Hempstead</t>
  </si>
  <si>
    <t>05057</t>
  </si>
  <si>
    <t>Hot Spring</t>
  </si>
  <si>
    <t>05059</t>
  </si>
  <si>
    <t>Howard</t>
  </si>
  <si>
    <t>05061</t>
  </si>
  <si>
    <t>Independence</t>
  </si>
  <si>
    <t>05063</t>
  </si>
  <si>
    <t>Izard</t>
  </si>
  <si>
    <t>05065</t>
  </si>
  <si>
    <t>05067</t>
  </si>
  <si>
    <t>05069</t>
  </si>
  <si>
    <t>05071</t>
  </si>
  <si>
    <t>05073</t>
  </si>
  <si>
    <t>05075</t>
  </si>
  <si>
    <t>05077</t>
  </si>
  <si>
    <t>05079</t>
  </si>
  <si>
    <t>Little River</t>
  </si>
  <si>
    <t>05081</t>
  </si>
  <si>
    <t>Logan</t>
  </si>
  <si>
    <t>05083</t>
  </si>
  <si>
    <t>Lonoke</t>
  </si>
  <si>
    <t>05085</t>
  </si>
  <si>
    <t>05087</t>
  </si>
  <si>
    <t>05089</t>
  </si>
  <si>
    <t>Miller</t>
  </si>
  <si>
    <t>05091</t>
  </si>
  <si>
    <t>05093</t>
  </si>
  <si>
    <t>05095</t>
  </si>
  <si>
    <t>05097</t>
  </si>
  <si>
    <t>05099</t>
  </si>
  <si>
    <t>05101</t>
  </si>
  <si>
    <t>05103</t>
  </si>
  <si>
    <t>05105</t>
  </si>
  <si>
    <t>Phillips</t>
  </si>
  <si>
    <t>05107</t>
  </si>
  <si>
    <t>05109</t>
  </si>
  <si>
    <t>Poinsett</t>
  </si>
  <si>
    <t>05111</t>
  </si>
  <si>
    <t>05113</t>
  </si>
  <si>
    <t>Pope</t>
  </si>
  <si>
    <t>05115</t>
  </si>
  <si>
    <t>Prairie</t>
  </si>
  <si>
    <t>05117</t>
  </si>
  <si>
    <t>05119</t>
  </si>
  <si>
    <t>05121</t>
  </si>
  <si>
    <t>St. Francis</t>
  </si>
  <si>
    <t>05123</t>
  </si>
  <si>
    <t>Saline</t>
  </si>
  <si>
    <t>05125</t>
  </si>
  <si>
    <t>05127</t>
  </si>
  <si>
    <t>Searcy</t>
  </si>
  <si>
    <t>05129</t>
  </si>
  <si>
    <t>Sebastian</t>
  </si>
  <si>
    <t>05131</t>
  </si>
  <si>
    <t>05133</t>
  </si>
  <si>
    <t>Sharp</t>
  </si>
  <si>
    <t>05135</t>
  </si>
  <si>
    <t>Stone</t>
  </si>
  <si>
    <t>05137</t>
  </si>
  <si>
    <t>05139</t>
  </si>
  <si>
    <t>05141</t>
  </si>
  <si>
    <t>05143</t>
  </si>
  <si>
    <t>White</t>
  </si>
  <si>
    <t>05145</t>
  </si>
  <si>
    <t>Woodruff</t>
  </si>
  <si>
    <t>05147</t>
  </si>
  <si>
    <t>Yell</t>
  </si>
  <si>
    <t>05149</t>
  </si>
  <si>
    <t>06000</t>
  </si>
  <si>
    <t>06001</t>
  </si>
  <si>
    <t>Alpine</t>
  </si>
  <si>
    <t>06003</t>
  </si>
  <si>
    <t>06005</t>
  </si>
  <si>
    <t>06007</t>
  </si>
  <si>
    <t>06009</t>
  </si>
  <si>
    <t>06011</t>
  </si>
  <si>
    <t>06013</t>
  </si>
  <si>
    <t>Del Norte</t>
  </si>
  <si>
    <t>06015</t>
  </si>
  <si>
    <t>06017</t>
  </si>
  <si>
    <t>06019</t>
  </si>
  <si>
    <t>06021</t>
  </si>
  <si>
    <t>06023</t>
  </si>
  <si>
    <t>06025</t>
  </si>
  <si>
    <t>06027</t>
  </si>
  <si>
    <t>06029</t>
  </si>
  <si>
    <t>06031</t>
  </si>
  <si>
    <t>06033</t>
  </si>
  <si>
    <t>Lassen</t>
  </si>
  <si>
    <t>06035</t>
  </si>
  <si>
    <t>06037</t>
  </si>
  <si>
    <t>06039</t>
  </si>
  <si>
    <t>06041</t>
  </si>
  <si>
    <t>06043</t>
  </si>
  <si>
    <t>Mendocino</t>
  </si>
  <si>
    <t>06045</t>
  </si>
  <si>
    <t>06047</t>
  </si>
  <si>
    <t>Modoc</t>
  </si>
  <si>
    <t>06049</t>
  </si>
  <si>
    <t>Mono</t>
  </si>
  <si>
    <t>06051</t>
  </si>
  <si>
    <t>06053</t>
  </si>
  <si>
    <t>06055</t>
  </si>
  <si>
    <t>06057</t>
  </si>
  <si>
    <t>06059</t>
  </si>
  <si>
    <t>06061</t>
  </si>
  <si>
    <t>06063</t>
  </si>
  <si>
    <t>06065</t>
  </si>
  <si>
    <t>06067</t>
  </si>
  <si>
    <t>06069</t>
  </si>
  <si>
    <t>06071</t>
  </si>
  <si>
    <t>06073</t>
  </si>
  <si>
    <t>06075</t>
  </si>
  <si>
    <t>06077</t>
  </si>
  <si>
    <t>06079</t>
  </si>
  <si>
    <t>06081</t>
  </si>
  <si>
    <t>06083</t>
  </si>
  <si>
    <t>06085</t>
  </si>
  <si>
    <t>06087</t>
  </si>
  <si>
    <t>06089</t>
  </si>
  <si>
    <t>Sierra</t>
  </si>
  <si>
    <t>06091</t>
  </si>
  <si>
    <t>06093</t>
  </si>
  <si>
    <t>06095</t>
  </si>
  <si>
    <t>06097</t>
  </si>
  <si>
    <t>06099</t>
  </si>
  <si>
    <t>06101</t>
  </si>
  <si>
    <t>06103</t>
  </si>
  <si>
    <t>Trinity</t>
  </si>
  <si>
    <t>06105</t>
  </si>
  <si>
    <t>06107</t>
  </si>
  <si>
    <t>06109</t>
  </si>
  <si>
    <t>06111</t>
  </si>
  <si>
    <t>06113</t>
  </si>
  <si>
    <t>Yuba</t>
  </si>
  <si>
    <t>06115</t>
  </si>
  <si>
    <t>EPA Region 8</t>
  </si>
  <si>
    <t>08000</t>
  </si>
  <si>
    <t>08001</t>
  </si>
  <si>
    <t>Alamosa</t>
  </si>
  <si>
    <t>08003</t>
  </si>
  <si>
    <t>08005</t>
  </si>
  <si>
    <t>Archuleta</t>
  </si>
  <si>
    <t>08007</t>
  </si>
  <si>
    <t>Baca</t>
  </si>
  <si>
    <t>08009</t>
  </si>
  <si>
    <t>Bent</t>
  </si>
  <si>
    <t>08011</t>
  </si>
  <si>
    <t>08013</t>
  </si>
  <si>
    <t>Broomfield</t>
  </si>
  <si>
    <t>08014</t>
  </si>
  <si>
    <t>Chaffee</t>
  </si>
  <si>
    <t>08015</t>
  </si>
  <si>
    <t>Cheyenne</t>
  </si>
  <si>
    <t>08017</t>
  </si>
  <si>
    <t>Clear Creek</t>
  </si>
  <si>
    <t>08019</t>
  </si>
  <si>
    <t>Conejos</t>
  </si>
  <si>
    <t>08021</t>
  </si>
  <si>
    <t>Costilla</t>
  </si>
  <si>
    <t>08023</t>
  </si>
  <si>
    <t>Crowley</t>
  </si>
  <si>
    <t>08025</t>
  </si>
  <si>
    <t>08027</t>
  </si>
  <si>
    <t>Delta</t>
  </si>
  <si>
    <t>08029</t>
  </si>
  <si>
    <t>08031</t>
  </si>
  <si>
    <t>Dolores</t>
  </si>
  <si>
    <t>08033</t>
  </si>
  <si>
    <t>08035</t>
  </si>
  <si>
    <t>Eagle</t>
  </si>
  <si>
    <t>08037</t>
  </si>
  <si>
    <t>Elbert</t>
  </si>
  <si>
    <t>08039</t>
  </si>
  <si>
    <t>08041</t>
  </si>
  <si>
    <t>08043</t>
  </si>
  <si>
    <t>08045</t>
  </si>
  <si>
    <t>Gilpin</t>
  </si>
  <si>
    <t>08047</t>
  </si>
  <si>
    <t>Grand</t>
  </si>
  <si>
    <t>08049</t>
  </si>
  <si>
    <t>Gunnison</t>
  </si>
  <si>
    <t>08051</t>
  </si>
  <si>
    <t>Hinsdale</t>
  </si>
  <si>
    <t>08053</t>
  </si>
  <si>
    <t>Huerfano</t>
  </si>
  <si>
    <t>08055</t>
  </si>
  <si>
    <t>08057</t>
  </si>
  <si>
    <t>08059</t>
  </si>
  <si>
    <t>Kiowa</t>
  </si>
  <si>
    <t>08061</t>
  </si>
  <si>
    <t>Kit Carson</t>
  </si>
  <si>
    <t>08063</t>
  </si>
  <si>
    <t>08065</t>
  </si>
  <si>
    <t>08067</t>
  </si>
  <si>
    <t>08069</t>
  </si>
  <si>
    <t>Las Animas</t>
  </si>
  <si>
    <t>08071</t>
  </si>
  <si>
    <t>08073</t>
  </si>
  <si>
    <t>08075</t>
  </si>
  <si>
    <t>08077</t>
  </si>
  <si>
    <t>Mineral</t>
  </si>
  <si>
    <t>08079</t>
  </si>
  <si>
    <t>08081</t>
  </si>
  <si>
    <t>08083</t>
  </si>
  <si>
    <t>Montrose</t>
  </si>
  <si>
    <t>08085</t>
  </si>
  <si>
    <t>08087</t>
  </si>
  <si>
    <t>Otero</t>
  </si>
  <si>
    <t>08089</t>
  </si>
  <si>
    <t>Ouray</t>
  </si>
  <si>
    <t>08091</t>
  </si>
  <si>
    <t>08093</t>
  </si>
  <si>
    <t>08095</t>
  </si>
  <si>
    <t>Pitkin</t>
  </si>
  <si>
    <t>08097</t>
  </si>
  <si>
    <t>Prowers</t>
  </si>
  <si>
    <t>08099</t>
  </si>
  <si>
    <t>Pueblo</t>
  </si>
  <si>
    <t>08101</t>
  </si>
  <si>
    <t>08103</t>
  </si>
  <si>
    <t>Rio Grande</t>
  </si>
  <si>
    <t>08105</t>
  </si>
  <si>
    <t>Routt</t>
  </si>
  <si>
    <t>08107</t>
  </si>
  <si>
    <t>Saguache</t>
  </si>
  <si>
    <t>08109</t>
  </si>
  <si>
    <t>08111</t>
  </si>
  <si>
    <t>San Miguel</t>
  </si>
  <si>
    <t>08113</t>
  </si>
  <si>
    <t>08115</t>
  </si>
  <si>
    <t>08117</t>
  </si>
  <si>
    <t>Teller</t>
  </si>
  <si>
    <t>08119</t>
  </si>
  <si>
    <t>08121</t>
  </si>
  <si>
    <t>08123</t>
  </si>
  <si>
    <t>08125</t>
  </si>
  <si>
    <t>EPA Region 1</t>
  </si>
  <si>
    <t>09000</t>
  </si>
  <si>
    <t>09001</t>
  </si>
  <si>
    <t>09003</t>
  </si>
  <si>
    <t>09005</t>
  </si>
  <si>
    <t>09007</t>
  </si>
  <si>
    <t>09009</t>
  </si>
  <si>
    <t>09011</t>
  </si>
  <si>
    <t>09013</t>
  </si>
  <si>
    <t>09015</t>
  </si>
  <si>
    <t>EPA Region 3</t>
  </si>
  <si>
    <t>10000</t>
  </si>
  <si>
    <t>10001</t>
  </si>
  <si>
    <t>10003</t>
  </si>
  <si>
    <t>10005</t>
  </si>
  <si>
    <t>11000</t>
  </si>
  <si>
    <t>11001</t>
  </si>
  <si>
    <t>12000</t>
  </si>
  <si>
    <t>12001</t>
  </si>
  <si>
    <t>12003</t>
  </si>
  <si>
    <t>12005</t>
  </si>
  <si>
    <t>Bradford</t>
  </si>
  <si>
    <t>12007</t>
  </si>
  <si>
    <t>12009</t>
  </si>
  <si>
    <t>12011</t>
  </si>
  <si>
    <t>12013</t>
  </si>
  <si>
    <t>Charlotte</t>
  </si>
  <si>
    <t>12015</t>
  </si>
  <si>
    <t>Citrus</t>
  </si>
  <si>
    <t>12017</t>
  </si>
  <si>
    <t>12019</t>
  </si>
  <si>
    <t>12021</t>
  </si>
  <si>
    <t>12023</t>
  </si>
  <si>
    <t>12027</t>
  </si>
  <si>
    <t>Dixie</t>
  </si>
  <si>
    <t>12029</t>
  </si>
  <si>
    <t>12031</t>
  </si>
  <si>
    <t>12033</t>
  </si>
  <si>
    <t>12035</t>
  </si>
  <si>
    <t>12037</t>
  </si>
  <si>
    <t>Gadsden</t>
  </si>
  <si>
    <t>12039</t>
  </si>
  <si>
    <t>Gilchrist</t>
  </si>
  <si>
    <t>12041</t>
  </si>
  <si>
    <t>Glades</t>
  </si>
  <si>
    <t>12043</t>
  </si>
  <si>
    <t>Gulf</t>
  </si>
  <si>
    <t>12045</t>
  </si>
  <si>
    <t>12047</t>
  </si>
  <si>
    <t>Hardee</t>
  </si>
  <si>
    <t>12049</t>
  </si>
  <si>
    <t>Hendry</t>
  </si>
  <si>
    <t>12051</t>
  </si>
  <si>
    <t>Hernando</t>
  </si>
  <si>
    <t>12053</t>
  </si>
  <si>
    <t>12055</t>
  </si>
  <si>
    <t>12057</t>
  </si>
  <si>
    <t>12059</t>
  </si>
  <si>
    <t>12061</t>
  </si>
  <si>
    <t>12063</t>
  </si>
  <si>
    <t>12065</t>
  </si>
  <si>
    <t>12067</t>
  </si>
  <si>
    <t>12069</t>
  </si>
  <si>
    <t>12071</t>
  </si>
  <si>
    <t>12073</t>
  </si>
  <si>
    <t>Levy</t>
  </si>
  <si>
    <t>12075</t>
  </si>
  <si>
    <t>Liberty</t>
  </si>
  <si>
    <t>12077</t>
  </si>
  <si>
    <t>12079</t>
  </si>
  <si>
    <t>12081</t>
  </si>
  <si>
    <t>12083</t>
  </si>
  <si>
    <t>12085</t>
  </si>
  <si>
    <t>12086</t>
  </si>
  <si>
    <t>12087</t>
  </si>
  <si>
    <t>Nassau</t>
  </si>
  <si>
    <t>12089</t>
  </si>
  <si>
    <t>12091</t>
  </si>
  <si>
    <t>Okeechobee</t>
  </si>
  <si>
    <t>12093</t>
  </si>
  <si>
    <t>12095</t>
  </si>
  <si>
    <t>12097</t>
  </si>
  <si>
    <t>12099</t>
  </si>
  <si>
    <t>12101</t>
  </si>
  <si>
    <t>12103</t>
  </si>
  <si>
    <t>12105</t>
  </si>
  <si>
    <t>12107</t>
  </si>
  <si>
    <t>St. Johns</t>
  </si>
  <si>
    <t>12109</t>
  </si>
  <si>
    <t>St. Lucie</t>
  </si>
  <si>
    <t>12111</t>
  </si>
  <si>
    <t>12113</t>
  </si>
  <si>
    <t>12115</t>
  </si>
  <si>
    <t>12117</t>
  </si>
  <si>
    <t>12119</t>
  </si>
  <si>
    <t>Suwannee</t>
  </si>
  <si>
    <t>12121</t>
  </si>
  <si>
    <t>12123</t>
  </si>
  <si>
    <t>12125</t>
  </si>
  <si>
    <t>12127</t>
  </si>
  <si>
    <t>Wakulla</t>
  </si>
  <si>
    <t>12129</t>
  </si>
  <si>
    <t>Walton</t>
  </si>
  <si>
    <t>12131</t>
  </si>
  <si>
    <t>12133</t>
  </si>
  <si>
    <t>13000</t>
  </si>
  <si>
    <t>Appling</t>
  </si>
  <si>
    <t>13001</t>
  </si>
  <si>
    <t>Atkinson</t>
  </si>
  <si>
    <t>13003</t>
  </si>
  <si>
    <t>Bacon</t>
  </si>
  <si>
    <t>13005</t>
  </si>
  <si>
    <t>13007</t>
  </si>
  <si>
    <t>13009</t>
  </si>
  <si>
    <t>Banks</t>
  </si>
  <si>
    <t>13011</t>
  </si>
  <si>
    <t>Barrow</t>
  </si>
  <si>
    <t>13013</t>
  </si>
  <si>
    <t>Bartow</t>
  </si>
  <si>
    <t>13015</t>
  </si>
  <si>
    <t>Ben Hill</t>
  </si>
  <si>
    <t>13017</t>
  </si>
  <si>
    <t>13019</t>
  </si>
  <si>
    <t>13021</t>
  </si>
  <si>
    <t>Bleckley</t>
  </si>
  <si>
    <t>13023</t>
  </si>
  <si>
    <t>Brantley</t>
  </si>
  <si>
    <t>13025</t>
  </si>
  <si>
    <t>Brooks</t>
  </si>
  <si>
    <t>13027</t>
  </si>
  <si>
    <t>Bryan</t>
  </si>
  <si>
    <t>13029</t>
  </si>
  <si>
    <t>Bulloch</t>
  </si>
  <si>
    <t>13031</t>
  </si>
  <si>
    <t>13033</t>
  </si>
  <si>
    <t>Butts</t>
  </si>
  <si>
    <t>13035</t>
  </si>
  <si>
    <t>13037</t>
  </si>
  <si>
    <t>13039</t>
  </si>
  <si>
    <t>Candler</t>
  </si>
  <si>
    <t>13043</t>
  </si>
  <si>
    <t>13045</t>
  </si>
  <si>
    <t>Catoosa</t>
  </si>
  <si>
    <t>13047</t>
  </si>
  <si>
    <t>Charlton</t>
  </si>
  <si>
    <t>13049</t>
  </si>
  <si>
    <t>13051</t>
  </si>
  <si>
    <t>Chattahoochee</t>
  </si>
  <si>
    <t>13053</t>
  </si>
  <si>
    <t>13055</t>
  </si>
  <si>
    <t>13057</t>
  </si>
  <si>
    <t>13059</t>
  </si>
  <si>
    <t>13061</t>
  </si>
  <si>
    <t>13063</t>
  </si>
  <si>
    <t>Clinch</t>
  </si>
  <si>
    <t>13065</t>
  </si>
  <si>
    <t>13067</t>
  </si>
  <si>
    <t>13069</t>
  </si>
  <si>
    <t>Colquitt</t>
  </si>
  <si>
    <t>13071</t>
  </si>
  <si>
    <t>13073</t>
  </si>
  <si>
    <t>13075</t>
  </si>
  <si>
    <t>13077</t>
  </si>
  <si>
    <t>13079</t>
  </si>
  <si>
    <t>Crisp</t>
  </si>
  <si>
    <t>13081</t>
  </si>
  <si>
    <t>Dade</t>
  </si>
  <si>
    <t>13083</t>
  </si>
  <si>
    <t>13085</t>
  </si>
  <si>
    <t>Decatur</t>
  </si>
  <si>
    <t>13087</t>
  </si>
  <si>
    <t>13089</t>
  </si>
  <si>
    <t>13091</t>
  </si>
  <si>
    <t>Dooly</t>
  </si>
  <si>
    <t>13093</t>
  </si>
  <si>
    <t>13095</t>
  </si>
  <si>
    <t>13097</t>
  </si>
  <si>
    <t>Early</t>
  </si>
  <si>
    <t>13099</t>
  </si>
  <si>
    <t>Echols</t>
  </si>
  <si>
    <t>13101</t>
  </si>
  <si>
    <t>13103</t>
  </si>
  <si>
    <t>13105</t>
  </si>
  <si>
    <t>Emanuel</t>
  </si>
  <si>
    <t>13107</t>
  </si>
  <si>
    <t>Evans</t>
  </si>
  <si>
    <t>13109</t>
  </si>
  <si>
    <t>Fannin</t>
  </si>
  <si>
    <t>13111</t>
  </si>
  <si>
    <t>13113</t>
  </si>
  <si>
    <t>13115</t>
  </si>
  <si>
    <t>13117</t>
  </si>
  <si>
    <t>13119</t>
  </si>
  <si>
    <t>13121</t>
  </si>
  <si>
    <t>13123</t>
  </si>
  <si>
    <t>Glascock</t>
  </si>
  <si>
    <t>13125</t>
  </si>
  <si>
    <t>13127</t>
  </si>
  <si>
    <t>Gordon</t>
  </si>
  <si>
    <t>13129</t>
  </si>
  <si>
    <t>Grady</t>
  </si>
  <si>
    <t>13131</t>
  </si>
  <si>
    <t>13133</t>
  </si>
  <si>
    <t>13135</t>
  </si>
  <si>
    <t>Habersham</t>
  </si>
  <si>
    <t>13137</t>
  </si>
  <si>
    <t>13139</t>
  </si>
  <si>
    <t>13141</t>
  </si>
  <si>
    <t>Haralson</t>
  </si>
  <si>
    <t>13143</t>
  </si>
  <si>
    <t>13145</t>
  </si>
  <si>
    <t>Hart</t>
  </si>
  <si>
    <t>13147</t>
  </si>
  <si>
    <t>Heard</t>
  </si>
  <si>
    <t>13149</t>
  </si>
  <si>
    <t>13151</t>
  </si>
  <si>
    <t>13153</t>
  </si>
  <si>
    <t>Irwin</t>
  </si>
  <si>
    <t>13155</t>
  </si>
  <si>
    <t>13157</t>
  </si>
  <si>
    <t>13159</t>
  </si>
  <si>
    <t>Jeff Davis</t>
  </si>
  <si>
    <t>13161</t>
  </si>
  <si>
    <t>13163</t>
  </si>
  <si>
    <t>Jenkins</t>
  </si>
  <si>
    <t>13165</t>
  </si>
  <si>
    <t>13167</t>
  </si>
  <si>
    <t>Jones</t>
  </si>
  <si>
    <t>13169</t>
  </si>
  <si>
    <t>13171</t>
  </si>
  <si>
    <t>Lanier</t>
  </si>
  <si>
    <t>13173</t>
  </si>
  <si>
    <t>Laurens</t>
  </si>
  <si>
    <t>13175</t>
  </si>
  <si>
    <t>13177</t>
  </si>
  <si>
    <t>13179</t>
  </si>
  <si>
    <t>13181</t>
  </si>
  <si>
    <t>Long</t>
  </si>
  <si>
    <t>13183</t>
  </si>
  <si>
    <t>13185</t>
  </si>
  <si>
    <t>Lumpkin</t>
  </si>
  <si>
    <t>13187</t>
  </si>
  <si>
    <t>McDuffie</t>
  </si>
  <si>
    <t>13189</t>
  </si>
  <si>
    <t>McIntosh</t>
  </si>
  <si>
    <t>13191</t>
  </si>
  <si>
    <t>13193</t>
  </si>
  <si>
    <t>13195</t>
  </si>
  <si>
    <t>13197</t>
  </si>
  <si>
    <t>Meriwether</t>
  </si>
  <si>
    <t>13199</t>
  </si>
  <si>
    <t>13201</t>
  </si>
  <si>
    <t>Mitchell</t>
  </si>
  <si>
    <t>13205</t>
  </si>
  <si>
    <t>13207</t>
  </si>
  <si>
    <t>13209</t>
  </si>
  <si>
    <t>13211</t>
  </si>
  <si>
    <t>13213</t>
  </si>
  <si>
    <t>13215</t>
  </si>
  <si>
    <t>13217</t>
  </si>
  <si>
    <t>Oconee</t>
  </si>
  <si>
    <t>13219</t>
  </si>
  <si>
    <t>Oglethorpe</t>
  </si>
  <si>
    <t>13221</t>
  </si>
  <si>
    <t>13223</t>
  </si>
  <si>
    <t>Peach</t>
  </si>
  <si>
    <t>13225</t>
  </si>
  <si>
    <t>13227</t>
  </si>
  <si>
    <t>13229</t>
  </si>
  <si>
    <t>13231</t>
  </si>
  <si>
    <t>13233</t>
  </si>
  <si>
    <t>13235</t>
  </si>
  <si>
    <t>13237</t>
  </si>
  <si>
    <t>Quitman</t>
  </si>
  <si>
    <t>13239</t>
  </si>
  <si>
    <t>Rabun</t>
  </si>
  <si>
    <t>13241</t>
  </si>
  <si>
    <t>13243</t>
  </si>
  <si>
    <t>13245</t>
  </si>
  <si>
    <t>13247</t>
  </si>
  <si>
    <t>Schley</t>
  </si>
  <si>
    <t>13249</t>
  </si>
  <si>
    <t>Screven</t>
  </si>
  <si>
    <t>13251</t>
  </si>
  <si>
    <t>13253</t>
  </si>
  <si>
    <t>Spalding</t>
  </si>
  <si>
    <t>13255</t>
  </si>
  <si>
    <t>Stephens</t>
  </si>
  <si>
    <t>13257</t>
  </si>
  <si>
    <t>Stewart</t>
  </si>
  <si>
    <t>13259</t>
  </si>
  <si>
    <t>13261</t>
  </si>
  <si>
    <t>Talbot</t>
  </si>
  <si>
    <t>13263</t>
  </si>
  <si>
    <t>Taliaferro</t>
  </si>
  <si>
    <t>13265</t>
  </si>
  <si>
    <t>Tattnall</t>
  </si>
  <si>
    <t>13267</t>
  </si>
  <si>
    <t>13269</t>
  </si>
  <si>
    <t>Telfair</t>
  </si>
  <si>
    <t>13271</t>
  </si>
  <si>
    <t>Terrell</t>
  </si>
  <si>
    <t>13273</t>
  </si>
  <si>
    <t>Thomas</t>
  </si>
  <si>
    <t>13275</t>
  </si>
  <si>
    <t>Tift</t>
  </si>
  <si>
    <t>13277</t>
  </si>
  <si>
    <t>Toombs</t>
  </si>
  <si>
    <t>13279</t>
  </si>
  <si>
    <t>Towns</t>
  </si>
  <si>
    <t>13281</t>
  </si>
  <si>
    <t>Treutlen</t>
  </si>
  <si>
    <t>13283</t>
  </si>
  <si>
    <t>Troup</t>
  </si>
  <si>
    <t>13285</t>
  </si>
  <si>
    <t>Turner</t>
  </si>
  <si>
    <t>13287</t>
  </si>
  <si>
    <t>Twiggs</t>
  </si>
  <si>
    <t>13289</t>
  </si>
  <si>
    <t>13291</t>
  </si>
  <si>
    <t>Upson</t>
  </si>
  <si>
    <t>13293</t>
  </si>
  <si>
    <t>13295</t>
  </si>
  <si>
    <t>13297</t>
  </si>
  <si>
    <t>Ware</t>
  </si>
  <si>
    <t>13299</t>
  </si>
  <si>
    <t>13301</t>
  </si>
  <si>
    <t>13303</t>
  </si>
  <si>
    <t>13305</t>
  </si>
  <si>
    <t>Webster</t>
  </si>
  <si>
    <t>13307</t>
  </si>
  <si>
    <t>Wheeler</t>
  </si>
  <si>
    <t>13309</t>
  </si>
  <si>
    <t>13311</t>
  </si>
  <si>
    <t>Whitfield</t>
  </si>
  <si>
    <t>13313</t>
  </si>
  <si>
    <t>13315</t>
  </si>
  <si>
    <t>Wilkes</t>
  </si>
  <si>
    <t>13317</t>
  </si>
  <si>
    <t>13319</t>
  </si>
  <si>
    <t>Worth</t>
  </si>
  <si>
    <t>13321</t>
  </si>
  <si>
    <t>15000</t>
  </si>
  <si>
    <t>15001</t>
  </si>
  <si>
    <t>15003</t>
  </si>
  <si>
    <t>Kalawao</t>
  </si>
  <si>
    <t>15005</t>
  </si>
  <si>
    <t>15007</t>
  </si>
  <si>
    <t>15009</t>
  </si>
  <si>
    <t>16000</t>
  </si>
  <si>
    <t>16001</t>
  </si>
  <si>
    <t>16003</t>
  </si>
  <si>
    <t>16005</t>
  </si>
  <si>
    <t>Bear Lake</t>
  </si>
  <si>
    <t>16007</t>
  </si>
  <si>
    <t>Benewah</t>
  </si>
  <si>
    <t>16009</t>
  </si>
  <si>
    <t>Bingham</t>
  </si>
  <si>
    <t>16011</t>
  </si>
  <si>
    <t>Blaine</t>
  </si>
  <si>
    <t>16013</t>
  </si>
  <si>
    <t>Boise</t>
  </si>
  <si>
    <t>16015</t>
  </si>
  <si>
    <t>Bonner</t>
  </si>
  <si>
    <t>16017</t>
  </si>
  <si>
    <t>Bonneville</t>
  </si>
  <si>
    <t>16019</t>
  </si>
  <si>
    <t>Boundary</t>
  </si>
  <si>
    <t>16021</t>
  </si>
  <si>
    <t>16023</t>
  </si>
  <si>
    <t>Camas</t>
  </si>
  <si>
    <t>16025</t>
  </si>
  <si>
    <t>Canyon</t>
  </si>
  <si>
    <t>16027</t>
  </si>
  <si>
    <t>Caribou</t>
  </si>
  <si>
    <t>16029</t>
  </si>
  <si>
    <t>Cassia</t>
  </si>
  <si>
    <t>16031</t>
  </si>
  <si>
    <t>16033</t>
  </si>
  <si>
    <t>Clearwater</t>
  </si>
  <si>
    <t>16035</t>
  </si>
  <si>
    <t>16037</t>
  </si>
  <si>
    <t>16039</t>
  </si>
  <si>
    <t>16041</t>
  </si>
  <si>
    <t>16043</t>
  </si>
  <si>
    <t>Gem</t>
  </si>
  <si>
    <t>16045</t>
  </si>
  <si>
    <t>Gooding</t>
  </si>
  <si>
    <t>16047</t>
  </si>
  <si>
    <t>16049</t>
  </si>
  <si>
    <t>16051</t>
  </si>
  <si>
    <t>Jerome</t>
  </si>
  <si>
    <t>16053</t>
  </si>
  <si>
    <t>Kootenai</t>
  </si>
  <si>
    <t>16055</t>
  </si>
  <si>
    <t>Latah</t>
  </si>
  <si>
    <t>16057</t>
  </si>
  <si>
    <t>16059</t>
  </si>
  <si>
    <t>Lewis</t>
  </si>
  <si>
    <t>16061</t>
  </si>
  <si>
    <t>16063</t>
  </si>
  <si>
    <t>16065</t>
  </si>
  <si>
    <t>Minidoka</t>
  </si>
  <si>
    <t>16067</t>
  </si>
  <si>
    <t>Nez Perce</t>
  </si>
  <si>
    <t>16069</t>
  </si>
  <si>
    <t>Oneida</t>
  </si>
  <si>
    <t>16071</t>
  </si>
  <si>
    <t>Owyhee</t>
  </si>
  <si>
    <t>16073</t>
  </si>
  <si>
    <t>Payette</t>
  </si>
  <si>
    <t>16075</t>
  </si>
  <si>
    <t>Power</t>
  </si>
  <si>
    <t>16077</t>
  </si>
  <si>
    <t>16079</t>
  </si>
  <si>
    <t>16081</t>
  </si>
  <si>
    <t>Twin Falls</t>
  </si>
  <si>
    <t>16083</t>
  </si>
  <si>
    <t>Valley</t>
  </si>
  <si>
    <t>16085</t>
  </si>
  <si>
    <t>16087</t>
  </si>
  <si>
    <t>EPA Region 5</t>
  </si>
  <si>
    <t>17000</t>
  </si>
  <si>
    <t>17001</t>
  </si>
  <si>
    <t>Alexander</t>
  </si>
  <si>
    <t>17003</t>
  </si>
  <si>
    <t>Bond</t>
  </si>
  <si>
    <t>17005</t>
  </si>
  <si>
    <t>17007</t>
  </si>
  <si>
    <t>17009</t>
  </si>
  <si>
    <t>Bureau</t>
  </si>
  <si>
    <t>17011</t>
  </si>
  <si>
    <t>17013</t>
  </si>
  <si>
    <t>17015</t>
  </si>
  <si>
    <t>17017</t>
  </si>
  <si>
    <t>17019</t>
  </si>
  <si>
    <t>17021</t>
  </si>
  <si>
    <t>17023</t>
  </si>
  <si>
    <t>17025</t>
  </si>
  <si>
    <t>17027</t>
  </si>
  <si>
    <t>Coles</t>
  </si>
  <si>
    <t>17029</t>
  </si>
  <si>
    <t>17031</t>
  </si>
  <si>
    <t>17033</t>
  </si>
  <si>
    <t>17035</t>
  </si>
  <si>
    <t>17037</t>
  </si>
  <si>
    <t>De Witt</t>
  </si>
  <si>
    <t>17039</t>
  </si>
  <si>
    <t>17041</t>
  </si>
  <si>
    <t>17043</t>
  </si>
  <si>
    <t>Edgar</t>
  </si>
  <si>
    <t>17045</t>
  </si>
  <si>
    <t>Edwards</t>
  </si>
  <si>
    <t>17047</t>
  </si>
  <si>
    <t>17049</t>
  </si>
  <si>
    <t>17051</t>
  </si>
  <si>
    <t>Ford</t>
  </si>
  <si>
    <t>17053</t>
  </si>
  <si>
    <t>17055</t>
  </si>
  <si>
    <t>17057</t>
  </si>
  <si>
    <t>Gallatin</t>
  </si>
  <si>
    <t>17059</t>
  </si>
  <si>
    <t>17061</t>
  </si>
  <si>
    <t>Grundy</t>
  </si>
  <si>
    <t>17063</t>
  </si>
  <si>
    <t>17065</t>
  </si>
  <si>
    <t>17067</t>
  </si>
  <si>
    <t>Hardin</t>
  </si>
  <si>
    <t>17069</t>
  </si>
  <si>
    <t>17071</t>
  </si>
  <si>
    <t>17073</t>
  </si>
  <si>
    <t>Iroquois</t>
  </si>
  <si>
    <t>17075</t>
  </si>
  <si>
    <t>17077</t>
  </si>
  <si>
    <t>17079</t>
  </si>
  <si>
    <t>17081</t>
  </si>
  <si>
    <t>17083</t>
  </si>
  <si>
    <t>17085</t>
  </si>
  <si>
    <t>17087</t>
  </si>
  <si>
    <t>17089</t>
  </si>
  <si>
    <t>Kankakee</t>
  </si>
  <si>
    <t>17091</t>
  </si>
  <si>
    <t>Kendall</t>
  </si>
  <si>
    <t>17093</t>
  </si>
  <si>
    <t>17095</t>
  </si>
  <si>
    <t>17097</t>
  </si>
  <si>
    <t>LaSalle</t>
  </si>
  <si>
    <t>17099</t>
  </si>
  <si>
    <t>17101</t>
  </si>
  <si>
    <t>17103</t>
  </si>
  <si>
    <t>17105</t>
  </si>
  <si>
    <t>17107</t>
  </si>
  <si>
    <t>McDonough</t>
  </si>
  <si>
    <t>17109</t>
  </si>
  <si>
    <t>17111</t>
  </si>
  <si>
    <t>17113</t>
  </si>
  <si>
    <t>17115</t>
  </si>
  <si>
    <t>17117</t>
  </si>
  <si>
    <t>17119</t>
  </si>
  <si>
    <t>17121</t>
  </si>
  <si>
    <t>17123</t>
  </si>
  <si>
    <t>17125</t>
  </si>
  <si>
    <t>Massac</t>
  </si>
  <si>
    <t>17127</t>
  </si>
  <si>
    <t>Menard</t>
  </si>
  <si>
    <t>17129</t>
  </si>
  <si>
    <t>17131</t>
  </si>
  <si>
    <t>17133</t>
  </si>
  <si>
    <t>17135</t>
  </si>
  <si>
    <t>17137</t>
  </si>
  <si>
    <t>Moultrie</t>
  </si>
  <si>
    <t>17139</t>
  </si>
  <si>
    <t>Ogle</t>
  </si>
  <si>
    <t>17141</t>
  </si>
  <si>
    <t>17143</t>
  </si>
  <si>
    <t>17145</t>
  </si>
  <si>
    <t>Piatt</t>
  </si>
  <si>
    <t>17147</t>
  </si>
  <si>
    <t>17149</t>
  </si>
  <si>
    <t>17151</t>
  </si>
  <si>
    <t>17153</t>
  </si>
  <si>
    <t>17155</t>
  </si>
  <si>
    <t>17157</t>
  </si>
  <si>
    <t>17159</t>
  </si>
  <si>
    <t>17161</t>
  </si>
  <si>
    <t>17163</t>
  </si>
  <si>
    <t>17165</t>
  </si>
  <si>
    <t>17167</t>
  </si>
  <si>
    <t>Schuyler</t>
  </si>
  <si>
    <t>17169</t>
  </si>
  <si>
    <t>17171</t>
  </si>
  <si>
    <t>17173</t>
  </si>
  <si>
    <t>17175</t>
  </si>
  <si>
    <t>Stephenson</t>
  </si>
  <si>
    <t>17177</t>
  </si>
  <si>
    <t>Tazewell</t>
  </si>
  <si>
    <t>17179</t>
  </si>
  <si>
    <t>17181</t>
  </si>
  <si>
    <t>Vermilion</t>
  </si>
  <si>
    <t>17183</t>
  </si>
  <si>
    <t>17185</t>
  </si>
  <si>
    <t>17187</t>
  </si>
  <si>
    <t>17189</t>
  </si>
  <si>
    <t>17191</t>
  </si>
  <si>
    <t>17193</t>
  </si>
  <si>
    <t>Whiteside</t>
  </si>
  <si>
    <t>17195</t>
  </si>
  <si>
    <t>17197</t>
  </si>
  <si>
    <t>17199</t>
  </si>
  <si>
    <t>17201</t>
  </si>
  <si>
    <t>Woodford</t>
  </si>
  <si>
    <t>17203</t>
  </si>
  <si>
    <t>18000</t>
  </si>
  <si>
    <t>18001</t>
  </si>
  <si>
    <t>18003</t>
  </si>
  <si>
    <t>Bartholomew</t>
  </si>
  <si>
    <t>18005</t>
  </si>
  <si>
    <t>18007</t>
  </si>
  <si>
    <t>Blackford</t>
  </si>
  <si>
    <t>18009</t>
  </si>
  <si>
    <t>18011</t>
  </si>
  <si>
    <t>18013</t>
  </si>
  <si>
    <t>18015</t>
  </si>
  <si>
    <t>18017</t>
  </si>
  <si>
    <t>18019</t>
  </si>
  <si>
    <t>18021</t>
  </si>
  <si>
    <t>18023</t>
  </si>
  <si>
    <t>18025</t>
  </si>
  <si>
    <t>18027</t>
  </si>
  <si>
    <t>Dearborn</t>
  </si>
  <si>
    <t>18029</t>
  </si>
  <si>
    <t>18031</t>
  </si>
  <si>
    <t>18033</t>
  </si>
  <si>
    <t>18035</t>
  </si>
  <si>
    <t>18037</t>
  </si>
  <si>
    <t>18039</t>
  </si>
  <si>
    <t>18041</t>
  </si>
  <si>
    <t>18043</t>
  </si>
  <si>
    <t>Fountain</t>
  </si>
  <si>
    <t>18045</t>
  </si>
  <si>
    <t>18047</t>
  </si>
  <si>
    <t>18049</t>
  </si>
  <si>
    <t>Gibson</t>
  </si>
  <si>
    <t>18051</t>
  </si>
  <si>
    <t>18053</t>
  </si>
  <si>
    <t>18055</t>
  </si>
  <si>
    <t>18057</t>
  </si>
  <si>
    <t>18059</t>
  </si>
  <si>
    <t>18061</t>
  </si>
  <si>
    <t>18063</t>
  </si>
  <si>
    <t>18065</t>
  </si>
  <si>
    <t>18067</t>
  </si>
  <si>
    <t>18069</t>
  </si>
  <si>
    <t>18071</t>
  </si>
  <si>
    <t>18073</t>
  </si>
  <si>
    <t>Jay</t>
  </si>
  <si>
    <t>18075</t>
  </si>
  <si>
    <t>18077</t>
  </si>
  <si>
    <t>Jennings</t>
  </si>
  <si>
    <t>18079</t>
  </si>
  <si>
    <t>18081</t>
  </si>
  <si>
    <t>18083</t>
  </si>
  <si>
    <t>Kosciusko</t>
  </si>
  <si>
    <t>18085</t>
  </si>
  <si>
    <t>LaGrange</t>
  </si>
  <si>
    <t>18087</t>
  </si>
  <si>
    <t>18089</t>
  </si>
  <si>
    <t>18091</t>
  </si>
  <si>
    <t>18093</t>
  </si>
  <si>
    <t>18095</t>
  </si>
  <si>
    <t>18097</t>
  </si>
  <si>
    <t>18099</t>
  </si>
  <si>
    <t>18101</t>
  </si>
  <si>
    <t>18103</t>
  </si>
  <si>
    <t>18105</t>
  </si>
  <si>
    <t>18107</t>
  </si>
  <si>
    <t>18109</t>
  </si>
  <si>
    <t>18111</t>
  </si>
  <si>
    <t>Noble</t>
  </si>
  <si>
    <t>18113</t>
  </si>
  <si>
    <t>18115</t>
  </si>
  <si>
    <t>18117</t>
  </si>
  <si>
    <t>Owen</t>
  </si>
  <si>
    <t>18119</t>
  </si>
  <si>
    <t>Parke</t>
  </si>
  <si>
    <t>18121</t>
  </si>
  <si>
    <t>18123</t>
  </si>
  <si>
    <t>18125</t>
  </si>
  <si>
    <t>18127</t>
  </si>
  <si>
    <t>18129</t>
  </si>
  <si>
    <t>18131</t>
  </si>
  <si>
    <t>18133</t>
  </si>
  <si>
    <t>18135</t>
  </si>
  <si>
    <t>Ripley</t>
  </si>
  <si>
    <t>18137</t>
  </si>
  <si>
    <t>Rush</t>
  </si>
  <si>
    <t>18139</t>
  </si>
  <si>
    <t>18141</t>
  </si>
  <si>
    <t>18143</t>
  </si>
  <si>
    <t>18145</t>
  </si>
  <si>
    <t>18147</t>
  </si>
  <si>
    <t>Starke</t>
  </si>
  <si>
    <t>18149</t>
  </si>
  <si>
    <t>18151</t>
  </si>
  <si>
    <t>18153</t>
  </si>
  <si>
    <t>Switzerland</t>
  </si>
  <si>
    <t>18155</t>
  </si>
  <si>
    <t>18157</t>
  </si>
  <si>
    <t>Tipton</t>
  </si>
  <si>
    <t>18159</t>
  </si>
  <si>
    <t>18161</t>
  </si>
  <si>
    <t>18163</t>
  </si>
  <si>
    <t>Vermillion</t>
  </si>
  <si>
    <t>18165</t>
  </si>
  <si>
    <t>18167</t>
  </si>
  <si>
    <t>18169</t>
  </si>
  <si>
    <t>18171</t>
  </si>
  <si>
    <t>18173</t>
  </si>
  <si>
    <t>18175</t>
  </si>
  <si>
    <t>18177</t>
  </si>
  <si>
    <t>Wells</t>
  </si>
  <si>
    <t>18179</t>
  </si>
  <si>
    <t>18181</t>
  </si>
  <si>
    <t>18183</t>
  </si>
  <si>
    <t>EPA Region 7</t>
  </si>
  <si>
    <t>19000</t>
  </si>
  <si>
    <t>19001</t>
  </si>
  <si>
    <t>19003</t>
  </si>
  <si>
    <t>Allamakee</t>
  </si>
  <si>
    <t>19005</t>
  </si>
  <si>
    <t>Appanoose</t>
  </si>
  <si>
    <t>19007</t>
  </si>
  <si>
    <t>Audubon</t>
  </si>
  <si>
    <t>19009</t>
  </si>
  <si>
    <t>19011</t>
  </si>
  <si>
    <t>19013</t>
  </si>
  <si>
    <t>19015</t>
  </si>
  <si>
    <t>19017</t>
  </si>
  <si>
    <t>19019</t>
  </si>
  <si>
    <t>Buena Vista</t>
  </si>
  <si>
    <t>19021</t>
  </si>
  <si>
    <t>19023</t>
  </si>
  <si>
    <t>19025</t>
  </si>
  <si>
    <t>19027</t>
  </si>
  <si>
    <t>19029</t>
  </si>
  <si>
    <t>19031</t>
  </si>
  <si>
    <t>Cerro Gordo</t>
  </si>
  <si>
    <t>19033</t>
  </si>
  <si>
    <t>19035</t>
  </si>
  <si>
    <t>Chickasaw</t>
  </si>
  <si>
    <t>19037</t>
  </si>
  <si>
    <t>19039</t>
  </si>
  <si>
    <t>19041</t>
  </si>
  <si>
    <t>19043</t>
  </si>
  <si>
    <t>19045</t>
  </si>
  <si>
    <t>19047</t>
  </si>
  <si>
    <t>19049</t>
  </si>
  <si>
    <t>19051</t>
  </si>
  <si>
    <t>19053</t>
  </si>
  <si>
    <t>19055</t>
  </si>
  <si>
    <t>Des Moines</t>
  </si>
  <si>
    <t>19057</t>
  </si>
  <si>
    <t>Dickinson</t>
  </si>
  <si>
    <t>19059</t>
  </si>
  <si>
    <t>Dubuque</t>
  </si>
  <si>
    <t>19061</t>
  </si>
  <si>
    <t>Emmet</t>
  </si>
  <si>
    <t>19063</t>
  </si>
  <si>
    <t>19065</t>
  </si>
  <si>
    <t>19067</t>
  </si>
  <si>
    <t>19069</t>
  </si>
  <si>
    <t>19071</t>
  </si>
  <si>
    <t>19073</t>
  </si>
  <si>
    <t>19075</t>
  </si>
  <si>
    <t>Guthrie</t>
  </si>
  <si>
    <t>19077</t>
  </si>
  <si>
    <t>19079</t>
  </si>
  <si>
    <t>19081</t>
  </si>
  <si>
    <t>19083</t>
  </si>
  <si>
    <t>19085</t>
  </si>
  <si>
    <t>19087</t>
  </si>
  <si>
    <t>19089</t>
  </si>
  <si>
    <t>19091</t>
  </si>
  <si>
    <t>Ida</t>
  </si>
  <si>
    <t>19093</t>
  </si>
  <si>
    <t>19095</t>
  </si>
  <si>
    <t>19097</t>
  </si>
  <si>
    <t>19099</t>
  </si>
  <si>
    <t>19101</t>
  </si>
  <si>
    <t>19103</t>
  </si>
  <si>
    <t>19105</t>
  </si>
  <si>
    <t>Keokuk</t>
  </si>
  <si>
    <t>19107</t>
  </si>
  <si>
    <t>Kossuth</t>
  </si>
  <si>
    <t>19109</t>
  </si>
  <si>
    <t>19111</t>
  </si>
  <si>
    <t>19113</t>
  </si>
  <si>
    <t>Louisa</t>
  </si>
  <si>
    <t>19115</t>
  </si>
  <si>
    <t>19117</t>
  </si>
  <si>
    <t>19119</t>
  </si>
  <si>
    <t>19121</t>
  </si>
  <si>
    <t>Mahaska</t>
  </si>
  <si>
    <t>19123</t>
  </si>
  <si>
    <t>19125</t>
  </si>
  <si>
    <t>19127</t>
  </si>
  <si>
    <t>Mills</t>
  </si>
  <si>
    <t>19129</t>
  </si>
  <si>
    <t>19131</t>
  </si>
  <si>
    <t>Monona</t>
  </si>
  <si>
    <t>19133</t>
  </si>
  <si>
    <t>19135</t>
  </si>
  <si>
    <t>19137</t>
  </si>
  <si>
    <t>19139</t>
  </si>
  <si>
    <t>O'Brien</t>
  </si>
  <si>
    <t>19141</t>
  </si>
  <si>
    <t>19143</t>
  </si>
  <si>
    <t>19145</t>
  </si>
  <si>
    <t>19147</t>
  </si>
  <si>
    <t>Plymouth</t>
  </si>
  <si>
    <t>19149</t>
  </si>
  <si>
    <t>Pocahontas</t>
  </si>
  <si>
    <t>19151</t>
  </si>
  <si>
    <t>19153</t>
  </si>
  <si>
    <t>19155</t>
  </si>
  <si>
    <t>Poweshiek</t>
  </si>
  <si>
    <t>19157</t>
  </si>
  <si>
    <t>Ringgold</t>
  </si>
  <si>
    <t>19159</t>
  </si>
  <si>
    <t>Sac</t>
  </si>
  <si>
    <t>19161</t>
  </si>
  <si>
    <t>19163</t>
  </si>
  <si>
    <t>19165</t>
  </si>
  <si>
    <t>Sioux</t>
  </si>
  <si>
    <t>19167</t>
  </si>
  <si>
    <t>19169</t>
  </si>
  <si>
    <t>Tama</t>
  </si>
  <si>
    <t>19171</t>
  </si>
  <si>
    <t>19173</t>
  </si>
  <si>
    <t>19175</t>
  </si>
  <si>
    <t>19177</t>
  </si>
  <si>
    <t>Wapello</t>
  </si>
  <si>
    <t>19179</t>
  </si>
  <si>
    <t>19181</t>
  </si>
  <si>
    <t>19183</t>
  </si>
  <si>
    <t>19185</t>
  </si>
  <si>
    <t>19187</t>
  </si>
  <si>
    <t>19189</t>
  </si>
  <si>
    <t>Winneshiek</t>
  </si>
  <si>
    <t>19191</t>
  </si>
  <si>
    <t>19193</t>
  </si>
  <si>
    <t>19195</t>
  </si>
  <si>
    <t>19197</t>
  </si>
  <si>
    <t>20000</t>
  </si>
  <si>
    <t>20001</t>
  </si>
  <si>
    <t>20003</t>
  </si>
  <si>
    <t>Atchison</t>
  </si>
  <si>
    <t>20005</t>
  </si>
  <si>
    <t>Barber</t>
  </si>
  <si>
    <t>20007</t>
  </si>
  <si>
    <t>Barton</t>
  </si>
  <si>
    <t>20009</t>
  </si>
  <si>
    <t>Bourbon</t>
  </si>
  <si>
    <t>20011</t>
  </si>
  <si>
    <t>20013</t>
  </si>
  <si>
    <t>20015</t>
  </si>
  <si>
    <t>Chase</t>
  </si>
  <si>
    <t>20017</t>
  </si>
  <si>
    <t>20019</t>
  </si>
  <si>
    <t>20021</t>
  </si>
  <si>
    <t>20023</t>
  </si>
  <si>
    <t>20025</t>
  </si>
  <si>
    <t>20027</t>
  </si>
  <si>
    <t>Cloud</t>
  </si>
  <si>
    <t>20029</t>
  </si>
  <si>
    <t>Coffey</t>
  </si>
  <si>
    <t>20031</t>
  </si>
  <si>
    <t>20033</t>
  </si>
  <si>
    <t>Cowley</t>
  </si>
  <si>
    <t>20035</t>
  </si>
  <si>
    <t>20037</t>
  </si>
  <si>
    <t>20039</t>
  </si>
  <si>
    <t>20041</t>
  </si>
  <si>
    <t>Doniphan</t>
  </si>
  <si>
    <t>20043</t>
  </si>
  <si>
    <t>20045</t>
  </si>
  <si>
    <t>20047</t>
  </si>
  <si>
    <t>20049</t>
  </si>
  <si>
    <t>20051</t>
  </si>
  <si>
    <t>Ellsworth</t>
  </si>
  <si>
    <t>20053</t>
  </si>
  <si>
    <t>Finney</t>
  </si>
  <si>
    <t>20055</t>
  </si>
  <si>
    <t>20057</t>
  </si>
  <si>
    <t>20059</t>
  </si>
  <si>
    <t>Geary</t>
  </si>
  <si>
    <t>20061</t>
  </si>
  <si>
    <t>Gove</t>
  </si>
  <si>
    <t>20063</t>
  </si>
  <si>
    <t>20065</t>
  </si>
  <si>
    <t>20067</t>
  </si>
  <si>
    <t>Gray</t>
  </si>
  <si>
    <t>20069</t>
  </si>
  <si>
    <t>Greeley</t>
  </si>
  <si>
    <t>20071</t>
  </si>
  <si>
    <t>Greenwood</t>
  </si>
  <si>
    <t>20073</t>
  </si>
  <si>
    <t>20075</t>
  </si>
  <si>
    <t>Harper</t>
  </si>
  <si>
    <t>20077</t>
  </si>
  <si>
    <t>Harvey</t>
  </si>
  <si>
    <t>20079</t>
  </si>
  <si>
    <t>Haskell</t>
  </si>
  <si>
    <t>20081</t>
  </si>
  <si>
    <t>Hodgeman</t>
  </si>
  <si>
    <t>20083</t>
  </si>
  <si>
    <t>20085</t>
  </si>
  <si>
    <t>20087</t>
  </si>
  <si>
    <t>Jewell</t>
  </si>
  <si>
    <t>20089</t>
  </si>
  <si>
    <t>20091</t>
  </si>
  <si>
    <t>Kearny</t>
  </si>
  <si>
    <t>20093</t>
  </si>
  <si>
    <t>Kingman</t>
  </si>
  <si>
    <t>20095</t>
  </si>
  <si>
    <t>20097</t>
  </si>
  <si>
    <t>Labette</t>
  </si>
  <si>
    <t>20099</t>
  </si>
  <si>
    <t>20101</t>
  </si>
  <si>
    <t>20103</t>
  </si>
  <si>
    <t>20105</t>
  </si>
  <si>
    <t>20107</t>
  </si>
  <si>
    <t>20109</t>
  </si>
  <si>
    <t>20111</t>
  </si>
  <si>
    <t>McPherson</t>
  </si>
  <si>
    <t>20113</t>
  </si>
  <si>
    <t>20115</t>
  </si>
  <si>
    <t>20117</t>
  </si>
  <si>
    <t>20119</t>
  </si>
  <si>
    <t>20121</t>
  </si>
  <si>
    <t>20123</t>
  </si>
  <si>
    <t>20125</t>
  </si>
  <si>
    <t>20127</t>
  </si>
  <si>
    <t>Morton</t>
  </si>
  <si>
    <t>20129</t>
  </si>
  <si>
    <t>Nemaha</t>
  </si>
  <si>
    <t>20131</t>
  </si>
  <si>
    <t>Neosho</t>
  </si>
  <si>
    <t>20133</t>
  </si>
  <si>
    <t>Ness</t>
  </si>
  <si>
    <t>20135</t>
  </si>
  <si>
    <t>Norton</t>
  </si>
  <si>
    <t>20137</t>
  </si>
  <si>
    <t>Osage</t>
  </si>
  <si>
    <t>20139</t>
  </si>
  <si>
    <t>Osborne</t>
  </si>
  <si>
    <t>20141</t>
  </si>
  <si>
    <t>20143</t>
  </si>
  <si>
    <t>Pawnee</t>
  </si>
  <si>
    <t>20145</t>
  </si>
  <si>
    <t>20147</t>
  </si>
  <si>
    <t>Pottawatomie</t>
  </si>
  <si>
    <t>20149</t>
  </si>
  <si>
    <t>Pratt</t>
  </si>
  <si>
    <t>20151</t>
  </si>
  <si>
    <t>Rawlins</t>
  </si>
  <si>
    <t>20153</t>
  </si>
  <si>
    <t>Reno</t>
  </si>
  <si>
    <t>20155</t>
  </si>
  <si>
    <t>Republic</t>
  </si>
  <si>
    <t>20157</t>
  </si>
  <si>
    <t>Rice</t>
  </si>
  <si>
    <t>20159</t>
  </si>
  <si>
    <t>Riley</t>
  </si>
  <si>
    <t>20161</t>
  </si>
  <si>
    <t>Rooks</t>
  </si>
  <si>
    <t>20163</t>
  </si>
  <si>
    <t>20165</t>
  </si>
  <si>
    <t>20167</t>
  </si>
  <si>
    <t>20169</t>
  </si>
  <si>
    <t>20171</t>
  </si>
  <si>
    <t>20173</t>
  </si>
  <si>
    <t>Seward</t>
  </si>
  <si>
    <t>20175</t>
  </si>
  <si>
    <t>20177</t>
  </si>
  <si>
    <t>20179</t>
  </si>
  <si>
    <t>Sherman</t>
  </si>
  <si>
    <t>20181</t>
  </si>
  <si>
    <t>20183</t>
  </si>
  <si>
    <t>20185</t>
  </si>
  <si>
    <t>Stanton</t>
  </si>
  <si>
    <t>20187</t>
  </si>
  <si>
    <t>Stevens</t>
  </si>
  <si>
    <t>20189</t>
  </si>
  <si>
    <t>20191</t>
  </si>
  <si>
    <t>20193</t>
  </si>
  <si>
    <t>20195</t>
  </si>
  <si>
    <t>Wabaunsee</t>
  </si>
  <si>
    <t>20197</t>
  </si>
  <si>
    <t>Wallace</t>
  </si>
  <si>
    <t>20199</t>
  </si>
  <si>
    <t>20201</t>
  </si>
  <si>
    <t>Wichita</t>
  </si>
  <si>
    <t>20203</t>
  </si>
  <si>
    <t>20205</t>
  </si>
  <si>
    <t>Woodson</t>
  </si>
  <si>
    <t>20207</t>
  </si>
  <si>
    <t>20209</t>
  </si>
  <si>
    <t>21000</t>
  </si>
  <si>
    <t>21001</t>
  </si>
  <si>
    <t>21003</t>
  </si>
  <si>
    <t>21005</t>
  </si>
  <si>
    <t>Ballard</t>
  </si>
  <si>
    <t>21007</t>
  </si>
  <si>
    <t>Barren</t>
  </si>
  <si>
    <t>21009</t>
  </si>
  <si>
    <t>Bath</t>
  </si>
  <si>
    <t>21011</t>
  </si>
  <si>
    <t>21013</t>
  </si>
  <si>
    <t>21015</t>
  </si>
  <si>
    <t>21017</t>
  </si>
  <si>
    <t>21019</t>
  </si>
  <si>
    <t>Boyle</t>
  </si>
  <si>
    <t>21021</t>
  </si>
  <si>
    <t>Bracken</t>
  </si>
  <si>
    <t>21023</t>
  </si>
  <si>
    <t>Breathitt</t>
  </si>
  <si>
    <t>21025</t>
  </si>
  <si>
    <t>Breckinridge</t>
  </si>
  <si>
    <t>21027</t>
  </si>
  <si>
    <t>21029</t>
  </si>
  <si>
    <t>21031</t>
  </si>
  <si>
    <t>21033</t>
  </si>
  <si>
    <t>Calloway</t>
  </si>
  <si>
    <t>21035</t>
  </si>
  <si>
    <t>21037</t>
  </si>
  <si>
    <t>Carlisle</t>
  </si>
  <si>
    <t>21039</t>
  </si>
  <si>
    <t>21041</t>
  </si>
  <si>
    <t>21043</t>
  </si>
  <si>
    <t>Casey</t>
  </si>
  <si>
    <t>21045</t>
  </si>
  <si>
    <t>21047</t>
  </si>
  <si>
    <t>21049</t>
  </si>
  <si>
    <t>21051</t>
  </si>
  <si>
    <t>21053</t>
  </si>
  <si>
    <t>21055</t>
  </si>
  <si>
    <t>21057</t>
  </si>
  <si>
    <t>21059</t>
  </si>
  <si>
    <t>21061</t>
  </si>
  <si>
    <t>Elliott</t>
  </si>
  <si>
    <t>21063</t>
  </si>
  <si>
    <t>Estill</t>
  </si>
  <si>
    <t>21065</t>
  </si>
  <si>
    <t>21067</t>
  </si>
  <si>
    <t>Fleming</t>
  </si>
  <si>
    <t>21069</t>
  </si>
  <si>
    <t>21071</t>
  </si>
  <si>
    <t>21073</t>
  </si>
  <si>
    <t>21075</t>
  </si>
  <si>
    <t>21077</t>
  </si>
  <si>
    <t>Garrard</t>
  </si>
  <si>
    <t>21079</t>
  </si>
  <si>
    <t>21081</t>
  </si>
  <si>
    <t>Graves</t>
  </si>
  <si>
    <t>21083</t>
  </si>
  <si>
    <t>Grayson</t>
  </si>
  <si>
    <t>21085</t>
  </si>
  <si>
    <t>Green</t>
  </si>
  <si>
    <t>21087</t>
  </si>
  <si>
    <t>21089</t>
  </si>
  <si>
    <t>21091</t>
  </si>
  <si>
    <t>21093</t>
  </si>
  <si>
    <t>Harlan</t>
  </si>
  <si>
    <t>21095</t>
  </si>
  <si>
    <t>21097</t>
  </si>
  <si>
    <t>21099</t>
  </si>
  <si>
    <t>21101</t>
  </si>
  <si>
    <t>21103</t>
  </si>
  <si>
    <t>Hickman</t>
  </si>
  <si>
    <t>21105</t>
  </si>
  <si>
    <t>Hopkins</t>
  </si>
  <si>
    <t>21107</t>
  </si>
  <si>
    <t>21109</t>
  </si>
  <si>
    <t>21111</t>
  </si>
  <si>
    <t>21113</t>
  </si>
  <si>
    <t>21115</t>
  </si>
  <si>
    <t>Kenton</t>
  </si>
  <si>
    <t>21117</t>
  </si>
  <si>
    <t>Knott</t>
  </si>
  <si>
    <t>21119</t>
  </si>
  <si>
    <t>21121</t>
  </si>
  <si>
    <t>Larue</t>
  </si>
  <si>
    <t>21123</t>
  </si>
  <si>
    <t>Laurel</t>
  </si>
  <si>
    <t>21125</t>
  </si>
  <si>
    <t>21127</t>
  </si>
  <si>
    <t>21129</t>
  </si>
  <si>
    <t>Leslie</t>
  </si>
  <si>
    <t>21131</t>
  </si>
  <si>
    <t>Letcher</t>
  </si>
  <si>
    <t>21133</t>
  </si>
  <si>
    <t>21135</t>
  </si>
  <si>
    <t>21137</t>
  </si>
  <si>
    <t>21139</t>
  </si>
  <si>
    <t>21141</t>
  </si>
  <si>
    <t>21143</t>
  </si>
  <si>
    <t>21145</t>
  </si>
  <si>
    <t>McCreary</t>
  </si>
  <si>
    <t>21147</t>
  </si>
  <si>
    <t>21149</t>
  </si>
  <si>
    <t>21151</t>
  </si>
  <si>
    <t>Magoffin</t>
  </si>
  <si>
    <t>21153</t>
  </si>
  <si>
    <t>21155</t>
  </si>
  <si>
    <t>21157</t>
  </si>
  <si>
    <t>21159</t>
  </si>
  <si>
    <t>21161</t>
  </si>
  <si>
    <t>21163</t>
  </si>
  <si>
    <t>Menifee</t>
  </si>
  <si>
    <t>21165</t>
  </si>
  <si>
    <t>21167</t>
  </si>
  <si>
    <t>Metcalfe</t>
  </si>
  <si>
    <t>21169</t>
  </si>
  <si>
    <t>21171</t>
  </si>
  <si>
    <t>21173</t>
  </si>
  <si>
    <t>21175</t>
  </si>
  <si>
    <t>Muhlenberg</t>
  </si>
  <si>
    <t>21177</t>
  </si>
  <si>
    <t>Nelson</t>
  </si>
  <si>
    <t>21179</t>
  </si>
  <si>
    <t>Nicholas</t>
  </si>
  <si>
    <t>21181</t>
  </si>
  <si>
    <t>21183</t>
  </si>
  <si>
    <t>21185</t>
  </si>
  <si>
    <t>21187</t>
  </si>
  <si>
    <t>Owsley</t>
  </si>
  <si>
    <t>21189</t>
  </si>
  <si>
    <t>Pendleton</t>
  </si>
  <si>
    <t>21191</t>
  </si>
  <si>
    <t>21193</t>
  </si>
  <si>
    <t>21195</t>
  </si>
  <si>
    <t>Powell</t>
  </si>
  <si>
    <t>21197</t>
  </si>
  <si>
    <t>21199</t>
  </si>
  <si>
    <t>Robertson</t>
  </si>
  <si>
    <t>21201</t>
  </si>
  <si>
    <t>Rockcastle</t>
  </si>
  <si>
    <t>21203</t>
  </si>
  <si>
    <t>21205</t>
  </si>
  <si>
    <t>21207</t>
  </si>
  <si>
    <t>21209</t>
  </si>
  <si>
    <t>21211</t>
  </si>
  <si>
    <t>21213</t>
  </si>
  <si>
    <t>21215</t>
  </si>
  <si>
    <t>21217</t>
  </si>
  <si>
    <t>Todd</t>
  </si>
  <si>
    <t>21219</t>
  </si>
  <si>
    <t>21221</t>
  </si>
  <si>
    <t>Trimble</t>
  </si>
  <si>
    <t>21223</t>
  </si>
  <si>
    <t>21225</t>
  </si>
  <si>
    <t>21227</t>
  </si>
  <si>
    <t>21229</t>
  </si>
  <si>
    <t>21231</t>
  </si>
  <si>
    <t>21233</t>
  </si>
  <si>
    <t>21235</t>
  </si>
  <si>
    <t>Wolfe</t>
  </si>
  <si>
    <t>21237</t>
  </si>
  <si>
    <t>21239</t>
  </si>
  <si>
    <t>22000</t>
  </si>
  <si>
    <t>Acadia Parish</t>
  </si>
  <si>
    <t>22001</t>
  </si>
  <si>
    <t>Allen Parish</t>
  </si>
  <si>
    <t>22003</t>
  </si>
  <si>
    <t>Ascension Parish</t>
  </si>
  <si>
    <t>22005</t>
  </si>
  <si>
    <t>Assumption Parish</t>
  </si>
  <si>
    <t>22007</t>
  </si>
  <si>
    <t>Avoyelles Parish</t>
  </si>
  <si>
    <t>22009</t>
  </si>
  <si>
    <t>Beauregard Parish</t>
  </si>
  <si>
    <t>22011</t>
  </si>
  <si>
    <t>Bienville Parish</t>
  </si>
  <si>
    <t>22013</t>
  </si>
  <si>
    <t>Bossier Parish</t>
  </si>
  <si>
    <t>22015</t>
  </si>
  <si>
    <t>Caddo Parish</t>
  </si>
  <si>
    <t>22017</t>
  </si>
  <si>
    <t>Calcasieu Parish</t>
  </si>
  <si>
    <t>22019</t>
  </si>
  <si>
    <t>Caldwell Parish</t>
  </si>
  <si>
    <t>22021</t>
  </si>
  <si>
    <t>Cameron Parish</t>
  </si>
  <si>
    <t>22023</t>
  </si>
  <si>
    <t>Catahoula Parish</t>
  </si>
  <si>
    <t>22025</t>
  </si>
  <si>
    <t>Claiborne Parish</t>
  </si>
  <si>
    <t>22027</t>
  </si>
  <si>
    <t>Concordia Parish</t>
  </si>
  <si>
    <t>22029</t>
  </si>
  <si>
    <t>De Soto Parish</t>
  </si>
  <si>
    <t>22031</t>
  </si>
  <si>
    <t>East Baton Rouge Parish</t>
  </si>
  <si>
    <t>22033</t>
  </si>
  <si>
    <t>East Carroll Parish</t>
  </si>
  <si>
    <t>22035</t>
  </si>
  <si>
    <t>East Feliciana Parish</t>
  </si>
  <si>
    <t>22037</t>
  </si>
  <si>
    <t>Evangeline Parish</t>
  </si>
  <si>
    <t>22039</t>
  </si>
  <si>
    <t>Franklin Parish</t>
  </si>
  <si>
    <t>22041</t>
  </si>
  <si>
    <t>Grant Parish</t>
  </si>
  <si>
    <t>22043</t>
  </si>
  <si>
    <t>Iberia Parish</t>
  </si>
  <si>
    <t>22045</t>
  </si>
  <si>
    <t>Iberville Parish</t>
  </si>
  <si>
    <t>22047</t>
  </si>
  <si>
    <t>Jackson Parish</t>
  </si>
  <si>
    <t>22049</t>
  </si>
  <si>
    <t>Jefferson Parish</t>
  </si>
  <si>
    <t>22051</t>
  </si>
  <si>
    <t>Jefferson Davis Parish</t>
  </si>
  <si>
    <t>22053</t>
  </si>
  <si>
    <t>Lafayette Parish</t>
  </si>
  <si>
    <t>22055</t>
  </si>
  <si>
    <t>Lafourche Parish</t>
  </si>
  <si>
    <t>22057</t>
  </si>
  <si>
    <t>La Salle Parish</t>
  </si>
  <si>
    <t>22059</t>
  </si>
  <si>
    <t>Lincoln Parish</t>
  </si>
  <si>
    <t>22061</t>
  </si>
  <si>
    <t>Livingston Parish</t>
  </si>
  <si>
    <t>22063</t>
  </si>
  <si>
    <t>Madison Parish</t>
  </si>
  <si>
    <t>22065</t>
  </si>
  <si>
    <t>Morehouse Parish</t>
  </si>
  <si>
    <t>22067</t>
  </si>
  <si>
    <t>Natchitoches Parish</t>
  </si>
  <si>
    <t>22069</t>
  </si>
  <si>
    <t>Orleans Parish</t>
  </si>
  <si>
    <t>22071</t>
  </si>
  <si>
    <t>Ouachita Parish</t>
  </si>
  <si>
    <t>22073</t>
  </si>
  <si>
    <t>Plaquemines Parish</t>
  </si>
  <si>
    <t>22075</t>
  </si>
  <si>
    <t>Pointe Coupee Parish</t>
  </si>
  <si>
    <t>22077</t>
  </si>
  <si>
    <t>Rapides Parish</t>
  </si>
  <si>
    <t>22079</t>
  </si>
  <si>
    <t>Red River Parish</t>
  </si>
  <si>
    <t>22081</t>
  </si>
  <si>
    <t>Richland Parish</t>
  </si>
  <si>
    <t>22083</t>
  </si>
  <si>
    <t>Sabine Parish</t>
  </si>
  <si>
    <t>22085</t>
  </si>
  <si>
    <t>St. Bernard Parish</t>
  </si>
  <si>
    <t>22087</t>
  </si>
  <si>
    <t>St. Charles Parish</t>
  </si>
  <si>
    <t>22089</t>
  </si>
  <si>
    <t>St. Helena Parish</t>
  </si>
  <si>
    <t>22091</t>
  </si>
  <si>
    <t>St. James Parish</t>
  </si>
  <si>
    <t>22093</t>
  </si>
  <si>
    <t>St. John the Baptist Parish</t>
  </si>
  <si>
    <t>22095</t>
  </si>
  <si>
    <t>St. Landry Parish</t>
  </si>
  <si>
    <t>22097</t>
  </si>
  <si>
    <t>St. Martin Parish</t>
  </si>
  <si>
    <t>22099</t>
  </si>
  <si>
    <t>St. Mary Parish</t>
  </si>
  <si>
    <t>22101</t>
  </si>
  <si>
    <t>St. Tammany Parish</t>
  </si>
  <si>
    <t>22103</t>
  </si>
  <si>
    <t>Tangipahoa Parish</t>
  </si>
  <si>
    <t>22105</t>
  </si>
  <si>
    <t>Tensas Parish</t>
  </si>
  <si>
    <t>22107</t>
  </si>
  <si>
    <t>Terrebonne Parish</t>
  </si>
  <si>
    <t>22109</t>
  </si>
  <si>
    <t>Union Parish</t>
  </si>
  <si>
    <t>22111</t>
  </si>
  <si>
    <t>Vermilion Parish</t>
  </si>
  <si>
    <t>22113</t>
  </si>
  <si>
    <t>Vernon Parish</t>
  </si>
  <si>
    <t>22115</t>
  </si>
  <si>
    <t>Washington Parish</t>
  </si>
  <si>
    <t>22117</t>
  </si>
  <si>
    <t>Webster Parish</t>
  </si>
  <si>
    <t>22119</t>
  </si>
  <si>
    <t>West Baton Rouge Parish</t>
  </si>
  <si>
    <t>22121</t>
  </si>
  <si>
    <t>West Carroll Parish</t>
  </si>
  <si>
    <t>22123</t>
  </si>
  <si>
    <t>West Feliciana Parish</t>
  </si>
  <si>
    <t>22125</t>
  </si>
  <si>
    <t>Winn Parish</t>
  </si>
  <si>
    <t>22127</t>
  </si>
  <si>
    <t>23000</t>
  </si>
  <si>
    <t>23001</t>
  </si>
  <si>
    <t>23003</t>
  </si>
  <si>
    <t>23005</t>
  </si>
  <si>
    <t>23007</t>
  </si>
  <si>
    <t>23009</t>
  </si>
  <si>
    <t>23011</t>
  </si>
  <si>
    <t>23013</t>
  </si>
  <si>
    <t>23015</t>
  </si>
  <si>
    <t>23017</t>
  </si>
  <si>
    <t>23019</t>
  </si>
  <si>
    <t>Piscataquis</t>
  </si>
  <si>
    <t>23021</t>
  </si>
  <si>
    <t>23023</t>
  </si>
  <si>
    <t>23025</t>
  </si>
  <si>
    <t>Waldo</t>
  </si>
  <si>
    <t>23027</t>
  </si>
  <si>
    <t>23029</t>
  </si>
  <si>
    <t>23031</t>
  </si>
  <si>
    <t>24000</t>
  </si>
  <si>
    <t>Allegany</t>
  </si>
  <si>
    <t>24001</t>
  </si>
  <si>
    <t>24003</t>
  </si>
  <si>
    <t>24005</t>
  </si>
  <si>
    <t>24009</t>
  </si>
  <si>
    <t>Caroline</t>
  </si>
  <si>
    <t>24011</t>
  </si>
  <si>
    <t>24013</t>
  </si>
  <si>
    <t>24015</t>
  </si>
  <si>
    <t>24017</t>
  </si>
  <si>
    <t>24019</t>
  </si>
  <si>
    <t>24021</t>
  </si>
  <si>
    <t>24023</t>
  </si>
  <si>
    <t>24025</t>
  </si>
  <si>
    <t>24027</t>
  </si>
  <si>
    <t>24029</t>
  </si>
  <si>
    <t>24031</t>
  </si>
  <si>
    <t>24033</t>
  </si>
  <si>
    <t>Queen Anne's</t>
  </si>
  <si>
    <t>24035</t>
  </si>
  <si>
    <t>St. Mary's</t>
  </si>
  <si>
    <t>24037</t>
  </si>
  <si>
    <t>24039</t>
  </si>
  <si>
    <t>24041</t>
  </si>
  <si>
    <t>24043</t>
  </si>
  <si>
    <t>Wicomico</t>
  </si>
  <si>
    <t>24045</t>
  </si>
  <si>
    <t>24047</t>
  </si>
  <si>
    <t>Baltimore city</t>
  </si>
  <si>
    <t>24510</t>
  </si>
  <si>
    <t>25000</t>
  </si>
  <si>
    <t>25001</t>
  </si>
  <si>
    <t>25003</t>
  </si>
  <si>
    <t>25005</t>
  </si>
  <si>
    <t>25007</t>
  </si>
  <si>
    <t>25009</t>
  </si>
  <si>
    <t>25011</t>
  </si>
  <si>
    <t>25013</t>
  </si>
  <si>
    <t>25015</t>
  </si>
  <si>
    <t>25017</t>
  </si>
  <si>
    <t>Nantucket</t>
  </si>
  <si>
    <t>25019</t>
  </si>
  <si>
    <t>25021</t>
  </si>
  <si>
    <t>25023</t>
  </si>
  <si>
    <t>25025</t>
  </si>
  <si>
    <t>25027</t>
  </si>
  <si>
    <t>26000</t>
  </si>
  <si>
    <t>Alcona</t>
  </si>
  <si>
    <t>26001</t>
  </si>
  <si>
    <t>Alger</t>
  </si>
  <si>
    <t>26003</t>
  </si>
  <si>
    <t>26005</t>
  </si>
  <si>
    <t>Alpena</t>
  </si>
  <si>
    <t>26007</t>
  </si>
  <si>
    <t>Antrim</t>
  </si>
  <si>
    <t>26009</t>
  </si>
  <si>
    <t>Arenac</t>
  </si>
  <si>
    <t>26011</t>
  </si>
  <si>
    <t>Baraga</t>
  </si>
  <si>
    <t>26013</t>
  </si>
  <si>
    <t>Barry</t>
  </si>
  <si>
    <t>26015</t>
  </si>
  <si>
    <t>26017</t>
  </si>
  <si>
    <t>26019</t>
  </si>
  <si>
    <t>26021</t>
  </si>
  <si>
    <t>Branch</t>
  </si>
  <si>
    <t>26023</t>
  </si>
  <si>
    <t>26025</t>
  </si>
  <si>
    <t>26027</t>
  </si>
  <si>
    <t>Charlevoix</t>
  </si>
  <si>
    <t>26029</t>
  </si>
  <si>
    <t>Cheboygan</t>
  </si>
  <si>
    <t>26031</t>
  </si>
  <si>
    <t>26033</t>
  </si>
  <si>
    <t>Clare</t>
  </si>
  <si>
    <t>26035</t>
  </si>
  <si>
    <t>26037</t>
  </si>
  <si>
    <t>26039</t>
  </si>
  <si>
    <t>26041</t>
  </si>
  <si>
    <t>26043</t>
  </si>
  <si>
    <t>Eaton</t>
  </si>
  <si>
    <t>26045</t>
  </si>
  <si>
    <t>26047</t>
  </si>
  <si>
    <t>26049</t>
  </si>
  <si>
    <t>Gladwin</t>
  </si>
  <si>
    <t>26051</t>
  </si>
  <si>
    <t>Gogebic</t>
  </si>
  <si>
    <t>26053</t>
  </si>
  <si>
    <t>Grand Traverse</t>
  </si>
  <si>
    <t>26055</t>
  </si>
  <si>
    <t>Gratiot</t>
  </si>
  <si>
    <t>26057</t>
  </si>
  <si>
    <t>Hillsdale</t>
  </si>
  <si>
    <t>26059</t>
  </si>
  <si>
    <t>Houghton</t>
  </si>
  <si>
    <t>26061</t>
  </si>
  <si>
    <t>26063</t>
  </si>
  <si>
    <t>26065</t>
  </si>
  <si>
    <t>Ionia</t>
  </si>
  <si>
    <t>26067</t>
  </si>
  <si>
    <t>Iosco</t>
  </si>
  <si>
    <t>26069</t>
  </si>
  <si>
    <t>Iron</t>
  </si>
  <si>
    <t>26071</t>
  </si>
  <si>
    <t>Isabella</t>
  </si>
  <si>
    <t>26073</t>
  </si>
  <si>
    <t>26075</t>
  </si>
  <si>
    <t>26077</t>
  </si>
  <si>
    <t>Kalkaska</t>
  </si>
  <si>
    <t>26079</t>
  </si>
  <si>
    <t>26081</t>
  </si>
  <si>
    <t>Keweenaw</t>
  </si>
  <si>
    <t>26083</t>
  </si>
  <si>
    <t>26085</t>
  </si>
  <si>
    <t>Lapeer</t>
  </si>
  <si>
    <t>26087</t>
  </si>
  <si>
    <t>Leelanau</t>
  </si>
  <si>
    <t>26089</t>
  </si>
  <si>
    <t>26091</t>
  </si>
  <si>
    <t>26093</t>
  </si>
  <si>
    <t>Luce</t>
  </si>
  <si>
    <t>26095</t>
  </si>
  <si>
    <t>Mackinac</t>
  </si>
  <si>
    <t>26097</t>
  </si>
  <si>
    <t>26099</t>
  </si>
  <si>
    <t>26101</t>
  </si>
  <si>
    <t>Marquette</t>
  </si>
  <si>
    <t>26103</t>
  </si>
  <si>
    <t>26105</t>
  </si>
  <si>
    <t>Mecosta</t>
  </si>
  <si>
    <t>26107</t>
  </si>
  <si>
    <t>Menominee</t>
  </si>
  <si>
    <t>26109</t>
  </si>
  <si>
    <t>Midland</t>
  </si>
  <si>
    <t>26111</t>
  </si>
  <si>
    <t>26113</t>
  </si>
  <si>
    <t>26115</t>
  </si>
  <si>
    <t>Montcalm</t>
  </si>
  <si>
    <t>26117</t>
  </si>
  <si>
    <t>Montmorency</t>
  </si>
  <si>
    <t>26119</t>
  </si>
  <si>
    <t>26121</t>
  </si>
  <si>
    <t>Newaygo</t>
  </si>
  <si>
    <t>26123</t>
  </si>
  <si>
    <t>26125</t>
  </si>
  <si>
    <t>Oceana</t>
  </si>
  <si>
    <t>26127</t>
  </si>
  <si>
    <t>Ogemaw</t>
  </si>
  <si>
    <t>26129</t>
  </si>
  <si>
    <t>Ontonagon</t>
  </si>
  <si>
    <t>26131</t>
  </si>
  <si>
    <t>26133</t>
  </si>
  <si>
    <t>Oscoda</t>
  </si>
  <si>
    <t>26135</t>
  </si>
  <si>
    <t>Otsego</t>
  </si>
  <si>
    <t>26137</t>
  </si>
  <si>
    <t>26139</t>
  </si>
  <si>
    <t>Presque Isle</t>
  </si>
  <si>
    <t>26141</t>
  </si>
  <si>
    <t>Roscommon</t>
  </si>
  <si>
    <t>26143</t>
  </si>
  <si>
    <t>Saginaw</t>
  </si>
  <si>
    <t>26145</t>
  </si>
  <si>
    <t>26147</t>
  </si>
  <si>
    <t>26149</t>
  </si>
  <si>
    <t>Sanilac</t>
  </si>
  <si>
    <t>26151</t>
  </si>
  <si>
    <t>26153</t>
  </si>
  <si>
    <t>Shiawassee</t>
  </si>
  <si>
    <t>26155</t>
  </si>
  <si>
    <t>26157</t>
  </si>
  <si>
    <t>26159</t>
  </si>
  <si>
    <t>26161</t>
  </si>
  <si>
    <t>26163</t>
  </si>
  <si>
    <t>26165</t>
  </si>
  <si>
    <t>27000</t>
  </si>
  <si>
    <t>Aitkin</t>
  </si>
  <si>
    <t>27001</t>
  </si>
  <si>
    <t>27003</t>
  </si>
  <si>
    <t>27005</t>
  </si>
  <si>
    <t>Beltrami</t>
  </si>
  <si>
    <t>27007</t>
  </si>
  <si>
    <t>27009</t>
  </si>
  <si>
    <t>Big Stone</t>
  </si>
  <si>
    <t>27011</t>
  </si>
  <si>
    <t>Blue Earth</t>
  </si>
  <si>
    <t>27013</t>
  </si>
  <si>
    <t>27015</t>
  </si>
  <si>
    <t>27017</t>
  </si>
  <si>
    <t>Carver</t>
  </si>
  <si>
    <t>27019</t>
  </si>
  <si>
    <t>27021</t>
  </si>
  <si>
    <t>27023</t>
  </si>
  <si>
    <t>Chisago</t>
  </si>
  <si>
    <t>27025</t>
  </si>
  <si>
    <t>27027</t>
  </si>
  <si>
    <t>27029</t>
  </si>
  <si>
    <t>27031</t>
  </si>
  <si>
    <t>Cottonwood</t>
  </si>
  <si>
    <t>27033</t>
  </si>
  <si>
    <t>27035</t>
  </si>
  <si>
    <t>27037</t>
  </si>
  <si>
    <t>27039</t>
  </si>
  <si>
    <t>27041</t>
  </si>
  <si>
    <t>Faribault</t>
  </si>
  <si>
    <t>27043</t>
  </si>
  <si>
    <t>Fillmore</t>
  </si>
  <si>
    <t>27045</t>
  </si>
  <si>
    <t>Freeborn</t>
  </si>
  <si>
    <t>27047</t>
  </si>
  <si>
    <t>27049</t>
  </si>
  <si>
    <t>27051</t>
  </si>
  <si>
    <t>27053</t>
  </si>
  <si>
    <t>27055</t>
  </si>
  <si>
    <t>Hubbard</t>
  </si>
  <si>
    <t>27057</t>
  </si>
  <si>
    <t>Isanti</t>
  </si>
  <si>
    <t>27059</t>
  </si>
  <si>
    <t>Itasca</t>
  </si>
  <si>
    <t>27061</t>
  </si>
  <si>
    <t>27063</t>
  </si>
  <si>
    <t>Kanabec</t>
  </si>
  <si>
    <t>27065</t>
  </si>
  <si>
    <t>Kandiyohi</t>
  </si>
  <si>
    <t>27067</t>
  </si>
  <si>
    <t>Kittson</t>
  </si>
  <si>
    <t>27069</t>
  </si>
  <si>
    <t>Koochiching</t>
  </si>
  <si>
    <t>27071</t>
  </si>
  <si>
    <t>Lac qui Parle</t>
  </si>
  <si>
    <t>27073</t>
  </si>
  <si>
    <t>27075</t>
  </si>
  <si>
    <t>Lake of the Woods</t>
  </si>
  <si>
    <t>27077</t>
  </si>
  <si>
    <t>Le Sueur</t>
  </si>
  <si>
    <t>27079</t>
  </si>
  <si>
    <t>27081</t>
  </si>
  <si>
    <t>27083</t>
  </si>
  <si>
    <t>McLeod</t>
  </si>
  <si>
    <t>27085</t>
  </si>
  <si>
    <t>Mahnomen</t>
  </si>
  <si>
    <t>27087</t>
  </si>
  <si>
    <t>27089</t>
  </si>
  <si>
    <t>27091</t>
  </si>
  <si>
    <t>Meeker</t>
  </si>
  <si>
    <t>27093</t>
  </si>
  <si>
    <t>27095</t>
  </si>
  <si>
    <t>Morrison</t>
  </si>
  <si>
    <t>27097</t>
  </si>
  <si>
    <t>Mower</t>
  </si>
  <si>
    <t>27099</t>
  </si>
  <si>
    <t>27101</t>
  </si>
  <si>
    <t>Nicollet</t>
  </si>
  <si>
    <t>27103</t>
  </si>
  <si>
    <t>Nobles</t>
  </si>
  <si>
    <t>27105</t>
  </si>
  <si>
    <t>Norman</t>
  </si>
  <si>
    <t>27107</t>
  </si>
  <si>
    <t>27109</t>
  </si>
  <si>
    <t>Otter Tail</t>
  </si>
  <si>
    <t>27111</t>
  </si>
  <si>
    <t>27113</t>
  </si>
  <si>
    <t>Pine</t>
  </si>
  <si>
    <t>27115</t>
  </si>
  <si>
    <t>Pipestone</t>
  </si>
  <si>
    <t>27117</t>
  </si>
  <si>
    <t>27119</t>
  </si>
  <si>
    <t>27121</t>
  </si>
  <si>
    <t>27123</t>
  </si>
  <si>
    <t>Red Lake</t>
  </si>
  <si>
    <t>27125</t>
  </si>
  <si>
    <t>Redwood</t>
  </si>
  <si>
    <t>27127</t>
  </si>
  <si>
    <t>Renville</t>
  </si>
  <si>
    <t>27129</t>
  </si>
  <si>
    <t>27131</t>
  </si>
  <si>
    <t>Rock</t>
  </si>
  <si>
    <t>27133</t>
  </si>
  <si>
    <t>Roseau</t>
  </si>
  <si>
    <t>27135</t>
  </si>
  <si>
    <t>St. Louis</t>
  </si>
  <si>
    <t>27137</t>
  </si>
  <si>
    <t>27139</t>
  </si>
  <si>
    <t>Sherburne</t>
  </si>
  <si>
    <t>27141</t>
  </si>
  <si>
    <t>Sibley</t>
  </si>
  <si>
    <t>27143</t>
  </si>
  <si>
    <t>27145</t>
  </si>
  <si>
    <t>Steele</t>
  </si>
  <si>
    <t>27147</t>
  </si>
  <si>
    <t>27149</t>
  </si>
  <si>
    <t>Swift</t>
  </si>
  <si>
    <t>27151</t>
  </si>
  <si>
    <t>27153</t>
  </si>
  <si>
    <t>Traverse</t>
  </si>
  <si>
    <t>27155</t>
  </si>
  <si>
    <t>Wabasha</t>
  </si>
  <si>
    <t>27157</t>
  </si>
  <si>
    <t>Wadena</t>
  </si>
  <si>
    <t>27159</t>
  </si>
  <si>
    <t>Waseca</t>
  </si>
  <si>
    <t>27161</t>
  </si>
  <si>
    <t>27163</t>
  </si>
  <si>
    <t>Watonwan</t>
  </si>
  <si>
    <t>27165</t>
  </si>
  <si>
    <t>Wilkin</t>
  </si>
  <si>
    <t>27167</t>
  </si>
  <si>
    <t>Winona</t>
  </si>
  <si>
    <t>27169</t>
  </si>
  <si>
    <t>27171</t>
  </si>
  <si>
    <t>Yellow Medicine</t>
  </si>
  <si>
    <t>27173</t>
  </si>
  <si>
    <t>28000</t>
  </si>
  <si>
    <t>28001</t>
  </si>
  <si>
    <t>Alcorn</t>
  </si>
  <si>
    <t>28003</t>
  </si>
  <si>
    <t>Amite</t>
  </si>
  <si>
    <t>28005</t>
  </si>
  <si>
    <t>Attala</t>
  </si>
  <si>
    <t>28007</t>
  </si>
  <si>
    <t>28009</t>
  </si>
  <si>
    <t>28011</t>
  </si>
  <si>
    <t>28013</t>
  </si>
  <si>
    <t>28015</t>
  </si>
  <si>
    <t>28017</t>
  </si>
  <si>
    <t>28019</t>
  </si>
  <si>
    <t>28021</t>
  </si>
  <si>
    <t>28023</t>
  </si>
  <si>
    <t>28025</t>
  </si>
  <si>
    <t>Coahoma</t>
  </si>
  <si>
    <t>28027</t>
  </si>
  <si>
    <t>Copiah</t>
  </si>
  <si>
    <t>28029</t>
  </si>
  <si>
    <t>28031</t>
  </si>
  <si>
    <t>28033</t>
  </si>
  <si>
    <t>28035</t>
  </si>
  <si>
    <t>28037</t>
  </si>
  <si>
    <t>George</t>
  </si>
  <si>
    <t>28039</t>
  </si>
  <si>
    <t>28041</t>
  </si>
  <si>
    <t>28043</t>
  </si>
  <si>
    <t>28045</t>
  </si>
  <si>
    <t>28047</t>
  </si>
  <si>
    <t>28049</t>
  </si>
  <si>
    <t>28051</t>
  </si>
  <si>
    <t>Humphreys</t>
  </si>
  <si>
    <t>28053</t>
  </si>
  <si>
    <t>Issaquena</t>
  </si>
  <si>
    <t>28055</t>
  </si>
  <si>
    <t>Itawamba</t>
  </si>
  <si>
    <t>28057</t>
  </si>
  <si>
    <t>28059</t>
  </si>
  <si>
    <t>28061</t>
  </si>
  <si>
    <t>28063</t>
  </si>
  <si>
    <t>Jefferson Davis</t>
  </si>
  <si>
    <t>28065</t>
  </si>
  <si>
    <t>28067</t>
  </si>
  <si>
    <t>Kemper</t>
  </si>
  <si>
    <t>28069</t>
  </si>
  <si>
    <t>28071</t>
  </si>
  <si>
    <t>28073</t>
  </si>
  <si>
    <t>28075</t>
  </si>
  <si>
    <t>28077</t>
  </si>
  <si>
    <t>Leake</t>
  </si>
  <si>
    <t>28079</t>
  </si>
  <si>
    <t>28081</t>
  </si>
  <si>
    <t>Leflore</t>
  </si>
  <si>
    <t>28083</t>
  </si>
  <si>
    <t>28085</t>
  </si>
  <si>
    <t>28087</t>
  </si>
  <si>
    <t>28089</t>
  </si>
  <si>
    <t>28091</t>
  </si>
  <si>
    <t>28093</t>
  </si>
  <si>
    <t>28095</t>
  </si>
  <si>
    <t>28097</t>
  </si>
  <si>
    <t>Neshoba</t>
  </si>
  <si>
    <t>28099</t>
  </si>
  <si>
    <t>28101</t>
  </si>
  <si>
    <t>Noxubee</t>
  </si>
  <si>
    <t>28103</t>
  </si>
  <si>
    <t>Oktibbeha</t>
  </si>
  <si>
    <t>28105</t>
  </si>
  <si>
    <t>Panola</t>
  </si>
  <si>
    <t>28107</t>
  </si>
  <si>
    <t>Pearl River</t>
  </si>
  <si>
    <t>28109</t>
  </si>
  <si>
    <t>28111</t>
  </si>
  <si>
    <t>28113</t>
  </si>
  <si>
    <t>Pontotoc</t>
  </si>
  <si>
    <t>28115</t>
  </si>
  <si>
    <t>Prentiss</t>
  </si>
  <si>
    <t>28117</t>
  </si>
  <si>
    <t>28119</t>
  </si>
  <si>
    <t>Rankin</t>
  </si>
  <si>
    <t>28121</t>
  </si>
  <si>
    <t>28123</t>
  </si>
  <si>
    <t>Sharkey</t>
  </si>
  <si>
    <t>28125</t>
  </si>
  <si>
    <t>28127</t>
  </si>
  <si>
    <t>28129</t>
  </si>
  <si>
    <t>28131</t>
  </si>
  <si>
    <t>Sunflower</t>
  </si>
  <si>
    <t>28133</t>
  </si>
  <si>
    <t>Tallahatchie</t>
  </si>
  <si>
    <t>28135</t>
  </si>
  <si>
    <t>Tate</t>
  </si>
  <si>
    <t>28137</t>
  </si>
  <si>
    <t>Tippah</t>
  </si>
  <si>
    <t>28139</t>
  </si>
  <si>
    <t>Tishomingo</t>
  </si>
  <si>
    <t>28141</t>
  </si>
  <si>
    <t>Tunica</t>
  </si>
  <si>
    <t>28143</t>
  </si>
  <si>
    <t>28145</t>
  </si>
  <si>
    <t>Walthall</t>
  </si>
  <si>
    <t>28147</t>
  </si>
  <si>
    <t>28149</t>
  </si>
  <si>
    <t>28151</t>
  </si>
  <si>
    <t>28153</t>
  </si>
  <si>
    <t>28155</t>
  </si>
  <si>
    <t>28157</t>
  </si>
  <si>
    <t>28159</t>
  </si>
  <si>
    <t>28161</t>
  </si>
  <si>
    <t>Yazoo</t>
  </si>
  <si>
    <t>28163</t>
  </si>
  <si>
    <t>29000</t>
  </si>
  <si>
    <t>29001</t>
  </si>
  <si>
    <t>29003</t>
  </si>
  <si>
    <t>29005</t>
  </si>
  <si>
    <t>Audrain</t>
  </si>
  <si>
    <t>29007</t>
  </si>
  <si>
    <t>29009</t>
  </si>
  <si>
    <t>29011</t>
  </si>
  <si>
    <t>Bates</t>
  </si>
  <si>
    <t>29013</t>
  </si>
  <si>
    <t>29015</t>
  </si>
  <si>
    <t>Bollinger</t>
  </si>
  <si>
    <t>29017</t>
  </si>
  <si>
    <t>29019</t>
  </si>
  <si>
    <t>29021</t>
  </si>
  <si>
    <t>29023</t>
  </si>
  <si>
    <t>29025</t>
  </si>
  <si>
    <t>29027</t>
  </si>
  <si>
    <t>29029</t>
  </si>
  <si>
    <t>Cape Girardeau</t>
  </si>
  <si>
    <t>29031</t>
  </si>
  <si>
    <t>29033</t>
  </si>
  <si>
    <t>29035</t>
  </si>
  <si>
    <t>29037</t>
  </si>
  <si>
    <t>29039</t>
  </si>
  <si>
    <t>Chariton</t>
  </si>
  <si>
    <t>29041</t>
  </si>
  <si>
    <t>29043</t>
  </si>
  <si>
    <t>29045</t>
  </si>
  <si>
    <t>29047</t>
  </si>
  <si>
    <t>29049</t>
  </si>
  <si>
    <t>Cole</t>
  </si>
  <si>
    <t>29051</t>
  </si>
  <si>
    <t>Cooper</t>
  </si>
  <si>
    <t>29053</t>
  </si>
  <si>
    <t>29055</t>
  </si>
  <si>
    <t>29057</t>
  </si>
  <si>
    <t>29059</t>
  </si>
  <si>
    <t>29061</t>
  </si>
  <si>
    <t>29063</t>
  </si>
  <si>
    <t>Dent</t>
  </si>
  <si>
    <t>29065</t>
  </si>
  <si>
    <t>29067</t>
  </si>
  <si>
    <t>Dunklin</t>
  </si>
  <si>
    <t>29069</t>
  </si>
  <si>
    <t>29071</t>
  </si>
  <si>
    <t>Gasconade</t>
  </si>
  <si>
    <t>29073</t>
  </si>
  <si>
    <t>Gentry</t>
  </si>
  <si>
    <t>29075</t>
  </si>
  <si>
    <t>29077</t>
  </si>
  <si>
    <t>29079</t>
  </si>
  <si>
    <t>29081</t>
  </si>
  <si>
    <t>29083</t>
  </si>
  <si>
    <t>Hickory</t>
  </si>
  <si>
    <t>29085</t>
  </si>
  <si>
    <t>Holt</t>
  </si>
  <si>
    <t>29087</t>
  </si>
  <si>
    <t>29089</t>
  </si>
  <si>
    <t>Howell</t>
  </si>
  <si>
    <t>29091</t>
  </si>
  <si>
    <t>29093</t>
  </si>
  <si>
    <t>29095</t>
  </si>
  <si>
    <t>29097</t>
  </si>
  <si>
    <t>29099</t>
  </si>
  <si>
    <t>29101</t>
  </si>
  <si>
    <t>29103</t>
  </si>
  <si>
    <t>Laclede</t>
  </si>
  <si>
    <t>29105</t>
  </si>
  <si>
    <t>29107</t>
  </si>
  <si>
    <t>29109</t>
  </si>
  <si>
    <t>29111</t>
  </si>
  <si>
    <t>29113</t>
  </si>
  <si>
    <t>29115</t>
  </si>
  <si>
    <t>29117</t>
  </si>
  <si>
    <t>McDonald</t>
  </si>
  <si>
    <t>29119</t>
  </si>
  <si>
    <t>29121</t>
  </si>
  <si>
    <t>29123</t>
  </si>
  <si>
    <t>Maries</t>
  </si>
  <si>
    <t>29125</t>
  </si>
  <si>
    <t>29127</t>
  </si>
  <si>
    <t>29129</t>
  </si>
  <si>
    <t>29131</t>
  </si>
  <si>
    <t>29133</t>
  </si>
  <si>
    <t>Moniteau</t>
  </si>
  <si>
    <t>29135</t>
  </si>
  <si>
    <t>29137</t>
  </si>
  <si>
    <t>29139</t>
  </si>
  <si>
    <t>29141</t>
  </si>
  <si>
    <t>New Madrid</t>
  </si>
  <si>
    <t>29143</t>
  </si>
  <si>
    <t>29145</t>
  </si>
  <si>
    <t>Nodaway</t>
  </si>
  <si>
    <t>29147</t>
  </si>
  <si>
    <t>29149</t>
  </si>
  <si>
    <t>29151</t>
  </si>
  <si>
    <t>Ozark</t>
  </si>
  <si>
    <t>29153</t>
  </si>
  <si>
    <t>Pemiscot</t>
  </si>
  <si>
    <t>29155</t>
  </si>
  <si>
    <t>29157</t>
  </si>
  <si>
    <t>Pettis</t>
  </si>
  <si>
    <t>29159</t>
  </si>
  <si>
    <t>Phelps</t>
  </si>
  <si>
    <t>29161</t>
  </si>
  <si>
    <t>29163</t>
  </si>
  <si>
    <t>Platte</t>
  </si>
  <si>
    <t>29165</t>
  </si>
  <si>
    <t>29167</t>
  </si>
  <si>
    <t>29169</t>
  </si>
  <si>
    <t>29171</t>
  </si>
  <si>
    <t>Ralls</t>
  </si>
  <si>
    <t>29173</t>
  </si>
  <si>
    <t>29175</t>
  </si>
  <si>
    <t>Ray</t>
  </si>
  <si>
    <t>29177</t>
  </si>
  <si>
    <t>Reynolds</t>
  </si>
  <si>
    <t>29179</t>
  </si>
  <si>
    <t>29181</t>
  </si>
  <si>
    <t>29183</t>
  </si>
  <si>
    <t>29185</t>
  </si>
  <si>
    <t>Ste. Genevieve</t>
  </si>
  <si>
    <t>29186</t>
  </si>
  <si>
    <t>St. Francois</t>
  </si>
  <si>
    <t>29187</t>
  </si>
  <si>
    <t>29189</t>
  </si>
  <si>
    <t>29195</t>
  </si>
  <si>
    <t>29197</t>
  </si>
  <si>
    <t>Scotland</t>
  </si>
  <si>
    <t>29199</t>
  </si>
  <si>
    <t>29201</t>
  </si>
  <si>
    <t>Shannon</t>
  </si>
  <si>
    <t>29203</t>
  </si>
  <si>
    <t>29205</t>
  </si>
  <si>
    <t>Stoddard</t>
  </si>
  <si>
    <t>29207</t>
  </si>
  <si>
    <t>29209</t>
  </si>
  <si>
    <t>29211</t>
  </si>
  <si>
    <t>29213</t>
  </si>
  <si>
    <t>29215</t>
  </si>
  <si>
    <t>Vernon</t>
  </si>
  <si>
    <t>29217</t>
  </si>
  <si>
    <t>29219</t>
  </si>
  <si>
    <t>29221</t>
  </si>
  <si>
    <t>29223</t>
  </si>
  <si>
    <t>29225</t>
  </si>
  <si>
    <t>29227</t>
  </si>
  <si>
    <t>29229</t>
  </si>
  <si>
    <t>St. Louis city</t>
  </si>
  <si>
    <t>29510</t>
  </si>
  <si>
    <t>30000</t>
  </si>
  <si>
    <t>Beaverhead</t>
  </si>
  <si>
    <t>30001</t>
  </si>
  <si>
    <t>Big Horn</t>
  </si>
  <si>
    <t>30003</t>
  </si>
  <si>
    <t>30005</t>
  </si>
  <si>
    <t>Broadwater</t>
  </si>
  <si>
    <t>30007</t>
  </si>
  <si>
    <t>30009</t>
  </si>
  <si>
    <t>30011</t>
  </si>
  <si>
    <t>Cascade</t>
  </si>
  <si>
    <t>30013</t>
  </si>
  <si>
    <t>Chouteau</t>
  </si>
  <si>
    <t>30015</t>
  </si>
  <si>
    <t>30017</t>
  </si>
  <si>
    <t>Daniels</t>
  </si>
  <si>
    <t>30019</t>
  </si>
  <si>
    <t>30021</t>
  </si>
  <si>
    <t>Deer Lodge</t>
  </si>
  <si>
    <t>30023</t>
  </si>
  <si>
    <t>Fallon</t>
  </si>
  <si>
    <t>30025</t>
  </si>
  <si>
    <t>Fergus</t>
  </si>
  <si>
    <t>30027</t>
  </si>
  <si>
    <t>30029</t>
  </si>
  <si>
    <t>30031</t>
  </si>
  <si>
    <t>30033</t>
  </si>
  <si>
    <t>Glacier</t>
  </si>
  <si>
    <t>30035</t>
  </si>
  <si>
    <t>Golden Valley</t>
  </si>
  <si>
    <t>30037</t>
  </si>
  <si>
    <t>Granite</t>
  </si>
  <si>
    <t>30039</t>
  </si>
  <si>
    <t>Hill</t>
  </si>
  <si>
    <t>30041</t>
  </si>
  <si>
    <t>30043</t>
  </si>
  <si>
    <t>Judith Basin</t>
  </si>
  <si>
    <t>30045</t>
  </si>
  <si>
    <t>30047</t>
  </si>
  <si>
    <t>30049</t>
  </si>
  <si>
    <t>30051</t>
  </si>
  <si>
    <t>30053</t>
  </si>
  <si>
    <t>McCone</t>
  </si>
  <si>
    <t>30055</t>
  </si>
  <si>
    <t>30057</t>
  </si>
  <si>
    <t>Meagher</t>
  </si>
  <si>
    <t>30059</t>
  </si>
  <si>
    <t>30061</t>
  </si>
  <si>
    <t>30063</t>
  </si>
  <si>
    <t>Musselshell</t>
  </si>
  <si>
    <t>30065</t>
  </si>
  <si>
    <t>30067</t>
  </si>
  <si>
    <t>Petroleum</t>
  </si>
  <si>
    <t>30069</t>
  </si>
  <si>
    <t>30071</t>
  </si>
  <si>
    <t>Pondera</t>
  </si>
  <si>
    <t>30073</t>
  </si>
  <si>
    <t>Powder River</t>
  </si>
  <si>
    <t>30075</t>
  </si>
  <si>
    <t>30077</t>
  </si>
  <si>
    <t>30079</t>
  </si>
  <si>
    <t>30081</t>
  </si>
  <si>
    <t>30083</t>
  </si>
  <si>
    <t>Roosevelt</t>
  </si>
  <si>
    <t>30085</t>
  </si>
  <si>
    <t>30087</t>
  </si>
  <si>
    <t>Sanders</t>
  </si>
  <si>
    <t>30089</t>
  </si>
  <si>
    <t>30091</t>
  </si>
  <si>
    <t>30093</t>
  </si>
  <si>
    <t>Stillwater</t>
  </si>
  <si>
    <t>30095</t>
  </si>
  <si>
    <t>Sweet Grass</t>
  </si>
  <si>
    <t>30097</t>
  </si>
  <si>
    <t>30099</t>
  </si>
  <si>
    <t>Toole</t>
  </si>
  <si>
    <t>30101</t>
  </si>
  <si>
    <t>Treasure</t>
  </si>
  <si>
    <t>30103</t>
  </si>
  <si>
    <t>30105</t>
  </si>
  <si>
    <t>Wheatland</t>
  </si>
  <si>
    <t>30107</t>
  </si>
  <si>
    <t>Wibaux</t>
  </si>
  <si>
    <t>30109</t>
  </si>
  <si>
    <t>Yellowstone</t>
  </si>
  <si>
    <t>30111</t>
  </si>
  <si>
    <t>31000</t>
  </si>
  <si>
    <t>31001</t>
  </si>
  <si>
    <t>Antelope</t>
  </si>
  <si>
    <t>31003</t>
  </si>
  <si>
    <t>Arthur</t>
  </si>
  <si>
    <t>31005</t>
  </si>
  <si>
    <t>Banner</t>
  </si>
  <si>
    <t>31007</t>
  </si>
  <si>
    <t>31009</t>
  </si>
  <si>
    <t>31011</t>
  </si>
  <si>
    <t>Box Butte</t>
  </si>
  <si>
    <t>31013</t>
  </si>
  <si>
    <t>31015</t>
  </si>
  <si>
    <t>31017</t>
  </si>
  <si>
    <t>Buffalo</t>
  </si>
  <si>
    <t>31019</t>
  </si>
  <si>
    <t>Burt</t>
  </si>
  <si>
    <t>31021</t>
  </si>
  <si>
    <t>31023</t>
  </si>
  <si>
    <t>31025</t>
  </si>
  <si>
    <t>31027</t>
  </si>
  <si>
    <t>31029</t>
  </si>
  <si>
    <t>Cherry</t>
  </si>
  <si>
    <t>31031</t>
  </si>
  <si>
    <t>31033</t>
  </si>
  <si>
    <t>31035</t>
  </si>
  <si>
    <t>Colfax</t>
  </si>
  <si>
    <t>31037</t>
  </si>
  <si>
    <t>Cuming</t>
  </si>
  <si>
    <t>31039</t>
  </si>
  <si>
    <t>31041</t>
  </si>
  <si>
    <t>31043</t>
  </si>
  <si>
    <t>Dawes</t>
  </si>
  <si>
    <t>31045</t>
  </si>
  <si>
    <t>31047</t>
  </si>
  <si>
    <t>Deuel</t>
  </si>
  <si>
    <t>31049</t>
  </si>
  <si>
    <t>Dixon</t>
  </si>
  <si>
    <t>31051</t>
  </si>
  <si>
    <t>31053</t>
  </si>
  <si>
    <t>31055</t>
  </si>
  <si>
    <t>Dundy</t>
  </si>
  <si>
    <t>31057</t>
  </si>
  <si>
    <t>31059</t>
  </si>
  <si>
    <t>31061</t>
  </si>
  <si>
    <t>Frontier</t>
  </si>
  <si>
    <t>31063</t>
  </si>
  <si>
    <t>Furnas</t>
  </si>
  <si>
    <t>31065</t>
  </si>
  <si>
    <t>Gage</t>
  </si>
  <si>
    <t>31067</t>
  </si>
  <si>
    <t>Garden</t>
  </si>
  <si>
    <t>31069</t>
  </si>
  <si>
    <t>31071</t>
  </si>
  <si>
    <t>Gosper</t>
  </si>
  <si>
    <t>31073</t>
  </si>
  <si>
    <t>31075</t>
  </si>
  <si>
    <t>31077</t>
  </si>
  <si>
    <t>31079</t>
  </si>
  <si>
    <t>31081</t>
  </si>
  <si>
    <t>31083</t>
  </si>
  <si>
    <t>Hayes</t>
  </si>
  <si>
    <t>31085</t>
  </si>
  <si>
    <t>Hitchcock</t>
  </si>
  <si>
    <t>31087</t>
  </si>
  <si>
    <t>31089</t>
  </si>
  <si>
    <t>Hooker</t>
  </si>
  <si>
    <t>31091</t>
  </si>
  <si>
    <t>31093</t>
  </si>
  <si>
    <t>31095</t>
  </si>
  <si>
    <t>31097</t>
  </si>
  <si>
    <t>Kearney</t>
  </si>
  <si>
    <t>31099</t>
  </si>
  <si>
    <t>Keith</t>
  </si>
  <si>
    <t>31101</t>
  </si>
  <si>
    <t>Keya Paha</t>
  </si>
  <si>
    <t>31103</t>
  </si>
  <si>
    <t>Kimball</t>
  </si>
  <si>
    <t>31105</t>
  </si>
  <si>
    <t>31107</t>
  </si>
  <si>
    <t>31109</t>
  </si>
  <si>
    <t>31111</t>
  </si>
  <si>
    <t>31113</t>
  </si>
  <si>
    <t>Loup</t>
  </si>
  <si>
    <t>31115</t>
  </si>
  <si>
    <t>31117</t>
  </si>
  <si>
    <t>31119</t>
  </si>
  <si>
    <t>Merrick</t>
  </si>
  <si>
    <t>31121</t>
  </si>
  <si>
    <t>Morrill</t>
  </si>
  <si>
    <t>31123</t>
  </si>
  <si>
    <t>Nance</t>
  </si>
  <si>
    <t>31125</t>
  </si>
  <si>
    <t>31127</t>
  </si>
  <si>
    <t>Nuckolls</t>
  </si>
  <si>
    <t>31129</t>
  </si>
  <si>
    <t>Otoe</t>
  </si>
  <si>
    <t>31131</t>
  </si>
  <si>
    <t>31133</t>
  </si>
  <si>
    <t>Perkins</t>
  </si>
  <si>
    <t>31135</t>
  </si>
  <si>
    <t>31137</t>
  </si>
  <si>
    <t>31139</t>
  </si>
  <si>
    <t>31141</t>
  </si>
  <si>
    <t>31143</t>
  </si>
  <si>
    <t>Red Willow</t>
  </si>
  <si>
    <t>31145</t>
  </si>
  <si>
    <t>Richardson</t>
  </si>
  <si>
    <t>31147</t>
  </si>
  <si>
    <t>31149</t>
  </si>
  <si>
    <t>31151</t>
  </si>
  <si>
    <t>Sarpy</t>
  </si>
  <si>
    <t>31153</t>
  </si>
  <si>
    <t>Saunders</t>
  </si>
  <si>
    <t>31155</t>
  </si>
  <si>
    <t>31157</t>
  </si>
  <si>
    <t>31159</t>
  </si>
  <si>
    <t>31161</t>
  </si>
  <si>
    <t>31163</t>
  </si>
  <si>
    <t>31165</t>
  </si>
  <si>
    <t>31167</t>
  </si>
  <si>
    <t>Thayer</t>
  </si>
  <si>
    <t>31169</t>
  </si>
  <si>
    <t>31171</t>
  </si>
  <si>
    <t>31173</t>
  </si>
  <si>
    <t>31175</t>
  </si>
  <si>
    <t>31177</t>
  </si>
  <si>
    <t>31179</t>
  </si>
  <si>
    <t>31181</t>
  </si>
  <si>
    <t>31183</t>
  </si>
  <si>
    <t>31185</t>
  </si>
  <si>
    <t>32000</t>
  </si>
  <si>
    <t>32001</t>
  </si>
  <si>
    <t>32003</t>
  </si>
  <si>
    <t>32005</t>
  </si>
  <si>
    <t>Elko</t>
  </si>
  <si>
    <t>32007</t>
  </si>
  <si>
    <t>Esmeralda</t>
  </si>
  <si>
    <t>32009</t>
  </si>
  <si>
    <t>Eureka</t>
  </si>
  <si>
    <t>32011</t>
  </si>
  <si>
    <t>32013</t>
  </si>
  <si>
    <t>Lander</t>
  </si>
  <si>
    <t>32015</t>
  </si>
  <si>
    <t>32017</t>
  </si>
  <si>
    <t>32019</t>
  </si>
  <si>
    <t>32021</t>
  </si>
  <si>
    <t>Nye</t>
  </si>
  <si>
    <t>32023</t>
  </si>
  <si>
    <t>Pershing</t>
  </si>
  <si>
    <t>32027</t>
  </si>
  <si>
    <t>Storey</t>
  </si>
  <si>
    <t>32029</t>
  </si>
  <si>
    <t>32031</t>
  </si>
  <si>
    <t>32033</t>
  </si>
  <si>
    <t>Carson City</t>
  </si>
  <si>
    <t>32510</t>
  </si>
  <si>
    <t>33000</t>
  </si>
  <si>
    <t>33001</t>
  </si>
  <si>
    <t>33003</t>
  </si>
  <si>
    <t>33005</t>
  </si>
  <si>
    <t>33007</t>
  </si>
  <si>
    <t>33009</t>
  </si>
  <si>
    <t>33011</t>
  </si>
  <si>
    <t>33013</t>
  </si>
  <si>
    <t>33015</t>
  </si>
  <si>
    <t>Strafford</t>
  </si>
  <si>
    <t>33017</t>
  </si>
  <si>
    <t>33019</t>
  </si>
  <si>
    <t>EPA Region 2</t>
  </si>
  <si>
    <t>34000</t>
  </si>
  <si>
    <t>34001</t>
  </si>
  <si>
    <t>34003</t>
  </si>
  <si>
    <t>Burlington</t>
  </si>
  <si>
    <t>34005</t>
  </si>
  <si>
    <t>34007</t>
  </si>
  <si>
    <t>Cape May</t>
  </si>
  <si>
    <t>34009</t>
  </si>
  <si>
    <t>34011</t>
  </si>
  <si>
    <t>34013</t>
  </si>
  <si>
    <t>34015</t>
  </si>
  <si>
    <t>34017</t>
  </si>
  <si>
    <t>34019</t>
  </si>
  <si>
    <t>34021</t>
  </si>
  <si>
    <t>34023</t>
  </si>
  <si>
    <t>34025</t>
  </si>
  <si>
    <t>34027</t>
  </si>
  <si>
    <t>34029</t>
  </si>
  <si>
    <t>34031</t>
  </si>
  <si>
    <t>Salem</t>
  </si>
  <si>
    <t>34033</t>
  </si>
  <si>
    <t>34035</t>
  </si>
  <si>
    <t>34037</t>
  </si>
  <si>
    <t>34039</t>
  </si>
  <si>
    <t>34041</t>
  </si>
  <si>
    <t>35000</t>
  </si>
  <si>
    <t>35001</t>
  </si>
  <si>
    <t>Catron</t>
  </si>
  <si>
    <t>35003</t>
  </si>
  <si>
    <t>Chaves</t>
  </si>
  <si>
    <t>35005</t>
  </si>
  <si>
    <t>Cibola</t>
  </si>
  <si>
    <t>35006</t>
  </si>
  <si>
    <t>35007</t>
  </si>
  <si>
    <t>Curry</t>
  </si>
  <si>
    <t>35009</t>
  </si>
  <si>
    <t>De Baca</t>
  </si>
  <si>
    <t>35011</t>
  </si>
  <si>
    <t>35013</t>
  </si>
  <si>
    <t>35015</t>
  </si>
  <si>
    <t>35017</t>
  </si>
  <si>
    <t>Guadalupe</t>
  </si>
  <si>
    <t>35019</t>
  </si>
  <si>
    <t>Harding</t>
  </si>
  <si>
    <t>35021</t>
  </si>
  <si>
    <t>35023</t>
  </si>
  <si>
    <t>35025</t>
  </si>
  <si>
    <t>35027</t>
  </si>
  <si>
    <t>Los Alamos</t>
  </si>
  <si>
    <t>35028</t>
  </si>
  <si>
    <t>35029</t>
  </si>
  <si>
    <t>McKinley</t>
  </si>
  <si>
    <t>35031</t>
  </si>
  <si>
    <t>Mora</t>
  </si>
  <si>
    <t>35033</t>
  </si>
  <si>
    <t>35035</t>
  </si>
  <si>
    <t>Quay</t>
  </si>
  <si>
    <t>35037</t>
  </si>
  <si>
    <t>Rio Arriba</t>
  </si>
  <si>
    <t>35039</t>
  </si>
  <si>
    <t>35041</t>
  </si>
  <si>
    <t>35043</t>
  </si>
  <si>
    <t>35045</t>
  </si>
  <si>
    <t>35047</t>
  </si>
  <si>
    <t>35049</t>
  </si>
  <si>
    <t>35051</t>
  </si>
  <si>
    <t>Socorro</t>
  </si>
  <si>
    <t>35053</t>
  </si>
  <si>
    <t>Taos</t>
  </si>
  <si>
    <t>35055</t>
  </si>
  <si>
    <t>Torrance</t>
  </si>
  <si>
    <t>35057</t>
  </si>
  <si>
    <t>35059</t>
  </si>
  <si>
    <t>35061</t>
  </si>
  <si>
    <t>36000</t>
  </si>
  <si>
    <t>36001</t>
  </si>
  <si>
    <t>36003</t>
  </si>
  <si>
    <t>36005</t>
  </si>
  <si>
    <t>Broome</t>
  </si>
  <si>
    <t>36007</t>
  </si>
  <si>
    <t>Cattaraugus</t>
  </si>
  <si>
    <t>36009</t>
  </si>
  <si>
    <t>Cayuga</t>
  </si>
  <si>
    <t>36011</t>
  </si>
  <si>
    <t>36013</t>
  </si>
  <si>
    <t>Chemung</t>
  </si>
  <si>
    <t>36015</t>
  </si>
  <si>
    <t>Chenango</t>
  </si>
  <si>
    <t>36017</t>
  </si>
  <si>
    <t>36019</t>
  </si>
  <si>
    <t>36021</t>
  </si>
  <si>
    <t>Cortland</t>
  </si>
  <si>
    <t>36023</t>
  </si>
  <si>
    <t>36025</t>
  </si>
  <si>
    <t>36027</t>
  </si>
  <si>
    <t>36029</t>
  </si>
  <si>
    <t>36031</t>
  </si>
  <si>
    <t>36033</t>
  </si>
  <si>
    <t>36035</t>
  </si>
  <si>
    <t>36037</t>
  </si>
  <si>
    <t>36039</t>
  </si>
  <si>
    <t>36041</t>
  </si>
  <si>
    <t>36043</t>
  </si>
  <si>
    <t>36045</t>
  </si>
  <si>
    <t>36047</t>
  </si>
  <si>
    <t>36049</t>
  </si>
  <si>
    <t>36051</t>
  </si>
  <si>
    <t>36053</t>
  </si>
  <si>
    <t>36055</t>
  </si>
  <si>
    <t>36057</t>
  </si>
  <si>
    <t>36059</t>
  </si>
  <si>
    <t>36061</t>
  </si>
  <si>
    <t>36063</t>
  </si>
  <si>
    <t>36065</t>
  </si>
  <si>
    <t>36067</t>
  </si>
  <si>
    <t>Ontario</t>
  </si>
  <si>
    <t>36069</t>
  </si>
  <si>
    <t>36071</t>
  </si>
  <si>
    <t>36073</t>
  </si>
  <si>
    <t>36075</t>
  </si>
  <si>
    <t>36077</t>
  </si>
  <si>
    <t>36079</t>
  </si>
  <si>
    <t>36081</t>
  </si>
  <si>
    <t>Rensselaer</t>
  </si>
  <si>
    <t>36083</t>
  </si>
  <si>
    <t>36085</t>
  </si>
  <si>
    <t>36087</t>
  </si>
  <si>
    <t>St. Lawrence</t>
  </si>
  <si>
    <t>36089</t>
  </si>
  <si>
    <t>36091</t>
  </si>
  <si>
    <t>Schenectady</t>
  </si>
  <si>
    <t>36093</t>
  </si>
  <si>
    <t>Schoharie</t>
  </si>
  <si>
    <t>36095</t>
  </si>
  <si>
    <t>36097</t>
  </si>
  <si>
    <t>Seneca</t>
  </si>
  <si>
    <t>36099</t>
  </si>
  <si>
    <t>36101</t>
  </si>
  <si>
    <t>36103</t>
  </si>
  <si>
    <t>36105</t>
  </si>
  <si>
    <t>36107</t>
  </si>
  <si>
    <t>36109</t>
  </si>
  <si>
    <t>Ulster</t>
  </si>
  <si>
    <t>36111</t>
  </si>
  <si>
    <t>36113</t>
  </si>
  <si>
    <t>36115</t>
  </si>
  <si>
    <t>36117</t>
  </si>
  <si>
    <t>36119</t>
  </si>
  <si>
    <t>36121</t>
  </si>
  <si>
    <t>Yates</t>
  </si>
  <si>
    <t>36123</t>
  </si>
  <si>
    <t>37000</t>
  </si>
  <si>
    <t>37001</t>
  </si>
  <si>
    <t>37003</t>
  </si>
  <si>
    <t>Alleghany</t>
  </si>
  <si>
    <t>37005</t>
  </si>
  <si>
    <t>Anson</t>
  </si>
  <si>
    <t>37007</t>
  </si>
  <si>
    <t>Ashe</t>
  </si>
  <si>
    <t>37009</t>
  </si>
  <si>
    <t>37011</t>
  </si>
  <si>
    <t>Beaufort</t>
  </si>
  <si>
    <t>37013</t>
  </si>
  <si>
    <t>Bertie</t>
  </si>
  <si>
    <t>37015</t>
  </si>
  <si>
    <t>Bladen</t>
  </si>
  <si>
    <t>37017</t>
  </si>
  <si>
    <t>Brunswick</t>
  </si>
  <si>
    <t>37019</t>
  </si>
  <si>
    <t>37021</t>
  </si>
  <si>
    <t>37023</t>
  </si>
  <si>
    <t>Cabarrus</t>
  </si>
  <si>
    <t>37025</t>
  </si>
  <si>
    <t>37027</t>
  </si>
  <si>
    <t>37029</t>
  </si>
  <si>
    <t>Carteret</t>
  </si>
  <si>
    <t>37031</t>
  </si>
  <si>
    <t>37033</t>
  </si>
  <si>
    <t>37035</t>
  </si>
  <si>
    <t>37037</t>
  </si>
  <si>
    <t>37039</t>
  </si>
  <si>
    <t>Chowan</t>
  </si>
  <si>
    <t>37041</t>
  </si>
  <si>
    <t>37043</t>
  </si>
  <si>
    <t>37045</t>
  </si>
  <si>
    <t>Columbus</t>
  </si>
  <si>
    <t>37047</t>
  </si>
  <si>
    <t>Craven</t>
  </si>
  <si>
    <t>37049</t>
  </si>
  <si>
    <t>37051</t>
  </si>
  <si>
    <t>Currituck</t>
  </si>
  <si>
    <t>37053</t>
  </si>
  <si>
    <t>Dare</t>
  </si>
  <si>
    <t>37055</t>
  </si>
  <si>
    <t>37057</t>
  </si>
  <si>
    <t>37059</t>
  </si>
  <si>
    <t>37061</t>
  </si>
  <si>
    <t>37063</t>
  </si>
  <si>
    <t>37065</t>
  </si>
  <si>
    <t>37067</t>
  </si>
  <si>
    <t>37069</t>
  </si>
  <si>
    <t>37071</t>
  </si>
  <si>
    <t>Gates</t>
  </si>
  <si>
    <t>37073</t>
  </si>
  <si>
    <t>37075</t>
  </si>
  <si>
    <t>37077</t>
  </si>
  <si>
    <t>37079</t>
  </si>
  <si>
    <t>37081</t>
  </si>
  <si>
    <t>Halifax</t>
  </si>
  <si>
    <t>37083</t>
  </si>
  <si>
    <t>Harnett</t>
  </si>
  <si>
    <t>37085</t>
  </si>
  <si>
    <t>37087</t>
  </si>
  <si>
    <t>37089</t>
  </si>
  <si>
    <t>Hertford</t>
  </si>
  <si>
    <t>37091</t>
  </si>
  <si>
    <t>Hoke</t>
  </si>
  <si>
    <t>37093</t>
  </si>
  <si>
    <t>Hyde</t>
  </si>
  <si>
    <t>37095</t>
  </si>
  <si>
    <t>Iredell</t>
  </si>
  <si>
    <t>37097</t>
  </si>
  <si>
    <t>37099</t>
  </si>
  <si>
    <t>37101</t>
  </si>
  <si>
    <t>37103</t>
  </si>
  <si>
    <t>37105</t>
  </si>
  <si>
    <t>37107</t>
  </si>
  <si>
    <t>37109</t>
  </si>
  <si>
    <t>37111</t>
  </si>
  <si>
    <t>37113</t>
  </si>
  <si>
    <t>37115</t>
  </si>
  <si>
    <t>37117</t>
  </si>
  <si>
    <t>37119</t>
  </si>
  <si>
    <t>37121</t>
  </si>
  <si>
    <t>37123</t>
  </si>
  <si>
    <t>Moore</t>
  </si>
  <si>
    <t>37125</t>
  </si>
  <si>
    <t>Nash</t>
  </si>
  <si>
    <t>37127</t>
  </si>
  <si>
    <t>37129</t>
  </si>
  <si>
    <t>37131</t>
  </si>
  <si>
    <t>Onslow</t>
  </si>
  <si>
    <t>37133</t>
  </si>
  <si>
    <t>37135</t>
  </si>
  <si>
    <t>Pamlico</t>
  </si>
  <si>
    <t>37137</t>
  </si>
  <si>
    <t>Pasquotank</t>
  </si>
  <si>
    <t>37139</t>
  </si>
  <si>
    <t>Pender</t>
  </si>
  <si>
    <t>37141</t>
  </si>
  <si>
    <t>Perquimans</t>
  </si>
  <si>
    <t>37143</t>
  </si>
  <si>
    <t>37145</t>
  </si>
  <si>
    <t>37147</t>
  </si>
  <si>
    <t>37149</t>
  </si>
  <si>
    <t>37151</t>
  </si>
  <si>
    <t>37153</t>
  </si>
  <si>
    <t>37155</t>
  </si>
  <si>
    <t>37157</t>
  </si>
  <si>
    <t>37159</t>
  </si>
  <si>
    <t>Rutherford</t>
  </si>
  <si>
    <t>37161</t>
  </si>
  <si>
    <t>Sampson</t>
  </si>
  <si>
    <t>37163</t>
  </si>
  <si>
    <t>37165</t>
  </si>
  <si>
    <t>Stanly</t>
  </si>
  <si>
    <t>37167</t>
  </si>
  <si>
    <t>Stokes</t>
  </si>
  <si>
    <t>37169</t>
  </si>
  <si>
    <t>Surry</t>
  </si>
  <si>
    <t>37171</t>
  </si>
  <si>
    <t>37173</t>
  </si>
  <si>
    <t>Transylvania</t>
  </si>
  <si>
    <t>37175</t>
  </si>
  <si>
    <t>Tyrrell</t>
  </si>
  <si>
    <t>37177</t>
  </si>
  <si>
    <t>37179</t>
  </si>
  <si>
    <t>Vance</t>
  </si>
  <si>
    <t>37181</t>
  </si>
  <si>
    <t>37183</t>
  </si>
  <si>
    <t>37185</t>
  </si>
  <si>
    <t>37187</t>
  </si>
  <si>
    <t>37189</t>
  </si>
  <si>
    <t>37191</t>
  </si>
  <si>
    <t>37193</t>
  </si>
  <si>
    <t>37195</t>
  </si>
  <si>
    <t>Yadkin</t>
  </si>
  <si>
    <t>37197</t>
  </si>
  <si>
    <t>37199</t>
  </si>
  <si>
    <t>38000</t>
  </si>
  <si>
    <t>38001</t>
  </si>
  <si>
    <t>Barnes</t>
  </si>
  <si>
    <t>38003</t>
  </si>
  <si>
    <t>Benson</t>
  </si>
  <si>
    <t>38005</t>
  </si>
  <si>
    <t>38007</t>
  </si>
  <si>
    <t>Bottineau</t>
  </si>
  <si>
    <t>38009</t>
  </si>
  <si>
    <t>Bowman</t>
  </si>
  <si>
    <t>38011</t>
  </si>
  <si>
    <t>38013</t>
  </si>
  <si>
    <t>38015</t>
  </si>
  <si>
    <t>38017</t>
  </si>
  <si>
    <t>Cavalier</t>
  </si>
  <si>
    <t>38019</t>
  </si>
  <si>
    <t>Dickey</t>
  </si>
  <si>
    <t>38021</t>
  </si>
  <si>
    <t>Divide</t>
  </si>
  <si>
    <t>38023</t>
  </si>
  <si>
    <t>38025</t>
  </si>
  <si>
    <t>38027</t>
  </si>
  <si>
    <t>Emmons</t>
  </si>
  <si>
    <t>38029</t>
  </si>
  <si>
    <t>Foster</t>
  </si>
  <si>
    <t>38031</t>
  </si>
  <si>
    <t>38033</t>
  </si>
  <si>
    <t>Grand Forks</t>
  </si>
  <si>
    <t>38035</t>
  </si>
  <si>
    <t>38037</t>
  </si>
  <si>
    <t>Griggs</t>
  </si>
  <si>
    <t>38039</t>
  </si>
  <si>
    <t>Hettinger</t>
  </si>
  <si>
    <t>38041</t>
  </si>
  <si>
    <t>Kidder</t>
  </si>
  <si>
    <t>38043</t>
  </si>
  <si>
    <t>LaMoure</t>
  </si>
  <si>
    <t>38045</t>
  </si>
  <si>
    <t>38047</t>
  </si>
  <si>
    <t>38049</t>
  </si>
  <si>
    <t>38051</t>
  </si>
  <si>
    <t>38053</t>
  </si>
  <si>
    <t>38055</t>
  </si>
  <si>
    <t>38057</t>
  </si>
  <si>
    <t>38059</t>
  </si>
  <si>
    <t>Mountrail</t>
  </si>
  <si>
    <t>38061</t>
  </si>
  <si>
    <t>38063</t>
  </si>
  <si>
    <t>38065</t>
  </si>
  <si>
    <t>Pembina</t>
  </si>
  <si>
    <t>38067</t>
  </si>
  <si>
    <t>38069</t>
  </si>
  <si>
    <t>38071</t>
  </si>
  <si>
    <t>Ransom</t>
  </si>
  <si>
    <t>38073</t>
  </si>
  <si>
    <t>38075</t>
  </si>
  <si>
    <t>38077</t>
  </si>
  <si>
    <t>Rolette</t>
  </si>
  <si>
    <t>38079</t>
  </si>
  <si>
    <t>Sargent</t>
  </si>
  <si>
    <t>38081</t>
  </si>
  <si>
    <t>38083</t>
  </si>
  <si>
    <t>38085</t>
  </si>
  <si>
    <t>Slope</t>
  </si>
  <si>
    <t>38087</t>
  </si>
  <si>
    <t>38089</t>
  </si>
  <si>
    <t>38091</t>
  </si>
  <si>
    <t>Stutsman</t>
  </si>
  <si>
    <t>38093</t>
  </si>
  <si>
    <t>Towner</t>
  </si>
  <si>
    <t>38095</t>
  </si>
  <si>
    <t>Traill</t>
  </si>
  <si>
    <t>38097</t>
  </si>
  <si>
    <t>Walsh</t>
  </si>
  <si>
    <t>38099</t>
  </si>
  <si>
    <t>Ward</t>
  </si>
  <si>
    <t>38101</t>
  </si>
  <si>
    <t>38103</t>
  </si>
  <si>
    <t>Williams</t>
  </si>
  <si>
    <t>38105</t>
  </si>
  <si>
    <t>39000</t>
  </si>
  <si>
    <t>39001</t>
  </si>
  <si>
    <t>39003</t>
  </si>
  <si>
    <t>39005</t>
  </si>
  <si>
    <t>39007</t>
  </si>
  <si>
    <t>39009</t>
  </si>
  <si>
    <t>Auglaize</t>
  </si>
  <si>
    <t>39011</t>
  </si>
  <si>
    <t>Belmont</t>
  </si>
  <si>
    <t>39013</t>
  </si>
  <si>
    <t>39015</t>
  </si>
  <si>
    <t>39017</t>
  </si>
  <si>
    <t>39019</t>
  </si>
  <si>
    <t>39021</t>
  </si>
  <si>
    <t>39023</t>
  </si>
  <si>
    <t>39025</t>
  </si>
  <si>
    <t>39027</t>
  </si>
  <si>
    <t>Columbiana</t>
  </si>
  <si>
    <t>39029</t>
  </si>
  <si>
    <t>Coshocton</t>
  </si>
  <si>
    <t>39031</t>
  </si>
  <si>
    <t>39033</t>
  </si>
  <si>
    <t>39035</t>
  </si>
  <si>
    <t>Darke</t>
  </si>
  <si>
    <t>39037</t>
  </si>
  <si>
    <t>Defiance</t>
  </si>
  <si>
    <t>39039</t>
  </si>
  <si>
    <t>39041</t>
  </si>
  <si>
    <t>39043</t>
  </si>
  <si>
    <t>39045</t>
  </si>
  <si>
    <t>39047</t>
  </si>
  <si>
    <t>39049</t>
  </si>
  <si>
    <t>39051</t>
  </si>
  <si>
    <t>Gallia</t>
  </si>
  <si>
    <t>39053</t>
  </si>
  <si>
    <t>39055</t>
  </si>
  <si>
    <t>39057</t>
  </si>
  <si>
    <t>Guernsey</t>
  </si>
  <si>
    <t>39059</t>
  </si>
  <si>
    <t>39061</t>
  </si>
  <si>
    <t>39063</t>
  </si>
  <si>
    <t>39065</t>
  </si>
  <si>
    <t>39067</t>
  </si>
  <si>
    <t>39069</t>
  </si>
  <si>
    <t>Highland</t>
  </si>
  <si>
    <t>39071</t>
  </si>
  <si>
    <t>Hocking</t>
  </si>
  <si>
    <t>39073</t>
  </si>
  <si>
    <t>39075</t>
  </si>
  <si>
    <t>39077</t>
  </si>
  <si>
    <t>39079</t>
  </si>
  <si>
    <t>39081</t>
  </si>
  <si>
    <t>39083</t>
  </si>
  <si>
    <t>39085</t>
  </si>
  <si>
    <t>39087</t>
  </si>
  <si>
    <t>39089</t>
  </si>
  <si>
    <t>39091</t>
  </si>
  <si>
    <t>39093</t>
  </si>
  <si>
    <t>39095</t>
  </si>
  <si>
    <t>39097</t>
  </si>
  <si>
    <t>39099</t>
  </si>
  <si>
    <t>39101</t>
  </si>
  <si>
    <t>39103</t>
  </si>
  <si>
    <t>Meigs</t>
  </si>
  <si>
    <t>39105</t>
  </si>
  <si>
    <t>39107</t>
  </si>
  <si>
    <t>39109</t>
  </si>
  <si>
    <t>39111</t>
  </si>
  <si>
    <t>39113</t>
  </si>
  <si>
    <t>39115</t>
  </si>
  <si>
    <t>Morrow</t>
  </si>
  <si>
    <t>39117</t>
  </si>
  <si>
    <t>Muskingum</t>
  </si>
  <si>
    <t>39119</t>
  </si>
  <si>
    <t>39121</t>
  </si>
  <si>
    <t>39123</t>
  </si>
  <si>
    <t>39125</t>
  </si>
  <si>
    <t>39127</t>
  </si>
  <si>
    <t>Pickaway</t>
  </si>
  <si>
    <t>39129</t>
  </si>
  <si>
    <t>39131</t>
  </si>
  <si>
    <t>39133</t>
  </si>
  <si>
    <t>39135</t>
  </si>
  <si>
    <t>39137</t>
  </si>
  <si>
    <t>39139</t>
  </si>
  <si>
    <t>Ross</t>
  </si>
  <si>
    <t>39141</t>
  </si>
  <si>
    <t>Sandusky</t>
  </si>
  <si>
    <t>39143</t>
  </si>
  <si>
    <t>39145</t>
  </si>
  <si>
    <t>39147</t>
  </si>
  <si>
    <t>39149</t>
  </si>
  <si>
    <t>39151</t>
  </si>
  <si>
    <t>39153</t>
  </si>
  <si>
    <t>39155</t>
  </si>
  <si>
    <t>Tuscarawas</t>
  </si>
  <si>
    <t>39157</t>
  </si>
  <si>
    <t>39159</t>
  </si>
  <si>
    <t>Van Wert</t>
  </si>
  <si>
    <t>39161</t>
  </si>
  <si>
    <t>Vinton</t>
  </si>
  <si>
    <t>39163</t>
  </si>
  <si>
    <t>39165</t>
  </si>
  <si>
    <t>39167</t>
  </si>
  <si>
    <t>39169</t>
  </si>
  <si>
    <t>39171</t>
  </si>
  <si>
    <t>39173</t>
  </si>
  <si>
    <t>Wyandot</t>
  </si>
  <si>
    <t>39175</t>
  </si>
  <si>
    <t>40000</t>
  </si>
  <si>
    <t>40001</t>
  </si>
  <si>
    <t>Alfalfa</t>
  </si>
  <si>
    <t>40003</t>
  </si>
  <si>
    <t>Atoka</t>
  </si>
  <si>
    <t>40005</t>
  </si>
  <si>
    <t>40007</t>
  </si>
  <si>
    <t>Beckham</t>
  </si>
  <si>
    <t>40009</t>
  </si>
  <si>
    <t>40011</t>
  </si>
  <si>
    <t>40013</t>
  </si>
  <si>
    <t>40015</t>
  </si>
  <si>
    <t>40017</t>
  </si>
  <si>
    <t>40019</t>
  </si>
  <si>
    <t>40021</t>
  </si>
  <si>
    <t>40023</t>
  </si>
  <si>
    <t>Cimarron</t>
  </si>
  <si>
    <t>40025</t>
  </si>
  <si>
    <t>40027</t>
  </si>
  <si>
    <t>Coal</t>
  </si>
  <si>
    <t>40029</t>
  </si>
  <si>
    <t>40031</t>
  </si>
  <si>
    <t>Cotton</t>
  </si>
  <si>
    <t>40033</t>
  </si>
  <si>
    <t>Craig</t>
  </si>
  <si>
    <t>40035</t>
  </si>
  <si>
    <t>40037</t>
  </si>
  <si>
    <t>40039</t>
  </si>
  <si>
    <t>40041</t>
  </si>
  <si>
    <t>40043</t>
  </si>
  <si>
    <t>40045</t>
  </si>
  <si>
    <t>40047</t>
  </si>
  <si>
    <t>Garvin</t>
  </si>
  <si>
    <t>40049</t>
  </si>
  <si>
    <t>40051</t>
  </si>
  <si>
    <t>40053</t>
  </si>
  <si>
    <t>Greer</t>
  </si>
  <si>
    <t>40055</t>
  </si>
  <si>
    <t>Harmon</t>
  </si>
  <si>
    <t>40057</t>
  </si>
  <si>
    <t>40059</t>
  </si>
  <si>
    <t>40061</t>
  </si>
  <si>
    <t>Hughes</t>
  </si>
  <si>
    <t>40063</t>
  </si>
  <si>
    <t>40065</t>
  </si>
  <si>
    <t>40067</t>
  </si>
  <si>
    <t>40069</t>
  </si>
  <si>
    <t>40071</t>
  </si>
  <si>
    <t>Kingfisher</t>
  </si>
  <si>
    <t>40073</t>
  </si>
  <si>
    <t>40075</t>
  </si>
  <si>
    <t>Latimer</t>
  </si>
  <si>
    <t>40077</t>
  </si>
  <si>
    <t>Le Flore</t>
  </si>
  <si>
    <t>40079</t>
  </si>
  <si>
    <t>40081</t>
  </si>
  <si>
    <t>40083</t>
  </si>
  <si>
    <t>Love</t>
  </si>
  <si>
    <t>40085</t>
  </si>
  <si>
    <t>40087</t>
  </si>
  <si>
    <t>McCurtain</t>
  </si>
  <si>
    <t>40089</t>
  </si>
  <si>
    <t>40091</t>
  </si>
  <si>
    <t>Major</t>
  </si>
  <si>
    <t>40093</t>
  </si>
  <si>
    <t>40095</t>
  </si>
  <si>
    <t>40097</t>
  </si>
  <si>
    <t>40099</t>
  </si>
  <si>
    <t>Muskogee</t>
  </si>
  <si>
    <t>40101</t>
  </si>
  <si>
    <t>40103</t>
  </si>
  <si>
    <t>Nowata</t>
  </si>
  <si>
    <t>40105</t>
  </si>
  <si>
    <t>Okfuskee</t>
  </si>
  <si>
    <t>40107</t>
  </si>
  <si>
    <t>40109</t>
  </si>
  <si>
    <t>Okmulgee</t>
  </si>
  <si>
    <t>40111</t>
  </si>
  <si>
    <t>40113</t>
  </si>
  <si>
    <t>40115</t>
  </si>
  <si>
    <t>40117</t>
  </si>
  <si>
    <t>Payne</t>
  </si>
  <si>
    <t>40119</t>
  </si>
  <si>
    <t>40121</t>
  </si>
  <si>
    <t>40123</t>
  </si>
  <si>
    <t>40125</t>
  </si>
  <si>
    <t>Pushmataha</t>
  </si>
  <si>
    <t>40127</t>
  </si>
  <si>
    <t>Roger Mills</t>
  </si>
  <si>
    <t>40129</t>
  </si>
  <si>
    <t>Rogers</t>
  </si>
  <si>
    <t>40131</t>
  </si>
  <si>
    <t>40133</t>
  </si>
  <si>
    <t>40135</t>
  </si>
  <si>
    <t>40137</t>
  </si>
  <si>
    <t>40139</t>
  </si>
  <si>
    <t>Tillman</t>
  </si>
  <si>
    <t>40141</t>
  </si>
  <si>
    <t>40143</t>
  </si>
  <si>
    <t>Wagoner</t>
  </si>
  <si>
    <t>40145</t>
  </si>
  <si>
    <t>40147</t>
  </si>
  <si>
    <t>Washita</t>
  </si>
  <si>
    <t>40149</t>
  </si>
  <si>
    <t>Woods</t>
  </si>
  <si>
    <t>40151</t>
  </si>
  <si>
    <t>Woodward</t>
  </si>
  <si>
    <t>40153</t>
  </si>
  <si>
    <t>41000</t>
  </si>
  <si>
    <t>41001</t>
  </si>
  <si>
    <t>41003</t>
  </si>
  <si>
    <t>41005</t>
  </si>
  <si>
    <t>Clatsop</t>
  </si>
  <si>
    <t>41007</t>
  </si>
  <si>
    <t>41009</t>
  </si>
  <si>
    <t>41011</t>
  </si>
  <si>
    <t>41013</t>
  </si>
  <si>
    <t>41015</t>
  </si>
  <si>
    <t>41017</t>
  </si>
  <si>
    <t>41019</t>
  </si>
  <si>
    <t>Gilliam</t>
  </si>
  <si>
    <t>41021</t>
  </si>
  <si>
    <t>41023</t>
  </si>
  <si>
    <t>41025</t>
  </si>
  <si>
    <t>Hood River</t>
  </si>
  <si>
    <t>41027</t>
  </si>
  <si>
    <t>41029</t>
  </si>
  <si>
    <t>41031</t>
  </si>
  <si>
    <t>41033</t>
  </si>
  <si>
    <t>41035</t>
  </si>
  <si>
    <t>41037</t>
  </si>
  <si>
    <t>41039</t>
  </si>
  <si>
    <t>41041</t>
  </si>
  <si>
    <t>41043</t>
  </si>
  <si>
    <t>Malheur</t>
  </si>
  <si>
    <t>41045</t>
  </si>
  <si>
    <t>41047</t>
  </si>
  <si>
    <t>41049</t>
  </si>
  <si>
    <t>41051</t>
  </si>
  <si>
    <t>41053</t>
  </si>
  <si>
    <t>41055</t>
  </si>
  <si>
    <t>Tillamook</t>
  </si>
  <si>
    <t>41057</t>
  </si>
  <si>
    <t>41059</t>
  </si>
  <si>
    <t>41061</t>
  </si>
  <si>
    <t>Wallowa</t>
  </si>
  <si>
    <t>41063</t>
  </si>
  <si>
    <t>Wasco</t>
  </si>
  <si>
    <t>41065</t>
  </si>
  <si>
    <t>41067</t>
  </si>
  <si>
    <t>41069</t>
  </si>
  <si>
    <t>Yamhill</t>
  </si>
  <si>
    <t>41071</t>
  </si>
  <si>
    <t>42000</t>
  </si>
  <si>
    <t>42001</t>
  </si>
  <si>
    <t>42003</t>
  </si>
  <si>
    <t>42005</t>
  </si>
  <si>
    <t>42007</t>
  </si>
  <si>
    <t>Bedford</t>
  </si>
  <si>
    <t>42009</t>
  </si>
  <si>
    <t>42011</t>
  </si>
  <si>
    <t>42013</t>
  </si>
  <si>
    <t>42015</t>
  </si>
  <si>
    <t>42017</t>
  </si>
  <si>
    <t>42019</t>
  </si>
  <si>
    <t>42021</t>
  </si>
  <si>
    <t>42023</t>
  </si>
  <si>
    <t>42025</t>
  </si>
  <si>
    <t>42027</t>
  </si>
  <si>
    <t>42029</t>
  </si>
  <si>
    <t>Clarion</t>
  </si>
  <si>
    <t>42031</t>
  </si>
  <si>
    <t>42033</t>
  </si>
  <si>
    <t>42035</t>
  </si>
  <si>
    <t>42037</t>
  </si>
  <si>
    <t>42039</t>
  </si>
  <si>
    <t>42041</t>
  </si>
  <si>
    <t>42043</t>
  </si>
  <si>
    <t>42045</t>
  </si>
  <si>
    <t>42047</t>
  </si>
  <si>
    <t>42049</t>
  </si>
  <si>
    <t>42051</t>
  </si>
  <si>
    <t>Forest</t>
  </si>
  <si>
    <t>42053</t>
  </si>
  <si>
    <t>42055</t>
  </si>
  <si>
    <t>42057</t>
  </si>
  <si>
    <t>42059</t>
  </si>
  <si>
    <t>Huntingdon</t>
  </si>
  <si>
    <t>42061</t>
  </si>
  <si>
    <t>42063</t>
  </si>
  <si>
    <t>42065</t>
  </si>
  <si>
    <t>Juniata</t>
  </si>
  <si>
    <t>42067</t>
  </si>
  <si>
    <t>42069</t>
  </si>
  <si>
    <t>42071</t>
  </si>
  <si>
    <t>42073</t>
  </si>
  <si>
    <t>42075</t>
  </si>
  <si>
    <t>42077</t>
  </si>
  <si>
    <t>42079</t>
  </si>
  <si>
    <t>42081</t>
  </si>
  <si>
    <t>McKean</t>
  </si>
  <si>
    <t>42083</t>
  </si>
  <si>
    <t>42085</t>
  </si>
  <si>
    <t>Mifflin</t>
  </si>
  <si>
    <t>42087</t>
  </si>
  <si>
    <t>42089</t>
  </si>
  <si>
    <t>42091</t>
  </si>
  <si>
    <t>Montour</t>
  </si>
  <si>
    <t>42093</t>
  </si>
  <si>
    <t>42095</t>
  </si>
  <si>
    <t>Northumberland</t>
  </si>
  <si>
    <t>42097</t>
  </si>
  <si>
    <t>42099</t>
  </si>
  <si>
    <t>42101</t>
  </si>
  <si>
    <t>42103</t>
  </si>
  <si>
    <t>Potter</t>
  </si>
  <si>
    <t>42105</t>
  </si>
  <si>
    <t>Schuylkill</t>
  </si>
  <si>
    <t>42107</t>
  </si>
  <si>
    <t>Snyder</t>
  </si>
  <si>
    <t>42109</t>
  </si>
  <si>
    <t>42111</t>
  </si>
  <si>
    <t>42113</t>
  </si>
  <si>
    <t>Susquehanna</t>
  </si>
  <si>
    <t>42115</t>
  </si>
  <si>
    <t>42117</t>
  </si>
  <si>
    <t>42119</t>
  </si>
  <si>
    <t>Venango</t>
  </si>
  <si>
    <t>42121</t>
  </si>
  <si>
    <t>42123</t>
  </si>
  <si>
    <t>42125</t>
  </si>
  <si>
    <t>42127</t>
  </si>
  <si>
    <t>42129</t>
  </si>
  <si>
    <t>42131</t>
  </si>
  <si>
    <t>42133</t>
  </si>
  <si>
    <t>44000</t>
  </si>
  <si>
    <t>44001</t>
  </si>
  <si>
    <t>44003</t>
  </si>
  <si>
    <t>Newport</t>
  </si>
  <si>
    <t>44005</t>
  </si>
  <si>
    <t>44007</t>
  </si>
  <si>
    <t>44009</t>
  </si>
  <si>
    <t>45000</t>
  </si>
  <si>
    <t>45001</t>
  </si>
  <si>
    <t>45003</t>
  </si>
  <si>
    <t>Allendale</t>
  </si>
  <si>
    <t>45005</t>
  </si>
  <si>
    <t>45007</t>
  </si>
  <si>
    <t>Bamberg</t>
  </si>
  <si>
    <t>45009</t>
  </si>
  <si>
    <t>Barnwell</t>
  </si>
  <si>
    <t>45011</t>
  </si>
  <si>
    <t>45013</t>
  </si>
  <si>
    <t>45015</t>
  </si>
  <si>
    <t>45017</t>
  </si>
  <si>
    <t>45019</t>
  </si>
  <si>
    <t>45021</t>
  </si>
  <si>
    <t>45023</t>
  </si>
  <si>
    <t>45025</t>
  </si>
  <si>
    <t>Clarendon</t>
  </si>
  <si>
    <t>45027</t>
  </si>
  <si>
    <t>45029</t>
  </si>
  <si>
    <t>45031</t>
  </si>
  <si>
    <t>Dillon</t>
  </si>
  <si>
    <t>45033</t>
  </si>
  <si>
    <t>45035</t>
  </si>
  <si>
    <t>45037</t>
  </si>
  <si>
    <t>45039</t>
  </si>
  <si>
    <t>45041</t>
  </si>
  <si>
    <t>Georgetown</t>
  </si>
  <si>
    <t>45043</t>
  </si>
  <si>
    <t>45045</t>
  </si>
  <si>
    <t>45047</t>
  </si>
  <si>
    <t>Hampton</t>
  </si>
  <si>
    <t>45049</t>
  </si>
  <si>
    <t>Horry</t>
  </si>
  <si>
    <t>45051</t>
  </si>
  <si>
    <t>45053</t>
  </si>
  <si>
    <t>Kershaw</t>
  </si>
  <si>
    <t>45055</t>
  </si>
  <si>
    <t>45057</t>
  </si>
  <si>
    <t>45059</t>
  </si>
  <si>
    <t>45061</t>
  </si>
  <si>
    <t>45063</t>
  </si>
  <si>
    <t>McCormick</t>
  </si>
  <si>
    <t>45065</t>
  </si>
  <si>
    <t>45067</t>
  </si>
  <si>
    <t>Marlboro</t>
  </si>
  <si>
    <t>45069</t>
  </si>
  <si>
    <t>Newberry</t>
  </si>
  <si>
    <t>45071</t>
  </si>
  <si>
    <t>45073</t>
  </si>
  <si>
    <t>Orangeburg</t>
  </si>
  <si>
    <t>45075</t>
  </si>
  <si>
    <t>45077</t>
  </si>
  <si>
    <t>45079</t>
  </si>
  <si>
    <t>Saluda</t>
  </si>
  <si>
    <t>45081</t>
  </si>
  <si>
    <t>45083</t>
  </si>
  <si>
    <t>45085</t>
  </si>
  <si>
    <t>45087</t>
  </si>
  <si>
    <t>Williamsburg</t>
  </si>
  <si>
    <t>45089</t>
  </si>
  <si>
    <t>45091</t>
  </si>
  <si>
    <t>46000</t>
  </si>
  <si>
    <t>Aurora</t>
  </si>
  <si>
    <t>46003</t>
  </si>
  <si>
    <t>Beadle</t>
  </si>
  <si>
    <t>46005</t>
  </si>
  <si>
    <t>Bennett</t>
  </si>
  <si>
    <t>46007</t>
  </si>
  <si>
    <t>Bon Homme</t>
  </si>
  <si>
    <t>46009</t>
  </si>
  <si>
    <t>46011</t>
  </si>
  <si>
    <t>46013</t>
  </si>
  <si>
    <t>Brule</t>
  </si>
  <si>
    <t>46015</t>
  </si>
  <si>
    <t>46017</t>
  </si>
  <si>
    <t>46019</t>
  </si>
  <si>
    <t>46021</t>
  </si>
  <si>
    <t>Charles Mix</t>
  </si>
  <si>
    <t>46023</t>
  </si>
  <si>
    <t>46025</t>
  </si>
  <si>
    <t>46027</t>
  </si>
  <si>
    <t>46029</t>
  </si>
  <si>
    <t>Corson</t>
  </si>
  <si>
    <t>46031</t>
  </si>
  <si>
    <t>46033</t>
  </si>
  <si>
    <t>Davison</t>
  </si>
  <si>
    <t>46035</t>
  </si>
  <si>
    <t>Day</t>
  </si>
  <si>
    <t>46037</t>
  </si>
  <si>
    <t>46039</t>
  </si>
  <si>
    <t>46041</t>
  </si>
  <si>
    <t>46043</t>
  </si>
  <si>
    <t>Edmunds</t>
  </si>
  <si>
    <t>46045</t>
  </si>
  <si>
    <t>Fall River</t>
  </si>
  <si>
    <t>46047</t>
  </si>
  <si>
    <t>Faulk</t>
  </si>
  <si>
    <t>46049</t>
  </si>
  <si>
    <t>46051</t>
  </si>
  <si>
    <t>Gregory</t>
  </si>
  <si>
    <t>46053</t>
  </si>
  <si>
    <t>Haakon</t>
  </si>
  <si>
    <t>46055</t>
  </si>
  <si>
    <t>Hamlin</t>
  </si>
  <si>
    <t>46057</t>
  </si>
  <si>
    <t>Hand</t>
  </si>
  <si>
    <t>46059</t>
  </si>
  <si>
    <t>Hanson</t>
  </si>
  <si>
    <t>46061</t>
  </si>
  <si>
    <t>46063</t>
  </si>
  <si>
    <t>46065</t>
  </si>
  <si>
    <t>Hutchinson</t>
  </si>
  <si>
    <t>46067</t>
  </si>
  <si>
    <t>46069</t>
  </si>
  <si>
    <t>46071</t>
  </si>
  <si>
    <t>Jerauld</t>
  </si>
  <si>
    <t>46073</t>
  </si>
  <si>
    <t>46075</t>
  </si>
  <si>
    <t>Kingsbury</t>
  </si>
  <si>
    <t>46077</t>
  </si>
  <si>
    <t>46079</t>
  </si>
  <si>
    <t>46081</t>
  </si>
  <si>
    <t>46083</t>
  </si>
  <si>
    <t>Lyman</t>
  </si>
  <si>
    <t>46085</t>
  </si>
  <si>
    <t>McCook</t>
  </si>
  <si>
    <t>46087</t>
  </si>
  <si>
    <t>46089</t>
  </si>
  <si>
    <t>46091</t>
  </si>
  <si>
    <t>46093</t>
  </si>
  <si>
    <t>Mellette</t>
  </si>
  <si>
    <t>46095</t>
  </si>
  <si>
    <t>Miner</t>
  </si>
  <si>
    <t>46097</t>
  </si>
  <si>
    <t>46099</t>
  </si>
  <si>
    <t>Moody</t>
  </si>
  <si>
    <t>46101</t>
  </si>
  <si>
    <t>46103</t>
  </si>
  <si>
    <t>46105</t>
  </si>
  <si>
    <t>46107</t>
  </si>
  <si>
    <t>Roberts</t>
  </si>
  <si>
    <t>46109</t>
  </si>
  <si>
    <t>Sanborn</t>
  </si>
  <si>
    <t>46111</t>
  </si>
  <si>
    <t>46113</t>
  </si>
  <si>
    <t>Spink</t>
  </si>
  <si>
    <t>46115</t>
  </si>
  <si>
    <t>Stanley</t>
  </si>
  <si>
    <t>46117</t>
  </si>
  <si>
    <t>Sully</t>
  </si>
  <si>
    <t>46119</t>
  </si>
  <si>
    <t>46121</t>
  </si>
  <si>
    <t>Tripp</t>
  </si>
  <si>
    <t>46123</t>
  </si>
  <si>
    <t>46125</t>
  </si>
  <si>
    <t>46127</t>
  </si>
  <si>
    <t>46129</t>
  </si>
  <si>
    <t>Yankton</t>
  </si>
  <si>
    <t>46135</t>
  </si>
  <si>
    <t>Ziebach</t>
  </si>
  <si>
    <t>46137</t>
  </si>
  <si>
    <t>47000</t>
  </si>
  <si>
    <t>47001</t>
  </si>
  <si>
    <t>47003</t>
  </si>
  <si>
    <t>47005</t>
  </si>
  <si>
    <t>Bledsoe</t>
  </si>
  <si>
    <t>47007</t>
  </si>
  <si>
    <t>47009</t>
  </si>
  <si>
    <t>47011</t>
  </si>
  <si>
    <t>47013</t>
  </si>
  <si>
    <t>Cannon</t>
  </si>
  <si>
    <t>47015</t>
  </si>
  <si>
    <t>47017</t>
  </si>
  <si>
    <t>47019</t>
  </si>
  <si>
    <t>Cheatham</t>
  </si>
  <si>
    <t>47021</t>
  </si>
  <si>
    <t>47023</t>
  </si>
  <si>
    <t>47025</t>
  </si>
  <si>
    <t>47027</t>
  </si>
  <si>
    <t>Cocke</t>
  </si>
  <si>
    <t>47029</t>
  </si>
  <si>
    <t>47031</t>
  </si>
  <si>
    <t>Crockett</t>
  </si>
  <si>
    <t>47033</t>
  </si>
  <si>
    <t>47035</t>
  </si>
  <si>
    <t>47037</t>
  </si>
  <si>
    <t>47039</t>
  </si>
  <si>
    <t>47041</t>
  </si>
  <si>
    <t>Dickson</t>
  </si>
  <si>
    <t>47043</t>
  </si>
  <si>
    <t>Dyer</t>
  </si>
  <si>
    <t>47045</t>
  </si>
  <si>
    <t>47047</t>
  </si>
  <si>
    <t>Fentress</t>
  </si>
  <si>
    <t>47049</t>
  </si>
  <si>
    <t>47051</t>
  </si>
  <si>
    <t>47053</t>
  </si>
  <si>
    <t>47055</t>
  </si>
  <si>
    <t>Grainger</t>
  </si>
  <si>
    <t>47057</t>
  </si>
  <si>
    <t>47059</t>
  </si>
  <si>
    <t>47061</t>
  </si>
  <si>
    <t>Hamblen</t>
  </si>
  <si>
    <t>47063</t>
  </si>
  <si>
    <t>47065</t>
  </si>
  <si>
    <t>47067</t>
  </si>
  <si>
    <t>Hardeman</t>
  </si>
  <si>
    <t>47069</t>
  </si>
  <si>
    <t>47071</t>
  </si>
  <si>
    <t>Hawkins</t>
  </si>
  <si>
    <t>47073</t>
  </si>
  <si>
    <t>47075</t>
  </si>
  <si>
    <t>47077</t>
  </si>
  <si>
    <t>47079</t>
  </si>
  <si>
    <t>47081</t>
  </si>
  <si>
    <t>47083</t>
  </si>
  <si>
    <t>47085</t>
  </si>
  <si>
    <t>47087</t>
  </si>
  <si>
    <t>47089</t>
  </si>
  <si>
    <t>47091</t>
  </si>
  <si>
    <t>47093</t>
  </si>
  <si>
    <t>47095</t>
  </si>
  <si>
    <t>47097</t>
  </si>
  <si>
    <t>47099</t>
  </si>
  <si>
    <t>47101</t>
  </si>
  <si>
    <t>47103</t>
  </si>
  <si>
    <t>47105</t>
  </si>
  <si>
    <t>McMinn</t>
  </si>
  <si>
    <t>47107</t>
  </si>
  <si>
    <t>McNairy</t>
  </si>
  <si>
    <t>47109</t>
  </si>
  <si>
    <t>47111</t>
  </si>
  <si>
    <t>47113</t>
  </si>
  <si>
    <t>47115</t>
  </si>
  <si>
    <t>47117</t>
  </si>
  <si>
    <t>Maury</t>
  </si>
  <si>
    <t>47119</t>
  </si>
  <si>
    <t>47121</t>
  </si>
  <si>
    <t>47123</t>
  </si>
  <si>
    <t>47125</t>
  </si>
  <si>
    <t>47127</t>
  </si>
  <si>
    <t>47129</t>
  </si>
  <si>
    <t>Obion</t>
  </si>
  <si>
    <t>47131</t>
  </si>
  <si>
    <t>Overton</t>
  </si>
  <si>
    <t>47133</t>
  </si>
  <si>
    <t>47135</t>
  </si>
  <si>
    <t>Pickett</t>
  </si>
  <si>
    <t>47137</t>
  </si>
  <si>
    <t>47139</t>
  </si>
  <si>
    <t>47141</t>
  </si>
  <si>
    <t>Rhea</t>
  </si>
  <si>
    <t>47143</t>
  </si>
  <si>
    <t>Roane</t>
  </si>
  <si>
    <t>47145</t>
  </si>
  <si>
    <t>47147</t>
  </si>
  <si>
    <t>47149</t>
  </si>
  <si>
    <t>47151</t>
  </si>
  <si>
    <t>Sequatchie</t>
  </si>
  <si>
    <t>47153</t>
  </si>
  <si>
    <t>47155</t>
  </si>
  <si>
    <t>47157</t>
  </si>
  <si>
    <t>47159</t>
  </si>
  <si>
    <t>47161</t>
  </si>
  <si>
    <t>47163</t>
  </si>
  <si>
    <t>47165</t>
  </si>
  <si>
    <t>47167</t>
  </si>
  <si>
    <t>Trousdale</t>
  </si>
  <si>
    <t>47169</t>
  </si>
  <si>
    <t>Unicoi</t>
  </si>
  <si>
    <t>47171</t>
  </si>
  <si>
    <t>47173</t>
  </si>
  <si>
    <t>47175</t>
  </si>
  <si>
    <t>47177</t>
  </si>
  <si>
    <t>47179</t>
  </si>
  <si>
    <t>47181</t>
  </si>
  <si>
    <t>Weakley</t>
  </si>
  <si>
    <t>47183</t>
  </si>
  <si>
    <t>47185</t>
  </si>
  <si>
    <t>47187</t>
  </si>
  <si>
    <t>47189</t>
  </si>
  <si>
    <t>48000</t>
  </si>
  <si>
    <t>48001</t>
  </si>
  <si>
    <t>Andrews</t>
  </si>
  <si>
    <t>48003</t>
  </si>
  <si>
    <t>Angelina</t>
  </si>
  <si>
    <t>48005</t>
  </si>
  <si>
    <t>Aransas</t>
  </si>
  <si>
    <t>48007</t>
  </si>
  <si>
    <t>Archer</t>
  </si>
  <si>
    <t>48009</t>
  </si>
  <si>
    <t>48011</t>
  </si>
  <si>
    <t>Atascosa</t>
  </si>
  <si>
    <t>48013</t>
  </si>
  <si>
    <t>Austin</t>
  </si>
  <si>
    <t>48015</t>
  </si>
  <si>
    <t>Bailey</t>
  </si>
  <si>
    <t>48017</t>
  </si>
  <si>
    <t>Bandera</t>
  </si>
  <si>
    <t>48019</t>
  </si>
  <si>
    <t>Bastrop</t>
  </si>
  <si>
    <t>48021</t>
  </si>
  <si>
    <t>Baylor</t>
  </si>
  <si>
    <t>48023</t>
  </si>
  <si>
    <t>Bee</t>
  </si>
  <si>
    <t>48025</t>
  </si>
  <si>
    <t>48027</t>
  </si>
  <si>
    <t>48029</t>
  </si>
  <si>
    <t>Blanco</t>
  </si>
  <si>
    <t>48031</t>
  </si>
  <si>
    <t>Borden</t>
  </si>
  <si>
    <t>48033</t>
  </si>
  <si>
    <t>Bosque</t>
  </si>
  <si>
    <t>48035</t>
  </si>
  <si>
    <t>48037</t>
  </si>
  <si>
    <t>48039</t>
  </si>
  <si>
    <t>Brazos</t>
  </si>
  <si>
    <t>48041</t>
  </si>
  <si>
    <t>48043</t>
  </si>
  <si>
    <t>Briscoe</t>
  </si>
  <si>
    <t>48045</t>
  </si>
  <si>
    <t>48047</t>
  </si>
  <si>
    <t>48049</t>
  </si>
  <si>
    <t>Burleson</t>
  </si>
  <si>
    <t>48051</t>
  </si>
  <si>
    <t>Burnet</t>
  </si>
  <si>
    <t>48053</t>
  </si>
  <si>
    <t>48055</t>
  </si>
  <si>
    <t>48057</t>
  </si>
  <si>
    <t>Callahan</t>
  </si>
  <si>
    <t>48059</t>
  </si>
  <si>
    <t>48061</t>
  </si>
  <si>
    <t>Camp</t>
  </si>
  <si>
    <t>48063</t>
  </si>
  <si>
    <t>Carson</t>
  </si>
  <si>
    <t>48065</t>
  </si>
  <si>
    <t>48067</t>
  </si>
  <si>
    <t>Castro</t>
  </si>
  <si>
    <t>48069</t>
  </si>
  <si>
    <t>48071</t>
  </si>
  <si>
    <t>48073</t>
  </si>
  <si>
    <t>Childress</t>
  </si>
  <si>
    <t>48075</t>
  </si>
  <si>
    <t>48077</t>
  </si>
  <si>
    <t>Cochran</t>
  </si>
  <si>
    <t>48079</t>
  </si>
  <si>
    <t>Coke</t>
  </si>
  <si>
    <t>48081</t>
  </si>
  <si>
    <t>Coleman</t>
  </si>
  <si>
    <t>48083</t>
  </si>
  <si>
    <t>48085</t>
  </si>
  <si>
    <t>Collingsworth</t>
  </si>
  <si>
    <t>48087</t>
  </si>
  <si>
    <t>48089</t>
  </si>
  <si>
    <t>Comal</t>
  </si>
  <si>
    <t>48091</t>
  </si>
  <si>
    <t>48093</t>
  </si>
  <si>
    <t>Concho</t>
  </si>
  <si>
    <t>48095</t>
  </si>
  <si>
    <t>Cooke</t>
  </si>
  <si>
    <t>48097</t>
  </si>
  <si>
    <t>Coryell</t>
  </si>
  <si>
    <t>48099</t>
  </si>
  <si>
    <t>Cottle</t>
  </si>
  <si>
    <t>48101</t>
  </si>
  <si>
    <t>Crane</t>
  </si>
  <si>
    <t>48103</t>
  </si>
  <si>
    <t>48105</t>
  </si>
  <si>
    <t>Crosby</t>
  </si>
  <si>
    <t>48107</t>
  </si>
  <si>
    <t>Culberson</t>
  </si>
  <si>
    <t>48109</t>
  </si>
  <si>
    <t>Dallam</t>
  </si>
  <si>
    <t>48111</t>
  </si>
  <si>
    <t>48113</t>
  </si>
  <si>
    <t>48115</t>
  </si>
  <si>
    <t>Deaf Smith</t>
  </si>
  <si>
    <t>48117</t>
  </si>
  <si>
    <t>48119</t>
  </si>
  <si>
    <t>48121</t>
  </si>
  <si>
    <t>DeWitt</t>
  </si>
  <si>
    <t>48123</t>
  </si>
  <si>
    <t>Dickens</t>
  </si>
  <si>
    <t>48125</t>
  </si>
  <si>
    <t>Dimmit</t>
  </si>
  <si>
    <t>48127</t>
  </si>
  <si>
    <t>Donley</t>
  </si>
  <si>
    <t>48129</t>
  </si>
  <si>
    <t>48131</t>
  </si>
  <si>
    <t>Eastland</t>
  </si>
  <si>
    <t>48133</t>
  </si>
  <si>
    <t>Ector</t>
  </si>
  <si>
    <t>48135</t>
  </si>
  <si>
    <t>48137</t>
  </si>
  <si>
    <t>48139</t>
  </si>
  <si>
    <t>48141</t>
  </si>
  <si>
    <t>Erath</t>
  </si>
  <si>
    <t>48143</t>
  </si>
  <si>
    <t>Falls</t>
  </si>
  <si>
    <t>48145</t>
  </si>
  <si>
    <t>48147</t>
  </si>
  <si>
    <t>48149</t>
  </si>
  <si>
    <t>Fisher</t>
  </si>
  <si>
    <t>48151</t>
  </si>
  <si>
    <t>48153</t>
  </si>
  <si>
    <t>Foard</t>
  </si>
  <si>
    <t>48155</t>
  </si>
  <si>
    <t>Fort Bend</t>
  </si>
  <si>
    <t>48157</t>
  </si>
  <si>
    <t>48159</t>
  </si>
  <si>
    <t>Freestone</t>
  </si>
  <si>
    <t>48161</t>
  </si>
  <si>
    <t>Frio</t>
  </si>
  <si>
    <t>48163</t>
  </si>
  <si>
    <t>Gaines</t>
  </si>
  <si>
    <t>48165</t>
  </si>
  <si>
    <t>48167</t>
  </si>
  <si>
    <t>Garza</t>
  </si>
  <si>
    <t>48169</t>
  </si>
  <si>
    <t>Gillespie</t>
  </si>
  <si>
    <t>48171</t>
  </si>
  <si>
    <t>Glasscock</t>
  </si>
  <si>
    <t>48173</t>
  </si>
  <si>
    <t>Goliad</t>
  </si>
  <si>
    <t>48175</t>
  </si>
  <si>
    <t>Gonzales</t>
  </si>
  <si>
    <t>48177</t>
  </si>
  <si>
    <t>48179</t>
  </si>
  <si>
    <t>48181</t>
  </si>
  <si>
    <t>48183</t>
  </si>
  <si>
    <t>Grimes</t>
  </si>
  <si>
    <t>48185</t>
  </si>
  <si>
    <t>48187</t>
  </si>
  <si>
    <t>48189</t>
  </si>
  <si>
    <t>48191</t>
  </si>
  <si>
    <t>48193</t>
  </si>
  <si>
    <t>Hansford</t>
  </si>
  <si>
    <t>48195</t>
  </si>
  <si>
    <t>48197</t>
  </si>
  <si>
    <t>48199</t>
  </si>
  <si>
    <t>48201</t>
  </si>
  <si>
    <t>48203</t>
  </si>
  <si>
    <t>Hartley</t>
  </si>
  <si>
    <t>48205</t>
  </si>
  <si>
    <t>48207</t>
  </si>
  <si>
    <t>Hays</t>
  </si>
  <si>
    <t>48209</t>
  </si>
  <si>
    <t>Hemphill</t>
  </si>
  <si>
    <t>48211</t>
  </si>
  <si>
    <t>48213</t>
  </si>
  <si>
    <t>48215</t>
  </si>
  <si>
    <t>48217</t>
  </si>
  <si>
    <t>Hockley</t>
  </si>
  <si>
    <t>48219</t>
  </si>
  <si>
    <t>48221</t>
  </si>
  <si>
    <t>48223</t>
  </si>
  <si>
    <t>48225</t>
  </si>
  <si>
    <t>48227</t>
  </si>
  <si>
    <t>Hudspeth</t>
  </si>
  <si>
    <t>48229</t>
  </si>
  <si>
    <t>48231</t>
  </si>
  <si>
    <t>48233</t>
  </si>
  <si>
    <t>Irion</t>
  </si>
  <si>
    <t>48235</t>
  </si>
  <si>
    <t>Jack</t>
  </si>
  <si>
    <t>48237</t>
  </si>
  <si>
    <t>48239</t>
  </si>
  <si>
    <t>48241</t>
  </si>
  <si>
    <t>48243</t>
  </si>
  <si>
    <t>48245</t>
  </si>
  <si>
    <t>Jim Hogg</t>
  </si>
  <si>
    <t>48247</t>
  </si>
  <si>
    <t>Jim Wells</t>
  </si>
  <si>
    <t>48249</t>
  </si>
  <si>
    <t>48251</t>
  </si>
  <si>
    <t>48253</t>
  </si>
  <si>
    <t>Karnes</t>
  </si>
  <si>
    <t>48255</t>
  </si>
  <si>
    <t>48257</t>
  </si>
  <si>
    <t>48259</t>
  </si>
  <si>
    <t>Kenedy</t>
  </si>
  <si>
    <t>48261</t>
  </si>
  <si>
    <t>48263</t>
  </si>
  <si>
    <t>Kerr</t>
  </si>
  <si>
    <t>48265</t>
  </si>
  <si>
    <t>Kimble</t>
  </si>
  <si>
    <t>48267</t>
  </si>
  <si>
    <t>48269</t>
  </si>
  <si>
    <t>Kinney</t>
  </si>
  <si>
    <t>48271</t>
  </si>
  <si>
    <t>Kleberg</t>
  </si>
  <si>
    <t>48273</t>
  </si>
  <si>
    <t>48275</t>
  </si>
  <si>
    <t>48277</t>
  </si>
  <si>
    <t>Lamb</t>
  </si>
  <si>
    <t>48279</t>
  </si>
  <si>
    <t>Lampasas</t>
  </si>
  <si>
    <t>48281</t>
  </si>
  <si>
    <t>La Salle</t>
  </si>
  <si>
    <t>48283</t>
  </si>
  <si>
    <t>Lavaca</t>
  </si>
  <si>
    <t>48285</t>
  </si>
  <si>
    <t>48287</t>
  </si>
  <si>
    <t>48289</t>
  </si>
  <si>
    <t>48291</t>
  </si>
  <si>
    <t>48293</t>
  </si>
  <si>
    <t>Lipscomb</t>
  </si>
  <si>
    <t>48295</t>
  </si>
  <si>
    <t>Live Oak</t>
  </si>
  <si>
    <t>48297</t>
  </si>
  <si>
    <t>Llano</t>
  </si>
  <si>
    <t>48299</t>
  </si>
  <si>
    <t>Loving</t>
  </si>
  <si>
    <t>48301</t>
  </si>
  <si>
    <t>Lubbock</t>
  </si>
  <si>
    <t>48303</t>
  </si>
  <si>
    <t>Lynn</t>
  </si>
  <si>
    <t>48305</t>
  </si>
  <si>
    <t>McCulloch</t>
  </si>
  <si>
    <t>48307</t>
  </si>
  <si>
    <t>48309</t>
  </si>
  <si>
    <t>McMullen</t>
  </si>
  <si>
    <t>48311</t>
  </si>
  <si>
    <t>48313</t>
  </si>
  <si>
    <t>48315</t>
  </si>
  <si>
    <t>48317</t>
  </si>
  <si>
    <t>48319</t>
  </si>
  <si>
    <t>Matagorda</t>
  </si>
  <si>
    <t>48321</t>
  </si>
  <si>
    <t>Maverick</t>
  </si>
  <si>
    <t>48323</t>
  </si>
  <si>
    <t>48325</t>
  </si>
  <si>
    <t>48327</t>
  </si>
  <si>
    <t>48329</t>
  </si>
  <si>
    <t>Milam</t>
  </si>
  <si>
    <t>48331</t>
  </si>
  <si>
    <t>48333</t>
  </si>
  <si>
    <t>48335</t>
  </si>
  <si>
    <t>Montague</t>
  </si>
  <si>
    <t>48337</t>
  </si>
  <si>
    <t>48339</t>
  </si>
  <si>
    <t>48341</t>
  </si>
  <si>
    <t>48343</t>
  </si>
  <si>
    <t>Motley</t>
  </si>
  <si>
    <t>48345</t>
  </si>
  <si>
    <t>Nacogdoches</t>
  </si>
  <si>
    <t>48347</t>
  </si>
  <si>
    <t>48349</t>
  </si>
  <si>
    <t>48351</t>
  </si>
  <si>
    <t>Nolan</t>
  </si>
  <si>
    <t>48353</t>
  </si>
  <si>
    <t>48355</t>
  </si>
  <si>
    <t>Ochiltree</t>
  </si>
  <si>
    <t>48357</t>
  </si>
  <si>
    <t>48359</t>
  </si>
  <si>
    <t>48361</t>
  </si>
  <si>
    <t>Palo Pinto</t>
  </si>
  <si>
    <t>48363</t>
  </si>
  <si>
    <t>48365</t>
  </si>
  <si>
    <t>48367</t>
  </si>
  <si>
    <t>Parmer</t>
  </si>
  <si>
    <t>48369</t>
  </si>
  <si>
    <t>Pecos</t>
  </si>
  <si>
    <t>48371</t>
  </si>
  <si>
    <t>48373</t>
  </si>
  <si>
    <t>48375</t>
  </si>
  <si>
    <t>Presidio</t>
  </si>
  <si>
    <t>48377</t>
  </si>
  <si>
    <t>Rains</t>
  </si>
  <si>
    <t>48379</t>
  </si>
  <si>
    <t>48381</t>
  </si>
  <si>
    <t>Reagan</t>
  </si>
  <si>
    <t>48383</t>
  </si>
  <si>
    <t>Real</t>
  </si>
  <si>
    <t>48385</t>
  </si>
  <si>
    <t>Red River</t>
  </si>
  <si>
    <t>48387</t>
  </si>
  <si>
    <t>Reeves</t>
  </si>
  <si>
    <t>48389</t>
  </si>
  <si>
    <t>Refugio</t>
  </si>
  <si>
    <t>48391</t>
  </si>
  <si>
    <t>48393</t>
  </si>
  <si>
    <t>48395</t>
  </si>
  <si>
    <t>48397</t>
  </si>
  <si>
    <t>Runnels</t>
  </si>
  <si>
    <t>48399</t>
  </si>
  <si>
    <t>Rusk</t>
  </si>
  <si>
    <t>48401</t>
  </si>
  <si>
    <t>Sabine</t>
  </si>
  <si>
    <t>48403</t>
  </si>
  <si>
    <t>San Augustine</t>
  </si>
  <si>
    <t>48405</t>
  </si>
  <si>
    <t>San Jacinto</t>
  </si>
  <si>
    <t>48407</t>
  </si>
  <si>
    <t>San Patricio</t>
  </si>
  <si>
    <t>48409</t>
  </si>
  <si>
    <t>San Saba</t>
  </si>
  <si>
    <t>48411</t>
  </si>
  <si>
    <t>Schleicher</t>
  </si>
  <si>
    <t>48413</t>
  </si>
  <si>
    <t>Scurry</t>
  </si>
  <si>
    <t>48415</t>
  </si>
  <si>
    <t>Shackelford</t>
  </si>
  <si>
    <t>48417</t>
  </si>
  <si>
    <t>48419</t>
  </si>
  <si>
    <t>48421</t>
  </si>
  <si>
    <t>48423</t>
  </si>
  <si>
    <t>Somervell</t>
  </si>
  <si>
    <t>48425</t>
  </si>
  <si>
    <t>Starr</t>
  </si>
  <si>
    <t>48427</t>
  </si>
  <si>
    <t>48429</t>
  </si>
  <si>
    <t>Sterling</t>
  </si>
  <si>
    <t>48431</t>
  </si>
  <si>
    <t>Stonewall</t>
  </si>
  <si>
    <t>48433</t>
  </si>
  <si>
    <t>Sutton</t>
  </si>
  <si>
    <t>48435</t>
  </si>
  <si>
    <t>Swisher</t>
  </si>
  <si>
    <t>48437</t>
  </si>
  <si>
    <t>48439</t>
  </si>
  <si>
    <t>48441</t>
  </si>
  <si>
    <t>48443</t>
  </si>
  <si>
    <t>Terry</t>
  </si>
  <si>
    <t>48445</t>
  </si>
  <si>
    <t>Throckmorton</t>
  </si>
  <si>
    <t>48447</t>
  </si>
  <si>
    <t>Titus</t>
  </si>
  <si>
    <t>48449</t>
  </si>
  <si>
    <t>Tom Green</t>
  </si>
  <si>
    <t>48451</t>
  </si>
  <si>
    <t>48453</t>
  </si>
  <si>
    <t>48455</t>
  </si>
  <si>
    <t>Tyler</t>
  </si>
  <si>
    <t>48457</t>
  </si>
  <si>
    <t>Upshur</t>
  </si>
  <si>
    <t>48459</t>
  </si>
  <si>
    <t>Upton</t>
  </si>
  <si>
    <t>48461</t>
  </si>
  <si>
    <t>Uvalde</t>
  </si>
  <si>
    <t>48463</t>
  </si>
  <si>
    <t>Val Verde</t>
  </si>
  <si>
    <t>48465</t>
  </si>
  <si>
    <t>Van Zandt</t>
  </si>
  <si>
    <t>48467</t>
  </si>
  <si>
    <t>48469</t>
  </si>
  <si>
    <t>48471</t>
  </si>
  <si>
    <t>Waller</t>
  </si>
  <si>
    <t>48473</t>
  </si>
  <si>
    <t>48475</t>
  </si>
  <si>
    <t>48477</t>
  </si>
  <si>
    <t>Webb</t>
  </si>
  <si>
    <t>48479</t>
  </si>
  <si>
    <t>Wharton</t>
  </si>
  <si>
    <t>48481</t>
  </si>
  <si>
    <t>48483</t>
  </si>
  <si>
    <t>48485</t>
  </si>
  <si>
    <t>Wilbarger</t>
  </si>
  <si>
    <t>48487</t>
  </si>
  <si>
    <t>Willacy</t>
  </si>
  <si>
    <t>48489</t>
  </si>
  <si>
    <t>48491</t>
  </si>
  <si>
    <t>48493</t>
  </si>
  <si>
    <t>Winkler</t>
  </si>
  <si>
    <t>48495</t>
  </si>
  <si>
    <t>Wise</t>
  </si>
  <si>
    <t>48497</t>
  </si>
  <si>
    <t>48499</t>
  </si>
  <si>
    <t>Yoakum</t>
  </si>
  <si>
    <t>48501</t>
  </si>
  <si>
    <t>Young</t>
  </si>
  <si>
    <t>48503</t>
  </si>
  <si>
    <t>Zapata</t>
  </si>
  <si>
    <t>48505</t>
  </si>
  <si>
    <t>Zavala</t>
  </si>
  <si>
    <t>48507</t>
  </si>
  <si>
    <t>49000</t>
  </si>
  <si>
    <t>49001</t>
  </si>
  <si>
    <t>49003</t>
  </si>
  <si>
    <t>49005</t>
  </si>
  <si>
    <t>49007</t>
  </si>
  <si>
    <t>Daggett</t>
  </si>
  <si>
    <t>49009</t>
  </si>
  <si>
    <t>49011</t>
  </si>
  <si>
    <t>49013</t>
  </si>
  <si>
    <t>Emery</t>
  </si>
  <si>
    <t>49015</t>
  </si>
  <si>
    <t>49017</t>
  </si>
  <si>
    <t>49019</t>
  </si>
  <si>
    <t>49021</t>
  </si>
  <si>
    <t>Juab</t>
  </si>
  <si>
    <t>49023</t>
  </si>
  <si>
    <t>49025</t>
  </si>
  <si>
    <t>Millard</t>
  </si>
  <si>
    <t>49027</t>
  </si>
  <si>
    <t>49029</t>
  </si>
  <si>
    <t>Piute</t>
  </si>
  <si>
    <t>49031</t>
  </si>
  <si>
    <t>Rich</t>
  </si>
  <si>
    <t>49033</t>
  </si>
  <si>
    <t>49035</t>
  </si>
  <si>
    <t>49037</t>
  </si>
  <si>
    <t>Sanpete</t>
  </si>
  <si>
    <t>49039</t>
  </si>
  <si>
    <t>49041</t>
  </si>
  <si>
    <t>49043</t>
  </si>
  <si>
    <t>49045</t>
  </si>
  <si>
    <t>49047</t>
  </si>
  <si>
    <t>49049</t>
  </si>
  <si>
    <t>Wasatch</t>
  </si>
  <si>
    <t>49051</t>
  </si>
  <si>
    <t>49053</t>
  </si>
  <si>
    <t>49055</t>
  </si>
  <si>
    <t>49057</t>
  </si>
  <si>
    <t>50000</t>
  </si>
  <si>
    <t>Addison</t>
  </si>
  <si>
    <t>50001</t>
  </si>
  <si>
    <t>50003</t>
  </si>
  <si>
    <t>Caledonia</t>
  </si>
  <si>
    <t>50005</t>
  </si>
  <si>
    <t>50007</t>
  </si>
  <si>
    <t>50009</t>
  </si>
  <si>
    <t>50011</t>
  </si>
  <si>
    <t>Grand Isle</t>
  </si>
  <si>
    <t>50013</t>
  </si>
  <si>
    <t>Lamoille</t>
  </si>
  <si>
    <t>50015</t>
  </si>
  <si>
    <t>50017</t>
  </si>
  <si>
    <t>50019</t>
  </si>
  <si>
    <t>50021</t>
  </si>
  <si>
    <t>50023</t>
  </si>
  <si>
    <t>50025</t>
  </si>
  <si>
    <t>Windsor</t>
  </si>
  <si>
    <t>50027</t>
  </si>
  <si>
    <t>51000</t>
  </si>
  <si>
    <t>Accomack</t>
  </si>
  <si>
    <t>51001</t>
  </si>
  <si>
    <t>51003</t>
  </si>
  <si>
    <t>51005</t>
  </si>
  <si>
    <t>Amelia</t>
  </si>
  <si>
    <t>51007</t>
  </si>
  <si>
    <t>Amherst</t>
  </si>
  <si>
    <t>51009</t>
  </si>
  <si>
    <t>Appomattox</t>
  </si>
  <si>
    <t>51011</t>
  </si>
  <si>
    <t>51013</t>
  </si>
  <si>
    <t>Augusta</t>
  </si>
  <si>
    <t>51015</t>
  </si>
  <si>
    <t>51017</t>
  </si>
  <si>
    <t>51019</t>
  </si>
  <si>
    <t>Bland</t>
  </si>
  <si>
    <t>51021</t>
  </si>
  <si>
    <t>Botetourt</t>
  </si>
  <si>
    <t>51023</t>
  </si>
  <si>
    <t>51025</t>
  </si>
  <si>
    <t>51027</t>
  </si>
  <si>
    <t>Buckingham</t>
  </si>
  <si>
    <t>51029</t>
  </si>
  <si>
    <t>51031</t>
  </si>
  <si>
    <t>51033</t>
  </si>
  <si>
    <t>51035</t>
  </si>
  <si>
    <t>Charles City</t>
  </si>
  <si>
    <t>51036</t>
  </si>
  <si>
    <t>51037</t>
  </si>
  <si>
    <t>51041</t>
  </si>
  <si>
    <t>51043</t>
  </si>
  <si>
    <t>51045</t>
  </si>
  <si>
    <t>Culpeper</t>
  </si>
  <si>
    <t>51047</t>
  </si>
  <si>
    <t>51049</t>
  </si>
  <si>
    <t>Dickenson</t>
  </si>
  <si>
    <t>51051</t>
  </si>
  <si>
    <t>Dinwiddie</t>
  </si>
  <si>
    <t>51053</t>
  </si>
  <si>
    <t>51057</t>
  </si>
  <si>
    <t>51059</t>
  </si>
  <si>
    <t>51061</t>
  </si>
  <si>
    <t>51063</t>
  </si>
  <si>
    <t>Fluvanna</t>
  </si>
  <si>
    <t>51065</t>
  </si>
  <si>
    <t>51067</t>
  </si>
  <si>
    <t>51069</t>
  </si>
  <si>
    <t>51071</t>
  </si>
  <si>
    <t>51073</t>
  </si>
  <si>
    <t>Goochland</t>
  </si>
  <si>
    <t>51075</t>
  </si>
  <si>
    <t>51077</t>
  </si>
  <si>
    <t>51079</t>
  </si>
  <si>
    <t>Greensville</t>
  </si>
  <si>
    <t>51081</t>
  </si>
  <si>
    <t>51083</t>
  </si>
  <si>
    <t>51085</t>
  </si>
  <si>
    <t>51087</t>
  </si>
  <si>
    <t>51089</t>
  </si>
  <si>
    <t>51091</t>
  </si>
  <si>
    <t>Isle of Wight</t>
  </si>
  <si>
    <t>51093</t>
  </si>
  <si>
    <t>James City</t>
  </si>
  <si>
    <t>51095</t>
  </si>
  <si>
    <t>King and Queen</t>
  </si>
  <si>
    <t>51097</t>
  </si>
  <si>
    <t>King George</t>
  </si>
  <si>
    <t>51099</t>
  </si>
  <si>
    <t>King William</t>
  </si>
  <si>
    <t>51101</t>
  </si>
  <si>
    <t>51103</t>
  </si>
  <si>
    <t>51105</t>
  </si>
  <si>
    <t>51107</t>
  </si>
  <si>
    <t>51109</t>
  </si>
  <si>
    <t>Lunenburg</t>
  </si>
  <si>
    <t>51111</t>
  </si>
  <si>
    <t>51113</t>
  </si>
  <si>
    <t>Mathews</t>
  </si>
  <si>
    <t>51115</t>
  </si>
  <si>
    <t>51117</t>
  </si>
  <si>
    <t>51119</t>
  </si>
  <si>
    <t>51121</t>
  </si>
  <si>
    <t>51125</t>
  </si>
  <si>
    <t>New Kent</t>
  </si>
  <si>
    <t>51127</t>
  </si>
  <si>
    <t>51131</t>
  </si>
  <si>
    <t>51133</t>
  </si>
  <si>
    <t>Nottoway</t>
  </si>
  <si>
    <t>51135</t>
  </si>
  <si>
    <t>51137</t>
  </si>
  <si>
    <t>51139</t>
  </si>
  <si>
    <t>Patrick</t>
  </si>
  <si>
    <t>51141</t>
  </si>
  <si>
    <t>Pittsylvania</t>
  </si>
  <si>
    <t>51143</t>
  </si>
  <si>
    <t>Powhatan</t>
  </si>
  <si>
    <t>51145</t>
  </si>
  <si>
    <t>51147</t>
  </si>
  <si>
    <t>Prince George</t>
  </si>
  <si>
    <t>51149</t>
  </si>
  <si>
    <t>51153</t>
  </si>
  <si>
    <t>51155</t>
  </si>
  <si>
    <t>Rappahannock</t>
  </si>
  <si>
    <t>51157</t>
  </si>
  <si>
    <t>51159</t>
  </si>
  <si>
    <t>51161</t>
  </si>
  <si>
    <t>51163</t>
  </si>
  <si>
    <t>51165</t>
  </si>
  <si>
    <t>51167</t>
  </si>
  <si>
    <t>51169</t>
  </si>
  <si>
    <t>Shenandoah</t>
  </si>
  <si>
    <t>51171</t>
  </si>
  <si>
    <t>Smyth</t>
  </si>
  <si>
    <t>51173</t>
  </si>
  <si>
    <t>Southampton</t>
  </si>
  <si>
    <t>51175</t>
  </si>
  <si>
    <t>Spotsylvania</t>
  </si>
  <si>
    <t>51177</t>
  </si>
  <si>
    <t>51179</t>
  </si>
  <si>
    <t>51181</t>
  </si>
  <si>
    <t>51183</t>
  </si>
  <si>
    <t>51185</t>
  </si>
  <si>
    <t>51187</t>
  </si>
  <si>
    <t>51191</t>
  </si>
  <si>
    <t>51193</t>
  </si>
  <si>
    <t>51195</t>
  </si>
  <si>
    <t>51197</t>
  </si>
  <si>
    <t>51199</t>
  </si>
  <si>
    <t>Alexandria city</t>
  </si>
  <si>
    <t>51510</t>
  </si>
  <si>
    <t>Bedford city</t>
  </si>
  <si>
    <t>51515</t>
  </si>
  <si>
    <t>Bristol city</t>
  </si>
  <si>
    <t>51520</t>
  </si>
  <si>
    <t>Buena Vista city</t>
  </si>
  <si>
    <t>51530</t>
  </si>
  <si>
    <t>Charlottesville city</t>
  </si>
  <si>
    <t>51540</t>
  </si>
  <si>
    <t>Chesapeake city</t>
  </si>
  <si>
    <t>51550</t>
  </si>
  <si>
    <t>Colonial Heights city</t>
  </si>
  <si>
    <t>51570</t>
  </si>
  <si>
    <t>Covington city</t>
  </si>
  <si>
    <t>51580</t>
  </si>
  <si>
    <t>Danville city</t>
  </si>
  <si>
    <t>51590</t>
  </si>
  <si>
    <t>Emporia city</t>
  </si>
  <si>
    <t>51595</t>
  </si>
  <si>
    <t>Fairfax city</t>
  </si>
  <si>
    <t>51600</t>
  </si>
  <si>
    <t>Falls Church city</t>
  </si>
  <si>
    <t>51610</t>
  </si>
  <si>
    <t>Franklin city</t>
  </si>
  <si>
    <t>51620</t>
  </si>
  <si>
    <t>Fredericksburg city</t>
  </si>
  <si>
    <t>51630</t>
  </si>
  <si>
    <t>Galax city</t>
  </si>
  <si>
    <t>51640</t>
  </si>
  <si>
    <t>Hampton city</t>
  </si>
  <si>
    <t>51650</t>
  </si>
  <si>
    <t>Harrisonburg city</t>
  </si>
  <si>
    <t>51660</t>
  </si>
  <si>
    <t>Hopewell city</t>
  </si>
  <si>
    <t>51670</t>
  </si>
  <si>
    <t>Lexington city</t>
  </si>
  <si>
    <t>51678</t>
  </si>
  <si>
    <t>Lynchburg city</t>
  </si>
  <si>
    <t>51680</t>
  </si>
  <si>
    <t>Manassas city</t>
  </si>
  <si>
    <t>51683</t>
  </si>
  <si>
    <t>Manassas Park city</t>
  </si>
  <si>
    <t>51685</t>
  </si>
  <si>
    <t>Martinsville city</t>
  </si>
  <si>
    <t>51690</t>
  </si>
  <si>
    <t>Newport News city</t>
  </si>
  <si>
    <t>51700</t>
  </si>
  <si>
    <t>Norfolk city</t>
  </si>
  <si>
    <t>51710</t>
  </si>
  <si>
    <t>Norton city</t>
  </si>
  <si>
    <t>51720</t>
  </si>
  <si>
    <t>Petersburg city</t>
  </si>
  <si>
    <t>51730</t>
  </si>
  <si>
    <t>Poquoson city</t>
  </si>
  <si>
    <t>51735</t>
  </si>
  <si>
    <t>Portsmouth city</t>
  </si>
  <si>
    <t>51740</t>
  </si>
  <si>
    <t>Radford city</t>
  </si>
  <si>
    <t>51750</t>
  </si>
  <si>
    <t>Richmond city</t>
  </si>
  <si>
    <t>51760</t>
  </si>
  <si>
    <t>Roanoke city</t>
  </si>
  <si>
    <t>51770</t>
  </si>
  <si>
    <t>Salem city</t>
  </si>
  <si>
    <t>51775</t>
  </si>
  <si>
    <t>Staunton city</t>
  </si>
  <si>
    <t>51790</t>
  </si>
  <si>
    <t>Suffolk city</t>
  </si>
  <si>
    <t>51800</t>
  </si>
  <si>
    <t>Virginia Beach city</t>
  </si>
  <si>
    <t>51810</t>
  </si>
  <si>
    <t>Waynesboro city</t>
  </si>
  <si>
    <t>51820</t>
  </si>
  <si>
    <t>Williamsburg city</t>
  </si>
  <si>
    <t>51830</t>
  </si>
  <si>
    <t>Winchester city</t>
  </si>
  <si>
    <t>51840</t>
  </si>
  <si>
    <t>53000</t>
  </si>
  <si>
    <t>53001</t>
  </si>
  <si>
    <t>Asotin</t>
  </si>
  <si>
    <t>53003</t>
  </si>
  <si>
    <t>53005</t>
  </si>
  <si>
    <t>Chelan</t>
  </si>
  <si>
    <t>53007</t>
  </si>
  <si>
    <t>Clallam</t>
  </si>
  <si>
    <t>53009</t>
  </si>
  <si>
    <t>53011</t>
  </si>
  <si>
    <t>53013</t>
  </si>
  <si>
    <t>Cowlitz</t>
  </si>
  <si>
    <t>53015</t>
  </si>
  <si>
    <t>53017</t>
  </si>
  <si>
    <t>Ferry</t>
  </si>
  <si>
    <t>53019</t>
  </si>
  <si>
    <t>53021</t>
  </si>
  <si>
    <t>53023</t>
  </si>
  <si>
    <t>53025</t>
  </si>
  <si>
    <t>Grays Harbor</t>
  </si>
  <si>
    <t>53027</t>
  </si>
  <si>
    <t>Island</t>
  </si>
  <si>
    <t>53029</t>
  </si>
  <si>
    <t>53031</t>
  </si>
  <si>
    <t>53033</t>
  </si>
  <si>
    <t>Kitsap</t>
  </si>
  <si>
    <t>53035</t>
  </si>
  <si>
    <t>Kittitas</t>
  </si>
  <si>
    <t>53037</t>
  </si>
  <si>
    <t>Klickitat</t>
  </si>
  <si>
    <t>53039</t>
  </si>
  <si>
    <t>53041</t>
  </si>
  <si>
    <t>53043</t>
  </si>
  <si>
    <t>53045</t>
  </si>
  <si>
    <t>Okanogan</t>
  </si>
  <si>
    <t>53047</t>
  </si>
  <si>
    <t>Pacific</t>
  </si>
  <si>
    <t>53049</t>
  </si>
  <si>
    <t>Pend Oreille</t>
  </si>
  <si>
    <t>53051</t>
  </si>
  <si>
    <t>53053</t>
  </si>
  <si>
    <t>53055</t>
  </si>
  <si>
    <t>53057</t>
  </si>
  <si>
    <t>Skamania</t>
  </si>
  <si>
    <t>53059</t>
  </si>
  <si>
    <t>53061</t>
  </si>
  <si>
    <t>53063</t>
  </si>
  <si>
    <t>53065</t>
  </si>
  <si>
    <t>53067</t>
  </si>
  <si>
    <t>Wahkiakum</t>
  </si>
  <si>
    <t>53069</t>
  </si>
  <si>
    <t>Walla Walla</t>
  </si>
  <si>
    <t>53071</t>
  </si>
  <si>
    <t>53073</t>
  </si>
  <si>
    <t>Whitman</t>
  </si>
  <si>
    <t>53075</t>
  </si>
  <si>
    <t>53077</t>
  </si>
  <si>
    <t>54000</t>
  </si>
  <si>
    <t>54001</t>
  </si>
  <si>
    <t>54003</t>
  </si>
  <si>
    <t>54005</t>
  </si>
  <si>
    <t>Braxton</t>
  </si>
  <si>
    <t>54007</t>
  </si>
  <si>
    <t>54009</t>
  </si>
  <si>
    <t>54011</t>
  </si>
  <si>
    <t>54013</t>
  </si>
  <si>
    <t>54015</t>
  </si>
  <si>
    <t>Doddridge</t>
  </si>
  <si>
    <t>54017</t>
  </si>
  <si>
    <t>54019</t>
  </si>
  <si>
    <t>54021</t>
  </si>
  <si>
    <t>54023</t>
  </si>
  <si>
    <t>54025</t>
  </si>
  <si>
    <t>54027</t>
  </si>
  <si>
    <t>54029</t>
  </si>
  <si>
    <t>Hardy</t>
  </si>
  <si>
    <t>54031</t>
  </si>
  <si>
    <t>54033</t>
  </si>
  <si>
    <t>54035</t>
  </si>
  <si>
    <t>54037</t>
  </si>
  <si>
    <t>54039</t>
  </si>
  <si>
    <t>54041</t>
  </si>
  <si>
    <t>54043</t>
  </si>
  <si>
    <t>54045</t>
  </si>
  <si>
    <t>54047</t>
  </si>
  <si>
    <t>54049</t>
  </si>
  <si>
    <t>54051</t>
  </si>
  <si>
    <t>54053</t>
  </si>
  <si>
    <t>54055</t>
  </si>
  <si>
    <t>54057</t>
  </si>
  <si>
    <t>Mingo</t>
  </si>
  <si>
    <t>54059</t>
  </si>
  <si>
    <t>54061</t>
  </si>
  <si>
    <t>54063</t>
  </si>
  <si>
    <t>54065</t>
  </si>
  <si>
    <t>54067</t>
  </si>
  <si>
    <t>54069</t>
  </si>
  <si>
    <t>54071</t>
  </si>
  <si>
    <t>Pleasants</t>
  </si>
  <si>
    <t>54073</t>
  </si>
  <si>
    <t>54075</t>
  </si>
  <si>
    <t>Preston</t>
  </si>
  <si>
    <t>54077</t>
  </si>
  <si>
    <t>54079</t>
  </si>
  <si>
    <t>Raleigh</t>
  </si>
  <si>
    <t>54081</t>
  </si>
  <si>
    <t>54083</t>
  </si>
  <si>
    <t>Ritchie</t>
  </si>
  <si>
    <t>54085</t>
  </si>
  <si>
    <t>54087</t>
  </si>
  <si>
    <t>Summers</t>
  </si>
  <si>
    <t>54089</t>
  </si>
  <si>
    <t>54091</t>
  </si>
  <si>
    <t>54093</t>
  </si>
  <si>
    <t>54095</t>
  </si>
  <si>
    <t>54097</t>
  </si>
  <si>
    <t>54099</t>
  </si>
  <si>
    <t>54101</t>
  </si>
  <si>
    <t>Wetzel</t>
  </si>
  <si>
    <t>54103</t>
  </si>
  <si>
    <t>Wirt</t>
  </si>
  <si>
    <t>54105</t>
  </si>
  <si>
    <t>54107</t>
  </si>
  <si>
    <t>54109</t>
  </si>
  <si>
    <t>55000</t>
  </si>
  <si>
    <t>55001</t>
  </si>
  <si>
    <t>55003</t>
  </si>
  <si>
    <t>Barron</t>
  </si>
  <si>
    <t>55005</t>
  </si>
  <si>
    <t>Bayfield</t>
  </si>
  <si>
    <t>55007</t>
  </si>
  <si>
    <t>55009</t>
  </si>
  <si>
    <t>55011</t>
  </si>
  <si>
    <t>Burnett</t>
  </si>
  <si>
    <t>55013</t>
  </si>
  <si>
    <t>Calumet</t>
  </si>
  <si>
    <t>55015</t>
  </si>
  <si>
    <t>55017</t>
  </si>
  <si>
    <t>55019</t>
  </si>
  <si>
    <t>55021</t>
  </si>
  <si>
    <t>55023</t>
  </si>
  <si>
    <t>55025</t>
  </si>
  <si>
    <t>55027</t>
  </si>
  <si>
    <t>55029</t>
  </si>
  <si>
    <t>55031</t>
  </si>
  <si>
    <t>55033</t>
  </si>
  <si>
    <t>55035</t>
  </si>
  <si>
    <t>55037</t>
  </si>
  <si>
    <t>55039</t>
  </si>
  <si>
    <t>55041</t>
  </si>
  <si>
    <t>55043</t>
  </si>
  <si>
    <t>55045</t>
  </si>
  <si>
    <t>Green Lake</t>
  </si>
  <si>
    <t>55047</t>
  </si>
  <si>
    <t>55049</t>
  </si>
  <si>
    <t>55051</t>
  </si>
  <si>
    <t>55053</t>
  </si>
  <si>
    <t>55055</t>
  </si>
  <si>
    <t>55057</t>
  </si>
  <si>
    <t>55059</t>
  </si>
  <si>
    <t>55061</t>
  </si>
  <si>
    <t>55063</t>
  </si>
  <si>
    <t>55065</t>
  </si>
  <si>
    <t>Langlade</t>
  </si>
  <si>
    <t>55067</t>
  </si>
  <si>
    <t>55069</t>
  </si>
  <si>
    <t>55071</t>
  </si>
  <si>
    <t>55073</t>
  </si>
  <si>
    <t>Marinette</t>
  </si>
  <si>
    <t>55075</t>
  </si>
  <si>
    <t>55077</t>
  </si>
  <si>
    <t>55078</t>
  </si>
  <si>
    <t>55079</t>
  </si>
  <si>
    <t>55081</t>
  </si>
  <si>
    <t>Oconto</t>
  </si>
  <si>
    <t>55083</t>
  </si>
  <si>
    <t>55085</t>
  </si>
  <si>
    <t>55087</t>
  </si>
  <si>
    <t>55089</t>
  </si>
  <si>
    <t>Pepin</t>
  </si>
  <si>
    <t>55091</t>
  </si>
  <si>
    <t>55093</t>
  </si>
  <si>
    <t>55095</t>
  </si>
  <si>
    <t>55097</t>
  </si>
  <si>
    <t>Price</t>
  </si>
  <si>
    <t>55099</t>
  </si>
  <si>
    <t>Racine</t>
  </si>
  <si>
    <t>55101</t>
  </si>
  <si>
    <t>55103</t>
  </si>
  <si>
    <t>55105</t>
  </si>
  <si>
    <t>55107</t>
  </si>
  <si>
    <t>St. Croix</t>
  </si>
  <si>
    <t>55109</t>
  </si>
  <si>
    <t>55111</t>
  </si>
  <si>
    <t>Sawyer</t>
  </si>
  <si>
    <t>55113</t>
  </si>
  <si>
    <t>Shawano</t>
  </si>
  <si>
    <t>55115</t>
  </si>
  <si>
    <t>55117</t>
  </si>
  <si>
    <t>55119</t>
  </si>
  <si>
    <t>Trempealeau</t>
  </si>
  <si>
    <t>55121</t>
  </si>
  <si>
    <t>55123</t>
  </si>
  <si>
    <t>55125</t>
  </si>
  <si>
    <t>55127</t>
  </si>
  <si>
    <t>Washburn</t>
  </si>
  <si>
    <t>55129</t>
  </si>
  <si>
    <t>55131</t>
  </si>
  <si>
    <t>55133</t>
  </si>
  <si>
    <t>Waupaca</t>
  </si>
  <si>
    <t>55135</t>
  </si>
  <si>
    <t>Waushara</t>
  </si>
  <si>
    <t>55137</t>
  </si>
  <si>
    <t>55139</t>
  </si>
  <si>
    <t>55141</t>
  </si>
  <si>
    <t>56000</t>
  </si>
  <si>
    <t>56001</t>
  </si>
  <si>
    <t>56003</t>
  </si>
  <si>
    <t>56005</t>
  </si>
  <si>
    <t>56007</t>
  </si>
  <si>
    <t>Converse</t>
  </si>
  <si>
    <t>56009</t>
  </si>
  <si>
    <t>56011</t>
  </si>
  <si>
    <t>56013</t>
  </si>
  <si>
    <t>Goshen</t>
  </si>
  <si>
    <t>56015</t>
  </si>
  <si>
    <t>Hot Springs</t>
  </si>
  <si>
    <t>56017</t>
  </si>
  <si>
    <t>56019</t>
  </si>
  <si>
    <t>56021</t>
  </si>
  <si>
    <t>56023</t>
  </si>
  <si>
    <t>56025</t>
  </si>
  <si>
    <t>Niobrara</t>
  </si>
  <si>
    <t>56027</t>
  </si>
  <si>
    <t>56029</t>
  </si>
  <si>
    <t>56031</t>
  </si>
  <si>
    <t>56033</t>
  </si>
  <si>
    <t>56035</t>
  </si>
  <si>
    <t>56037</t>
  </si>
  <si>
    <t>56039</t>
  </si>
  <si>
    <t>56041</t>
  </si>
  <si>
    <t>Washakie</t>
  </si>
  <si>
    <t>56043</t>
  </si>
  <si>
    <t>Weston</t>
  </si>
  <si>
    <t>56045</t>
  </si>
  <si>
    <t>72000</t>
  </si>
  <si>
    <t>Adjuntas Municipio</t>
  </si>
  <si>
    <t>72001</t>
  </si>
  <si>
    <t>Aguada Municipio</t>
  </si>
  <si>
    <t>72003</t>
  </si>
  <si>
    <t>Aguadilla Municipio</t>
  </si>
  <si>
    <t>72005</t>
  </si>
  <si>
    <t>Aguas Buenas Municipio</t>
  </si>
  <si>
    <t>72007</t>
  </si>
  <si>
    <t>Aibonito Municipio</t>
  </si>
  <si>
    <t>72009</t>
  </si>
  <si>
    <t>Anasco Municipio</t>
  </si>
  <si>
    <t>72011</t>
  </si>
  <si>
    <t>Arecibo Municipio</t>
  </si>
  <si>
    <t>72013</t>
  </si>
  <si>
    <t>Arroyo Municipio</t>
  </si>
  <si>
    <t>72015</t>
  </si>
  <si>
    <t>Barceloneta Municipio</t>
  </si>
  <si>
    <t>72017</t>
  </si>
  <si>
    <t>Barranquitas Municipio</t>
  </si>
  <si>
    <t>72019</t>
  </si>
  <si>
    <t>Bayamon Municipio</t>
  </si>
  <si>
    <t>72021</t>
  </si>
  <si>
    <t>Cabo Rojo Municipio</t>
  </si>
  <si>
    <t>72023</t>
  </si>
  <si>
    <t>Caguas Municipio</t>
  </si>
  <si>
    <t>72025</t>
  </si>
  <si>
    <t>Camuy Municipio</t>
  </si>
  <si>
    <t>72027</t>
  </si>
  <si>
    <t>Canovanas Municipio</t>
  </si>
  <si>
    <t>72029</t>
  </si>
  <si>
    <t>Carolina Municipio</t>
  </si>
  <si>
    <t>72031</t>
  </si>
  <si>
    <t>Catano Municipio</t>
  </si>
  <si>
    <t>72033</t>
  </si>
  <si>
    <t>Cayey Municipio</t>
  </si>
  <si>
    <t>72035</t>
  </si>
  <si>
    <t>Ceiba Municipio</t>
  </si>
  <si>
    <t>72037</t>
  </si>
  <si>
    <t>Ciales Municipio</t>
  </si>
  <si>
    <t>72039</t>
  </si>
  <si>
    <t>Cidra Municipio</t>
  </si>
  <si>
    <t>72041</t>
  </si>
  <si>
    <t>Coamo Municipio</t>
  </si>
  <si>
    <t>72043</t>
  </si>
  <si>
    <t>Comerio Municipio</t>
  </si>
  <si>
    <t>72045</t>
  </si>
  <si>
    <t>Corozal Municipio</t>
  </si>
  <si>
    <t>72047</t>
  </si>
  <si>
    <t>Culebra Municipio</t>
  </si>
  <si>
    <t>72049</t>
  </si>
  <si>
    <t>Dorado Municipio</t>
  </si>
  <si>
    <t>72051</t>
  </si>
  <si>
    <t>Fajardo Municipio</t>
  </si>
  <si>
    <t>72053</t>
  </si>
  <si>
    <t>Florida Municipio</t>
  </si>
  <si>
    <t>72054</t>
  </si>
  <si>
    <t>Guanica Municipio</t>
  </si>
  <si>
    <t>72055</t>
  </si>
  <si>
    <t>Guayama Municipio</t>
  </si>
  <si>
    <t>72057</t>
  </si>
  <si>
    <t>Guayanilla Municipio</t>
  </si>
  <si>
    <t>72059</t>
  </si>
  <si>
    <t>Guaynabo Municipio</t>
  </si>
  <si>
    <t>72061</t>
  </si>
  <si>
    <t>Gurabo Municipio</t>
  </si>
  <si>
    <t>72063</t>
  </si>
  <si>
    <t>Hatillo Municipio</t>
  </si>
  <si>
    <t>72065</t>
  </si>
  <si>
    <t>Hormigueros Municipio</t>
  </si>
  <si>
    <t>72067</t>
  </si>
  <si>
    <t>Humacao Municipio</t>
  </si>
  <si>
    <t>72069</t>
  </si>
  <si>
    <t>Isabela Municipio</t>
  </si>
  <si>
    <t>72071</t>
  </si>
  <si>
    <t>Jayuya Municipio</t>
  </si>
  <si>
    <t>72073</t>
  </si>
  <si>
    <t>Juana Diaz Municipio</t>
  </si>
  <si>
    <t>72075</t>
  </si>
  <si>
    <t>Juncos Municipio</t>
  </si>
  <si>
    <t>72077</t>
  </si>
  <si>
    <t>Lajas Municipio</t>
  </si>
  <si>
    <t>72079</t>
  </si>
  <si>
    <t>Lares Municipio</t>
  </si>
  <si>
    <t>72081</t>
  </si>
  <si>
    <t>Las Marias Municipio</t>
  </si>
  <si>
    <t>72083</t>
  </si>
  <si>
    <t>Las Piedras Municipio</t>
  </si>
  <si>
    <t>72085</t>
  </si>
  <si>
    <t>Loiza Municipio</t>
  </si>
  <si>
    <t>72087</t>
  </si>
  <si>
    <t>Luquillo Municipio</t>
  </si>
  <si>
    <t>72089</t>
  </si>
  <si>
    <t>Manati Municipio</t>
  </si>
  <si>
    <t>72091</t>
  </si>
  <si>
    <t>Maricao Municipio</t>
  </si>
  <si>
    <t>72093</t>
  </si>
  <si>
    <t>Maunabo Municipio</t>
  </si>
  <si>
    <t>72095</t>
  </si>
  <si>
    <t>Mayaguez Municipio</t>
  </si>
  <si>
    <t>72097</t>
  </si>
  <si>
    <t>Moca Municipio</t>
  </si>
  <si>
    <t>72099</t>
  </si>
  <si>
    <t>Morovis Municipio</t>
  </si>
  <si>
    <t>72101</t>
  </si>
  <si>
    <t>Naguabo Municipio</t>
  </si>
  <si>
    <t>72103</t>
  </si>
  <si>
    <t>Naranjito Municipio</t>
  </si>
  <si>
    <t>72105</t>
  </si>
  <si>
    <t>Orocovis Municipio</t>
  </si>
  <si>
    <t>72107</t>
  </si>
  <si>
    <t>Patillas Municipio</t>
  </si>
  <si>
    <t>72109</t>
  </si>
  <si>
    <t>Penuelas Municipio</t>
  </si>
  <si>
    <t>72111</t>
  </si>
  <si>
    <t>Ponce Municipio</t>
  </si>
  <si>
    <t>72113</t>
  </si>
  <si>
    <t>Quebradillas Municipio</t>
  </si>
  <si>
    <t>72115</t>
  </si>
  <si>
    <t>Rincon Municipio</t>
  </si>
  <si>
    <t>72117</t>
  </si>
  <si>
    <t>Rio Grande Municipio</t>
  </si>
  <si>
    <t>72119</t>
  </si>
  <si>
    <t>Sabana Grande Municipio</t>
  </si>
  <si>
    <t>72121</t>
  </si>
  <si>
    <t>Salinas Municipio</t>
  </si>
  <si>
    <t>72123</t>
  </si>
  <si>
    <t>San German Municipio</t>
  </si>
  <si>
    <t>72125</t>
  </si>
  <si>
    <t>San Juan Municipio</t>
  </si>
  <si>
    <t>72127</t>
  </si>
  <si>
    <t>San Lorenzo Municipio</t>
  </si>
  <si>
    <t>72129</t>
  </si>
  <si>
    <t>San Sebastian Municipio</t>
  </si>
  <si>
    <t>72131</t>
  </si>
  <si>
    <t>Santa Isabel Municipio</t>
  </si>
  <si>
    <t>72133</t>
  </si>
  <si>
    <t>Toa Alta Municipio</t>
  </si>
  <si>
    <t>72135</t>
  </si>
  <si>
    <t>Toa Baja Municipio</t>
  </si>
  <si>
    <t>72137</t>
  </si>
  <si>
    <t>Trujillo Alto Municipio</t>
  </si>
  <si>
    <t>72139</t>
  </si>
  <si>
    <t>Utuado Municipio</t>
  </si>
  <si>
    <t>72141</t>
  </si>
  <si>
    <t>Vega Alta Municipio</t>
  </si>
  <si>
    <t>72143</t>
  </si>
  <si>
    <t>Vega Baja Municipio</t>
  </si>
  <si>
    <t>72145</t>
  </si>
  <si>
    <t>Vieques Municipio</t>
  </si>
  <si>
    <t>72147</t>
  </si>
  <si>
    <t>Villalba Municipio</t>
  </si>
  <si>
    <t>72149</t>
  </si>
  <si>
    <t>Yabucoa Municipio</t>
  </si>
  <si>
    <t>72151</t>
  </si>
  <si>
    <t>Yauco Municipio</t>
  </si>
  <si>
    <t>72153</t>
  </si>
  <si>
    <t>78000</t>
  </si>
  <si>
    <t>St. Croix Island</t>
  </si>
  <si>
    <t>78010</t>
  </si>
  <si>
    <t>St. John Island</t>
  </si>
  <si>
    <t>78020</t>
  </si>
  <si>
    <t>St. Thomas Island</t>
  </si>
  <si>
    <t>78030</t>
  </si>
  <si>
    <t>Total Noncancer Risk (Respiratory-HI)</t>
  </si>
  <si>
    <t>DIESEL</t>
  </si>
  <si>
    <t>NOx, 2011 v2, tons per year</t>
  </si>
  <si>
    <t>PM25-PRI, 2011 v2, tons per year</t>
  </si>
  <si>
    <t>State Abbreviation</t>
  </si>
  <si>
    <t>State &amp; County FIPS</t>
  </si>
  <si>
    <t>On Road, Diesel</t>
  </si>
  <si>
    <t>Off Road, Diesel</t>
  </si>
  <si>
    <t>Rail, Diesel</t>
  </si>
  <si>
    <t>Marine, Diesel</t>
  </si>
  <si>
    <t>KNOX</t>
  </si>
  <si>
    <t>1 Total</t>
  </si>
  <si>
    <t>Adjuntas</t>
  </si>
  <si>
    <t>Aguada</t>
  </si>
  <si>
    <t>Aguadilla</t>
  </si>
  <si>
    <t>Aguas Buenas</t>
  </si>
  <si>
    <t>Aibonito</t>
  </si>
  <si>
    <t>Anasco</t>
  </si>
  <si>
    <t>Arecibo</t>
  </si>
  <si>
    <t>Arroyo</t>
  </si>
  <si>
    <t>Barceloneta</t>
  </si>
  <si>
    <t>Barranquitas</t>
  </si>
  <si>
    <t>Bayamo'n</t>
  </si>
  <si>
    <t>Cabo Rojo</t>
  </si>
  <si>
    <t>Caguas</t>
  </si>
  <si>
    <t>Camuy</t>
  </si>
  <si>
    <t>Canovanas</t>
  </si>
  <si>
    <t>Carolina</t>
  </si>
  <si>
    <t>Cayey</t>
  </si>
  <si>
    <t>Ceiba</t>
  </si>
  <si>
    <t>Ciales</t>
  </si>
  <si>
    <t>Cidra</t>
  </si>
  <si>
    <t>Coamo</t>
  </si>
  <si>
    <t>Comerio</t>
  </si>
  <si>
    <t>Corozal</t>
  </si>
  <si>
    <t>Culebra</t>
  </si>
  <si>
    <t>Dorado</t>
  </si>
  <si>
    <t>Fajardo</t>
  </si>
  <si>
    <t>Guanica</t>
  </si>
  <si>
    <t>Guayama</t>
  </si>
  <si>
    <t>Guayanilla</t>
  </si>
  <si>
    <t>Guaynabo</t>
  </si>
  <si>
    <t>Gurabo</t>
  </si>
  <si>
    <t>Hatillo</t>
  </si>
  <si>
    <t>Hormigueros</t>
  </si>
  <si>
    <t>Humacao</t>
  </si>
  <si>
    <t>Isabela</t>
  </si>
  <si>
    <t>Jayuya</t>
  </si>
  <si>
    <t>Juana Diaz</t>
  </si>
  <si>
    <t>Lajas</t>
  </si>
  <si>
    <t>Lares</t>
  </si>
  <si>
    <t>Las Marias</t>
  </si>
  <si>
    <t>Las Piedras</t>
  </si>
  <si>
    <t>Loiza</t>
  </si>
  <si>
    <t>Luquillo</t>
  </si>
  <si>
    <t>Manati</t>
  </si>
  <si>
    <t>Maricao</t>
  </si>
  <si>
    <t>Maunabo</t>
  </si>
  <si>
    <t>Mayaguez</t>
  </si>
  <si>
    <t>Moca</t>
  </si>
  <si>
    <t>Morovis</t>
  </si>
  <si>
    <t>Naguabo</t>
  </si>
  <si>
    <t>Naranjito</t>
  </si>
  <si>
    <t>Orocovis</t>
  </si>
  <si>
    <t>Patillas</t>
  </si>
  <si>
    <t>Penuelas</t>
  </si>
  <si>
    <t>Ponce</t>
  </si>
  <si>
    <t>Quebradillas</t>
  </si>
  <si>
    <t>Rincon</t>
  </si>
  <si>
    <t>Sabana Grande</t>
  </si>
  <si>
    <t>Salinas</t>
  </si>
  <si>
    <t>San German</t>
  </si>
  <si>
    <t>San Lorenzo</t>
  </si>
  <si>
    <t>San Sebastian</t>
  </si>
  <si>
    <t>Santa Isabel</t>
  </si>
  <si>
    <t>Toa Alta</t>
  </si>
  <si>
    <t>Toa Baja</t>
  </si>
  <si>
    <t>Trujillo Alto</t>
  </si>
  <si>
    <t>Utuado</t>
  </si>
  <si>
    <t>Vega Alta</t>
  </si>
  <si>
    <t>Vega Baja</t>
  </si>
  <si>
    <t>Vieques</t>
  </si>
  <si>
    <t>Villalba</t>
  </si>
  <si>
    <t>Yabucoa</t>
  </si>
  <si>
    <t>Yauco</t>
  </si>
  <si>
    <t>St. John</t>
  </si>
  <si>
    <t>St. Thomas</t>
  </si>
  <si>
    <t xml:space="preserve">2 Total </t>
  </si>
  <si>
    <t>Charles city</t>
  </si>
  <si>
    <t>James city</t>
  </si>
  <si>
    <t>3 Total</t>
  </si>
  <si>
    <t>NOXubee</t>
  </si>
  <si>
    <t>4 Total</t>
  </si>
  <si>
    <t>De Kalb</t>
  </si>
  <si>
    <t>La Porte</t>
  </si>
  <si>
    <t>Lagrange</t>
  </si>
  <si>
    <t>5 Total</t>
  </si>
  <si>
    <t>Acadia</t>
  </si>
  <si>
    <t>Assumption</t>
  </si>
  <si>
    <t>Avoyelles</t>
  </si>
  <si>
    <t>Beauregard</t>
  </si>
  <si>
    <t>Bienville</t>
  </si>
  <si>
    <t>Catahoula</t>
  </si>
  <si>
    <t>Concordia</t>
  </si>
  <si>
    <t>De Soto</t>
  </si>
  <si>
    <t>East Carroll</t>
  </si>
  <si>
    <t>East Feliciana</t>
  </si>
  <si>
    <t>Evangeline</t>
  </si>
  <si>
    <t>Iberia</t>
  </si>
  <si>
    <t>Morehouse</t>
  </si>
  <si>
    <t>Natchitoches</t>
  </si>
  <si>
    <t>Plaquemines</t>
  </si>
  <si>
    <t>St. Helena</t>
  </si>
  <si>
    <t>St. Landry</t>
  </si>
  <si>
    <t>St. Martin</t>
  </si>
  <si>
    <t>St. Mary</t>
  </si>
  <si>
    <t>Tensas</t>
  </si>
  <si>
    <t>West Carroll</t>
  </si>
  <si>
    <t>West Feliciana</t>
  </si>
  <si>
    <t>Winn</t>
  </si>
  <si>
    <t>6 Total</t>
  </si>
  <si>
    <t>7 Total</t>
  </si>
  <si>
    <t>8 Total</t>
  </si>
  <si>
    <t>Carson city</t>
  </si>
  <si>
    <t>9 Total</t>
  </si>
  <si>
    <t>Aleutians East</t>
  </si>
  <si>
    <t>Aleutians West</t>
  </si>
  <si>
    <t>Bethel</t>
  </si>
  <si>
    <t>Bristol Bay</t>
  </si>
  <si>
    <t>Dillingham</t>
  </si>
  <si>
    <t>Haines</t>
  </si>
  <si>
    <t>Ketchikan Gateway</t>
  </si>
  <si>
    <t>Kodiak Island</t>
  </si>
  <si>
    <t>Lake and Peninsula</t>
  </si>
  <si>
    <t>Matanuska-Susitna</t>
  </si>
  <si>
    <t>Nome</t>
  </si>
  <si>
    <t>North Slope</t>
  </si>
  <si>
    <t>Northwest Arctic</t>
  </si>
  <si>
    <t>02201</t>
  </si>
  <si>
    <t>Prince of Wales-Hyder</t>
  </si>
  <si>
    <t>Sitka</t>
  </si>
  <si>
    <t>02232</t>
  </si>
  <si>
    <t>Skagway</t>
  </si>
  <si>
    <t>Southeast Fairbanks</t>
  </si>
  <si>
    <t>Valdez-Cordova</t>
  </si>
  <si>
    <t>Wade Hampton</t>
  </si>
  <si>
    <t>02280</t>
  </si>
  <si>
    <t>Wrangell</t>
  </si>
  <si>
    <t>Yakutat</t>
  </si>
  <si>
    <t>Yukon-Koyukuk</t>
  </si>
  <si>
    <t>10 Total</t>
  </si>
  <si>
    <t>Tribes</t>
  </si>
  <si>
    <t>Grand Total</t>
  </si>
  <si>
    <t>Grand Total w/o Tribes</t>
  </si>
  <si>
    <t>2011 National Air Toxics Assessment - Cancer risk by county</t>
  </si>
  <si>
    <t>2011 National Air Toxics Assessment - Non-cancer risk by county</t>
  </si>
  <si>
    <t>Pollutant</t>
  </si>
  <si>
    <t>Area Name</t>
  </si>
  <si>
    <t>Redesignation FR Effective Date</t>
  </si>
  <si>
    <t>Current Attainment Status</t>
  </si>
  <si>
    <t>Area Name with State(s)</t>
  </si>
  <si>
    <t>Classification</t>
  </si>
  <si>
    <t>Ozone-8Hr (2008)</t>
  </si>
  <si>
    <t>Dukes County</t>
  </si>
  <si>
    <t>Nonattainment</t>
  </si>
  <si>
    <t>Dukes County, MA</t>
  </si>
  <si>
    <t>Marginal</t>
  </si>
  <si>
    <t>Greater Connecticut</t>
  </si>
  <si>
    <t>Greater Connecticut, CT</t>
  </si>
  <si>
    <t>New York-N. New Jersey-Long Island</t>
  </si>
  <si>
    <t>New York-N. New Jersey-Long Island, NY-NJ-CT</t>
  </si>
  <si>
    <t>Lead (2008)</t>
  </si>
  <si>
    <t>Arecibo, PR</t>
  </si>
  <si>
    <t>Jamestown</t>
  </si>
  <si>
    <t>Jamestown, NY</t>
  </si>
  <si>
    <t>Philadelphia-Wilmington-Atlantic City</t>
  </si>
  <si>
    <t>Philadelphia-Wilmington-Atlantic City, PA-NJ-MD-DE</t>
  </si>
  <si>
    <t>PM-10 (1987)</t>
  </si>
  <si>
    <t>New York County</t>
  </si>
  <si>
    <t>New York County, NY</t>
  </si>
  <si>
    <t>Moderate</t>
  </si>
  <si>
    <t>Lower Beaver Valley</t>
  </si>
  <si>
    <t>Lower Beaver Valley, PA</t>
  </si>
  <si>
    <t>Lyons</t>
  </si>
  <si>
    <t>Lyons, PA</t>
  </si>
  <si>
    <t>North Reading</t>
  </si>
  <si>
    <t>North Reading, PA</t>
  </si>
  <si>
    <t>Allentown-Bethlehem-Easton</t>
  </si>
  <si>
    <t>Allentown-Bethlehem-Easton, PA</t>
  </si>
  <si>
    <t>Baltimore, MD</t>
  </si>
  <si>
    <t>Pittsburgh-Beaver Valley</t>
  </si>
  <si>
    <t>Pittsburgh-Beaver Valley, PA</t>
  </si>
  <si>
    <t>Reading</t>
  </si>
  <si>
    <t>Seaford</t>
  </si>
  <si>
    <t>Washington, DC-MD-VA</t>
  </si>
  <si>
    <t>PM-2.5 (2006)</t>
  </si>
  <si>
    <t>Liberty-Clairton</t>
  </si>
  <si>
    <t>Liberty-Clairton, PA</t>
  </si>
  <si>
    <t>Maintenance</t>
  </si>
  <si>
    <t>PM-2.5 (2012)</t>
  </si>
  <si>
    <t>Allegheny County</t>
  </si>
  <si>
    <t>Allegheny County, PA</t>
  </si>
  <si>
    <t>Delaware County</t>
  </si>
  <si>
    <t>Delaware County, PA</t>
  </si>
  <si>
    <t>Lebanon County</t>
  </si>
  <si>
    <t>Lebanon County, PA</t>
  </si>
  <si>
    <t>Bristol, TN</t>
  </si>
  <si>
    <t>Tampa</t>
  </si>
  <si>
    <t>Tampa, FL</t>
  </si>
  <si>
    <t>Troy</t>
  </si>
  <si>
    <t>Troy, AL</t>
  </si>
  <si>
    <t>Atlanta</t>
  </si>
  <si>
    <t>Atlanta, GA</t>
  </si>
  <si>
    <t>Charlotte-Rock Hill</t>
  </si>
  <si>
    <t>Charlotte-Rock Hill, NC-SC</t>
  </si>
  <si>
    <t>Cincinnati</t>
  </si>
  <si>
    <t>Cincinnati, OH-KY-IN</t>
  </si>
  <si>
    <t>Memphis</t>
  </si>
  <si>
    <t>Knoxville-Sevierville-La Follette</t>
  </si>
  <si>
    <t>Knoxville-Sevierville-La Follette, TN</t>
  </si>
  <si>
    <t>Belding</t>
  </si>
  <si>
    <t>Belding, MI</t>
  </si>
  <si>
    <t>Chicago</t>
  </si>
  <si>
    <t>Chicago, IL</t>
  </si>
  <si>
    <t>Cleveland, OH</t>
  </si>
  <si>
    <t>Delta, OH</t>
  </si>
  <si>
    <t>Eagan</t>
  </si>
  <si>
    <t>Eagan, MN</t>
  </si>
  <si>
    <t>Granite City</t>
  </si>
  <si>
    <t>Granite City, IL</t>
  </si>
  <si>
    <t>Muncie</t>
  </si>
  <si>
    <t>Chicago-Naperville</t>
  </si>
  <si>
    <t>Chicago-Naperville, IL-IN-WI</t>
  </si>
  <si>
    <t>Cleveland-Akron-Lorain</t>
  </si>
  <si>
    <t>Cleveland-Akron-Lorain, OH</t>
  </si>
  <si>
    <t>Sheboygan County</t>
  </si>
  <si>
    <t>Sheboygan County, WI</t>
  </si>
  <si>
    <t>St. Louis-St. Charles-Farmington</t>
  </si>
  <si>
    <t>St. Louis-St. Charles-Farmington, MO-IL</t>
  </si>
  <si>
    <t>Frisco</t>
  </si>
  <si>
    <t>Frisco, TX</t>
  </si>
  <si>
    <t>Baton Rouge</t>
  </si>
  <si>
    <t>Dallas-Fort Worth</t>
  </si>
  <si>
    <t>Dallas-Fort Worth, TX</t>
  </si>
  <si>
    <t>Houston-Galveston-Brazoria</t>
  </si>
  <si>
    <t>Houston-Galveston-Brazoria, TX</t>
  </si>
  <si>
    <t>Dona Ana County; Anthony</t>
  </si>
  <si>
    <t>Dona Ana County; Anthony, NM</t>
  </si>
  <si>
    <t>El Paso County</t>
  </si>
  <si>
    <t>El Paso County, TX</t>
  </si>
  <si>
    <t>Iron, Dent, and Reynolds Counties</t>
  </si>
  <si>
    <t>Iron, Dent, and Reynolds Counties, MO</t>
  </si>
  <si>
    <t>Jefferson County</t>
  </si>
  <si>
    <t>Jefferson County, MO</t>
  </si>
  <si>
    <t>Pottawattamie County</t>
  </si>
  <si>
    <t>Pottawattamie County, IA</t>
  </si>
  <si>
    <t>Saline County</t>
  </si>
  <si>
    <t>Saline County, KS</t>
  </si>
  <si>
    <t>Denver-Boulder-Greeley-Ft. Collins-Loveland</t>
  </si>
  <si>
    <t>Denver-Boulder-Greeley-Ft. Collins-Loveland, CO</t>
  </si>
  <si>
    <t>Upper Green River Basin Area</t>
  </si>
  <si>
    <t>Upper Green River Basin Area, WY</t>
  </si>
  <si>
    <t>Flathead County; Columbia Falls and vicinity</t>
  </si>
  <si>
    <t>Flathead County; Columbia Falls and vicinity, MT</t>
  </si>
  <si>
    <t>Flathead County; Kalispell and vicinity</t>
  </si>
  <si>
    <t>Flathead County; Kalispell and vicinity, MT</t>
  </si>
  <si>
    <t>Flathead County; Whitefish and vicinity</t>
  </si>
  <si>
    <t>Flathead County; Whitefish and vicinity, MT</t>
  </si>
  <si>
    <t>Lake County; Polson</t>
  </si>
  <si>
    <t>Lake County; Polson, MT</t>
  </si>
  <si>
    <t>Lake County; Ronan</t>
  </si>
  <si>
    <t>Lake County; Ronan, MT</t>
  </si>
  <si>
    <t>Lincoln County; Libby and vicinity</t>
  </si>
  <si>
    <t>Lincoln County; Libby and vicinity, MT</t>
  </si>
  <si>
    <t>Missoula county; Missoula and vicinity</t>
  </si>
  <si>
    <t>Missoula county; Missoula and vicinity, MT</t>
  </si>
  <si>
    <t>Ogden Area</t>
  </si>
  <si>
    <t>Ogden Area, UT</t>
  </si>
  <si>
    <t>Rosebud County; Lame Deer</t>
  </si>
  <si>
    <t>Rosebud County; Lame Deer, MT</t>
  </si>
  <si>
    <t>Salt Lake County</t>
  </si>
  <si>
    <t>Salt Lake County, UT</t>
  </si>
  <si>
    <t>Sanders County (part); Thompson Falls and vicinity</t>
  </si>
  <si>
    <t>Sanders County (part); Thompson Falls and vicinity, MT</t>
  </si>
  <si>
    <t>Sheridan County; City of Sheridan</t>
  </si>
  <si>
    <t>Sheridan County; City of Sheridan, WY</t>
  </si>
  <si>
    <t>Silver Bow County; Butte</t>
  </si>
  <si>
    <t>Silver Bow County; Butte, MT</t>
  </si>
  <si>
    <t>Utah County</t>
  </si>
  <si>
    <t>Utah County, UT</t>
  </si>
  <si>
    <t>Provo</t>
  </si>
  <si>
    <t>Provo, UT</t>
  </si>
  <si>
    <t>Salt Lake City</t>
  </si>
  <si>
    <t>Hayden</t>
  </si>
  <si>
    <t>Hayden, AZ</t>
  </si>
  <si>
    <t>Los Angeles County-South Coast Air Basin</t>
  </si>
  <si>
    <t>Los Angeles County-South Coast Air Basin, CA</t>
  </si>
  <si>
    <t>Calaveras County</t>
  </si>
  <si>
    <t>Calaveras County, CA</t>
  </si>
  <si>
    <t>Chico (Butte County)</t>
  </si>
  <si>
    <t>Chico (Butte County), CA</t>
  </si>
  <si>
    <t>Imperial County</t>
  </si>
  <si>
    <t>Imperial County, CA</t>
  </si>
  <si>
    <t>Kern County (Eastern Kern)</t>
  </si>
  <si>
    <t>Kern County (Eastern Kern), CA</t>
  </si>
  <si>
    <t>Los Angeles-San Bernardino Counties (West Mojave Desert)</t>
  </si>
  <si>
    <t>Los Angeles-San Bernardino Counties (West Mojave Desert), CA</t>
  </si>
  <si>
    <t>Severe 15</t>
  </si>
  <si>
    <t>Los Angeles-South Coast Air Basin</t>
  </si>
  <si>
    <t>Los Angeles-South Coast Air Basin, CA</t>
  </si>
  <si>
    <t>Extreme</t>
  </si>
  <si>
    <t>Mariposa County</t>
  </si>
  <si>
    <t>Mariposa County, CA</t>
  </si>
  <si>
    <t>Morongo Band of Mission Indians</t>
  </si>
  <si>
    <t>Morongo Band of Mission Indians, CA</t>
  </si>
  <si>
    <t>Serious</t>
  </si>
  <si>
    <t>Nevada County (Western part)</t>
  </si>
  <si>
    <t>Nevada County (Western part), CA</t>
  </si>
  <si>
    <t>Pechanga Band of Luiseno Mission Indians of the Pechanga Reservation</t>
  </si>
  <si>
    <t>Pechanga Band of Luiseno Mission Indians of the Pechanga Reservation, CA</t>
  </si>
  <si>
    <t>Phoenix-Mesa</t>
  </si>
  <si>
    <t>Phoenix-Mesa, AZ</t>
  </si>
  <si>
    <t>Riverside County (Coachella Valley)</t>
  </si>
  <si>
    <t>Riverside County (Coachella Valley), CA</t>
  </si>
  <si>
    <t>Sacramento Metro</t>
  </si>
  <si>
    <t>Sacramento Metro, CA</t>
  </si>
  <si>
    <t>San Diego County</t>
  </si>
  <si>
    <t>San Diego County, CA</t>
  </si>
  <si>
    <t>San Francisco Bay Area</t>
  </si>
  <si>
    <t>San Francisco Bay Area, CA</t>
  </si>
  <si>
    <t>San Joaquin Valley</t>
  </si>
  <si>
    <t>San Joaquin Valley, CA</t>
  </si>
  <si>
    <t>San Luis Obispo (Eastern San Luis Obispo)</t>
  </si>
  <si>
    <t>San Luis Obispo (Eastern San Luis Obispo), CA</t>
  </si>
  <si>
    <t>Tuscan Buttes</t>
  </si>
  <si>
    <t>Tuscan Buttes, CA</t>
  </si>
  <si>
    <t>Ventura County</t>
  </si>
  <si>
    <t>Ventura County, CA</t>
  </si>
  <si>
    <t>Cochise County; Paul Spur/Douglas planning area</t>
  </si>
  <si>
    <t>Cochise County; Paul Spur/Douglas planning area, AZ</t>
  </si>
  <si>
    <t>East Kern County Area</t>
  </si>
  <si>
    <t>East Kern County Area, CA</t>
  </si>
  <si>
    <t>Imperial County; Imperial Valley planning area</t>
  </si>
  <si>
    <t>Imperial County; Imperial Valley planning area, CA</t>
  </si>
  <si>
    <t>Inyo County; Owens Valley planning area</t>
  </si>
  <si>
    <t>Inyo County; Owens Valley planning area, CA</t>
  </si>
  <si>
    <t>Maricopa and Pinal Counties; Phoenix planning area</t>
  </si>
  <si>
    <t>Maricopa and Pinal Counties; Phoenix planning area, AZ</t>
  </si>
  <si>
    <t>Miami, AZ</t>
  </si>
  <si>
    <t>Mono County; Mammoth Lake planning area</t>
  </si>
  <si>
    <t>Mono County; Mammoth Lake planning area, CA</t>
  </si>
  <si>
    <t>Mono County; Mono Basin</t>
  </si>
  <si>
    <t>Mono County; Mono Basin, CA</t>
  </si>
  <si>
    <t>Pima County; Ajo planning area</t>
  </si>
  <si>
    <t>Pima County; Ajo planning area, AZ</t>
  </si>
  <si>
    <t>Pima County; Rillito planning area</t>
  </si>
  <si>
    <t>Pima County; Rillito planning area, AZ</t>
  </si>
  <si>
    <t>Pinal County (part); West Pinal</t>
  </si>
  <si>
    <t>Pinal County (part); West Pinal, AZ</t>
  </si>
  <si>
    <t>Riverside County; Coachella Valley planning area</t>
  </si>
  <si>
    <t>Riverside County; Coachella Valley planning area, CA</t>
  </si>
  <si>
    <t>San Bernardino County (part); excluding Searles Valley Planning area and South Coast Air Basin</t>
  </si>
  <si>
    <t>San Bernardino County (part); excluding Searles Valley Planning area and South Coast Air Basin, CA</t>
  </si>
  <si>
    <t>Santa Cruz County; Nogales planning area</t>
  </si>
  <si>
    <t>Santa Cruz County; Nogales planning area, AZ</t>
  </si>
  <si>
    <t>Trona</t>
  </si>
  <si>
    <t>Trona, CA</t>
  </si>
  <si>
    <t>Washoe County; Reno planning area</t>
  </si>
  <si>
    <t>Washoe County; Reno planning area, NV</t>
  </si>
  <si>
    <t>Yuma County; Yuma planning area</t>
  </si>
  <si>
    <t>Yuma County; Yuma planning area, AZ</t>
  </si>
  <si>
    <t>Chico</t>
  </si>
  <si>
    <t>Nogales</t>
  </si>
  <si>
    <t>Nogales, AZ</t>
  </si>
  <si>
    <t>Sacramento, CA</t>
  </si>
  <si>
    <t>West Central Pinal</t>
  </si>
  <si>
    <t>West Central Pinal, AZ</t>
  </si>
  <si>
    <t>Plumas County</t>
  </si>
  <si>
    <t>Plumas County, CA</t>
  </si>
  <si>
    <t>Lane County (part); Oakridge</t>
  </si>
  <si>
    <t>Lane County (part); Oakridge, OR</t>
  </si>
  <si>
    <t>Power-Bannock Counties; Fort Hall Indian Reservation</t>
  </si>
  <si>
    <t>Power-Bannock Counties; Fort Hall Indian Reservation, ID</t>
  </si>
  <si>
    <t>Shoshone County (part); excluding Pinehurst</t>
  </si>
  <si>
    <t>Shoshone County (part); excluding Pinehurst, ID</t>
  </si>
  <si>
    <t>Shoshone County; City of Pinehurst</t>
  </si>
  <si>
    <t>Shoshone County; City of Pinehurst, ID</t>
  </si>
  <si>
    <t>Fairbanks</t>
  </si>
  <si>
    <t>Klamath Falls</t>
  </si>
  <si>
    <t>Klamath Falls, OR</t>
  </si>
  <si>
    <t>Oakridge</t>
  </si>
  <si>
    <t>Oakridge, OR</t>
  </si>
  <si>
    <t>West Silver Valley</t>
  </si>
  <si>
    <t>West Silver Valley, ID</t>
  </si>
  <si>
    <t>NATIONAL</t>
  </si>
  <si>
    <t xml:space="preserve"> </t>
  </si>
  <si>
    <t>R1</t>
  </si>
  <si>
    <t>R6</t>
  </si>
  <si>
    <t xml:space="preserve">R7 </t>
  </si>
  <si>
    <t>R2</t>
  </si>
  <si>
    <t xml:space="preserve">IA </t>
  </si>
  <si>
    <t>R8</t>
  </si>
  <si>
    <t>R3</t>
  </si>
  <si>
    <t>R4</t>
  </si>
  <si>
    <t>R10</t>
  </si>
  <si>
    <t>R5</t>
  </si>
  <si>
    <t>Area MACT Sources: Souce information from EPA/OAQPS</t>
  </si>
  <si>
    <t>StateAbr</t>
  </si>
  <si>
    <t>Primary Copper Smelters</t>
  </si>
  <si>
    <t>Primary Zinc Smelters</t>
  </si>
  <si>
    <t>Primary Beryllium Production</t>
  </si>
  <si>
    <t>AMF</t>
  </si>
  <si>
    <t>Wood Preservers</t>
  </si>
  <si>
    <t>Chromium Compounds</t>
  </si>
  <si>
    <t>Flexible Foam Production and Fabrication</t>
  </si>
  <si>
    <t>Lead Acid Battery Manufac-turing</t>
  </si>
  <si>
    <t>Clay Ceramics</t>
  </si>
  <si>
    <t>Glass</t>
  </si>
  <si>
    <t>Iron Foundries</t>
  </si>
  <si>
    <t>Steel Foundries</t>
  </si>
  <si>
    <t>EAFs</t>
  </si>
  <si>
    <t>Secondary Nonferrous Metals</t>
  </si>
  <si>
    <t>72</t>
  </si>
  <si>
    <t>78</t>
  </si>
  <si>
    <t>12</t>
  </si>
  <si>
    <t>17</t>
  </si>
  <si>
    <t>60</t>
  </si>
  <si>
    <t>66</t>
  </si>
  <si>
    <t>69</t>
  </si>
  <si>
    <t>9 Metal Fab</t>
  </si>
  <si>
    <t>Plating and Polishing</t>
  </si>
  <si>
    <t>Fab Plat.- SIC 3443</t>
  </si>
  <si>
    <t>Sewage Facilities</t>
  </si>
  <si>
    <t>Paint Manu Area Sourc</t>
  </si>
  <si>
    <t>Chem Prep Facilities</t>
  </si>
  <si>
    <t>Asphalt Facilities</t>
  </si>
  <si>
    <t>Cement Kilns</t>
  </si>
  <si>
    <t>Al, Cu, Non- Ferr. Metals</t>
  </si>
  <si>
    <t>Ferro-Alloys Facilities</t>
  </si>
  <si>
    <t>Area Source Boilers</t>
  </si>
  <si>
    <t>Animal Feed Facilities</t>
  </si>
  <si>
    <t>HAP Urban Area Sourc</t>
  </si>
  <si>
    <t>HAP Non-Urban Area Sources</t>
  </si>
  <si>
    <t xml:space="preserve">I/M Program  </t>
  </si>
  <si>
    <t>REGION 1</t>
  </si>
  <si>
    <t>(2a)</t>
  </si>
  <si>
    <t>(7)</t>
  </si>
  <si>
    <t>REGION 1 TOTAL</t>
  </si>
  <si>
    <t>REGION 2</t>
  </si>
  <si>
    <t xml:space="preserve">New Jersey </t>
  </si>
  <si>
    <t>Virgin Islands</t>
  </si>
  <si>
    <t>REGION 2 TOTAL</t>
  </si>
  <si>
    <t>REGION 3</t>
  </si>
  <si>
    <t>Dist. of Col.</t>
  </si>
  <si>
    <t>REGION 3 TOTAL</t>
  </si>
  <si>
    <t>REGION 4</t>
  </si>
  <si>
    <t>(2b)</t>
  </si>
  <si>
    <t>(9)</t>
  </si>
  <si>
    <t>REGION 4 TOTAL</t>
  </si>
  <si>
    <t>REGION 5</t>
  </si>
  <si>
    <t>REGION 5 TOTAL</t>
  </si>
  <si>
    <t>REGION 6</t>
  </si>
  <si>
    <t>REGION 6 TOTAL</t>
  </si>
  <si>
    <t>REGION 7</t>
  </si>
  <si>
    <t>REGION 7 TOTAL</t>
  </si>
  <si>
    <t>REGION 8</t>
  </si>
  <si>
    <t>REGION 8 TOTAL</t>
  </si>
  <si>
    <t>REGION 9</t>
  </si>
  <si>
    <t>American Samoa</t>
  </si>
  <si>
    <t>Guam</t>
  </si>
  <si>
    <t>Cm. of NMI</t>
  </si>
  <si>
    <t>REGION 9 TOTAL</t>
  </si>
  <si>
    <t>REGION 10</t>
  </si>
  <si>
    <t>(10)</t>
  </si>
  <si>
    <t>REGION 10 TOTAL</t>
  </si>
  <si>
    <t>Sub-Total</t>
  </si>
  <si>
    <t xml:space="preserve">Sources and Keys: </t>
  </si>
  <si>
    <t>Indicates which State rules are SIP approved.</t>
  </si>
  <si>
    <t>http://nepis.epa.gov/Exe/ZyPURL.cgi?Dockey=P1001UOL.txt</t>
  </si>
  <si>
    <t>http://www.epa.gov/sites/production/files/documents/CompilationofStateIdlingRegulations.pdf</t>
  </si>
  <si>
    <t>http://www.atri-online.org/research/idling/ATRI_Idling_Compendium</t>
  </si>
  <si>
    <t>SO2 (2010)</t>
  </si>
  <si>
    <t>Central New Hampshire</t>
  </si>
  <si>
    <t>Central New Hampshire, NH</t>
  </si>
  <si>
    <t>Allegheny, PA</t>
  </si>
  <si>
    <t>Beaver, PA</t>
  </si>
  <si>
    <t>Marshall, WV</t>
  </si>
  <si>
    <t>Steubenville</t>
  </si>
  <si>
    <t>Steubenville, OH-WV</t>
  </si>
  <si>
    <t>Warren, PA</t>
  </si>
  <si>
    <t>Campbell-Clermont Counties</t>
  </si>
  <si>
    <t>Campbell-Clermont Counties, KY-OH</t>
  </si>
  <si>
    <t>Hillsborough County</t>
  </si>
  <si>
    <t>Hillsborough County, FL</t>
  </si>
  <si>
    <t>Jefferson County, KY</t>
  </si>
  <si>
    <t>Nassau County</t>
  </si>
  <si>
    <t>Nassau County, FL</t>
  </si>
  <si>
    <t>Sullivan County</t>
  </si>
  <si>
    <t>Sullivan County, TN</t>
  </si>
  <si>
    <t>Detroit</t>
  </si>
  <si>
    <t>Detroit, MI</t>
  </si>
  <si>
    <t>Indianapolis</t>
  </si>
  <si>
    <t>Indianapolis, IN</t>
  </si>
  <si>
    <t>Lake County</t>
  </si>
  <si>
    <t>Lake County, OH</t>
  </si>
  <si>
    <t>Lemont</t>
  </si>
  <si>
    <t>Lemont, IL</t>
  </si>
  <si>
    <t>Morgan County</t>
  </si>
  <si>
    <t>Morgan County, IN</t>
  </si>
  <si>
    <t>Muskingum River</t>
  </si>
  <si>
    <t>Muskingum River, OH</t>
  </si>
  <si>
    <t>Pekin</t>
  </si>
  <si>
    <t>Pekin, IL</t>
  </si>
  <si>
    <t>Rhinelander</t>
  </si>
  <si>
    <t>Rhinelander, WI</t>
  </si>
  <si>
    <t>Southwest Indiana</t>
  </si>
  <si>
    <t>Southwest Indiana, IN</t>
  </si>
  <si>
    <t>Terre Haute</t>
  </si>
  <si>
    <t>St. Bernard Parish, LA</t>
  </si>
  <si>
    <t>Jackson County</t>
  </si>
  <si>
    <t>Jackson County, MO</t>
  </si>
  <si>
    <t>Muscatine, IA</t>
  </si>
  <si>
    <t>Billings, MT</t>
  </si>
  <si>
    <t>Below are the factors used in the formula, the weighting of the factors, and the data used for each factor.</t>
  </si>
  <si>
    <t>Factor</t>
  </si>
  <si>
    <t>Category</t>
  </si>
  <si>
    <t>Factor Weighting</t>
  </si>
  <si>
    <t>SIP planning &amp; implementation</t>
  </si>
  <si>
    <t>Raw Data Used (name of spreadsheet &amp; year)</t>
  </si>
  <si>
    <t>Population-weighted design values in areas 90% or above NAAQS (PM2.5 and ozone only)</t>
  </si>
  <si>
    <t>Population-weighted design values in nonattainment areas (PM2.5 and ozone only)</t>
  </si>
  <si>
    <t>Ozone DV 12-14 (2012-14); PM2.5 DV 12-14 (2012-14); Population (2014); NA Areas (2015)</t>
  </si>
  <si>
    <t>For each factor, the data is compiled into regional shares (e.g., a region's share of nonattainment areas in the country) and then multiplied by the factor weight.</t>
  </si>
  <si>
    <t>Number of nonattainment areas (all NAAQS)</t>
  </si>
  <si>
    <t>Number of states</t>
  </si>
  <si>
    <t>Ambient monitoring</t>
  </si>
  <si>
    <t>Ambient monitoring network</t>
  </si>
  <si>
    <t>Air toxics</t>
  </si>
  <si>
    <t>Population-weighted cancer risk</t>
  </si>
  <si>
    <t>Population-weighted respiratory risk</t>
  </si>
  <si>
    <t>Diesel emissions</t>
  </si>
  <si>
    <t>Compliance</t>
  </si>
  <si>
    <t>Number of regulated minor sources</t>
  </si>
  <si>
    <t>Number of MACT area sources</t>
  </si>
  <si>
    <t>Number of mobile source compliance programs in SIPs</t>
  </si>
  <si>
    <t>NA Areas (2015)</t>
  </si>
  <si>
    <t>Number of States (2015)</t>
  </si>
  <si>
    <t>Monitoring Detailed (2014)</t>
  </si>
  <si>
    <t>NATA 11 Cancer (2011)</t>
  </si>
  <si>
    <t>Population (2010)</t>
  </si>
  <si>
    <t>NATA 11 Resp (2011)</t>
  </si>
  <si>
    <t>Diesel Emissions (2011)</t>
  </si>
  <si>
    <t>Minor Sources (11/23/09)</t>
  </si>
  <si>
    <t>MACT Sources (12/15/09)</t>
  </si>
  <si>
    <t>Mobile Sources (2015)</t>
  </si>
  <si>
    <t>SOURCE : U.S. Census Bureau</t>
  </si>
  <si>
    <t>1.  NCore measurements include basic meteorology, coarse mass, and high sensitivity measurements for CO, SO2, and NOx/Noy</t>
  </si>
  <si>
    <t>2.  Operating monitors and stations are based on data for 2014; which is the last complete and certifed year for data available in the AQS database.</t>
  </si>
  <si>
    <t xml:space="preserve">Federal RFG, non-SIP idling and non-SIP fuel programs not included </t>
  </si>
  <si>
    <t>Ozone DV 12-14 (2012-2014); PM2.5 DV 12-14 (2012-14); Population (2014); NA Areas (2015)</t>
  </si>
  <si>
    <t xml:space="preserve">See citations below </t>
  </si>
  <si>
    <t>County-Level Design Values for the 2008 8-hour Ozone NAAQS</t>
  </si>
  <si>
    <t>SOURCE: EPA Air Quality System (AQS)</t>
  </si>
  <si>
    <t>https://www.epa.gov/national-air-toxics-assessment</t>
  </si>
  <si>
    <t>https://www.epa.gov/air-emissions-inventories/national-emissions-inventory</t>
  </si>
  <si>
    <t>All the factor scores are added together to determine the regions' total share of the allocation.</t>
  </si>
  <si>
    <r>
      <t>2012-2014 Design Value (ppm)</t>
    </r>
    <r>
      <rPr>
        <b/>
        <vertAlign val="superscript"/>
        <sz val="12"/>
        <rFont val="Calibri"/>
        <family val="2"/>
        <scheme val="minor"/>
      </rPr>
      <t>1,2</t>
    </r>
  </si>
  <si>
    <t>SOURCE: Table 4 of 2014 design value report, EPA Air Trends</t>
  </si>
  <si>
    <t>https://www3.epa.gov/airtrends/values.html</t>
  </si>
  <si>
    <t>SOURCE: Table 4 of 2014 design value report from EPA Air Trends</t>
  </si>
  <si>
    <t>PM2.5 County-level Summary for Annual and 24-hour Design Values, 2012-2014</t>
  </si>
  <si>
    <t>Annual Estimates of the Resident Population: April 1, 2010 to July 1, 2014</t>
  </si>
  <si>
    <t>Note: The estimates are based on the 2010 Census and reflect changes to the April 1, 2010 population due to the Count Question Resolution program and geographic program revisions. See Geographic Terms and Definitions at http://www.census.</t>
  </si>
  <si>
    <t>gov/popest/about/geo/terms.html for a list of the states that are included in each region and division. All geographic boundaries for the 2014 population estimates series except statistical area delineations are as of January 1, 2014. The Office of Management and Budget's statistical area delineations for metropolitan, micropolitan, and combined statistical areas, as well as metropolitan divisions, are those issued by that agency in February 2013 http://www.whitehouse.gov/sites/default/files/omb/bulletins/2013/b13-01.pdf. An "(X)" in the 2010 Census field indicates a locality that was formed or incorporated after the 2010 Census. Additional information on these localities can be found in the Geographic Boundary Change Notes (see http://www.census.gov/geo/reference/boundary-changes.html). For population estimates methodology statements, see http://www.census.gov/popest/methodology/index.html.</t>
  </si>
  <si>
    <t>Suggested Citation:
Annual Estimates of the Resident Population: April 1, 2010 to July 1, 2014
Source: U.S. Census Bureau, Population Division
Release Dates: For the United States, regions, divisions, states, and Puerto Rico Commonwealth, December 2014. For counties, municipios, metropolitan statistical areas, micropolitan statistical areas, metropolitan divisions, and combined statistical areas, March 2015. For Cities and Towns (Incorporated Places and Minor Civil Divisions), May 2015.</t>
  </si>
  <si>
    <t>https://www.census.gov/popest/data/datasets.html</t>
  </si>
  <si>
    <t>https://www3.epa.gov/airquality/greenbk/index.html</t>
  </si>
  <si>
    <t>SOURCE: EPA Greenbook, as of 10/1/2015</t>
  </si>
  <si>
    <t>Nonattainment Areas on 10/1/2015 for NAAQS listed</t>
  </si>
  <si>
    <t>States by EPA Region</t>
  </si>
  <si>
    <t>https://www.epa.gov/aboutepa</t>
  </si>
  <si>
    <t>R7</t>
  </si>
  <si>
    <t>EPA relied on previously aggregated, regional-level information for purposes of the FY2016 allocation calculation.</t>
  </si>
  <si>
    <r>
      <t>Lead (PM</t>
    </r>
    <r>
      <rPr>
        <b/>
        <vertAlign val="subscript"/>
        <sz val="11"/>
        <rFont val="Calibri"/>
        <family val="2"/>
        <scheme val="minor"/>
      </rPr>
      <t>10</t>
    </r>
    <r>
      <rPr>
        <b/>
        <sz val="11"/>
        <rFont val="Calibri"/>
        <family val="2"/>
        <scheme val="minor"/>
      </rPr>
      <t xml:space="preserve"> at Select NCore)</t>
    </r>
  </si>
  <si>
    <r>
      <t>PM</t>
    </r>
    <r>
      <rPr>
        <b/>
        <vertAlign val="subscript"/>
        <sz val="11"/>
        <rFont val="Calibri"/>
        <family val="2"/>
        <scheme val="minor"/>
      </rPr>
      <t>10</t>
    </r>
  </si>
  <si>
    <r>
      <t>SO</t>
    </r>
    <r>
      <rPr>
        <b/>
        <vertAlign val="subscript"/>
        <sz val="11"/>
        <rFont val="Calibri"/>
        <family val="2"/>
        <scheme val="minor"/>
      </rPr>
      <t>2</t>
    </r>
  </si>
  <si>
    <r>
      <t>NO</t>
    </r>
    <r>
      <rPr>
        <b/>
        <vertAlign val="subscript"/>
        <sz val="11"/>
        <rFont val="Calibri"/>
        <family val="2"/>
        <scheme val="minor"/>
      </rPr>
      <t>2</t>
    </r>
  </si>
  <si>
    <t>SOURCE: EPA 2011 NATA</t>
  </si>
  <si>
    <t>Diesel Emissions</t>
  </si>
  <si>
    <t>SOURCE: EPA 2011 National Emissions Inventory</t>
  </si>
  <si>
    <t>Universe of Major, Minor, and Synthetic Minor Sources in Air Facility System (AFS)</t>
  </si>
  <si>
    <t>SOURCE: EPA AFS (AFS no longer exists)</t>
  </si>
  <si>
    <t>Operating Sources Only, extracted 11/23/2009</t>
  </si>
  <si>
    <t>SOURCE: EPA rulemakings (no updates since 12/15/2009)</t>
  </si>
  <si>
    <t>State Mobile Source Programs in State Implementation Plans</t>
  </si>
  <si>
    <t>Fuels, inspection/maintenance, and idling programs only</t>
  </si>
  <si>
    <t>SOURCE: See notes and citations below tables</t>
  </si>
  <si>
    <t>Fuel Program [RFG (1), Oxy (2)</t>
  </si>
  <si>
    <t>Idling Program (3), (4), (5)</t>
  </si>
  <si>
    <t>(1a)</t>
  </si>
  <si>
    <t>(6)</t>
  </si>
  <si>
    <t>(8)</t>
  </si>
  <si>
    <t>(1b)</t>
  </si>
  <si>
    <t>(2c)</t>
  </si>
  <si>
    <t>(2d)</t>
  </si>
  <si>
    <t>(1) States on EPA's Boutique Fuels list as of 1-15-16  @ http://www.epa.gov/gasoline-standards/state-fuels</t>
  </si>
  <si>
    <t xml:space="preserve">   (1a) While Maine's state RVP program remains in the SIP, Maine has opted into RFG and sale of RFG begins in 2016.</t>
  </si>
  <si>
    <t xml:space="preserve">   (1b) Regoion 4 approved removal of the GA fuel rule from the SIP in 2015.  GA gasoline remains in the Boutique Fuel table because it was retained as a contingency measure.</t>
  </si>
  <si>
    <t>(2) See: "State Winter Oxygenated Fuel Program Requirements for Attainment or Maintenance of CO NAAQS," EPA420-B-08-006, January 2008</t>
  </si>
  <si>
    <t xml:space="preserve">   (2a) Texas has 4 fuel programs: 7.8 psi RVP in east Texas; 7.0 psi RVP in El Paso,  El Paso Oxygenated Fuel Program, and the Texas clean diesel program.   Only one instance per state counted.</t>
  </si>
  <si>
    <t xml:space="preserve">   (2b) Arizona has 2 cleaner burning fuel programs.  One that applies in the summer and one that applies in the winter.  Only one instance per state counted.</t>
  </si>
  <si>
    <t xml:space="preserve">   (2c) California has both CA RFG and CA Oxy.  One one instance per state counted.</t>
  </si>
  <si>
    <t xml:space="preserve">   (2d) Nevada has 2 cleaner burning fuel programs.  One that applies in the summer and one that applies in the winter.  Only one instance per state counted.</t>
  </si>
  <si>
    <t>(3) See: "EPA Summary of State Anti-Idling Regulations," EPA420-S-03-002, February 2003</t>
  </si>
  <si>
    <t>(4) See: "EPA Compilation of State, County, and Local Anti-Idling Regulations" (April 2006)</t>
  </si>
  <si>
    <t>(5) See: "ATRI Idling Regulations Compendium" – Updated August 2015</t>
  </si>
  <si>
    <t>(6) Rhode Island anti-idling rule approved into SIP on 03/27/2008 
(See 73 FR 16203)</t>
  </si>
  <si>
    <t>(7) EPA approved Pennsylvania’s Act 124 idling reduction program law into the SIP on 8/1/2011 (76 FR 45705)</t>
  </si>
  <si>
    <t>(8) EPA approved Virginia’s idling law (9 VAC 5-40-5670) as part of the I/M program SIP.</t>
  </si>
  <si>
    <t>(9) Kentucky – I/M Program was not required as of 11/03/2005</t>
  </si>
  <si>
    <t>(10) Alaska – I/M Program was not required as of 03/01/2012</t>
  </si>
  <si>
    <t>HI = the sum of hazard quotients for substances that affect the same target organ or organ system. Only those &gt;1 are calculated for allocation.</t>
  </si>
  <si>
    <t xml:space="preserve">EPA used the most recent full year or set of data for the allocation. Changes/data updates that occured after the start of the new fiscal year (Oct. 1, 2015) were not incorporated. </t>
  </si>
  <si>
    <t>The other spreadsheets contain the data used for the FY2016 allocation.</t>
  </si>
  <si>
    <t xml:space="preserve">For factors that use population, EPA used census data years that corresponds most closely to the year of the factor’s data. </t>
  </si>
  <si>
    <t>For factors that rely on a standard, EPA used the standard that was in place as of October 1,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</si>
</sst>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
    <numFmt numFmtId="166" formatCode="000"/>
    <numFmt numFmtId="167" formatCode="000000000"/>
    <numFmt numFmtId="168" formatCode="0.0"/>
    <numFmt numFmtId="169" formatCode="&quot;$&quot;#,##0"/>
    <numFmt numFmtId="170" formatCode="0.0000%"/>
  </numFmts>
  <fonts count="27" x14ac:knownFonts="1">
    <font>
      <sz val="11"/>
      <color theme="1"/>
      <name val="Calibri"/>
      <family val="2"/>
      <scheme val="minor"/>
    </font>
    <font>
      <b/>
      <sz val="11"/>
      <color theme="1"/>
      <name val="Calibri"/>
      <family val="2"/>
      <scheme val="minor"/>
    </font>
    <font>
      <b/>
      <sz val="11"/>
      <name val="Calibri"/>
      <family val="2"/>
      <scheme val="minor"/>
    </font>
    <font>
      <b/>
      <vertAlign val="superscript"/>
      <sz val="11"/>
      <name val="Calibri"/>
      <family val="2"/>
      <scheme val="minor"/>
    </font>
    <font>
      <vertAlign val="superscript"/>
      <sz val="11"/>
      <color indexed="8"/>
      <name val="Calibri"/>
      <family val="2"/>
      <scheme val="minor"/>
    </font>
    <font>
      <sz val="10"/>
      <name val="Arial"/>
      <family val="2"/>
    </font>
    <font>
      <sz val="10"/>
      <color indexed="8"/>
      <name val="Arial"/>
      <family val="2"/>
    </font>
    <font>
      <sz val="11"/>
      <name val="Calibri"/>
      <family val="2"/>
      <scheme val="minor"/>
    </font>
    <font>
      <sz val="11"/>
      <color indexed="8"/>
      <name val="Calibri"/>
      <family val="2"/>
      <scheme val="minor"/>
    </font>
    <font>
      <u/>
      <sz val="10"/>
      <color theme="10"/>
      <name val="Arial"/>
      <family val="2"/>
    </font>
    <font>
      <sz val="11"/>
      <color theme="1"/>
      <name val="Calibri"/>
      <family val="2"/>
      <scheme val="minor"/>
    </font>
    <font>
      <sz val="10"/>
      <name val="Calibri"/>
      <family val="2"/>
      <scheme val="minor"/>
    </font>
    <font>
      <sz val="14"/>
      <name val="Calibri"/>
      <family val="2"/>
      <scheme val="minor"/>
    </font>
    <font>
      <b/>
      <sz val="12"/>
      <name val="Calibri"/>
      <family val="2"/>
      <scheme val="minor"/>
    </font>
    <font>
      <b/>
      <vertAlign val="superscript"/>
      <sz val="12"/>
      <name val="Calibri"/>
      <family val="2"/>
      <scheme val="minor"/>
    </font>
    <font>
      <sz val="12"/>
      <name val="Calibri"/>
      <family val="2"/>
      <scheme val="minor"/>
    </font>
    <font>
      <b/>
      <sz val="10"/>
      <name val="Calibri"/>
      <family val="2"/>
      <scheme val="minor"/>
    </font>
    <font>
      <b/>
      <sz val="11"/>
      <color indexed="8"/>
      <name val="Calibri"/>
      <family val="2"/>
      <scheme val="minor"/>
    </font>
    <font>
      <u/>
      <sz val="10"/>
      <color theme="10"/>
      <name val="Calibri"/>
      <family val="2"/>
      <scheme val="minor"/>
    </font>
    <font>
      <b/>
      <sz val="9"/>
      <name val="Calibri"/>
      <family val="2"/>
      <scheme val="minor"/>
    </font>
    <font>
      <sz val="9"/>
      <color theme="1"/>
      <name val="Calibri"/>
      <family val="2"/>
      <scheme val="minor"/>
    </font>
    <font>
      <sz val="9"/>
      <name val="Calibri"/>
      <family val="2"/>
      <scheme val="minor"/>
    </font>
    <font>
      <b/>
      <vertAlign val="subscript"/>
      <sz val="11"/>
      <name val="Calibri"/>
      <family val="2"/>
      <scheme val="minor"/>
    </font>
    <font>
      <sz val="11"/>
      <color indexed="12"/>
      <name val="Calibri"/>
      <family val="2"/>
      <scheme val="minor"/>
    </font>
    <font>
      <b/>
      <i/>
      <sz val="11"/>
      <name val="Calibri"/>
      <family val="2"/>
      <scheme val="minor"/>
    </font>
    <font>
      <u/>
      <sz val="11"/>
      <color theme="10"/>
      <name val="Calibri"/>
      <family val="2"/>
      <scheme val="minor"/>
    </font>
    <font>
      <sz val="11"/>
      <color rgb="FF000000"/>
      <name val="Calibri"/>
      <family val="2"/>
      <scheme val="minor"/>
    </font>
  </fonts>
  <fills count="1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theme="8" tint="0.59999389629810485"/>
        <bgColor indexed="64"/>
      </patternFill>
    </fill>
    <fill>
      <patternFill patternType="solid">
        <fgColor indexed="42"/>
        <bgColor indexed="64"/>
      </patternFill>
    </fill>
    <fill>
      <patternFill patternType="solid">
        <fgColor indexed="27"/>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43"/>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rgb="FF00B0F0"/>
        <bgColor indexed="64"/>
      </patternFill>
    </fill>
  </fills>
  <borders count="78">
    <border>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ck">
        <color indexed="64"/>
      </left>
      <right/>
      <top/>
      <bottom/>
      <diagonal/>
    </border>
    <border>
      <left style="medium">
        <color indexed="64"/>
      </left>
      <right/>
      <top/>
      <bottom/>
      <diagonal/>
    </border>
    <border>
      <left style="thick">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n">
        <color indexed="64"/>
      </top>
      <bottom style="thick">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hair">
        <color indexed="64"/>
      </left>
      <right style="hair">
        <color indexed="64"/>
      </right>
      <top/>
      <bottom style="hair">
        <color indexed="64"/>
      </bottom>
      <diagonal/>
    </border>
    <border>
      <left style="hair">
        <color auto="1"/>
      </left>
      <right style="thin">
        <color auto="1"/>
      </right>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hair">
        <color auto="1"/>
      </top>
      <bottom/>
      <diagonal/>
    </border>
    <border>
      <left style="hair">
        <color indexed="64"/>
      </left>
      <right style="hair">
        <color indexed="64"/>
      </right>
      <top style="hair">
        <color indexed="64"/>
      </top>
      <bottom/>
      <diagonal/>
    </border>
    <border>
      <left style="hair">
        <color auto="1"/>
      </left>
      <right style="thin">
        <color auto="1"/>
      </right>
      <top style="hair">
        <color auto="1"/>
      </top>
      <bottom/>
      <diagonal/>
    </border>
    <border>
      <left style="medium">
        <color indexed="64"/>
      </left>
      <right style="thin">
        <color indexed="64"/>
      </right>
      <top style="thin">
        <color indexed="64"/>
      </top>
      <bottom style="thick">
        <color indexed="64"/>
      </bottom>
      <diagonal/>
    </border>
    <border>
      <left/>
      <right/>
      <top/>
      <bottom style="thin">
        <color indexed="64"/>
      </bottom>
      <diagonal/>
    </border>
    <border>
      <left style="thick">
        <color indexed="64"/>
      </left>
      <right/>
      <top style="thick">
        <color indexed="64"/>
      </top>
      <bottom/>
      <diagonal/>
    </border>
    <border>
      <left style="thick">
        <color indexed="64"/>
      </left>
      <right/>
      <top/>
      <bottom style="thick">
        <color indexed="64"/>
      </bottom>
      <diagonal/>
    </border>
    <border>
      <left style="hair">
        <color indexed="64"/>
      </left>
      <right style="hair">
        <color indexed="64"/>
      </right>
      <top style="thick">
        <color indexed="64"/>
      </top>
      <bottom style="hair">
        <color indexed="64"/>
      </bottom>
      <diagonal/>
    </border>
    <border>
      <left style="hair">
        <color indexed="64"/>
      </left>
      <right style="thin">
        <color indexed="64"/>
      </right>
      <top style="thick">
        <color indexed="64"/>
      </top>
      <bottom style="hair">
        <color indexed="64"/>
      </bottom>
      <diagonal/>
    </border>
    <border>
      <left style="thin">
        <color indexed="64"/>
      </left>
      <right style="hair">
        <color indexed="64"/>
      </right>
      <top style="thick">
        <color indexed="64"/>
      </top>
      <bottom style="hair">
        <color indexed="64"/>
      </bottom>
      <diagonal/>
    </border>
    <border>
      <left style="thin">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n">
        <color indexed="64"/>
      </right>
      <top/>
      <bottom style="thick">
        <color indexed="64"/>
      </bottom>
      <diagonal/>
    </border>
    <border>
      <left style="thin">
        <color indexed="64"/>
      </left>
      <right/>
      <top style="medium">
        <color indexed="64"/>
      </top>
      <bottom/>
      <diagonal/>
    </border>
  </borders>
  <cellStyleXfs count="6">
    <xf numFmtId="0" fontId="0" fillId="0" borderId="0"/>
    <xf numFmtId="0" fontId="6" fillId="0" borderId="0"/>
    <xf numFmtId="0" fontId="6" fillId="0" borderId="0"/>
    <xf numFmtId="0" fontId="6" fillId="0" borderId="0"/>
    <xf numFmtId="0" fontId="9" fillId="0" borderId="0" applyNumberFormat="0" applyFill="0" applyBorder="0" applyAlignment="0" applyProtection="0"/>
    <xf numFmtId="9" fontId="10" fillId="0" borderId="0" applyFont="0" applyFill="0" applyBorder="0" applyAlignment="0" applyProtection="0"/>
  </cellStyleXfs>
  <cellXfs count="332">
    <xf numFmtId="0" fontId="0" fillId="0" borderId="0" xfId="0"/>
    <xf numFmtId="0" fontId="2" fillId="0" borderId="0" xfId="0" applyNumberFormat="1" applyFont="1" applyBorder="1" applyAlignment="1">
      <alignment horizontal="center" vertical="center" wrapText="1"/>
    </xf>
    <xf numFmtId="0" fontId="2" fillId="0" borderId="0" xfId="0" applyNumberFormat="1" applyFont="1" applyBorder="1" applyAlignment="1">
      <alignment horizontal="center" vertical="center"/>
    </xf>
    <xf numFmtId="168" fontId="2" fillId="0" borderId="0" xfId="0" applyNumberFormat="1" applyFont="1" applyBorder="1" applyAlignment="1">
      <alignment horizontal="center" vertical="center" wrapText="1"/>
    </xf>
    <xf numFmtId="0" fontId="0" fillId="0" borderId="0" xfId="0" applyFont="1" applyBorder="1"/>
    <xf numFmtId="0" fontId="0" fillId="0" borderId="0" xfId="0" applyAlignment="1">
      <alignment wrapText="1"/>
    </xf>
    <xf numFmtId="2" fontId="0" fillId="0" borderId="0" xfId="0" applyNumberFormat="1"/>
    <xf numFmtId="0" fontId="0" fillId="0" borderId="0" xfId="0" applyNumberFormat="1" applyFont="1" applyFill="1" applyBorder="1" applyAlignment="1" applyProtection="1"/>
    <xf numFmtId="0" fontId="7" fillId="0" borderId="0" xfId="0" applyFont="1" applyFill="1"/>
    <xf numFmtId="0" fontId="1" fillId="0" borderId="0" xfId="0" applyFont="1" applyFill="1"/>
    <xf numFmtId="0" fontId="0" fillId="0" borderId="0" xfId="0" applyFont="1" applyFill="1"/>
    <xf numFmtId="4" fontId="8" fillId="0" borderId="0" xfId="1" applyNumberFormat="1" applyFont="1" applyFill="1" applyBorder="1" applyAlignment="1">
      <alignment wrapText="1"/>
    </xf>
    <xf numFmtId="4" fontId="0" fillId="0" borderId="0" xfId="0" applyNumberFormat="1" applyFont="1"/>
    <xf numFmtId="3" fontId="0" fillId="0" borderId="0" xfId="0" applyNumberFormat="1" applyFont="1"/>
    <xf numFmtId="4" fontId="2" fillId="0" borderId="0" xfId="0" applyNumberFormat="1" applyFont="1"/>
    <xf numFmtId="0" fontId="1" fillId="0" borderId="0" xfId="0" applyFont="1"/>
    <xf numFmtId="0" fontId="1" fillId="0" borderId="29" xfId="0" applyFont="1" applyBorder="1" applyAlignment="1">
      <alignment horizontal="center" vertical="center" wrapText="1"/>
    </xf>
    <xf numFmtId="0" fontId="1" fillId="0" borderId="0" xfId="0" applyFont="1" applyAlignment="1">
      <alignment horizontal="center" wrapText="1"/>
    </xf>
    <xf numFmtId="10" fontId="0" fillId="0" borderId="0" xfId="5" applyNumberFormat="1" applyFont="1"/>
    <xf numFmtId="0" fontId="0" fillId="0" borderId="53" xfId="0" applyBorder="1" applyAlignment="1">
      <alignment wrapText="1"/>
    </xf>
    <xf numFmtId="0" fontId="0" fillId="0" borderId="48" xfId="0" applyBorder="1" applyAlignment="1">
      <alignment wrapText="1"/>
    </xf>
    <xf numFmtId="10" fontId="0" fillId="0" borderId="48" xfId="5" applyNumberFormat="1" applyFont="1" applyBorder="1"/>
    <xf numFmtId="0" fontId="0" fillId="0" borderId="54" xfId="0" applyBorder="1" applyAlignment="1">
      <alignment wrapText="1"/>
    </xf>
    <xf numFmtId="0" fontId="0" fillId="0" borderId="55" xfId="0" applyBorder="1" applyAlignment="1">
      <alignment wrapText="1"/>
    </xf>
    <xf numFmtId="0" fontId="0" fillId="0" borderId="56" xfId="0" applyBorder="1" applyAlignment="1">
      <alignment wrapText="1"/>
    </xf>
    <xf numFmtId="10" fontId="0" fillId="0" borderId="56" xfId="5" applyNumberFormat="1" applyFont="1" applyBorder="1"/>
    <xf numFmtId="0" fontId="0" fillId="0" borderId="57" xfId="0" applyBorder="1" applyAlignment="1">
      <alignment wrapText="1"/>
    </xf>
    <xf numFmtId="0" fontId="0" fillId="0" borderId="58" xfId="0" applyBorder="1" applyAlignment="1">
      <alignment wrapText="1"/>
    </xf>
    <xf numFmtId="0" fontId="0" fillId="0" borderId="59" xfId="0" applyBorder="1" applyAlignment="1">
      <alignment wrapText="1"/>
    </xf>
    <xf numFmtId="10" fontId="0" fillId="0" borderId="59" xfId="5" applyNumberFormat="1" applyFont="1" applyBorder="1"/>
    <xf numFmtId="0" fontId="0" fillId="0" borderId="60" xfId="0" applyBorder="1" applyAlignment="1">
      <alignment wrapText="1"/>
    </xf>
    <xf numFmtId="0" fontId="1" fillId="0" borderId="61" xfId="0" applyFont="1" applyBorder="1" applyAlignment="1">
      <alignment horizontal="center" wrapText="1"/>
    </xf>
    <xf numFmtId="0" fontId="1" fillId="0" borderId="62" xfId="0" applyFont="1" applyBorder="1" applyAlignment="1">
      <alignment horizontal="center" wrapText="1"/>
    </xf>
    <xf numFmtId="10" fontId="1" fillId="0" borderId="62" xfId="5" applyNumberFormat="1" applyFont="1" applyBorder="1" applyAlignment="1">
      <alignment horizontal="center" wrapText="1"/>
    </xf>
    <xf numFmtId="0" fontId="1" fillId="0" borderId="63" xfId="0" applyFont="1" applyBorder="1" applyAlignment="1">
      <alignment horizontal="center" wrapText="1"/>
    </xf>
    <xf numFmtId="0" fontId="0" fillId="0" borderId="64" xfId="0" applyBorder="1" applyAlignment="1">
      <alignment wrapText="1"/>
    </xf>
    <xf numFmtId="0" fontId="0" fillId="0" borderId="65" xfId="0" applyBorder="1" applyAlignment="1">
      <alignment wrapText="1"/>
    </xf>
    <xf numFmtId="10" fontId="0" fillId="0" borderId="65" xfId="5" applyNumberFormat="1" applyFont="1" applyBorder="1"/>
    <xf numFmtId="0" fontId="0" fillId="0" borderId="66" xfId="0" applyBorder="1" applyAlignment="1">
      <alignment wrapText="1"/>
    </xf>
    <xf numFmtId="0" fontId="0" fillId="0" borderId="61" xfId="0" applyBorder="1" applyAlignment="1">
      <alignment wrapText="1"/>
    </xf>
    <xf numFmtId="0" fontId="0" fillId="0" borderId="62" xfId="0" applyBorder="1" applyAlignment="1">
      <alignment wrapText="1"/>
    </xf>
    <xf numFmtId="10" fontId="0" fillId="0" borderId="62" xfId="5" applyNumberFormat="1" applyFont="1" applyBorder="1"/>
    <xf numFmtId="0" fontId="0" fillId="0" borderId="63" xfId="0" applyBorder="1" applyAlignment="1">
      <alignment wrapText="1"/>
    </xf>
    <xf numFmtId="0" fontId="0" fillId="0" borderId="50" xfId="0" applyBorder="1" applyAlignment="1">
      <alignment wrapText="1"/>
    </xf>
    <xf numFmtId="0" fontId="0" fillId="0" borderId="51" xfId="0" applyBorder="1" applyAlignment="1">
      <alignment wrapText="1"/>
    </xf>
    <xf numFmtId="10" fontId="0" fillId="0" borderId="51" xfId="5" applyNumberFormat="1" applyFont="1" applyBorder="1"/>
    <xf numFmtId="0" fontId="0" fillId="0" borderId="52" xfId="0" applyBorder="1" applyAlignment="1">
      <alignment wrapText="1"/>
    </xf>
    <xf numFmtId="0" fontId="0" fillId="0" borderId="0" xfId="0" applyFont="1"/>
    <xf numFmtId="0" fontId="12" fillId="0" borderId="0" xfId="0" applyFont="1" applyAlignment="1">
      <alignment wrapText="1"/>
    </xf>
    <xf numFmtId="0" fontId="7" fillId="0" borderId="0" xfId="0" applyFont="1" applyAlignment="1"/>
    <xf numFmtId="165" fontId="7" fillId="0" borderId="0" xfId="0" applyNumberFormat="1" applyFont="1" applyAlignment="1"/>
    <xf numFmtId="166" fontId="7" fillId="0" borderId="0" xfId="0" applyNumberFormat="1" applyFont="1" applyAlignment="1"/>
    <xf numFmtId="0" fontId="7" fillId="0" borderId="0" xfId="0" applyFont="1" applyAlignment="1">
      <alignment horizontal="center"/>
    </xf>
    <xf numFmtId="167" fontId="7" fillId="0" borderId="0" xfId="0" applyNumberFormat="1" applyFont="1" applyAlignment="1">
      <alignment horizontal="center"/>
    </xf>
    <xf numFmtId="164" fontId="7" fillId="0" borderId="0" xfId="0" applyNumberFormat="1" applyFont="1" applyAlignment="1">
      <alignment horizontal="center"/>
    </xf>
    <xf numFmtId="0" fontId="12" fillId="0" borderId="0" xfId="0" applyFont="1" applyAlignment="1"/>
    <xf numFmtId="0" fontId="12" fillId="0" borderId="0" xfId="0" applyFont="1"/>
    <xf numFmtId="0" fontId="13" fillId="0" borderId="0" xfId="0" applyFont="1" applyAlignment="1">
      <alignment horizontal="center" wrapText="1"/>
    </xf>
    <xf numFmtId="165" fontId="13" fillId="0" borderId="0" xfId="0" applyNumberFormat="1" applyFont="1" applyAlignment="1">
      <alignment horizontal="center" wrapText="1"/>
    </xf>
    <xf numFmtId="166" fontId="13" fillId="0" borderId="0" xfId="0" applyNumberFormat="1" applyFont="1" applyAlignment="1">
      <alignment horizontal="center" wrapText="1"/>
    </xf>
    <xf numFmtId="167" fontId="13" fillId="0" borderId="0" xfId="0" applyNumberFormat="1" applyFont="1" applyAlignment="1">
      <alignment horizontal="center" wrapText="1"/>
    </xf>
    <xf numFmtId="164" fontId="13" fillId="0" borderId="0" xfId="0" applyNumberFormat="1" applyFont="1" applyAlignment="1">
      <alignment horizontal="center" wrapText="1"/>
    </xf>
    <xf numFmtId="0" fontId="15" fillId="0" borderId="0" xfId="0" quotePrefix="1" applyNumberFormat="1" applyFont="1"/>
    <xf numFmtId="165" fontId="15" fillId="0" borderId="0" xfId="0" quotePrefix="1" applyNumberFormat="1" applyFont="1" applyAlignment="1">
      <alignment horizontal="center"/>
    </xf>
    <xf numFmtId="166" fontId="15" fillId="0" borderId="0" xfId="0" quotePrefix="1" applyNumberFormat="1" applyFont="1" applyAlignment="1">
      <alignment horizontal="center"/>
    </xf>
    <xf numFmtId="0" fontId="15" fillId="0" borderId="0" xfId="0" quotePrefix="1" applyNumberFormat="1" applyFont="1" applyAlignment="1">
      <alignment horizontal="center"/>
    </xf>
    <xf numFmtId="167" fontId="15" fillId="0" borderId="0" xfId="0" quotePrefix="1" applyNumberFormat="1" applyFont="1" applyAlignment="1">
      <alignment horizontal="center"/>
    </xf>
    <xf numFmtId="164" fontId="15" fillId="0" borderId="0" xfId="0" quotePrefix="1" applyNumberFormat="1" applyFont="1" applyAlignment="1">
      <alignment horizontal="center"/>
    </xf>
    <xf numFmtId="0" fontId="15" fillId="0" borderId="0" xfId="0" applyFont="1"/>
    <xf numFmtId="165" fontId="15" fillId="0" borderId="0" xfId="0" applyNumberFormat="1" applyFont="1"/>
    <xf numFmtId="166" fontId="15" fillId="0" borderId="0" xfId="0" applyNumberFormat="1" applyFont="1"/>
    <xf numFmtId="167" fontId="15" fillId="0" borderId="0" xfId="0" applyNumberFormat="1" applyFont="1"/>
    <xf numFmtId="0" fontId="15" fillId="0" borderId="0" xfId="0" applyFont="1" applyAlignment="1"/>
    <xf numFmtId="0" fontId="7" fillId="0" borderId="0" xfId="0" applyFont="1"/>
    <xf numFmtId="164" fontId="0" fillId="0" borderId="0" xfId="0" applyNumberFormat="1" applyFont="1"/>
    <xf numFmtId="164" fontId="0" fillId="0" borderId="0" xfId="0" applyNumberFormat="1" applyFont="1" applyAlignment="1">
      <alignment horizontal="center"/>
    </xf>
    <xf numFmtId="165" fontId="7" fillId="0" borderId="0" xfId="0" applyNumberFormat="1" applyFont="1"/>
    <xf numFmtId="166" fontId="7" fillId="0" borderId="0" xfId="0" applyNumberFormat="1" applyFont="1"/>
    <xf numFmtId="167" fontId="7"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9" fillId="0" borderId="0" xfId="4" applyAlignment="1"/>
    <xf numFmtId="0" fontId="0" fillId="0" borderId="0" xfId="0" applyFont="1" applyAlignment="1">
      <alignment horizontal="left"/>
    </xf>
    <xf numFmtId="0" fontId="2" fillId="0" borderId="0" xfId="0" applyFont="1"/>
    <xf numFmtId="0" fontId="9" fillId="0" borderId="0" xfId="4"/>
    <xf numFmtId="0" fontId="2" fillId="0" borderId="0" xfId="0" applyFont="1" applyAlignment="1"/>
    <xf numFmtId="0" fontId="8" fillId="3" borderId="0" xfId="0" applyFont="1" applyFill="1" applyBorder="1" applyAlignment="1">
      <alignment horizontal="left" vertical="top" wrapText="1"/>
    </xf>
    <xf numFmtId="0" fontId="8" fillId="3" borderId="3" xfId="0" applyFont="1" applyFill="1" applyBorder="1" applyAlignment="1">
      <alignment horizontal="left" vertical="top" wrapText="1"/>
    </xf>
    <xf numFmtId="0" fontId="8" fillId="3" borderId="4" xfId="0" applyFont="1" applyFill="1" applyBorder="1" applyAlignment="1">
      <alignment horizontal="left" vertical="top" wrapText="1"/>
    </xf>
    <xf numFmtId="0" fontId="8" fillId="3" borderId="5" xfId="0" applyFont="1" applyFill="1" applyBorder="1" applyAlignment="1">
      <alignment horizontal="left" vertical="top" wrapText="1"/>
    </xf>
    <xf numFmtId="0" fontId="8" fillId="3" borderId="2" xfId="0" applyFont="1" applyFill="1" applyBorder="1" applyAlignment="1">
      <alignment horizontal="left" vertical="top" wrapText="1"/>
    </xf>
    <xf numFmtId="0" fontId="9" fillId="3" borderId="0" xfId="4" applyFill="1" applyBorder="1" applyAlignment="1">
      <alignment vertical="top"/>
    </xf>
    <xf numFmtId="0" fontId="17" fillId="3" borderId="0" xfId="0" applyFont="1" applyFill="1" applyBorder="1" applyAlignment="1">
      <alignment horizontal="left" vertical="top" wrapText="1"/>
    </xf>
    <xf numFmtId="0" fontId="17" fillId="3" borderId="0" xfId="0" applyFont="1" applyFill="1" applyBorder="1" applyAlignment="1">
      <alignment vertical="top"/>
    </xf>
    <xf numFmtId="0" fontId="0" fillId="0" borderId="0" xfId="0" applyFont="1" applyAlignment="1"/>
    <xf numFmtId="0" fontId="0" fillId="0" borderId="29" xfId="0" applyFont="1" applyBorder="1" applyAlignment="1">
      <alignment vertical="top" wrapText="1"/>
    </xf>
    <xf numFmtId="14" fontId="0" fillId="0" borderId="29" xfId="0" applyNumberFormat="1" applyFont="1" applyBorder="1" applyAlignment="1">
      <alignment vertical="top" wrapText="1"/>
    </xf>
    <xf numFmtId="0" fontId="2" fillId="0" borderId="0" xfId="0" applyFont="1" applyAlignment="1">
      <alignment horizontal="left"/>
    </xf>
    <xf numFmtId="0" fontId="7" fillId="0" borderId="0" xfId="0" applyFont="1" applyAlignment="1">
      <alignment horizontal="left"/>
    </xf>
    <xf numFmtId="15" fontId="7" fillId="0" borderId="0" xfId="0" applyNumberFormat="1" applyFont="1" applyAlignment="1">
      <alignment horizontal="left"/>
    </xf>
    <xf numFmtId="15" fontId="2" fillId="0" borderId="0" xfId="0" applyNumberFormat="1" applyFont="1" applyAlignment="1">
      <alignment horizontal="left"/>
    </xf>
    <xf numFmtId="0" fontId="9" fillId="0" borderId="0" xfId="4" applyAlignment="1">
      <alignment horizontal="left"/>
    </xf>
    <xf numFmtId="0" fontId="0" fillId="0" borderId="0" xfId="0" applyFont="1" applyAlignment="1">
      <alignment horizontal="center"/>
    </xf>
    <xf numFmtId="0" fontId="1" fillId="0" borderId="0" xfId="0" applyFont="1" applyAlignment="1">
      <alignment horizontal="left"/>
    </xf>
    <xf numFmtId="0" fontId="18" fillId="0" borderId="0" xfId="4" applyFont="1" applyAlignment="1">
      <alignment horizontal="left"/>
    </xf>
    <xf numFmtId="0" fontId="7" fillId="0" borderId="0" xfId="0" applyFont="1" applyAlignment="1">
      <alignment horizontal="center" wrapText="1"/>
    </xf>
    <xf numFmtId="10" fontId="7" fillId="0" borderId="0" xfId="0" applyNumberFormat="1" applyFont="1" applyAlignment="1">
      <alignment horizontal="center"/>
    </xf>
    <xf numFmtId="169" fontId="0" fillId="0" borderId="0" xfId="0" applyNumberFormat="1" applyFont="1"/>
    <xf numFmtId="0" fontId="0" fillId="0" borderId="0" xfId="0" applyFont="1" applyFill="1" applyBorder="1" applyAlignment="1"/>
    <xf numFmtId="0" fontId="0" fillId="0" borderId="0" xfId="0" applyFont="1" applyFill="1" applyBorder="1"/>
    <xf numFmtId="0" fontId="0" fillId="0" borderId="68" xfId="0" applyFont="1" applyFill="1" applyBorder="1" applyAlignment="1"/>
    <xf numFmtId="0" fontId="0" fillId="0" borderId="68" xfId="0" applyFont="1" applyFill="1" applyBorder="1"/>
    <xf numFmtId="0" fontId="0" fillId="0" borderId="0" xfId="0" applyFont="1" applyBorder="1" applyAlignment="1">
      <alignment horizontal="center"/>
    </xf>
    <xf numFmtId="0" fontId="20" fillId="0" borderId="0" xfId="0" applyFont="1"/>
    <xf numFmtId="0" fontId="21" fillId="0" borderId="0" xfId="0" applyFont="1"/>
    <xf numFmtId="0" fontId="21" fillId="0" borderId="0" xfId="0" applyFont="1" applyAlignment="1">
      <alignment horizontal="center"/>
    </xf>
    <xf numFmtId="0" fontId="2" fillId="0" borderId="0" xfId="0" applyFont="1" applyFill="1" applyBorder="1" applyAlignment="1"/>
    <xf numFmtId="0" fontId="2" fillId="0" borderId="0" xfId="0" applyFont="1" applyFill="1" applyBorder="1" applyAlignment="1">
      <alignment horizontal="left"/>
    </xf>
    <xf numFmtId="0" fontId="7" fillId="0" borderId="0" xfId="0" applyFont="1" applyFill="1" applyBorder="1" applyAlignment="1"/>
    <xf numFmtId="0" fontId="7" fillId="0" borderId="68" xfId="0" applyFont="1" applyFill="1" applyBorder="1" applyAlignment="1"/>
    <xf numFmtId="0" fontId="2" fillId="0" borderId="68" xfId="0" applyFont="1" applyFill="1" applyBorder="1" applyAlignment="1"/>
    <xf numFmtId="0" fontId="2" fillId="0" borderId="68" xfId="0" applyFont="1" applyFill="1" applyBorder="1" applyAlignment="1">
      <alignment horizontal="left"/>
    </xf>
    <xf numFmtId="0" fontId="2" fillId="3" borderId="10" xfId="0" applyFont="1" applyFill="1" applyBorder="1" applyAlignment="1">
      <alignment horizontal="center" wrapText="1"/>
    </xf>
    <xf numFmtId="0" fontId="2" fillId="3" borderId="67" xfId="0" applyFont="1" applyFill="1" applyBorder="1" applyAlignment="1">
      <alignment horizontal="center" wrapText="1"/>
    </xf>
    <xf numFmtId="0" fontId="2" fillId="0" borderId="0" xfId="0" applyFont="1" applyBorder="1" applyAlignment="1">
      <alignment horizontal="center"/>
    </xf>
    <xf numFmtId="0" fontId="0" fillId="0" borderId="11" xfId="0" applyFont="1" applyFill="1" applyBorder="1"/>
    <xf numFmtId="0" fontId="0" fillId="0" borderId="12" xfId="0" applyFont="1" applyFill="1" applyBorder="1" applyAlignment="1">
      <alignment horizontal="center"/>
    </xf>
    <xf numFmtId="0" fontId="7" fillId="0" borderId="13" xfId="0" applyFont="1" applyFill="1" applyBorder="1" applyAlignment="1">
      <alignment horizontal="center" wrapText="1"/>
    </xf>
    <xf numFmtId="0" fontId="0" fillId="0" borderId="71" xfId="0" applyFont="1" applyFill="1" applyBorder="1" applyAlignment="1">
      <alignment horizontal="center"/>
    </xf>
    <xf numFmtId="0" fontId="0" fillId="0" borderId="71" xfId="0" applyNumberFormat="1" applyFont="1" applyFill="1" applyBorder="1" applyAlignment="1">
      <alignment horizontal="center"/>
    </xf>
    <xf numFmtId="0" fontId="7" fillId="0" borderId="71" xfId="0" applyNumberFormat="1" applyFont="1" applyFill="1" applyBorder="1" applyAlignment="1">
      <alignment horizontal="center"/>
    </xf>
    <xf numFmtId="0" fontId="7" fillId="0" borderId="72" xfId="0" applyFont="1" applyFill="1" applyBorder="1" applyAlignment="1">
      <alignment horizontal="center"/>
    </xf>
    <xf numFmtId="0" fontId="0" fillId="0" borderId="48" xfId="0" applyFont="1" applyFill="1" applyBorder="1" applyAlignment="1">
      <alignment horizontal="center"/>
    </xf>
    <xf numFmtId="0" fontId="0" fillId="0" borderId="48" xfId="0" applyNumberFormat="1" applyFont="1" applyFill="1" applyBorder="1" applyAlignment="1">
      <alignment horizontal="center"/>
    </xf>
    <xf numFmtId="0" fontId="7" fillId="0" borderId="48" xfId="0" applyNumberFormat="1" applyFont="1" applyFill="1" applyBorder="1" applyAlignment="1">
      <alignment horizontal="center"/>
    </xf>
    <xf numFmtId="0" fontId="7" fillId="0" borderId="54" xfId="0" applyFont="1" applyFill="1" applyBorder="1" applyAlignment="1">
      <alignment horizontal="center"/>
    </xf>
    <xf numFmtId="1" fontId="0" fillId="0" borderId="48" xfId="0" applyNumberFormat="1" applyFont="1" applyFill="1" applyBorder="1" applyAlignment="1">
      <alignment horizontal="center"/>
    </xf>
    <xf numFmtId="1" fontId="7" fillId="0" borderId="54" xfId="0" applyNumberFormat="1" applyFont="1" applyFill="1" applyBorder="1" applyAlignment="1">
      <alignment horizontal="center"/>
    </xf>
    <xf numFmtId="0" fontId="0" fillId="0" borderId="73" xfId="0" applyFont="1" applyFill="1" applyBorder="1" applyAlignment="1">
      <alignment horizontal="center"/>
    </xf>
    <xf numFmtId="0" fontId="0" fillId="0" borderId="53" xfId="0" applyFont="1" applyFill="1" applyBorder="1" applyAlignment="1">
      <alignment horizontal="center"/>
    </xf>
    <xf numFmtId="0" fontId="2" fillId="0" borderId="74" xfId="0" applyFont="1" applyFill="1" applyBorder="1" applyAlignment="1">
      <alignment horizontal="center"/>
    </xf>
    <xf numFmtId="0" fontId="2" fillId="0" borderId="75" xfId="0" applyFont="1" applyFill="1" applyBorder="1" applyAlignment="1">
      <alignment horizontal="center"/>
    </xf>
    <xf numFmtId="0" fontId="2" fillId="0" borderId="75" xfId="0" applyNumberFormat="1" applyFont="1" applyFill="1" applyBorder="1" applyAlignment="1">
      <alignment horizontal="center"/>
    </xf>
    <xf numFmtId="0" fontId="2" fillId="0" borderId="76" xfId="0" applyFont="1" applyFill="1" applyBorder="1" applyAlignment="1">
      <alignment horizontal="center"/>
    </xf>
    <xf numFmtId="0" fontId="0" fillId="0" borderId="55" xfId="0" applyFont="1" applyFill="1" applyBorder="1" applyAlignment="1">
      <alignment horizontal="center"/>
    </xf>
    <xf numFmtId="0" fontId="0" fillId="0" borderId="56" xfId="0" applyFont="1" applyFill="1" applyBorder="1" applyAlignment="1">
      <alignment horizontal="center"/>
    </xf>
    <xf numFmtId="169" fontId="0" fillId="0" borderId="56" xfId="0" applyNumberFormat="1" applyFont="1" applyFill="1" applyBorder="1" applyAlignment="1">
      <alignment horizontal="center"/>
    </xf>
    <xf numFmtId="0" fontId="7" fillId="0" borderId="56" xfId="0" applyNumberFormat="1" applyFont="1" applyFill="1" applyBorder="1" applyAlignment="1">
      <alignment horizontal="center"/>
    </xf>
    <xf numFmtId="0" fontId="7" fillId="0" borderId="57" xfId="0" applyFont="1" applyFill="1" applyBorder="1" applyAlignment="1">
      <alignment horizontal="center"/>
    </xf>
    <xf numFmtId="168" fontId="0" fillId="0" borderId="0" xfId="0" applyNumberFormat="1" applyFont="1"/>
    <xf numFmtId="4" fontId="0" fillId="0" borderId="18" xfId="0" applyNumberFormat="1" applyFont="1" applyBorder="1"/>
    <xf numFmtId="0" fontId="0" fillId="0" borderId="26" xfId="0" applyFont="1" applyFill="1" applyBorder="1"/>
    <xf numFmtId="11" fontId="0" fillId="0" borderId="0" xfId="0" applyNumberFormat="1" applyFont="1" applyFill="1"/>
    <xf numFmtId="4" fontId="0" fillId="0" borderId="0" xfId="0" applyNumberFormat="1" applyFont="1" applyBorder="1"/>
    <xf numFmtId="0" fontId="2" fillId="0" borderId="0" xfId="0" applyFont="1" applyFill="1"/>
    <xf numFmtId="14" fontId="2" fillId="0" borderId="0" xfId="0" applyNumberFormat="1" applyFont="1" applyFill="1" applyBorder="1"/>
    <xf numFmtId="0" fontId="17" fillId="0" borderId="0" xfId="1" applyFont="1" applyFill="1" applyBorder="1" applyAlignment="1">
      <alignment horizontal="center" wrapText="1"/>
    </xf>
    <xf numFmtId="0" fontId="2" fillId="0" borderId="0" xfId="0" applyFont="1" applyFill="1" applyBorder="1" applyAlignment="1">
      <alignment horizontal="center"/>
    </xf>
    <xf numFmtId="0" fontId="17" fillId="0" borderId="2" xfId="1" applyFont="1" applyFill="1" applyBorder="1" applyAlignment="1">
      <alignment horizontal="center" wrapText="1"/>
    </xf>
    <xf numFmtId="0" fontId="17" fillId="0" borderId="24" xfId="1" applyFont="1" applyFill="1" applyBorder="1" applyAlignment="1">
      <alignment horizontal="center" wrapText="1"/>
    </xf>
    <xf numFmtId="0" fontId="17" fillId="0" borderId="25" xfId="1" applyFont="1" applyFill="1" applyBorder="1" applyAlignment="1">
      <alignment horizontal="center" wrapText="1"/>
    </xf>
    <xf numFmtId="0" fontId="8" fillId="0" borderId="26" xfId="1" applyFont="1" applyFill="1" applyBorder="1" applyAlignment="1"/>
    <xf numFmtId="0" fontId="8" fillId="0" borderId="0" xfId="1" applyFont="1" applyFill="1" applyBorder="1" applyAlignment="1"/>
    <xf numFmtId="0" fontId="8" fillId="0" borderId="26" xfId="2" applyFont="1" applyFill="1" applyBorder="1" applyAlignment="1"/>
    <xf numFmtId="0" fontId="8" fillId="0" borderId="26" xfId="2" quotePrefix="1" applyFont="1" applyFill="1" applyBorder="1" applyAlignment="1"/>
    <xf numFmtId="0" fontId="8" fillId="0" borderId="26" xfId="1" quotePrefix="1" applyFont="1" applyFill="1" applyBorder="1" applyAlignment="1"/>
    <xf numFmtId="0" fontId="17" fillId="0" borderId="27" xfId="2" applyFont="1" applyFill="1" applyBorder="1" applyAlignment="1"/>
    <xf numFmtId="0" fontId="8" fillId="0" borderId="27" xfId="1" applyFont="1" applyFill="1" applyBorder="1" applyAlignment="1">
      <alignment wrapText="1"/>
    </xf>
    <xf numFmtId="0" fontId="8" fillId="0" borderId="26" xfId="1" applyFont="1" applyFill="1" applyBorder="1" applyAlignment="1">
      <alignment wrapText="1"/>
    </xf>
    <xf numFmtId="0" fontId="8" fillId="0" borderId="26" xfId="3" applyFont="1" applyFill="1" applyBorder="1" applyAlignment="1"/>
    <xf numFmtId="0" fontId="17" fillId="0" borderId="27" xfId="1" applyFont="1" applyFill="1" applyBorder="1" applyAlignment="1">
      <alignment horizontal="center" wrapText="1"/>
    </xf>
    <xf numFmtId="0" fontId="17" fillId="0" borderId="0" xfId="2" applyFont="1" applyFill="1" applyBorder="1" applyAlignment="1"/>
    <xf numFmtId="0" fontId="9" fillId="0" borderId="0" xfId="4" applyFill="1"/>
    <xf numFmtId="0" fontId="0" fillId="6" borderId="30" xfId="0" applyFont="1" applyFill="1" applyBorder="1"/>
    <xf numFmtId="0" fontId="0" fillId="0" borderId="7" xfId="0" applyFont="1" applyFill="1" applyBorder="1"/>
    <xf numFmtId="0" fontId="0" fillId="0" borderId="14" xfId="0" applyFont="1" applyBorder="1"/>
    <xf numFmtId="0" fontId="0" fillId="0" borderId="18" xfId="0" applyFont="1" applyBorder="1"/>
    <xf numFmtId="0" fontId="0" fillId="0" borderId="31" xfId="0" applyFont="1" applyBorder="1"/>
    <xf numFmtId="0" fontId="0" fillId="0" borderId="15" xfId="0" applyFont="1" applyFill="1" applyBorder="1"/>
    <xf numFmtId="0" fontId="0" fillId="0" borderId="30" xfId="0" applyFont="1" applyBorder="1"/>
    <xf numFmtId="0" fontId="0" fillId="0" borderId="16" xfId="0" applyFont="1" applyBorder="1"/>
    <xf numFmtId="0" fontId="0" fillId="0" borderId="32" xfId="0" applyFont="1" applyBorder="1"/>
    <xf numFmtId="0" fontId="0" fillId="0" borderId="33" xfId="0" applyFont="1" applyBorder="1"/>
    <xf numFmtId="0" fontId="0" fillId="0" borderId="34" xfId="0" applyFont="1" applyBorder="1"/>
    <xf numFmtId="0" fontId="0" fillId="0" borderId="36" xfId="0" applyFont="1" applyBorder="1"/>
    <xf numFmtId="0" fontId="0" fillId="0" borderId="37" xfId="0" applyFont="1" applyBorder="1"/>
    <xf numFmtId="0" fontId="0" fillId="0" borderId="25" xfId="0" applyFont="1" applyBorder="1"/>
    <xf numFmtId="0" fontId="0" fillId="0" borderId="38" xfId="0" applyFont="1" applyBorder="1"/>
    <xf numFmtId="0" fontId="0" fillId="0" borderId="39" xfId="0" applyFont="1" applyBorder="1"/>
    <xf numFmtId="0" fontId="0" fillId="0" borderId="28" xfId="0" applyFont="1" applyBorder="1"/>
    <xf numFmtId="0" fontId="0" fillId="7" borderId="40" xfId="0" applyFont="1" applyFill="1" applyBorder="1"/>
    <xf numFmtId="0" fontId="0" fillId="7" borderId="41" xfId="0" applyFont="1" applyFill="1" applyBorder="1"/>
    <xf numFmtId="0" fontId="0" fillId="7" borderId="42" xfId="0" applyFont="1" applyFill="1" applyBorder="1"/>
    <xf numFmtId="0" fontId="0" fillId="0" borderId="35" xfId="0" applyFont="1" applyBorder="1"/>
    <xf numFmtId="0" fontId="0" fillId="7" borderId="28" xfId="0" applyFont="1" applyFill="1" applyBorder="1"/>
    <xf numFmtId="0" fontId="0" fillId="0" borderId="43" xfId="0" applyFont="1" applyBorder="1"/>
    <xf numFmtId="0" fontId="0" fillId="7" borderId="43" xfId="0" applyFont="1" applyFill="1" applyBorder="1"/>
    <xf numFmtId="0" fontId="0" fillId="7" borderId="30" xfId="0" applyFont="1" applyFill="1" applyBorder="1"/>
    <xf numFmtId="0" fontId="0" fillId="7" borderId="16" xfId="0" applyFont="1" applyFill="1" applyBorder="1"/>
    <xf numFmtId="0" fontId="0" fillId="6" borderId="19" xfId="0" applyFont="1" applyFill="1" applyBorder="1"/>
    <xf numFmtId="0" fontId="0" fillId="6" borderId="44" xfId="0" applyFont="1" applyFill="1" applyBorder="1"/>
    <xf numFmtId="0" fontId="0" fillId="6" borderId="42" xfId="0" applyFont="1" applyFill="1" applyBorder="1"/>
    <xf numFmtId="0" fontId="0" fillId="0" borderId="18" xfId="0" applyFont="1" applyFill="1" applyBorder="1"/>
    <xf numFmtId="0" fontId="0" fillId="0" borderId="46" xfId="0" applyFont="1" applyBorder="1"/>
    <xf numFmtId="10" fontId="7" fillId="0" borderId="0" xfId="0" applyNumberFormat="1" applyFont="1"/>
    <xf numFmtId="0" fontId="0" fillId="0" borderId="0" xfId="0" applyFont="1" applyAlignment="1">
      <alignment wrapText="1"/>
    </xf>
    <xf numFmtId="0" fontId="0" fillId="2" borderId="0" xfId="0" applyFont="1" applyFill="1" applyBorder="1"/>
    <xf numFmtId="0" fontId="0" fillId="9" borderId="0" xfId="0" applyFont="1" applyFill="1" applyAlignment="1"/>
    <xf numFmtId="0" fontId="0" fillId="0" borderId="0" xfId="0" applyFont="1" applyFill="1" applyAlignment="1"/>
    <xf numFmtId="0" fontId="2" fillId="12" borderId="0" xfId="0" applyFont="1" applyFill="1" applyAlignment="1">
      <alignment vertical="center"/>
    </xf>
    <xf numFmtId="0" fontId="2" fillId="0" borderId="0" xfId="0" applyFont="1" applyAlignment="1">
      <alignment horizontal="left" vertical="center" indent="4"/>
    </xf>
    <xf numFmtId="0" fontId="2" fillId="14" borderId="0" xfId="0" applyFont="1" applyFill="1" applyAlignment="1">
      <alignment vertical="center"/>
    </xf>
    <xf numFmtId="0" fontId="2" fillId="0" borderId="0" xfId="0" applyFont="1" applyAlignment="1">
      <alignment vertical="center"/>
    </xf>
    <xf numFmtId="0" fontId="7" fillId="0" borderId="0" xfId="0" applyFont="1" applyAlignment="1">
      <alignment vertical="center"/>
    </xf>
    <xf numFmtId="0" fontId="23" fillId="0" borderId="0" xfId="0" applyFont="1"/>
    <xf numFmtId="0" fontId="8" fillId="2" borderId="47" xfId="0" applyFont="1" applyFill="1" applyBorder="1" applyAlignment="1">
      <alignment horizontal="center" vertical="top" wrapText="1"/>
    </xf>
    <xf numFmtId="0" fontId="8" fillId="2" borderId="20" xfId="0" applyFont="1" applyFill="1" applyBorder="1" applyAlignment="1">
      <alignment horizontal="center" vertical="top" wrapText="1"/>
    </xf>
    <xf numFmtId="0" fontId="8" fillId="9" borderId="20" xfId="0" applyFont="1" applyFill="1" applyBorder="1" applyAlignment="1">
      <alignment horizontal="center" vertical="top" wrapText="1"/>
    </xf>
    <xf numFmtId="0" fontId="8" fillId="2" borderId="7" xfId="0" applyFont="1" applyFill="1" applyBorder="1" applyAlignment="1">
      <alignment horizontal="center" vertical="top" wrapText="1"/>
    </xf>
    <xf numFmtId="0" fontId="2" fillId="0" borderId="0" xfId="0" applyFont="1" applyBorder="1" applyAlignment="1">
      <alignment vertical="center"/>
    </xf>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2" fillId="10" borderId="0" xfId="0" applyNumberFormat="1" applyFont="1" applyFill="1" applyAlignment="1"/>
    <xf numFmtId="0" fontId="2" fillId="10" borderId="0" xfId="0" applyFont="1" applyFill="1"/>
    <xf numFmtId="0" fontId="7" fillId="0" borderId="0" xfId="0" applyNumberFormat="1" applyFont="1" applyFill="1" applyAlignment="1"/>
    <xf numFmtId="0" fontId="7" fillId="0" borderId="0" xfId="0" applyFont="1" applyBorder="1" applyAlignment="1">
      <alignment horizontal="center"/>
    </xf>
    <xf numFmtId="10" fontId="7" fillId="0" borderId="0" xfId="0" applyNumberFormat="1" applyFont="1" applyBorder="1" applyAlignment="1">
      <alignment horizontal="center"/>
    </xf>
    <xf numFmtId="0" fontId="7" fillId="0" borderId="0" xfId="0" applyFont="1" applyBorder="1"/>
    <xf numFmtId="10" fontId="7" fillId="0" borderId="0" xfId="0" applyNumberFormat="1" applyFont="1" applyBorder="1"/>
    <xf numFmtId="0" fontId="7" fillId="4" borderId="48" xfId="0" applyFont="1" applyFill="1" applyBorder="1" applyAlignment="1">
      <alignment horizontal="center"/>
    </xf>
    <xf numFmtId="0" fontId="2" fillId="10" borderId="0" xfId="0" applyFont="1" applyFill="1" applyAlignment="1">
      <alignment horizontal="center"/>
    </xf>
    <xf numFmtId="0" fontId="2" fillId="0" borderId="0" xfId="0" applyFont="1" applyAlignment="1">
      <alignment horizontal="center"/>
    </xf>
    <xf numFmtId="10" fontId="2" fillId="0" borderId="0" xfId="0" applyNumberFormat="1" applyFont="1" applyBorder="1" applyAlignment="1">
      <alignment horizontal="center"/>
    </xf>
    <xf numFmtId="0" fontId="2" fillId="0" borderId="0" xfId="0" applyFont="1" applyBorder="1"/>
    <xf numFmtId="10" fontId="2" fillId="0" borderId="0" xfId="0" applyNumberFormat="1" applyFont="1" applyBorder="1"/>
    <xf numFmtId="0" fontId="7" fillId="0" borderId="0" xfId="0" applyFont="1" applyFill="1" applyAlignment="1">
      <alignment horizontal="center"/>
    </xf>
    <xf numFmtId="0" fontId="7" fillId="0" borderId="49" xfId="0" applyFont="1" applyFill="1" applyBorder="1" applyAlignment="1">
      <alignment horizontal="center"/>
    </xf>
    <xf numFmtId="0" fontId="8" fillId="0" borderId="0" xfId="0" applyFont="1" applyFill="1" applyBorder="1" applyAlignment="1">
      <alignment vertical="center"/>
    </xf>
    <xf numFmtId="0" fontId="7" fillId="11" borderId="48" xfId="0" applyFont="1" applyFill="1" applyBorder="1" applyAlignment="1">
      <alignment horizontal="center"/>
    </xf>
    <xf numFmtId="170" fontId="7" fillId="0" borderId="0" xfId="0" applyNumberFormat="1" applyFont="1"/>
    <xf numFmtId="0" fontId="7" fillId="2" borderId="48" xfId="0" applyFont="1" applyFill="1" applyBorder="1" applyAlignment="1">
      <alignment horizontal="center"/>
    </xf>
    <xf numFmtId="0" fontId="2" fillId="0" borderId="48" xfId="0" applyFont="1" applyFill="1" applyBorder="1" applyAlignment="1">
      <alignment horizontal="center"/>
    </xf>
    <xf numFmtId="0" fontId="7" fillId="13" borderId="0" xfId="0" applyFont="1" applyFill="1" applyAlignment="1">
      <alignment horizontal="center"/>
    </xf>
    <xf numFmtId="0" fontId="7" fillId="0" borderId="48" xfId="0" applyFont="1" applyFill="1" applyBorder="1" applyAlignment="1">
      <alignment horizontal="center"/>
    </xf>
    <xf numFmtId="0" fontId="23" fillId="0" borderId="0" xfId="0" applyFont="1" applyAlignment="1">
      <alignment horizontal="center"/>
    </xf>
    <xf numFmtId="0" fontId="8" fillId="0" borderId="0" xfId="0" applyNumberFormat="1" applyFont="1" applyFill="1" applyAlignment="1"/>
    <xf numFmtId="0" fontId="17" fillId="0" borderId="0" xfId="0" applyNumberFormat="1" applyFont="1" applyFill="1" applyAlignment="1"/>
    <xf numFmtId="0" fontId="2" fillId="0" borderId="0" xfId="0" applyFont="1" applyFill="1" applyBorder="1"/>
    <xf numFmtId="0" fontId="2" fillId="2" borderId="0" xfId="0" applyFont="1" applyFill="1" applyBorder="1" applyAlignment="1">
      <alignment horizontal="left" vertical="top"/>
    </xf>
    <xf numFmtId="0" fontId="7" fillId="0" borderId="0" xfId="0" applyFont="1" applyFill="1" applyAlignment="1">
      <alignment horizontal="left"/>
    </xf>
    <xf numFmtId="0" fontId="2" fillId="13" borderId="0" xfId="0" applyFont="1" applyFill="1"/>
    <xf numFmtId="0" fontId="2" fillId="0" borderId="0" xfId="0" applyFont="1" applyFill="1" applyBorder="1" applyAlignment="1">
      <alignment wrapText="1"/>
    </xf>
    <xf numFmtId="0" fontId="24" fillId="0" borderId="0" xfId="0" applyFont="1" applyFill="1" applyBorder="1" applyAlignment="1"/>
    <xf numFmtId="0" fontId="25" fillId="9" borderId="0" xfId="4" quotePrefix="1" applyFont="1" applyFill="1" applyAlignment="1"/>
    <xf numFmtId="0" fontId="7" fillId="0" borderId="0" xfId="0" quotePrefix="1" applyFont="1" applyFill="1" applyAlignment="1"/>
    <xf numFmtId="0" fontId="26" fillId="0" borderId="0" xfId="0" applyFont="1" applyAlignment="1">
      <alignment horizontal="left" vertical="center"/>
    </xf>
    <xf numFmtId="0" fontId="2" fillId="12" borderId="0" xfId="0" applyFont="1" applyFill="1"/>
    <xf numFmtId="0" fontId="2" fillId="14" borderId="0" xfId="0" applyFont="1" applyFill="1"/>
    <xf numFmtId="49" fontId="7" fillId="12" borderId="18" xfId="0" quotePrefix="1" applyNumberFormat="1" applyFont="1" applyFill="1" applyBorder="1"/>
    <xf numFmtId="49" fontId="0" fillId="0" borderId="0" xfId="0" applyNumberFormat="1" applyFont="1"/>
    <xf numFmtId="49" fontId="0" fillId="0" borderId="0" xfId="0" applyNumberFormat="1" applyFont="1" applyAlignment="1">
      <alignment wrapText="1"/>
    </xf>
    <xf numFmtId="49" fontId="8" fillId="2" borderId="47" xfId="0" applyNumberFormat="1" applyFont="1" applyFill="1" applyBorder="1" applyAlignment="1">
      <alignment horizontal="center" vertical="top" wrapText="1"/>
    </xf>
    <xf numFmtId="49" fontId="2" fillId="10" borderId="77" xfId="0" applyNumberFormat="1" applyFont="1" applyFill="1" applyBorder="1"/>
    <xf numFmtId="49" fontId="0" fillId="0" borderId="18" xfId="0" applyNumberFormat="1" applyFont="1" applyBorder="1"/>
    <xf numFmtId="49" fontId="7" fillId="4" borderId="18" xfId="0" quotePrefix="1" applyNumberFormat="1" applyFont="1" applyFill="1" applyBorder="1"/>
    <xf numFmtId="49" fontId="7" fillId="5" borderId="18" xfId="0" quotePrefix="1" applyNumberFormat="1" applyFont="1" applyFill="1" applyBorder="1"/>
    <xf numFmtId="49" fontId="2" fillId="10" borderId="18" xfId="0" applyNumberFormat="1" applyFont="1" applyFill="1" applyBorder="1"/>
    <xf numFmtId="49" fontId="7" fillId="0" borderId="18" xfId="0" quotePrefix="1" applyNumberFormat="1" applyFont="1" applyFill="1" applyBorder="1"/>
    <xf numFmtId="49" fontId="7" fillId="0" borderId="18" xfId="0" applyNumberFormat="1" applyFont="1" applyFill="1" applyBorder="1"/>
    <xf numFmtId="49" fontId="7" fillId="0" borderId="18" xfId="0" applyNumberFormat="1" applyFont="1" applyFill="1" applyBorder="1" applyAlignment="1">
      <alignment horizontal="center"/>
    </xf>
    <xf numFmtId="49" fontId="0" fillId="0" borderId="18" xfId="0" applyNumberFormat="1" applyFont="1" applyBorder="1" applyAlignment="1">
      <alignment horizontal="center"/>
    </xf>
    <xf numFmtId="49" fontId="7" fillId="13" borderId="18" xfId="0" quotePrefix="1" applyNumberFormat="1" applyFont="1" applyFill="1" applyBorder="1"/>
    <xf numFmtId="49" fontId="7" fillId="14" borderId="18" xfId="0" quotePrefix="1" applyNumberFormat="1" applyFont="1" applyFill="1" applyBorder="1"/>
    <xf numFmtId="49" fontId="0" fillId="0" borderId="0" xfId="0" applyNumberFormat="1" applyFont="1" applyBorder="1"/>
    <xf numFmtId="49" fontId="2" fillId="2" borderId="0" xfId="0" applyNumberFormat="1" applyFont="1" applyFill="1" applyBorder="1" applyAlignment="1">
      <alignment horizontal="left" vertical="top"/>
    </xf>
    <xf numFmtId="49" fontId="2" fillId="13" borderId="0" xfId="0" applyNumberFormat="1" applyFont="1" applyFill="1"/>
    <xf numFmtId="49" fontId="2" fillId="0" borderId="0" xfId="0" applyNumberFormat="1" applyFont="1" applyFill="1" applyBorder="1"/>
    <xf numFmtId="49" fontId="0" fillId="9" borderId="0" xfId="0" applyNumberFormat="1" applyFont="1" applyFill="1" applyAlignment="1"/>
    <xf numFmtId="49" fontId="0" fillId="0" borderId="0" xfId="0" applyNumberFormat="1" applyFont="1" applyFill="1" applyAlignment="1"/>
    <xf numFmtId="49" fontId="2" fillId="0" borderId="0" xfId="0" applyNumberFormat="1" applyFont="1"/>
    <xf numFmtId="49" fontId="2" fillId="12" borderId="0" xfId="0" applyNumberFormat="1" applyFont="1" applyFill="1"/>
    <xf numFmtId="49" fontId="2" fillId="14" borderId="0" xfId="0" applyNumberFormat="1" applyFont="1" applyFill="1"/>
    <xf numFmtId="0" fontId="19" fillId="0" borderId="0" xfId="0" applyFont="1" applyAlignment="1">
      <alignment horizontal="left"/>
    </xf>
    <xf numFmtId="10" fontId="21" fillId="0" borderId="0" xfId="0" applyNumberFormat="1" applyFont="1" applyAlignment="1">
      <alignment horizontal="center"/>
    </xf>
    <xf numFmtId="3" fontId="21" fillId="0" borderId="0" xfId="0" applyNumberFormat="1" applyFont="1"/>
    <xf numFmtId="10" fontId="21" fillId="0" borderId="0" xfId="0" applyNumberFormat="1" applyFont="1"/>
    <xf numFmtId="0" fontId="21" fillId="0" borderId="0" xfId="0" quotePrefix="1" applyNumberFormat="1" applyFont="1" applyAlignment="1">
      <alignment wrapText="1"/>
    </xf>
    <xf numFmtId="0" fontId="21" fillId="0" borderId="0" xfId="0" applyFont="1" applyAlignment="1">
      <alignment horizontal="left" wrapText="1"/>
    </xf>
    <xf numFmtId="0" fontId="21" fillId="0" borderId="0" xfId="0" quotePrefix="1" applyNumberFormat="1" applyFont="1"/>
    <xf numFmtId="0" fontId="21" fillId="0" borderId="0" xfId="0" applyNumberFormat="1" applyFont="1"/>
    <xf numFmtId="49" fontId="5" fillId="0" borderId="0" xfId="4" applyNumberFormat="1" applyFont="1" applyAlignment="1">
      <alignment wrapText="1"/>
    </xf>
    <xf numFmtId="0" fontId="0" fillId="0" borderId="0" xfId="0" applyAlignment="1"/>
    <xf numFmtId="0" fontId="0" fillId="0" borderId="0" xfId="0" applyFill="1"/>
    <xf numFmtId="10" fontId="0" fillId="0" borderId="0" xfId="5" applyNumberFormat="1" applyFont="1" applyFill="1"/>
    <xf numFmtId="14" fontId="0" fillId="0" borderId="0" xfId="0" applyNumberFormat="1" applyFill="1"/>
    <xf numFmtId="0" fontId="0" fillId="0" borderId="0" xfId="0" applyAlignment="1">
      <alignment horizontal="left" wrapText="1"/>
    </xf>
    <xf numFmtId="0" fontId="15" fillId="0" borderId="0" xfId="0" applyFont="1" applyAlignment="1">
      <alignment wrapText="1"/>
    </xf>
    <xf numFmtId="0" fontId="7" fillId="0" borderId="0" xfId="0" applyFont="1" applyAlignment="1"/>
    <xf numFmtId="0" fontId="0" fillId="0" borderId="0" xfId="0" applyFont="1" applyAlignment="1"/>
    <xf numFmtId="0" fontId="11" fillId="0" borderId="0" xfId="0" applyFont="1" applyAlignment="1">
      <alignment wrapText="1"/>
    </xf>
    <xf numFmtId="0" fontId="2" fillId="0" borderId="0" xfId="0" applyFont="1" applyAlignment="1"/>
    <xf numFmtId="0" fontId="13" fillId="0" borderId="0" xfId="0" applyNumberFormat="1" applyFont="1" applyAlignment="1"/>
    <xf numFmtId="0" fontId="16" fillId="0" borderId="0" xfId="0" applyFont="1" applyAlignment="1"/>
    <xf numFmtId="0" fontId="15" fillId="0" borderId="0" xfId="0" applyFont="1" applyAlignment="1"/>
    <xf numFmtId="0" fontId="0" fillId="0" borderId="0" xfId="0" applyFont="1" applyAlignment="1">
      <alignment wrapText="1"/>
    </xf>
    <xf numFmtId="0" fontId="0" fillId="2" borderId="0" xfId="0" applyFont="1" applyFill="1" applyAlignment="1">
      <alignment horizontal="left" wrapText="1"/>
    </xf>
    <xf numFmtId="0" fontId="8" fillId="3" borderId="2" xfId="0" applyFont="1" applyFill="1" applyBorder="1" applyAlignment="1">
      <alignment horizontal="left" vertical="top" wrapText="1"/>
    </xf>
    <xf numFmtId="0" fontId="17" fillId="3" borderId="0" xfId="0" applyFont="1" applyFill="1" applyBorder="1" applyAlignment="1">
      <alignment horizontal="left" vertical="top" wrapText="1"/>
    </xf>
    <xf numFmtId="0" fontId="8" fillId="3" borderId="1" xfId="0" applyFont="1" applyFill="1" applyBorder="1" applyAlignment="1">
      <alignment horizontal="center" vertical="center" wrapText="1"/>
    </xf>
    <xf numFmtId="0" fontId="8" fillId="3" borderId="0" xfId="0" applyFont="1" applyFill="1" applyBorder="1" applyAlignment="1">
      <alignment horizontal="left" vertical="top" wrapText="1"/>
    </xf>
    <xf numFmtId="0" fontId="2" fillId="0" borderId="69" xfId="0" applyFont="1" applyFill="1" applyBorder="1" applyAlignment="1">
      <alignment horizontal="center" vertical="center" textRotation="90" wrapText="1"/>
    </xf>
    <xf numFmtId="0" fontId="2" fillId="0" borderId="6" xfId="0" applyFont="1" applyFill="1" applyBorder="1" applyAlignment="1">
      <alignment horizontal="center" vertical="center" textRotation="90" wrapText="1"/>
    </xf>
    <xf numFmtId="0" fontId="2" fillId="0" borderId="70" xfId="0" applyFont="1" applyFill="1" applyBorder="1" applyAlignment="1">
      <alignment horizontal="center" vertical="center" textRotation="90" wrapText="1"/>
    </xf>
    <xf numFmtId="0" fontId="7" fillId="0" borderId="8" xfId="0" applyFont="1" applyBorder="1" applyAlignment="1">
      <alignment horizontal="center"/>
    </xf>
    <xf numFmtId="0" fontId="7" fillId="0" borderId="9" xfId="0" applyFont="1" applyBorder="1" applyAlignment="1">
      <alignment horizontal="center"/>
    </xf>
    <xf numFmtId="0" fontId="2" fillId="0" borderId="21" xfId="0" applyFont="1" applyFill="1" applyBorder="1" applyAlignment="1">
      <alignment horizontal="center"/>
    </xf>
    <xf numFmtId="0" fontId="2" fillId="0" borderId="22" xfId="0" applyFont="1" applyFill="1" applyBorder="1" applyAlignment="1">
      <alignment horizontal="center"/>
    </xf>
    <xf numFmtId="0" fontId="2" fillId="0" borderId="23" xfId="0" applyFont="1" applyFill="1" applyBorder="1" applyAlignment="1">
      <alignment horizontal="center"/>
    </xf>
    <xf numFmtId="0" fontId="2" fillId="0" borderId="1" xfId="0" applyFont="1" applyFill="1" applyBorder="1" applyAlignment="1">
      <alignment horizontal="center"/>
    </xf>
    <xf numFmtId="0" fontId="0" fillId="6" borderId="30" xfId="0" applyFont="1" applyFill="1" applyBorder="1" applyAlignment="1">
      <alignment horizontal="left"/>
    </xf>
    <xf numFmtId="0" fontId="0" fillId="6" borderId="17" xfId="0" applyFont="1" applyFill="1" applyBorder="1" applyAlignment="1">
      <alignment horizontal="left"/>
    </xf>
    <xf numFmtId="0" fontId="0" fillId="0" borderId="45" xfId="0" applyFont="1" applyBorder="1" applyAlignment="1">
      <alignment horizontal="left"/>
    </xf>
    <xf numFmtId="0" fontId="2" fillId="5" borderId="0" xfId="0" quotePrefix="1" applyFont="1" applyFill="1" applyAlignment="1">
      <alignment wrapText="1"/>
    </xf>
    <xf numFmtId="0" fontId="2" fillId="5" borderId="0" xfId="0" quotePrefix="1" applyFont="1" applyFill="1" applyAlignment="1"/>
    <xf numFmtId="0" fontId="7" fillId="8" borderId="45" xfId="0" applyFont="1" applyFill="1" applyBorder="1" applyAlignment="1">
      <alignment horizontal="center" vertical="top" wrapText="1"/>
    </xf>
    <xf numFmtId="0" fontId="0" fillId="8" borderId="45" xfId="0" applyFont="1" applyFill="1" applyBorder="1" applyAlignment="1">
      <alignment horizontal="center" vertical="top" wrapText="1"/>
    </xf>
    <xf numFmtId="0" fontId="0" fillId="0" borderId="0" xfId="0" applyFont="1" applyAlignment="1">
      <alignment vertical="center" wrapText="1"/>
    </xf>
    <xf numFmtId="0" fontId="2" fillId="4" borderId="0" xfId="0" applyFont="1" applyFill="1" applyBorder="1" applyAlignment="1">
      <alignment horizontal="left" vertical="top"/>
    </xf>
    <xf numFmtId="0" fontId="2" fillId="9" borderId="0" xfId="0" applyFont="1" applyFill="1" applyBorder="1" applyAlignment="1"/>
    <xf numFmtId="0" fontId="2" fillId="9" borderId="0" xfId="0" quotePrefix="1" applyFont="1" applyFill="1" applyAlignment="1">
      <alignment wrapText="1"/>
    </xf>
    <xf numFmtId="0" fontId="2" fillId="9" borderId="0" xfId="0" quotePrefix="1" applyFont="1" applyFill="1" applyAlignment="1"/>
  </cellXfs>
  <cellStyles count="6">
    <cellStyle name="Hyperlink" xfId="4" builtinId="8"/>
    <cellStyle name="Normal" xfId="0" builtinId="0"/>
    <cellStyle name="Normal_OnRoad" xfId="2"/>
    <cellStyle name="Normal_Rail" xfId="3"/>
    <cellStyle name="Normal_Sheet1" xfId="1"/>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epa.gov/air-emissions-inventories/national-emissions-inventory"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atri-online.org/research/idling/ATRI_Idling_Compendium" TargetMode="External"/><Relationship Id="rId2" Type="http://schemas.openxmlformats.org/officeDocument/2006/relationships/hyperlink" Target="http://www.epa.gov/sites/production/files/documents/CompilationofStateIdlingRegulations.pdf" TargetMode="External"/><Relationship Id="rId1" Type="http://schemas.openxmlformats.org/officeDocument/2006/relationships/hyperlink" Target="http://nepis.epa.gov/Exe/ZyPURL.cgi?Dockey=P1001UOL.txt"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3.epa.gov/airtrends/values.html"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3.epa.gov/airtrends/values.html"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census.gov/popest/data/datasets.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3.epa.gov/airquality/greenbk/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epa.gov/aboutep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pa.gov/national-air-toxics-assess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pa.gov/national-air-toxics-assess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tabSelected="1" workbookViewId="0">
      <selection activeCell="A2" sqref="A2"/>
    </sheetView>
  </sheetViews>
  <sheetFormatPr defaultRowHeight="14.4" x14ac:dyDescent="0.3"/>
  <cols>
    <col min="1" max="1" width="22.33203125" customWidth="1"/>
    <col min="2" max="2" width="29.88671875" customWidth="1"/>
    <col min="3" max="3" width="12.88671875" style="18" customWidth="1"/>
    <col min="4" max="4" width="42.109375" customWidth="1"/>
  </cols>
  <sheetData>
    <row r="1" spans="1:4" s="293" customFormat="1" x14ac:dyDescent="0.3">
      <c r="C1" s="294"/>
      <c r="D1" s="295">
        <v>42494</v>
      </c>
    </row>
    <row r="2" spans="1:4" x14ac:dyDescent="0.3">
      <c r="A2" t="s">
        <v>27855</v>
      </c>
    </row>
    <row r="3" spans="1:4" x14ac:dyDescent="0.3">
      <c r="A3" t="s">
        <v>27755</v>
      </c>
    </row>
    <row r="4" spans="1:4" ht="29.25" customHeight="1" x14ac:dyDescent="0.3">
      <c r="A4" s="296" t="s">
        <v>27764</v>
      </c>
      <c r="B4" s="296"/>
      <c r="C4" s="296"/>
      <c r="D4" s="296"/>
    </row>
    <row r="5" spans="1:4" x14ac:dyDescent="0.3">
      <c r="A5" t="s">
        <v>27797</v>
      </c>
    </row>
    <row r="6" spans="1:4" ht="29.25" customHeight="1" x14ac:dyDescent="0.3">
      <c r="A6" s="296" t="s">
        <v>27854</v>
      </c>
      <c r="B6" s="296"/>
      <c r="C6" s="296"/>
      <c r="D6" s="296"/>
    </row>
    <row r="7" spans="1:4" s="17" customFormat="1" x14ac:dyDescent="0.3">
      <c r="A7" t="s">
        <v>27856</v>
      </c>
    </row>
    <row r="8" spans="1:4" x14ac:dyDescent="0.3">
      <c r="A8" s="292" t="s">
        <v>27857</v>
      </c>
    </row>
    <row r="10" spans="1:4" ht="28.8" x14ac:dyDescent="0.3">
      <c r="A10" s="31" t="s">
        <v>27757</v>
      </c>
      <c r="B10" s="32" t="s">
        <v>27756</v>
      </c>
      <c r="C10" s="33" t="s">
        <v>27758</v>
      </c>
      <c r="D10" s="34" t="s">
        <v>27760</v>
      </c>
    </row>
    <row r="11" spans="1:4" ht="43.2" x14ac:dyDescent="0.3">
      <c r="A11" s="27" t="s">
        <v>27759</v>
      </c>
      <c r="B11" s="28" t="s">
        <v>27762</v>
      </c>
      <c r="C11" s="29">
        <f>0.6*0.38</f>
        <v>0.22799999999999998</v>
      </c>
      <c r="D11" s="30" t="s">
        <v>27791</v>
      </c>
    </row>
    <row r="12" spans="1:4" ht="43.2" x14ac:dyDescent="0.3">
      <c r="A12" s="19" t="s">
        <v>27759</v>
      </c>
      <c r="B12" s="20" t="s">
        <v>27761</v>
      </c>
      <c r="C12" s="21">
        <f>0.1*0.38</f>
        <v>3.8000000000000006E-2</v>
      </c>
      <c r="D12" s="22" t="s">
        <v>27763</v>
      </c>
    </row>
    <row r="13" spans="1:4" ht="28.8" x14ac:dyDescent="0.3">
      <c r="A13" s="19" t="s">
        <v>27759</v>
      </c>
      <c r="B13" s="20" t="s">
        <v>27765</v>
      </c>
      <c r="C13" s="21">
        <f>0.1*0.38</f>
        <v>3.8000000000000006E-2</v>
      </c>
      <c r="D13" s="22" t="s">
        <v>27777</v>
      </c>
    </row>
    <row r="14" spans="1:4" ht="28.8" x14ac:dyDescent="0.3">
      <c r="A14" s="35" t="s">
        <v>27759</v>
      </c>
      <c r="B14" s="36" t="s">
        <v>27766</v>
      </c>
      <c r="C14" s="37">
        <f>0.2*0.38</f>
        <v>7.6000000000000012E-2</v>
      </c>
      <c r="D14" s="38" t="s">
        <v>27778</v>
      </c>
    </row>
    <row r="15" spans="1:4" x14ac:dyDescent="0.3">
      <c r="A15" s="39" t="s">
        <v>27767</v>
      </c>
      <c r="B15" s="40" t="s">
        <v>27768</v>
      </c>
      <c r="C15" s="41">
        <v>0.33</v>
      </c>
      <c r="D15" s="42" t="s">
        <v>27779</v>
      </c>
    </row>
    <row r="16" spans="1:4" x14ac:dyDescent="0.3">
      <c r="A16" s="27" t="s">
        <v>27769</v>
      </c>
      <c r="B16" s="28" t="s">
        <v>27770</v>
      </c>
      <c r="C16" s="29">
        <f>0.15*0.45</f>
        <v>6.7500000000000004E-2</v>
      </c>
      <c r="D16" s="30" t="s">
        <v>27780</v>
      </c>
    </row>
    <row r="17" spans="1:4" ht="28.8" x14ac:dyDescent="0.3">
      <c r="A17" s="19" t="s">
        <v>27769</v>
      </c>
      <c r="B17" s="20" t="s">
        <v>27771</v>
      </c>
      <c r="C17" s="21">
        <f>0.15*0.3</f>
        <v>4.4999999999999998E-2</v>
      </c>
      <c r="D17" s="22" t="s">
        <v>27782</v>
      </c>
    </row>
    <row r="18" spans="1:4" x14ac:dyDescent="0.3">
      <c r="A18" s="35" t="s">
        <v>27769</v>
      </c>
      <c r="B18" s="36" t="s">
        <v>27772</v>
      </c>
      <c r="C18" s="37">
        <f>0.15*0.25</f>
        <v>3.7499999999999999E-2</v>
      </c>
      <c r="D18" s="38" t="s">
        <v>27783</v>
      </c>
    </row>
    <row r="19" spans="1:4" ht="28.8" x14ac:dyDescent="0.3">
      <c r="A19" s="43" t="s">
        <v>27773</v>
      </c>
      <c r="B19" s="44" t="s">
        <v>27774</v>
      </c>
      <c r="C19" s="45">
        <f>0.14*0.5</f>
        <v>7.0000000000000007E-2</v>
      </c>
      <c r="D19" s="46" t="s">
        <v>27784</v>
      </c>
    </row>
    <row r="20" spans="1:4" x14ac:dyDescent="0.3">
      <c r="A20" s="19" t="s">
        <v>27773</v>
      </c>
      <c r="B20" s="20" t="s">
        <v>27775</v>
      </c>
      <c r="C20" s="21">
        <f>0.14*0.3</f>
        <v>4.2000000000000003E-2</v>
      </c>
      <c r="D20" s="22" t="s">
        <v>27785</v>
      </c>
    </row>
    <row r="21" spans="1:4" ht="28.8" x14ac:dyDescent="0.3">
      <c r="A21" s="23" t="s">
        <v>27773</v>
      </c>
      <c r="B21" s="24" t="s">
        <v>27776</v>
      </c>
      <c r="C21" s="25">
        <f>0.14*0.2</f>
        <v>2.8000000000000004E-2</v>
      </c>
      <c r="D21" s="26" t="s">
        <v>27786</v>
      </c>
    </row>
    <row r="22" spans="1:4" x14ac:dyDescent="0.3">
      <c r="A22" s="5"/>
      <c r="B22" s="5"/>
      <c r="C22" s="18">
        <f>SUM(C11:C21)</f>
        <v>1.0000000000000002</v>
      </c>
      <c r="D22" s="5"/>
    </row>
    <row r="23" spans="1:4" x14ac:dyDescent="0.3">
      <c r="B23" s="5"/>
    </row>
  </sheetData>
  <mergeCells count="2">
    <mergeCell ref="A4:D4"/>
    <mergeCell ref="A6:D6"/>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40"/>
  <sheetViews>
    <sheetView workbookViewId="0">
      <selection activeCell="A3" sqref="A3"/>
    </sheetView>
  </sheetViews>
  <sheetFormatPr defaultColWidth="9.109375" defaultRowHeight="14.4" x14ac:dyDescent="0.3"/>
  <cols>
    <col min="1" max="3" width="9.109375" style="10"/>
    <col min="4" max="4" width="21" style="10" bestFit="1" customWidth="1"/>
    <col min="5" max="5" width="10.88671875" style="10" customWidth="1"/>
    <col min="6" max="6" width="11.44140625" style="10" customWidth="1"/>
    <col min="7" max="7" width="11.6640625" style="10" customWidth="1"/>
    <col min="8" max="8" width="10.109375" style="10" customWidth="1"/>
    <col min="9" max="12" width="9.109375" style="10"/>
    <col min="13" max="13" width="15.5546875" style="10" customWidth="1"/>
    <col min="14" max="16384" width="9.109375" style="47"/>
  </cols>
  <sheetData>
    <row r="1" spans="1:13" x14ac:dyDescent="0.3">
      <c r="A1" s="155" t="s">
        <v>27820</v>
      </c>
      <c r="B1" s="155"/>
      <c r="C1" s="155"/>
      <c r="E1" s="156"/>
      <c r="F1" s="157"/>
      <c r="G1" s="157"/>
      <c r="H1" s="157"/>
      <c r="I1" s="157"/>
      <c r="J1" s="157"/>
      <c r="K1" s="157"/>
      <c r="L1" s="157"/>
      <c r="M1" s="47"/>
    </row>
    <row r="2" spans="1:13" x14ac:dyDescent="0.3">
      <c r="A2" s="15" t="s">
        <v>27821</v>
      </c>
    </row>
    <row r="3" spans="1:13" x14ac:dyDescent="0.3">
      <c r="A3" s="173" t="s">
        <v>27796</v>
      </c>
    </row>
    <row r="4" spans="1:13" x14ac:dyDescent="0.3">
      <c r="C4" s="155" t="s">
        <v>27233</v>
      </c>
      <c r="E4" s="316" t="s">
        <v>27234</v>
      </c>
      <c r="F4" s="317"/>
      <c r="G4" s="317"/>
      <c r="H4" s="318"/>
      <c r="I4" s="319" t="s">
        <v>27235</v>
      </c>
      <c r="J4" s="319"/>
      <c r="K4" s="319"/>
      <c r="L4" s="319"/>
      <c r="M4" s="158" t="s">
        <v>22609</v>
      </c>
    </row>
    <row r="5" spans="1:13" ht="43.2" x14ac:dyDescent="0.3">
      <c r="A5" s="159" t="s">
        <v>22604</v>
      </c>
      <c r="B5" s="159" t="s">
        <v>27236</v>
      </c>
      <c r="C5" s="160" t="s">
        <v>27237</v>
      </c>
      <c r="D5" s="161" t="s">
        <v>1</v>
      </c>
      <c r="E5" s="161" t="s">
        <v>27238</v>
      </c>
      <c r="F5" s="161" t="s">
        <v>27239</v>
      </c>
      <c r="G5" s="161" t="s">
        <v>27240</v>
      </c>
      <c r="H5" s="161" t="s">
        <v>27241</v>
      </c>
      <c r="I5" s="161" t="s">
        <v>27238</v>
      </c>
      <c r="J5" s="161" t="s">
        <v>27239</v>
      </c>
      <c r="K5" s="161" t="s">
        <v>27240</v>
      </c>
      <c r="L5" s="161" t="s">
        <v>27241</v>
      </c>
      <c r="M5" s="157"/>
    </row>
    <row r="6" spans="1:13" x14ac:dyDescent="0.3">
      <c r="A6" s="10">
        <v>1</v>
      </c>
      <c r="B6" s="10" t="s">
        <v>1111</v>
      </c>
      <c r="C6" s="162" t="s">
        <v>23072</v>
      </c>
      <c r="D6" s="10" t="s">
        <v>176</v>
      </c>
      <c r="E6" s="10">
        <v>2543.6184200000002</v>
      </c>
      <c r="F6" s="10">
        <v>2535.4750377999999</v>
      </c>
      <c r="G6" s="10">
        <v>270.74917040000003</v>
      </c>
      <c r="H6" s="10">
        <v>656.67867369999999</v>
      </c>
      <c r="I6" s="10">
        <v>112.051671</v>
      </c>
      <c r="J6" s="10">
        <v>193.7827656</v>
      </c>
      <c r="K6" s="10">
        <v>6.1075898899999999</v>
      </c>
      <c r="L6" s="10">
        <v>36.779331030000002</v>
      </c>
      <c r="M6" s="10">
        <f>SUM(E6:L6)</f>
        <v>6355.2426594200006</v>
      </c>
    </row>
    <row r="7" spans="1:13" x14ac:dyDescent="0.3">
      <c r="A7" s="10">
        <v>1</v>
      </c>
      <c r="B7" s="10" t="s">
        <v>1111</v>
      </c>
      <c r="C7" s="162" t="s">
        <v>23073</v>
      </c>
      <c r="D7" s="10" t="s">
        <v>178</v>
      </c>
      <c r="E7" s="10">
        <v>2883.92346</v>
      </c>
      <c r="F7" s="10">
        <v>1829.1671123000001</v>
      </c>
      <c r="G7" s="10">
        <v>197.60371480000001</v>
      </c>
      <c r="H7" s="10">
        <v>46.016300000000001</v>
      </c>
      <c r="I7" s="10">
        <v>117.58302</v>
      </c>
      <c r="J7" s="10">
        <v>150.10625354000001</v>
      </c>
      <c r="K7" s="10">
        <v>4.4593837120000002</v>
      </c>
      <c r="L7" s="10">
        <v>1.4752209999999999</v>
      </c>
      <c r="M7" s="10">
        <f t="shared" ref="M7:M70" si="0">SUM(E7:L7)</f>
        <v>5230.3344653519989</v>
      </c>
    </row>
    <row r="8" spans="1:13" x14ac:dyDescent="0.3">
      <c r="A8" s="10">
        <v>1</v>
      </c>
      <c r="B8" s="10" t="s">
        <v>1111</v>
      </c>
      <c r="C8" s="162" t="s">
        <v>23074</v>
      </c>
      <c r="D8" s="10" t="s">
        <v>180</v>
      </c>
      <c r="E8" s="10">
        <v>330.75911599999995</v>
      </c>
      <c r="F8" s="10">
        <v>462.34747175000001</v>
      </c>
      <c r="G8" s="10">
        <v>61.2058502</v>
      </c>
      <c r="H8" s="10">
        <v>0</v>
      </c>
      <c r="I8" s="10">
        <v>15.7041548</v>
      </c>
      <c r="J8" s="10">
        <v>35.349033626999997</v>
      </c>
      <c r="K8" s="10">
        <v>1.38607825</v>
      </c>
      <c r="L8" s="10">
        <v>0</v>
      </c>
      <c r="M8" s="10">
        <f t="shared" si="0"/>
        <v>906.75170462699998</v>
      </c>
    </row>
    <row r="9" spans="1:13" x14ac:dyDescent="0.3">
      <c r="A9" s="10">
        <v>1</v>
      </c>
      <c r="B9" s="10" t="s">
        <v>1111</v>
      </c>
      <c r="C9" s="162" t="s">
        <v>23075</v>
      </c>
      <c r="D9" s="10" t="s">
        <v>182</v>
      </c>
      <c r="E9" s="10">
        <v>651.27942000000007</v>
      </c>
      <c r="F9" s="10">
        <v>511.12068212000003</v>
      </c>
      <c r="G9" s="10">
        <v>110.180245</v>
      </c>
      <c r="H9" s="10">
        <v>515.82338000000004</v>
      </c>
      <c r="I9" s="10">
        <v>24.922981100000001</v>
      </c>
      <c r="J9" s="10">
        <v>36.202468242999998</v>
      </c>
      <c r="K9" s="10">
        <v>2.4727311200000002</v>
      </c>
      <c r="L9" s="10">
        <v>40.152748000000003</v>
      </c>
      <c r="M9" s="10">
        <f t="shared" si="0"/>
        <v>1892.154655583</v>
      </c>
    </row>
    <row r="10" spans="1:13" x14ac:dyDescent="0.3">
      <c r="A10" s="10">
        <v>1</v>
      </c>
      <c r="B10" s="10" t="s">
        <v>1111</v>
      </c>
      <c r="C10" s="162" t="s">
        <v>23076</v>
      </c>
      <c r="D10" s="10" t="s">
        <v>183</v>
      </c>
      <c r="E10" s="10">
        <v>2738.0399499999999</v>
      </c>
      <c r="F10" s="10">
        <v>2073.6658518999998</v>
      </c>
      <c r="G10" s="10">
        <v>477.59865128000001</v>
      </c>
      <c r="H10" s="10">
        <v>661.84177</v>
      </c>
      <c r="I10" s="10">
        <v>112.182247</v>
      </c>
      <c r="J10" s="10">
        <v>153.34235584999999</v>
      </c>
      <c r="K10" s="10">
        <v>10.731109643</v>
      </c>
      <c r="L10" s="10">
        <v>46.406336699999997</v>
      </c>
      <c r="M10" s="10">
        <f t="shared" si="0"/>
        <v>6273.8082723729995</v>
      </c>
    </row>
    <row r="11" spans="1:13" x14ac:dyDescent="0.3">
      <c r="A11" s="10">
        <v>1</v>
      </c>
      <c r="B11" s="10" t="s">
        <v>1111</v>
      </c>
      <c r="C11" s="162" t="s">
        <v>23077</v>
      </c>
      <c r="D11" s="10" t="s">
        <v>185</v>
      </c>
      <c r="E11" s="10">
        <v>1112.7270800000001</v>
      </c>
      <c r="F11" s="10">
        <v>867.17192335000004</v>
      </c>
      <c r="G11" s="10">
        <v>151.85461799999999</v>
      </c>
      <c r="H11" s="10">
        <v>1014.92051</v>
      </c>
      <c r="I11" s="10">
        <v>43.724366000000003</v>
      </c>
      <c r="J11" s="10">
        <v>61.046781607</v>
      </c>
      <c r="K11" s="10">
        <v>3.4172695800000001</v>
      </c>
      <c r="L11" s="10">
        <v>44.377790300000001</v>
      </c>
      <c r="M11" s="10">
        <f t="shared" si="0"/>
        <v>3299.2403388369999</v>
      </c>
    </row>
    <row r="12" spans="1:13" x14ac:dyDescent="0.3">
      <c r="A12" s="10">
        <v>1</v>
      </c>
      <c r="B12" s="10" t="s">
        <v>1111</v>
      </c>
      <c r="C12" s="162" t="s">
        <v>23078</v>
      </c>
      <c r="D12" s="10" t="s">
        <v>187</v>
      </c>
      <c r="E12" s="10">
        <v>629.39488999999992</v>
      </c>
      <c r="F12" s="10">
        <v>326.25747196999998</v>
      </c>
      <c r="G12" s="10">
        <v>18.246849999999998</v>
      </c>
      <c r="H12" s="10">
        <v>0</v>
      </c>
      <c r="I12" s="10">
        <v>23.876958800000001</v>
      </c>
      <c r="J12" s="10">
        <v>26.170946134000001</v>
      </c>
      <c r="K12" s="10">
        <v>0.41322160000000002</v>
      </c>
      <c r="L12" s="10">
        <v>0</v>
      </c>
      <c r="M12" s="10">
        <f t="shared" si="0"/>
        <v>1024.3603385039999</v>
      </c>
    </row>
    <row r="13" spans="1:13" x14ac:dyDescent="0.3">
      <c r="A13" s="10">
        <v>1</v>
      </c>
      <c r="B13" s="10" t="s">
        <v>1111</v>
      </c>
      <c r="C13" s="162" t="s">
        <v>23079</v>
      </c>
      <c r="D13" s="10" t="s">
        <v>188</v>
      </c>
      <c r="E13" s="10">
        <v>383.04869500000001</v>
      </c>
      <c r="F13" s="10">
        <v>400.79011317999999</v>
      </c>
      <c r="G13" s="10">
        <v>36.130645999999999</v>
      </c>
      <c r="H13" s="10">
        <v>0</v>
      </c>
      <c r="I13" s="10">
        <v>15.385684700000001</v>
      </c>
      <c r="J13" s="10">
        <v>32.361222126999998</v>
      </c>
      <c r="K13" s="10">
        <v>0.81821999999999995</v>
      </c>
      <c r="L13" s="10">
        <v>0</v>
      </c>
      <c r="M13" s="10">
        <f t="shared" si="0"/>
        <v>868.53458100699993</v>
      </c>
    </row>
    <row r="14" spans="1:13" x14ac:dyDescent="0.3">
      <c r="A14" s="10">
        <v>1</v>
      </c>
      <c r="B14" s="10" t="s">
        <v>1196</v>
      </c>
      <c r="C14" s="162" t="s">
        <v>24360</v>
      </c>
      <c r="D14" s="10" t="s">
        <v>460</v>
      </c>
      <c r="E14" s="10">
        <v>1157.26982</v>
      </c>
      <c r="F14" s="10">
        <v>915.88202860000001</v>
      </c>
      <c r="G14" s="10">
        <v>40.326903600000001</v>
      </c>
      <c r="H14" s="10">
        <v>2667.9333440999999</v>
      </c>
      <c r="I14" s="10">
        <v>66.306291999999999</v>
      </c>
      <c r="J14" s="10">
        <v>56.593763404999997</v>
      </c>
      <c r="K14" s="10">
        <v>0.91325884000000002</v>
      </c>
      <c r="L14" s="10">
        <v>121.8141856</v>
      </c>
      <c r="M14" s="10">
        <f t="shared" si="0"/>
        <v>5027.0395961450004</v>
      </c>
    </row>
    <row r="15" spans="1:13" x14ac:dyDescent="0.3">
      <c r="A15" s="10">
        <v>1</v>
      </c>
      <c r="B15" s="10" t="s">
        <v>1196</v>
      </c>
      <c r="C15" s="163" t="s">
        <v>24361</v>
      </c>
      <c r="D15" s="10" t="s">
        <v>462</v>
      </c>
      <c r="E15" s="10">
        <v>802.00920000000008</v>
      </c>
      <c r="F15" s="10">
        <v>334.96209137</v>
      </c>
      <c r="G15" s="10">
        <v>282.4320184</v>
      </c>
      <c r="H15" s="10">
        <v>0</v>
      </c>
      <c r="I15" s="10">
        <v>45.650790000000001</v>
      </c>
      <c r="J15" s="10">
        <v>27.605645022000001</v>
      </c>
      <c r="K15" s="10">
        <v>8.0927917699999998</v>
      </c>
      <c r="L15" s="10">
        <v>0</v>
      </c>
      <c r="M15" s="10">
        <f t="shared" si="0"/>
        <v>1500.7525365620002</v>
      </c>
    </row>
    <row r="16" spans="1:13" x14ac:dyDescent="0.3">
      <c r="A16" s="10">
        <v>1</v>
      </c>
      <c r="B16" s="10" t="s">
        <v>1196</v>
      </c>
      <c r="C16" s="162" t="s">
        <v>24362</v>
      </c>
      <c r="D16" s="10" t="s">
        <v>464</v>
      </c>
      <c r="E16" s="10">
        <v>2090.6990900000001</v>
      </c>
      <c r="F16" s="10">
        <v>1098.0061997</v>
      </c>
      <c r="G16" s="10">
        <v>126.0488229</v>
      </c>
      <c r="H16" s="10">
        <v>558.40795400000002</v>
      </c>
      <c r="I16" s="10">
        <v>120.15527300000001</v>
      </c>
      <c r="J16" s="10">
        <v>88.251662030999995</v>
      </c>
      <c r="K16" s="10">
        <v>3.4771228220000001</v>
      </c>
      <c r="L16" s="10">
        <v>22.240652475000001</v>
      </c>
      <c r="M16" s="10">
        <f t="shared" si="0"/>
        <v>4107.286776928001</v>
      </c>
    </row>
    <row r="17" spans="1:13" x14ac:dyDescent="0.3">
      <c r="A17" s="10">
        <v>1</v>
      </c>
      <c r="B17" s="10" t="s">
        <v>1196</v>
      </c>
      <c r="C17" s="162" t="s">
        <v>24363</v>
      </c>
      <c r="D17" s="10" t="s">
        <v>466</v>
      </c>
      <c r="E17" s="10">
        <v>36.312018500000001</v>
      </c>
      <c r="F17" s="10">
        <v>196.13424280000001</v>
      </c>
      <c r="G17" s="10">
        <v>0</v>
      </c>
      <c r="H17" s="10">
        <v>1686.1137067</v>
      </c>
      <c r="I17" s="10">
        <v>2.2284988499999998</v>
      </c>
      <c r="J17" s="10">
        <v>8.3584490307999992</v>
      </c>
      <c r="K17" s="10">
        <v>0</v>
      </c>
      <c r="L17" s="10">
        <v>87.754999170000005</v>
      </c>
      <c r="M17" s="10">
        <f t="shared" si="0"/>
        <v>2016.9019150508002</v>
      </c>
    </row>
    <row r="18" spans="1:13" x14ac:dyDescent="0.3">
      <c r="A18" s="10">
        <v>1</v>
      </c>
      <c r="B18" s="10" t="s">
        <v>1196</v>
      </c>
      <c r="C18" s="162" t="s">
        <v>24364</v>
      </c>
      <c r="D18" s="10" t="s">
        <v>467</v>
      </c>
      <c r="E18" s="10">
        <v>2767.1019799999999</v>
      </c>
      <c r="F18" s="10">
        <v>1488.7950757000001</v>
      </c>
      <c r="G18" s="10">
        <v>494.19222059999998</v>
      </c>
      <c r="H18" s="10">
        <v>361.06284299999999</v>
      </c>
      <c r="I18" s="10">
        <v>158.25339099999999</v>
      </c>
      <c r="J18" s="10">
        <v>117.27140151</v>
      </c>
      <c r="K18" s="10">
        <v>14.584601126000001</v>
      </c>
      <c r="L18" s="10">
        <v>16.971019913999999</v>
      </c>
      <c r="M18" s="10">
        <f t="shared" si="0"/>
        <v>5418.2325328500001</v>
      </c>
    </row>
    <row r="19" spans="1:13" x14ac:dyDescent="0.3">
      <c r="A19" s="10">
        <v>1</v>
      </c>
      <c r="B19" s="10" t="s">
        <v>1196</v>
      </c>
      <c r="C19" s="162" t="s">
        <v>24365</v>
      </c>
      <c r="D19" s="10" t="s">
        <v>666</v>
      </c>
      <c r="E19" s="10">
        <v>557.70504000000005</v>
      </c>
      <c r="F19" s="10">
        <v>234.53596157999999</v>
      </c>
      <c r="G19" s="10">
        <v>74.932307699999996</v>
      </c>
      <c r="H19" s="10">
        <v>0</v>
      </c>
      <c r="I19" s="10">
        <v>31.8522015</v>
      </c>
      <c r="J19" s="10">
        <v>18.770943137</v>
      </c>
      <c r="K19" s="10">
        <v>1.6969290720000001</v>
      </c>
      <c r="L19" s="10">
        <v>0</v>
      </c>
      <c r="M19" s="10">
        <f t="shared" si="0"/>
        <v>919.49338298900011</v>
      </c>
    </row>
    <row r="20" spans="1:13" x14ac:dyDescent="0.3">
      <c r="A20" s="10">
        <v>1</v>
      </c>
      <c r="B20" s="10" t="s">
        <v>1196</v>
      </c>
      <c r="C20" s="162" t="s">
        <v>24366</v>
      </c>
      <c r="D20" s="10" t="s">
        <v>469</v>
      </c>
      <c r="E20" s="10">
        <v>1623.84068</v>
      </c>
      <c r="F20" s="10">
        <v>716.29147532000002</v>
      </c>
      <c r="G20" s="10">
        <v>470.14850079000001</v>
      </c>
      <c r="H20" s="10">
        <v>0</v>
      </c>
      <c r="I20" s="10">
        <v>93.233488000000008</v>
      </c>
      <c r="J20" s="10">
        <v>59.556973393</v>
      </c>
      <c r="K20" s="10">
        <v>13.521257755000001</v>
      </c>
      <c r="L20" s="10">
        <v>0</v>
      </c>
      <c r="M20" s="10">
        <f t="shared" si="0"/>
        <v>2976.5923752580002</v>
      </c>
    </row>
    <row r="21" spans="1:13" x14ac:dyDescent="0.3">
      <c r="A21" s="10">
        <v>1</v>
      </c>
      <c r="B21" s="10" t="s">
        <v>1196</v>
      </c>
      <c r="C21" s="162" t="s">
        <v>24367</v>
      </c>
      <c r="D21" s="10" t="s">
        <v>471</v>
      </c>
      <c r="E21" s="10">
        <v>704.25011999999992</v>
      </c>
      <c r="F21" s="10">
        <v>319.20125615000001</v>
      </c>
      <c r="G21" s="10">
        <v>62.996924</v>
      </c>
      <c r="H21" s="10">
        <v>0</v>
      </c>
      <c r="I21" s="10">
        <v>40.383550999999997</v>
      </c>
      <c r="J21" s="10">
        <v>25.906098192000002</v>
      </c>
      <c r="K21" s="10">
        <v>1.66406553</v>
      </c>
      <c r="L21" s="10">
        <v>0</v>
      </c>
      <c r="M21" s="10">
        <f t="shared" si="0"/>
        <v>1154.4020148719999</v>
      </c>
    </row>
    <row r="22" spans="1:13" x14ac:dyDescent="0.3">
      <c r="A22" s="10">
        <v>1</v>
      </c>
      <c r="B22" s="10" t="s">
        <v>1196</v>
      </c>
      <c r="C22" s="162" t="s">
        <v>24368</v>
      </c>
      <c r="D22" s="10" t="s">
        <v>182</v>
      </c>
      <c r="E22" s="10">
        <v>5237.0518999999995</v>
      </c>
      <c r="F22" s="10">
        <v>3083.2665794999998</v>
      </c>
      <c r="G22" s="10">
        <v>754.14051601999995</v>
      </c>
      <c r="H22" s="10">
        <v>498.09641299999998</v>
      </c>
      <c r="I22" s="10">
        <v>299.937904</v>
      </c>
      <c r="J22" s="10">
        <v>258.03170748000002</v>
      </c>
      <c r="K22" s="10">
        <v>22.125474369999999</v>
      </c>
      <c r="L22" s="10">
        <v>15.968317150000001</v>
      </c>
      <c r="M22" s="10">
        <f t="shared" si="0"/>
        <v>10168.618811519998</v>
      </c>
    </row>
    <row r="23" spans="1:13" x14ac:dyDescent="0.3">
      <c r="A23" s="10">
        <v>1</v>
      </c>
      <c r="B23" s="10" t="s">
        <v>1196</v>
      </c>
      <c r="C23" s="162" t="s">
        <v>24370</v>
      </c>
      <c r="D23" s="10" t="s">
        <v>24369</v>
      </c>
      <c r="E23" s="10">
        <v>21.344925799999999</v>
      </c>
      <c r="F23" s="10">
        <v>187.59302081000001</v>
      </c>
      <c r="G23" s="10">
        <v>0</v>
      </c>
      <c r="H23" s="10">
        <v>595.68759999999997</v>
      </c>
      <c r="I23" s="10">
        <v>1.2364684400000001</v>
      </c>
      <c r="J23" s="10">
        <v>10.408029319000001</v>
      </c>
      <c r="K23" s="10">
        <v>0</v>
      </c>
      <c r="L23" s="10">
        <v>37.359699999999997</v>
      </c>
      <c r="M23" s="10">
        <f t="shared" si="0"/>
        <v>853.62974436899992</v>
      </c>
    </row>
    <row r="24" spans="1:13" x14ac:dyDescent="0.3">
      <c r="A24" s="10">
        <v>1</v>
      </c>
      <c r="B24" s="10" t="s">
        <v>1196</v>
      </c>
      <c r="C24" s="162" t="s">
        <v>24371</v>
      </c>
      <c r="D24" s="10" t="s">
        <v>472</v>
      </c>
      <c r="E24" s="10">
        <v>2879.0675899999997</v>
      </c>
      <c r="F24" s="10">
        <v>1355.6087156999999</v>
      </c>
      <c r="G24" s="10">
        <v>533.11351478999995</v>
      </c>
      <c r="H24" s="10">
        <v>83.791353000000001</v>
      </c>
      <c r="I24" s="10">
        <v>165.56483700000001</v>
      </c>
      <c r="J24" s="10">
        <v>112.72446999</v>
      </c>
      <c r="K24" s="10">
        <v>15.970431769999999</v>
      </c>
      <c r="L24" s="10">
        <v>4.0762010000000002</v>
      </c>
      <c r="M24" s="10">
        <f t="shared" si="0"/>
        <v>5149.9171132499987</v>
      </c>
    </row>
    <row r="25" spans="1:13" x14ac:dyDescent="0.3">
      <c r="A25" s="10">
        <v>1</v>
      </c>
      <c r="B25" s="10" t="s">
        <v>1196</v>
      </c>
      <c r="C25" s="163" t="s">
        <v>24372</v>
      </c>
      <c r="D25" s="10" t="s">
        <v>23829</v>
      </c>
      <c r="E25" s="10">
        <v>1771.5320200000001</v>
      </c>
      <c r="F25" s="10">
        <v>1269.7417135999999</v>
      </c>
      <c r="G25" s="10">
        <v>217.73183521000001</v>
      </c>
      <c r="H25" s="10">
        <v>468.54388640000002</v>
      </c>
      <c r="I25" s="10">
        <v>101.580359</v>
      </c>
      <c r="J25" s="10">
        <v>96.191694794</v>
      </c>
      <c r="K25" s="10">
        <v>6.2558610297000001</v>
      </c>
      <c r="L25" s="10">
        <v>21.668714900000001</v>
      </c>
      <c r="M25" s="10">
        <f t="shared" si="0"/>
        <v>3953.2460849336999</v>
      </c>
    </row>
    <row r="26" spans="1:13" x14ac:dyDescent="0.3">
      <c r="A26" s="10">
        <v>1</v>
      </c>
      <c r="B26" s="10" t="s">
        <v>1196</v>
      </c>
      <c r="C26" s="162" t="s">
        <v>24373</v>
      </c>
      <c r="D26" s="10" t="s">
        <v>473</v>
      </c>
      <c r="E26" s="10">
        <v>1231.7022599999998</v>
      </c>
      <c r="F26" s="10">
        <v>1580.009194</v>
      </c>
      <c r="G26" s="10">
        <v>551.04803321999998</v>
      </c>
      <c r="H26" s="10">
        <v>2943.2890974000002</v>
      </c>
      <c r="I26" s="10">
        <v>70.609743499999993</v>
      </c>
      <c r="J26" s="10">
        <v>125.00227511999999</v>
      </c>
      <c r="K26" s="10">
        <v>16.703141942999999</v>
      </c>
      <c r="L26" s="10">
        <v>195.35483804</v>
      </c>
      <c r="M26" s="10">
        <f t="shared" si="0"/>
        <v>6713.7185832230007</v>
      </c>
    </row>
    <row r="27" spans="1:13" x14ac:dyDescent="0.3">
      <c r="A27" s="10">
        <v>1</v>
      </c>
      <c r="B27" s="10" t="s">
        <v>1196</v>
      </c>
      <c r="C27" s="162" t="s">
        <v>24374</v>
      </c>
      <c r="D27" s="10" t="s">
        <v>474</v>
      </c>
      <c r="E27" s="10">
        <v>3465.9218500000002</v>
      </c>
      <c r="F27" s="10">
        <v>2068.9220971</v>
      </c>
      <c r="G27" s="10">
        <v>676.82198232999997</v>
      </c>
      <c r="H27" s="10">
        <v>0</v>
      </c>
      <c r="I27" s="10">
        <v>198.56341499999999</v>
      </c>
      <c r="J27" s="10">
        <v>170.45051179000001</v>
      </c>
      <c r="K27" s="10">
        <v>19.43116053</v>
      </c>
      <c r="L27" s="10">
        <v>0</v>
      </c>
      <c r="M27" s="10">
        <f t="shared" si="0"/>
        <v>6600.1110167499992</v>
      </c>
    </row>
    <row r="28" spans="1:13" x14ac:dyDescent="0.3">
      <c r="A28" s="10">
        <v>1</v>
      </c>
      <c r="B28" s="10" t="s">
        <v>1190</v>
      </c>
      <c r="C28" s="162" t="s">
        <v>24310</v>
      </c>
      <c r="D28" s="10" t="s">
        <v>431</v>
      </c>
      <c r="E28" s="10">
        <v>651.36113999999998</v>
      </c>
      <c r="F28" s="10">
        <v>253.42872532999999</v>
      </c>
      <c r="G28" s="10">
        <v>57.462944200000003</v>
      </c>
      <c r="H28" s="10">
        <v>0</v>
      </c>
      <c r="I28" s="10">
        <v>35.531502399999994</v>
      </c>
      <c r="J28" s="10">
        <v>21.038651761000001</v>
      </c>
      <c r="K28" s="10">
        <v>1.3013136110000001</v>
      </c>
      <c r="L28" s="10">
        <v>0</v>
      </c>
      <c r="M28" s="10">
        <f t="shared" si="0"/>
        <v>1020.124277302</v>
      </c>
    </row>
    <row r="29" spans="1:13" x14ac:dyDescent="0.3">
      <c r="A29" s="10">
        <v>1</v>
      </c>
      <c r="B29" s="10" t="s">
        <v>1190</v>
      </c>
      <c r="C29" s="162" t="s">
        <v>24311</v>
      </c>
      <c r="D29" s="10" t="s">
        <v>433</v>
      </c>
      <c r="E29" s="10">
        <v>625.69329000000005</v>
      </c>
      <c r="F29" s="10">
        <v>365.0080284</v>
      </c>
      <c r="G29" s="10">
        <v>236.94621720000001</v>
      </c>
      <c r="H29" s="10">
        <v>0</v>
      </c>
      <c r="I29" s="10">
        <v>31.825931099999998</v>
      </c>
      <c r="J29" s="10">
        <v>29.625405666999999</v>
      </c>
      <c r="K29" s="10">
        <v>5.3659206340000001</v>
      </c>
      <c r="L29" s="10">
        <v>0</v>
      </c>
      <c r="M29" s="10">
        <f t="shared" si="0"/>
        <v>1294.4647930010001</v>
      </c>
    </row>
    <row r="30" spans="1:13" x14ac:dyDescent="0.3">
      <c r="A30" s="10">
        <v>1</v>
      </c>
      <c r="B30" s="10" t="s">
        <v>1190</v>
      </c>
      <c r="C30" s="162" t="s">
        <v>24312</v>
      </c>
      <c r="D30" s="10" t="s">
        <v>434</v>
      </c>
      <c r="E30" s="10">
        <v>3030.84186</v>
      </c>
      <c r="F30" s="10">
        <v>948.76526307999995</v>
      </c>
      <c r="G30" s="10">
        <v>112.1092089</v>
      </c>
      <c r="H30" s="10">
        <v>2440.1184143</v>
      </c>
      <c r="I30" s="10">
        <v>150.79770200000002</v>
      </c>
      <c r="J30" s="10">
        <v>76.815623447999997</v>
      </c>
      <c r="K30" s="10">
        <v>2.5388442599999999</v>
      </c>
      <c r="L30" s="10">
        <v>119.31410228</v>
      </c>
      <c r="M30" s="10">
        <f t="shared" si="0"/>
        <v>6881.3010182679991</v>
      </c>
    </row>
    <row r="31" spans="1:13" x14ac:dyDescent="0.3">
      <c r="A31" s="10">
        <v>1</v>
      </c>
      <c r="B31" s="10" t="s">
        <v>1190</v>
      </c>
      <c r="C31" s="162" t="s">
        <v>24313</v>
      </c>
      <c r="D31" s="10" t="s">
        <v>666</v>
      </c>
      <c r="E31" s="10">
        <v>275.31214</v>
      </c>
      <c r="F31" s="10">
        <v>104.03628599</v>
      </c>
      <c r="G31" s="10">
        <v>12.162498599999999</v>
      </c>
      <c r="H31" s="10">
        <v>0</v>
      </c>
      <c r="I31" s="10">
        <v>14.326984700000001</v>
      </c>
      <c r="J31" s="10">
        <v>8.2470591069000001</v>
      </c>
      <c r="K31" s="10">
        <v>0.27543407199999997</v>
      </c>
      <c r="L31" s="10">
        <v>0</v>
      </c>
      <c r="M31" s="10">
        <f t="shared" si="0"/>
        <v>414.36040246890002</v>
      </c>
    </row>
    <row r="32" spans="1:13" x14ac:dyDescent="0.3">
      <c r="A32" s="10">
        <v>1</v>
      </c>
      <c r="B32" s="10" t="s">
        <v>1190</v>
      </c>
      <c r="C32" s="162" t="s">
        <v>24314</v>
      </c>
      <c r="D32" s="10" t="s">
        <v>329</v>
      </c>
      <c r="E32" s="10">
        <v>538.84504000000004</v>
      </c>
      <c r="F32" s="10">
        <v>258.10034478</v>
      </c>
      <c r="G32" s="10">
        <v>6.6236639999999998</v>
      </c>
      <c r="H32" s="10">
        <v>622.73979999999995</v>
      </c>
      <c r="I32" s="10">
        <v>28.7207866</v>
      </c>
      <c r="J32" s="10">
        <v>17.395950933999998</v>
      </c>
      <c r="K32" s="10">
        <v>0.15000037999999999</v>
      </c>
      <c r="L32" s="10">
        <v>21.943745801999999</v>
      </c>
      <c r="M32" s="10">
        <f t="shared" si="0"/>
        <v>1494.5193324960001</v>
      </c>
    </row>
    <row r="33" spans="1:13" x14ac:dyDescent="0.3">
      <c r="A33" s="10">
        <v>1</v>
      </c>
      <c r="B33" s="10" t="s">
        <v>1190</v>
      </c>
      <c r="C33" s="162" t="s">
        <v>24315</v>
      </c>
      <c r="D33" s="10" t="s">
        <v>436</v>
      </c>
      <c r="E33" s="10">
        <v>1569.0700199999999</v>
      </c>
      <c r="F33" s="10">
        <v>271.71903393999997</v>
      </c>
      <c r="G33" s="10">
        <v>84.896799200000004</v>
      </c>
      <c r="H33" s="10">
        <v>0</v>
      </c>
      <c r="I33" s="10">
        <v>72.808791999999997</v>
      </c>
      <c r="J33" s="10">
        <v>22.196464285000001</v>
      </c>
      <c r="K33" s="10">
        <v>1.9225845100000001</v>
      </c>
      <c r="L33" s="10">
        <v>0</v>
      </c>
      <c r="M33" s="10">
        <f t="shared" si="0"/>
        <v>2022.6136939349999</v>
      </c>
    </row>
    <row r="34" spans="1:13" x14ac:dyDescent="0.3">
      <c r="A34" s="10">
        <v>1</v>
      </c>
      <c r="B34" s="10" t="s">
        <v>1190</v>
      </c>
      <c r="C34" s="162" t="s">
        <v>24316</v>
      </c>
      <c r="D34" s="7" t="s">
        <v>27242</v>
      </c>
      <c r="E34" s="10">
        <v>267.61486000000002</v>
      </c>
      <c r="F34" s="10">
        <v>211.11657459</v>
      </c>
      <c r="G34" s="10">
        <v>30.055720000000001</v>
      </c>
      <c r="H34" s="10">
        <v>1147.2889892999999</v>
      </c>
      <c r="I34" s="10">
        <v>14.647288</v>
      </c>
      <c r="J34" s="10">
        <v>14.678143447</v>
      </c>
      <c r="K34" s="10">
        <v>0.68064599999999997</v>
      </c>
      <c r="L34" s="10">
        <v>41.428888886000003</v>
      </c>
      <c r="M34" s="10">
        <f t="shared" si="0"/>
        <v>1727.5111102229998</v>
      </c>
    </row>
    <row r="35" spans="1:13" x14ac:dyDescent="0.3">
      <c r="A35" s="10">
        <v>1</v>
      </c>
      <c r="B35" s="10" t="s">
        <v>1190</v>
      </c>
      <c r="C35" s="162" t="s">
        <v>24317</v>
      </c>
      <c r="D35" s="10" t="s">
        <v>556</v>
      </c>
      <c r="E35" s="10">
        <v>284.79018000000002</v>
      </c>
      <c r="F35" s="10">
        <v>123.58731052</v>
      </c>
      <c r="G35" s="10">
        <v>60.336618999999999</v>
      </c>
      <c r="H35" s="10">
        <v>161.10825</v>
      </c>
      <c r="I35" s="10">
        <v>15.2049229</v>
      </c>
      <c r="J35" s="10">
        <v>8.9686670928000005</v>
      </c>
      <c r="K35" s="10">
        <v>1.3663932000000001</v>
      </c>
      <c r="L35" s="10">
        <v>5.1649130000000003</v>
      </c>
      <c r="M35" s="10">
        <f t="shared" si="0"/>
        <v>660.52725571279996</v>
      </c>
    </row>
    <row r="36" spans="1:13" x14ac:dyDescent="0.3">
      <c r="A36" s="10">
        <v>1</v>
      </c>
      <c r="B36" s="10" t="s">
        <v>1190</v>
      </c>
      <c r="C36" s="162" t="s">
        <v>24318</v>
      </c>
      <c r="D36" s="10" t="s">
        <v>439</v>
      </c>
      <c r="E36" s="10">
        <v>427.39146</v>
      </c>
      <c r="F36" s="10">
        <v>151.26777876</v>
      </c>
      <c r="G36" s="10">
        <v>71.009461999999999</v>
      </c>
      <c r="H36" s="10">
        <v>0</v>
      </c>
      <c r="I36" s="10">
        <v>22.769288100000001</v>
      </c>
      <c r="J36" s="10">
        <v>11.866378964999999</v>
      </c>
      <c r="K36" s="10">
        <v>1.60809191</v>
      </c>
      <c r="L36" s="10">
        <v>0</v>
      </c>
      <c r="M36" s="10">
        <f t="shared" si="0"/>
        <v>685.91245973499997</v>
      </c>
    </row>
    <row r="37" spans="1:13" x14ac:dyDescent="0.3">
      <c r="A37" s="10">
        <v>1</v>
      </c>
      <c r="B37" s="10" t="s">
        <v>1190</v>
      </c>
      <c r="C37" s="162" t="s">
        <v>24319</v>
      </c>
      <c r="D37" s="10" t="s">
        <v>440</v>
      </c>
      <c r="E37" s="10">
        <v>1844.09022</v>
      </c>
      <c r="F37" s="10">
        <v>372.84540251999999</v>
      </c>
      <c r="G37" s="10">
        <v>236.4957838</v>
      </c>
      <c r="H37" s="10">
        <v>0</v>
      </c>
      <c r="I37" s="10">
        <v>86.305051000000006</v>
      </c>
      <c r="J37" s="10">
        <v>29.704437847000001</v>
      </c>
      <c r="K37" s="10">
        <v>5.3557194709999996</v>
      </c>
      <c r="L37" s="10">
        <v>0</v>
      </c>
      <c r="M37" s="10">
        <f t="shared" si="0"/>
        <v>2574.7966146379999</v>
      </c>
    </row>
    <row r="38" spans="1:13" x14ac:dyDescent="0.3">
      <c r="A38" s="10">
        <v>1</v>
      </c>
      <c r="B38" s="10" t="s">
        <v>1190</v>
      </c>
      <c r="C38" s="162" t="s">
        <v>24321</v>
      </c>
      <c r="D38" s="10" t="s">
        <v>24320</v>
      </c>
      <c r="E38" s="10">
        <v>135.074794</v>
      </c>
      <c r="F38" s="10">
        <v>118.38126932999999</v>
      </c>
      <c r="G38" s="10">
        <v>95.300597699999997</v>
      </c>
      <c r="H38" s="10">
        <v>0</v>
      </c>
      <c r="I38" s="10">
        <v>6.849132</v>
      </c>
      <c r="J38" s="10">
        <v>6.9408765466000002</v>
      </c>
      <c r="K38" s="10">
        <v>2.1581927799999998</v>
      </c>
      <c r="L38" s="10">
        <v>0</v>
      </c>
      <c r="M38" s="10">
        <f t="shared" si="0"/>
        <v>364.70486235660002</v>
      </c>
    </row>
    <row r="39" spans="1:13" x14ac:dyDescent="0.3">
      <c r="A39" s="10">
        <v>1</v>
      </c>
      <c r="B39" s="10" t="s">
        <v>1190</v>
      </c>
      <c r="C39" s="162" t="s">
        <v>24322</v>
      </c>
      <c r="D39" s="10" t="s">
        <v>442</v>
      </c>
      <c r="E39" s="10">
        <v>545.34735000000001</v>
      </c>
      <c r="F39" s="10">
        <v>120.40047052</v>
      </c>
      <c r="G39" s="10">
        <v>74.557450000000003</v>
      </c>
      <c r="H39" s="10">
        <v>0</v>
      </c>
      <c r="I39" s="10">
        <v>23.8523909</v>
      </c>
      <c r="J39" s="10">
        <v>9.4285363774000004</v>
      </c>
      <c r="K39" s="10">
        <v>1.6884405</v>
      </c>
      <c r="L39" s="10">
        <v>0</v>
      </c>
      <c r="M39" s="10">
        <f t="shared" si="0"/>
        <v>775.27463829739997</v>
      </c>
    </row>
    <row r="40" spans="1:13" x14ac:dyDescent="0.3">
      <c r="A40" s="10">
        <v>1</v>
      </c>
      <c r="B40" s="10" t="s">
        <v>1190</v>
      </c>
      <c r="C40" s="162" t="s">
        <v>24323</v>
      </c>
      <c r="D40" s="10" t="s">
        <v>807</v>
      </c>
      <c r="E40" s="10">
        <v>633.50290999999993</v>
      </c>
      <c r="F40" s="10">
        <v>187.56107707999999</v>
      </c>
      <c r="G40" s="10">
        <v>63.086497600000001</v>
      </c>
      <c r="H40" s="10">
        <v>0</v>
      </c>
      <c r="I40" s="10">
        <v>29.8354857</v>
      </c>
      <c r="J40" s="10">
        <v>14.219052656000001</v>
      </c>
      <c r="K40" s="10">
        <v>1.428666483</v>
      </c>
      <c r="L40" s="10">
        <v>0</v>
      </c>
      <c r="M40" s="10">
        <f t="shared" si="0"/>
        <v>929.63368951900009</v>
      </c>
    </row>
    <row r="41" spans="1:13" x14ac:dyDescent="0.3">
      <c r="A41" s="10">
        <v>1</v>
      </c>
      <c r="B41" s="10" t="s">
        <v>1190</v>
      </c>
      <c r="C41" s="162" t="s">
        <v>24325</v>
      </c>
      <c r="D41" s="10" t="s">
        <v>24324</v>
      </c>
      <c r="E41" s="10">
        <v>298.00799999999998</v>
      </c>
      <c r="F41" s="10">
        <v>183.84864572999999</v>
      </c>
      <c r="G41" s="10">
        <v>43.763407999999998</v>
      </c>
      <c r="H41" s="10">
        <v>204.3615341</v>
      </c>
      <c r="I41" s="10">
        <v>15.5670278</v>
      </c>
      <c r="J41" s="10">
        <v>14.762410145</v>
      </c>
      <c r="K41" s="10">
        <v>0.99107336000000001</v>
      </c>
      <c r="L41" s="10">
        <v>12.48845508</v>
      </c>
      <c r="M41" s="10">
        <f t="shared" si="0"/>
        <v>773.79055421499993</v>
      </c>
    </row>
    <row r="42" spans="1:13" x14ac:dyDescent="0.3">
      <c r="A42" s="10">
        <v>1</v>
      </c>
      <c r="B42" s="10" t="s">
        <v>1190</v>
      </c>
      <c r="C42" s="162" t="s">
        <v>24326</v>
      </c>
      <c r="D42" s="10" t="s">
        <v>69</v>
      </c>
      <c r="E42" s="10">
        <v>287.87630000000001</v>
      </c>
      <c r="F42" s="10">
        <v>183.59980723000001</v>
      </c>
      <c r="G42" s="10">
        <v>72.184373300000004</v>
      </c>
      <c r="H42" s="10">
        <v>373.65244000000001</v>
      </c>
      <c r="I42" s="10">
        <v>14.636598000000001</v>
      </c>
      <c r="J42" s="10">
        <v>11.199269182</v>
      </c>
      <c r="K42" s="10">
        <v>1.63469851</v>
      </c>
      <c r="L42" s="10">
        <v>19.910183</v>
      </c>
      <c r="M42" s="10">
        <f t="shared" si="0"/>
        <v>964.69366922200015</v>
      </c>
    </row>
    <row r="43" spans="1:13" x14ac:dyDescent="0.3">
      <c r="A43" s="10">
        <v>1</v>
      </c>
      <c r="B43" s="10" t="s">
        <v>1190</v>
      </c>
      <c r="C43" s="162" t="s">
        <v>24327</v>
      </c>
      <c r="D43" s="10" t="s">
        <v>443</v>
      </c>
      <c r="E43" s="10">
        <v>2568.1202400000002</v>
      </c>
      <c r="F43" s="10">
        <v>504.09821096000002</v>
      </c>
      <c r="G43" s="10">
        <v>26.3622522</v>
      </c>
      <c r="H43" s="10">
        <v>191.71643299999999</v>
      </c>
      <c r="I43" s="10">
        <v>121.069985</v>
      </c>
      <c r="J43" s="10">
        <v>41.067334375999998</v>
      </c>
      <c r="K43" s="10">
        <v>0.59700373799999995</v>
      </c>
      <c r="L43" s="10">
        <v>6.1461656700000002</v>
      </c>
      <c r="M43" s="10">
        <f t="shared" si="0"/>
        <v>3459.1776249439999</v>
      </c>
    </row>
    <row r="44" spans="1:13" x14ac:dyDescent="0.3">
      <c r="A44" s="10">
        <v>1</v>
      </c>
      <c r="B44" s="10" t="s">
        <v>1226</v>
      </c>
      <c r="C44" s="164" t="s">
        <v>25149</v>
      </c>
      <c r="D44" s="10" t="s">
        <v>580</v>
      </c>
      <c r="E44" s="10">
        <v>480.96536000000003</v>
      </c>
      <c r="F44" s="10">
        <v>320.72636118999998</v>
      </c>
      <c r="G44" s="10">
        <v>20.368233</v>
      </c>
      <c r="H44" s="10">
        <v>0</v>
      </c>
      <c r="I44" s="10">
        <v>25.184417500000002</v>
      </c>
      <c r="J44" s="10">
        <v>19.693565297999999</v>
      </c>
      <c r="K44" s="10">
        <v>0.46126208000000002</v>
      </c>
      <c r="L44" s="10">
        <v>0</v>
      </c>
      <c r="M44" s="10">
        <f t="shared" si="0"/>
        <v>867.39919906799992</v>
      </c>
    </row>
    <row r="45" spans="1:13" x14ac:dyDescent="0.3">
      <c r="A45" s="10">
        <v>1</v>
      </c>
      <c r="B45" s="10" t="s">
        <v>1226</v>
      </c>
      <c r="C45" s="164" t="s">
        <v>25150</v>
      </c>
      <c r="D45" s="10" t="s">
        <v>319</v>
      </c>
      <c r="E45" s="10">
        <v>343.78364099999999</v>
      </c>
      <c r="F45" s="10">
        <v>282.86854947</v>
      </c>
      <c r="G45" s="10">
        <v>35.956832599999998</v>
      </c>
      <c r="H45" s="10">
        <v>0</v>
      </c>
      <c r="I45" s="10">
        <v>20.701480500000002</v>
      </c>
      <c r="J45" s="10">
        <v>17.417306186000001</v>
      </c>
      <c r="K45" s="10">
        <v>0.81428374999999997</v>
      </c>
      <c r="L45" s="10">
        <v>0</v>
      </c>
      <c r="M45" s="10">
        <f t="shared" si="0"/>
        <v>701.54209350600001</v>
      </c>
    </row>
    <row r="46" spans="1:13" x14ac:dyDescent="0.3">
      <c r="A46" s="10">
        <v>1</v>
      </c>
      <c r="B46" s="10" t="s">
        <v>1226</v>
      </c>
      <c r="C46" s="164" t="s">
        <v>25151</v>
      </c>
      <c r="D46" s="10" t="s">
        <v>582</v>
      </c>
      <c r="E46" s="10">
        <v>388.87927999999999</v>
      </c>
      <c r="F46" s="10">
        <v>244.61673811</v>
      </c>
      <c r="G46" s="10">
        <v>3.9072300000000002</v>
      </c>
      <c r="H46" s="10">
        <v>0</v>
      </c>
      <c r="I46" s="10">
        <v>24.2734773</v>
      </c>
      <c r="J46" s="10">
        <v>17.864299130999999</v>
      </c>
      <c r="K46" s="10">
        <v>8.8483699999999998E-2</v>
      </c>
      <c r="L46" s="10">
        <v>0</v>
      </c>
      <c r="M46" s="10">
        <f t="shared" si="0"/>
        <v>679.62950824100005</v>
      </c>
    </row>
    <row r="47" spans="1:13" x14ac:dyDescent="0.3">
      <c r="A47" s="10">
        <v>1</v>
      </c>
      <c r="B47" s="10" t="s">
        <v>1226</v>
      </c>
      <c r="C47" s="164" t="s">
        <v>25152</v>
      </c>
      <c r="D47" s="10" t="s">
        <v>584</v>
      </c>
      <c r="E47" s="10">
        <v>206.06385399999999</v>
      </c>
      <c r="F47" s="10">
        <v>132.90019905</v>
      </c>
      <c r="G47" s="10">
        <v>118.36907739999999</v>
      </c>
      <c r="H47" s="10">
        <v>0</v>
      </c>
      <c r="I47" s="10">
        <v>13.1520344</v>
      </c>
      <c r="J47" s="10">
        <v>7.7484853740000004</v>
      </c>
      <c r="K47" s="10">
        <v>2.6806059609999999</v>
      </c>
      <c r="L47" s="10">
        <v>0</v>
      </c>
      <c r="M47" s="10">
        <f t="shared" si="0"/>
        <v>480.91425618499994</v>
      </c>
    </row>
    <row r="48" spans="1:13" x14ac:dyDescent="0.3">
      <c r="A48" s="10">
        <v>1</v>
      </c>
      <c r="B48" s="10" t="s">
        <v>1226</v>
      </c>
      <c r="C48" s="164" t="s">
        <v>25153</v>
      </c>
      <c r="D48" s="10" t="s">
        <v>586</v>
      </c>
      <c r="E48" s="10">
        <v>725.68273000000011</v>
      </c>
      <c r="F48" s="10">
        <v>337.33293207999998</v>
      </c>
      <c r="G48" s="10">
        <v>29.2216977</v>
      </c>
      <c r="H48" s="10">
        <v>0</v>
      </c>
      <c r="I48" s="10">
        <v>32.483030499999998</v>
      </c>
      <c r="J48" s="10">
        <v>24.378596995999999</v>
      </c>
      <c r="K48" s="10">
        <v>0.66175923000000003</v>
      </c>
      <c r="L48" s="10">
        <v>0</v>
      </c>
      <c r="M48" s="10">
        <f t="shared" si="0"/>
        <v>1149.760746506</v>
      </c>
    </row>
    <row r="49" spans="1:13" x14ac:dyDescent="0.3">
      <c r="A49" s="10">
        <v>1</v>
      </c>
      <c r="B49" s="10" t="s">
        <v>1226</v>
      </c>
      <c r="C49" s="164" t="s">
        <v>25154</v>
      </c>
      <c r="D49" s="10" t="s">
        <v>222</v>
      </c>
      <c r="E49" s="10">
        <v>1693.73162</v>
      </c>
      <c r="F49" s="10">
        <v>1131.9158577999999</v>
      </c>
      <c r="G49" s="10">
        <v>32.6633651</v>
      </c>
      <c r="H49" s="10">
        <v>0</v>
      </c>
      <c r="I49" s="10">
        <v>105.20964400000001</v>
      </c>
      <c r="J49" s="10">
        <v>92.443627507000002</v>
      </c>
      <c r="K49" s="10">
        <v>0.73969971800000001</v>
      </c>
      <c r="L49" s="10">
        <v>0</v>
      </c>
      <c r="M49" s="10">
        <f t="shared" si="0"/>
        <v>3056.7038141250005</v>
      </c>
    </row>
    <row r="50" spans="1:13" x14ac:dyDescent="0.3">
      <c r="A50" s="10">
        <v>1</v>
      </c>
      <c r="B50" s="10" t="s">
        <v>1226</v>
      </c>
      <c r="C50" s="164" t="s">
        <v>25155</v>
      </c>
      <c r="D50" s="10" t="s">
        <v>589</v>
      </c>
      <c r="E50" s="10">
        <v>1429.7220599999998</v>
      </c>
      <c r="F50" s="10">
        <v>465.98650203</v>
      </c>
      <c r="G50" s="10">
        <v>23.789310100000002</v>
      </c>
      <c r="H50" s="10">
        <v>0</v>
      </c>
      <c r="I50" s="10">
        <v>67.537036999999998</v>
      </c>
      <c r="J50" s="10">
        <v>36.646058609999997</v>
      </c>
      <c r="K50" s="10">
        <v>0.53873632000000005</v>
      </c>
      <c r="L50" s="10">
        <v>0</v>
      </c>
      <c r="M50" s="10">
        <f t="shared" si="0"/>
        <v>2024.2197040599999</v>
      </c>
    </row>
    <row r="51" spans="1:13" x14ac:dyDescent="0.3">
      <c r="A51" s="10">
        <v>1</v>
      </c>
      <c r="B51" s="10" t="s">
        <v>1226</v>
      </c>
      <c r="C51" s="164" t="s">
        <v>25156</v>
      </c>
      <c r="D51" s="10" t="s">
        <v>591</v>
      </c>
      <c r="E51" s="10">
        <v>2182.9314100000001</v>
      </c>
      <c r="F51" s="10">
        <v>900.81201482999995</v>
      </c>
      <c r="G51" s="10">
        <v>35.283295600000002</v>
      </c>
      <c r="H51" s="10">
        <v>491.36000749999999</v>
      </c>
      <c r="I51" s="10">
        <v>131.58365500000002</v>
      </c>
      <c r="J51" s="10">
        <v>68.192226551999994</v>
      </c>
      <c r="K51" s="10">
        <v>0.79902982</v>
      </c>
      <c r="L51" s="10">
        <v>43.119999993999997</v>
      </c>
      <c r="M51" s="10">
        <f t="shared" si="0"/>
        <v>3854.0816392960005</v>
      </c>
    </row>
    <row r="52" spans="1:13" x14ac:dyDescent="0.3">
      <c r="A52" s="10">
        <v>1</v>
      </c>
      <c r="B52" s="10" t="s">
        <v>1226</v>
      </c>
      <c r="C52" s="164" t="s">
        <v>25158</v>
      </c>
      <c r="D52" s="10" t="s">
        <v>25157</v>
      </c>
      <c r="E52" s="10">
        <v>483.53299000000004</v>
      </c>
      <c r="F52" s="10">
        <v>302.69396915999999</v>
      </c>
      <c r="G52" s="10">
        <v>26.849401400000001</v>
      </c>
      <c r="H52" s="10">
        <v>1.610163</v>
      </c>
      <c r="I52" s="10">
        <v>29.3506143</v>
      </c>
      <c r="J52" s="10">
        <v>23.530530899999999</v>
      </c>
      <c r="K52" s="10">
        <v>0.60803616999999999</v>
      </c>
      <c r="L52" s="10">
        <v>5.1619669E-2</v>
      </c>
      <c r="M52" s="10">
        <f t="shared" si="0"/>
        <v>868.2273245990001</v>
      </c>
    </row>
    <row r="53" spans="1:13" x14ac:dyDescent="0.3">
      <c r="A53" s="10">
        <v>1</v>
      </c>
      <c r="B53" s="10" t="s">
        <v>1226</v>
      </c>
      <c r="C53" s="164" t="s">
        <v>25159</v>
      </c>
      <c r="D53" s="10" t="s">
        <v>854</v>
      </c>
      <c r="E53" s="10">
        <v>270.30474799999996</v>
      </c>
      <c r="F53" s="10">
        <v>112.33009787</v>
      </c>
      <c r="G53" s="10">
        <v>57.150880000000001</v>
      </c>
      <c r="H53" s="10">
        <v>0</v>
      </c>
      <c r="I53" s="10">
        <v>13.6877975</v>
      </c>
      <c r="J53" s="10">
        <v>7.8738646710999998</v>
      </c>
      <c r="K53" s="10">
        <v>1.2942496999999999</v>
      </c>
      <c r="L53" s="10">
        <v>0</v>
      </c>
      <c r="M53" s="10">
        <f t="shared" si="0"/>
        <v>462.6416377411</v>
      </c>
    </row>
    <row r="54" spans="1:13" x14ac:dyDescent="0.3">
      <c r="A54" s="10">
        <v>1</v>
      </c>
      <c r="B54" s="10" t="s">
        <v>1265</v>
      </c>
      <c r="C54" s="164" t="s">
        <v>25875</v>
      </c>
      <c r="D54" s="10" t="s">
        <v>464</v>
      </c>
      <c r="E54" s="10">
        <v>73.718646000000007</v>
      </c>
      <c r="F54" s="10">
        <v>129.94165509000001</v>
      </c>
      <c r="G54" s="10">
        <v>0</v>
      </c>
      <c r="H54" s="10">
        <v>10.15516</v>
      </c>
      <c r="I54" s="10">
        <v>4.4485659000000002</v>
      </c>
      <c r="J54" s="8">
        <v>10.094279396999999</v>
      </c>
      <c r="K54" s="8">
        <v>0</v>
      </c>
      <c r="L54" s="10">
        <v>0.77152149999999997</v>
      </c>
      <c r="M54" s="10">
        <f t="shared" si="0"/>
        <v>229.12982788700003</v>
      </c>
    </row>
    <row r="55" spans="1:13" x14ac:dyDescent="0.3">
      <c r="A55" s="10">
        <v>1</v>
      </c>
      <c r="B55" s="10" t="s">
        <v>1265</v>
      </c>
      <c r="C55" s="164" t="s">
        <v>25876</v>
      </c>
      <c r="D55" s="10" t="s">
        <v>191</v>
      </c>
      <c r="E55" s="10">
        <v>564.88515000000007</v>
      </c>
      <c r="F55" s="10">
        <v>295.81370678000002</v>
      </c>
      <c r="G55" s="10">
        <v>7.3811260000000001</v>
      </c>
      <c r="H55" s="10">
        <v>7.9330930999999998</v>
      </c>
      <c r="I55" s="10">
        <v>29.801950400000003</v>
      </c>
      <c r="J55" s="8">
        <v>23.373665456000001</v>
      </c>
      <c r="K55" s="8">
        <v>0.167154</v>
      </c>
      <c r="L55" s="10">
        <v>0.27823097000000002</v>
      </c>
      <c r="M55" s="10">
        <f t="shared" si="0"/>
        <v>929.63407670600009</v>
      </c>
    </row>
    <row r="56" spans="1:13" x14ac:dyDescent="0.3">
      <c r="A56" s="10">
        <v>1</v>
      </c>
      <c r="B56" s="10" t="s">
        <v>1265</v>
      </c>
      <c r="C56" s="164" t="s">
        <v>25878</v>
      </c>
      <c r="D56" s="10" t="s">
        <v>25877</v>
      </c>
      <c r="E56" s="10">
        <v>180.49446700000001</v>
      </c>
      <c r="F56" s="10">
        <v>272.08698704</v>
      </c>
      <c r="G56" s="10">
        <v>12.03819</v>
      </c>
      <c r="H56" s="10">
        <v>528.95839999999998</v>
      </c>
      <c r="I56" s="10">
        <v>10.7182765</v>
      </c>
      <c r="J56" s="8">
        <v>18.414473727000001</v>
      </c>
      <c r="K56" s="8">
        <v>0.27261980000000002</v>
      </c>
      <c r="L56" s="10">
        <v>19.267160000000001</v>
      </c>
      <c r="M56" s="10">
        <f t="shared" si="0"/>
        <v>1042.2505740670001</v>
      </c>
    </row>
    <row r="57" spans="1:13" x14ac:dyDescent="0.3">
      <c r="A57" s="10">
        <v>1</v>
      </c>
      <c r="B57" s="10" t="s">
        <v>1265</v>
      </c>
      <c r="C57" s="164" t="s">
        <v>25879</v>
      </c>
      <c r="D57" s="10" t="s">
        <v>813</v>
      </c>
      <c r="E57" s="10">
        <v>1385.0715</v>
      </c>
      <c r="F57" s="10">
        <v>1112.0812139</v>
      </c>
      <c r="G57" s="10">
        <v>32.562169400000002</v>
      </c>
      <c r="H57" s="10">
        <v>381.68012390000001</v>
      </c>
      <c r="I57" s="10">
        <v>76.141287000000005</v>
      </c>
      <c r="J57" s="8">
        <v>92.958242705000004</v>
      </c>
      <c r="K57" s="8">
        <v>0.73740730700000001</v>
      </c>
      <c r="L57" s="10">
        <v>21.556799007999999</v>
      </c>
      <c r="M57" s="10">
        <f t="shared" si="0"/>
        <v>3102.78874322</v>
      </c>
    </row>
    <row r="58" spans="1:13" x14ac:dyDescent="0.3">
      <c r="A58" s="10">
        <v>1</v>
      </c>
      <c r="B58" s="10" t="s">
        <v>1265</v>
      </c>
      <c r="C58" s="164" t="s">
        <v>25880</v>
      </c>
      <c r="D58" s="10" t="s">
        <v>69</v>
      </c>
      <c r="E58" s="10">
        <v>458.67044199999998</v>
      </c>
      <c r="F58" s="10">
        <v>359.73767770000001</v>
      </c>
      <c r="G58" s="10">
        <v>21.591879899999999</v>
      </c>
      <c r="H58" s="10">
        <v>204.73070000000001</v>
      </c>
      <c r="I58" s="10">
        <v>23.077872200000002</v>
      </c>
      <c r="J58" s="8">
        <v>25.999474659000001</v>
      </c>
      <c r="K58" s="8">
        <v>0.48897298</v>
      </c>
      <c r="L58" s="10">
        <v>6.5633900000000001</v>
      </c>
      <c r="M58" s="10">
        <f t="shared" si="0"/>
        <v>1100.860409439</v>
      </c>
    </row>
    <row r="59" spans="1:13" x14ac:dyDescent="0.3">
      <c r="A59" s="10">
        <v>1</v>
      </c>
      <c r="B59" s="10" t="s">
        <v>1287</v>
      </c>
      <c r="C59" s="164" t="s">
        <v>26598</v>
      </c>
      <c r="D59" s="10" t="s">
        <v>26597</v>
      </c>
      <c r="E59" s="10">
        <v>171.04831799999999</v>
      </c>
      <c r="F59" s="10">
        <v>210.70806632</v>
      </c>
      <c r="G59" s="10">
        <v>24.845884999999999</v>
      </c>
      <c r="H59" s="10">
        <v>31.061</v>
      </c>
      <c r="I59" s="10">
        <v>8.9994405000000004</v>
      </c>
      <c r="J59" s="10">
        <v>17.246851068000002</v>
      </c>
      <c r="K59" s="10">
        <v>0.56266360000000004</v>
      </c>
      <c r="L59" s="10">
        <v>0.99577400000000005</v>
      </c>
      <c r="M59" s="10">
        <f t="shared" si="0"/>
        <v>465.46799848799998</v>
      </c>
    </row>
    <row r="60" spans="1:13" x14ac:dyDescent="0.3">
      <c r="A60" s="10">
        <v>1</v>
      </c>
      <c r="B60" s="10" t="s">
        <v>1287</v>
      </c>
      <c r="C60" s="164" t="s">
        <v>26599</v>
      </c>
      <c r="D60" s="10" t="s">
        <v>921</v>
      </c>
      <c r="E60" s="10">
        <v>176.59356</v>
      </c>
      <c r="F60" s="10">
        <v>82.837793688999994</v>
      </c>
      <c r="G60" s="10">
        <v>32.995524899999999</v>
      </c>
      <c r="H60" s="10">
        <v>0</v>
      </c>
      <c r="I60" s="10">
        <v>9.7905485000000017</v>
      </c>
      <c r="J60" s="10">
        <v>6.9044297018999998</v>
      </c>
      <c r="K60" s="10">
        <v>0.74722290999999996</v>
      </c>
      <c r="L60" s="10">
        <v>0</v>
      </c>
      <c r="M60" s="10">
        <f t="shared" si="0"/>
        <v>309.86907970089999</v>
      </c>
    </row>
    <row r="61" spans="1:13" x14ac:dyDescent="0.3">
      <c r="A61" s="10">
        <v>1</v>
      </c>
      <c r="B61" s="10" t="s">
        <v>1287</v>
      </c>
      <c r="C61" s="164" t="s">
        <v>26601</v>
      </c>
      <c r="D61" s="10" t="s">
        <v>26600</v>
      </c>
      <c r="E61" s="10">
        <v>333.39386100000002</v>
      </c>
      <c r="F61" s="10">
        <v>96.019890938000003</v>
      </c>
      <c r="G61" s="10">
        <v>66.610987399999999</v>
      </c>
      <c r="I61" s="10">
        <v>13.1244716</v>
      </c>
      <c r="J61" s="10">
        <v>7.9199722315000001</v>
      </c>
      <c r="K61" s="10">
        <v>1.508481317</v>
      </c>
      <c r="M61" s="10">
        <f t="shared" si="0"/>
        <v>518.5776644865</v>
      </c>
    </row>
    <row r="62" spans="1:13" x14ac:dyDescent="0.3">
      <c r="A62" s="10">
        <v>1</v>
      </c>
      <c r="B62" s="10" t="s">
        <v>1287</v>
      </c>
      <c r="C62" s="164" t="s">
        <v>26602</v>
      </c>
      <c r="D62" s="10" t="s">
        <v>923</v>
      </c>
      <c r="E62" s="10">
        <v>972.18964000000005</v>
      </c>
      <c r="F62" s="10">
        <v>462.22319162000002</v>
      </c>
      <c r="G62" s="10">
        <v>40.798582000000003</v>
      </c>
      <c r="H62" s="10">
        <v>128.18010000000001</v>
      </c>
      <c r="I62" s="10">
        <v>46.774323099999997</v>
      </c>
      <c r="J62" s="10">
        <v>37.343352471000003</v>
      </c>
      <c r="K62" s="10">
        <v>0.92393046999999995</v>
      </c>
      <c r="L62" s="10">
        <v>4.1092789999999999</v>
      </c>
      <c r="M62" s="10">
        <f t="shared" si="0"/>
        <v>1692.5423986610001</v>
      </c>
    </row>
    <row r="63" spans="1:13" x14ac:dyDescent="0.3">
      <c r="A63" s="10">
        <v>1</v>
      </c>
      <c r="B63" s="10" t="s">
        <v>1287</v>
      </c>
      <c r="C63" s="164" t="s">
        <v>26603</v>
      </c>
      <c r="D63" s="10" t="s">
        <v>467</v>
      </c>
      <c r="E63" s="10">
        <v>30.384778299999997</v>
      </c>
      <c r="F63" s="10">
        <v>36.939590193000001</v>
      </c>
      <c r="G63" s="10">
        <v>34.591318999999999</v>
      </c>
      <c r="H63" s="10">
        <v>0</v>
      </c>
      <c r="I63" s="10">
        <v>1.5354964899999999</v>
      </c>
      <c r="J63" s="10">
        <v>2.8378913012</v>
      </c>
      <c r="K63" s="10">
        <v>0.78336121999999997</v>
      </c>
      <c r="L63" s="10">
        <v>0</v>
      </c>
      <c r="M63" s="10">
        <f t="shared" si="0"/>
        <v>107.0724365042</v>
      </c>
    </row>
    <row r="64" spans="1:13" x14ac:dyDescent="0.3">
      <c r="A64" s="10">
        <v>1</v>
      </c>
      <c r="B64" s="10" t="s">
        <v>1287</v>
      </c>
      <c r="C64" s="164" t="s">
        <v>26604</v>
      </c>
      <c r="D64" s="10" t="s">
        <v>666</v>
      </c>
      <c r="E64" s="10">
        <v>364.88815599999998</v>
      </c>
      <c r="F64" s="10">
        <v>221.48621653000001</v>
      </c>
      <c r="G64" s="10">
        <v>36.4749379</v>
      </c>
      <c r="H64" s="10">
        <v>0</v>
      </c>
      <c r="I64" s="10">
        <v>13.9316669</v>
      </c>
      <c r="J64" s="10">
        <v>17.739828874000001</v>
      </c>
      <c r="K64" s="10">
        <v>0.82601644799999996</v>
      </c>
      <c r="L64" s="10">
        <v>0</v>
      </c>
      <c r="M64" s="10">
        <f t="shared" si="0"/>
        <v>655.3468226519999</v>
      </c>
    </row>
    <row r="65" spans="1:13" x14ac:dyDescent="0.3">
      <c r="A65" s="10">
        <v>1</v>
      </c>
      <c r="B65" s="10" t="s">
        <v>1287</v>
      </c>
      <c r="C65" s="164" t="s">
        <v>26606</v>
      </c>
      <c r="D65" s="10" t="s">
        <v>26605</v>
      </c>
      <c r="E65" s="10">
        <v>37.981710100000001</v>
      </c>
      <c r="F65" s="10">
        <v>54.871895944999999</v>
      </c>
      <c r="G65" s="10">
        <v>0.52594082200000003</v>
      </c>
      <c r="H65" s="10">
        <v>31.061</v>
      </c>
      <c r="I65" s="10">
        <v>1.9321027799999999</v>
      </c>
      <c r="J65" s="10">
        <v>2.6400834839999998</v>
      </c>
      <c r="K65" s="10">
        <v>1.1945728100000001E-2</v>
      </c>
      <c r="L65" s="10">
        <v>0.99577400000000005</v>
      </c>
      <c r="M65" s="10">
        <f t="shared" si="0"/>
        <v>130.02045285909998</v>
      </c>
    </row>
    <row r="66" spans="1:13" x14ac:dyDescent="0.3">
      <c r="A66" s="10">
        <v>1</v>
      </c>
      <c r="B66" s="10" t="s">
        <v>1287</v>
      </c>
      <c r="C66" s="164" t="s">
        <v>26608</v>
      </c>
      <c r="D66" s="10" t="s">
        <v>26607</v>
      </c>
      <c r="E66" s="10">
        <v>102.856917</v>
      </c>
      <c r="F66" s="10">
        <v>90.433167654000002</v>
      </c>
      <c r="G66" s="10">
        <v>0</v>
      </c>
      <c r="H66" s="10">
        <v>0</v>
      </c>
      <c r="I66" s="10">
        <v>5.2343668999999995</v>
      </c>
      <c r="J66" s="10">
        <v>7.5215355258000001</v>
      </c>
      <c r="K66" s="10">
        <v>0</v>
      </c>
      <c r="L66" s="10">
        <v>0</v>
      </c>
      <c r="M66" s="10">
        <f t="shared" si="0"/>
        <v>206.0459870798</v>
      </c>
    </row>
    <row r="67" spans="1:13" x14ac:dyDescent="0.3">
      <c r="A67" s="10">
        <v>1</v>
      </c>
      <c r="B67" s="10" t="s">
        <v>1287</v>
      </c>
      <c r="C67" s="164" t="s">
        <v>26609</v>
      </c>
      <c r="D67" s="10" t="s">
        <v>111</v>
      </c>
      <c r="E67" s="10">
        <v>483.30559000000005</v>
      </c>
      <c r="F67" s="10">
        <v>110.34240041</v>
      </c>
      <c r="G67" s="10">
        <v>53.226723999999997</v>
      </c>
      <c r="H67" s="10">
        <v>0</v>
      </c>
      <c r="I67" s="10">
        <v>15.940090700000001</v>
      </c>
      <c r="J67" s="10">
        <v>9.2466017228999995</v>
      </c>
      <c r="K67" s="10">
        <v>1.2053807299999999</v>
      </c>
      <c r="L67" s="10">
        <v>0</v>
      </c>
      <c r="M67" s="10">
        <f t="shared" si="0"/>
        <v>673.26678756290005</v>
      </c>
    </row>
    <row r="68" spans="1:13" x14ac:dyDescent="0.3">
      <c r="A68" s="10">
        <v>1</v>
      </c>
      <c r="B68" s="10" t="s">
        <v>1287</v>
      </c>
      <c r="C68" s="164" t="s">
        <v>26610</v>
      </c>
      <c r="D68" s="10" t="s">
        <v>420</v>
      </c>
      <c r="E68" s="10">
        <v>191.399091</v>
      </c>
      <c r="F68" s="10">
        <v>131.23944739000001</v>
      </c>
      <c r="G68" s="10">
        <v>44.841432099999999</v>
      </c>
      <c r="H68" s="10">
        <v>0</v>
      </c>
      <c r="I68" s="10">
        <v>7.2529570999999997</v>
      </c>
      <c r="J68" s="10">
        <v>10.663289616</v>
      </c>
      <c r="K68" s="10">
        <v>1.01548522</v>
      </c>
      <c r="L68" s="10">
        <v>0</v>
      </c>
      <c r="M68" s="10">
        <f t="shared" si="0"/>
        <v>386.41170242600003</v>
      </c>
    </row>
    <row r="69" spans="1:13" x14ac:dyDescent="0.3">
      <c r="A69" s="10">
        <v>1</v>
      </c>
      <c r="B69" s="10" t="s">
        <v>1287</v>
      </c>
      <c r="C69" s="164" t="s">
        <v>26611</v>
      </c>
      <c r="D69" s="10" t="s">
        <v>1288</v>
      </c>
      <c r="E69" s="10">
        <v>305.88532299999997</v>
      </c>
      <c r="F69" s="10">
        <v>170.01577703000001</v>
      </c>
      <c r="G69" s="10">
        <v>69.255788199999998</v>
      </c>
      <c r="H69" s="10">
        <v>0</v>
      </c>
      <c r="I69" s="10">
        <v>16.696641199999998</v>
      </c>
      <c r="J69" s="10">
        <v>14.089300869000001</v>
      </c>
      <c r="K69" s="10">
        <v>1.5683770749999999</v>
      </c>
      <c r="L69" s="10">
        <v>0</v>
      </c>
      <c r="M69" s="10">
        <f t="shared" si="0"/>
        <v>577.51120737399992</v>
      </c>
    </row>
    <row r="70" spans="1:13" x14ac:dyDescent="0.3">
      <c r="A70" s="10">
        <v>1</v>
      </c>
      <c r="B70" s="10" t="s">
        <v>1287</v>
      </c>
      <c r="C70" s="164" t="s">
        <v>26612</v>
      </c>
      <c r="D70" s="10" t="s">
        <v>69</v>
      </c>
      <c r="E70" s="10">
        <v>578.07926399999997</v>
      </c>
      <c r="F70" s="10">
        <v>158.64649987000001</v>
      </c>
      <c r="G70" s="10">
        <v>57.035480300000003</v>
      </c>
      <c r="H70" s="10">
        <v>0</v>
      </c>
      <c r="I70" s="10">
        <v>23.2478181</v>
      </c>
      <c r="J70" s="10">
        <v>13.216356424000001</v>
      </c>
      <c r="K70" s="10">
        <v>1.2916353199999999</v>
      </c>
      <c r="L70" s="10">
        <v>0</v>
      </c>
      <c r="M70" s="10">
        <f t="shared" si="0"/>
        <v>831.517054014</v>
      </c>
    </row>
    <row r="71" spans="1:13" x14ac:dyDescent="0.3">
      <c r="A71" s="10">
        <v>1</v>
      </c>
      <c r="B71" s="10" t="s">
        <v>1287</v>
      </c>
      <c r="C71" s="164" t="s">
        <v>26613</v>
      </c>
      <c r="D71" s="10" t="s">
        <v>188</v>
      </c>
      <c r="E71" s="10">
        <v>694.14690099999996</v>
      </c>
      <c r="F71" s="10">
        <v>244.39268107000001</v>
      </c>
      <c r="G71" s="10">
        <v>85.362538900000004</v>
      </c>
      <c r="H71" s="10">
        <v>0</v>
      </c>
      <c r="I71" s="10">
        <v>26.074251999999998</v>
      </c>
      <c r="J71" s="10">
        <v>20.265362067000002</v>
      </c>
      <c r="K71" s="10">
        <v>1.9331323279999999</v>
      </c>
      <c r="L71" s="10">
        <v>0</v>
      </c>
      <c r="M71" s="10">
        <f t="shared" ref="M71:M134" si="1">SUM(E71:L71)</f>
        <v>1072.174867365</v>
      </c>
    </row>
    <row r="72" spans="1:13" x14ac:dyDescent="0.3">
      <c r="A72" s="10">
        <v>1</v>
      </c>
      <c r="B72" s="10" t="s">
        <v>1287</v>
      </c>
      <c r="C72" s="164" t="s">
        <v>26615</v>
      </c>
      <c r="D72" s="10" t="s">
        <v>26614</v>
      </c>
      <c r="E72" s="10">
        <v>1082.4044859999999</v>
      </c>
      <c r="F72" s="10">
        <v>172.65844057000001</v>
      </c>
      <c r="G72" s="10">
        <v>87.786149199999997</v>
      </c>
      <c r="H72" s="10">
        <v>0</v>
      </c>
      <c r="I72" s="10">
        <v>37.610095299999998</v>
      </c>
      <c r="J72" s="10">
        <v>14.397715453</v>
      </c>
      <c r="K72" s="10">
        <v>1.9880166420000001</v>
      </c>
      <c r="L72" s="10">
        <v>0</v>
      </c>
      <c r="M72" s="10">
        <f t="shared" si="1"/>
        <v>1396.844903165</v>
      </c>
    </row>
    <row r="73" spans="1:13" x14ac:dyDescent="0.3">
      <c r="A73" s="9" t="s">
        <v>27243</v>
      </c>
      <c r="C73" s="164"/>
      <c r="E73" s="151">
        <f>SUBTOTAL(9,E6:E72)</f>
        <v>65994.534822700021</v>
      </c>
      <c r="F73" s="151">
        <f t="shared" ref="F73:L73" si="2">SUBTOTAL(9,F6:F72)</f>
        <v>36857.369066389001</v>
      </c>
      <c r="G73" s="151">
        <f t="shared" si="2"/>
        <v>7982.3407988620011</v>
      </c>
      <c r="H73" s="151">
        <f t="shared" si="2"/>
        <v>19715.922439500009</v>
      </c>
      <c r="I73" s="151">
        <f t="shared" si="2"/>
        <v>3381.2315750600001</v>
      </c>
      <c r="J73" s="151">
        <f t="shared" si="2"/>
        <v>2870.3009807569001</v>
      </c>
      <c r="K73" s="151">
        <f t="shared" si="2"/>
        <v>208.02267331579998</v>
      </c>
      <c r="L73" s="151">
        <f t="shared" si="2"/>
        <v>1016.5060571379998</v>
      </c>
    </row>
    <row r="74" spans="1:13" x14ac:dyDescent="0.3">
      <c r="A74" s="10">
        <v>2</v>
      </c>
      <c r="B74" s="10" t="s">
        <v>1228</v>
      </c>
      <c r="C74" s="164" t="s">
        <v>25162</v>
      </c>
      <c r="D74" s="10" t="s">
        <v>593</v>
      </c>
      <c r="E74" s="10">
        <v>1046.89679</v>
      </c>
      <c r="F74" s="10">
        <v>882.57007987999998</v>
      </c>
      <c r="G74" s="10">
        <v>117.05599887</v>
      </c>
      <c r="H74" s="10">
        <v>27.855224400000001</v>
      </c>
      <c r="I74" s="10">
        <v>54.281711999999999</v>
      </c>
      <c r="J74" s="10">
        <v>60.602106624000001</v>
      </c>
      <c r="K74" s="10">
        <v>2.6741546872000002</v>
      </c>
      <c r="L74" s="10">
        <v>0.89606469899999996</v>
      </c>
      <c r="M74" s="10">
        <f t="shared" si="1"/>
        <v>2192.8321311601999</v>
      </c>
    </row>
    <row r="75" spans="1:13" x14ac:dyDescent="0.3">
      <c r="A75" s="10">
        <v>2</v>
      </c>
      <c r="B75" s="10" t="s">
        <v>1228</v>
      </c>
      <c r="C75" s="164" t="s">
        <v>25163</v>
      </c>
      <c r="D75" s="10" t="s">
        <v>1229</v>
      </c>
      <c r="E75" s="10">
        <v>2448.6472899999999</v>
      </c>
      <c r="F75" s="10">
        <v>2126.8854182</v>
      </c>
      <c r="G75" s="10">
        <v>843.88748307000003</v>
      </c>
      <c r="H75" s="10">
        <v>208.032611</v>
      </c>
      <c r="I75" s="10">
        <v>142.59630100000001</v>
      </c>
      <c r="J75" s="10">
        <v>179.55270329000001</v>
      </c>
      <c r="K75" s="10">
        <v>20.816587287000001</v>
      </c>
      <c r="L75" s="10">
        <v>9.9486808999999994</v>
      </c>
      <c r="M75" s="10">
        <f t="shared" si="1"/>
        <v>5980.3670747469996</v>
      </c>
    </row>
    <row r="76" spans="1:13" x14ac:dyDescent="0.3">
      <c r="A76" s="10">
        <v>2</v>
      </c>
      <c r="B76" s="10" t="s">
        <v>1228</v>
      </c>
      <c r="C76" s="164" t="s">
        <v>25165</v>
      </c>
      <c r="D76" s="10" t="s">
        <v>25164</v>
      </c>
      <c r="E76" s="10">
        <v>2819.9818700000001</v>
      </c>
      <c r="F76" s="10">
        <v>1078.9011413999999</v>
      </c>
      <c r="G76" s="10">
        <v>11.084378750000001</v>
      </c>
      <c r="H76" s="10">
        <v>126.87757999999999</v>
      </c>
      <c r="I76" s="10">
        <v>165.21382800000001</v>
      </c>
      <c r="J76" s="10">
        <v>88.583914843000002</v>
      </c>
      <c r="K76" s="10">
        <v>0.213076086</v>
      </c>
      <c r="L76" s="10">
        <v>8.8792297999999992</v>
      </c>
      <c r="M76" s="10">
        <f t="shared" si="1"/>
        <v>4299.7350188789997</v>
      </c>
    </row>
    <row r="77" spans="1:13" x14ac:dyDescent="0.3">
      <c r="A77" s="10">
        <v>2</v>
      </c>
      <c r="B77" s="10" t="s">
        <v>1228</v>
      </c>
      <c r="C77" s="164" t="s">
        <v>25166</v>
      </c>
      <c r="D77" s="10" t="s">
        <v>595</v>
      </c>
      <c r="E77" s="10">
        <v>2623.5098899999998</v>
      </c>
      <c r="F77" s="10">
        <v>789.42929753999999</v>
      </c>
      <c r="G77" s="10">
        <v>213.69749289999999</v>
      </c>
      <c r="H77" s="10">
        <v>874.21002199999998</v>
      </c>
      <c r="I77" s="10">
        <v>158.30875</v>
      </c>
      <c r="J77" s="10">
        <v>65.610457929000006</v>
      </c>
      <c r="K77" s="10">
        <v>4.5140280700000002</v>
      </c>
      <c r="L77" s="10">
        <v>65.122589000000005</v>
      </c>
      <c r="M77" s="10">
        <f t="shared" si="1"/>
        <v>4794.4025274389996</v>
      </c>
    </row>
    <row r="78" spans="1:13" x14ac:dyDescent="0.3">
      <c r="A78" s="10">
        <v>2</v>
      </c>
      <c r="B78" s="10" t="s">
        <v>1228</v>
      </c>
      <c r="C78" s="164" t="s">
        <v>25168</v>
      </c>
      <c r="D78" s="10" t="s">
        <v>25167</v>
      </c>
      <c r="E78" s="10">
        <v>483.65917999999999</v>
      </c>
      <c r="F78" s="10">
        <v>946.30953903</v>
      </c>
      <c r="G78" s="10">
        <v>2.4137895</v>
      </c>
      <c r="H78" s="10">
        <v>733.89870887999996</v>
      </c>
      <c r="I78" s="10">
        <v>24.929009800000003</v>
      </c>
      <c r="J78" s="10">
        <v>51.745162409000002</v>
      </c>
      <c r="K78" s="10">
        <v>4.6400513999999997E-2</v>
      </c>
      <c r="L78" s="10">
        <v>27.516446310999999</v>
      </c>
      <c r="M78" s="10">
        <f t="shared" si="1"/>
        <v>2270.5182364440002</v>
      </c>
    </row>
    <row r="79" spans="1:13" x14ac:dyDescent="0.3">
      <c r="A79" s="10">
        <v>2</v>
      </c>
      <c r="B79" s="10" t="s">
        <v>1228</v>
      </c>
      <c r="C79" s="164" t="s">
        <v>25169</v>
      </c>
      <c r="D79" s="10" t="s">
        <v>434</v>
      </c>
      <c r="E79" s="10">
        <v>587.27288999999996</v>
      </c>
      <c r="F79" s="10">
        <v>570.49164110000004</v>
      </c>
      <c r="G79" s="10">
        <v>37.620140300000003</v>
      </c>
      <c r="H79" s="10">
        <v>638.24199999999996</v>
      </c>
      <c r="I79" s="10">
        <v>34.243441099999998</v>
      </c>
      <c r="J79" s="10">
        <v>35.139428148</v>
      </c>
      <c r="K79" s="10">
        <v>0.72317509099999999</v>
      </c>
      <c r="L79" s="10">
        <v>26.74859</v>
      </c>
      <c r="M79" s="10">
        <f t="shared" si="1"/>
        <v>1930.4813057389999</v>
      </c>
    </row>
    <row r="80" spans="1:13" x14ac:dyDescent="0.3">
      <c r="A80" s="10">
        <v>2</v>
      </c>
      <c r="B80" s="10" t="s">
        <v>1228</v>
      </c>
      <c r="C80" s="164" t="s">
        <v>25170</v>
      </c>
      <c r="D80" s="10" t="s">
        <v>467</v>
      </c>
      <c r="E80" s="10">
        <v>1579.4416200000001</v>
      </c>
      <c r="F80" s="10">
        <v>1443.7096826</v>
      </c>
      <c r="G80" s="10">
        <v>328.35125921000002</v>
      </c>
      <c r="H80" s="10">
        <v>264.61691999999999</v>
      </c>
      <c r="I80" s="10">
        <v>87.132047</v>
      </c>
      <c r="J80" s="10">
        <v>114.31092198</v>
      </c>
      <c r="K80" s="10">
        <v>7.6352992765999996</v>
      </c>
      <c r="L80" s="10">
        <v>10.210006099999999</v>
      </c>
      <c r="M80" s="10">
        <f t="shared" si="1"/>
        <v>3835.4077561666004</v>
      </c>
    </row>
    <row r="81" spans="1:13" x14ac:dyDescent="0.3">
      <c r="A81" s="10">
        <v>2</v>
      </c>
      <c r="B81" s="10" t="s">
        <v>1228</v>
      </c>
      <c r="C81" s="164" t="s">
        <v>25171</v>
      </c>
      <c r="D81" s="10" t="s">
        <v>598</v>
      </c>
      <c r="E81" s="10">
        <v>1709.98351</v>
      </c>
      <c r="F81" s="10">
        <v>615.89662511999995</v>
      </c>
      <c r="G81" s="10">
        <v>43.202707099999998</v>
      </c>
      <c r="H81" s="10">
        <v>966.48306000000002</v>
      </c>
      <c r="I81" s="10">
        <v>99.684415999999999</v>
      </c>
      <c r="J81" s="10">
        <v>49.745717587000001</v>
      </c>
      <c r="K81" s="10">
        <v>0.83048953999999997</v>
      </c>
      <c r="L81" s="10">
        <v>58.162056</v>
      </c>
      <c r="M81" s="10">
        <f t="shared" si="1"/>
        <v>3543.9885813470005</v>
      </c>
    </row>
    <row r="82" spans="1:13" x14ac:dyDescent="0.3">
      <c r="A82" s="10">
        <v>2</v>
      </c>
      <c r="B82" s="10" t="s">
        <v>1228</v>
      </c>
      <c r="C82" s="164" t="s">
        <v>25172</v>
      </c>
      <c r="D82" s="10" t="s">
        <v>1230</v>
      </c>
      <c r="E82" s="10">
        <v>811.54296099999999</v>
      </c>
      <c r="F82" s="10">
        <v>1319.7087464000001</v>
      </c>
      <c r="G82" s="10">
        <v>486.49079668000002</v>
      </c>
      <c r="H82" s="10">
        <v>2553.7456999999999</v>
      </c>
      <c r="I82" s="10">
        <v>48.240707700000002</v>
      </c>
      <c r="J82" s="10">
        <v>107.88880806</v>
      </c>
      <c r="K82" s="10">
        <v>12.381685354</v>
      </c>
      <c r="L82" s="10">
        <v>87.501169599999997</v>
      </c>
      <c r="M82" s="10">
        <f t="shared" si="1"/>
        <v>5427.5005747940004</v>
      </c>
    </row>
    <row r="83" spans="1:13" x14ac:dyDescent="0.3">
      <c r="A83" s="10">
        <v>2</v>
      </c>
      <c r="B83" s="10" t="s">
        <v>1228</v>
      </c>
      <c r="C83" s="164" t="s">
        <v>25173</v>
      </c>
      <c r="D83" s="10" t="s">
        <v>599</v>
      </c>
      <c r="E83" s="10">
        <v>967.21232999999995</v>
      </c>
      <c r="F83" s="10">
        <v>548.15248862999999</v>
      </c>
      <c r="G83" s="10">
        <v>303.55749685000001</v>
      </c>
      <c r="H83" s="10">
        <v>0</v>
      </c>
      <c r="I83" s="10">
        <v>46.427833299999996</v>
      </c>
      <c r="J83" s="10">
        <v>44.636698017999997</v>
      </c>
      <c r="K83" s="10">
        <v>8.5399786236999997</v>
      </c>
      <c r="L83" s="10">
        <v>0</v>
      </c>
      <c r="M83" s="10">
        <f t="shared" si="1"/>
        <v>1918.5268254217001</v>
      </c>
    </row>
    <row r="84" spans="1:13" x14ac:dyDescent="0.3">
      <c r="A84" s="10">
        <v>2</v>
      </c>
      <c r="B84" s="10" t="s">
        <v>1228</v>
      </c>
      <c r="C84" s="164" t="s">
        <v>25174</v>
      </c>
      <c r="D84" s="10" t="s">
        <v>600</v>
      </c>
      <c r="E84" s="10">
        <v>2281.0709500000003</v>
      </c>
      <c r="F84" s="10">
        <v>1154.7215593000001</v>
      </c>
      <c r="G84" s="10">
        <v>130.2637532</v>
      </c>
      <c r="H84" s="10">
        <v>8.9830900000000005E-2</v>
      </c>
      <c r="I84" s="10">
        <v>136.12891500000001</v>
      </c>
      <c r="J84" s="10">
        <v>95.574063343000006</v>
      </c>
      <c r="K84" s="10">
        <v>3.7665169380000001</v>
      </c>
      <c r="L84" s="10">
        <v>2.8798600000000001E-3</v>
      </c>
      <c r="M84" s="10">
        <f t="shared" si="1"/>
        <v>3801.6184685410003</v>
      </c>
    </row>
    <row r="85" spans="1:13" x14ac:dyDescent="0.3">
      <c r="A85" s="10">
        <v>2</v>
      </c>
      <c r="B85" s="10" t="s">
        <v>1228</v>
      </c>
      <c r="C85" s="164" t="s">
        <v>25175</v>
      </c>
      <c r="D85" s="10" t="s">
        <v>182</v>
      </c>
      <c r="E85" s="10">
        <v>2719.87068</v>
      </c>
      <c r="F85" s="10">
        <v>2094.4821750999999</v>
      </c>
      <c r="G85" s="10">
        <v>410.88117089999997</v>
      </c>
      <c r="H85" s="10">
        <v>393.53195199999999</v>
      </c>
      <c r="I85" s="10">
        <v>141.03139200000001</v>
      </c>
      <c r="J85" s="10">
        <v>174.23133278</v>
      </c>
      <c r="K85" s="10">
        <v>10.129573446</v>
      </c>
      <c r="L85" s="10">
        <v>17.549280499999998</v>
      </c>
      <c r="M85" s="10">
        <f t="shared" si="1"/>
        <v>5961.7075567260008</v>
      </c>
    </row>
    <row r="86" spans="1:13" x14ac:dyDescent="0.3">
      <c r="A86" s="10">
        <v>2</v>
      </c>
      <c r="B86" s="10" t="s">
        <v>1228</v>
      </c>
      <c r="C86" s="164" t="s">
        <v>25176</v>
      </c>
      <c r="D86" s="10" t="s">
        <v>602</v>
      </c>
      <c r="E86" s="10">
        <v>1018.98153</v>
      </c>
      <c r="F86" s="10">
        <v>1847.2199138999999</v>
      </c>
      <c r="G86" s="10">
        <v>408.76254829999999</v>
      </c>
      <c r="H86" s="10">
        <v>766.01509257999999</v>
      </c>
      <c r="I86" s="10">
        <v>55.128554999999999</v>
      </c>
      <c r="J86" s="10">
        <v>139.58451754999999</v>
      </c>
      <c r="K86" s="10">
        <v>9.39026636</v>
      </c>
      <c r="L86" s="10">
        <v>25.771236733999999</v>
      </c>
      <c r="M86" s="10">
        <f t="shared" si="1"/>
        <v>4270.8536604239998</v>
      </c>
    </row>
    <row r="87" spans="1:13" x14ac:dyDescent="0.3">
      <c r="A87" s="10">
        <v>2</v>
      </c>
      <c r="B87" s="10" t="s">
        <v>1228</v>
      </c>
      <c r="C87" s="164" t="s">
        <v>25177</v>
      </c>
      <c r="D87" s="10" t="s">
        <v>603</v>
      </c>
      <c r="E87" s="10">
        <v>1593.02729</v>
      </c>
      <c r="F87" s="10">
        <v>1194.4625261000001</v>
      </c>
      <c r="G87" s="10">
        <v>226.36722134999999</v>
      </c>
      <c r="H87" s="10">
        <v>0</v>
      </c>
      <c r="I87" s="10">
        <v>79.147290999999996</v>
      </c>
      <c r="J87" s="10">
        <v>98.830021510999998</v>
      </c>
      <c r="K87" s="10">
        <v>5.1016296766</v>
      </c>
      <c r="L87" s="10">
        <v>0</v>
      </c>
      <c r="M87" s="10">
        <f t="shared" si="1"/>
        <v>3196.9359796375998</v>
      </c>
    </row>
    <row r="88" spans="1:13" x14ac:dyDescent="0.3">
      <c r="A88" s="10">
        <v>2</v>
      </c>
      <c r="B88" s="10" t="s">
        <v>1228</v>
      </c>
      <c r="C88" s="164" t="s">
        <v>25178</v>
      </c>
      <c r="D88" s="10" t="s">
        <v>604</v>
      </c>
      <c r="E88" s="10">
        <v>735.31232</v>
      </c>
      <c r="F88" s="10">
        <v>1660.7227604</v>
      </c>
      <c r="G88" s="10">
        <v>15.2007476</v>
      </c>
      <c r="H88" s="10">
        <v>71.499637309999997</v>
      </c>
      <c r="I88" s="10">
        <v>38.781700999999998</v>
      </c>
      <c r="J88" s="10">
        <v>104.92322351</v>
      </c>
      <c r="K88" s="10">
        <v>0.34843797809999999</v>
      </c>
      <c r="L88" s="10">
        <v>3.8505949369999999</v>
      </c>
      <c r="M88" s="10">
        <f t="shared" si="1"/>
        <v>2630.6394227350993</v>
      </c>
    </row>
    <row r="89" spans="1:13" x14ac:dyDescent="0.3">
      <c r="A89" s="10">
        <v>2</v>
      </c>
      <c r="B89" s="10" t="s">
        <v>1228</v>
      </c>
      <c r="C89" s="164" t="s">
        <v>25179</v>
      </c>
      <c r="D89" s="10" t="s">
        <v>605</v>
      </c>
      <c r="E89" s="10">
        <v>745.13204999999994</v>
      </c>
      <c r="F89" s="10">
        <v>839.36871678</v>
      </c>
      <c r="G89" s="10">
        <v>204.95841067999999</v>
      </c>
      <c r="H89" s="10">
        <v>1.71462</v>
      </c>
      <c r="I89" s="10">
        <v>42.123381000000002</v>
      </c>
      <c r="J89" s="10">
        <v>69.205914313999997</v>
      </c>
      <c r="K89" s="10">
        <v>4.6715380827999997</v>
      </c>
      <c r="L89" s="10">
        <v>5.4968500000000003E-2</v>
      </c>
      <c r="M89" s="10">
        <f t="shared" si="1"/>
        <v>1907.2295993568002</v>
      </c>
    </row>
    <row r="90" spans="1:13" x14ac:dyDescent="0.3">
      <c r="A90" s="10">
        <v>2</v>
      </c>
      <c r="B90" s="10" t="s">
        <v>1228</v>
      </c>
      <c r="C90" s="164" t="s">
        <v>25181</v>
      </c>
      <c r="D90" s="10" t="s">
        <v>25180</v>
      </c>
      <c r="E90" s="10">
        <v>566.900575</v>
      </c>
      <c r="F90" s="10">
        <v>227.51360142999999</v>
      </c>
      <c r="G90" s="10">
        <v>6.5506314999999997</v>
      </c>
      <c r="H90" s="10">
        <v>153.23969600000001</v>
      </c>
      <c r="I90" s="10">
        <v>28.329920999999999</v>
      </c>
      <c r="J90" s="10">
        <v>16.531825121000001</v>
      </c>
      <c r="K90" s="10">
        <v>0.12592346600000001</v>
      </c>
      <c r="L90" s="10">
        <v>6.3409886000000002</v>
      </c>
      <c r="M90" s="10">
        <f t="shared" si="1"/>
        <v>1005.533162117</v>
      </c>
    </row>
    <row r="91" spans="1:13" x14ac:dyDescent="0.3">
      <c r="A91" s="10">
        <v>2</v>
      </c>
      <c r="B91" s="10" t="s">
        <v>1228</v>
      </c>
      <c r="C91" s="164" t="s">
        <v>25182</v>
      </c>
      <c r="D91" s="10" t="s">
        <v>807</v>
      </c>
      <c r="E91" s="10">
        <v>1363.0546399999998</v>
      </c>
      <c r="F91" s="10">
        <v>881.67359369999997</v>
      </c>
      <c r="G91" s="10">
        <v>351.86881292999999</v>
      </c>
      <c r="H91" s="10">
        <v>0</v>
      </c>
      <c r="I91" s="10">
        <v>66.892259999999993</v>
      </c>
      <c r="J91" s="10">
        <v>73.354481383000007</v>
      </c>
      <c r="K91" s="10">
        <v>9.9351319201999999</v>
      </c>
      <c r="L91" s="10">
        <v>0</v>
      </c>
      <c r="M91" s="10">
        <f t="shared" si="1"/>
        <v>2746.7789199331996</v>
      </c>
    </row>
    <row r="92" spans="1:13" x14ac:dyDescent="0.3">
      <c r="A92" s="10">
        <v>2</v>
      </c>
      <c r="B92" s="10" t="s">
        <v>1228</v>
      </c>
      <c r="C92" s="164" t="s">
        <v>25183</v>
      </c>
      <c r="D92" s="10" t="s">
        <v>195</v>
      </c>
      <c r="E92" s="10">
        <v>194.24808999999999</v>
      </c>
      <c r="F92" s="10">
        <v>432.10554338999998</v>
      </c>
      <c r="G92" s="10">
        <v>55.288209999999999</v>
      </c>
      <c r="H92" s="10">
        <v>0</v>
      </c>
      <c r="I92" s="10">
        <v>11.6493749</v>
      </c>
      <c r="J92" s="10">
        <v>34.217800414999999</v>
      </c>
      <c r="K92" s="10">
        <v>1.0628097000000001</v>
      </c>
      <c r="L92" s="10">
        <v>0</v>
      </c>
      <c r="M92" s="10">
        <f t="shared" si="1"/>
        <v>728.57182840500002</v>
      </c>
    </row>
    <row r="93" spans="1:13" x14ac:dyDescent="0.3">
      <c r="A93" s="10">
        <v>2</v>
      </c>
      <c r="B93" s="10" t="s">
        <v>1228</v>
      </c>
      <c r="C93" s="164" t="s">
        <v>25184</v>
      </c>
      <c r="D93" s="10" t="s">
        <v>688</v>
      </c>
      <c r="E93" s="10">
        <v>1683.8263299999999</v>
      </c>
      <c r="F93" s="10">
        <v>818.22850160999997</v>
      </c>
      <c r="G93" s="10">
        <v>354.25239506999998</v>
      </c>
      <c r="H93" s="10">
        <v>3123.2800999999999</v>
      </c>
      <c r="I93" s="10">
        <v>94.275002000000001</v>
      </c>
      <c r="J93" s="10">
        <v>68.740955029000006</v>
      </c>
      <c r="K93" s="10">
        <v>9.2658727719999998</v>
      </c>
      <c r="L93" s="10">
        <v>127.655963</v>
      </c>
      <c r="M93" s="10">
        <f t="shared" si="1"/>
        <v>6279.5251194810007</v>
      </c>
    </row>
    <row r="94" spans="1:13" x14ac:dyDescent="0.3">
      <c r="A94" s="10">
        <v>2</v>
      </c>
      <c r="B94" s="10" t="s">
        <v>1228</v>
      </c>
      <c r="C94" s="164" t="s">
        <v>25185</v>
      </c>
      <c r="D94" s="10" t="s">
        <v>367</v>
      </c>
      <c r="E94" s="10">
        <v>740.40040999999997</v>
      </c>
      <c r="F94" s="10">
        <v>261.43473512999998</v>
      </c>
      <c r="G94" s="10">
        <v>63.313780598999998</v>
      </c>
      <c r="H94" s="10">
        <v>0</v>
      </c>
      <c r="I94" s="10">
        <v>33.994650500000006</v>
      </c>
      <c r="J94" s="10">
        <v>21.330011606999999</v>
      </c>
      <c r="K94" s="10">
        <v>1.9654893251000001</v>
      </c>
      <c r="L94" s="10">
        <v>0</v>
      </c>
      <c r="M94" s="10">
        <f t="shared" si="1"/>
        <v>1122.4390771610999</v>
      </c>
    </row>
    <row r="95" spans="1:13" x14ac:dyDescent="0.3">
      <c r="A95" s="10">
        <v>2</v>
      </c>
      <c r="B95" s="10" t="s">
        <v>1234</v>
      </c>
      <c r="C95" s="164" t="s">
        <v>25236</v>
      </c>
      <c r="D95" s="10" t="s">
        <v>627</v>
      </c>
      <c r="E95" s="10">
        <v>1852.1702399999999</v>
      </c>
      <c r="F95" s="10">
        <v>806.35670131999996</v>
      </c>
      <c r="G95" s="10">
        <v>635.64388022000003</v>
      </c>
      <c r="H95" s="10">
        <v>218.26037700000001</v>
      </c>
      <c r="I95" s="10">
        <v>103.632131</v>
      </c>
      <c r="J95" s="10">
        <v>66.703320918000003</v>
      </c>
      <c r="K95" s="10">
        <v>18.808669233</v>
      </c>
      <c r="L95" s="10">
        <v>10.1489142</v>
      </c>
      <c r="M95" s="10">
        <f t="shared" si="1"/>
        <v>3711.7242338909996</v>
      </c>
    </row>
    <row r="96" spans="1:13" x14ac:dyDescent="0.3">
      <c r="A96" s="10">
        <v>2</v>
      </c>
      <c r="B96" s="10" t="s">
        <v>1234</v>
      </c>
      <c r="C96" s="164" t="s">
        <v>25237</v>
      </c>
      <c r="D96" s="10" t="s">
        <v>24329</v>
      </c>
      <c r="E96" s="10">
        <v>576.96236999999996</v>
      </c>
      <c r="F96" s="10">
        <v>139.44223547000001</v>
      </c>
      <c r="G96" s="10">
        <v>89.747403800000001</v>
      </c>
      <c r="H96" s="10">
        <v>0</v>
      </c>
      <c r="I96" s="10">
        <v>31.672454100000003</v>
      </c>
      <c r="J96" s="10">
        <v>11.605416641</v>
      </c>
      <c r="K96" s="10">
        <v>2.4971115849999999</v>
      </c>
      <c r="L96" s="10">
        <v>0</v>
      </c>
      <c r="M96" s="10">
        <f t="shared" si="1"/>
        <v>851.92699159599999</v>
      </c>
    </row>
    <row r="97" spans="1:13" x14ac:dyDescent="0.3">
      <c r="A97" s="10">
        <v>2</v>
      </c>
      <c r="B97" s="10" t="s">
        <v>1234</v>
      </c>
      <c r="C97" s="164" t="s">
        <v>25238</v>
      </c>
      <c r="D97" s="10" t="s">
        <v>629</v>
      </c>
      <c r="E97" s="10">
        <v>2234.6218699999999</v>
      </c>
      <c r="F97" s="10">
        <v>1489.3927326999999</v>
      </c>
      <c r="G97" s="10">
        <v>6.7041072380999998</v>
      </c>
      <c r="H97" s="10">
        <v>701.53336000000002</v>
      </c>
      <c r="I97" s="10">
        <v>139.99740199999999</v>
      </c>
      <c r="J97" s="10">
        <v>122.07141623</v>
      </c>
      <c r="K97" s="10">
        <v>0.1519039566</v>
      </c>
      <c r="L97" s="10">
        <v>31.064258899999999</v>
      </c>
      <c r="M97" s="10">
        <f t="shared" si="1"/>
        <v>4725.5370510247003</v>
      </c>
    </row>
    <row r="98" spans="1:13" x14ac:dyDescent="0.3">
      <c r="A98" s="10">
        <v>2</v>
      </c>
      <c r="B98" s="10" t="s">
        <v>1234</v>
      </c>
      <c r="C98" s="164" t="s">
        <v>25240</v>
      </c>
      <c r="D98" s="10" t="s">
        <v>25239</v>
      </c>
      <c r="E98" s="10">
        <v>1305.72055</v>
      </c>
      <c r="F98" s="10">
        <v>354.19098303999999</v>
      </c>
      <c r="G98" s="10">
        <v>198.1184605</v>
      </c>
      <c r="H98" s="10">
        <v>0</v>
      </c>
      <c r="I98" s="10">
        <v>72.319470999999993</v>
      </c>
      <c r="J98" s="10">
        <v>29.519039682999999</v>
      </c>
      <c r="K98" s="10">
        <v>5.9004259640000001</v>
      </c>
      <c r="L98" s="10">
        <v>0</v>
      </c>
      <c r="M98" s="10">
        <f t="shared" si="1"/>
        <v>1965.7689301870003</v>
      </c>
    </row>
    <row r="99" spans="1:13" x14ac:dyDescent="0.3">
      <c r="A99" s="10">
        <v>2</v>
      </c>
      <c r="B99" s="10" t="s">
        <v>1234</v>
      </c>
      <c r="C99" s="164" t="s">
        <v>25242</v>
      </c>
      <c r="D99" s="10" t="s">
        <v>25241</v>
      </c>
      <c r="E99" s="10">
        <v>926.12138000000004</v>
      </c>
      <c r="F99" s="10">
        <v>262.00233138999999</v>
      </c>
      <c r="G99" s="10">
        <v>181.39416320000001</v>
      </c>
      <c r="H99" s="10">
        <v>0</v>
      </c>
      <c r="I99" s="10">
        <v>46.088567099999999</v>
      </c>
      <c r="J99" s="10">
        <v>21.557762590999999</v>
      </c>
      <c r="K99" s="10">
        <v>4.1496642330000002</v>
      </c>
      <c r="L99" s="10">
        <v>0</v>
      </c>
      <c r="M99" s="10">
        <f t="shared" si="1"/>
        <v>1441.3138685140004</v>
      </c>
    </row>
    <row r="100" spans="1:13" x14ac:dyDescent="0.3">
      <c r="A100" s="10">
        <v>2</v>
      </c>
      <c r="B100" s="10" t="s">
        <v>1234</v>
      </c>
      <c r="C100" s="164" t="s">
        <v>25244</v>
      </c>
      <c r="D100" s="10" t="s">
        <v>25243</v>
      </c>
      <c r="E100" s="10">
        <v>613.46926200000007</v>
      </c>
      <c r="F100" s="10">
        <v>369.1907822</v>
      </c>
      <c r="G100" s="10">
        <v>239.3156674</v>
      </c>
      <c r="H100" s="10">
        <v>48.445700000000002</v>
      </c>
      <c r="I100" s="10">
        <v>32.377018</v>
      </c>
      <c r="J100" s="10">
        <v>28.646997997</v>
      </c>
      <c r="K100" s="10">
        <v>7.0355277230000004</v>
      </c>
      <c r="L100" s="10">
        <v>3.1211920000000002</v>
      </c>
      <c r="M100" s="10">
        <f t="shared" si="1"/>
        <v>1341.6021473200001</v>
      </c>
    </row>
    <row r="101" spans="1:13" x14ac:dyDescent="0.3">
      <c r="A101" s="10">
        <v>2</v>
      </c>
      <c r="B101" s="10" t="s">
        <v>1234</v>
      </c>
      <c r="C101" s="164" t="s">
        <v>25245</v>
      </c>
      <c r="D101" s="10" t="s">
        <v>630</v>
      </c>
      <c r="E101" s="10">
        <v>1517.99055</v>
      </c>
      <c r="F101" s="10">
        <v>500.02152235</v>
      </c>
      <c r="G101" s="10">
        <v>1255.0569356000001</v>
      </c>
      <c r="H101" s="10">
        <v>269.90890000000002</v>
      </c>
      <c r="I101" s="10">
        <v>72.831744999999998</v>
      </c>
      <c r="J101" s="10">
        <v>37.755177926999998</v>
      </c>
      <c r="K101" s="10">
        <v>38.088072488000002</v>
      </c>
      <c r="L101" s="10">
        <v>16.036978000000001</v>
      </c>
      <c r="M101" s="10">
        <f t="shared" si="1"/>
        <v>3707.689881365</v>
      </c>
    </row>
    <row r="102" spans="1:13" x14ac:dyDescent="0.3">
      <c r="A102" s="10">
        <v>2</v>
      </c>
      <c r="B102" s="10" t="s">
        <v>1234</v>
      </c>
      <c r="C102" s="164" t="s">
        <v>25247</v>
      </c>
      <c r="D102" s="10" t="s">
        <v>25246</v>
      </c>
      <c r="E102" s="10">
        <v>660.83430399999997</v>
      </c>
      <c r="F102" s="10">
        <v>180.32498557</v>
      </c>
      <c r="G102" s="10">
        <v>140.96305477000001</v>
      </c>
      <c r="H102" s="10">
        <v>0</v>
      </c>
      <c r="I102" s="10">
        <v>36.605011099999999</v>
      </c>
      <c r="J102" s="10">
        <v>15.014534126999999</v>
      </c>
      <c r="K102" s="10">
        <v>4.4310169570999998</v>
      </c>
      <c r="L102" s="10">
        <v>0</v>
      </c>
      <c r="M102" s="10">
        <f t="shared" si="1"/>
        <v>1038.1729065240997</v>
      </c>
    </row>
    <row r="103" spans="1:13" x14ac:dyDescent="0.3">
      <c r="A103" s="10">
        <v>2</v>
      </c>
      <c r="B103" s="10" t="s">
        <v>1234</v>
      </c>
      <c r="C103" s="164" t="s">
        <v>25249</v>
      </c>
      <c r="D103" s="10" t="s">
        <v>25248</v>
      </c>
      <c r="E103" s="10">
        <v>341.64600200000001</v>
      </c>
      <c r="F103" s="10">
        <v>158.49036713000001</v>
      </c>
      <c r="G103" s="10">
        <v>71.159512899999996</v>
      </c>
      <c r="H103" s="10">
        <v>0</v>
      </c>
      <c r="I103" s="10">
        <v>19.667659799999999</v>
      </c>
      <c r="J103" s="10">
        <v>13.278240310999999</v>
      </c>
      <c r="K103" s="10">
        <v>1.9935487860000001</v>
      </c>
      <c r="L103" s="10">
        <v>0</v>
      </c>
      <c r="M103" s="10">
        <f t="shared" si="1"/>
        <v>606.23533092700006</v>
      </c>
    </row>
    <row r="104" spans="1:13" x14ac:dyDescent="0.3">
      <c r="A104" s="10">
        <v>2</v>
      </c>
      <c r="B104" s="10" t="s">
        <v>1234</v>
      </c>
      <c r="C104" s="164" t="s">
        <v>25250</v>
      </c>
      <c r="D104" s="10" t="s">
        <v>355</v>
      </c>
      <c r="E104" s="10">
        <v>753.64502000000005</v>
      </c>
      <c r="F104" s="10">
        <v>297.07551384999999</v>
      </c>
      <c r="G104" s="10">
        <v>67.708399999999997</v>
      </c>
      <c r="H104" s="10">
        <v>14.955299999999999</v>
      </c>
      <c r="I104" s="10">
        <v>39.590962300000001</v>
      </c>
      <c r="J104" s="10">
        <v>21.566883604000001</v>
      </c>
      <c r="K104" s="10">
        <v>2.2266265399999998</v>
      </c>
      <c r="L104" s="10">
        <v>0.47944700000000001</v>
      </c>
      <c r="M104" s="10">
        <f t="shared" si="1"/>
        <v>1197.2481532940001</v>
      </c>
    </row>
    <row r="105" spans="1:13" x14ac:dyDescent="0.3">
      <c r="A105" s="10">
        <v>2</v>
      </c>
      <c r="B105" s="10" t="s">
        <v>1234</v>
      </c>
      <c r="C105" s="164" t="s">
        <v>25251</v>
      </c>
      <c r="D105" s="10" t="s">
        <v>213</v>
      </c>
      <c r="E105" s="10">
        <v>420.41873599999997</v>
      </c>
      <c r="F105" s="10">
        <v>202.87336020000001</v>
      </c>
      <c r="G105" s="10">
        <v>244.314213</v>
      </c>
      <c r="H105" s="10">
        <v>39.433366999999997</v>
      </c>
      <c r="I105" s="10">
        <v>24.371248900000001</v>
      </c>
      <c r="J105" s="10">
        <v>16.668000064000001</v>
      </c>
      <c r="K105" s="10">
        <v>7.3004528899999999</v>
      </c>
      <c r="L105" s="10">
        <v>1.5502866</v>
      </c>
      <c r="M105" s="10">
        <f t="shared" si="1"/>
        <v>956.92966465399991</v>
      </c>
    </row>
    <row r="106" spans="1:13" x14ac:dyDescent="0.3">
      <c r="A106" s="10">
        <v>2</v>
      </c>
      <c r="B106" s="10" t="s">
        <v>1234</v>
      </c>
      <c r="C106" s="164" t="s">
        <v>25253</v>
      </c>
      <c r="D106" s="10" t="s">
        <v>25252</v>
      </c>
      <c r="E106" s="10">
        <v>638.46668</v>
      </c>
      <c r="F106" s="10">
        <v>136.27575573999999</v>
      </c>
      <c r="G106" s="10">
        <v>23.526199099999999</v>
      </c>
      <c r="H106" s="10">
        <v>0</v>
      </c>
      <c r="I106" s="10">
        <v>32.053180999999995</v>
      </c>
      <c r="J106" s="10">
        <v>11.447530107</v>
      </c>
      <c r="K106" s="10">
        <v>0.53277823999999996</v>
      </c>
      <c r="L106" s="10">
        <v>0</v>
      </c>
      <c r="M106" s="10">
        <f t="shared" si="1"/>
        <v>842.302124187</v>
      </c>
    </row>
    <row r="107" spans="1:13" x14ac:dyDescent="0.3">
      <c r="A107" s="10">
        <v>2</v>
      </c>
      <c r="B107" s="10" t="s">
        <v>1234</v>
      </c>
      <c r="C107" s="164" t="s">
        <v>25254</v>
      </c>
      <c r="D107" s="10" t="s">
        <v>190</v>
      </c>
      <c r="E107" s="10">
        <v>514.75189999999998</v>
      </c>
      <c r="F107" s="10">
        <v>229.76261299000001</v>
      </c>
      <c r="G107" s="10">
        <v>86.420038000000005</v>
      </c>
      <c r="H107" s="10">
        <v>0</v>
      </c>
      <c r="I107" s="10">
        <v>28.621815999999999</v>
      </c>
      <c r="J107" s="10">
        <v>18.47549042</v>
      </c>
      <c r="K107" s="10">
        <v>2.2790290600000001</v>
      </c>
      <c r="L107" s="10">
        <v>0</v>
      </c>
      <c r="M107" s="10">
        <f t="shared" si="1"/>
        <v>880.3108864699999</v>
      </c>
    </row>
    <row r="108" spans="1:13" x14ac:dyDescent="0.3">
      <c r="A108" s="10">
        <v>2</v>
      </c>
      <c r="B108" s="10" t="s">
        <v>1234</v>
      </c>
      <c r="C108" s="164" t="s">
        <v>25255</v>
      </c>
      <c r="D108" s="10" t="s">
        <v>632</v>
      </c>
      <c r="E108" s="10">
        <v>851.46252800000002</v>
      </c>
      <c r="F108" s="10">
        <v>581.9952055</v>
      </c>
      <c r="G108" s="10">
        <v>76.819610999999995</v>
      </c>
      <c r="H108" s="10">
        <v>96.927689999999998</v>
      </c>
      <c r="I108" s="10">
        <v>53.826883899999999</v>
      </c>
      <c r="J108" s="10">
        <v>47.770816748999998</v>
      </c>
      <c r="K108" s="10">
        <v>2.04788836</v>
      </c>
      <c r="L108" s="10">
        <v>3.7579069999999999</v>
      </c>
      <c r="M108" s="10">
        <f t="shared" si="1"/>
        <v>1714.6085305089996</v>
      </c>
    </row>
    <row r="109" spans="1:13" x14ac:dyDescent="0.3">
      <c r="A109" s="10">
        <v>2</v>
      </c>
      <c r="B109" s="10" t="s">
        <v>1234</v>
      </c>
      <c r="C109" s="164" t="s">
        <v>25256</v>
      </c>
      <c r="D109" s="10" t="s">
        <v>634</v>
      </c>
      <c r="E109" s="10">
        <v>4115.1417000000001</v>
      </c>
      <c r="F109" s="10">
        <v>2039.9488985</v>
      </c>
      <c r="G109" s="10">
        <v>2330.2802203000001</v>
      </c>
      <c r="H109" s="10">
        <v>107.628235</v>
      </c>
      <c r="I109" s="10">
        <v>208.650228</v>
      </c>
      <c r="J109" s="10">
        <v>166.49531486000001</v>
      </c>
      <c r="K109" s="10">
        <v>68.528042482000004</v>
      </c>
      <c r="L109" s="10">
        <v>3.5717671119999999</v>
      </c>
      <c r="M109" s="10">
        <f t="shared" si="1"/>
        <v>9040.2444062539998</v>
      </c>
    </row>
    <row r="110" spans="1:13" x14ac:dyDescent="0.3">
      <c r="A110" s="10">
        <v>2</v>
      </c>
      <c r="B110" s="10" t="s">
        <v>1234</v>
      </c>
      <c r="C110" s="164" t="s">
        <v>25257</v>
      </c>
      <c r="D110" s="10" t="s">
        <v>467</v>
      </c>
      <c r="E110" s="10">
        <v>522.50433999999996</v>
      </c>
      <c r="F110" s="10">
        <v>220.92513306000001</v>
      </c>
      <c r="G110" s="10">
        <v>109.68570817</v>
      </c>
      <c r="H110" s="10">
        <v>74.776499999999999</v>
      </c>
      <c r="I110" s="10">
        <v>27.142635200000001</v>
      </c>
      <c r="J110" s="10">
        <v>13.127443534999999</v>
      </c>
      <c r="K110" s="10">
        <v>3.6126529654000001</v>
      </c>
      <c r="L110" s="10">
        <v>2.3972349999999998</v>
      </c>
      <c r="M110" s="10">
        <f t="shared" si="1"/>
        <v>974.1716479303999</v>
      </c>
    </row>
    <row r="111" spans="1:13" x14ac:dyDescent="0.3">
      <c r="A111" s="10">
        <v>2</v>
      </c>
      <c r="B111" s="10" t="s">
        <v>1234</v>
      </c>
      <c r="C111" s="164" t="s">
        <v>25258</v>
      </c>
      <c r="D111" s="10" t="s">
        <v>666</v>
      </c>
      <c r="E111" s="10">
        <v>328.65387999999996</v>
      </c>
      <c r="F111" s="10">
        <v>188.97277740000001</v>
      </c>
      <c r="G111" s="10">
        <v>19.883320000000001</v>
      </c>
      <c r="H111" s="10">
        <v>0</v>
      </c>
      <c r="I111" s="10">
        <v>18.976589000000001</v>
      </c>
      <c r="J111" s="10">
        <v>13.011148368000001</v>
      </c>
      <c r="K111" s="10">
        <v>0.58635519999999997</v>
      </c>
      <c r="L111" s="10">
        <v>0</v>
      </c>
      <c r="M111" s="10">
        <f t="shared" si="1"/>
        <v>570.08406996799999</v>
      </c>
    </row>
    <row r="112" spans="1:13" x14ac:dyDescent="0.3">
      <c r="A112" s="10">
        <v>2</v>
      </c>
      <c r="B112" s="10" t="s">
        <v>1234</v>
      </c>
      <c r="C112" s="164" t="s">
        <v>25259</v>
      </c>
      <c r="D112" s="10" t="s">
        <v>262</v>
      </c>
      <c r="E112" s="10">
        <v>198.12976999999998</v>
      </c>
      <c r="F112" s="10">
        <v>95.112045073999994</v>
      </c>
      <c r="G112" s="10">
        <v>0</v>
      </c>
      <c r="H112" s="10">
        <v>0</v>
      </c>
      <c r="I112" s="10">
        <v>11.781623700000001</v>
      </c>
      <c r="J112" s="10">
        <v>6.3763636211000003</v>
      </c>
      <c r="K112" s="10">
        <v>0</v>
      </c>
      <c r="L112" s="10">
        <v>0</v>
      </c>
      <c r="M112" s="10">
        <f t="shared" si="1"/>
        <v>311.39980239509998</v>
      </c>
    </row>
    <row r="113" spans="1:13" x14ac:dyDescent="0.3">
      <c r="A113" s="10">
        <v>2</v>
      </c>
      <c r="B113" s="10" t="s">
        <v>1234</v>
      </c>
      <c r="C113" s="164" t="s">
        <v>25260</v>
      </c>
      <c r="D113" s="10" t="s">
        <v>487</v>
      </c>
      <c r="E113" s="10">
        <v>961.27336300000002</v>
      </c>
      <c r="F113" s="10">
        <v>292.42724466999999</v>
      </c>
      <c r="G113" s="10">
        <v>713.58078360000002</v>
      </c>
      <c r="H113" s="10">
        <v>0</v>
      </c>
      <c r="I113" s="10">
        <v>45.011157699999998</v>
      </c>
      <c r="J113" s="10">
        <v>24.876612158</v>
      </c>
      <c r="K113" s="10">
        <v>21.200289141999999</v>
      </c>
      <c r="L113" s="10">
        <v>0</v>
      </c>
      <c r="M113" s="10">
        <f t="shared" si="1"/>
        <v>2058.36945027</v>
      </c>
    </row>
    <row r="114" spans="1:13" x14ac:dyDescent="0.3">
      <c r="A114" s="10">
        <v>2</v>
      </c>
      <c r="B114" s="10" t="s">
        <v>1234</v>
      </c>
      <c r="C114" s="164" t="s">
        <v>25261</v>
      </c>
      <c r="D114" s="10" t="s">
        <v>327</v>
      </c>
      <c r="E114" s="10">
        <v>650.91242999999997</v>
      </c>
      <c r="F114" s="10">
        <v>212.49940301000001</v>
      </c>
      <c r="G114" s="10">
        <v>306.28849000000002</v>
      </c>
      <c r="H114" s="10">
        <v>69.51652</v>
      </c>
      <c r="I114" s="10">
        <v>32.8418469</v>
      </c>
      <c r="J114" s="10">
        <v>17.316485702000001</v>
      </c>
      <c r="K114" s="10">
        <v>9.135351</v>
      </c>
      <c r="L114" s="10">
        <v>2.6358269999999999</v>
      </c>
      <c r="M114" s="10">
        <f t="shared" si="1"/>
        <v>1301.1463536119998</v>
      </c>
    </row>
    <row r="115" spans="1:13" x14ac:dyDescent="0.3">
      <c r="A115" s="10">
        <v>2</v>
      </c>
      <c r="B115" s="10" t="s">
        <v>1234</v>
      </c>
      <c r="C115" s="164" t="s">
        <v>25262</v>
      </c>
      <c r="D115" s="10" t="s">
        <v>291</v>
      </c>
      <c r="E115" s="10">
        <v>56.296886000000001</v>
      </c>
      <c r="F115" s="10">
        <v>78.308086208000006</v>
      </c>
      <c r="G115" s="10">
        <v>0</v>
      </c>
      <c r="H115" s="10">
        <v>0</v>
      </c>
      <c r="I115" s="10">
        <v>3.2871313799999999</v>
      </c>
      <c r="J115" s="10">
        <v>2.6416810205000001</v>
      </c>
      <c r="K115" s="10">
        <v>0</v>
      </c>
      <c r="L115" s="10">
        <v>0</v>
      </c>
      <c r="M115" s="10">
        <f t="shared" si="1"/>
        <v>140.53378460849999</v>
      </c>
    </row>
    <row r="116" spans="1:13" x14ac:dyDescent="0.3">
      <c r="A116" s="10">
        <v>2</v>
      </c>
      <c r="B116" s="10" t="s">
        <v>1234</v>
      </c>
      <c r="C116" s="164" t="s">
        <v>25263</v>
      </c>
      <c r="D116" s="10" t="s">
        <v>636</v>
      </c>
      <c r="E116" s="10">
        <v>525.89717000000007</v>
      </c>
      <c r="F116" s="10">
        <v>260.66480014000001</v>
      </c>
      <c r="G116" s="10">
        <v>492.9717</v>
      </c>
      <c r="H116" s="10">
        <v>10.16339</v>
      </c>
      <c r="I116" s="10">
        <v>27.608587800000002</v>
      </c>
      <c r="J116" s="10">
        <v>19.967853147</v>
      </c>
      <c r="K116" s="10">
        <v>14.703355</v>
      </c>
      <c r="L116" s="10">
        <v>0.32582450000000002</v>
      </c>
      <c r="M116" s="10">
        <f t="shared" si="1"/>
        <v>1352.3026805869999</v>
      </c>
    </row>
    <row r="117" spans="1:13" x14ac:dyDescent="0.3">
      <c r="A117" s="10">
        <v>2</v>
      </c>
      <c r="B117" s="10" t="s">
        <v>1234</v>
      </c>
      <c r="C117" s="164" t="s">
        <v>25264</v>
      </c>
      <c r="D117" s="10" t="s">
        <v>23</v>
      </c>
      <c r="E117" s="10">
        <v>1200.4986799999999</v>
      </c>
      <c r="F117" s="10">
        <v>675.09540085000003</v>
      </c>
      <c r="G117" s="10">
        <v>129.29658696999999</v>
      </c>
      <c r="H117" s="10">
        <v>580.6763479</v>
      </c>
      <c r="I117" s="10">
        <v>61.722810199999998</v>
      </c>
      <c r="J117" s="10">
        <v>39.843273662000001</v>
      </c>
      <c r="K117" s="10">
        <v>3.7985321607999998</v>
      </c>
      <c r="L117" s="10">
        <v>40.855527729999999</v>
      </c>
      <c r="M117" s="10">
        <f t="shared" si="1"/>
        <v>2731.7871594727999</v>
      </c>
    </row>
    <row r="118" spans="1:13" x14ac:dyDescent="0.3">
      <c r="A118" s="10">
        <v>2</v>
      </c>
      <c r="B118" s="10" t="s">
        <v>1234</v>
      </c>
      <c r="C118" s="164" t="s">
        <v>25265</v>
      </c>
      <c r="D118" s="10" t="s">
        <v>93</v>
      </c>
      <c r="E118" s="10">
        <v>3179.3256200000001</v>
      </c>
      <c r="F118" s="10">
        <v>3677.2197884000002</v>
      </c>
      <c r="G118" s="10">
        <v>15.1470371</v>
      </c>
      <c r="H118" s="10">
        <v>988.63421600000004</v>
      </c>
      <c r="I118" s="10">
        <v>206.29510800000003</v>
      </c>
      <c r="J118" s="10">
        <v>306.42148391000001</v>
      </c>
      <c r="K118" s="10">
        <v>0.34302259000000002</v>
      </c>
      <c r="L118" s="10">
        <v>35.163337247999998</v>
      </c>
      <c r="M118" s="10">
        <f t="shared" si="1"/>
        <v>8408.5496132479984</v>
      </c>
    </row>
    <row r="119" spans="1:13" x14ac:dyDescent="0.3">
      <c r="A119" s="10">
        <v>2</v>
      </c>
      <c r="B119" s="10" t="s">
        <v>1234</v>
      </c>
      <c r="C119" s="164" t="s">
        <v>25266</v>
      </c>
      <c r="D119" s="10" t="s">
        <v>23468</v>
      </c>
      <c r="E119" s="10">
        <v>267.56902600000001</v>
      </c>
      <c r="F119" s="10">
        <v>187.43435152000001</v>
      </c>
      <c r="G119" s="10">
        <v>35.061233399999999</v>
      </c>
      <c r="H119" s="10">
        <v>0</v>
      </c>
      <c r="I119" s="10">
        <v>15.4736911</v>
      </c>
      <c r="J119" s="10">
        <v>15.312502124</v>
      </c>
      <c r="K119" s="10">
        <v>0.79400143999999995</v>
      </c>
      <c r="L119" s="10">
        <v>0</v>
      </c>
      <c r="M119" s="10">
        <f t="shared" si="1"/>
        <v>521.64480558399998</v>
      </c>
    </row>
    <row r="120" spans="1:13" x14ac:dyDescent="0.3">
      <c r="A120" s="10">
        <v>2</v>
      </c>
      <c r="B120" s="10" t="s">
        <v>1234</v>
      </c>
      <c r="C120" s="164" t="s">
        <v>25267</v>
      </c>
      <c r="D120" s="10" t="s">
        <v>398</v>
      </c>
      <c r="E120" s="10">
        <v>678.79403400000001</v>
      </c>
      <c r="F120" s="10">
        <v>279.84405248000002</v>
      </c>
      <c r="G120" s="10">
        <v>95.693164100000004</v>
      </c>
      <c r="H120" s="10">
        <v>0</v>
      </c>
      <c r="I120" s="10">
        <v>33.211049000000003</v>
      </c>
      <c r="J120" s="10">
        <v>23.465625715000002</v>
      </c>
      <c r="K120" s="10">
        <v>2.5721864910000001</v>
      </c>
      <c r="L120" s="10">
        <v>0</v>
      </c>
      <c r="M120" s="10">
        <f t="shared" si="1"/>
        <v>1113.5801117860001</v>
      </c>
    </row>
    <row r="121" spans="1:13" x14ac:dyDescent="0.3">
      <c r="A121" s="10">
        <v>2</v>
      </c>
      <c r="B121" s="10" t="s">
        <v>1234</v>
      </c>
      <c r="C121" s="164" t="s">
        <v>25268</v>
      </c>
      <c r="D121" s="10" t="s">
        <v>25</v>
      </c>
      <c r="E121" s="10">
        <v>551.99219999999991</v>
      </c>
      <c r="F121" s="10">
        <v>220.67092396999999</v>
      </c>
      <c r="G121" s="10">
        <v>286.97741300000001</v>
      </c>
      <c r="H121" s="10">
        <v>0</v>
      </c>
      <c r="I121" s="10">
        <v>29.0011279</v>
      </c>
      <c r="J121" s="10">
        <v>18.43366507</v>
      </c>
      <c r="K121" s="10">
        <v>8.4962617199999997</v>
      </c>
      <c r="L121" s="10">
        <v>0</v>
      </c>
      <c r="M121" s="10">
        <f t="shared" si="1"/>
        <v>1115.5715916599997</v>
      </c>
    </row>
    <row r="122" spans="1:13" x14ac:dyDescent="0.3">
      <c r="A122" s="10">
        <v>2</v>
      </c>
      <c r="B122" s="10" t="s">
        <v>1234</v>
      </c>
      <c r="C122" s="164" t="s">
        <v>25269</v>
      </c>
      <c r="D122" s="10" t="s">
        <v>557</v>
      </c>
      <c r="E122" s="10">
        <v>3089.944</v>
      </c>
      <c r="F122" s="10">
        <v>1778.3816291000001</v>
      </c>
      <c r="G122" s="10">
        <v>689.68333878999999</v>
      </c>
      <c r="H122" s="10">
        <v>430.73559999999998</v>
      </c>
      <c r="I122" s="10">
        <v>171.20294200000001</v>
      </c>
      <c r="J122" s="10">
        <v>144.77506210999999</v>
      </c>
      <c r="K122" s="10">
        <v>20.133674863</v>
      </c>
      <c r="L122" s="10">
        <v>29.871729999999999</v>
      </c>
      <c r="M122" s="10">
        <f t="shared" si="1"/>
        <v>6354.7279768629996</v>
      </c>
    </row>
    <row r="123" spans="1:13" x14ac:dyDescent="0.3">
      <c r="A123" s="10">
        <v>2</v>
      </c>
      <c r="B123" s="10" t="s">
        <v>1234</v>
      </c>
      <c r="C123" s="164" t="s">
        <v>25270</v>
      </c>
      <c r="D123" s="10" t="s">
        <v>29</v>
      </c>
      <c r="E123" s="10">
        <v>761.96167000000003</v>
      </c>
      <c r="F123" s="10">
        <v>319.83858343000003</v>
      </c>
      <c r="G123" s="10">
        <v>796.48317999999995</v>
      </c>
      <c r="H123" s="10">
        <v>66.182917000000003</v>
      </c>
      <c r="I123" s="10">
        <v>36.860831900000001</v>
      </c>
      <c r="J123" s="10">
        <v>26.810722140999999</v>
      </c>
      <c r="K123" s="10">
        <v>23.7558522</v>
      </c>
      <c r="L123" s="10">
        <v>2.3511248999999999</v>
      </c>
      <c r="M123" s="10">
        <f t="shared" si="1"/>
        <v>2034.2448815710002</v>
      </c>
    </row>
    <row r="124" spans="1:13" x14ac:dyDescent="0.3">
      <c r="A124" s="10">
        <v>2</v>
      </c>
      <c r="B124" s="10" t="s">
        <v>1234</v>
      </c>
      <c r="C124" s="164" t="s">
        <v>25271</v>
      </c>
      <c r="D124" s="10" t="s">
        <v>23145</v>
      </c>
      <c r="E124" s="10">
        <v>5849.2628000000004</v>
      </c>
      <c r="F124" s="10">
        <v>1929.5501283000001</v>
      </c>
      <c r="G124" s="10">
        <v>41.748619599999998</v>
      </c>
      <c r="H124" s="10">
        <v>664.63555499999995</v>
      </c>
      <c r="I124" s="10">
        <v>401.79179200000004</v>
      </c>
      <c r="J124" s="10">
        <v>158.77757600999999</v>
      </c>
      <c r="K124" s="10">
        <v>0.94544565000000003</v>
      </c>
      <c r="L124" s="10">
        <v>38.729328809999998</v>
      </c>
      <c r="M124" s="10">
        <f t="shared" si="1"/>
        <v>9085.4412453700024</v>
      </c>
    </row>
    <row r="125" spans="1:13" x14ac:dyDescent="0.3">
      <c r="A125" s="10">
        <v>2</v>
      </c>
      <c r="B125" s="10" t="s">
        <v>1234</v>
      </c>
      <c r="C125" s="164" t="s">
        <v>25272</v>
      </c>
      <c r="D125" s="10" t="s">
        <v>626</v>
      </c>
      <c r="E125" s="10">
        <v>3297.8611540000002</v>
      </c>
      <c r="F125" s="10">
        <v>5558.9786157999997</v>
      </c>
      <c r="G125" s="10">
        <v>1.0137</v>
      </c>
      <c r="H125" s="10">
        <v>6059.2118179999998</v>
      </c>
      <c r="I125" s="10">
        <v>222.4039879</v>
      </c>
      <c r="J125" s="10">
        <v>478.33471248000001</v>
      </c>
      <c r="K125" s="10">
        <v>2.2956299999999999E-2</v>
      </c>
      <c r="L125" s="10">
        <v>194.42260200000001</v>
      </c>
      <c r="M125" s="10">
        <f t="shared" si="1"/>
        <v>15812.249546479999</v>
      </c>
    </row>
    <row r="126" spans="1:13" x14ac:dyDescent="0.3">
      <c r="A126" s="10">
        <v>2</v>
      </c>
      <c r="B126" s="10" t="s">
        <v>1234</v>
      </c>
      <c r="C126" s="164" t="s">
        <v>25273</v>
      </c>
      <c r="D126" s="10" t="s">
        <v>640</v>
      </c>
      <c r="E126" s="10">
        <v>665.09036200000003</v>
      </c>
      <c r="F126" s="10">
        <v>578.35204490000001</v>
      </c>
      <c r="G126" s="10">
        <v>230.99931439</v>
      </c>
      <c r="H126" s="10">
        <v>580.05446800000004</v>
      </c>
      <c r="I126" s="10">
        <v>36.451674399999995</v>
      </c>
      <c r="J126" s="10">
        <v>43.570877436000004</v>
      </c>
      <c r="K126" s="10">
        <v>6.5951993068999997</v>
      </c>
      <c r="L126" s="10">
        <v>40.772746558999998</v>
      </c>
      <c r="M126" s="10">
        <f t="shared" si="1"/>
        <v>2181.8866869919002</v>
      </c>
    </row>
    <row r="127" spans="1:13" x14ac:dyDescent="0.3">
      <c r="A127" s="10">
        <v>2</v>
      </c>
      <c r="B127" s="10" t="s">
        <v>1234</v>
      </c>
      <c r="C127" s="164" t="s">
        <v>25274</v>
      </c>
      <c r="D127" s="10" t="s">
        <v>23476</v>
      </c>
      <c r="E127" s="10">
        <v>1179.4280700000002</v>
      </c>
      <c r="F127" s="10">
        <v>643.78066435999995</v>
      </c>
      <c r="G127" s="10">
        <v>619.21535587999995</v>
      </c>
      <c r="H127" s="10">
        <v>13.28055</v>
      </c>
      <c r="I127" s="10">
        <v>63.935825999999999</v>
      </c>
      <c r="J127" s="10">
        <v>52.233922309</v>
      </c>
      <c r="K127" s="10">
        <v>18.088074088999999</v>
      </c>
      <c r="L127" s="10">
        <v>0.425757</v>
      </c>
      <c r="M127" s="10">
        <f t="shared" si="1"/>
        <v>2590.388219638</v>
      </c>
    </row>
    <row r="128" spans="1:13" x14ac:dyDescent="0.3">
      <c r="A128" s="10">
        <v>2</v>
      </c>
      <c r="B128" s="10" t="s">
        <v>1234</v>
      </c>
      <c r="C128" s="164" t="s">
        <v>25275</v>
      </c>
      <c r="D128" s="10" t="s">
        <v>641</v>
      </c>
      <c r="E128" s="10">
        <v>3271.5769599999999</v>
      </c>
      <c r="F128" s="10">
        <v>1099.9322457999999</v>
      </c>
      <c r="G128" s="10">
        <v>840.56329777999997</v>
      </c>
      <c r="H128" s="10">
        <v>2.6651349999999998</v>
      </c>
      <c r="I128" s="10">
        <v>180.33666700000001</v>
      </c>
      <c r="J128" s="10">
        <v>91.454940811</v>
      </c>
      <c r="K128" s="10">
        <v>24.581965704000002</v>
      </c>
      <c r="L128" s="10">
        <v>8.54409E-2</v>
      </c>
      <c r="M128" s="10">
        <f t="shared" si="1"/>
        <v>5511.1966529949996</v>
      </c>
    </row>
    <row r="129" spans="1:13" x14ac:dyDescent="0.3">
      <c r="A129" s="10">
        <v>2</v>
      </c>
      <c r="B129" s="10" t="s">
        <v>1234</v>
      </c>
      <c r="C129" s="164" t="s">
        <v>25277</v>
      </c>
      <c r="D129" s="10" t="s">
        <v>25276</v>
      </c>
      <c r="E129" s="10">
        <v>988.26084000000003</v>
      </c>
      <c r="F129" s="10">
        <v>470.15050903000002</v>
      </c>
      <c r="G129" s="10">
        <v>33.595416649000001</v>
      </c>
      <c r="H129" s="10">
        <v>0</v>
      </c>
      <c r="I129" s="10">
        <v>49.670997700000001</v>
      </c>
      <c r="J129" s="10">
        <v>38.900277164999999</v>
      </c>
      <c r="K129" s="10">
        <v>0.78005620769999995</v>
      </c>
      <c r="L129" s="10">
        <v>0</v>
      </c>
      <c r="M129" s="10">
        <f t="shared" si="1"/>
        <v>1581.3580967517003</v>
      </c>
    </row>
    <row r="130" spans="1:13" x14ac:dyDescent="0.3">
      <c r="A130" s="10">
        <v>2</v>
      </c>
      <c r="B130" s="10" t="s">
        <v>1234</v>
      </c>
      <c r="C130" s="164" t="s">
        <v>25278</v>
      </c>
      <c r="D130" s="10" t="s">
        <v>111</v>
      </c>
      <c r="E130" s="10">
        <v>1623.8046099999999</v>
      </c>
      <c r="F130" s="10">
        <v>706.02915832999997</v>
      </c>
      <c r="G130" s="10">
        <v>395.88237076000001</v>
      </c>
      <c r="H130" s="10">
        <v>55.928089999999997</v>
      </c>
      <c r="I130" s="10">
        <v>94.388695999999996</v>
      </c>
      <c r="J130" s="10">
        <v>58.171237359000003</v>
      </c>
      <c r="K130" s="10">
        <v>11.512579765</v>
      </c>
      <c r="L130" s="10">
        <v>1.9447680000000001</v>
      </c>
      <c r="M130" s="10">
        <f t="shared" si="1"/>
        <v>2947.661510213999</v>
      </c>
    </row>
    <row r="131" spans="1:13" x14ac:dyDescent="0.3">
      <c r="A131" s="10">
        <v>2</v>
      </c>
      <c r="B131" s="10" t="s">
        <v>1234</v>
      </c>
      <c r="C131" s="164" t="s">
        <v>25279</v>
      </c>
      <c r="D131" s="10" t="s">
        <v>420</v>
      </c>
      <c r="E131" s="10">
        <v>240.5102</v>
      </c>
      <c r="F131" s="10">
        <v>204.06822127000001</v>
      </c>
      <c r="G131" s="10">
        <v>17.454689999999999</v>
      </c>
      <c r="H131" s="10">
        <v>367.06369999999998</v>
      </c>
      <c r="I131" s="10">
        <v>13.333497599999999</v>
      </c>
      <c r="J131" s="10">
        <v>15.054058589</v>
      </c>
      <c r="K131" s="10">
        <v>0.39528249999999998</v>
      </c>
      <c r="L131" s="10">
        <v>25.60651</v>
      </c>
      <c r="M131" s="10">
        <f t="shared" si="1"/>
        <v>883.48615995899991</v>
      </c>
    </row>
    <row r="132" spans="1:13" x14ac:dyDescent="0.3">
      <c r="A132" s="10">
        <v>2</v>
      </c>
      <c r="B132" s="10" t="s">
        <v>1234</v>
      </c>
      <c r="C132" s="164" t="s">
        <v>25280</v>
      </c>
      <c r="D132" s="10" t="s">
        <v>643</v>
      </c>
      <c r="E132" s="10">
        <v>908.28133000000003</v>
      </c>
      <c r="F132" s="10">
        <v>297.7644123</v>
      </c>
      <c r="G132" s="10">
        <v>100.2191847</v>
      </c>
      <c r="H132" s="10">
        <v>69.049242000000007</v>
      </c>
      <c r="I132" s="10">
        <v>47.505940200000005</v>
      </c>
      <c r="J132" s="10">
        <v>17.939704502000001</v>
      </c>
      <c r="K132" s="10">
        <v>2.9238168199999999</v>
      </c>
      <c r="L132" s="10">
        <v>3.1318005000000002</v>
      </c>
      <c r="M132" s="10">
        <f t="shared" si="1"/>
        <v>1446.815431022</v>
      </c>
    </row>
    <row r="133" spans="1:13" x14ac:dyDescent="0.3">
      <c r="A133" s="10">
        <v>2</v>
      </c>
      <c r="B133" s="10" t="s">
        <v>1234</v>
      </c>
      <c r="C133" s="164" t="s">
        <v>25281</v>
      </c>
      <c r="D133" s="10" t="s">
        <v>24483</v>
      </c>
      <c r="E133" s="10">
        <v>512.55698500000005</v>
      </c>
      <c r="F133" s="10">
        <v>204.09084621</v>
      </c>
      <c r="G133" s="10">
        <v>117.88270300000001</v>
      </c>
      <c r="H133" s="10">
        <v>0</v>
      </c>
      <c r="I133" s="10">
        <v>28.631067099999999</v>
      </c>
      <c r="J133" s="10">
        <v>16.719366526999998</v>
      </c>
      <c r="K133" s="10">
        <v>3.8826434999999999</v>
      </c>
      <c r="L133" s="10">
        <v>0</v>
      </c>
      <c r="M133" s="10">
        <f t="shared" si="1"/>
        <v>883.76361133700004</v>
      </c>
    </row>
    <row r="134" spans="1:13" x14ac:dyDescent="0.3">
      <c r="A134" s="10">
        <v>2</v>
      </c>
      <c r="B134" s="10" t="s">
        <v>1234</v>
      </c>
      <c r="C134" s="164" t="s">
        <v>25282</v>
      </c>
      <c r="D134" s="10" t="s">
        <v>644</v>
      </c>
      <c r="E134" s="10">
        <v>455.03412700000001</v>
      </c>
      <c r="F134" s="10">
        <v>198.37415186999999</v>
      </c>
      <c r="G134" s="10">
        <v>14.604756999999999</v>
      </c>
      <c r="H134" s="10">
        <v>6.0780500000000002</v>
      </c>
      <c r="I134" s="10">
        <v>29.825742000000002</v>
      </c>
      <c r="J134" s="10">
        <v>15.892257744</v>
      </c>
      <c r="K134" s="10">
        <v>0.33074165999999999</v>
      </c>
      <c r="L134" s="10">
        <v>0.31173899999999999</v>
      </c>
      <c r="M134" s="10">
        <f t="shared" si="1"/>
        <v>720.45156627399979</v>
      </c>
    </row>
    <row r="135" spans="1:13" x14ac:dyDescent="0.3">
      <c r="A135" s="10">
        <v>2</v>
      </c>
      <c r="B135" s="10" t="s">
        <v>1234</v>
      </c>
      <c r="C135" s="164" t="s">
        <v>25283</v>
      </c>
      <c r="D135" s="10" t="s">
        <v>645</v>
      </c>
      <c r="E135" s="10">
        <v>5720.1140399999995</v>
      </c>
      <c r="F135" s="10">
        <v>2937.2464537000001</v>
      </c>
      <c r="G135" s="10">
        <v>29.685648910000001</v>
      </c>
      <c r="H135" s="10">
        <v>713.13657899999998</v>
      </c>
      <c r="I135" s="10">
        <v>369.705152</v>
      </c>
      <c r="J135" s="10">
        <v>231.01321515000001</v>
      </c>
      <c r="K135" s="10">
        <v>0.67232836500000004</v>
      </c>
      <c r="L135" s="10">
        <v>40.164446509999998</v>
      </c>
      <c r="M135" s="10">
        <f t="shared" ref="M135:M198" si="3">SUM(E135:L135)</f>
        <v>10041.737863635</v>
      </c>
    </row>
    <row r="136" spans="1:13" x14ac:dyDescent="0.3">
      <c r="A136" s="10">
        <v>2</v>
      </c>
      <c r="B136" s="10" t="s">
        <v>1234</v>
      </c>
      <c r="C136" s="164" t="s">
        <v>25285</v>
      </c>
      <c r="D136" s="10" t="s">
        <v>25284</v>
      </c>
      <c r="E136" s="10">
        <v>816.94628999999998</v>
      </c>
      <c r="F136" s="10">
        <v>371.05048212999998</v>
      </c>
      <c r="G136" s="10">
        <v>71.622376954999993</v>
      </c>
      <c r="H136" s="10">
        <v>8.4638449999999992</v>
      </c>
      <c r="I136" s="10">
        <v>47.265813999999999</v>
      </c>
      <c r="J136" s="10">
        <v>30.507257041999999</v>
      </c>
      <c r="K136" s="10">
        <v>1.9501253279999999</v>
      </c>
      <c r="L136" s="10">
        <v>0.29829309999999998</v>
      </c>
      <c r="M136" s="10">
        <f t="shared" si="3"/>
        <v>1348.1044835549999</v>
      </c>
    </row>
    <row r="137" spans="1:13" x14ac:dyDescent="0.3">
      <c r="A137" s="10">
        <v>2</v>
      </c>
      <c r="B137" s="10" t="s">
        <v>1234</v>
      </c>
      <c r="C137" s="164" t="s">
        <v>25286</v>
      </c>
      <c r="D137" s="10" t="s">
        <v>272</v>
      </c>
      <c r="E137" s="10">
        <v>1495.4438700000001</v>
      </c>
      <c r="F137" s="10">
        <v>1000.7995373</v>
      </c>
      <c r="G137" s="10">
        <v>0</v>
      </c>
      <c r="H137" s="10">
        <v>1305.0845999999999</v>
      </c>
      <c r="I137" s="10">
        <v>98.739901000000003</v>
      </c>
      <c r="J137" s="10">
        <v>81.515083653999994</v>
      </c>
      <c r="K137" s="10">
        <v>0</v>
      </c>
      <c r="L137" s="10">
        <v>60.150669999999998</v>
      </c>
      <c r="M137" s="10">
        <f t="shared" si="3"/>
        <v>4041.7336619539997</v>
      </c>
    </row>
    <row r="138" spans="1:13" x14ac:dyDescent="0.3">
      <c r="A138" s="10">
        <v>2</v>
      </c>
      <c r="B138" s="10" t="s">
        <v>1234</v>
      </c>
      <c r="C138" s="164" t="s">
        <v>25287</v>
      </c>
      <c r="D138" s="10" t="s">
        <v>646</v>
      </c>
      <c r="E138" s="10">
        <v>1018.80687</v>
      </c>
      <c r="F138" s="10">
        <v>527.29683422999994</v>
      </c>
      <c r="G138" s="10">
        <v>304.12101022000002</v>
      </c>
      <c r="H138" s="10">
        <v>114.70142</v>
      </c>
      <c r="I138" s="10">
        <v>67.059262000000004</v>
      </c>
      <c r="J138" s="10">
        <v>43.421723573000001</v>
      </c>
      <c r="K138" s="10">
        <v>9.0660888009999994</v>
      </c>
      <c r="L138" s="10">
        <v>4.1064555</v>
      </c>
      <c r="M138" s="10">
        <f t="shared" si="3"/>
        <v>2088.5796643240001</v>
      </c>
    </row>
    <row r="139" spans="1:13" x14ac:dyDescent="0.3">
      <c r="A139" s="10">
        <v>2</v>
      </c>
      <c r="B139" s="10" t="s">
        <v>1234</v>
      </c>
      <c r="C139" s="164" t="s">
        <v>25290</v>
      </c>
      <c r="D139" s="10" t="s">
        <v>647</v>
      </c>
      <c r="E139" s="10">
        <v>1345.11681</v>
      </c>
      <c r="F139" s="10">
        <v>711.15735470000004</v>
      </c>
      <c r="G139" s="10">
        <v>110.19783836000001</v>
      </c>
      <c r="H139" s="10">
        <v>6.646147</v>
      </c>
      <c r="I139" s="10">
        <v>76.254929000000004</v>
      </c>
      <c r="J139" s="10">
        <v>58.076258213999999</v>
      </c>
      <c r="K139" s="10">
        <v>3.4947104633000001</v>
      </c>
      <c r="L139" s="10">
        <v>0.35021786999999999</v>
      </c>
      <c r="M139" s="10">
        <f t="shared" si="3"/>
        <v>2311.2942656073005</v>
      </c>
    </row>
    <row r="140" spans="1:13" x14ac:dyDescent="0.3">
      <c r="A140" s="10">
        <v>2</v>
      </c>
      <c r="B140" s="10" t="s">
        <v>1234</v>
      </c>
      <c r="C140" s="164" t="s">
        <v>25292</v>
      </c>
      <c r="D140" s="10" t="s">
        <v>25291</v>
      </c>
      <c r="E140" s="10">
        <v>680.16921000000002</v>
      </c>
      <c r="F140" s="10">
        <v>243.36555637000001</v>
      </c>
      <c r="G140" s="10">
        <v>321.51052743000002</v>
      </c>
      <c r="H140" s="10">
        <v>16.934940000000001</v>
      </c>
      <c r="I140" s="10">
        <v>38.232558400000002</v>
      </c>
      <c r="J140" s="10">
        <v>20.245805754999999</v>
      </c>
      <c r="K140" s="10">
        <v>9.7095244886999996</v>
      </c>
      <c r="L140" s="10">
        <v>1.0016862</v>
      </c>
      <c r="M140" s="10">
        <f t="shared" si="3"/>
        <v>1331.1698086437002</v>
      </c>
    </row>
    <row r="141" spans="1:13" x14ac:dyDescent="0.3">
      <c r="A141" s="10">
        <v>2</v>
      </c>
      <c r="B141" s="10" t="s">
        <v>1234</v>
      </c>
      <c r="C141" s="164" t="s">
        <v>25294</v>
      </c>
      <c r="D141" s="10" t="s">
        <v>25293</v>
      </c>
      <c r="E141" s="10">
        <v>266.96359999999999</v>
      </c>
      <c r="F141" s="10">
        <v>129.45188707</v>
      </c>
      <c r="G141" s="10">
        <v>53.148511999999997</v>
      </c>
      <c r="H141" s="10">
        <v>0</v>
      </c>
      <c r="I141" s="10">
        <v>15.495768500000001</v>
      </c>
      <c r="J141" s="10">
        <v>10.779668471000001</v>
      </c>
      <c r="K141" s="10">
        <v>1.7240256</v>
      </c>
      <c r="L141" s="10">
        <v>0</v>
      </c>
      <c r="M141" s="10">
        <f t="shared" si="3"/>
        <v>477.56346164099995</v>
      </c>
    </row>
    <row r="142" spans="1:13" x14ac:dyDescent="0.3">
      <c r="A142" s="10">
        <v>2</v>
      </c>
      <c r="B142" s="10" t="s">
        <v>1234</v>
      </c>
      <c r="C142" s="164" t="s">
        <v>25295</v>
      </c>
      <c r="D142" s="10" t="s">
        <v>23598</v>
      </c>
      <c r="E142" s="10">
        <v>179.085184</v>
      </c>
      <c r="F142" s="10">
        <v>69.886972835999998</v>
      </c>
      <c r="G142" s="10">
        <v>8.827223</v>
      </c>
      <c r="H142" s="10">
        <v>0</v>
      </c>
      <c r="I142" s="10">
        <v>10.583831399999999</v>
      </c>
      <c r="J142" s="10">
        <v>5.1283000244999997</v>
      </c>
      <c r="K142" s="10">
        <v>0.24843688999999999</v>
      </c>
      <c r="L142" s="10">
        <v>0</v>
      </c>
      <c r="M142" s="10">
        <f t="shared" si="3"/>
        <v>273.75994815050001</v>
      </c>
    </row>
    <row r="143" spans="1:13" x14ac:dyDescent="0.3">
      <c r="A143" s="10">
        <v>2</v>
      </c>
      <c r="B143" s="10" t="s">
        <v>1234</v>
      </c>
      <c r="C143" s="164" t="s">
        <v>25297</v>
      </c>
      <c r="D143" s="10" t="s">
        <v>25296</v>
      </c>
      <c r="E143" s="10">
        <v>455.40334999999999</v>
      </c>
      <c r="F143" s="10">
        <v>242.7211878</v>
      </c>
      <c r="G143" s="10">
        <v>20.116101575999998</v>
      </c>
      <c r="H143" s="10">
        <v>0</v>
      </c>
      <c r="I143" s="10">
        <v>23.026935699999999</v>
      </c>
      <c r="J143" s="10">
        <v>17.549160647000001</v>
      </c>
      <c r="K143" s="10">
        <v>0.4559174701</v>
      </c>
      <c r="L143" s="10">
        <v>0</v>
      </c>
      <c r="M143" s="10">
        <f t="shared" si="3"/>
        <v>759.27265319309993</v>
      </c>
    </row>
    <row r="144" spans="1:13" x14ac:dyDescent="0.3">
      <c r="A144" s="10">
        <v>2</v>
      </c>
      <c r="B144" s="10" t="s">
        <v>1234</v>
      </c>
      <c r="C144" s="164" t="s">
        <v>25289</v>
      </c>
      <c r="D144" s="10" t="s">
        <v>25288</v>
      </c>
      <c r="E144" s="10">
        <v>753.56246399999998</v>
      </c>
      <c r="F144" s="10">
        <v>472.41201746000002</v>
      </c>
      <c r="G144" s="10">
        <v>169.59577611</v>
      </c>
      <c r="H144" s="10">
        <v>158.43154999999999</v>
      </c>
      <c r="I144" s="10">
        <v>43.718026799999997</v>
      </c>
      <c r="J144" s="10">
        <v>33.788118183999998</v>
      </c>
      <c r="K144" s="10">
        <v>4.6887260995000002</v>
      </c>
      <c r="L144" s="10">
        <v>11.7036806</v>
      </c>
      <c r="M144" s="10">
        <f t="shared" si="3"/>
        <v>1647.9003592535</v>
      </c>
    </row>
    <row r="145" spans="1:13" x14ac:dyDescent="0.3">
      <c r="A145" s="10">
        <v>2</v>
      </c>
      <c r="B145" s="10" t="s">
        <v>1234</v>
      </c>
      <c r="C145" s="164" t="s">
        <v>25298</v>
      </c>
      <c r="D145" s="10" t="s">
        <v>1235</v>
      </c>
      <c r="E145" s="10">
        <v>1582.066116</v>
      </c>
      <c r="F145" s="10">
        <v>400.04918153</v>
      </c>
      <c r="G145" s="10">
        <v>376.57365341000002</v>
      </c>
      <c r="H145" s="10">
        <v>0</v>
      </c>
      <c r="I145" s="10">
        <v>82.2194085</v>
      </c>
      <c r="J145" s="10">
        <v>33.517158244000001</v>
      </c>
      <c r="K145" s="10">
        <v>10.966292966999999</v>
      </c>
      <c r="L145" s="10">
        <v>0</v>
      </c>
      <c r="M145" s="10">
        <f t="shared" si="3"/>
        <v>2485.3918106509996</v>
      </c>
    </row>
    <row r="146" spans="1:13" x14ac:dyDescent="0.3">
      <c r="A146" s="10">
        <v>2</v>
      </c>
      <c r="B146" s="10" t="s">
        <v>1234</v>
      </c>
      <c r="C146" s="164" t="s">
        <v>25299</v>
      </c>
      <c r="D146" s="10" t="s">
        <v>473</v>
      </c>
      <c r="E146" s="10">
        <v>7019.6247000000003</v>
      </c>
      <c r="F146" s="10">
        <v>3628.6635058000002</v>
      </c>
      <c r="G146" s="10">
        <v>131.062838</v>
      </c>
      <c r="H146" s="10">
        <v>7878.7211356999996</v>
      </c>
      <c r="I146" s="10">
        <v>467.45497799999998</v>
      </c>
      <c r="J146" s="10">
        <v>260.31738285</v>
      </c>
      <c r="K146" s="10">
        <v>2.9680689999999998</v>
      </c>
      <c r="L146" s="10">
        <v>337.04423794000002</v>
      </c>
      <c r="M146" s="10">
        <f t="shared" si="3"/>
        <v>19725.856847290001</v>
      </c>
    </row>
    <row r="147" spans="1:13" x14ac:dyDescent="0.3">
      <c r="A147" s="10">
        <v>2</v>
      </c>
      <c r="B147" s="10" t="s">
        <v>1234</v>
      </c>
      <c r="C147" s="164" t="s">
        <v>25300</v>
      </c>
      <c r="D147" s="10" t="s">
        <v>854</v>
      </c>
      <c r="E147" s="10">
        <v>648.26536999999996</v>
      </c>
      <c r="F147" s="10">
        <v>220.98945732000001</v>
      </c>
      <c r="G147" s="10">
        <v>64.757240800000005</v>
      </c>
      <c r="H147" s="10">
        <v>0</v>
      </c>
      <c r="I147" s="10">
        <v>34.982969500000003</v>
      </c>
      <c r="J147" s="10">
        <v>17.727592007999998</v>
      </c>
      <c r="K147" s="10">
        <v>1.72634142</v>
      </c>
      <c r="L147" s="10">
        <v>0</v>
      </c>
      <c r="M147" s="10">
        <f t="shared" si="3"/>
        <v>988.44897104799998</v>
      </c>
    </row>
    <row r="148" spans="1:13" x14ac:dyDescent="0.3">
      <c r="A148" s="10">
        <v>2</v>
      </c>
      <c r="B148" s="10" t="s">
        <v>1234</v>
      </c>
      <c r="C148" s="164" t="s">
        <v>25301</v>
      </c>
      <c r="D148" s="10" t="s">
        <v>809</v>
      </c>
      <c r="E148" s="10">
        <v>634.52839100000006</v>
      </c>
      <c r="F148" s="10">
        <v>143.74439810000001</v>
      </c>
      <c r="G148" s="10">
        <v>176.67365849999999</v>
      </c>
      <c r="H148" s="10">
        <v>0</v>
      </c>
      <c r="I148" s="10">
        <v>33.855327899999999</v>
      </c>
      <c r="J148" s="10">
        <v>11.917794178999999</v>
      </c>
      <c r="K148" s="10">
        <v>5.3824712479999999</v>
      </c>
      <c r="L148" s="10">
        <v>0</v>
      </c>
      <c r="M148" s="10">
        <f t="shared" si="3"/>
        <v>1006.1020409270001</v>
      </c>
    </row>
    <row r="149" spans="1:13" x14ac:dyDescent="0.3">
      <c r="A149" s="10">
        <v>2</v>
      </c>
      <c r="B149" s="10" t="s">
        <v>1234</v>
      </c>
      <c r="C149" s="164" t="s">
        <v>25302</v>
      </c>
      <c r="D149" s="10" t="s">
        <v>648</v>
      </c>
      <c r="E149" s="10">
        <v>418.61732999999998</v>
      </c>
      <c r="F149" s="10">
        <v>298.68229279000002</v>
      </c>
      <c r="G149" s="10">
        <v>7.8438619999999997</v>
      </c>
      <c r="H149" s="10">
        <v>0</v>
      </c>
      <c r="I149" s="10">
        <v>24.585253600000001</v>
      </c>
      <c r="J149" s="10">
        <v>24.262853080999999</v>
      </c>
      <c r="K149" s="10">
        <v>0.27468192000000002</v>
      </c>
      <c r="L149" s="10">
        <v>0</v>
      </c>
      <c r="M149" s="10">
        <f t="shared" si="3"/>
        <v>774.26627339100003</v>
      </c>
    </row>
    <row r="150" spans="1:13" x14ac:dyDescent="0.3">
      <c r="A150" s="10">
        <v>2</v>
      </c>
      <c r="B150" s="10" t="s">
        <v>1234</v>
      </c>
      <c r="C150" s="164" t="s">
        <v>25304</v>
      </c>
      <c r="D150" s="10" t="s">
        <v>25303</v>
      </c>
      <c r="E150" s="10">
        <v>732.79849999999999</v>
      </c>
      <c r="F150" s="10">
        <v>350.79208188000001</v>
      </c>
      <c r="G150" s="10">
        <v>506.48243000000002</v>
      </c>
      <c r="H150" s="10">
        <v>85.599821000000006</v>
      </c>
      <c r="I150" s="10">
        <v>43.153551100000001</v>
      </c>
      <c r="J150" s="10">
        <v>27.932262137999999</v>
      </c>
      <c r="K150" s="10">
        <v>15.0930313</v>
      </c>
      <c r="L150" s="10">
        <v>3.123281</v>
      </c>
      <c r="M150" s="10">
        <f t="shared" si="3"/>
        <v>1764.9749584179997</v>
      </c>
    </row>
    <row r="151" spans="1:13" x14ac:dyDescent="0.3">
      <c r="A151" s="10">
        <v>2</v>
      </c>
      <c r="B151" s="10" t="s">
        <v>1234</v>
      </c>
      <c r="C151" s="164" t="s">
        <v>25305</v>
      </c>
      <c r="D151" s="10" t="s">
        <v>367</v>
      </c>
      <c r="E151" s="10">
        <v>617.14672000000007</v>
      </c>
      <c r="F151" s="10">
        <v>344.63475070999999</v>
      </c>
      <c r="G151" s="10">
        <v>3.36558E-3</v>
      </c>
      <c r="H151" s="10">
        <v>0</v>
      </c>
      <c r="I151" s="10">
        <v>32.955587999999999</v>
      </c>
      <c r="J151" s="10">
        <v>26.339242079999998</v>
      </c>
      <c r="K151" s="10">
        <v>1.0257859999999999E-4</v>
      </c>
      <c r="L151" s="10">
        <v>0</v>
      </c>
      <c r="M151" s="10">
        <f t="shared" si="3"/>
        <v>1021.0797689486002</v>
      </c>
    </row>
    <row r="152" spans="1:13" x14ac:dyDescent="0.3">
      <c r="A152" s="10">
        <v>2</v>
      </c>
      <c r="B152" s="10" t="s">
        <v>1234</v>
      </c>
      <c r="C152" s="164" t="s">
        <v>25306</v>
      </c>
      <c r="D152" s="10" t="s">
        <v>69</v>
      </c>
      <c r="E152" s="10">
        <v>356.44379200000003</v>
      </c>
      <c r="F152" s="10">
        <v>241.73376114999999</v>
      </c>
      <c r="G152" s="10">
        <v>117.88312642</v>
      </c>
      <c r="H152" s="10">
        <v>0</v>
      </c>
      <c r="I152" s="10">
        <v>21.327820500000001</v>
      </c>
      <c r="J152" s="10">
        <v>20.016708771000001</v>
      </c>
      <c r="K152" s="10">
        <v>3.5695933494999998</v>
      </c>
      <c r="L152" s="10">
        <v>0</v>
      </c>
      <c r="M152" s="10">
        <f t="shared" si="3"/>
        <v>760.9748021905001</v>
      </c>
    </row>
    <row r="153" spans="1:13" x14ac:dyDescent="0.3">
      <c r="A153" s="10">
        <v>2</v>
      </c>
      <c r="B153" s="10" t="s">
        <v>1234</v>
      </c>
      <c r="C153" s="164" t="s">
        <v>25307</v>
      </c>
      <c r="D153" s="10" t="s">
        <v>512</v>
      </c>
      <c r="E153" s="10">
        <v>437.68548700000002</v>
      </c>
      <c r="F153" s="10">
        <v>346.10224842000002</v>
      </c>
      <c r="G153" s="10">
        <v>785.54812251999999</v>
      </c>
      <c r="H153" s="10">
        <v>277.98099999999999</v>
      </c>
      <c r="I153" s="10">
        <v>25.0306915</v>
      </c>
      <c r="J153" s="10">
        <v>24.376958431999999</v>
      </c>
      <c r="K153" s="10">
        <v>23.155535617999998</v>
      </c>
      <c r="L153" s="10">
        <v>18.608799999999999</v>
      </c>
      <c r="M153" s="10">
        <f t="shared" si="3"/>
        <v>1938.4888434900001</v>
      </c>
    </row>
    <row r="154" spans="1:13" x14ac:dyDescent="0.3">
      <c r="A154" s="10">
        <v>2</v>
      </c>
      <c r="B154" s="10" t="s">
        <v>1234</v>
      </c>
      <c r="C154" s="164" t="s">
        <v>25308</v>
      </c>
      <c r="D154" s="10" t="s">
        <v>650</v>
      </c>
      <c r="E154" s="10">
        <v>2867.11843</v>
      </c>
      <c r="F154" s="10">
        <v>1918.0470653</v>
      </c>
      <c r="G154" s="10">
        <v>8.7384599999999999</v>
      </c>
      <c r="H154" s="10">
        <v>242.22109760000001</v>
      </c>
      <c r="I154" s="10">
        <v>188.14695</v>
      </c>
      <c r="J154" s="10">
        <v>157.41472933</v>
      </c>
      <c r="K154" s="10">
        <v>0.1978925</v>
      </c>
      <c r="L154" s="10">
        <v>10.406921597</v>
      </c>
      <c r="M154" s="10">
        <f t="shared" si="3"/>
        <v>5392.2915463270001</v>
      </c>
    </row>
    <row r="155" spans="1:13" x14ac:dyDescent="0.3">
      <c r="A155" s="10">
        <v>2</v>
      </c>
      <c r="B155" s="10" t="s">
        <v>1234</v>
      </c>
      <c r="C155" s="164" t="s">
        <v>25309</v>
      </c>
      <c r="D155" s="10" t="s">
        <v>1003</v>
      </c>
      <c r="E155" s="10">
        <v>287.81157000000002</v>
      </c>
      <c r="F155" s="10">
        <v>248.15422756999999</v>
      </c>
      <c r="G155" s="10">
        <v>169.85072353000001</v>
      </c>
      <c r="H155" s="10">
        <v>0</v>
      </c>
      <c r="I155" s="10">
        <v>16.0496117</v>
      </c>
      <c r="J155" s="10">
        <v>20.990297097999999</v>
      </c>
      <c r="K155" s="10">
        <v>4.9593837042000004</v>
      </c>
      <c r="L155" s="10">
        <v>0</v>
      </c>
      <c r="M155" s="10">
        <f t="shared" si="3"/>
        <v>747.81581360220002</v>
      </c>
    </row>
    <row r="156" spans="1:13" x14ac:dyDescent="0.3">
      <c r="A156" s="10">
        <v>2</v>
      </c>
      <c r="B156" s="10" t="s">
        <v>1234</v>
      </c>
      <c r="C156" s="164" t="s">
        <v>25311</v>
      </c>
      <c r="D156" s="10" t="s">
        <v>25310</v>
      </c>
      <c r="E156" s="10">
        <v>202.65850399999999</v>
      </c>
      <c r="F156" s="10">
        <v>142.12782758</v>
      </c>
      <c r="G156" s="10">
        <v>36.929695479999999</v>
      </c>
      <c r="H156" s="10">
        <v>0</v>
      </c>
      <c r="I156" s="10">
        <v>12.0625517</v>
      </c>
      <c r="J156" s="10">
        <v>10.569683889</v>
      </c>
      <c r="K156" s="10">
        <v>0.90448145300000005</v>
      </c>
      <c r="L156" s="10">
        <v>0</v>
      </c>
      <c r="M156" s="10">
        <f t="shared" si="3"/>
        <v>405.25274410200007</v>
      </c>
    </row>
    <row r="157" spans="1:13" s="10" customFormat="1" x14ac:dyDescent="0.3">
      <c r="A157" s="10">
        <v>2</v>
      </c>
      <c r="B157" s="10" t="s">
        <v>22592</v>
      </c>
      <c r="D157" s="10" t="s">
        <v>27244</v>
      </c>
      <c r="E157" s="10">
        <v>209.73989399999999</v>
      </c>
      <c r="F157" s="10">
        <v>24.217086141999999</v>
      </c>
      <c r="G157" s="10">
        <v>0</v>
      </c>
      <c r="H157" s="10">
        <v>0</v>
      </c>
      <c r="I157" s="10">
        <v>11.16689201</v>
      </c>
      <c r="J157" s="10">
        <v>2.0016994156000001</v>
      </c>
      <c r="K157" s="10">
        <v>0</v>
      </c>
      <c r="L157" s="10">
        <v>0</v>
      </c>
      <c r="M157" s="10">
        <f t="shared" si="3"/>
        <v>247.12557156759999</v>
      </c>
    </row>
    <row r="158" spans="1:13" s="10" customFormat="1" x14ac:dyDescent="0.3">
      <c r="A158" s="10">
        <v>2</v>
      </c>
      <c r="B158" s="10" t="s">
        <v>22592</v>
      </c>
      <c r="D158" s="10" t="s">
        <v>27245</v>
      </c>
      <c r="E158" s="10">
        <v>106.09823399999999</v>
      </c>
      <c r="F158" s="10">
        <v>43.036048618999999</v>
      </c>
      <c r="G158" s="10">
        <v>0</v>
      </c>
      <c r="H158" s="10">
        <v>0</v>
      </c>
      <c r="I158" s="10">
        <v>6.6214082100000002</v>
      </c>
      <c r="J158" s="10">
        <v>3.3522296874999999</v>
      </c>
      <c r="K158" s="10">
        <v>0</v>
      </c>
      <c r="L158" s="10">
        <v>0</v>
      </c>
      <c r="M158" s="10">
        <f t="shared" si="3"/>
        <v>159.10792051649997</v>
      </c>
    </row>
    <row r="159" spans="1:13" s="10" customFormat="1" x14ac:dyDescent="0.3">
      <c r="A159" s="10">
        <v>2</v>
      </c>
      <c r="B159" s="10" t="s">
        <v>22592</v>
      </c>
      <c r="D159" s="10" t="s">
        <v>27246</v>
      </c>
      <c r="E159" s="10">
        <v>163.21873200000002</v>
      </c>
      <c r="F159" s="10">
        <v>67.316176533000004</v>
      </c>
      <c r="G159" s="10">
        <v>0</v>
      </c>
      <c r="H159" s="10">
        <v>0</v>
      </c>
      <c r="I159" s="10">
        <v>10.18653688</v>
      </c>
      <c r="J159" s="10">
        <v>4.9876055871</v>
      </c>
      <c r="K159" s="10">
        <v>0</v>
      </c>
      <c r="L159" s="10">
        <v>0</v>
      </c>
      <c r="M159" s="10">
        <f t="shared" si="3"/>
        <v>245.70905100010003</v>
      </c>
    </row>
    <row r="160" spans="1:13" s="10" customFormat="1" x14ac:dyDescent="0.3">
      <c r="A160" s="10">
        <v>2</v>
      </c>
      <c r="B160" s="10" t="s">
        <v>22592</v>
      </c>
      <c r="D160" s="10" t="s">
        <v>27247</v>
      </c>
      <c r="E160" s="10">
        <v>100.94051399999999</v>
      </c>
      <c r="F160" s="10">
        <v>17.526241855999999</v>
      </c>
      <c r="G160" s="10">
        <v>0</v>
      </c>
      <c r="H160" s="10">
        <v>0</v>
      </c>
      <c r="I160" s="10">
        <v>5.8884485699999995</v>
      </c>
      <c r="J160" s="10">
        <v>1.4110236948999999</v>
      </c>
      <c r="K160" s="10">
        <v>0</v>
      </c>
      <c r="L160" s="10">
        <v>0</v>
      </c>
      <c r="M160" s="10">
        <f t="shared" si="3"/>
        <v>125.76622812089998</v>
      </c>
    </row>
    <row r="161" spans="1:13" s="10" customFormat="1" x14ac:dyDescent="0.3">
      <c r="A161" s="10">
        <v>2</v>
      </c>
      <c r="B161" s="10" t="s">
        <v>22592</v>
      </c>
      <c r="D161" s="10" t="s">
        <v>27248</v>
      </c>
      <c r="E161" s="10">
        <v>105.608412</v>
      </c>
      <c r="F161" s="10">
        <v>20.562798022999999</v>
      </c>
      <c r="G161" s="10">
        <v>0</v>
      </c>
      <c r="H161" s="10">
        <v>0</v>
      </c>
      <c r="I161" s="10">
        <v>5.6259052900000004</v>
      </c>
      <c r="J161" s="10">
        <v>1.6850629786</v>
      </c>
      <c r="K161" s="10">
        <v>0</v>
      </c>
      <c r="L161" s="10">
        <v>0</v>
      </c>
      <c r="M161" s="10">
        <f t="shared" si="3"/>
        <v>133.48217829160001</v>
      </c>
    </row>
    <row r="162" spans="1:13" s="10" customFormat="1" x14ac:dyDescent="0.3">
      <c r="A162" s="10">
        <v>2</v>
      </c>
      <c r="B162" s="10" t="s">
        <v>22592</v>
      </c>
      <c r="D162" s="10" t="s">
        <v>27249</v>
      </c>
      <c r="E162" s="10">
        <v>90.817561999999995</v>
      </c>
      <c r="F162" s="10">
        <v>35.017682751999999</v>
      </c>
      <c r="G162" s="10">
        <v>0</v>
      </c>
      <c r="H162" s="10">
        <v>0</v>
      </c>
      <c r="I162" s="10">
        <v>5.0839674299999995</v>
      </c>
      <c r="J162" s="10">
        <v>2.8409491904999999</v>
      </c>
      <c r="K162" s="10">
        <v>0</v>
      </c>
      <c r="L162" s="10">
        <v>0</v>
      </c>
      <c r="M162" s="10">
        <f t="shared" si="3"/>
        <v>133.76016137249999</v>
      </c>
    </row>
    <row r="163" spans="1:13" s="10" customFormat="1" x14ac:dyDescent="0.3">
      <c r="A163" s="10">
        <v>2</v>
      </c>
      <c r="B163" s="10" t="s">
        <v>22592</v>
      </c>
      <c r="D163" s="10" t="s">
        <v>27250</v>
      </c>
      <c r="E163" s="10">
        <v>238.90245999999999</v>
      </c>
      <c r="F163" s="10">
        <v>100.48630111</v>
      </c>
      <c r="G163" s="10">
        <v>0</v>
      </c>
      <c r="H163" s="10">
        <v>0</v>
      </c>
      <c r="I163" s="10">
        <v>12.87107756</v>
      </c>
      <c r="J163" s="10">
        <v>7.7456296412999999</v>
      </c>
      <c r="K163" s="10">
        <v>0</v>
      </c>
      <c r="L163" s="10">
        <v>0</v>
      </c>
      <c r="M163" s="10">
        <f t="shared" si="3"/>
        <v>360.00546831130004</v>
      </c>
    </row>
    <row r="164" spans="1:13" s="10" customFormat="1" x14ac:dyDescent="0.3">
      <c r="A164" s="10">
        <v>2</v>
      </c>
      <c r="B164" s="10" t="s">
        <v>22592</v>
      </c>
      <c r="D164" s="10" t="s">
        <v>27251</v>
      </c>
      <c r="E164" s="10">
        <v>6.56748142</v>
      </c>
      <c r="F164" s="10">
        <v>12.360316462</v>
      </c>
      <c r="G164" s="10">
        <v>0</v>
      </c>
      <c r="H164" s="10">
        <v>0</v>
      </c>
      <c r="I164" s="10">
        <v>0.27103564209999997</v>
      </c>
      <c r="J164" s="10">
        <v>0.76989727389999996</v>
      </c>
      <c r="K164" s="10">
        <v>0</v>
      </c>
      <c r="L164" s="10">
        <v>0</v>
      </c>
      <c r="M164" s="10">
        <f t="shared" si="3"/>
        <v>19.968730797999999</v>
      </c>
    </row>
    <row r="165" spans="1:13" s="10" customFormat="1" x14ac:dyDescent="0.3">
      <c r="A165" s="10">
        <v>2</v>
      </c>
      <c r="B165" s="10" t="s">
        <v>22592</v>
      </c>
      <c r="D165" s="10" t="s">
        <v>27252</v>
      </c>
      <c r="E165" s="10">
        <v>9.4812905999999995</v>
      </c>
      <c r="F165" s="10">
        <v>50.872059583999999</v>
      </c>
      <c r="G165" s="10">
        <v>0</v>
      </c>
      <c r="H165" s="10">
        <v>0</v>
      </c>
      <c r="I165" s="10">
        <v>0.51832091700000005</v>
      </c>
      <c r="J165" s="10">
        <v>4.1374155075000001</v>
      </c>
      <c r="K165" s="10">
        <v>0</v>
      </c>
      <c r="L165" s="10">
        <v>0</v>
      </c>
      <c r="M165" s="10">
        <f t="shared" si="3"/>
        <v>65.009086608499999</v>
      </c>
    </row>
    <row r="166" spans="1:13" s="10" customFormat="1" x14ac:dyDescent="0.3">
      <c r="A166" s="10">
        <v>2</v>
      </c>
      <c r="B166" s="10" t="s">
        <v>22592</v>
      </c>
      <c r="D166" s="10" t="s">
        <v>27253</v>
      </c>
      <c r="E166" s="10">
        <v>100.004469</v>
      </c>
      <c r="F166" s="10">
        <v>23.143983534</v>
      </c>
      <c r="G166" s="10">
        <v>0</v>
      </c>
      <c r="H166" s="10">
        <v>0</v>
      </c>
      <c r="I166" s="10">
        <v>5.7796595200000001</v>
      </c>
      <c r="J166" s="10">
        <v>1.886946778</v>
      </c>
      <c r="K166" s="10">
        <v>0</v>
      </c>
      <c r="L166" s="10">
        <v>0</v>
      </c>
      <c r="M166" s="10">
        <f t="shared" si="3"/>
        <v>130.81505883200001</v>
      </c>
    </row>
    <row r="167" spans="1:13" s="10" customFormat="1" x14ac:dyDescent="0.3">
      <c r="A167" s="10">
        <v>2</v>
      </c>
      <c r="B167" s="10" t="s">
        <v>22592</v>
      </c>
      <c r="D167" s="10" t="s">
        <v>27254</v>
      </c>
      <c r="E167" s="10">
        <v>701.33818199999996</v>
      </c>
      <c r="F167" s="10">
        <v>262.88813348000002</v>
      </c>
      <c r="G167" s="10">
        <v>0</v>
      </c>
      <c r="H167" s="10">
        <v>0</v>
      </c>
      <c r="I167" s="10">
        <v>43.1501406</v>
      </c>
      <c r="J167" s="10">
        <v>21.748081363000001</v>
      </c>
      <c r="K167" s="10">
        <v>0</v>
      </c>
      <c r="L167" s="10">
        <v>0</v>
      </c>
      <c r="M167" s="10">
        <f t="shared" si="3"/>
        <v>1029.124537443</v>
      </c>
    </row>
    <row r="168" spans="1:13" s="10" customFormat="1" x14ac:dyDescent="0.3">
      <c r="A168" s="10">
        <v>2</v>
      </c>
      <c r="B168" s="10" t="s">
        <v>22592</v>
      </c>
      <c r="D168" s="10" t="s">
        <v>27255</v>
      </c>
      <c r="E168" s="10">
        <v>56.116976399999999</v>
      </c>
      <c r="F168" s="10">
        <v>56.280611366000002</v>
      </c>
      <c r="G168" s="10">
        <v>0</v>
      </c>
      <c r="H168" s="10">
        <v>0</v>
      </c>
      <c r="I168" s="10">
        <v>2.2798306589999999</v>
      </c>
      <c r="J168" s="10">
        <v>3.4168760128</v>
      </c>
      <c r="K168" s="10">
        <v>0</v>
      </c>
      <c r="L168" s="10">
        <v>0</v>
      </c>
      <c r="M168" s="10">
        <f t="shared" si="3"/>
        <v>118.0942944378</v>
      </c>
    </row>
    <row r="169" spans="1:13" s="10" customFormat="1" x14ac:dyDescent="0.3">
      <c r="A169" s="10">
        <v>2</v>
      </c>
      <c r="B169" s="10" t="s">
        <v>22592</v>
      </c>
      <c r="D169" s="10" t="s">
        <v>27256</v>
      </c>
      <c r="E169" s="10">
        <v>445.57017000000002</v>
      </c>
      <c r="F169" s="10">
        <v>161.35013416999999</v>
      </c>
      <c r="G169" s="10">
        <v>0</v>
      </c>
      <c r="H169" s="10">
        <v>0</v>
      </c>
      <c r="I169" s="10">
        <v>27.204165199999998</v>
      </c>
      <c r="J169" s="10">
        <v>13.368515062</v>
      </c>
      <c r="K169" s="10">
        <v>0</v>
      </c>
      <c r="L169" s="10">
        <v>0</v>
      </c>
      <c r="M169" s="10">
        <f t="shared" si="3"/>
        <v>647.49298443200007</v>
      </c>
    </row>
    <row r="170" spans="1:13" s="10" customFormat="1" x14ac:dyDescent="0.3">
      <c r="A170" s="10">
        <v>2</v>
      </c>
      <c r="B170" s="10" t="s">
        <v>22592</v>
      </c>
      <c r="D170" s="10" t="s">
        <v>27257</v>
      </c>
      <c r="E170" s="10">
        <v>134.08084700000001</v>
      </c>
      <c r="F170" s="10">
        <v>32.268578926000004</v>
      </c>
      <c r="G170" s="10">
        <v>0</v>
      </c>
      <c r="H170" s="10">
        <v>0</v>
      </c>
      <c r="I170" s="10">
        <v>7.2145415999999996</v>
      </c>
      <c r="J170" s="10">
        <v>2.4720266012000001</v>
      </c>
      <c r="K170" s="10">
        <v>0</v>
      </c>
      <c r="L170" s="10">
        <v>0</v>
      </c>
      <c r="M170" s="10">
        <f t="shared" si="3"/>
        <v>176.03599412720001</v>
      </c>
    </row>
    <row r="171" spans="1:13" s="10" customFormat="1" x14ac:dyDescent="0.3">
      <c r="A171" s="10">
        <v>2</v>
      </c>
      <c r="B171" s="10" t="s">
        <v>22592</v>
      </c>
      <c r="D171" s="10" t="s">
        <v>27258</v>
      </c>
      <c r="E171" s="10">
        <v>143.32389699999999</v>
      </c>
      <c r="F171" s="10">
        <v>23.020451954999999</v>
      </c>
      <c r="G171" s="10">
        <v>0</v>
      </c>
      <c r="H171" s="10">
        <v>0</v>
      </c>
      <c r="I171" s="10">
        <v>8.5389535599999995</v>
      </c>
      <c r="J171" s="10">
        <v>1.8297611477</v>
      </c>
      <c r="K171" s="10">
        <v>0</v>
      </c>
      <c r="L171" s="10">
        <v>0</v>
      </c>
      <c r="M171" s="10">
        <f t="shared" si="3"/>
        <v>176.71306366269999</v>
      </c>
    </row>
    <row r="172" spans="1:13" s="10" customFormat="1" x14ac:dyDescent="0.3">
      <c r="A172" s="10">
        <v>2</v>
      </c>
      <c r="B172" s="10" t="s">
        <v>22592</v>
      </c>
      <c r="D172" s="10" t="s">
        <v>27259</v>
      </c>
      <c r="E172" s="10">
        <v>584.03161599999999</v>
      </c>
      <c r="F172" s="10">
        <v>260.75196449999999</v>
      </c>
      <c r="G172" s="10">
        <v>0</v>
      </c>
      <c r="H172" s="10">
        <v>0</v>
      </c>
      <c r="I172" s="10">
        <v>35.905507499999999</v>
      </c>
      <c r="J172" s="10">
        <v>19.815956149000002</v>
      </c>
      <c r="K172" s="10">
        <v>0</v>
      </c>
      <c r="L172" s="10">
        <v>0</v>
      </c>
      <c r="M172" s="10">
        <f t="shared" si="3"/>
        <v>900.50504414900001</v>
      </c>
    </row>
    <row r="173" spans="1:13" s="10" customFormat="1" x14ac:dyDescent="0.3">
      <c r="A173" s="10">
        <v>2</v>
      </c>
      <c r="B173" s="10" t="s">
        <v>22592</v>
      </c>
      <c r="D173" s="10" t="s">
        <v>1018</v>
      </c>
      <c r="E173" s="10">
        <v>93.961926000000005</v>
      </c>
      <c r="F173" s="10">
        <v>58.346560934000003</v>
      </c>
      <c r="G173" s="10">
        <v>0</v>
      </c>
      <c r="H173" s="10">
        <v>0</v>
      </c>
      <c r="I173" s="10">
        <v>5.8050438799999995</v>
      </c>
      <c r="J173" s="10">
        <v>4.8809521312999999</v>
      </c>
      <c r="K173" s="10">
        <v>0</v>
      </c>
      <c r="L173" s="10">
        <v>0</v>
      </c>
      <c r="M173" s="10">
        <f t="shared" si="3"/>
        <v>162.99448294530001</v>
      </c>
    </row>
    <row r="174" spans="1:13" s="10" customFormat="1" x14ac:dyDescent="0.3">
      <c r="A174" s="10">
        <v>2</v>
      </c>
      <c r="B174" s="10" t="s">
        <v>22592</v>
      </c>
      <c r="D174" s="10" t="s">
        <v>27260</v>
      </c>
      <c r="E174" s="10">
        <v>168.66809800000001</v>
      </c>
      <c r="F174" s="10">
        <v>28.570660043</v>
      </c>
      <c r="G174" s="10">
        <v>0</v>
      </c>
      <c r="H174" s="10">
        <v>0</v>
      </c>
      <c r="I174" s="10">
        <v>9.6502244200000007</v>
      </c>
      <c r="J174" s="10">
        <v>2.3275280915000001</v>
      </c>
      <c r="K174" s="10">
        <v>0</v>
      </c>
      <c r="L174" s="10">
        <v>0</v>
      </c>
      <c r="M174" s="10">
        <f t="shared" si="3"/>
        <v>209.21651055450002</v>
      </c>
    </row>
    <row r="175" spans="1:13" s="10" customFormat="1" x14ac:dyDescent="0.3">
      <c r="A175" s="10">
        <v>2</v>
      </c>
      <c r="B175" s="10" t="s">
        <v>22592</v>
      </c>
      <c r="D175" s="10" t="s">
        <v>27261</v>
      </c>
      <c r="E175" s="10">
        <v>10.579999170000001</v>
      </c>
      <c r="F175" s="10">
        <v>31.195987405</v>
      </c>
      <c r="G175" s="10">
        <v>0</v>
      </c>
      <c r="H175" s="10">
        <v>0</v>
      </c>
      <c r="I175" s="10">
        <v>0.43606014000000004</v>
      </c>
      <c r="J175" s="10">
        <v>1.0176922749999999</v>
      </c>
      <c r="K175" s="10">
        <v>0</v>
      </c>
      <c r="L175" s="10">
        <v>0</v>
      </c>
      <c r="M175" s="10">
        <f t="shared" si="3"/>
        <v>43.229738990000008</v>
      </c>
    </row>
    <row r="176" spans="1:13" s="10" customFormat="1" x14ac:dyDescent="0.3">
      <c r="A176" s="10">
        <v>2</v>
      </c>
      <c r="B176" s="10" t="s">
        <v>22592</v>
      </c>
      <c r="D176" s="10" t="s">
        <v>27262</v>
      </c>
      <c r="E176" s="10">
        <v>94.246639699999989</v>
      </c>
      <c r="F176" s="10">
        <v>18.757536203000001</v>
      </c>
      <c r="G176" s="10">
        <v>0</v>
      </c>
      <c r="H176" s="10">
        <v>0</v>
      </c>
      <c r="I176" s="10">
        <v>4.6899216300000006</v>
      </c>
      <c r="J176" s="10">
        <v>1.5319512850999999</v>
      </c>
      <c r="K176" s="10">
        <v>0</v>
      </c>
      <c r="L176" s="10">
        <v>0</v>
      </c>
      <c r="M176" s="10">
        <f t="shared" si="3"/>
        <v>119.2260488181</v>
      </c>
    </row>
    <row r="177" spans="1:13" s="10" customFormat="1" x14ac:dyDescent="0.3">
      <c r="A177" s="10">
        <v>2</v>
      </c>
      <c r="B177" s="10" t="s">
        <v>22592</v>
      </c>
      <c r="D177" s="10" t="s">
        <v>27263</v>
      </c>
      <c r="E177" s="10">
        <v>149.76060900000002</v>
      </c>
      <c r="F177" s="10">
        <v>26.661985154</v>
      </c>
      <c r="G177" s="10">
        <v>0</v>
      </c>
      <c r="H177" s="10">
        <v>0</v>
      </c>
      <c r="I177" s="10">
        <v>8.6805424599999998</v>
      </c>
      <c r="J177" s="10">
        <v>2.1528635390000002</v>
      </c>
      <c r="K177" s="10">
        <v>0</v>
      </c>
      <c r="L177" s="10">
        <v>0</v>
      </c>
      <c r="M177" s="10">
        <f t="shared" si="3"/>
        <v>187.25600015300003</v>
      </c>
    </row>
    <row r="178" spans="1:13" s="10" customFormat="1" x14ac:dyDescent="0.3">
      <c r="A178" s="10">
        <v>2</v>
      </c>
      <c r="B178" s="10" t="s">
        <v>22592</v>
      </c>
      <c r="D178" s="10" t="s">
        <v>27264</v>
      </c>
      <c r="E178" s="10">
        <v>475.31450699999999</v>
      </c>
      <c r="F178" s="10">
        <v>32.368478400000001</v>
      </c>
      <c r="G178" s="10">
        <v>0</v>
      </c>
      <c r="H178" s="10">
        <v>0</v>
      </c>
      <c r="I178" s="10">
        <v>27.506171100000003</v>
      </c>
      <c r="J178" s="10">
        <v>2.6487708541999999</v>
      </c>
      <c r="K178" s="10">
        <v>0</v>
      </c>
      <c r="L178" s="10">
        <v>0</v>
      </c>
      <c r="M178" s="10">
        <f t="shared" si="3"/>
        <v>537.83792735420002</v>
      </c>
    </row>
    <row r="179" spans="1:13" s="10" customFormat="1" x14ac:dyDescent="0.3">
      <c r="A179" s="10">
        <v>2</v>
      </c>
      <c r="B179" s="10" t="s">
        <v>22592</v>
      </c>
      <c r="D179" s="10" t="s">
        <v>27265</v>
      </c>
      <c r="E179" s="10">
        <v>79.883069499999991</v>
      </c>
      <c r="F179" s="10">
        <v>11.062389665</v>
      </c>
      <c r="G179" s="10">
        <v>0</v>
      </c>
      <c r="H179" s="10">
        <v>0</v>
      </c>
      <c r="I179" s="10">
        <v>4.3026255500000001</v>
      </c>
      <c r="J179" s="10">
        <v>0.88520646759999999</v>
      </c>
      <c r="K179" s="10">
        <v>0</v>
      </c>
      <c r="L179" s="10">
        <v>0</v>
      </c>
      <c r="M179" s="10">
        <f t="shared" si="3"/>
        <v>96.13329118259999</v>
      </c>
    </row>
    <row r="180" spans="1:13" s="10" customFormat="1" x14ac:dyDescent="0.3">
      <c r="A180" s="10">
        <v>2</v>
      </c>
      <c r="B180" s="10" t="s">
        <v>22592</v>
      </c>
      <c r="D180" s="10" t="s">
        <v>27266</v>
      </c>
      <c r="E180" s="10">
        <v>126.943663</v>
      </c>
      <c r="F180" s="10">
        <v>24.251399408000001</v>
      </c>
      <c r="G180" s="10">
        <v>0</v>
      </c>
      <c r="H180" s="10">
        <v>0</v>
      </c>
      <c r="I180" s="10">
        <v>7.36846712</v>
      </c>
      <c r="J180" s="10">
        <v>1.9680049467</v>
      </c>
      <c r="K180" s="10">
        <v>0</v>
      </c>
      <c r="L180" s="10">
        <v>0</v>
      </c>
      <c r="M180" s="10">
        <f t="shared" si="3"/>
        <v>160.53153447470001</v>
      </c>
    </row>
    <row r="181" spans="1:13" s="10" customFormat="1" x14ac:dyDescent="0.3">
      <c r="A181" s="10">
        <v>2</v>
      </c>
      <c r="B181" s="10" t="s">
        <v>22592</v>
      </c>
      <c r="D181" s="10" t="s">
        <v>27267</v>
      </c>
      <c r="E181" s="10">
        <v>17.511858499999999</v>
      </c>
      <c r="F181" s="10">
        <v>29.304276700999999</v>
      </c>
      <c r="G181" s="10">
        <v>0</v>
      </c>
      <c r="H181" s="10">
        <v>0</v>
      </c>
      <c r="I181" s="10">
        <v>0.72150441100000007</v>
      </c>
      <c r="J181" s="10">
        <v>0.65688565590000003</v>
      </c>
      <c r="K181" s="10">
        <v>0</v>
      </c>
      <c r="L181" s="10">
        <v>0</v>
      </c>
      <c r="M181" s="10">
        <f t="shared" si="3"/>
        <v>48.194525267899991</v>
      </c>
    </row>
    <row r="182" spans="1:13" s="10" customFormat="1" x14ac:dyDescent="0.3">
      <c r="A182" s="10">
        <v>2</v>
      </c>
      <c r="B182" s="10" t="s">
        <v>22592</v>
      </c>
      <c r="D182" s="10" t="s">
        <v>27268</v>
      </c>
      <c r="E182" s="10">
        <v>110.78277300000001</v>
      </c>
      <c r="F182" s="10">
        <v>47.594073815000002</v>
      </c>
      <c r="G182" s="10">
        <v>0</v>
      </c>
      <c r="H182" s="10">
        <v>0</v>
      </c>
      <c r="I182" s="10">
        <v>6.6593558899999996</v>
      </c>
      <c r="J182" s="10">
        <v>3.5915467252000002</v>
      </c>
      <c r="K182" s="10">
        <v>0</v>
      </c>
      <c r="L182" s="10">
        <v>0</v>
      </c>
      <c r="M182" s="10">
        <f t="shared" si="3"/>
        <v>168.62774943020003</v>
      </c>
    </row>
    <row r="183" spans="1:13" s="10" customFormat="1" x14ac:dyDescent="0.3">
      <c r="A183" s="10">
        <v>2</v>
      </c>
      <c r="B183" s="10" t="s">
        <v>22592</v>
      </c>
      <c r="D183" s="10" t="s">
        <v>27269</v>
      </c>
      <c r="E183" s="10">
        <v>7.7530958300000004</v>
      </c>
      <c r="F183" s="10">
        <v>56.115245502999997</v>
      </c>
      <c r="G183" s="10">
        <v>0</v>
      </c>
      <c r="H183" s="10">
        <v>347.14400000000001</v>
      </c>
      <c r="I183" s="10">
        <v>0.31799519529999998</v>
      </c>
      <c r="J183" s="10">
        <v>3.7584255269</v>
      </c>
      <c r="K183" s="10">
        <v>0</v>
      </c>
      <c r="L183" s="10">
        <v>11.128959999999999</v>
      </c>
      <c r="M183" s="10">
        <f t="shared" si="3"/>
        <v>426.2177220552</v>
      </c>
    </row>
    <row r="184" spans="1:13" s="10" customFormat="1" x14ac:dyDescent="0.3">
      <c r="A184" s="10">
        <v>2</v>
      </c>
      <c r="B184" s="10" t="s">
        <v>22592</v>
      </c>
      <c r="D184" s="10" t="s">
        <v>200</v>
      </c>
      <c r="E184" s="10">
        <v>23.9549123</v>
      </c>
      <c r="F184" s="10">
        <v>8.1983533814000005</v>
      </c>
      <c r="G184" s="10">
        <v>0</v>
      </c>
      <c r="H184" s="10">
        <v>0</v>
      </c>
      <c r="I184" s="10">
        <v>0.95249806999999997</v>
      </c>
      <c r="J184" s="10">
        <v>0.65793418979999996</v>
      </c>
      <c r="K184" s="10">
        <v>0</v>
      </c>
      <c r="L184" s="10">
        <v>0</v>
      </c>
      <c r="M184" s="10">
        <f t="shared" si="3"/>
        <v>33.7636979412</v>
      </c>
    </row>
    <row r="185" spans="1:13" s="10" customFormat="1" x14ac:dyDescent="0.3">
      <c r="A185" s="10">
        <v>2</v>
      </c>
      <c r="B185" s="10" t="s">
        <v>22592</v>
      </c>
      <c r="D185" s="10" t="s">
        <v>27270</v>
      </c>
      <c r="E185" s="10">
        <v>10.51792303</v>
      </c>
      <c r="F185" s="10">
        <v>23.031680490999999</v>
      </c>
      <c r="G185" s="10">
        <v>0</v>
      </c>
      <c r="H185" s="10">
        <v>0</v>
      </c>
      <c r="I185" s="10">
        <v>0.42011358500000001</v>
      </c>
      <c r="J185" s="10">
        <v>1.3889890933</v>
      </c>
      <c r="K185" s="10">
        <v>0</v>
      </c>
      <c r="L185" s="10">
        <v>0</v>
      </c>
      <c r="M185" s="10">
        <f t="shared" si="3"/>
        <v>35.358706199300002</v>
      </c>
    </row>
    <row r="186" spans="1:13" s="10" customFormat="1" x14ac:dyDescent="0.3">
      <c r="A186" s="10">
        <v>2</v>
      </c>
      <c r="B186" s="10" t="s">
        <v>22592</v>
      </c>
      <c r="D186" s="10" t="s">
        <v>27271</v>
      </c>
      <c r="E186" s="10">
        <v>35.335810500000001</v>
      </c>
      <c r="F186" s="10">
        <v>50.110461702000002</v>
      </c>
      <c r="G186" s="10">
        <v>0</v>
      </c>
      <c r="H186" s="10">
        <v>0</v>
      </c>
      <c r="I186" s="10">
        <v>1.4528849149999998</v>
      </c>
      <c r="J186" s="10">
        <v>3.6319192371</v>
      </c>
      <c r="K186" s="10">
        <v>0</v>
      </c>
      <c r="L186" s="10">
        <v>0</v>
      </c>
      <c r="M186" s="10">
        <f t="shared" si="3"/>
        <v>90.531076354100009</v>
      </c>
    </row>
    <row r="187" spans="1:13" s="10" customFormat="1" x14ac:dyDescent="0.3">
      <c r="A187" s="10">
        <v>2</v>
      </c>
      <c r="B187" s="10" t="s">
        <v>22592</v>
      </c>
      <c r="D187" s="10" t="s">
        <v>27272</v>
      </c>
      <c r="E187" s="10">
        <v>18.949840300000002</v>
      </c>
      <c r="F187" s="10">
        <v>20.060487962</v>
      </c>
      <c r="G187" s="10">
        <v>0</v>
      </c>
      <c r="H187" s="10">
        <v>0</v>
      </c>
      <c r="I187" s="10">
        <v>0.74815533199999995</v>
      </c>
      <c r="J187" s="10">
        <v>1.3726062416</v>
      </c>
      <c r="K187" s="10">
        <v>0</v>
      </c>
      <c r="L187" s="10">
        <v>0</v>
      </c>
      <c r="M187" s="10">
        <f t="shared" si="3"/>
        <v>41.131089835600008</v>
      </c>
    </row>
    <row r="188" spans="1:13" s="10" customFormat="1" x14ac:dyDescent="0.3">
      <c r="A188" s="10">
        <v>2</v>
      </c>
      <c r="B188" s="10" t="s">
        <v>22592</v>
      </c>
      <c r="D188" s="10" t="s">
        <v>27273</v>
      </c>
      <c r="E188" s="10">
        <v>314.33131600000002</v>
      </c>
      <c r="F188" s="10">
        <v>819.47648501000003</v>
      </c>
      <c r="G188" s="10">
        <v>0</v>
      </c>
      <c r="H188" s="10">
        <v>0</v>
      </c>
      <c r="I188" s="10">
        <v>19.309576499999999</v>
      </c>
      <c r="J188" s="10">
        <v>68.263753620000003</v>
      </c>
      <c r="K188" s="10">
        <v>0</v>
      </c>
      <c r="L188" s="10">
        <v>0</v>
      </c>
      <c r="M188" s="10">
        <f t="shared" si="3"/>
        <v>1221.3811311300001</v>
      </c>
    </row>
    <row r="189" spans="1:13" s="10" customFormat="1" x14ac:dyDescent="0.3">
      <c r="A189" s="10">
        <v>2</v>
      </c>
      <c r="B189" s="10" t="s">
        <v>22592</v>
      </c>
      <c r="D189" s="10" t="s">
        <v>27274</v>
      </c>
      <c r="E189" s="10">
        <v>123.11333400000001</v>
      </c>
      <c r="F189" s="10">
        <v>34.675474385999998</v>
      </c>
      <c r="G189" s="10">
        <v>0</v>
      </c>
      <c r="H189" s="10">
        <v>0</v>
      </c>
      <c r="I189" s="10">
        <v>7.32892104</v>
      </c>
      <c r="J189" s="10">
        <v>2.8301491985</v>
      </c>
      <c r="K189" s="10">
        <v>0</v>
      </c>
      <c r="L189" s="10">
        <v>0</v>
      </c>
      <c r="M189" s="10">
        <f t="shared" si="3"/>
        <v>167.94787862450002</v>
      </c>
    </row>
    <row r="190" spans="1:13" s="10" customFormat="1" x14ac:dyDescent="0.3">
      <c r="A190" s="10">
        <v>2</v>
      </c>
      <c r="B190" s="10" t="s">
        <v>22592</v>
      </c>
      <c r="D190" s="10" t="s">
        <v>27275</v>
      </c>
      <c r="E190" s="10">
        <v>133.66981899999999</v>
      </c>
      <c r="F190" s="10">
        <v>39.748594894999997</v>
      </c>
      <c r="G190" s="10">
        <v>0</v>
      </c>
      <c r="H190" s="10">
        <v>0</v>
      </c>
      <c r="I190" s="10">
        <v>7.5464598400000007</v>
      </c>
      <c r="J190" s="10">
        <v>3.0938865566999998</v>
      </c>
      <c r="K190" s="10">
        <v>0</v>
      </c>
      <c r="L190" s="10">
        <v>0</v>
      </c>
      <c r="M190" s="10">
        <f t="shared" si="3"/>
        <v>184.0587602917</v>
      </c>
    </row>
    <row r="191" spans="1:13" s="10" customFormat="1" x14ac:dyDescent="0.3">
      <c r="A191" s="10">
        <v>2</v>
      </c>
      <c r="B191" s="10" t="s">
        <v>22592</v>
      </c>
      <c r="D191" s="10" t="s">
        <v>27276</v>
      </c>
      <c r="E191" s="10">
        <v>49.222288300000002</v>
      </c>
      <c r="F191" s="10">
        <v>26.664430878000001</v>
      </c>
      <c r="G191" s="10">
        <v>0</v>
      </c>
      <c r="H191" s="10">
        <v>0</v>
      </c>
      <c r="I191" s="10">
        <v>2.9239597399999999</v>
      </c>
      <c r="J191" s="10">
        <v>2.1983728759000001</v>
      </c>
      <c r="K191" s="10">
        <v>0</v>
      </c>
      <c r="L191" s="10">
        <v>0</v>
      </c>
      <c r="M191" s="10">
        <f t="shared" si="3"/>
        <v>81.009051793900014</v>
      </c>
    </row>
    <row r="192" spans="1:13" s="10" customFormat="1" x14ac:dyDescent="0.3">
      <c r="A192" s="10">
        <v>2</v>
      </c>
      <c r="B192" s="10" t="s">
        <v>22592</v>
      </c>
      <c r="D192" s="10" t="s">
        <v>27277</v>
      </c>
      <c r="E192" s="10">
        <v>185.901511</v>
      </c>
      <c r="F192" s="10">
        <v>56.753206333999998</v>
      </c>
      <c r="G192" s="10">
        <v>0</v>
      </c>
      <c r="H192" s="10">
        <v>0</v>
      </c>
      <c r="I192" s="10">
        <v>11.38941887</v>
      </c>
      <c r="J192" s="10">
        <v>4.3595289587000003</v>
      </c>
      <c r="K192" s="10">
        <v>0</v>
      </c>
      <c r="L192" s="10">
        <v>0</v>
      </c>
      <c r="M192" s="10">
        <f t="shared" si="3"/>
        <v>258.40366516270001</v>
      </c>
    </row>
    <row r="193" spans="1:13" s="10" customFormat="1" x14ac:dyDescent="0.3">
      <c r="A193" s="10">
        <v>2</v>
      </c>
      <c r="B193" s="10" t="s">
        <v>22592</v>
      </c>
      <c r="D193" s="10" t="s">
        <v>27278</v>
      </c>
      <c r="E193" s="10">
        <v>125.675546</v>
      </c>
      <c r="F193" s="10">
        <v>35.690207385999997</v>
      </c>
      <c r="G193" s="10">
        <v>0</v>
      </c>
      <c r="H193" s="10">
        <v>0</v>
      </c>
      <c r="I193" s="10">
        <v>7.4062047</v>
      </c>
      <c r="J193" s="10">
        <v>2.5234938613</v>
      </c>
      <c r="K193" s="10">
        <v>0</v>
      </c>
      <c r="L193" s="10">
        <v>0</v>
      </c>
      <c r="M193" s="10">
        <f t="shared" si="3"/>
        <v>171.29545194729999</v>
      </c>
    </row>
    <row r="194" spans="1:13" s="10" customFormat="1" x14ac:dyDescent="0.3">
      <c r="A194" s="10">
        <v>2</v>
      </c>
      <c r="B194" s="10" t="s">
        <v>22592</v>
      </c>
      <c r="D194" s="10" t="s">
        <v>27279</v>
      </c>
      <c r="E194" s="10">
        <v>216.953194</v>
      </c>
      <c r="F194" s="10">
        <v>19.115648006000001</v>
      </c>
      <c r="G194" s="10">
        <v>0</v>
      </c>
      <c r="H194" s="10">
        <v>0</v>
      </c>
      <c r="I194" s="10">
        <v>11.921816490000001</v>
      </c>
      <c r="J194" s="10">
        <v>1.5798392847</v>
      </c>
      <c r="K194" s="10">
        <v>0</v>
      </c>
      <c r="L194" s="10">
        <v>0</v>
      </c>
      <c r="M194" s="10">
        <f t="shared" si="3"/>
        <v>249.57049778070001</v>
      </c>
    </row>
    <row r="195" spans="1:13" s="10" customFormat="1" x14ac:dyDescent="0.3">
      <c r="A195" s="10">
        <v>2</v>
      </c>
      <c r="B195" s="10" t="s">
        <v>22592</v>
      </c>
      <c r="D195" s="10" t="s">
        <v>27280</v>
      </c>
      <c r="E195" s="10">
        <v>79.793735299999994</v>
      </c>
      <c r="F195" s="10">
        <v>40.333211763000001</v>
      </c>
      <c r="G195" s="10">
        <v>0</v>
      </c>
      <c r="H195" s="10">
        <v>0</v>
      </c>
      <c r="I195" s="10">
        <v>4.1028196000000001</v>
      </c>
      <c r="J195" s="10">
        <v>2.7553032323000002</v>
      </c>
      <c r="K195" s="10">
        <v>0</v>
      </c>
      <c r="L195" s="10">
        <v>0</v>
      </c>
      <c r="M195" s="10">
        <f t="shared" si="3"/>
        <v>126.98506989529999</v>
      </c>
    </row>
    <row r="196" spans="1:13" s="10" customFormat="1" x14ac:dyDescent="0.3">
      <c r="A196" s="10">
        <v>2</v>
      </c>
      <c r="B196" s="10" t="s">
        <v>22592</v>
      </c>
      <c r="D196" s="10" t="s">
        <v>1020</v>
      </c>
      <c r="E196" s="10">
        <v>117.627084</v>
      </c>
      <c r="F196" s="10">
        <v>31.827132119000002</v>
      </c>
      <c r="G196" s="10">
        <v>0</v>
      </c>
      <c r="H196" s="10">
        <v>0</v>
      </c>
      <c r="I196" s="10">
        <v>7.1230195199999997</v>
      </c>
      <c r="J196" s="10">
        <v>2.5874824832000001</v>
      </c>
      <c r="K196" s="10">
        <v>0</v>
      </c>
      <c r="L196" s="10">
        <v>0</v>
      </c>
      <c r="M196" s="10">
        <f t="shared" si="3"/>
        <v>159.16471812219999</v>
      </c>
    </row>
    <row r="197" spans="1:13" s="10" customFormat="1" x14ac:dyDescent="0.3">
      <c r="A197" s="10">
        <v>2</v>
      </c>
      <c r="B197" s="10" t="s">
        <v>22592</v>
      </c>
      <c r="D197" s="10" t="s">
        <v>27281</v>
      </c>
      <c r="E197" s="10">
        <v>46.341534499999995</v>
      </c>
      <c r="F197" s="10">
        <v>57.114934924000003</v>
      </c>
      <c r="G197" s="10">
        <v>0</v>
      </c>
      <c r="H197" s="10">
        <v>0</v>
      </c>
      <c r="I197" s="10">
        <v>1.868713273</v>
      </c>
      <c r="J197" s="10">
        <v>4.2546029182999998</v>
      </c>
      <c r="K197" s="10">
        <v>0</v>
      </c>
      <c r="L197" s="10">
        <v>0</v>
      </c>
      <c r="M197" s="10">
        <f t="shared" si="3"/>
        <v>109.5797856153</v>
      </c>
    </row>
    <row r="198" spans="1:13" s="10" customFormat="1" x14ac:dyDescent="0.3">
      <c r="A198" s="10">
        <v>2</v>
      </c>
      <c r="B198" s="10" t="s">
        <v>22592</v>
      </c>
      <c r="D198" s="10" t="s">
        <v>27282</v>
      </c>
      <c r="E198" s="10">
        <v>146.09041999999999</v>
      </c>
      <c r="F198" s="10">
        <v>27.492815317000002</v>
      </c>
      <c r="G198" s="10">
        <v>0</v>
      </c>
      <c r="H198" s="10">
        <v>0</v>
      </c>
      <c r="I198" s="10">
        <v>7.2254867200000001</v>
      </c>
      <c r="J198" s="10">
        <v>2.2448174228000002</v>
      </c>
      <c r="K198" s="10">
        <v>0</v>
      </c>
      <c r="L198" s="10">
        <v>0</v>
      </c>
      <c r="M198" s="10">
        <f t="shared" si="3"/>
        <v>183.05353945979999</v>
      </c>
    </row>
    <row r="199" spans="1:13" s="10" customFormat="1" x14ac:dyDescent="0.3">
      <c r="A199" s="10">
        <v>2</v>
      </c>
      <c r="B199" s="10" t="s">
        <v>22592</v>
      </c>
      <c r="D199" s="10" t="s">
        <v>27283</v>
      </c>
      <c r="E199" s="10">
        <v>77.050833699999998</v>
      </c>
      <c r="F199" s="10">
        <v>15.308689791999999</v>
      </c>
      <c r="G199" s="10">
        <v>0</v>
      </c>
      <c r="H199" s="10">
        <v>0</v>
      </c>
      <c r="I199" s="10">
        <v>3.3062964799999999</v>
      </c>
      <c r="J199" s="10">
        <v>1.2650535809000001</v>
      </c>
      <c r="K199" s="10">
        <v>0</v>
      </c>
      <c r="L199" s="10">
        <v>0</v>
      </c>
      <c r="M199" s="10">
        <f t="shared" ref="M199:M262" si="4">SUM(E199:L199)</f>
        <v>96.930873552899996</v>
      </c>
    </row>
    <row r="200" spans="1:13" s="10" customFormat="1" x14ac:dyDescent="0.3">
      <c r="A200" s="10">
        <v>2</v>
      </c>
      <c r="B200" s="10" t="s">
        <v>22592</v>
      </c>
      <c r="D200" s="10" t="s">
        <v>27284</v>
      </c>
      <c r="E200" s="10">
        <v>123.73093899999999</v>
      </c>
      <c r="F200" s="10">
        <v>126.7698728</v>
      </c>
      <c r="G200" s="10">
        <v>0</v>
      </c>
      <c r="H200" s="10">
        <v>0</v>
      </c>
      <c r="I200" s="10">
        <v>7.1178380600000004</v>
      </c>
      <c r="J200" s="10">
        <v>10.526457552</v>
      </c>
      <c r="K200" s="10">
        <v>0</v>
      </c>
      <c r="L200" s="10">
        <v>0</v>
      </c>
      <c r="M200" s="10">
        <f t="shared" si="4"/>
        <v>268.14510741200002</v>
      </c>
    </row>
    <row r="201" spans="1:13" s="10" customFormat="1" x14ac:dyDescent="0.3">
      <c r="A201" s="10">
        <v>2</v>
      </c>
      <c r="B201" s="10" t="s">
        <v>22592</v>
      </c>
      <c r="D201" s="10" t="s">
        <v>27285</v>
      </c>
      <c r="E201" s="10">
        <v>102.43808000000001</v>
      </c>
      <c r="F201" s="10">
        <v>25.905331636</v>
      </c>
      <c r="G201" s="10">
        <v>0</v>
      </c>
      <c r="H201" s="10">
        <v>0</v>
      </c>
      <c r="I201" s="10">
        <v>6.2751450799999997</v>
      </c>
      <c r="J201" s="10">
        <v>1.563260775</v>
      </c>
      <c r="K201" s="10">
        <v>0</v>
      </c>
      <c r="L201" s="10">
        <v>0</v>
      </c>
      <c r="M201" s="10">
        <f t="shared" si="4"/>
        <v>136.181817491</v>
      </c>
    </row>
    <row r="202" spans="1:13" s="10" customFormat="1" x14ac:dyDescent="0.3">
      <c r="A202" s="10">
        <v>2</v>
      </c>
      <c r="B202" s="10" t="s">
        <v>22592</v>
      </c>
      <c r="D202" s="10" t="s">
        <v>27286</v>
      </c>
      <c r="E202" s="10">
        <v>10.39195851</v>
      </c>
      <c r="F202" s="10">
        <v>14.399040305</v>
      </c>
      <c r="G202" s="10">
        <v>0</v>
      </c>
      <c r="H202" s="10">
        <v>0</v>
      </c>
      <c r="I202" s="10">
        <v>0.424742856</v>
      </c>
      <c r="J202" s="10">
        <v>0.94106633019999997</v>
      </c>
      <c r="K202" s="10">
        <v>0</v>
      </c>
      <c r="L202" s="10">
        <v>0</v>
      </c>
      <c r="M202" s="10">
        <f t="shared" si="4"/>
        <v>26.156808001200005</v>
      </c>
    </row>
    <row r="203" spans="1:13" s="10" customFormat="1" x14ac:dyDescent="0.3">
      <c r="A203" s="10">
        <v>2</v>
      </c>
      <c r="B203" s="10" t="s">
        <v>22592</v>
      </c>
      <c r="D203" s="10" t="s">
        <v>27287</v>
      </c>
      <c r="E203" s="10">
        <v>156.80585300000001</v>
      </c>
      <c r="F203" s="10">
        <v>46.755635106</v>
      </c>
      <c r="G203" s="10">
        <v>0</v>
      </c>
      <c r="H203" s="10">
        <v>0</v>
      </c>
      <c r="I203" s="10">
        <v>8.9068091999999996</v>
      </c>
      <c r="J203" s="10">
        <v>3.5736468766999998</v>
      </c>
      <c r="K203" s="10">
        <v>0</v>
      </c>
      <c r="L203" s="10">
        <v>0</v>
      </c>
      <c r="M203" s="10">
        <f t="shared" si="4"/>
        <v>216.04194418270001</v>
      </c>
    </row>
    <row r="204" spans="1:13" s="10" customFormat="1" x14ac:dyDescent="0.3">
      <c r="A204" s="10">
        <v>2</v>
      </c>
      <c r="B204" s="10" t="s">
        <v>22592</v>
      </c>
      <c r="D204" s="10" t="s">
        <v>27288</v>
      </c>
      <c r="E204" s="10">
        <v>66.411435299999994</v>
      </c>
      <c r="F204" s="10">
        <v>12.088879548</v>
      </c>
      <c r="G204" s="10">
        <v>0</v>
      </c>
      <c r="H204" s="10">
        <v>0</v>
      </c>
      <c r="I204" s="10">
        <v>3.4078256300000001</v>
      </c>
      <c r="J204" s="10">
        <v>1.0172633382</v>
      </c>
      <c r="K204" s="10">
        <v>0</v>
      </c>
      <c r="L204" s="10">
        <v>0</v>
      </c>
      <c r="M204" s="10">
        <f t="shared" si="4"/>
        <v>82.925403816199989</v>
      </c>
    </row>
    <row r="205" spans="1:13" s="10" customFormat="1" x14ac:dyDescent="0.3">
      <c r="A205" s="10">
        <v>2</v>
      </c>
      <c r="B205" s="10" t="s">
        <v>22592</v>
      </c>
      <c r="D205" s="10" t="s">
        <v>27289</v>
      </c>
      <c r="E205" s="10">
        <v>44.706130700000003</v>
      </c>
      <c r="F205" s="10">
        <v>10.585746363</v>
      </c>
      <c r="G205" s="10">
        <v>0</v>
      </c>
      <c r="H205" s="10">
        <v>0</v>
      </c>
      <c r="I205" s="10">
        <v>2.5999774699999998</v>
      </c>
      <c r="J205" s="10">
        <v>0.66639572629999999</v>
      </c>
      <c r="K205" s="10">
        <v>0</v>
      </c>
      <c r="L205" s="10">
        <v>0</v>
      </c>
      <c r="M205" s="10">
        <f t="shared" si="4"/>
        <v>58.558250259300003</v>
      </c>
    </row>
    <row r="206" spans="1:13" s="10" customFormat="1" x14ac:dyDescent="0.3">
      <c r="A206" s="10">
        <v>2</v>
      </c>
      <c r="B206" s="10" t="s">
        <v>22592</v>
      </c>
      <c r="D206" s="10" t="s">
        <v>27290</v>
      </c>
      <c r="E206" s="10">
        <v>297.32497499999999</v>
      </c>
      <c r="F206" s="10">
        <v>254.83831481000001</v>
      </c>
      <c r="G206" s="10">
        <v>0</v>
      </c>
      <c r="H206" s="10">
        <v>0</v>
      </c>
      <c r="I206" s="10">
        <v>17.511542459999998</v>
      </c>
      <c r="J206" s="10">
        <v>19.095299645000001</v>
      </c>
      <c r="K206" s="10">
        <v>0</v>
      </c>
      <c r="L206" s="10">
        <v>0</v>
      </c>
      <c r="M206" s="10">
        <f t="shared" si="4"/>
        <v>588.77013191499998</v>
      </c>
    </row>
    <row r="207" spans="1:13" s="10" customFormat="1" x14ac:dyDescent="0.3">
      <c r="A207" s="10">
        <v>2</v>
      </c>
      <c r="B207" s="10" t="s">
        <v>22592</v>
      </c>
      <c r="D207" s="10" t="s">
        <v>27291</v>
      </c>
      <c r="E207" s="10">
        <v>114.261657</v>
      </c>
      <c r="F207" s="10">
        <v>36.120759593000002</v>
      </c>
      <c r="G207" s="10">
        <v>0</v>
      </c>
      <c r="H207" s="10">
        <v>0</v>
      </c>
      <c r="I207" s="10">
        <v>6.6965495300000004</v>
      </c>
      <c r="J207" s="10">
        <v>2.9371327021</v>
      </c>
      <c r="K207" s="10">
        <v>0</v>
      </c>
      <c r="L207" s="10">
        <v>0</v>
      </c>
      <c r="M207" s="10">
        <f t="shared" si="4"/>
        <v>160.01609882510002</v>
      </c>
    </row>
    <row r="208" spans="1:13" s="10" customFormat="1" x14ac:dyDescent="0.3">
      <c r="A208" s="10">
        <v>2</v>
      </c>
      <c r="B208" s="10" t="s">
        <v>22592</v>
      </c>
      <c r="D208" s="10" t="s">
        <v>27292</v>
      </c>
      <c r="E208" s="10">
        <v>109.366308</v>
      </c>
      <c r="F208" s="10">
        <v>24.661976316000001</v>
      </c>
      <c r="G208" s="10">
        <v>0</v>
      </c>
      <c r="H208" s="10">
        <v>0</v>
      </c>
      <c r="I208" s="10">
        <v>6.1769225299999997</v>
      </c>
      <c r="J208" s="10">
        <v>1.9934068852</v>
      </c>
      <c r="K208" s="10">
        <v>0</v>
      </c>
      <c r="L208" s="10">
        <v>0</v>
      </c>
      <c r="M208" s="10">
        <f t="shared" si="4"/>
        <v>142.1986137312</v>
      </c>
    </row>
    <row r="209" spans="1:13" s="10" customFormat="1" x14ac:dyDescent="0.3">
      <c r="A209" s="10">
        <v>2</v>
      </c>
      <c r="B209" s="10" t="s">
        <v>22592</v>
      </c>
      <c r="D209" s="10" t="s">
        <v>27293</v>
      </c>
      <c r="E209" s="10">
        <v>75.006685599999997</v>
      </c>
      <c r="F209" s="10">
        <v>37.926808223999998</v>
      </c>
      <c r="G209" s="10">
        <v>0</v>
      </c>
      <c r="H209" s="10">
        <v>0</v>
      </c>
      <c r="I209" s="10">
        <v>4.2286556199999996</v>
      </c>
      <c r="J209" s="10">
        <v>2.8805342225000001</v>
      </c>
      <c r="K209" s="10">
        <v>0</v>
      </c>
      <c r="L209" s="10">
        <v>0</v>
      </c>
      <c r="M209" s="10">
        <f t="shared" si="4"/>
        <v>120.0426836665</v>
      </c>
    </row>
    <row r="210" spans="1:13" s="10" customFormat="1" x14ac:dyDescent="0.3">
      <c r="A210" s="10">
        <v>2</v>
      </c>
      <c r="B210" s="10" t="s">
        <v>22592</v>
      </c>
      <c r="D210" s="10" t="s">
        <v>27294</v>
      </c>
      <c r="E210" s="10">
        <v>93.844008000000002</v>
      </c>
      <c r="F210" s="10">
        <v>46.221561174999998</v>
      </c>
      <c r="G210" s="10">
        <v>0</v>
      </c>
      <c r="H210" s="10">
        <v>0</v>
      </c>
      <c r="I210" s="10">
        <v>5.7195859000000002</v>
      </c>
      <c r="J210" s="10">
        <v>3.7812020677999998</v>
      </c>
      <c r="K210" s="10">
        <v>0</v>
      </c>
      <c r="L210" s="10">
        <v>0</v>
      </c>
      <c r="M210" s="10">
        <f t="shared" si="4"/>
        <v>149.5663571428</v>
      </c>
    </row>
    <row r="211" spans="1:13" s="10" customFormat="1" x14ac:dyDescent="0.3">
      <c r="A211" s="10">
        <v>2</v>
      </c>
      <c r="B211" s="10" t="s">
        <v>22592</v>
      </c>
      <c r="D211" s="10" t="s">
        <v>27295</v>
      </c>
      <c r="E211" s="10">
        <v>112.05672200000001</v>
      </c>
      <c r="F211" s="10">
        <v>22.190928273000001</v>
      </c>
      <c r="G211" s="10">
        <v>0</v>
      </c>
      <c r="H211" s="10">
        <v>0</v>
      </c>
      <c r="I211" s="10">
        <v>5.56832802</v>
      </c>
      <c r="J211" s="10">
        <v>1.8220644901</v>
      </c>
      <c r="K211" s="10">
        <v>0</v>
      </c>
      <c r="L211" s="10">
        <v>0</v>
      </c>
      <c r="M211" s="10">
        <f t="shared" si="4"/>
        <v>141.63804278309999</v>
      </c>
    </row>
    <row r="212" spans="1:13" s="10" customFormat="1" x14ac:dyDescent="0.3">
      <c r="A212" s="10">
        <v>2</v>
      </c>
      <c r="B212" s="10" t="s">
        <v>22592</v>
      </c>
      <c r="D212" s="10" t="s">
        <v>27296</v>
      </c>
      <c r="E212" s="10">
        <v>51.447847100000004</v>
      </c>
      <c r="F212" s="10">
        <v>20.608148384</v>
      </c>
      <c r="G212" s="10">
        <v>0</v>
      </c>
      <c r="H212" s="10">
        <v>0</v>
      </c>
      <c r="I212" s="10">
        <v>2.2371621729999998</v>
      </c>
      <c r="J212" s="10">
        <v>1.3686740602</v>
      </c>
      <c r="K212" s="10">
        <v>0</v>
      </c>
      <c r="L212" s="10">
        <v>0</v>
      </c>
      <c r="M212" s="10">
        <f t="shared" si="4"/>
        <v>75.661831717200016</v>
      </c>
    </row>
    <row r="213" spans="1:13" s="10" customFormat="1" x14ac:dyDescent="0.3">
      <c r="A213" s="10">
        <v>2</v>
      </c>
      <c r="B213" s="10" t="s">
        <v>22592</v>
      </c>
      <c r="D213" s="10" t="s">
        <v>27297</v>
      </c>
      <c r="E213" s="10">
        <v>31.827539900000001</v>
      </c>
      <c r="F213" s="10">
        <v>42.593804089000002</v>
      </c>
      <c r="G213" s="10">
        <v>0</v>
      </c>
      <c r="H213" s="10">
        <v>0</v>
      </c>
      <c r="I213" s="10">
        <v>1.3234897450000001</v>
      </c>
      <c r="J213" s="10">
        <v>3.2373038730000001</v>
      </c>
      <c r="K213" s="10">
        <v>0</v>
      </c>
      <c r="L213" s="10">
        <v>0</v>
      </c>
      <c r="M213" s="10">
        <f t="shared" si="4"/>
        <v>78.982137607000013</v>
      </c>
    </row>
    <row r="214" spans="1:13" s="10" customFormat="1" x14ac:dyDescent="0.3">
      <c r="A214" s="10">
        <v>2</v>
      </c>
      <c r="B214" s="10" t="s">
        <v>22592</v>
      </c>
      <c r="D214" s="10" t="s">
        <v>27298</v>
      </c>
      <c r="E214" s="10">
        <v>549.75242700000001</v>
      </c>
      <c r="F214" s="10">
        <v>355.2390145</v>
      </c>
      <c r="G214" s="10">
        <v>0</v>
      </c>
      <c r="H214" s="10">
        <v>0</v>
      </c>
      <c r="I214" s="10">
        <v>32.005096000000002</v>
      </c>
      <c r="J214" s="10">
        <v>28.532741153</v>
      </c>
      <c r="K214" s="10">
        <v>0</v>
      </c>
      <c r="L214" s="10">
        <v>0</v>
      </c>
      <c r="M214" s="10">
        <f t="shared" si="4"/>
        <v>965.52927865300001</v>
      </c>
    </row>
    <row r="215" spans="1:13" s="10" customFormat="1" x14ac:dyDescent="0.3">
      <c r="A215" s="10">
        <v>2</v>
      </c>
      <c r="B215" s="10" t="s">
        <v>22592</v>
      </c>
      <c r="D215" s="10" t="s">
        <v>27299</v>
      </c>
      <c r="E215" s="10">
        <v>83.644413499999999</v>
      </c>
      <c r="F215" s="10">
        <v>22.045137951000001</v>
      </c>
      <c r="G215" s="10">
        <v>0</v>
      </c>
      <c r="H215" s="10">
        <v>0</v>
      </c>
      <c r="I215" s="10">
        <v>4.8476164600000002</v>
      </c>
      <c r="J215" s="10">
        <v>1.6565835732</v>
      </c>
      <c r="K215" s="10">
        <v>0</v>
      </c>
      <c r="L215" s="10">
        <v>0</v>
      </c>
      <c r="M215" s="10">
        <f t="shared" si="4"/>
        <v>112.19375148419999</v>
      </c>
    </row>
    <row r="216" spans="1:13" s="10" customFormat="1" x14ac:dyDescent="0.3">
      <c r="A216" s="10">
        <v>2</v>
      </c>
      <c r="B216" s="10" t="s">
        <v>22592</v>
      </c>
      <c r="D216" s="10" t="s">
        <v>27300</v>
      </c>
      <c r="E216" s="10">
        <v>36.855021799999996</v>
      </c>
      <c r="F216" s="10">
        <v>15.147708954000001</v>
      </c>
      <c r="G216" s="10">
        <v>0</v>
      </c>
      <c r="H216" s="10">
        <v>0</v>
      </c>
      <c r="I216" s="10">
        <v>2.3267859100000003</v>
      </c>
      <c r="J216" s="10">
        <v>0.79948174329999999</v>
      </c>
      <c r="K216" s="10">
        <v>0</v>
      </c>
      <c r="L216" s="10">
        <v>0</v>
      </c>
      <c r="M216" s="10">
        <f t="shared" si="4"/>
        <v>55.128998407299996</v>
      </c>
    </row>
    <row r="217" spans="1:13" s="10" customFormat="1" x14ac:dyDescent="0.3">
      <c r="A217" s="10">
        <v>2</v>
      </c>
      <c r="B217" s="10" t="s">
        <v>22592</v>
      </c>
      <c r="D217" s="10" t="s">
        <v>23054</v>
      </c>
      <c r="E217" s="10">
        <v>178.13443799999999</v>
      </c>
      <c r="F217" s="10">
        <v>28.465739542000001</v>
      </c>
      <c r="G217" s="10">
        <v>0</v>
      </c>
      <c r="H217" s="10">
        <v>0</v>
      </c>
      <c r="I217" s="10">
        <v>10.48255696</v>
      </c>
      <c r="J217" s="10">
        <v>1.9472741773</v>
      </c>
      <c r="K217" s="10">
        <v>0</v>
      </c>
      <c r="L217" s="10">
        <v>0</v>
      </c>
      <c r="M217" s="10">
        <f t="shared" si="4"/>
        <v>219.03000867929998</v>
      </c>
    </row>
    <row r="218" spans="1:13" s="10" customFormat="1" x14ac:dyDescent="0.3">
      <c r="A218" s="10">
        <v>2</v>
      </c>
      <c r="B218" s="10" t="s">
        <v>22592</v>
      </c>
      <c r="D218" s="10" t="s">
        <v>27301</v>
      </c>
      <c r="E218" s="10">
        <v>18.948117199999999</v>
      </c>
      <c r="F218" s="10">
        <v>18.124705662</v>
      </c>
      <c r="G218" s="10">
        <v>0</v>
      </c>
      <c r="H218" s="10">
        <v>0</v>
      </c>
      <c r="I218" s="10">
        <v>0.76175469600000001</v>
      </c>
      <c r="J218" s="10">
        <v>1.4647323758999999</v>
      </c>
      <c r="K218" s="10">
        <v>0</v>
      </c>
      <c r="L218" s="10">
        <v>0</v>
      </c>
      <c r="M218" s="10">
        <f t="shared" si="4"/>
        <v>39.299309933899991</v>
      </c>
    </row>
    <row r="219" spans="1:13" s="10" customFormat="1" x14ac:dyDescent="0.3">
      <c r="A219" s="10">
        <v>2</v>
      </c>
      <c r="B219" s="10" t="s">
        <v>22592</v>
      </c>
      <c r="D219" s="10" t="s">
        <v>27302</v>
      </c>
      <c r="E219" s="10">
        <v>281.93462999999997</v>
      </c>
      <c r="F219" s="10">
        <v>32.029424671000001</v>
      </c>
      <c r="G219" s="10">
        <v>0</v>
      </c>
      <c r="H219" s="10">
        <v>0</v>
      </c>
      <c r="I219" s="10">
        <v>16.913635530000001</v>
      </c>
      <c r="J219" s="10">
        <v>2.066238813</v>
      </c>
      <c r="K219" s="10">
        <v>0</v>
      </c>
      <c r="L219" s="10">
        <v>0</v>
      </c>
      <c r="M219" s="10">
        <f t="shared" si="4"/>
        <v>332.94392901399999</v>
      </c>
    </row>
    <row r="220" spans="1:13" s="10" customFormat="1" x14ac:dyDescent="0.3">
      <c r="A220" s="10">
        <v>2</v>
      </c>
      <c r="B220" s="10" t="s">
        <v>22592</v>
      </c>
      <c r="D220" s="10" t="s">
        <v>27303</v>
      </c>
      <c r="E220" s="10">
        <v>34.599955000000001</v>
      </c>
      <c r="F220" s="10">
        <v>35.686825366999997</v>
      </c>
      <c r="G220" s="10">
        <v>0</v>
      </c>
      <c r="H220" s="10">
        <v>0</v>
      </c>
      <c r="I220" s="10">
        <v>1.67156411</v>
      </c>
      <c r="J220" s="10">
        <v>2.9197881844000002</v>
      </c>
      <c r="K220" s="10">
        <v>0</v>
      </c>
      <c r="L220" s="10">
        <v>0</v>
      </c>
      <c r="M220" s="10">
        <f t="shared" si="4"/>
        <v>74.878132661400016</v>
      </c>
    </row>
    <row r="221" spans="1:13" s="10" customFormat="1" x14ac:dyDescent="0.3">
      <c r="A221" s="10">
        <v>2</v>
      </c>
      <c r="B221" s="10" t="s">
        <v>22592</v>
      </c>
      <c r="D221" s="10" t="s">
        <v>621</v>
      </c>
      <c r="E221" s="10">
        <v>1356.87455</v>
      </c>
      <c r="F221" s="10">
        <v>1923.1744073</v>
      </c>
      <c r="G221" s="10">
        <v>0</v>
      </c>
      <c r="H221" s="10">
        <v>0</v>
      </c>
      <c r="I221" s="10">
        <v>83.654121099999998</v>
      </c>
      <c r="J221" s="10">
        <v>160.43530351000001</v>
      </c>
      <c r="K221" s="10">
        <v>0</v>
      </c>
      <c r="L221" s="10">
        <v>0</v>
      </c>
      <c r="M221" s="10">
        <f t="shared" si="4"/>
        <v>3524.1383819099997</v>
      </c>
    </row>
    <row r="222" spans="1:13" s="10" customFormat="1" x14ac:dyDescent="0.3">
      <c r="A222" s="10">
        <v>2</v>
      </c>
      <c r="B222" s="10" t="s">
        <v>22592</v>
      </c>
      <c r="D222" s="10" t="s">
        <v>27304</v>
      </c>
      <c r="E222" s="10">
        <v>162.81069600000001</v>
      </c>
      <c r="F222" s="10">
        <v>40.874567765000002</v>
      </c>
      <c r="G222" s="10">
        <v>0</v>
      </c>
      <c r="H222" s="10">
        <v>0</v>
      </c>
      <c r="I222" s="10">
        <v>8.8997708499999995</v>
      </c>
      <c r="J222" s="10">
        <v>3.3431674654000001</v>
      </c>
      <c r="K222" s="10">
        <v>0</v>
      </c>
      <c r="L222" s="10">
        <v>0</v>
      </c>
      <c r="M222" s="10">
        <f t="shared" si="4"/>
        <v>215.92820208040001</v>
      </c>
    </row>
    <row r="223" spans="1:13" s="10" customFormat="1" x14ac:dyDescent="0.3">
      <c r="A223" s="10">
        <v>2</v>
      </c>
      <c r="B223" s="10" t="s">
        <v>22592</v>
      </c>
      <c r="D223" s="10" t="s">
        <v>27305</v>
      </c>
      <c r="E223" s="10">
        <v>147.33180400000001</v>
      </c>
      <c r="F223" s="10">
        <v>38.362721960999998</v>
      </c>
      <c r="G223" s="10">
        <v>0</v>
      </c>
      <c r="H223" s="10">
        <v>0</v>
      </c>
      <c r="I223" s="10">
        <v>8.0596817299999994</v>
      </c>
      <c r="J223" s="10">
        <v>3.1285618699</v>
      </c>
      <c r="K223" s="10">
        <v>0</v>
      </c>
      <c r="L223" s="10">
        <v>0</v>
      </c>
      <c r="M223" s="10">
        <f t="shared" si="4"/>
        <v>196.88276956090002</v>
      </c>
    </row>
    <row r="224" spans="1:13" s="10" customFormat="1" x14ac:dyDescent="0.3">
      <c r="A224" s="10">
        <v>2</v>
      </c>
      <c r="B224" s="10" t="s">
        <v>22592</v>
      </c>
      <c r="D224" s="10" t="s">
        <v>27306</v>
      </c>
      <c r="E224" s="10">
        <v>283.40980000000002</v>
      </c>
      <c r="F224" s="10">
        <v>44.189761953999998</v>
      </c>
      <c r="G224" s="10">
        <v>0</v>
      </c>
      <c r="H224" s="10">
        <v>0</v>
      </c>
      <c r="I224" s="10">
        <v>16.500276939999999</v>
      </c>
      <c r="J224" s="10">
        <v>3.1981904311</v>
      </c>
      <c r="K224" s="10">
        <v>0</v>
      </c>
      <c r="L224" s="10">
        <v>0</v>
      </c>
      <c r="M224" s="10">
        <f t="shared" si="4"/>
        <v>347.2980293251</v>
      </c>
    </row>
    <row r="225" spans="1:13" s="10" customFormat="1" x14ac:dyDescent="0.3">
      <c r="A225" s="10">
        <v>2</v>
      </c>
      <c r="B225" s="10" t="s">
        <v>22592</v>
      </c>
      <c r="D225" s="10" t="s">
        <v>27307</v>
      </c>
      <c r="E225" s="10">
        <v>200.32089099999999</v>
      </c>
      <c r="F225" s="10">
        <v>22.623481048999999</v>
      </c>
      <c r="G225" s="10">
        <v>0</v>
      </c>
      <c r="H225" s="10">
        <v>0</v>
      </c>
      <c r="I225" s="10">
        <v>12.29317546</v>
      </c>
      <c r="J225" s="10">
        <v>1.7299975205</v>
      </c>
      <c r="K225" s="10">
        <v>0</v>
      </c>
      <c r="L225" s="10">
        <v>0</v>
      </c>
      <c r="M225" s="10">
        <f t="shared" si="4"/>
        <v>236.96754502949997</v>
      </c>
    </row>
    <row r="226" spans="1:13" s="10" customFormat="1" x14ac:dyDescent="0.3">
      <c r="A226" s="10">
        <v>2</v>
      </c>
      <c r="B226" s="10" t="s">
        <v>22592</v>
      </c>
      <c r="D226" s="10" t="s">
        <v>27308</v>
      </c>
      <c r="E226" s="10">
        <v>293.45864499999999</v>
      </c>
      <c r="F226" s="10">
        <v>151.58099579</v>
      </c>
      <c r="G226" s="10">
        <v>0</v>
      </c>
      <c r="H226" s="10">
        <v>0</v>
      </c>
      <c r="I226" s="10">
        <v>18.098089139999999</v>
      </c>
      <c r="J226" s="10">
        <v>12.337854527999999</v>
      </c>
      <c r="K226" s="10">
        <v>0</v>
      </c>
      <c r="L226" s="10">
        <v>0</v>
      </c>
      <c r="M226" s="10">
        <f t="shared" si="4"/>
        <v>475.47558445800001</v>
      </c>
    </row>
    <row r="227" spans="1:13" s="10" customFormat="1" x14ac:dyDescent="0.3">
      <c r="A227" s="10">
        <v>2</v>
      </c>
      <c r="B227" s="10" t="s">
        <v>22592</v>
      </c>
      <c r="D227" s="10" t="s">
        <v>27309</v>
      </c>
      <c r="E227" s="10">
        <v>237.16976599999998</v>
      </c>
      <c r="F227" s="10">
        <v>165.85022785999999</v>
      </c>
      <c r="G227" s="10">
        <v>0</v>
      </c>
      <c r="H227" s="10">
        <v>0</v>
      </c>
      <c r="I227" s="10">
        <v>14.598032309999999</v>
      </c>
      <c r="J227" s="10">
        <v>13.654002897</v>
      </c>
      <c r="K227" s="10">
        <v>0</v>
      </c>
      <c r="L227" s="10">
        <v>0</v>
      </c>
      <c r="M227" s="10">
        <f t="shared" si="4"/>
        <v>431.27202906700001</v>
      </c>
    </row>
    <row r="228" spans="1:13" s="10" customFormat="1" x14ac:dyDescent="0.3">
      <c r="A228" s="10">
        <v>2</v>
      </c>
      <c r="B228" s="10" t="s">
        <v>22592</v>
      </c>
      <c r="D228" s="10" t="s">
        <v>27310</v>
      </c>
      <c r="E228" s="10">
        <v>380.00807600000002</v>
      </c>
      <c r="F228" s="10">
        <v>24.222496461999999</v>
      </c>
      <c r="G228" s="10">
        <v>0</v>
      </c>
      <c r="H228" s="10">
        <v>0</v>
      </c>
      <c r="I228" s="10">
        <v>20.991587200000001</v>
      </c>
      <c r="J228" s="10">
        <v>1.9412691743999999</v>
      </c>
      <c r="K228" s="10">
        <v>0</v>
      </c>
      <c r="L228" s="10">
        <v>0</v>
      </c>
      <c r="M228" s="10">
        <f t="shared" si="4"/>
        <v>427.16342883640004</v>
      </c>
    </row>
    <row r="229" spans="1:13" s="10" customFormat="1" x14ac:dyDescent="0.3">
      <c r="A229" s="10">
        <v>2</v>
      </c>
      <c r="B229" s="10" t="s">
        <v>22592</v>
      </c>
      <c r="D229" s="10" t="s">
        <v>27311</v>
      </c>
      <c r="E229" s="10">
        <v>124.88489199999999</v>
      </c>
      <c r="F229" s="10">
        <v>30.412305440000001</v>
      </c>
      <c r="G229" s="10">
        <v>0</v>
      </c>
      <c r="H229" s="10">
        <v>0</v>
      </c>
      <c r="I229" s="10">
        <v>7.4405113400000005</v>
      </c>
      <c r="J229" s="10">
        <v>2.3564749553</v>
      </c>
      <c r="K229" s="10">
        <v>0</v>
      </c>
      <c r="L229" s="10">
        <v>0</v>
      </c>
      <c r="M229" s="10">
        <f t="shared" si="4"/>
        <v>165.09418373529999</v>
      </c>
    </row>
    <row r="230" spans="1:13" s="10" customFormat="1" x14ac:dyDescent="0.3">
      <c r="A230" s="10">
        <v>2</v>
      </c>
      <c r="B230" s="10" t="s">
        <v>22592</v>
      </c>
      <c r="D230" s="10" t="s">
        <v>27312</v>
      </c>
      <c r="E230" s="10">
        <v>208.20206300000001</v>
      </c>
      <c r="F230" s="10">
        <v>74.021942668999998</v>
      </c>
      <c r="G230" s="10">
        <v>0</v>
      </c>
      <c r="H230" s="10">
        <v>0</v>
      </c>
      <c r="I230" s="10">
        <v>12.295983919999999</v>
      </c>
      <c r="J230" s="10">
        <v>5.8332152297000004</v>
      </c>
      <c r="K230" s="10">
        <v>0</v>
      </c>
      <c r="L230" s="10">
        <v>0</v>
      </c>
      <c r="M230" s="10">
        <f t="shared" si="4"/>
        <v>300.35320481870002</v>
      </c>
    </row>
    <row r="231" spans="1:13" s="10" customFormat="1" x14ac:dyDescent="0.3">
      <c r="A231" s="10">
        <v>2</v>
      </c>
      <c r="B231" s="10" t="s">
        <v>22592</v>
      </c>
      <c r="D231" s="10" t="s">
        <v>27313</v>
      </c>
      <c r="E231" s="10">
        <v>114.78030200000001</v>
      </c>
      <c r="F231" s="10">
        <v>45.287035011999997</v>
      </c>
      <c r="G231" s="10">
        <v>0</v>
      </c>
      <c r="H231" s="10">
        <v>0</v>
      </c>
      <c r="I231" s="10">
        <v>6.9996839700000004</v>
      </c>
      <c r="J231" s="10">
        <v>1.2662897415000001</v>
      </c>
      <c r="K231" s="10">
        <v>0</v>
      </c>
      <c r="L231" s="10">
        <v>0</v>
      </c>
      <c r="M231" s="10">
        <f t="shared" si="4"/>
        <v>168.33331072350001</v>
      </c>
    </row>
    <row r="232" spans="1:13" s="10" customFormat="1" x14ac:dyDescent="0.3">
      <c r="A232" s="10">
        <v>2</v>
      </c>
      <c r="B232" s="10" t="s">
        <v>22592</v>
      </c>
      <c r="D232" s="10" t="s">
        <v>27314</v>
      </c>
      <c r="E232" s="10">
        <v>40.761631600000001</v>
      </c>
      <c r="F232" s="10">
        <v>19.840749982999998</v>
      </c>
      <c r="G232" s="10">
        <v>0</v>
      </c>
      <c r="H232" s="10">
        <v>0</v>
      </c>
      <c r="I232" s="10">
        <v>1.6041960049999999</v>
      </c>
      <c r="J232" s="10">
        <v>1.5585975142999999</v>
      </c>
      <c r="K232" s="10">
        <v>0</v>
      </c>
      <c r="L232" s="10">
        <v>0</v>
      </c>
      <c r="M232" s="10">
        <f t="shared" si="4"/>
        <v>63.765175102299992</v>
      </c>
    </row>
    <row r="233" spans="1:13" s="10" customFormat="1" x14ac:dyDescent="0.3">
      <c r="A233" s="10">
        <v>2</v>
      </c>
      <c r="B233" s="10" t="s">
        <v>22592</v>
      </c>
      <c r="D233" s="10" t="s">
        <v>27315</v>
      </c>
      <c r="E233" s="10">
        <v>134.57074299999999</v>
      </c>
      <c r="F233" s="10">
        <v>33.859966577000002</v>
      </c>
      <c r="G233" s="10">
        <v>0</v>
      </c>
      <c r="H233" s="10">
        <v>0</v>
      </c>
      <c r="I233" s="10">
        <v>7.8844923199999997</v>
      </c>
      <c r="J233" s="10">
        <v>2.4497303572</v>
      </c>
      <c r="K233" s="10">
        <v>0</v>
      </c>
      <c r="L233" s="10">
        <v>0</v>
      </c>
      <c r="M233" s="10">
        <f t="shared" si="4"/>
        <v>178.76493225419998</v>
      </c>
    </row>
    <row r="234" spans="1:13" s="10" customFormat="1" x14ac:dyDescent="0.3">
      <c r="A234" s="10">
        <v>2</v>
      </c>
      <c r="B234" s="10" t="s">
        <v>22592</v>
      </c>
      <c r="D234" s="10" t="s">
        <v>27316</v>
      </c>
      <c r="E234" s="10">
        <v>47.273578899999997</v>
      </c>
      <c r="F234" s="10">
        <v>35.869441701</v>
      </c>
      <c r="G234" s="10">
        <v>0</v>
      </c>
      <c r="H234" s="10">
        <v>0</v>
      </c>
      <c r="I234" s="10">
        <v>1.8738804309999999</v>
      </c>
      <c r="J234" s="10">
        <v>2.9079530311999999</v>
      </c>
      <c r="K234" s="10">
        <v>0</v>
      </c>
      <c r="L234" s="10">
        <v>0</v>
      </c>
      <c r="M234" s="10">
        <f t="shared" si="4"/>
        <v>87.924854063199987</v>
      </c>
    </row>
    <row r="235" spans="1:13" s="10" customFormat="1" x14ac:dyDescent="0.3">
      <c r="A235" s="10">
        <v>2</v>
      </c>
      <c r="B235" s="10" t="s">
        <v>22593</v>
      </c>
      <c r="C235" s="152"/>
      <c r="D235" s="10" t="s">
        <v>27014</v>
      </c>
      <c r="E235" s="10">
        <v>32.568107900000001</v>
      </c>
      <c r="F235" s="10">
        <v>198.39312290000001</v>
      </c>
      <c r="G235" s="10">
        <v>0</v>
      </c>
      <c r="H235" s="10">
        <v>0</v>
      </c>
      <c r="I235" s="10">
        <v>1.8340790300000001</v>
      </c>
      <c r="J235" s="10">
        <v>15.601590432</v>
      </c>
      <c r="K235" s="10">
        <v>0</v>
      </c>
      <c r="L235" s="10">
        <v>0</v>
      </c>
      <c r="M235" s="10">
        <f t="shared" si="4"/>
        <v>248.396900262</v>
      </c>
    </row>
    <row r="236" spans="1:13" s="10" customFormat="1" x14ac:dyDescent="0.3">
      <c r="A236" s="10">
        <v>2</v>
      </c>
      <c r="B236" s="10" t="s">
        <v>22593</v>
      </c>
      <c r="C236" s="152"/>
      <c r="D236" s="10" t="s">
        <v>27317</v>
      </c>
      <c r="E236" s="10">
        <v>2.84103708</v>
      </c>
      <c r="F236" s="10">
        <v>15.508196418000001</v>
      </c>
      <c r="G236" s="10">
        <v>0</v>
      </c>
      <c r="H236" s="10">
        <v>0</v>
      </c>
      <c r="I236" s="10">
        <v>0.16124749999999999</v>
      </c>
      <c r="J236" s="10">
        <v>1.0983907855999999</v>
      </c>
      <c r="K236" s="10">
        <v>0</v>
      </c>
      <c r="L236" s="10">
        <v>0</v>
      </c>
      <c r="M236" s="10">
        <f t="shared" si="4"/>
        <v>19.608871783599998</v>
      </c>
    </row>
    <row r="237" spans="1:13" s="10" customFormat="1" x14ac:dyDescent="0.3">
      <c r="A237" s="10">
        <v>2</v>
      </c>
      <c r="B237" s="10" t="s">
        <v>22593</v>
      </c>
      <c r="C237" s="152"/>
      <c r="D237" s="10" t="s">
        <v>27318</v>
      </c>
      <c r="E237" s="10">
        <v>33.468715899999999</v>
      </c>
      <c r="F237" s="10">
        <v>167.69760393999999</v>
      </c>
      <c r="G237" s="10">
        <v>0</v>
      </c>
      <c r="H237" s="10">
        <v>0</v>
      </c>
      <c r="I237" s="10">
        <v>1.8976861700000001</v>
      </c>
      <c r="J237" s="10">
        <v>12.946375203000001</v>
      </c>
      <c r="K237" s="10">
        <v>0</v>
      </c>
      <c r="L237" s="10">
        <v>0</v>
      </c>
      <c r="M237" s="10">
        <f t="shared" si="4"/>
        <v>216.01038121300002</v>
      </c>
    </row>
    <row r="238" spans="1:13" x14ac:dyDescent="0.3">
      <c r="A238" s="9" t="s">
        <v>27319</v>
      </c>
      <c r="C238" s="152"/>
      <c r="E238" s="151">
        <f>SUBTOTAL(9,E74:E237)</f>
        <v>119155.19391204005</v>
      </c>
      <c r="F238" s="151">
        <f t="shared" ref="F238:L238" si="5">SUBTOTAL(9,F74:F237)</f>
        <v>71970.009938557429</v>
      </c>
      <c r="G238" s="151">
        <f t="shared" si="5"/>
        <v>19837.344648077102</v>
      </c>
      <c r="H238" s="151">
        <f t="shared" si="5"/>
        <v>33594.143918269998</v>
      </c>
      <c r="I238" s="151">
        <f t="shared" si="5"/>
        <v>6923.2068959553999</v>
      </c>
      <c r="J238" s="151">
        <f t="shared" si="5"/>
        <v>5714.2268632646992</v>
      </c>
      <c r="K238" s="151">
        <f t="shared" si="5"/>
        <v>560.50687953070008</v>
      </c>
      <c r="L238" s="151">
        <f t="shared" si="5"/>
        <v>1463.0604448169997</v>
      </c>
    </row>
    <row r="239" spans="1:13" x14ac:dyDescent="0.3">
      <c r="A239" s="10">
        <v>3</v>
      </c>
      <c r="B239" s="10" t="s">
        <v>1116</v>
      </c>
      <c r="C239" s="162" t="s">
        <v>23086</v>
      </c>
      <c r="D239" s="10" t="s">
        <v>198</v>
      </c>
      <c r="E239" s="10">
        <v>1735.32891</v>
      </c>
      <c r="F239" s="10">
        <v>2126.8821198999999</v>
      </c>
      <c r="G239" s="10">
        <v>201.22441731999999</v>
      </c>
      <c r="H239" s="10">
        <v>21.934093499999999</v>
      </c>
      <c r="I239" s="10">
        <v>112.684962</v>
      </c>
      <c r="J239" s="10">
        <v>175.67708242</v>
      </c>
      <c r="K239" s="10">
        <v>6.1788269844999997</v>
      </c>
      <c r="L239" s="10">
        <v>0.77459728999999999</v>
      </c>
      <c r="M239" s="10">
        <f t="shared" si="4"/>
        <v>4380.6850094145002</v>
      </c>
    </row>
    <row r="240" spans="1:13" x14ac:dyDescent="0.3">
      <c r="A240" s="10">
        <v>3</v>
      </c>
      <c r="B240" s="10" t="s">
        <v>1114</v>
      </c>
      <c r="C240" s="162" t="s">
        <v>23082</v>
      </c>
      <c r="D240" s="10" t="s">
        <v>191</v>
      </c>
      <c r="E240" s="10">
        <v>1276.39366</v>
      </c>
      <c r="F240" s="10">
        <v>612.43257829000004</v>
      </c>
      <c r="G240" s="10">
        <v>72.359632000000005</v>
      </c>
      <c r="H240" s="10">
        <v>629.55386229999999</v>
      </c>
      <c r="I240" s="10">
        <v>64.943135299999994</v>
      </c>
      <c r="J240" s="10">
        <v>47.507746859000001</v>
      </c>
      <c r="K240" s="10">
        <v>2.4057959800000002</v>
      </c>
      <c r="L240" s="10">
        <v>46.003501385</v>
      </c>
      <c r="M240" s="10">
        <f t="shared" si="4"/>
        <v>2751.5999121140003</v>
      </c>
    </row>
    <row r="241" spans="1:13" x14ac:dyDescent="0.3">
      <c r="A241" s="10">
        <v>3</v>
      </c>
      <c r="B241" s="10" t="s">
        <v>1114</v>
      </c>
      <c r="C241" s="162" t="s">
        <v>23083</v>
      </c>
      <c r="D241" s="10" t="s">
        <v>193</v>
      </c>
      <c r="E241" s="10">
        <v>2222.7455500000001</v>
      </c>
      <c r="F241" s="10">
        <v>1278.0504255999999</v>
      </c>
      <c r="G241" s="10">
        <v>271.85638576000002</v>
      </c>
      <c r="H241" s="10">
        <v>1528.293128</v>
      </c>
      <c r="I241" s="10">
        <v>109.82535399999999</v>
      </c>
      <c r="J241" s="10">
        <v>105.06824929</v>
      </c>
      <c r="K241" s="10">
        <v>8.7739795563000005</v>
      </c>
      <c r="L241" s="10">
        <v>105.8896723</v>
      </c>
      <c r="M241" s="10">
        <f t="shared" si="4"/>
        <v>5630.5027445062997</v>
      </c>
    </row>
    <row r="242" spans="1:13" x14ac:dyDescent="0.3">
      <c r="A242" s="10">
        <v>3</v>
      </c>
      <c r="B242" s="10" t="s">
        <v>1114</v>
      </c>
      <c r="C242" s="162" t="s">
        <v>23084</v>
      </c>
      <c r="D242" s="10" t="s">
        <v>195</v>
      </c>
      <c r="E242" s="10">
        <v>1424.7355400000001</v>
      </c>
      <c r="F242" s="10">
        <v>1156.68713</v>
      </c>
      <c r="G242" s="10">
        <v>61.876427810000003</v>
      </c>
      <c r="H242" s="10">
        <v>1284.742481</v>
      </c>
      <c r="I242" s="10">
        <v>76.331384700000001</v>
      </c>
      <c r="J242" s="10">
        <v>91.201335756000006</v>
      </c>
      <c r="K242" s="10">
        <v>1.885857938</v>
      </c>
      <c r="L242" s="10">
        <v>91.63637439</v>
      </c>
      <c r="M242" s="10">
        <f t="shared" si="4"/>
        <v>4189.0965315940002</v>
      </c>
    </row>
    <row r="243" spans="1:13" x14ac:dyDescent="0.3">
      <c r="A243" s="10">
        <v>3</v>
      </c>
      <c r="B243" s="10" t="s">
        <v>1192</v>
      </c>
      <c r="C243" s="162" t="s">
        <v>24330</v>
      </c>
      <c r="D243" s="10" t="s">
        <v>24329</v>
      </c>
      <c r="E243" s="10">
        <v>569.54048</v>
      </c>
      <c r="F243" s="10">
        <v>117.03465907</v>
      </c>
      <c r="G243" s="10">
        <v>426.10598371999998</v>
      </c>
      <c r="H243" s="10">
        <v>0</v>
      </c>
      <c r="I243" s="10">
        <v>26.014151599999998</v>
      </c>
      <c r="J243" s="10">
        <v>9.7617053565000003</v>
      </c>
      <c r="K243" s="10">
        <v>11.336461120999999</v>
      </c>
      <c r="L243" s="10">
        <v>0</v>
      </c>
      <c r="M243" s="10">
        <f t="shared" si="4"/>
        <v>1159.7934408675001</v>
      </c>
    </row>
    <row r="244" spans="1:13" x14ac:dyDescent="0.3">
      <c r="A244" s="10">
        <v>3</v>
      </c>
      <c r="B244" s="10" t="s">
        <v>1192</v>
      </c>
      <c r="C244" s="162" t="s">
        <v>24331</v>
      </c>
      <c r="D244" s="10" t="s">
        <v>445</v>
      </c>
      <c r="E244" s="10">
        <v>3106.4829199999999</v>
      </c>
      <c r="F244" s="10">
        <v>1417.8456953</v>
      </c>
      <c r="G244" s="10">
        <v>101.14345736</v>
      </c>
      <c r="H244" s="10">
        <v>2256.3359660000001</v>
      </c>
      <c r="I244" s="10">
        <v>147.057896</v>
      </c>
      <c r="J244" s="10">
        <v>111.8194457</v>
      </c>
      <c r="K244" s="10">
        <v>2.7412081887999999</v>
      </c>
      <c r="L244" s="10">
        <v>115.0848676</v>
      </c>
      <c r="M244" s="10">
        <f t="shared" si="4"/>
        <v>7258.511456148799</v>
      </c>
    </row>
    <row r="245" spans="1:13" x14ac:dyDescent="0.3">
      <c r="A245" s="10">
        <v>3</v>
      </c>
      <c r="B245" s="10" t="s">
        <v>1192</v>
      </c>
      <c r="C245" s="162" t="s">
        <v>24332</v>
      </c>
      <c r="D245" s="10" t="s">
        <v>447</v>
      </c>
      <c r="E245" s="10">
        <v>4947.67616</v>
      </c>
      <c r="F245" s="10">
        <v>2776.6144672</v>
      </c>
      <c r="G245" s="10">
        <v>281.50907641999999</v>
      </c>
      <c r="H245" s="10">
        <v>1038.006089</v>
      </c>
      <c r="I245" s="10">
        <v>227.677314</v>
      </c>
      <c r="J245" s="10">
        <v>228.97578874000001</v>
      </c>
      <c r="K245" s="10">
        <v>7.6758408294000002</v>
      </c>
      <c r="L245" s="10">
        <v>51.54735977</v>
      </c>
      <c r="M245" s="10">
        <f t="shared" si="4"/>
        <v>9559.6820959594006</v>
      </c>
    </row>
    <row r="246" spans="1:13" x14ac:dyDescent="0.3">
      <c r="A246" s="10">
        <v>3</v>
      </c>
      <c r="B246" s="10" t="s">
        <v>1192</v>
      </c>
      <c r="C246" s="162" t="s">
        <v>24358</v>
      </c>
      <c r="D246" s="10" t="s">
        <v>24357</v>
      </c>
      <c r="E246" s="10">
        <v>1912.0015069999999</v>
      </c>
      <c r="F246" s="10">
        <v>303.79587595999999</v>
      </c>
      <c r="G246" s="10">
        <v>358.05076322000002</v>
      </c>
      <c r="H246" s="10">
        <v>1026.6536000000001</v>
      </c>
      <c r="I246" s="10">
        <v>102.68743120000001</v>
      </c>
      <c r="J246" s="10">
        <v>25.066948381</v>
      </c>
      <c r="K246" s="10">
        <v>8.7911381021999997</v>
      </c>
      <c r="L246" s="10">
        <v>60.305750000000003</v>
      </c>
      <c r="M246" s="10">
        <f t="shared" si="4"/>
        <v>3797.3530138632004</v>
      </c>
    </row>
    <row r="247" spans="1:13" x14ac:dyDescent="0.3">
      <c r="A247" s="10">
        <v>3</v>
      </c>
      <c r="B247" s="10" t="s">
        <v>1192</v>
      </c>
      <c r="C247" s="162" t="s">
        <v>24333</v>
      </c>
      <c r="D247" s="10" t="s">
        <v>448</v>
      </c>
      <c r="E247" s="10">
        <v>376.58537999999999</v>
      </c>
      <c r="F247" s="10">
        <v>267.83447675000002</v>
      </c>
      <c r="G247" s="10">
        <v>0</v>
      </c>
      <c r="H247" s="10">
        <v>1387.8411000000001</v>
      </c>
      <c r="I247" s="10">
        <v>19.3824012</v>
      </c>
      <c r="J247" s="10">
        <v>19.591287143999999</v>
      </c>
      <c r="K247" s="10">
        <v>0</v>
      </c>
      <c r="L247" s="10">
        <v>85.534109999999998</v>
      </c>
      <c r="M247" s="10">
        <f t="shared" si="4"/>
        <v>2156.768755094</v>
      </c>
    </row>
    <row r="248" spans="1:13" x14ac:dyDescent="0.3">
      <c r="A248" s="10">
        <v>3</v>
      </c>
      <c r="B248" s="10" t="s">
        <v>1192</v>
      </c>
      <c r="C248" s="162" t="s">
        <v>24335</v>
      </c>
      <c r="D248" s="10" t="s">
        <v>24334</v>
      </c>
      <c r="E248" s="10">
        <v>219.396747</v>
      </c>
      <c r="F248" s="10">
        <v>180.75684469000001</v>
      </c>
      <c r="G248" s="10">
        <v>3.5458715999999999</v>
      </c>
      <c r="H248" s="10">
        <v>0</v>
      </c>
      <c r="I248" s="10">
        <v>11.9662217</v>
      </c>
      <c r="J248" s="10">
        <v>15.221766721</v>
      </c>
      <c r="K248" s="10">
        <v>8.9410980000000001E-2</v>
      </c>
      <c r="L248" s="10">
        <v>0</v>
      </c>
      <c r="M248" s="10">
        <f t="shared" si="4"/>
        <v>430.97686269100001</v>
      </c>
    </row>
    <row r="249" spans="1:13" x14ac:dyDescent="0.3">
      <c r="A249" s="10">
        <v>3</v>
      </c>
      <c r="B249" s="10" t="s">
        <v>1192</v>
      </c>
      <c r="C249" s="162" t="s">
        <v>24336</v>
      </c>
      <c r="D249" s="10" t="s">
        <v>319</v>
      </c>
      <c r="E249" s="10">
        <v>615.82939999999996</v>
      </c>
      <c r="F249" s="10">
        <v>523.22732698000004</v>
      </c>
      <c r="G249" s="10">
        <v>119.1573116</v>
      </c>
      <c r="H249" s="10">
        <v>0</v>
      </c>
      <c r="I249" s="10">
        <v>34.326912</v>
      </c>
      <c r="J249" s="10">
        <v>43.581518451000001</v>
      </c>
      <c r="K249" s="10">
        <v>3.1627416099999999</v>
      </c>
      <c r="L249" s="10">
        <v>0</v>
      </c>
      <c r="M249" s="10">
        <f t="shared" si="4"/>
        <v>1339.2852106409998</v>
      </c>
    </row>
    <row r="250" spans="1:13" x14ac:dyDescent="0.3">
      <c r="A250" s="10">
        <v>3</v>
      </c>
      <c r="B250" s="10" t="s">
        <v>1192</v>
      </c>
      <c r="C250" s="162" t="s">
        <v>24337</v>
      </c>
      <c r="D250" s="10" t="s">
        <v>449</v>
      </c>
      <c r="E250" s="10">
        <v>1602.3021900000001</v>
      </c>
      <c r="F250" s="10">
        <v>391.42416909000002</v>
      </c>
      <c r="G250" s="10">
        <v>124.30457699999999</v>
      </c>
      <c r="H250" s="10">
        <v>44.917884999999998</v>
      </c>
      <c r="I250" s="10">
        <v>64.867774999999995</v>
      </c>
      <c r="J250" s="10">
        <v>30.934836162</v>
      </c>
      <c r="K250" s="10">
        <v>3.5507082799999998</v>
      </c>
      <c r="L250" s="10">
        <v>2.3115317000000002</v>
      </c>
      <c r="M250" s="10">
        <f t="shared" si="4"/>
        <v>2264.6136722320002</v>
      </c>
    </row>
    <row r="251" spans="1:13" x14ac:dyDescent="0.3">
      <c r="A251" s="10">
        <v>3</v>
      </c>
      <c r="B251" s="10" t="s">
        <v>1192</v>
      </c>
      <c r="C251" s="162" t="s">
        <v>24338</v>
      </c>
      <c r="D251" s="10" t="s">
        <v>450</v>
      </c>
      <c r="E251" s="10">
        <v>613.18146000000002</v>
      </c>
      <c r="F251" s="10">
        <v>543.87301241</v>
      </c>
      <c r="G251" s="10">
        <v>37.331485000000001</v>
      </c>
      <c r="H251" s="10">
        <v>22.351974999999999</v>
      </c>
      <c r="I251" s="10">
        <v>34.339911999999998</v>
      </c>
      <c r="J251" s="10">
        <v>41.759346270000002</v>
      </c>
      <c r="K251" s="10">
        <v>1.00864723</v>
      </c>
      <c r="L251" s="10">
        <v>1.7486496</v>
      </c>
      <c r="M251" s="10">
        <f t="shared" si="4"/>
        <v>1295.5944875099997</v>
      </c>
    </row>
    <row r="252" spans="1:13" x14ac:dyDescent="0.3">
      <c r="A252" s="10">
        <v>3</v>
      </c>
      <c r="B252" s="10" t="s">
        <v>1192</v>
      </c>
      <c r="C252" s="162" t="s">
        <v>24339</v>
      </c>
      <c r="D252" s="10" t="s">
        <v>451</v>
      </c>
      <c r="E252" s="10">
        <v>211.37438900000001</v>
      </c>
      <c r="F252" s="10">
        <v>351.13737748</v>
      </c>
      <c r="G252" s="10">
        <v>2.36714</v>
      </c>
      <c r="H252" s="10">
        <v>1609.6362220999999</v>
      </c>
      <c r="I252" s="10">
        <v>11.4680763</v>
      </c>
      <c r="J252" s="10">
        <v>20.562172631999999</v>
      </c>
      <c r="K252" s="10">
        <v>5.6270809999999997E-2</v>
      </c>
      <c r="L252" s="10">
        <v>98.165561690999994</v>
      </c>
      <c r="M252" s="10">
        <f t="shared" si="4"/>
        <v>2304.7672100130003</v>
      </c>
    </row>
    <row r="253" spans="1:13" x14ac:dyDescent="0.3">
      <c r="A253" s="10">
        <v>3</v>
      </c>
      <c r="B253" s="10" t="s">
        <v>1192</v>
      </c>
      <c r="C253" s="162" t="s">
        <v>24340</v>
      </c>
      <c r="D253" s="10" t="s">
        <v>453</v>
      </c>
      <c r="E253" s="10">
        <v>1953.96757</v>
      </c>
      <c r="F253" s="10">
        <v>827.36321167000006</v>
      </c>
      <c r="G253" s="10">
        <v>473.80356538000001</v>
      </c>
      <c r="H253" s="10">
        <v>0</v>
      </c>
      <c r="I253" s="10">
        <v>89.092645000000005</v>
      </c>
      <c r="J253" s="10">
        <v>68.929148886999997</v>
      </c>
      <c r="K253" s="10">
        <v>13.000433357</v>
      </c>
      <c r="L253" s="10">
        <v>0</v>
      </c>
      <c r="M253" s="10">
        <f t="shared" si="4"/>
        <v>3426.1565742939997</v>
      </c>
    </row>
    <row r="254" spans="1:13" x14ac:dyDescent="0.3">
      <c r="A254" s="10">
        <v>3</v>
      </c>
      <c r="B254" s="10" t="s">
        <v>1192</v>
      </c>
      <c r="C254" s="162" t="s">
        <v>24341</v>
      </c>
      <c r="D254" s="10" t="s">
        <v>454</v>
      </c>
      <c r="E254" s="10">
        <v>441.83862899999997</v>
      </c>
      <c r="F254" s="10">
        <v>237.27465803999999</v>
      </c>
      <c r="G254" s="10">
        <v>129.28658949999999</v>
      </c>
      <c r="H254" s="10">
        <v>0</v>
      </c>
      <c r="I254" s="10">
        <v>19.213062700000002</v>
      </c>
      <c r="J254" s="10">
        <v>20.583383052999999</v>
      </c>
      <c r="K254" s="10">
        <v>3.7033241476000001</v>
      </c>
      <c r="L254" s="10">
        <v>0</v>
      </c>
      <c r="M254" s="10">
        <f t="shared" si="4"/>
        <v>851.89964644060001</v>
      </c>
    </row>
    <row r="255" spans="1:13" x14ac:dyDescent="0.3">
      <c r="A255" s="10">
        <v>3</v>
      </c>
      <c r="B255" s="10" t="s">
        <v>1192</v>
      </c>
      <c r="C255" s="162" t="s">
        <v>24342</v>
      </c>
      <c r="D255" s="10" t="s">
        <v>455</v>
      </c>
      <c r="E255" s="10">
        <v>1459.4272000000001</v>
      </c>
      <c r="F255" s="10">
        <v>804.59964982999998</v>
      </c>
      <c r="G255" s="10">
        <v>174.06210300000001</v>
      </c>
      <c r="H255" s="10">
        <v>67.376769999999993</v>
      </c>
      <c r="I255" s="10">
        <v>65.425584999999998</v>
      </c>
      <c r="J255" s="10">
        <v>65.177371112000003</v>
      </c>
      <c r="K255" s="10">
        <v>4.9859055000000003</v>
      </c>
      <c r="L255" s="10">
        <v>3.4672944999999999</v>
      </c>
      <c r="M255" s="10">
        <f t="shared" si="4"/>
        <v>2644.5218789420005</v>
      </c>
    </row>
    <row r="256" spans="1:13" x14ac:dyDescent="0.3">
      <c r="A256" s="10">
        <v>3</v>
      </c>
      <c r="B256" s="10" t="s">
        <v>1192</v>
      </c>
      <c r="C256" s="162" t="s">
        <v>24343</v>
      </c>
      <c r="D256" s="10" t="s">
        <v>22836</v>
      </c>
      <c r="E256" s="10">
        <v>2369.6179699999998</v>
      </c>
      <c r="F256" s="10">
        <v>698.49430602999996</v>
      </c>
      <c r="G256" s="10">
        <v>215.82567657999999</v>
      </c>
      <c r="H256" s="10">
        <v>0</v>
      </c>
      <c r="I256" s="10">
        <v>103.191012</v>
      </c>
      <c r="J256" s="10">
        <v>58.221019288000001</v>
      </c>
      <c r="K256" s="10">
        <v>6.1847520412000003</v>
      </c>
      <c r="L256" s="10">
        <v>0</v>
      </c>
      <c r="M256" s="10">
        <f t="shared" si="4"/>
        <v>3451.5347359391999</v>
      </c>
    </row>
    <row r="257" spans="1:13" x14ac:dyDescent="0.3">
      <c r="A257" s="10">
        <v>3</v>
      </c>
      <c r="B257" s="10" t="s">
        <v>1192</v>
      </c>
      <c r="C257" s="162" t="s">
        <v>24344</v>
      </c>
      <c r="D257" s="10" t="s">
        <v>191</v>
      </c>
      <c r="E257" s="10">
        <v>206.22301400000001</v>
      </c>
      <c r="F257" s="10">
        <v>240.05257122</v>
      </c>
      <c r="G257" s="10">
        <v>3.561131</v>
      </c>
      <c r="H257" s="10">
        <v>89.835719999999995</v>
      </c>
      <c r="I257" s="10">
        <v>11.074430300000001</v>
      </c>
      <c r="J257" s="10">
        <v>17.614483565</v>
      </c>
      <c r="K257" s="10">
        <v>8.9561489999999994E-2</v>
      </c>
      <c r="L257" s="10">
        <v>4.6230630000000001</v>
      </c>
      <c r="M257" s="10">
        <f t="shared" si="4"/>
        <v>573.07397457500008</v>
      </c>
    </row>
    <row r="258" spans="1:13" x14ac:dyDescent="0.3">
      <c r="A258" s="10">
        <v>3</v>
      </c>
      <c r="B258" s="10" t="s">
        <v>1192</v>
      </c>
      <c r="C258" s="162" t="s">
        <v>24345</v>
      </c>
      <c r="D258" s="10" t="s">
        <v>29</v>
      </c>
      <c r="E258" s="10">
        <v>4278.4997300000005</v>
      </c>
      <c r="F258" s="10">
        <v>1998.4245433999999</v>
      </c>
      <c r="G258" s="10">
        <v>349.09834999999998</v>
      </c>
      <c r="H258" s="10">
        <v>0</v>
      </c>
      <c r="I258" s="10">
        <v>226.24318300000002</v>
      </c>
      <c r="J258" s="10">
        <v>164.38189088999999</v>
      </c>
      <c r="K258" s="10">
        <v>9.9527210000000004</v>
      </c>
      <c r="L258" s="10">
        <v>0</v>
      </c>
      <c r="M258" s="10">
        <f t="shared" si="4"/>
        <v>7026.6004182899997</v>
      </c>
    </row>
    <row r="259" spans="1:13" x14ac:dyDescent="0.3">
      <c r="A259" s="10">
        <v>3</v>
      </c>
      <c r="B259" s="10" t="s">
        <v>1192</v>
      </c>
      <c r="C259" s="162" t="s">
        <v>24346</v>
      </c>
      <c r="D259" s="10" t="s">
        <v>456</v>
      </c>
      <c r="E259" s="10">
        <v>5044.0389800000003</v>
      </c>
      <c r="F259" s="10">
        <v>1974.0928382</v>
      </c>
      <c r="G259" s="10">
        <v>302.62451639</v>
      </c>
      <c r="H259" s="10">
        <v>1.98637</v>
      </c>
      <c r="I259" s="10">
        <v>253.58743899999999</v>
      </c>
      <c r="J259" s="10">
        <v>162.93565018999999</v>
      </c>
      <c r="K259" s="10">
        <v>8.6412387762999998</v>
      </c>
      <c r="L259" s="10">
        <v>0.15539700000000001</v>
      </c>
      <c r="M259" s="10">
        <f t="shared" si="4"/>
        <v>7748.0624295563011</v>
      </c>
    </row>
    <row r="260" spans="1:13" x14ac:dyDescent="0.3">
      <c r="A260" s="10">
        <v>3</v>
      </c>
      <c r="B260" s="10" t="s">
        <v>1192</v>
      </c>
      <c r="C260" s="162" t="s">
        <v>24348</v>
      </c>
      <c r="D260" s="10" t="s">
        <v>24347</v>
      </c>
      <c r="E260" s="10">
        <v>733.20179899999994</v>
      </c>
      <c r="F260" s="10">
        <v>346.86600307999998</v>
      </c>
      <c r="G260" s="10">
        <v>1.1903767199999999</v>
      </c>
      <c r="H260" s="10">
        <v>766.17845699999998</v>
      </c>
      <c r="I260" s="10">
        <v>34.748960199999999</v>
      </c>
      <c r="J260" s="10">
        <v>26.428209377999998</v>
      </c>
      <c r="K260" s="10">
        <v>3.3187174E-2</v>
      </c>
      <c r="L260" s="10">
        <v>45.982125400000001</v>
      </c>
      <c r="M260" s="10">
        <f t="shared" si="4"/>
        <v>1954.6291179519999</v>
      </c>
    </row>
    <row r="261" spans="1:13" x14ac:dyDescent="0.3">
      <c r="A261" s="10">
        <v>3</v>
      </c>
      <c r="B261" s="10" t="s">
        <v>1192</v>
      </c>
      <c r="C261" s="162" t="s">
        <v>24351</v>
      </c>
      <c r="D261" s="10" t="s">
        <v>807</v>
      </c>
      <c r="E261" s="10">
        <v>151.75270099999997</v>
      </c>
      <c r="F261" s="10">
        <v>189.92996432000001</v>
      </c>
      <c r="G261" s="10">
        <v>23.049571</v>
      </c>
      <c r="H261" s="10">
        <v>394.80132880000002</v>
      </c>
      <c r="I261" s="10">
        <v>7.7976583000000002</v>
      </c>
      <c r="J261" s="10">
        <v>10.145067051</v>
      </c>
      <c r="K261" s="10">
        <v>0.66023699999999996</v>
      </c>
      <c r="L261" s="10">
        <v>21.347428990000001</v>
      </c>
      <c r="M261" s="10">
        <f t="shared" si="4"/>
        <v>799.48395646100005</v>
      </c>
    </row>
    <row r="262" spans="1:13" x14ac:dyDescent="0.3">
      <c r="A262" s="10">
        <v>3</v>
      </c>
      <c r="B262" s="10" t="s">
        <v>1192</v>
      </c>
      <c r="C262" s="162" t="s">
        <v>24350</v>
      </c>
      <c r="D262" s="10" t="s">
        <v>24349</v>
      </c>
      <c r="E262" s="10">
        <v>426.06128000000001</v>
      </c>
      <c r="F262" s="10">
        <v>429.4901299</v>
      </c>
      <c r="G262" s="10">
        <v>0</v>
      </c>
      <c r="H262" s="10">
        <v>1675.114278</v>
      </c>
      <c r="I262" s="10">
        <v>23.275480000000002</v>
      </c>
      <c r="J262" s="10">
        <v>28.195684524000001</v>
      </c>
      <c r="K262" s="10">
        <v>0</v>
      </c>
      <c r="L262" s="10">
        <v>108.54705072</v>
      </c>
      <c r="M262" s="10">
        <f t="shared" si="4"/>
        <v>2690.6839031439999</v>
      </c>
    </row>
    <row r="263" spans="1:13" x14ac:dyDescent="0.3">
      <c r="A263" s="10">
        <v>3</v>
      </c>
      <c r="B263" s="10" t="s">
        <v>1192</v>
      </c>
      <c r="C263" s="162" t="s">
        <v>24352</v>
      </c>
      <c r="D263" s="10" t="s">
        <v>23362</v>
      </c>
      <c r="E263" s="10">
        <v>326.80143400000003</v>
      </c>
      <c r="F263" s="10">
        <v>353.80950469999999</v>
      </c>
      <c r="G263" s="10">
        <v>8.9681905999999998</v>
      </c>
      <c r="H263" s="10">
        <v>571.61101450000001</v>
      </c>
      <c r="I263" s="10">
        <v>16.811866800000001</v>
      </c>
      <c r="J263" s="10">
        <v>24.827857963</v>
      </c>
      <c r="K263" s="10">
        <v>0.20309486099999999</v>
      </c>
      <c r="L263" s="10">
        <v>30.368812389999999</v>
      </c>
      <c r="M263" s="10">
        <f t="shared" ref="M263:M326" si="6">SUM(E263:L263)</f>
        <v>1333.4017758139998</v>
      </c>
    </row>
    <row r="264" spans="1:13" x14ac:dyDescent="0.3">
      <c r="A264" s="10">
        <v>3</v>
      </c>
      <c r="B264" s="10" t="s">
        <v>1192</v>
      </c>
      <c r="C264" s="162" t="s">
        <v>24353</v>
      </c>
      <c r="D264" s="10" t="s">
        <v>69</v>
      </c>
      <c r="E264" s="10">
        <v>2838.3024</v>
      </c>
      <c r="F264" s="10">
        <v>510.90615903000003</v>
      </c>
      <c r="G264" s="10">
        <v>169.73578008999999</v>
      </c>
      <c r="H264" s="10">
        <v>0</v>
      </c>
      <c r="I264" s="10">
        <v>117.07183599999999</v>
      </c>
      <c r="J264" s="10">
        <v>42.597856356000001</v>
      </c>
      <c r="K264" s="10">
        <v>4.6405086687999999</v>
      </c>
      <c r="L264" s="10">
        <v>0</v>
      </c>
      <c r="M264" s="10">
        <f t="shared" si="6"/>
        <v>3683.2545401448006</v>
      </c>
    </row>
    <row r="265" spans="1:13" x14ac:dyDescent="0.3">
      <c r="A265" s="10">
        <v>3</v>
      </c>
      <c r="B265" s="10" t="s">
        <v>1192</v>
      </c>
      <c r="C265" s="162" t="s">
        <v>24355</v>
      </c>
      <c r="D265" s="10" t="s">
        <v>24354</v>
      </c>
      <c r="E265" s="10">
        <v>464.13873999999998</v>
      </c>
      <c r="F265" s="10">
        <v>325.23777259000002</v>
      </c>
      <c r="G265" s="10">
        <v>15.836126200000001</v>
      </c>
      <c r="H265" s="10">
        <v>0</v>
      </c>
      <c r="I265" s="10">
        <v>24.795770399999999</v>
      </c>
      <c r="J265" s="10">
        <v>26.601878889000002</v>
      </c>
      <c r="K265" s="10">
        <v>0.45361506000000001</v>
      </c>
      <c r="L265" s="10">
        <v>0</v>
      </c>
      <c r="M265" s="10">
        <f t="shared" si="6"/>
        <v>857.06390313899988</v>
      </c>
    </row>
    <row r="266" spans="1:13" x14ac:dyDescent="0.3">
      <c r="A266" s="10">
        <v>3</v>
      </c>
      <c r="B266" s="10" t="s">
        <v>1192</v>
      </c>
      <c r="C266" s="162" t="s">
        <v>24356</v>
      </c>
      <c r="D266" s="10" t="s">
        <v>474</v>
      </c>
      <c r="E266" s="10">
        <v>335.96372000000002</v>
      </c>
      <c r="F266" s="10">
        <v>455.93299194999997</v>
      </c>
      <c r="G266" s="10">
        <v>5.6175095500000003</v>
      </c>
      <c r="H266" s="10">
        <v>0</v>
      </c>
      <c r="I266" s="10">
        <v>17.670201599999999</v>
      </c>
      <c r="J266" s="10">
        <v>31.638328683000001</v>
      </c>
      <c r="K266" s="10">
        <v>0.13983315139999999</v>
      </c>
      <c r="L266" s="10">
        <v>0</v>
      </c>
      <c r="M266" s="10">
        <f t="shared" si="6"/>
        <v>846.96258493440018</v>
      </c>
    </row>
    <row r="267" spans="1:13" x14ac:dyDescent="0.3">
      <c r="A267" s="10">
        <v>3</v>
      </c>
      <c r="B267" s="10" t="s">
        <v>1262</v>
      </c>
      <c r="C267" s="164" t="s">
        <v>25793</v>
      </c>
      <c r="D267" s="10" t="s">
        <v>153</v>
      </c>
      <c r="E267" s="10">
        <v>856.32849999999996</v>
      </c>
      <c r="F267" s="10">
        <v>383.90596490000001</v>
      </c>
      <c r="G267" s="10">
        <v>26.939695140000001</v>
      </c>
      <c r="H267" s="10">
        <v>0</v>
      </c>
      <c r="I267" s="10">
        <v>41.117370600000001</v>
      </c>
      <c r="J267" s="10">
        <v>32.304118633999998</v>
      </c>
      <c r="K267" s="10">
        <v>0.71508993600000004</v>
      </c>
      <c r="L267" s="10">
        <v>0</v>
      </c>
      <c r="M267" s="10">
        <f t="shared" si="6"/>
        <v>1341.3107392099996</v>
      </c>
    </row>
    <row r="268" spans="1:13" x14ac:dyDescent="0.3">
      <c r="A268" s="10">
        <v>3</v>
      </c>
      <c r="B268" s="10" t="s">
        <v>1262</v>
      </c>
      <c r="C268" s="164" t="s">
        <v>25794</v>
      </c>
      <c r="D268" s="10" t="s">
        <v>771</v>
      </c>
      <c r="E268" s="10">
        <v>4741.5396000000001</v>
      </c>
      <c r="F268" s="10">
        <v>2964.8643072</v>
      </c>
      <c r="G268" s="10">
        <v>1900.8596494000001</v>
      </c>
      <c r="H268" s="10">
        <v>918.46402899999998</v>
      </c>
      <c r="I268" s="10">
        <v>256.72748000000001</v>
      </c>
      <c r="J268" s="10">
        <v>244.09408433999999</v>
      </c>
      <c r="K268" s="10">
        <v>60.953821652999999</v>
      </c>
      <c r="L268" s="10">
        <v>29.444723289999999</v>
      </c>
      <c r="M268" s="10">
        <f t="shared" si="6"/>
        <v>11116.947694883</v>
      </c>
    </row>
    <row r="269" spans="1:13" x14ac:dyDescent="0.3">
      <c r="A269" s="10">
        <v>3</v>
      </c>
      <c r="B269" s="10" t="s">
        <v>1262</v>
      </c>
      <c r="C269" s="164" t="s">
        <v>25795</v>
      </c>
      <c r="D269" s="10" t="s">
        <v>773</v>
      </c>
      <c r="E269" s="10">
        <v>448.58865800000001</v>
      </c>
      <c r="F269" s="10">
        <v>238.03438731</v>
      </c>
      <c r="G269" s="10">
        <v>97.829413787999997</v>
      </c>
      <c r="H269" s="10">
        <v>65.284551428</v>
      </c>
      <c r="I269" s="10">
        <v>22.654141599999999</v>
      </c>
      <c r="J269" s="10">
        <v>19.787058699999999</v>
      </c>
      <c r="K269" s="10">
        <v>2.4887793086999999</v>
      </c>
      <c r="L269" s="10">
        <v>2.0929369584000002</v>
      </c>
      <c r="M269" s="10">
        <f t="shared" si="6"/>
        <v>896.75992709309992</v>
      </c>
    </row>
    <row r="270" spans="1:13" x14ac:dyDescent="0.3">
      <c r="A270" s="10">
        <v>3</v>
      </c>
      <c r="B270" s="10" t="s">
        <v>1262</v>
      </c>
      <c r="C270" s="164" t="s">
        <v>25796</v>
      </c>
      <c r="D270" s="10" t="s">
        <v>774</v>
      </c>
      <c r="E270" s="10">
        <v>747.01914999999997</v>
      </c>
      <c r="F270" s="10">
        <v>286.47568372000001</v>
      </c>
      <c r="G270" s="10">
        <v>1667.2125564</v>
      </c>
      <c r="H270" s="10">
        <v>286.10834</v>
      </c>
      <c r="I270" s="10">
        <v>39.259655600000002</v>
      </c>
      <c r="J270" s="10">
        <v>23.269523298999999</v>
      </c>
      <c r="K270" s="10">
        <v>53.545876853999999</v>
      </c>
      <c r="L270" s="10">
        <v>9.1722608000000001</v>
      </c>
      <c r="M270" s="10">
        <f t="shared" si="6"/>
        <v>3112.0630466729999</v>
      </c>
    </row>
    <row r="271" spans="1:13" x14ac:dyDescent="0.3">
      <c r="A271" s="10">
        <v>3</v>
      </c>
      <c r="B271" s="10" t="s">
        <v>1262</v>
      </c>
      <c r="C271" s="164" t="s">
        <v>25798</v>
      </c>
      <c r="D271" s="10" t="s">
        <v>25797</v>
      </c>
      <c r="E271" s="10">
        <v>711.48290000000009</v>
      </c>
      <c r="F271" s="10">
        <v>195.89484265999999</v>
      </c>
      <c r="G271" s="10">
        <v>138.54943</v>
      </c>
      <c r="H271" s="10">
        <v>0</v>
      </c>
      <c r="I271" s="10">
        <v>28.326437200000001</v>
      </c>
      <c r="J271" s="10">
        <v>16.346265937999998</v>
      </c>
      <c r="K271" s="10">
        <v>4.0732252000000004</v>
      </c>
      <c r="L271" s="10">
        <v>0</v>
      </c>
      <c r="M271" s="10">
        <f t="shared" si="6"/>
        <v>1094.6731009980001</v>
      </c>
    </row>
    <row r="272" spans="1:13" x14ac:dyDescent="0.3">
      <c r="A272" s="10">
        <v>3</v>
      </c>
      <c r="B272" s="10" t="s">
        <v>1262</v>
      </c>
      <c r="C272" s="164" t="s">
        <v>25799</v>
      </c>
      <c r="D272" s="10" t="s">
        <v>775</v>
      </c>
      <c r="E272" s="10">
        <v>3513.24109</v>
      </c>
      <c r="F272" s="10">
        <v>1099.9172902</v>
      </c>
      <c r="G272" s="10">
        <v>594.45163164999997</v>
      </c>
      <c r="H272" s="10">
        <v>0</v>
      </c>
      <c r="I272" s="10">
        <v>157.45751199999998</v>
      </c>
      <c r="J272" s="10">
        <v>91.741375946999995</v>
      </c>
      <c r="K272" s="10">
        <v>19.184701579999999</v>
      </c>
      <c r="L272" s="10">
        <v>0</v>
      </c>
      <c r="M272" s="10">
        <f t="shared" si="6"/>
        <v>5475.9936013770011</v>
      </c>
    </row>
    <row r="273" spans="1:13" x14ac:dyDescent="0.3">
      <c r="A273" s="10">
        <v>3</v>
      </c>
      <c r="B273" s="10" t="s">
        <v>1262</v>
      </c>
      <c r="C273" s="164" t="s">
        <v>25800</v>
      </c>
      <c r="D273" s="10" t="s">
        <v>777</v>
      </c>
      <c r="E273" s="10">
        <v>804.76937000000009</v>
      </c>
      <c r="F273" s="10">
        <v>367.31515311999999</v>
      </c>
      <c r="G273" s="10">
        <v>841.90162480000004</v>
      </c>
      <c r="H273" s="10">
        <v>0</v>
      </c>
      <c r="I273" s="10">
        <v>36.738094799999999</v>
      </c>
      <c r="J273" s="10">
        <v>30.774876898999999</v>
      </c>
      <c r="K273" s="10">
        <v>28.457227509999999</v>
      </c>
      <c r="L273" s="10">
        <v>0</v>
      </c>
      <c r="M273" s="10">
        <f t="shared" si="6"/>
        <v>2109.9563471289998</v>
      </c>
    </row>
    <row r="274" spans="1:13" x14ac:dyDescent="0.3">
      <c r="A274" s="10">
        <v>3</v>
      </c>
      <c r="B274" s="10" t="s">
        <v>1262</v>
      </c>
      <c r="C274" s="164" t="s">
        <v>25801</v>
      </c>
      <c r="D274" s="10" t="s">
        <v>23091</v>
      </c>
      <c r="E274" s="10">
        <v>728.79222700000003</v>
      </c>
      <c r="F274" s="10">
        <v>330.23471754000002</v>
      </c>
      <c r="G274" s="10">
        <v>8.0529557999999994</v>
      </c>
      <c r="H274" s="10">
        <v>0</v>
      </c>
      <c r="I274" s="10">
        <v>37.050375299999999</v>
      </c>
      <c r="J274" s="10">
        <v>26.909873079</v>
      </c>
      <c r="K274" s="10">
        <v>0.230124844</v>
      </c>
      <c r="L274" s="10">
        <v>0</v>
      </c>
      <c r="M274" s="10">
        <f t="shared" si="6"/>
        <v>1131.270273563</v>
      </c>
    </row>
    <row r="275" spans="1:13" x14ac:dyDescent="0.3">
      <c r="A275" s="10">
        <v>3</v>
      </c>
      <c r="B275" s="10" t="s">
        <v>1262</v>
      </c>
      <c r="C275" s="164" t="s">
        <v>25802</v>
      </c>
      <c r="D275" s="10" t="s">
        <v>779</v>
      </c>
      <c r="E275" s="10">
        <v>2673.99224</v>
      </c>
      <c r="F275" s="10">
        <v>1435.1794817</v>
      </c>
      <c r="G275" s="10">
        <v>153.60846391000001</v>
      </c>
      <c r="H275" s="10">
        <v>61.927467100000001</v>
      </c>
      <c r="I275" s="10">
        <v>130.07370599999999</v>
      </c>
      <c r="J275" s="10">
        <v>119.01025115</v>
      </c>
      <c r="K275" s="10">
        <v>4.4393237688999996</v>
      </c>
      <c r="L275" s="10">
        <v>2.29536534</v>
      </c>
      <c r="M275" s="10">
        <f t="shared" si="6"/>
        <v>4580.5262989689008</v>
      </c>
    </row>
    <row r="276" spans="1:13" x14ac:dyDescent="0.3">
      <c r="A276" s="10">
        <v>3</v>
      </c>
      <c r="B276" s="10" t="s">
        <v>1262</v>
      </c>
      <c r="C276" s="164" t="s">
        <v>25803</v>
      </c>
      <c r="D276" s="10" t="s">
        <v>705</v>
      </c>
      <c r="E276" s="10">
        <v>1322.6288099999999</v>
      </c>
      <c r="F276" s="10">
        <v>548.28611916</v>
      </c>
      <c r="G276" s="10">
        <v>135.51399735000001</v>
      </c>
      <c r="H276" s="10">
        <v>0</v>
      </c>
      <c r="I276" s="10">
        <v>61.605371399999996</v>
      </c>
      <c r="J276" s="10">
        <v>45.559052254000001</v>
      </c>
      <c r="K276" s="10">
        <v>3.5371686551999999</v>
      </c>
      <c r="L276" s="10">
        <v>0</v>
      </c>
      <c r="M276" s="10">
        <f t="shared" si="6"/>
        <v>2117.1305188192</v>
      </c>
    </row>
    <row r="277" spans="1:13" x14ac:dyDescent="0.3">
      <c r="A277" s="10">
        <v>3</v>
      </c>
      <c r="B277" s="10" t="s">
        <v>1262</v>
      </c>
      <c r="C277" s="164" t="s">
        <v>25804</v>
      </c>
      <c r="D277" s="10" t="s">
        <v>780</v>
      </c>
      <c r="E277" s="10">
        <v>714.38167999999996</v>
      </c>
      <c r="F277" s="10">
        <v>295.96714586000002</v>
      </c>
      <c r="G277" s="10">
        <v>791.00798318</v>
      </c>
      <c r="H277" s="10">
        <v>0</v>
      </c>
      <c r="I277" s="10">
        <v>34.557228000000002</v>
      </c>
      <c r="J277" s="10">
        <v>23.937991851</v>
      </c>
      <c r="K277" s="10">
        <v>27.234115096</v>
      </c>
      <c r="L277" s="10">
        <v>0</v>
      </c>
      <c r="M277" s="10">
        <f t="shared" si="6"/>
        <v>1887.086143987</v>
      </c>
    </row>
    <row r="278" spans="1:13" x14ac:dyDescent="0.3">
      <c r="A278" s="10">
        <v>3</v>
      </c>
      <c r="B278" s="10" t="s">
        <v>1262</v>
      </c>
      <c r="C278" s="164" t="s">
        <v>25805</v>
      </c>
      <c r="D278" s="10" t="s">
        <v>865</v>
      </c>
      <c r="E278" s="10">
        <v>45.088697000000003</v>
      </c>
      <c r="F278" s="10">
        <v>13.930819924</v>
      </c>
      <c r="G278" s="10">
        <v>12.89572957</v>
      </c>
      <c r="H278" s="10">
        <v>0</v>
      </c>
      <c r="I278" s="10">
        <v>2.3446877499999998</v>
      </c>
      <c r="J278" s="10">
        <v>1.0075626407</v>
      </c>
      <c r="K278" s="10">
        <v>0.33740030900000001</v>
      </c>
      <c r="L278" s="10">
        <v>0</v>
      </c>
      <c r="M278" s="10">
        <f t="shared" si="6"/>
        <v>75.604897193700012</v>
      </c>
    </row>
    <row r="279" spans="1:13" x14ac:dyDescent="0.3">
      <c r="A279" s="10">
        <v>3</v>
      </c>
      <c r="B279" s="10" t="s">
        <v>1262</v>
      </c>
      <c r="C279" s="164" t="s">
        <v>25806</v>
      </c>
      <c r="D279" s="10" t="s">
        <v>907</v>
      </c>
      <c r="E279" s="10">
        <v>611.11851000000001</v>
      </c>
      <c r="F279" s="10">
        <v>118.48196596</v>
      </c>
      <c r="G279" s="10">
        <v>54.8262407</v>
      </c>
      <c r="H279" s="10">
        <v>0</v>
      </c>
      <c r="I279" s="10">
        <v>24.825162600000002</v>
      </c>
      <c r="J279" s="10">
        <v>9.2322815239999994</v>
      </c>
      <c r="K279" s="10">
        <v>1.37306723</v>
      </c>
      <c r="L279" s="10">
        <v>0</v>
      </c>
      <c r="M279" s="10">
        <f t="shared" si="6"/>
        <v>819.85722801399993</v>
      </c>
    </row>
    <row r="280" spans="1:13" x14ac:dyDescent="0.3">
      <c r="A280" s="10">
        <v>3</v>
      </c>
      <c r="B280" s="10" t="s">
        <v>1262</v>
      </c>
      <c r="C280" s="164" t="s">
        <v>25807</v>
      </c>
      <c r="D280" s="10" t="s">
        <v>782</v>
      </c>
      <c r="E280" s="10">
        <v>2046.7628999999999</v>
      </c>
      <c r="F280" s="10">
        <v>650.53978153000003</v>
      </c>
      <c r="G280" s="10">
        <v>73.784093999999996</v>
      </c>
      <c r="H280" s="10">
        <v>0</v>
      </c>
      <c r="I280" s="10">
        <v>80.13504180000001</v>
      </c>
      <c r="J280" s="10">
        <v>53.823986341000001</v>
      </c>
      <c r="K280" s="10">
        <v>2.0557877699999998</v>
      </c>
      <c r="L280" s="10">
        <v>0</v>
      </c>
      <c r="M280" s="10">
        <f t="shared" si="6"/>
        <v>2907.101591441</v>
      </c>
    </row>
    <row r="281" spans="1:13" x14ac:dyDescent="0.3">
      <c r="A281" s="10">
        <v>3</v>
      </c>
      <c r="B281" s="10" t="s">
        <v>1262</v>
      </c>
      <c r="C281" s="164" t="s">
        <v>25808</v>
      </c>
      <c r="D281" s="10" t="s">
        <v>784</v>
      </c>
      <c r="E281" s="10">
        <v>2569.8907300000001</v>
      </c>
      <c r="F281" s="10">
        <v>1664.2750705999999</v>
      </c>
      <c r="G281" s="10">
        <v>95.320852106999993</v>
      </c>
      <c r="H281" s="10">
        <v>0</v>
      </c>
      <c r="I281" s="10">
        <v>127.70404000000001</v>
      </c>
      <c r="J281" s="10">
        <v>138.77651491</v>
      </c>
      <c r="K281" s="10">
        <v>2.6373766590000001</v>
      </c>
      <c r="L281" s="10">
        <v>0</v>
      </c>
      <c r="M281" s="10">
        <f t="shared" si="6"/>
        <v>4598.6045842759995</v>
      </c>
    </row>
    <row r="282" spans="1:13" x14ac:dyDescent="0.3">
      <c r="A282" s="10">
        <v>3</v>
      </c>
      <c r="B282" s="10" t="s">
        <v>1262</v>
      </c>
      <c r="C282" s="164" t="s">
        <v>25810</v>
      </c>
      <c r="D282" s="10" t="s">
        <v>25809</v>
      </c>
      <c r="E282" s="10">
        <v>1145.077331</v>
      </c>
      <c r="F282" s="10">
        <v>165.38510131999999</v>
      </c>
      <c r="G282" s="10">
        <v>55.620396599999999</v>
      </c>
      <c r="H282" s="10">
        <v>15.264882500000001</v>
      </c>
      <c r="I282" s="10">
        <v>45.825310500000001</v>
      </c>
      <c r="J282" s="10">
        <v>12.975393366</v>
      </c>
      <c r="K282" s="10">
        <v>1.25958904</v>
      </c>
      <c r="L282" s="10">
        <v>0.48937181299999999</v>
      </c>
      <c r="M282" s="10">
        <f t="shared" si="6"/>
        <v>1441.8973761390002</v>
      </c>
    </row>
    <row r="283" spans="1:13" x14ac:dyDescent="0.3">
      <c r="A283" s="10">
        <v>3</v>
      </c>
      <c r="B283" s="10" t="s">
        <v>1262</v>
      </c>
      <c r="C283" s="164" t="s">
        <v>25811</v>
      </c>
      <c r="D283" s="10" t="s">
        <v>785</v>
      </c>
      <c r="E283" s="10">
        <v>2269.6122100000002</v>
      </c>
      <c r="F283" s="10">
        <v>160.18000620000001</v>
      </c>
      <c r="G283" s="10">
        <v>114.35441539999999</v>
      </c>
      <c r="H283" s="10">
        <v>0</v>
      </c>
      <c r="I283" s="10">
        <v>89.965628699999996</v>
      </c>
      <c r="J283" s="10">
        <v>12.511297646999999</v>
      </c>
      <c r="K283" s="10">
        <v>2.5896870769999998</v>
      </c>
      <c r="L283" s="10">
        <v>0</v>
      </c>
      <c r="M283" s="10">
        <f t="shared" si="6"/>
        <v>2649.2132450240001</v>
      </c>
    </row>
    <row r="284" spans="1:13" x14ac:dyDescent="0.3">
      <c r="A284" s="10">
        <v>3</v>
      </c>
      <c r="B284" s="10" t="s">
        <v>1262</v>
      </c>
      <c r="C284" s="164" t="s">
        <v>25812</v>
      </c>
      <c r="D284" s="10" t="s">
        <v>355</v>
      </c>
      <c r="E284" s="10">
        <v>1243.046014</v>
      </c>
      <c r="F284" s="10">
        <v>140.38901505000001</v>
      </c>
      <c r="G284" s="10">
        <v>75.856642399999998</v>
      </c>
      <c r="H284" s="10">
        <v>0</v>
      </c>
      <c r="I284" s="10">
        <v>46.927390199999998</v>
      </c>
      <c r="J284" s="10">
        <v>10.895909713</v>
      </c>
      <c r="K284" s="10">
        <v>2.32184239</v>
      </c>
      <c r="L284" s="10">
        <v>0</v>
      </c>
      <c r="M284" s="10">
        <f t="shared" si="6"/>
        <v>1519.4368137530003</v>
      </c>
    </row>
    <row r="285" spans="1:13" x14ac:dyDescent="0.3">
      <c r="A285" s="10">
        <v>3</v>
      </c>
      <c r="B285" s="10" t="s">
        <v>1262</v>
      </c>
      <c r="C285" s="164" t="s">
        <v>25813</v>
      </c>
      <c r="D285" s="10" t="s">
        <v>213</v>
      </c>
      <c r="E285" s="10">
        <v>1048.7654639999998</v>
      </c>
      <c r="F285" s="10">
        <v>220.64502582</v>
      </c>
      <c r="G285" s="10">
        <v>34.981594999999999</v>
      </c>
      <c r="H285" s="10">
        <v>0</v>
      </c>
      <c r="I285" s="10">
        <v>41.403722900000005</v>
      </c>
      <c r="J285" s="10">
        <v>18.235714769000001</v>
      </c>
      <c r="K285" s="10">
        <v>1.0114001500000001</v>
      </c>
      <c r="L285" s="10">
        <v>0</v>
      </c>
      <c r="M285" s="10">
        <f t="shared" si="6"/>
        <v>1365.0429226389999</v>
      </c>
    </row>
    <row r="286" spans="1:13" x14ac:dyDescent="0.3">
      <c r="A286" s="10">
        <v>3</v>
      </c>
      <c r="B286" s="10" t="s">
        <v>1262</v>
      </c>
      <c r="C286" s="164" t="s">
        <v>25814</v>
      </c>
      <c r="D286" s="10" t="s">
        <v>22815</v>
      </c>
      <c r="E286" s="10">
        <v>798.56539999999995</v>
      </c>
      <c r="F286" s="10">
        <v>360.96386817000001</v>
      </c>
      <c r="G286" s="10">
        <v>76.986168980000002</v>
      </c>
      <c r="H286" s="10">
        <v>0</v>
      </c>
      <c r="I286" s="10">
        <v>36.791789700000002</v>
      </c>
      <c r="J286" s="10">
        <v>27.618189874999999</v>
      </c>
      <c r="K286" s="10">
        <v>2.058123836</v>
      </c>
      <c r="L286" s="10">
        <v>0</v>
      </c>
      <c r="M286" s="10">
        <f t="shared" si="6"/>
        <v>1302.9835405610002</v>
      </c>
    </row>
    <row r="287" spans="1:13" x14ac:dyDescent="0.3">
      <c r="A287" s="10">
        <v>3</v>
      </c>
      <c r="B287" s="10" t="s">
        <v>1262</v>
      </c>
      <c r="C287" s="164" t="s">
        <v>25815</v>
      </c>
      <c r="D287" s="10" t="s">
        <v>434</v>
      </c>
      <c r="E287" s="10">
        <v>3212.6080999999999</v>
      </c>
      <c r="F287" s="10">
        <v>621.03576081000006</v>
      </c>
      <c r="G287" s="10">
        <v>517.85923070000001</v>
      </c>
      <c r="H287" s="10">
        <v>0</v>
      </c>
      <c r="I287" s="10">
        <v>129.98018379999999</v>
      </c>
      <c r="J287" s="10">
        <v>51.970586087000001</v>
      </c>
      <c r="K287" s="10">
        <v>17.044182404000001</v>
      </c>
      <c r="L287" s="10">
        <v>0</v>
      </c>
      <c r="M287" s="10">
        <f t="shared" si="6"/>
        <v>4550.4980438009998</v>
      </c>
    </row>
    <row r="288" spans="1:13" x14ac:dyDescent="0.3">
      <c r="A288" s="10">
        <v>3</v>
      </c>
      <c r="B288" s="10" t="s">
        <v>1262</v>
      </c>
      <c r="C288" s="164" t="s">
        <v>25816</v>
      </c>
      <c r="D288" s="10" t="s">
        <v>787</v>
      </c>
      <c r="E288" s="10">
        <v>2814.3179</v>
      </c>
      <c r="F288" s="10">
        <v>702.59148957000002</v>
      </c>
      <c r="G288" s="10">
        <v>597.66300228</v>
      </c>
      <c r="H288" s="10">
        <v>29.910599999999999</v>
      </c>
      <c r="I288" s="10">
        <v>122.16834490000001</v>
      </c>
      <c r="J288" s="10">
        <v>54.993016289000003</v>
      </c>
      <c r="K288" s="10">
        <v>19.171277376999999</v>
      </c>
      <c r="L288" s="10">
        <v>0.95889400000000002</v>
      </c>
      <c r="M288" s="10">
        <f t="shared" si="6"/>
        <v>4341.7745244159996</v>
      </c>
    </row>
    <row r="289" spans="1:13" x14ac:dyDescent="0.3">
      <c r="A289" s="10">
        <v>3</v>
      </c>
      <c r="B289" s="10" t="s">
        <v>1262</v>
      </c>
      <c r="C289" s="164" t="s">
        <v>25817</v>
      </c>
      <c r="D289" s="10" t="s">
        <v>190</v>
      </c>
      <c r="E289" s="10">
        <v>2058.2853999999998</v>
      </c>
      <c r="F289" s="10">
        <v>826.80474887000003</v>
      </c>
      <c r="G289" s="10">
        <v>121.31889510000001</v>
      </c>
      <c r="H289" s="10">
        <v>1427.9562596000001</v>
      </c>
      <c r="I289" s="10">
        <v>103.137826</v>
      </c>
      <c r="J289" s="10">
        <v>62.166453623999999</v>
      </c>
      <c r="K289" s="10">
        <v>3.7142498399999999</v>
      </c>
      <c r="L289" s="10">
        <v>101.06048604</v>
      </c>
      <c r="M289" s="10">
        <f t="shared" si="6"/>
        <v>4704.4443190739994</v>
      </c>
    </row>
    <row r="290" spans="1:13" x14ac:dyDescent="0.3">
      <c r="A290" s="10">
        <v>3</v>
      </c>
      <c r="B290" s="10" t="s">
        <v>1262</v>
      </c>
      <c r="C290" s="164" t="s">
        <v>25818</v>
      </c>
      <c r="D290" s="10" t="s">
        <v>789</v>
      </c>
      <c r="E290" s="10">
        <v>316.06045899999998</v>
      </c>
      <c r="F290" s="10">
        <v>92.996823531000004</v>
      </c>
      <c r="G290" s="10">
        <v>93.097988599999994</v>
      </c>
      <c r="H290" s="10">
        <v>0</v>
      </c>
      <c r="I290" s="10">
        <v>17.0954041</v>
      </c>
      <c r="J290" s="10">
        <v>7.4577767572999996</v>
      </c>
      <c r="K290" s="10">
        <v>2.1083095190000001</v>
      </c>
      <c r="L290" s="10">
        <v>0</v>
      </c>
      <c r="M290" s="10">
        <f t="shared" si="6"/>
        <v>528.81676150730016</v>
      </c>
    </row>
    <row r="291" spans="1:13" x14ac:dyDescent="0.3">
      <c r="A291" s="10">
        <v>3</v>
      </c>
      <c r="B291" s="10" t="s">
        <v>1262</v>
      </c>
      <c r="C291" s="164" t="s">
        <v>25819</v>
      </c>
      <c r="D291" s="10" t="s">
        <v>634</v>
      </c>
      <c r="E291" s="10">
        <v>2143.0120199999997</v>
      </c>
      <c r="F291" s="10">
        <v>853.10266059000003</v>
      </c>
      <c r="G291" s="10">
        <v>1630.9974316</v>
      </c>
      <c r="H291" s="10">
        <v>1709.289824</v>
      </c>
      <c r="I291" s="10">
        <v>92.779290599999996</v>
      </c>
      <c r="J291" s="10">
        <v>58.942110345000003</v>
      </c>
      <c r="K291" s="10">
        <v>48.869414448999997</v>
      </c>
      <c r="L291" s="10">
        <v>107.01953450000001</v>
      </c>
      <c r="M291" s="10">
        <f t="shared" si="6"/>
        <v>6644.0122860840002</v>
      </c>
    </row>
    <row r="292" spans="1:13" x14ac:dyDescent="0.3">
      <c r="A292" s="10">
        <v>3</v>
      </c>
      <c r="B292" s="10" t="s">
        <v>1262</v>
      </c>
      <c r="C292" s="164" t="s">
        <v>25820</v>
      </c>
      <c r="D292" s="10" t="s">
        <v>393</v>
      </c>
      <c r="E292" s="10">
        <v>619.00807999999995</v>
      </c>
      <c r="F292" s="10">
        <v>338.58016527000001</v>
      </c>
      <c r="G292" s="10">
        <v>958.60799489999999</v>
      </c>
      <c r="H292" s="10">
        <v>188.73682883999999</v>
      </c>
      <c r="I292" s="10">
        <v>31.238860900000002</v>
      </c>
      <c r="J292" s="10">
        <v>27.628003365000001</v>
      </c>
      <c r="K292" s="10">
        <v>28.365721508</v>
      </c>
      <c r="L292" s="10">
        <v>6.0506525359000003</v>
      </c>
      <c r="M292" s="10">
        <f t="shared" si="6"/>
        <v>2198.2163073189004</v>
      </c>
    </row>
    <row r="293" spans="1:13" x14ac:dyDescent="0.3">
      <c r="A293" s="10">
        <v>3</v>
      </c>
      <c r="B293" s="10" t="s">
        <v>1262</v>
      </c>
      <c r="C293" s="164" t="s">
        <v>25822</v>
      </c>
      <c r="D293" s="10" t="s">
        <v>25821</v>
      </c>
      <c r="E293" s="10">
        <v>159.97180600000002</v>
      </c>
      <c r="F293" s="10">
        <v>28.086321731999998</v>
      </c>
      <c r="G293" s="10">
        <v>0</v>
      </c>
      <c r="H293" s="10">
        <v>0</v>
      </c>
      <c r="I293" s="10">
        <v>7.9545462999999996</v>
      </c>
      <c r="J293" s="10">
        <v>1.9768812364999999</v>
      </c>
      <c r="K293" s="10">
        <v>0</v>
      </c>
      <c r="L293" s="10">
        <v>0</v>
      </c>
      <c r="M293" s="10">
        <f t="shared" si="6"/>
        <v>197.9895552685</v>
      </c>
    </row>
    <row r="294" spans="1:13" x14ac:dyDescent="0.3">
      <c r="A294" s="10">
        <v>3</v>
      </c>
      <c r="B294" s="10" t="s">
        <v>1262</v>
      </c>
      <c r="C294" s="164" t="s">
        <v>25823</v>
      </c>
      <c r="D294" s="10" t="s">
        <v>666</v>
      </c>
      <c r="E294" s="10">
        <v>1506.8119300000001</v>
      </c>
      <c r="F294" s="10">
        <v>469.59467738000001</v>
      </c>
      <c r="G294" s="10">
        <v>174.06601179</v>
      </c>
      <c r="H294" s="10">
        <v>0</v>
      </c>
      <c r="I294" s="10">
        <v>63.846806299999997</v>
      </c>
      <c r="J294" s="10">
        <v>39.614502420999997</v>
      </c>
      <c r="K294" s="10">
        <v>5.5935755269999996</v>
      </c>
      <c r="L294" s="10">
        <v>0</v>
      </c>
      <c r="M294" s="10">
        <f t="shared" si="6"/>
        <v>2259.5275034180004</v>
      </c>
    </row>
    <row r="295" spans="1:13" x14ac:dyDescent="0.3">
      <c r="A295" s="10">
        <v>3</v>
      </c>
      <c r="B295" s="10" t="s">
        <v>1262</v>
      </c>
      <c r="C295" s="164" t="s">
        <v>25824</v>
      </c>
      <c r="D295" s="10" t="s">
        <v>262</v>
      </c>
      <c r="E295" s="10">
        <v>373.49199199999998</v>
      </c>
      <c r="F295" s="10">
        <v>99.492167800999994</v>
      </c>
      <c r="G295" s="10">
        <v>0</v>
      </c>
      <c r="H295" s="10">
        <v>0</v>
      </c>
      <c r="I295" s="10">
        <v>14.514266299999999</v>
      </c>
      <c r="J295" s="10">
        <v>8.3555272959</v>
      </c>
      <c r="K295" s="10">
        <v>0</v>
      </c>
      <c r="L295" s="10">
        <v>0</v>
      </c>
      <c r="M295" s="10">
        <f t="shared" si="6"/>
        <v>495.85395339689995</v>
      </c>
    </row>
    <row r="296" spans="1:13" x14ac:dyDescent="0.3">
      <c r="A296" s="10">
        <v>3</v>
      </c>
      <c r="B296" s="10" t="s">
        <v>1262</v>
      </c>
      <c r="C296" s="164" t="s">
        <v>25825</v>
      </c>
      <c r="D296" s="10" t="s">
        <v>327</v>
      </c>
      <c r="E296" s="10">
        <v>302.58535499999999</v>
      </c>
      <c r="F296" s="10">
        <v>485.63851971000003</v>
      </c>
      <c r="G296" s="10">
        <v>212.0598607</v>
      </c>
      <c r="H296" s="10">
        <v>171.86641399999999</v>
      </c>
      <c r="I296" s="10">
        <v>13.838090599999999</v>
      </c>
      <c r="J296" s="10">
        <v>53.185610924999999</v>
      </c>
      <c r="K296" s="10">
        <v>6.8674395610000003</v>
      </c>
      <c r="L296" s="10">
        <v>5.5098068500000004</v>
      </c>
      <c r="M296" s="10">
        <f t="shared" si="6"/>
        <v>1251.551097346</v>
      </c>
    </row>
    <row r="297" spans="1:13" x14ac:dyDescent="0.3">
      <c r="A297" s="10">
        <v>3</v>
      </c>
      <c r="B297" s="10" t="s">
        <v>1262</v>
      </c>
      <c r="C297" s="164" t="s">
        <v>25827</v>
      </c>
      <c r="D297" s="10" t="s">
        <v>25826</v>
      </c>
      <c r="E297" s="10">
        <v>317.36247600000002</v>
      </c>
      <c r="F297" s="10">
        <v>208.71716599999999</v>
      </c>
      <c r="G297" s="10">
        <v>638.42779199999995</v>
      </c>
      <c r="H297" s="10">
        <v>0</v>
      </c>
      <c r="I297" s="10">
        <v>16.291960400000001</v>
      </c>
      <c r="J297" s="10">
        <v>15.891264522</v>
      </c>
      <c r="K297" s="10">
        <v>22.32756397</v>
      </c>
      <c r="L297" s="10">
        <v>0</v>
      </c>
      <c r="M297" s="10">
        <f t="shared" si="6"/>
        <v>1219.0182228920003</v>
      </c>
    </row>
    <row r="298" spans="1:13" x14ac:dyDescent="0.3">
      <c r="A298" s="10">
        <v>3</v>
      </c>
      <c r="B298" s="10" t="s">
        <v>1262</v>
      </c>
      <c r="C298" s="164" t="s">
        <v>25828</v>
      </c>
      <c r="D298" s="10" t="s">
        <v>314</v>
      </c>
      <c r="E298" s="10">
        <v>688.36211000000003</v>
      </c>
      <c r="F298" s="10">
        <v>293.99917118000002</v>
      </c>
      <c r="G298" s="10">
        <v>300.02631199000001</v>
      </c>
      <c r="H298" s="10">
        <v>0</v>
      </c>
      <c r="I298" s="10">
        <v>33.6567826</v>
      </c>
      <c r="J298" s="10">
        <v>23.759328634999999</v>
      </c>
      <c r="K298" s="10">
        <v>9.5250299449</v>
      </c>
      <c r="L298" s="10">
        <v>0</v>
      </c>
      <c r="M298" s="10">
        <f t="shared" si="6"/>
        <v>1349.3287343499003</v>
      </c>
    </row>
    <row r="299" spans="1:13" x14ac:dyDescent="0.3">
      <c r="A299" s="10">
        <v>3</v>
      </c>
      <c r="B299" s="10" t="s">
        <v>1262</v>
      </c>
      <c r="C299" s="164" t="s">
        <v>25829</v>
      </c>
      <c r="D299" s="10" t="s">
        <v>23</v>
      </c>
      <c r="E299" s="10">
        <v>1465.8098189999998</v>
      </c>
      <c r="F299" s="10">
        <v>151.83228356000001</v>
      </c>
      <c r="G299" s="10">
        <v>101.36850516</v>
      </c>
      <c r="H299" s="10">
        <v>0</v>
      </c>
      <c r="I299" s="10">
        <v>56.621778300000003</v>
      </c>
      <c r="J299" s="10">
        <v>12.467508670000001</v>
      </c>
      <c r="K299" s="10">
        <v>2.2956090376999998</v>
      </c>
      <c r="L299" s="10">
        <v>0</v>
      </c>
      <c r="M299" s="10">
        <f t="shared" si="6"/>
        <v>1790.3955037276996</v>
      </c>
    </row>
    <row r="300" spans="1:13" x14ac:dyDescent="0.3">
      <c r="A300" s="10">
        <v>3</v>
      </c>
      <c r="B300" s="10" t="s">
        <v>1262</v>
      </c>
      <c r="C300" s="164" t="s">
        <v>25831</v>
      </c>
      <c r="D300" s="10" t="s">
        <v>25830</v>
      </c>
      <c r="E300" s="10">
        <v>371.45583899999997</v>
      </c>
      <c r="F300" s="10">
        <v>100.15927387000001</v>
      </c>
      <c r="G300" s="10">
        <v>487.959</v>
      </c>
      <c r="H300" s="10">
        <v>0</v>
      </c>
      <c r="I300" s="10">
        <v>14.66042698</v>
      </c>
      <c r="J300" s="10">
        <v>8.2812275402999997</v>
      </c>
      <c r="K300" s="10">
        <v>17.087700000000002</v>
      </c>
      <c r="L300" s="10">
        <v>0</v>
      </c>
      <c r="M300" s="10">
        <f t="shared" si="6"/>
        <v>999.60346739030001</v>
      </c>
    </row>
    <row r="301" spans="1:13" x14ac:dyDescent="0.3">
      <c r="A301" s="10">
        <v>3</v>
      </c>
      <c r="B301" s="10" t="s">
        <v>1262</v>
      </c>
      <c r="C301" s="164" t="s">
        <v>25832</v>
      </c>
      <c r="D301" s="10" t="s">
        <v>794</v>
      </c>
      <c r="E301" s="10">
        <v>2021.9538500000001</v>
      </c>
      <c r="F301" s="10">
        <v>277.09876952000002</v>
      </c>
      <c r="G301" s="10">
        <v>82.566757699999997</v>
      </c>
      <c r="H301" s="10">
        <v>0</v>
      </c>
      <c r="I301" s="10">
        <v>91.394630199999995</v>
      </c>
      <c r="J301" s="10">
        <v>22.723541645000001</v>
      </c>
      <c r="K301" s="10">
        <v>2.1969815800000001</v>
      </c>
      <c r="L301" s="10">
        <v>0</v>
      </c>
      <c r="M301" s="10">
        <f t="shared" si="6"/>
        <v>2497.9345306449995</v>
      </c>
    </row>
    <row r="302" spans="1:13" x14ac:dyDescent="0.3">
      <c r="A302" s="10">
        <v>3</v>
      </c>
      <c r="B302" s="10" t="s">
        <v>1262</v>
      </c>
      <c r="C302" s="164" t="s">
        <v>25833</v>
      </c>
      <c r="D302" s="10" t="s">
        <v>570</v>
      </c>
      <c r="E302" s="10">
        <v>3006.0071899999998</v>
      </c>
      <c r="F302" s="10">
        <v>1622.2530463999999</v>
      </c>
      <c r="G302" s="10">
        <v>261.76393973</v>
      </c>
      <c r="H302" s="10">
        <v>0</v>
      </c>
      <c r="I302" s="10">
        <v>148.83664000000002</v>
      </c>
      <c r="J302" s="10">
        <v>133.30799157000001</v>
      </c>
      <c r="K302" s="10">
        <v>8.5447514460999994</v>
      </c>
      <c r="L302" s="10">
        <v>0</v>
      </c>
      <c r="M302" s="10">
        <f t="shared" si="6"/>
        <v>5180.7135591461001</v>
      </c>
    </row>
    <row r="303" spans="1:13" x14ac:dyDescent="0.3">
      <c r="A303" s="10">
        <v>3</v>
      </c>
      <c r="B303" s="10" t="s">
        <v>1262</v>
      </c>
      <c r="C303" s="164" t="s">
        <v>25834</v>
      </c>
      <c r="D303" s="10" t="s">
        <v>717</v>
      </c>
      <c r="E303" s="10">
        <v>564.90741000000003</v>
      </c>
      <c r="F303" s="10">
        <v>203.29123412999999</v>
      </c>
      <c r="G303" s="10">
        <v>639.88838490000001</v>
      </c>
      <c r="H303" s="10">
        <v>0</v>
      </c>
      <c r="I303" s="10">
        <v>26.226717900000001</v>
      </c>
      <c r="J303" s="10">
        <v>16.980495828999999</v>
      </c>
      <c r="K303" s="10">
        <v>19.590771092000001</v>
      </c>
      <c r="L303" s="10">
        <v>0</v>
      </c>
      <c r="M303" s="10">
        <f t="shared" si="6"/>
        <v>1470.8850138509999</v>
      </c>
    </row>
    <row r="304" spans="1:13" x14ac:dyDescent="0.3">
      <c r="A304" s="10">
        <v>3</v>
      </c>
      <c r="B304" s="10" t="s">
        <v>1262</v>
      </c>
      <c r="C304" s="164" t="s">
        <v>25835</v>
      </c>
      <c r="D304" s="10" t="s">
        <v>798</v>
      </c>
      <c r="E304" s="10">
        <v>1497.58827</v>
      </c>
      <c r="F304" s="10">
        <v>495.52398624</v>
      </c>
      <c r="G304" s="10">
        <v>309.89247827000003</v>
      </c>
      <c r="H304" s="10">
        <v>0</v>
      </c>
      <c r="I304" s="10">
        <v>64.332815699999998</v>
      </c>
      <c r="J304" s="10">
        <v>41.678425036999997</v>
      </c>
      <c r="K304" s="10">
        <v>10.206795588</v>
      </c>
      <c r="L304" s="10">
        <v>0</v>
      </c>
      <c r="M304" s="10">
        <f t="shared" si="6"/>
        <v>2419.2227708350006</v>
      </c>
    </row>
    <row r="305" spans="1:13" x14ac:dyDescent="0.3">
      <c r="A305" s="10">
        <v>3</v>
      </c>
      <c r="B305" s="10" t="s">
        <v>1262</v>
      </c>
      <c r="C305" s="164" t="s">
        <v>25836</v>
      </c>
      <c r="D305" s="10" t="s">
        <v>800</v>
      </c>
      <c r="E305" s="10">
        <v>2030.5306800000001</v>
      </c>
      <c r="F305" s="10">
        <v>910.99116162999997</v>
      </c>
      <c r="G305" s="10">
        <v>256.11977379000001</v>
      </c>
      <c r="H305" s="10">
        <v>0</v>
      </c>
      <c r="I305" s="10">
        <v>95.589236</v>
      </c>
      <c r="J305" s="10">
        <v>75.966192140999993</v>
      </c>
      <c r="K305" s="10">
        <v>8.2207801614000005</v>
      </c>
      <c r="L305" s="10">
        <v>0</v>
      </c>
      <c r="M305" s="10">
        <f t="shared" si="6"/>
        <v>3377.4178237224</v>
      </c>
    </row>
    <row r="306" spans="1:13" x14ac:dyDescent="0.3">
      <c r="A306" s="10">
        <v>3</v>
      </c>
      <c r="B306" s="10" t="s">
        <v>1262</v>
      </c>
      <c r="C306" s="164" t="s">
        <v>25837</v>
      </c>
      <c r="D306" s="10" t="s">
        <v>801</v>
      </c>
      <c r="E306" s="10">
        <v>3303.4306299999998</v>
      </c>
      <c r="F306" s="10">
        <v>545.11574508000001</v>
      </c>
      <c r="G306" s="10">
        <v>116.76981112</v>
      </c>
      <c r="H306" s="10">
        <v>0</v>
      </c>
      <c r="I306" s="10">
        <v>132.80087699999999</v>
      </c>
      <c r="J306" s="10">
        <v>43.841032306000002</v>
      </c>
      <c r="K306" s="10">
        <v>3.1297556907000001</v>
      </c>
      <c r="L306" s="10">
        <v>0</v>
      </c>
      <c r="M306" s="10">
        <f t="shared" si="6"/>
        <v>4145.0878511967003</v>
      </c>
    </row>
    <row r="307" spans="1:13" x14ac:dyDescent="0.3">
      <c r="A307" s="10">
        <v>3</v>
      </c>
      <c r="B307" s="10" t="s">
        <v>1262</v>
      </c>
      <c r="C307" s="164" t="s">
        <v>25838</v>
      </c>
      <c r="D307" s="10" t="s">
        <v>802</v>
      </c>
      <c r="E307" s="10">
        <v>1040.2737199999999</v>
      </c>
      <c r="F307" s="10">
        <v>319.32292187000002</v>
      </c>
      <c r="G307" s="10">
        <v>93.907709873000002</v>
      </c>
      <c r="H307" s="10">
        <v>0</v>
      </c>
      <c r="I307" s="10">
        <v>47.819517599999998</v>
      </c>
      <c r="J307" s="10">
        <v>26.051775813999999</v>
      </c>
      <c r="K307" s="10">
        <v>2.7029275670000001</v>
      </c>
      <c r="L307" s="10">
        <v>0</v>
      </c>
      <c r="M307" s="10">
        <f t="shared" si="6"/>
        <v>1530.0785727239997</v>
      </c>
    </row>
    <row r="308" spans="1:13" x14ac:dyDescent="0.3">
      <c r="A308" s="10">
        <v>3</v>
      </c>
      <c r="B308" s="10" t="s">
        <v>1262</v>
      </c>
      <c r="C308" s="164" t="s">
        <v>25840</v>
      </c>
      <c r="D308" s="10" t="s">
        <v>25839</v>
      </c>
      <c r="E308" s="10">
        <v>408.22284999999999</v>
      </c>
      <c r="F308" s="10">
        <v>87.688890130000004</v>
      </c>
      <c r="G308" s="10">
        <v>59.676874499999997</v>
      </c>
      <c r="H308" s="10">
        <v>0</v>
      </c>
      <c r="I308" s="10">
        <v>20.658832</v>
      </c>
      <c r="J308" s="10">
        <v>6.7755247929999998</v>
      </c>
      <c r="K308" s="10">
        <v>1.37422216</v>
      </c>
      <c r="L308" s="10">
        <v>0</v>
      </c>
      <c r="M308" s="10">
        <f t="shared" si="6"/>
        <v>584.39719358299999</v>
      </c>
    </row>
    <row r="309" spans="1:13" x14ac:dyDescent="0.3">
      <c r="A309" s="10">
        <v>3</v>
      </c>
      <c r="B309" s="10" t="s">
        <v>1262</v>
      </c>
      <c r="C309" s="164" t="s">
        <v>25841</v>
      </c>
      <c r="D309" s="10" t="s">
        <v>600</v>
      </c>
      <c r="E309" s="10">
        <v>1628.19</v>
      </c>
      <c r="F309" s="10">
        <v>399.00280717999999</v>
      </c>
      <c r="G309" s="10">
        <v>60.95347469</v>
      </c>
      <c r="H309" s="10">
        <v>0</v>
      </c>
      <c r="I309" s="10">
        <v>71.639292600000005</v>
      </c>
      <c r="J309" s="10">
        <v>32.409135296000002</v>
      </c>
      <c r="K309" s="10">
        <v>1.8139893659999999</v>
      </c>
      <c r="L309" s="10">
        <v>0</v>
      </c>
      <c r="M309" s="10">
        <f t="shared" si="6"/>
        <v>2194.0086991319999</v>
      </c>
    </row>
    <row r="310" spans="1:13" x14ac:dyDescent="0.3">
      <c r="A310" s="10">
        <v>3</v>
      </c>
      <c r="B310" s="10" t="s">
        <v>1262</v>
      </c>
      <c r="C310" s="164" t="s">
        <v>25843</v>
      </c>
      <c r="D310" s="10" t="s">
        <v>25842</v>
      </c>
      <c r="E310" s="10">
        <v>336.55237999999997</v>
      </c>
      <c r="F310" s="10">
        <v>173.75639201000001</v>
      </c>
      <c r="G310" s="10">
        <v>647.10833000000002</v>
      </c>
      <c r="H310" s="10">
        <v>0</v>
      </c>
      <c r="I310" s="10">
        <v>15.346523999999999</v>
      </c>
      <c r="J310" s="10">
        <v>14.491619225000001</v>
      </c>
      <c r="K310" s="10">
        <v>22.567312959999999</v>
      </c>
      <c r="L310" s="10">
        <v>0</v>
      </c>
      <c r="M310" s="10">
        <f t="shared" si="6"/>
        <v>1209.8225581950001</v>
      </c>
    </row>
    <row r="311" spans="1:13" x14ac:dyDescent="0.3">
      <c r="A311" s="10">
        <v>3</v>
      </c>
      <c r="B311" s="10" t="s">
        <v>1262</v>
      </c>
      <c r="C311" s="164" t="s">
        <v>25844</v>
      </c>
      <c r="D311" s="10" t="s">
        <v>557</v>
      </c>
      <c r="E311" s="10">
        <v>1938.07809</v>
      </c>
      <c r="F311" s="10">
        <v>521.99580636999997</v>
      </c>
      <c r="G311" s="10">
        <v>27.561059</v>
      </c>
      <c r="H311" s="10">
        <v>0</v>
      </c>
      <c r="I311" s="10">
        <v>81.438827200000006</v>
      </c>
      <c r="J311" s="10">
        <v>42.740548900999997</v>
      </c>
      <c r="K311" s="10">
        <v>0.62415229999999999</v>
      </c>
      <c r="L311" s="10">
        <v>0</v>
      </c>
      <c r="M311" s="10">
        <f t="shared" si="6"/>
        <v>2612.4384837709999</v>
      </c>
    </row>
    <row r="312" spans="1:13" x14ac:dyDescent="0.3">
      <c r="A312" s="10">
        <v>3</v>
      </c>
      <c r="B312" s="10" t="s">
        <v>1262</v>
      </c>
      <c r="C312" s="164" t="s">
        <v>25845</v>
      </c>
      <c r="D312" s="10" t="s">
        <v>29</v>
      </c>
      <c r="E312" s="10">
        <v>2921.7932800000003</v>
      </c>
      <c r="F312" s="10">
        <v>2007.3315702</v>
      </c>
      <c r="G312" s="10">
        <v>213.09047315000001</v>
      </c>
      <c r="H312" s="10">
        <v>0</v>
      </c>
      <c r="I312" s="10">
        <v>147.92353</v>
      </c>
      <c r="J312" s="10">
        <v>167.62561639</v>
      </c>
      <c r="K312" s="10">
        <v>6.7895870770000002</v>
      </c>
      <c r="L312" s="10">
        <v>0</v>
      </c>
      <c r="M312" s="10">
        <f t="shared" si="6"/>
        <v>5464.5540568169999</v>
      </c>
    </row>
    <row r="313" spans="1:13" x14ac:dyDescent="0.3">
      <c r="A313" s="10">
        <v>3</v>
      </c>
      <c r="B313" s="10" t="s">
        <v>1262</v>
      </c>
      <c r="C313" s="164" t="s">
        <v>25847</v>
      </c>
      <c r="D313" s="10" t="s">
        <v>25846</v>
      </c>
      <c r="E313" s="10">
        <v>561.62856599999998</v>
      </c>
      <c r="F313" s="10">
        <v>64.621326683999996</v>
      </c>
      <c r="G313" s="10">
        <v>11.958030000000001</v>
      </c>
      <c r="H313" s="10">
        <v>0</v>
      </c>
      <c r="I313" s="10">
        <v>21.833808280000003</v>
      </c>
      <c r="J313" s="10">
        <v>5.2764957934999996</v>
      </c>
      <c r="K313" s="10">
        <v>0.33973579999999998</v>
      </c>
      <c r="L313" s="10">
        <v>0</v>
      </c>
      <c r="M313" s="10">
        <f t="shared" si="6"/>
        <v>665.6579625574999</v>
      </c>
    </row>
    <row r="314" spans="1:13" x14ac:dyDescent="0.3">
      <c r="A314" s="10">
        <v>3</v>
      </c>
      <c r="B314" s="10" t="s">
        <v>1262</v>
      </c>
      <c r="C314" s="164" t="s">
        <v>25848</v>
      </c>
      <c r="D314" s="10" t="s">
        <v>805</v>
      </c>
      <c r="E314" s="10">
        <v>1981.33879</v>
      </c>
      <c r="F314" s="10">
        <v>715.54554531999997</v>
      </c>
      <c r="G314" s="10">
        <v>188.26802029000001</v>
      </c>
      <c r="H314" s="10">
        <v>0</v>
      </c>
      <c r="I314" s="10">
        <v>93.193481799999986</v>
      </c>
      <c r="J314" s="10">
        <v>59.527867211</v>
      </c>
      <c r="K314" s="10">
        <v>6.015734234</v>
      </c>
      <c r="L314" s="10">
        <v>0</v>
      </c>
      <c r="M314" s="10">
        <f t="shared" si="6"/>
        <v>3043.8894388549998</v>
      </c>
    </row>
    <row r="315" spans="1:13" x14ac:dyDescent="0.3">
      <c r="A315" s="10">
        <v>3</v>
      </c>
      <c r="B315" s="10" t="s">
        <v>1262</v>
      </c>
      <c r="C315" s="164" t="s">
        <v>25850</v>
      </c>
      <c r="D315" s="10" t="s">
        <v>25849</v>
      </c>
      <c r="E315" s="10">
        <v>974.96044000000006</v>
      </c>
      <c r="F315" s="10">
        <v>287.56447344999998</v>
      </c>
      <c r="G315" s="10">
        <v>143.85668072999999</v>
      </c>
      <c r="H315" s="10">
        <v>0</v>
      </c>
      <c r="I315" s="10">
        <v>41.289783399999997</v>
      </c>
      <c r="J315" s="10">
        <v>22.378055341</v>
      </c>
      <c r="K315" s="10">
        <v>4.2595647015999996</v>
      </c>
      <c r="L315" s="10">
        <v>0</v>
      </c>
      <c r="M315" s="10">
        <f t="shared" si="6"/>
        <v>1474.3089976225999</v>
      </c>
    </row>
    <row r="316" spans="1:13" x14ac:dyDescent="0.3">
      <c r="A316" s="10">
        <v>3</v>
      </c>
      <c r="B316" s="10" t="s">
        <v>1262</v>
      </c>
      <c r="C316" s="164" t="s">
        <v>25851</v>
      </c>
      <c r="D316" s="10" t="s">
        <v>340</v>
      </c>
      <c r="E316" s="10">
        <v>539.73369700000001</v>
      </c>
      <c r="F316" s="10">
        <v>146.91900232</v>
      </c>
      <c r="G316" s="10">
        <v>614.92280200000005</v>
      </c>
      <c r="H316" s="10">
        <v>29.910599999999999</v>
      </c>
      <c r="I316" s="10">
        <v>25.117594199999999</v>
      </c>
      <c r="J316" s="10">
        <v>12.287639502999999</v>
      </c>
      <c r="K316" s="10">
        <v>21.477431899999999</v>
      </c>
      <c r="L316" s="10">
        <v>0.95889400000000002</v>
      </c>
      <c r="M316" s="10">
        <f t="shared" si="6"/>
        <v>1391.3276609230002</v>
      </c>
    </row>
    <row r="317" spans="1:13" x14ac:dyDescent="0.3">
      <c r="A317" s="10">
        <v>3</v>
      </c>
      <c r="B317" s="10" t="s">
        <v>1262</v>
      </c>
      <c r="C317" s="164" t="s">
        <v>25852</v>
      </c>
      <c r="D317" s="10" t="s">
        <v>806</v>
      </c>
      <c r="E317" s="10">
        <v>3994.5314600000002</v>
      </c>
      <c r="F317" s="10">
        <v>1795.2606507999999</v>
      </c>
      <c r="G317" s="10">
        <v>184.16800372</v>
      </c>
      <c r="H317" s="10">
        <v>1971.7982793000001</v>
      </c>
      <c r="I317" s="10">
        <v>239.671684</v>
      </c>
      <c r="J317" s="10">
        <v>148.81466703000001</v>
      </c>
      <c r="K317" s="10">
        <v>5.4352349147999997</v>
      </c>
      <c r="L317" s="10">
        <v>133.49579378000001</v>
      </c>
      <c r="M317" s="10">
        <f t="shared" si="6"/>
        <v>8473.1757735448009</v>
      </c>
    </row>
    <row r="318" spans="1:13" x14ac:dyDescent="0.3">
      <c r="A318" s="10">
        <v>3</v>
      </c>
      <c r="B318" s="10" t="s">
        <v>1262</v>
      </c>
      <c r="C318" s="164" t="s">
        <v>25853</v>
      </c>
      <c r="D318" s="10" t="s">
        <v>271</v>
      </c>
      <c r="E318" s="10">
        <v>917.47081500000002</v>
      </c>
      <c r="F318" s="10">
        <v>257.96095715000001</v>
      </c>
      <c r="G318" s="10">
        <v>51.529969999999999</v>
      </c>
      <c r="H318" s="10">
        <v>0</v>
      </c>
      <c r="I318" s="10">
        <v>36.740881700000003</v>
      </c>
      <c r="J318" s="10">
        <v>19.494988070000002</v>
      </c>
      <c r="K318" s="10">
        <v>1.4122140000000001</v>
      </c>
      <c r="L318" s="10">
        <v>0</v>
      </c>
      <c r="M318" s="10">
        <f t="shared" si="6"/>
        <v>1284.6098259200003</v>
      </c>
    </row>
    <row r="319" spans="1:13" x14ac:dyDescent="0.3">
      <c r="A319" s="10">
        <v>3</v>
      </c>
      <c r="B319" s="10" t="s">
        <v>1262</v>
      </c>
      <c r="C319" s="164" t="s">
        <v>25855</v>
      </c>
      <c r="D319" s="10" t="s">
        <v>25854</v>
      </c>
      <c r="E319" s="10">
        <v>144.23394199999998</v>
      </c>
      <c r="F319" s="10">
        <v>108.47892716</v>
      </c>
      <c r="G319" s="10">
        <v>0.236763</v>
      </c>
      <c r="H319" s="10">
        <v>0</v>
      </c>
      <c r="I319" s="10">
        <v>7.4679953299999999</v>
      </c>
      <c r="J319" s="10">
        <v>8.9712418337000006</v>
      </c>
      <c r="K319" s="10">
        <v>8.2911500000000006E-3</v>
      </c>
      <c r="L319" s="10">
        <v>0</v>
      </c>
      <c r="M319" s="10">
        <f t="shared" si="6"/>
        <v>269.39716047369996</v>
      </c>
    </row>
    <row r="320" spans="1:13" x14ac:dyDescent="0.3">
      <c r="A320" s="10">
        <v>3</v>
      </c>
      <c r="B320" s="10" t="s">
        <v>1262</v>
      </c>
      <c r="C320" s="164" t="s">
        <v>25857</v>
      </c>
      <c r="D320" s="10" t="s">
        <v>25856</v>
      </c>
      <c r="E320" s="10">
        <v>1782.64238</v>
      </c>
      <c r="F320" s="10">
        <v>266.85278707999998</v>
      </c>
      <c r="G320" s="10">
        <v>103.07185490000001</v>
      </c>
      <c r="H320" s="10">
        <v>0</v>
      </c>
      <c r="I320" s="10">
        <v>78.500865499999989</v>
      </c>
      <c r="J320" s="10">
        <v>22.172223203000001</v>
      </c>
      <c r="K320" s="10">
        <v>2.3341807829999999</v>
      </c>
      <c r="L320" s="10">
        <v>0</v>
      </c>
      <c r="M320" s="10">
        <f t="shared" si="6"/>
        <v>2255.5742914660004</v>
      </c>
    </row>
    <row r="321" spans="1:13" x14ac:dyDescent="0.3">
      <c r="A321" s="10">
        <v>3</v>
      </c>
      <c r="B321" s="10" t="s">
        <v>1262</v>
      </c>
      <c r="C321" s="164" t="s">
        <v>25859</v>
      </c>
      <c r="D321" s="10" t="s">
        <v>25858</v>
      </c>
      <c r="E321" s="10">
        <v>394.66974099999999</v>
      </c>
      <c r="F321" s="10">
        <v>158.33379590999999</v>
      </c>
      <c r="G321" s="10">
        <v>0.928253192</v>
      </c>
      <c r="H321" s="10">
        <v>0</v>
      </c>
      <c r="I321" s="10">
        <v>19.427269500000001</v>
      </c>
      <c r="J321" s="10">
        <v>13.222418214999999</v>
      </c>
      <c r="K321" s="10">
        <v>3.2506188800000002E-2</v>
      </c>
      <c r="L321" s="10">
        <v>0</v>
      </c>
      <c r="M321" s="10">
        <f t="shared" si="6"/>
        <v>586.61398400579992</v>
      </c>
    </row>
    <row r="322" spans="1:13" x14ac:dyDescent="0.3">
      <c r="A322" s="10">
        <v>3</v>
      </c>
      <c r="B322" s="10" t="s">
        <v>1262</v>
      </c>
      <c r="C322" s="164" t="s">
        <v>25860</v>
      </c>
      <c r="D322" s="10" t="s">
        <v>807</v>
      </c>
      <c r="E322" s="10">
        <v>478.38788700000003</v>
      </c>
      <c r="F322" s="10">
        <v>306.09680358999998</v>
      </c>
      <c r="G322" s="10">
        <v>714.70534380000004</v>
      </c>
      <c r="H322" s="10">
        <v>0</v>
      </c>
      <c r="I322" s="10">
        <v>22.437372</v>
      </c>
      <c r="J322" s="10">
        <v>25.650936237</v>
      </c>
      <c r="K322" s="10">
        <v>21.044376777</v>
      </c>
      <c r="L322" s="10">
        <v>0</v>
      </c>
      <c r="M322" s="10">
        <f t="shared" si="6"/>
        <v>1568.3227194040003</v>
      </c>
    </row>
    <row r="323" spans="1:13" x14ac:dyDescent="0.3">
      <c r="A323" s="10">
        <v>3</v>
      </c>
      <c r="B323" s="10" t="s">
        <v>1262</v>
      </c>
      <c r="C323" s="164" t="s">
        <v>25861</v>
      </c>
      <c r="D323" s="10" t="s">
        <v>854</v>
      </c>
      <c r="E323" s="10">
        <v>115.420039</v>
      </c>
      <c r="F323" s="10">
        <v>40.319077909999997</v>
      </c>
      <c r="G323" s="10">
        <v>0</v>
      </c>
      <c r="H323" s="10">
        <v>0</v>
      </c>
      <c r="I323" s="10">
        <v>6.0482312900000004</v>
      </c>
      <c r="J323" s="10">
        <v>3.1072599354000001</v>
      </c>
      <c r="K323" s="10">
        <v>0</v>
      </c>
      <c r="L323" s="10">
        <v>0</v>
      </c>
      <c r="M323" s="10">
        <f t="shared" si="6"/>
        <v>164.89460813540001</v>
      </c>
    </row>
    <row r="324" spans="1:13" x14ac:dyDescent="0.3">
      <c r="A324" s="10">
        <v>3</v>
      </c>
      <c r="B324" s="10" t="s">
        <v>1262</v>
      </c>
      <c r="C324" s="164" t="s">
        <v>25863</v>
      </c>
      <c r="D324" s="10" t="s">
        <v>25862</v>
      </c>
      <c r="E324" s="10">
        <v>1062.6294500000001</v>
      </c>
      <c r="F324" s="10">
        <v>169.45472712</v>
      </c>
      <c r="G324" s="10">
        <v>60.394393999999998</v>
      </c>
      <c r="H324" s="10">
        <v>0</v>
      </c>
      <c r="I324" s="10">
        <v>41.889575900000004</v>
      </c>
      <c r="J324" s="10">
        <v>13.340803712</v>
      </c>
      <c r="K324" s="10">
        <v>1.89234949</v>
      </c>
      <c r="L324" s="10">
        <v>0</v>
      </c>
      <c r="M324" s="10">
        <f t="shared" si="6"/>
        <v>1349.601300222</v>
      </c>
    </row>
    <row r="325" spans="1:13" x14ac:dyDescent="0.3">
      <c r="A325" s="10">
        <v>3</v>
      </c>
      <c r="B325" s="10" t="s">
        <v>1262</v>
      </c>
      <c r="C325" s="164" t="s">
        <v>25864</v>
      </c>
      <c r="D325" s="10" t="s">
        <v>809</v>
      </c>
      <c r="E325" s="10">
        <v>756.45014600000002</v>
      </c>
      <c r="F325" s="10">
        <v>240.69134878</v>
      </c>
      <c r="G325" s="10">
        <v>18.073521100000001</v>
      </c>
      <c r="H325" s="10">
        <v>0</v>
      </c>
      <c r="I325" s="10">
        <v>36.504622699999999</v>
      </c>
      <c r="J325" s="10">
        <v>19.970793023999999</v>
      </c>
      <c r="K325" s="10">
        <v>0.40929588</v>
      </c>
      <c r="L325" s="10">
        <v>0</v>
      </c>
      <c r="M325" s="10">
        <f t="shared" si="6"/>
        <v>1072.0997274839999</v>
      </c>
    </row>
    <row r="326" spans="1:13" x14ac:dyDescent="0.3">
      <c r="A326" s="10">
        <v>3</v>
      </c>
      <c r="B326" s="10" t="s">
        <v>1262</v>
      </c>
      <c r="C326" s="164" t="s">
        <v>25865</v>
      </c>
      <c r="D326" s="10" t="s">
        <v>688</v>
      </c>
      <c r="E326" s="10">
        <v>815.71711999999991</v>
      </c>
      <c r="F326" s="10">
        <v>146.91979581000001</v>
      </c>
      <c r="G326" s="10">
        <v>12.474990629000001</v>
      </c>
      <c r="H326" s="10">
        <v>0</v>
      </c>
      <c r="I326" s="10">
        <v>34.220360499999998</v>
      </c>
      <c r="J326" s="10">
        <v>12.332645051</v>
      </c>
      <c r="K326" s="10">
        <v>0.28251292579999998</v>
      </c>
      <c r="L326" s="10">
        <v>0</v>
      </c>
      <c r="M326" s="10">
        <f t="shared" si="6"/>
        <v>1021.9474249157998</v>
      </c>
    </row>
    <row r="327" spans="1:13" x14ac:dyDescent="0.3">
      <c r="A327" s="10">
        <v>3</v>
      </c>
      <c r="B327" s="10" t="s">
        <v>1262</v>
      </c>
      <c r="C327" s="164" t="s">
        <v>25867</v>
      </c>
      <c r="D327" s="10" t="s">
        <v>25866</v>
      </c>
      <c r="E327" s="10">
        <v>954.04316499999993</v>
      </c>
      <c r="F327" s="10">
        <v>127.37791487</v>
      </c>
      <c r="G327" s="10">
        <v>12.244210365000001</v>
      </c>
      <c r="H327" s="10">
        <v>4.9297000000000004E-3</v>
      </c>
      <c r="I327" s="10">
        <v>38.919921599999995</v>
      </c>
      <c r="J327" s="10">
        <v>9.7222355283000006</v>
      </c>
      <c r="K327" s="10">
        <v>0.27982264499999998</v>
      </c>
      <c r="L327" s="10">
        <v>1.5804E-4</v>
      </c>
      <c r="M327" s="10">
        <f t="shared" ref="M327:M390" si="7">SUM(E327:L327)</f>
        <v>1142.5923577482999</v>
      </c>
    </row>
    <row r="328" spans="1:13" x14ac:dyDescent="0.3">
      <c r="A328" s="10">
        <v>3</v>
      </c>
      <c r="B328" s="10" t="s">
        <v>1262</v>
      </c>
      <c r="C328" s="164" t="s">
        <v>25868</v>
      </c>
      <c r="D328" s="10" t="s">
        <v>367</v>
      </c>
      <c r="E328" s="10">
        <v>398.76037100000002</v>
      </c>
      <c r="F328" s="10">
        <v>162.93114968</v>
      </c>
      <c r="G328" s="10">
        <v>62.941500699999999</v>
      </c>
      <c r="I328" s="10">
        <v>20.111363300000001</v>
      </c>
      <c r="J328" s="10">
        <v>11.789585459</v>
      </c>
      <c r="K328" s="10">
        <v>1.4253810650000001</v>
      </c>
      <c r="M328" s="10">
        <f t="shared" si="7"/>
        <v>657.95935120400009</v>
      </c>
    </row>
    <row r="329" spans="1:13" x14ac:dyDescent="0.3">
      <c r="A329" s="10">
        <v>3</v>
      </c>
      <c r="B329" s="10" t="s">
        <v>1262</v>
      </c>
      <c r="C329" s="164" t="s">
        <v>25869</v>
      </c>
      <c r="D329" s="10" t="s">
        <v>69</v>
      </c>
      <c r="E329" s="10">
        <v>1225.5006599999999</v>
      </c>
      <c r="F329" s="10">
        <v>666.87962666999999</v>
      </c>
      <c r="G329" s="10">
        <v>374.01182316000001</v>
      </c>
      <c r="H329" s="10">
        <v>309.80281980000001</v>
      </c>
      <c r="I329" s="10">
        <v>55.078975199999995</v>
      </c>
      <c r="J329" s="10">
        <v>57.752115044999996</v>
      </c>
      <c r="K329" s="10">
        <v>12.23569983</v>
      </c>
      <c r="L329" s="10">
        <v>9.9318458143000008</v>
      </c>
      <c r="M329" s="10">
        <f t="shared" si="7"/>
        <v>2711.1935655193001</v>
      </c>
    </row>
    <row r="330" spans="1:13" x14ac:dyDescent="0.3">
      <c r="A330" s="10">
        <v>3</v>
      </c>
      <c r="B330" s="10" t="s">
        <v>1262</v>
      </c>
      <c r="C330" s="164" t="s">
        <v>25870</v>
      </c>
      <c r="D330" s="10" t="s">
        <v>512</v>
      </c>
      <c r="E330" s="10">
        <v>449.69180299999999</v>
      </c>
      <c r="F330" s="10">
        <v>249.9043073</v>
      </c>
      <c r="G330" s="10">
        <v>8.5459840000000007</v>
      </c>
      <c r="I330" s="10">
        <v>21.891046500000002</v>
      </c>
      <c r="J330" s="10">
        <v>19.010530272</v>
      </c>
      <c r="K330" s="10">
        <v>0.1935337</v>
      </c>
      <c r="M330" s="10">
        <f t="shared" si="7"/>
        <v>749.23720477199993</v>
      </c>
    </row>
    <row r="331" spans="1:13" x14ac:dyDescent="0.3">
      <c r="A331" s="10">
        <v>3</v>
      </c>
      <c r="B331" s="10" t="s">
        <v>1262</v>
      </c>
      <c r="C331" s="164" t="s">
        <v>25871</v>
      </c>
      <c r="D331" s="10" t="s">
        <v>810</v>
      </c>
      <c r="E331" s="10">
        <v>1632.8634099999999</v>
      </c>
      <c r="F331" s="10">
        <v>727.76510467000003</v>
      </c>
      <c r="G331" s="10">
        <v>1425.8613197</v>
      </c>
      <c r="H331" s="10">
        <v>24.703079912</v>
      </c>
      <c r="I331" s="10">
        <v>81.961812000000009</v>
      </c>
      <c r="J331" s="10">
        <v>59.495568480999999</v>
      </c>
      <c r="K331" s="10">
        <v>47.867227569999997</v>
      </c>
      <c r="L331" s="10">
        <v>0.79194835890000004</v>
      </c>
      <c r="M331" s="10">
        <f t="shared" si="7"/>
        <v>4001.3094706919001</v>
      </c>
    </row>
    <row r="332" spans="1:13" x14ac:dyDescent="0.3">
      <c r="A332" s="10">
        <v>3</v>
      </c>
      <c r="B332" s="10" t="s">
        <v>1262</v>
      </c>
      <c r="C332" s="164" t="s">
        <v>25872</v>
      </c>
      <c r="D332" s="10" t="s">
        <v>1003</v>
      </c>
      <c r="E332" s="10">
        <v>310.717826</v>
      </c>
      <c r="F332" s="10">
        <v>89.432230367000003</v>
      </c>
      <c r="G332" s="10">
        <v>24.227291300000001</v>
      </c>
      <c r="H332" s="10">
        <v>0</v>
      </c>
      <c r="I332" s="10">
        <v>15.74422073</v>
      </c>
      <c r="J332" s="10">
        <v>6.7566014493999997</v>
      </c>
      <c r="K332" s="10">
        <v>0.64307097999999996</v>
      </c>
      <c r="L332" s="10">
        <v>0</v>
      </c>
      <c r="M332" s="10">
        <f t="shared" si="7"/>
        <v>447.5212408264</v>
      </c>
    </row>
    <row r="333" spans="1:13" x14ac:dyDescent="0.3">
      <c r="A333" s="10">
        <v>3</v>
      </c>
      <c r="B333" s="10" t="s">
        <v>1262</v>
      </c>
      <c r="C333" s="164" t="s">
        <v>25873</v>
      </c>
      <c r="D333" s="10" t="s">
        <v>443</v>
      </c>
      <c r="E333" s="10">
        <v>2766.4512</v>
      </c>
      <c r="F333" s="10">
        <v>1467.5746755</v>
      </c>
      <c r="G333" s="10">
        <v>213.58872818</v>
      </c>
      <c r="H333" s="10">
        <v>0</v>
      </c>
      <c r="I333" s="10">
        <v>131.490207</v>
      </c>
      <c r="J333" s="10">
        <v>122.74422015</v>
      </c>
      <c r="K333" s="10">
        <v>6.47054726</v>
      </c>
      <c r="L333" s="10">
        <v>0</v>
      </c>
      <c r="M333" s="10">
        <f t="shared" si="7"/>
        <v>4708.3195780899987</v>
      </c>
    </row>
    <row r="334" spans="1:13" x14ac:dyDescent="0.3">
      <c r="A334" s="10">
        <v>3</v>
      </c>
      <c r="B334" s="10" t="s">
        <v>1290</v>
      </c>
      <c r="C334" s="164" t="s">
        <v>26618</v>
      </c>
      <c r="D334" s="10" t="s">
        <v>26617</v>
      </c>
      <c r="E334" s="10">
        <v>315.24080800000002</v>
      </c>
      <c r="F334" s="10">
        <v>451.26848348999999</v>
      </c>
      <c r="G334" s="10">
        <v>26.936450000000001</v>
      </c>
      <c r="H334" s="10">
        <v>986.73486914</v>
      </c>
      <c r="I334" s="10">
        <v>14.3957234</v>
      </c>
      <c r="J334" s="10">
        <v>21.900053061000001</v>
      </c>
      <c r="K334" s="10">
        <v>0.61000600000000005</v>
      </c>
      <c r="L334" s="10">
        <v>78.819759904999998</v>
      </c>
      <c r="M334" s="10">
        <f t="shared" si="7"/>
        <v>1895.9061529960002</v>
      </c>
    </row>
    <row r="335" spans="1:13" x14ac:dyDescent="0.3">
      <c r="A335" s="10">
        <v>3</v>
      </c>
      <c r="B335" s="10" t="s">
        <v>1290</v>
      </c>
      <c r="C335" s="164" t="s">
        <v>26619</v>
      </c>
      <c r="D335" s="10" t="s">
        <v>1291</v>
      </c>
      <c r="E335" s="10">
        <v>1087.724874</v>
      </c>
      <c r="F335" s="10">
        <v>538.81773442999997</v>
      </c>
      <c r="G335" s="10">
        <v>252.55561650000001</v>
      </c>
      <c r="H335" s="10">
        <v>59.821199999999997</v>
      </c>
      <c r="I335" s="10">
        <v>43.950540599999997</v>
      </c>
      <c r="J335" s="10">
        <v>44.58524285</v>
      </c>
      <c r="K335" s="10">
        <v>7.6821380499999998</v>
      </c>
      <c r="L335" s="10">
        <v>1.9177900000000001</v>
      </c>
      <c r="M335" s="10">
        <f t="shared" si="7"/>
        <v>2037.0551364300002</v>
      </c>
    </row>
    <row r="336" spans="1:13" x14ac:dyDescent="0.3">
      <c r="A336" s="10">
        <v>3</v>
      </c>
      <c r="B336" s="10" t="s">
        <v>1290</v>
      </c>
      <c r="C336" s="164" t="s">
        <v>26746</v>
      </c>
      <c r="D336" s="10" t="s">
        <v>26745</v>
      </c>
      <c r="E336" s="10">
        <v>156.01125400000001</v>
      </c>
      <c r="F336" s="10">
        <v>60.177398865999997</v>
      </c>
      <c r="G336" s="10">
        <v>141.96645386</v>
      </c>
      <c r="H336" s="10">
        <v>0</v>
      </c>
      <c r="I336" s="10">
        <v>8.7796044999999996</v>
      </c>
      <c r="J336" s="10">
        <v>4.9427205873000002</v>
      </c>
      <c r="K336" s="10">
        <v>2.8486889029000002</v>
      </c>
      <c r="L336" s="10">
        <v>0</v>
      </c>
      <c r="M336" s="10">
        <f t="shared" si="7"/>
        <v>374.7261207162</v>
      </c>
    </row>
    <row r="337" spans="1:13" x14ac:dyDescent="0.3">
      <c r="A337" s="10">
        <v>3</v>
      </c>
      <c r="B337" s="10" t="s">
        <v>1290</v>
      </c>
      <c r="C337" s="164" t="s">
        <v>26620</v>
      </c>
      <c r="D337" s="10" t="s">
        <v>25315</v>
      </c>
      <c r="E337" s="10">
        <v>553.20868699999994</v>
      </c>
      <c r="F337" s="10">
        <v>246.65891073</v>
      </c>
      <c r="G337" s="10">
        <v>695.06397919999995</v>
      </c>
      <c r="H337" s="10">
        <v>0</v>
      </c>
      <c r="I337" s="10">
        <v>20.974930000000001</v>
      </c>
      <c r="J337" s="10">
        <v>20.571782166999999</v>
      </c>
      <c r="K337" s="10">
        <v>20.35642927</v>
      </c>
      <c r="L337" s="10">
        <v>0</v>
      </c>
      <c r="M337" s="10">
        <f t="shared" si="7"/>
        <v>1556.8347183670001</v>
      </c>
    </row>
    <row r="338" spans="1:13" x14ac:dyDescent="0.3">
      <c r="A338" s="10">
        <v>3</v>
      </c>
      <c r="B338" s="10" t="s">
        <v>1290</v>
      </c>
      <c r="C338" s="164" t="s">
        <v>26622</v>
      </c>
      <c r="D338" s="10" t="s">
        <v>26621</v>
      </c>
      <c r="E338" s="10">
        <v>243.538353</v>
      </c>
      <c r="F338" s="10">
        <v>74.224859506000001</v>
      </c>
      <c r="G338" s="10">
        <v>7.2459521000000002</v>
      </c>
      <c r="H338" s="10">
        <v>0</v>
      </c>
      <c r="I338" s="10">
        <v>7.8980740200000001</v>
      </c>
      <c r="J338" s="10">
        <v>6.1296353875999996</v>
      </c>
      <c r="K338" s="10">
        <v>0.25374428999999998</v>
      </c>
      <c r="L338" s="10">
        <v>0</v>
      </c>
      <c r="M338" s="10">
        <f t="shared" si="7"/>
        <v>339.29061830360001</v>
      </c>
    </row>
    <row r="339" spans="1:13" x14ac:dyDescent="0.3">
      <c r="A339" s="10">
        <v>3</v>
      </c>
      <c r="B339" s="10" t="s">
        <v>1290</v>
      </c>
      <c r="C339" s="164" t="s">
        <v>26624</v>
      </c>
      <c r="D339" s="10" t="s">
        <v>26623</v>
      </c>
      <c r="E339" s="10">
        <v>432.24739500000004</v>
      </c>
      <c r="F339" s="10">
        <v>130.82816445</v>
      </c>
      <c r="G339" s="10">
        <v>285.27482300000003</v>
      </c>
      <c r="H339" s="10">
        <v>0</v>
      </c>
      <c r="I339" s="10">
        <v>17.509627999999999</v>
      </c>
      <c r="J339" s="10">
        <v>10.867958270999999</v>
      </c>
      <c r="K339" s="10">
        <v>8.8871734</v>
      </c>
      <c r="L339" s="10">
        <v>0</v>
      </c>
      <c r="M339" s="10">
        <f t="shared" si="7"/>
        <v>885.61514212100019</v>
      </c>
    </row>
    <row r="340" spans="1:13" x14ac:dyDescent="0.3">
      <c r="A340" s="10">
        <v>3</v>
      </c>
      <c r="B340" s="10" t="s">
        <v>1290</v>
      </c>
      <c r="C340" s="164" t="s">
        <v>26626</v>
      </c>
      <c r="D340" s="10" t="s">
        <v>26625</v>
      </c>
      <c r="E340" s="10">
        <v>113.776962</v>
      </c>
      <c r="F340" s="10">
        <v>58.731924485</v>
      </c>
      <c r="G340" s="10">
        <v>110.86184387</v>
      </c>
      <c r="H340" s="10">
        <v>0</v>
      </c>
      <c r="I340" s="10">
        <v>5.5711457299999996</v>
      </c>
      <c r="J340" s="10">
        <v>4.9100421302999999</v>
      </c>
      <c r="K340" s="10">
        <v>3.8822382954000001</v>
      </c>
      <c r="L340" s="10">
        <v>0</v>
      </c>
      <c r="M340" s="10">
        <f t="shared" si="7"/>
        <v>297.73415651069996</v>
      </c>
    </row>
    <row r="341" spans="1:13" x14ac:dyDescent="0.3">
      <c r="A341" s="10">
        <v>3</v>
      </c>
      <c r="B341" s="10" t="s">
        <v>1290</v>
      </c>
      <c r="C341" s="164" t="s">
        <v>26627</v>
      </c>
      <c r="D341" s="10" t="s">
        <v>926</v>
      </c>
      <c r="E341" s="10">
        <v>288.80427300000002</v>
      </c>
      <c r="F341" s="10">
        <v>1084.4632979999999</v>
      </c>
      <c r="G341" s="10">
        <v>49.565103000000001</v>
      </c>
      <c r="H341" s="10">
        <v>0</v>
      </c>
      <c r="I341" s="10">
        <v>15.3066418</v>
      </c>
      <c r="J341" s="10">
        <v>86.184736005999994</v>
      </c>
      <c r="K341" s="10">
        <v>1.0479693999999999</v>
      </c>
      <c r="L341" s="10">
        <v>0</v>
      </c>
      <c r="M341" s="10">
        <f t="shared" si="7"/>
        <v>1525.372021206</v>
      </c>
    </row>
    <row r="342" spans="1:13" x14ac:dyDescent="0.3">
      <c r="A342" s="10">
        <v>3</v>
      </c>
      <c r="B342" s="10" t="s">
        <v>1290</v>
      </c>
      <c r="C342" s="164" t="s">
        <v>26629</v>
      </c>
      <c r="D342" s="10" t="s">
        <v>26628</v>
      </c>
      <c r="E342" s="10">
        <v>2424.0382920000002</v>
      </c>
      <c r="F342" s="10">
        <v>364.00242803999998</v>
      </c>
      <c r="G342" s="10">
        <v>194.77805319999999</v>
      </c>
      <c r="H342" s="10">
        <v>0</v>
      </c>
      <c r="I342" s="10">
        <v>88.602164800000011</v>
      </c>
      <c r="J342" s="10">
        <v>30.523963383000002</v>
      </c>
      <c r="K342" s="10">
        <v>6.1328259889999996</v>
      </c>
      <c r="L342" s="10">
        <v>0</v>
      </c>
      <c r="M342" s="10">
        <f t="shared" si="7"/>
        <v>3108.0777274120005</v>
      </c>
    </row>
    <row r="343" spans="1:13" x14ac:dyDescent="0.3">
      <c r="A343" s="10">
        <v>3</v>
      </c>
      <c r="B343" s="10" t="s">
        <v>1290</v>
      </c>
      <c r="C343" s="164" t="s">
        <v>26630</v>
      </c>
      <c r="D343" s="10" t="s">
        <v>24026</v>
      </c>
      <c r="E343" s="10">
        <v>20.456683499999997</v>
      </c>
      <c r="F343" s="10">
        <v>24.141137101000002</v>
      </c>
      <c r="G343" s="10">
        <v>17.180463</v>
      </c>
      <c r="H343" s="10">
        <v>0</v>
      </c>
      <c r="I343" s="10">
        <v>1.0858149799999999</v>
      </c>
      <c r="J343" s="10">
        <v>1.9693381147</v>
      </c>
      <c r="K343" s="10">
        <v>0.41040890000000002</v>
      </c>
      <c r="L343" s="10">
        <v>0</v>
      </c>
      <c r="M343" s="10">
        <f t="shared" si="7"/>
        <v>65.243845595699995</v>
      </c>
    </row>
    <row r="344" spans="1:13" x14ac:dyDescent="0.3">
      <c r="A344" s="10">
        <v>3</v>
      </c>
      <c r="B344" s="10" t="s">
        <v>1290</v>
      </c>
      <c r="C344" s="164" t="s">
        <v>26631</v>
      </c>
      <c r="D344" s="10" t="s">
        <v>25797</v>
      </c>
      <c r="E344" s="10">
        <v>383.845956</v>
      </c>
      <c r="F344" s="10">
        <v>273.10277924000002</v>
      </c>
      <c r="G344" s="10">
        <v>736.93361900000002</v>
      </c>
      <c r="H344" s="10">
        <v>0</v>
      </c>
      <c r="I344" s="10">
        <v>17.287353100000001</v>
      </c>
      <c r="J344" s="10">
        <v>22.506770611</v>
      </c>
      <c r="K344" s="10">
        <v>25.261299000000001</v>
      </c>
      <c r="L344" s="10">
        <v>0</v>
      </c>
      <c r="M344" s="10">
        <f t="shared" si="7"/>
        <v>1458.9377769510002</v>
      </c>
    </row>
    <row r="345" spans="1:13" x14ac:dyDescent="0.3">
      <c r="A345" s="10">
        <v>3</v>
      </c>
      <c r="B345" s="10" t="s">
        <v>1290</v>
      </c>
      <c r="C345" s="164" t="s">
        <v>26748</v>
      </c>
      <c r="D345" s="10" t="s">
        <v>26747</v>
      </c>
      <c r="E345" s="10">
        <v>35.1753018</v>
      </c>
      <c r="F345" s="10">
        <v>9.5113562503000004</v>
      </c>
      <c r="G345" s="10">
        <v>25.919699999999999</v>
      </c>
      <c r="H345" s="10">
        <v>0</v>
      </c>
      <c r="I345" s="10">
        <v>2.0542437899999997</v>
      </c>
      <c r="J345" s="10">
        <v>0.83395157610000004</v>
      </c>
      <c r="K345" s="10">
        <v>0.90767500000000001</v>
      </c>
      <c r="L345" s="10">
        <v>0</v>
      </c>
      <c r="M345" s="10">
        <f t="shared" si="7"/>
        <v>74.402228416400007</v>
      </c>
    </row>
    <row r="346" spans="1:13" x14ac:dyDescent="0.3">
      <c r="A346" s="10">
        <v>3</v>
      </c>
      <c r="B346" s="10" t="s">
        <v>1290</v>
      </c>
      <c r="C346" s="164" t="s">
        <v>26633</v>
      </c>
      <c r="D346" s="10" t="s">
        <v>26632</v>
      </c>
      <c r="E346" s="10">
        <v>932.53265999999996</v>
      </c>
      <c r="F346" s="10">
        <v>28.846755014999999</v>
      </c>
      <c r="G346" s="10">
        <v>0</v>
      </c>
      <c r="H346" s="10">
        <v>0</v>
      </c>
      <c r="I346" s="10">
        <v>31.089076940000002</v>
      </c>
      <c r="J346" s="10">
        <v>2.4308860739</v>
      </c>
      <c r="K346" s="10">
        <v>0</v>
      </c>
      <c r="L346" s="10">
        <v>0</v>
      </c>
      <c r="M346" s="10">
        <f t="shared" si="7"/>
        <v>994.89937802889995</v>
      </c>
    </row>
    <row r="347" spans="1:13" x14ac:dyDescent="0.3">
      <c r="A347" s="10">
        <v>3</v>
      </c>
      <c r="B347" s="10" t="s">
        <v>1290</v>
      </c>
      <c r="C347" s="164" t="s">
        <v>26635</v>
      </c>
      <c r="D347" s="10" t="s">
        <v>26634</v>
      </c>
      <c r="E347" s="10">
        <v>1865.2436289999998</v>
      </c>
      <c r="F347" s="10">
        <v>147.66262287999999</v>
      </c>
      <c r="G347" s="10">
        <v>663.15801199999999</v>
      </c>
      <c r="H347" s="10">
        <v>0</v>
      </c>
      <c r="I347" s="10">
        <v>69.766244</v>
      </c>
      <c r="J347" s="10">
        <v>12.268456384</v>
      </c>
      <c r="K347" s="10">
        <v>20.629704499999999</v>
      </c>
      <c r="L347" s="10">
        <v>0</v>
      </c>
      <c r="M347" s="10">
        <f t="shared" si="7"/>
        <v>2778.7286687639998</v>
      </c>
    </row>
    <row r="348" spans="1:13" x14ac:dyDescent="0.3">
      <c r="A348" s="10">
        <v>3</v>
      </c>
      <c r="B348" s="10" t="s">
        <v>1290</v>
      </c>
      <c r="C348" s="164" t="s">
        <v>26750</v>
      </c>
      <c r="D348" s="10" t="s">
        <v>26749</v>
      </c>
      <c r="E348" s="10">
        <v>494.843751</v>
      </c>
      <c r="F348" s="10">
        <v>35.232359819999999</v>
      </c>
      <c r="G348" s="10">
        <v>37.161233000000003</v>
      </c>
      <c r="H348" s="10">
        <v>0</v>
      </c>
      <c r="I348" s="10">
        <v>17.853097559999998</v>
      </c>
      <c r="J348" s="10">
        <v>3.0791674650999998</v>
      </c>
      <c r="K348" s="10">
        <v>1.2076975000000001</v>
      </c>
      <c r="L348" s="10">
        <v>0</v>
      </c>
      <c r="M348" s="10">
        <f t="shared" si="7"/>
        <v>589.37730634510001</v>
      </c>
    </row>
    <row r="349" spans="1:13" x14ac:dyDescent="0.3">
      <c r="A349" s="10">
        <v>3</v>
      </c>
      <c r="B349" s="10" t="s">
        <v>1290</v>
      </c>
      <c r="C349" s="164" t="s">
        <v>26636</v>
      </c>
      <c r="D349" s="10" t="s">
        <v>25328</v>
      </c>
      <c r="E349" s="10">
        <v>1222.781559</v>
      </c>
      <c r="F349" s="10">
        <v>64.120686559000006</v>
      </c>
      <c r="G349" s="10">
        <v>2.9114200000000001</v>
      </c>
      <c r="H349" s="10">
        <v>0</v>
      </c>
      <c r="I349" s="10">
        <v>44.357025100000001</v>
      </c>
      <c r="J349" s="10">
        <v>5.1663093799000004</v>
      </c>
      <c r="K349" s="10">
        <v>0.101954</v>
      </c>
      <c r="L349" s="10">
        <v>0</v>
      </c>
      <c r="M349" s="10">
        <f t="shared" si="7"/>
        <v>1339.4389540389</v>
      </c>
    </row>
    <row r="350" spans="1:13" x14ac:dyDescent="0.3">
      <c r="A350" s="10">
        <v>3</v>
      </c>
      <c r="B350" s="10" t="s">
        <v>1290</v>
      </c>
      <c r="C350" s="164" t="s">
        <v>26637</v>
      </c>
      <c r="D350" s="10" t="s">
        <v>1213</v>
      </c>
      <c r="E350" s="10">
        <v>101.236394</v>
      </c>
      <c r="F350" s="10">
        <v>100.58230825</v>
      </c>
      <c r="G350" s="10">
        <v>108.88219859</v>
      </c>
      <c r="H350" s="10">
        <v>7.3703099999999999</v>
      </c>
      <c r="I350" s="10">
        <v>5.75173778</v>
      </c>
      <c r="J350" s="10">
        <v>10.935672115999999</v>
      </c>
      <c r="K350" s="10">
        <v>3.8129158515000001</v>
      </c>
      <c r="L350" s="10">
        <v>0.23628199999999999</v>
      </c>
      <c r="M350" s="10">
        <f t="shared" si="7"/>
        <v>338.80781858750004</v>
      </c>
    </row>
    <row r="351" spans="1:13" x14ac:dyDescent="0.3">
      <c r="A351" s="10">
        <v>3</v>
      </c>
      <c r="B351" s="10" t="s">
        <v>1290</v>
      </c>
      <c r="C351" s="164" t="s">
        <v>26639</v>
      </c>
      <c r="D351" s="10" t="s">
        <v>26638</v>
      </c>
      <c r="E351" s="10">
        <v>124.63783600000001</v>
      </c>
      <c r="F351" s="10">
        <v>68.605726513999997</v>
      </c>
      <c r="G351" s="10">
        <v>12.8247959</v>
      </c>
      <c r="H351" s="10">
        <v>0</v>
      </c>
      <c r="I351" s="10">
        <v>6.1753755900000007</v>
      </c>
      <c r="J351" s="10">
        <v>5.6241984227000001</v>
      </c>
      <c r="K351" s="10">
        <v>0.29043263000000002</v>
      </c>
      <c r="L351" s="10">
        <v>0</v>
      </c>
      <c r="M351" s="10">
        <f t="shared" si="7"/>
        <v>218.15836505670001</v>
      </c>
    </row>
    <row r="352" spans="1:13" x14ac:dyDescent="0.3">
      <c r="A352" s="10">
        <v>3</v>
      </c>
      <c r="B352" s="10" t="s">
        <v>1290</v>
      </c>
      <c r="C352" s="164" t="s">
        <v>26752</v>
      </c>
      <c r="D352" s="10" t="s">
        <v>26751</v>
      </c>
      <c r="E352" s="10">
        <v>11.6096173</v>
      </c>
      <c r="F352" s="10">
        <v>5.8590884000000001</v>
      </c>
      <c r="G352" s="10">
        <v>11.168029000000001</v>
      </c>
      <c r="H352" s="10">
        <v>0</v>
      </c>
      <c r="I352" s="10">
        <v>0.73366670999999994</v>
      </c>
      <c r="J352" s="10">
        <v>0.49944047000000003</v>
      </c>
      <c r="K352" s="10">
        <v>0.39108999999999999</v>
      </c>
      <c r="L352" s="10">
        <v>0</v>
      </c>
      <c r="M352" s="10">
        <f t="shared" si="7"/>
        <v>30.260931880000001</v>
      </c>
    </row>
    <row r="353" spans="1:13" x14ac:dyDescent="0.3">
      <c r="A353" s="10">
        <v>3</v>
      </c>
      <c r="B353" s="10" t="s">
        <v>1290</v>
      </c>
      <c r="C353" s="164" t="s">
        <v>26640</v>
      </c>
      <c r="D353" s="10" t="s">
        <v>385</v>
      </c>
      <c r="E353" s="10">
        <v>488.06202199999996</v>
      </c>
      <c r="F353" s="10">
        <v>311.95496300999997</v>
      </c>
      <c r="G353" s="10">
        <v>449.92593599999998</v>
      </c>
      <c r="H353" s="10">
        <v>0</v>
      </c>
      <c r="I353" s="10">
        <v>19.370583200000002</v>
      </c>
      <c r="J353" s="10">
        <v>25.959127359</v>
      </c>
      <c r="K353" s="10">
        <v>15.449552799999999</v>
      </c>
      <c r="L353" s="10">
        <v>0</v>
      </c>
      <c r="M353" s="10">
        <f t="shared" si="7"/>
        <v>1310.7221843689997</v>
      </c>
    </row>
    <row r="354" spans="1:13" x14ac:dyDescent="0.3">
      <c r="A354" s="10">
        <v>3</v>
      </c>
      <c r="B354" s="10" t="s">
        <v>1290</v>
      </c>
      <c r="C354" s="164" t="s">
        <v>26641</v>
      </c>
      <c r="D354" s="10" t="s">
        <v>24334</v>
      </c>
      <c r="E354" s="10">
        <v>1704.236578</v>
      </c>
      <c r="F354" s="10">
        <v>145.93153162999999</v>
      </c>
      <c r="G354" s="10">
        <v>403.61329999999998</v>
      </c>
      <c r="H354" s="10">
        <v>2.00102</v>
      </c>
      <c r="I354" s="10">
        <v>58.5836434</v>
      </c>
      <c r="J354" s="10">
        <v>12.060313318</v>
      </c>
      <c r="K354" s="10">
        <v>11.778017999999999</v>
      </c>
      <c r="L354" s="10">
        <v>6.4149899999999996E-2</v>
      </c>
      <c r="M354" s="10">
        <f t="shared" si="7"/>
        <v>2338.2685542479999</v>
      </c>
    </row>
    <row r="355" spans="1:13" x14ac:dyDescent="0.3">
      <c r="A355" s="10">
        <v>3</v>
      </c>
      <c r="B355" s="10" t="s">
        <v>1290</v>
      </c>
      <c r="C355" s="164" t="s">
        <v>26642</v>
      </c>
      <c r="D355" s="10" t="s">
        <v>319</v>
      </c>
      <c r="E355" s="10">
        <v>2046.8516</v>
      </c>
      <c r="F355" s="10">
        <v>155.77346724</v>
      </c>
      <c r="G355" s="10">
        <v>0</v>
      </c>
      <c r="H355" s="10">
        <v>0</v>
      </c>
      <c r="I355" s="10">
        <v>71.81698089999999</v>
      </c>
      <c r="J355" s="10">
        <v>12.978930426</v>
      </c>
      <c r="K355" s="10">
        <v>0</v>
      </c>
      <c r="L355" s="10">
        <v>0</v>
      </c>
      <c r="M355" s="10">
        <f t="shared" si="7"/>
        <v>2287.420978566</v>
      </c>
    </row>
    <row r="356" spans="1:13" x14ac:dyDescent="0.3">
      <c r="A356" s="10">
        <v>3</v>
      </c>
      <c r="B356" s="10" t="s">
        <v>1290</v>
      </c>
      <c r="C356" s="164" t="s">
        <v>26644</v>
      </c>
      <c r="D356" s="10" t="s">
        <v>27320</v>
      </c>
      <c r="E356" s="10">
        <v>54.271800899999995</v>
      </c>
      <c r="F356" s="10">
        <v>58.613251091999999</v>
      </c>
      <c r="G356" s="10">
        <v>32.456859999999999</v>
      </c>
      <c r="H356" s="10">
        <v>18.4035419</v>
      </c>
      <c r="I356" s="10">
        <v>2.9355220499999999</v>
      </c>
      <c r="J356" s="10">
        <v>4.2760951211</v>
      </c>
      <c r="K356" s="10">
        <v>0.95830499999999996</v>
      </c>
      <c r="L356" s="10">
        <v>1.49964257</v>
      </c>
      <c r="M356" s="10">
        <f t="shared" si="7"/>
        <v>173.4150186331</v>
      </c>
    </row>
    <row r="357" spans="1:13" x14ac:dyDescent="0.3">
      <c r="A357" s="10">
        <v>3</v>
      </c>
      <c r="B357" s="10" t="s">
        <v>1290</v>
      </c>
      <c r="C357" s="164" t="s">
        <v>26645</v>
      </c>
      <c r="D357" s="10" t="s">
        <v>23096</v>
      </c>
      <c r="E357" s="10">
        <v>284.86539299999998</v>
      </c>
      <c r="F357" s="10">
        <v>64.780974017000005</v>
      </c>
      <c r="G357" s="10">
        <v>176.09482700000001</v>
      </c>
      <c r="H357" s="10">
        <v>0</v>
      </c>
      <c r="I357" s="10">
        <v>11.835048069999999</v>
      </c>
      <c r="J357" s="10">
        <v>5.3504026161000002</v>
      </c>
      <c r="K357" s="10">
        <v>6.0531534999999996</v>
      </c>
      <c r="M357" s="10">
        <f t="shared" si="7"/>
        <v>548.97979820310002</v>
      </c>
    </row>
    <row r="358" spans="1:13" x14ac:dyDescent="0.3">
      <c r="A358" s="10">
        <v>3</v>
      </c>
      <c r="B358" s="10" t="s">
        <v>1290</v>
      </c>
      <c r="C358" s="164" t="s">
        <v>26754</v>
      </c>
      <c r="D358" s="10" t="s">
        <v>26753</v>
      </c>
      <c r="E358" s="10">
        <v>264.6112</v>
      </c>
      <c r="F358" s="10">
        <v>40.231499806999999</v>
      </c>
      <c r="G358" s="10">
        <v>14.971315000000001</v>
      </c>
      <c r="H358" s="10">
        <v>0</v>
      </c>
      <c r="I358" s="10">
        <v>7.9571318</v>
      </c>
      <c r="J358" s="10">
        <v>3.4975960404999999</v>
      </c>
      <c r="K358" s="10">
        <v>0.47677387999999998</v>
      </c>
      <c r="L358" s="10">
        <v>0</v>
      </c>
      <c r="M358" s="10">
        <f t="shared" si="7"/>
        <v>331.7455165275</v>
      </c>
    </row>
    <row r="359" spans="1:13" x14ac:dyDescent="0.3">
      <c r="A359" s="10">
        <v>3</v>
      </c>
      <c r="B359" s="10" t="s">
        <v>1290</v>
      </c>
      <c r="C359" s="164" t="s">
        <v>26756</v>
      </c>
      <c r="D359" s="10" t="s">
        <v>26755</v>
      </c>
      <c r="E359" s="10">
        <v>845.22311000000002</v>
      </c>
      <c r="F359" s="10">
        <v>210.38769622000001</v>
      </c>
      <c r="G359" s="10">
        <v>219.05838564000001</v>
      </c>
      <c r="H359" s="10">
        <v>213.08918800000001</v>
      </c>
      <c r="I359" s="10">
        <v>40.652393099999998</v>
      </c>
      <c r="J359" s="10">
        <v>17.373217646000001</v>
      </c>
      <c r="K359" s="10">
        <v>6.9241720400000002</v>
      </c>
      <c r="L359" s="10">
        <v>6.8313611300000003</v>
      </c>
      <c r="M359" s="10">
        <f t="shared" si="7"/>
        <v>1559.5395237760001</v>
      </c>
    </row>
    <row r="360" spans="1:13" x14ac:dyDescent="0.3">
      <c r="A360" s="10">
        <v>3</v>
      </c>
      <c r="B360" s="10" t="s">
        <v>1290</v>
      </c>
      <c r="C360" s="164" t="s">
        <v>26646</v>
      </c>
      <c r="D360" s="10" t="s">
        <v>822</v>
      </c>
      <c r="E360" s="10">
        <v>1603.1743000000001</v>
      </c>
      <c r="F360" s="10">
        <v>763.20052343999998</v>
      </c>
      <c r="G360" s="10">
        <v>288.72206705000002</v>
      </c>
      <c r="H360" s="10">
        <v>13.3112035</v>
      </c>
      <c r="I360" s="10">
        <v>70.097234</v>
      </c>
      <c r="J360" s="10">
        <v>63.318283135000001</v>
      </c>
      <c r="K360" s="10">
        <v>8.5523087345000004</v>
      </c>
      <c r="L360" s="10">
        <v>0.63575817999999995</v>
      </c>
      <c r="M360" s="10">
        <f t="shared" si="7"/>
        <v>2811.0116780394997</v>
      </c>
    </row>
    <row r="361" spans="1:13" x14ac:dyDescent="0.3">
      <c r="A361" s="10">
        <v>3</v>
      </c>
      <c r="B361" s="10" t="s">
        <v>1290</v>
      </c>
      <c r="C361" s="164" t="s">
        <v>26647</v>
      </c>
      <c r="D361" s="10" t="s">
        <v>256</v>
      </c>
      <c r="E361" s="10">
        <v>147.85079400000001</v>
      </c>
      <c r="F361" s="10">
        <v>85.848393544999993</v>
      </c>
      <c r="G361" s="10">
        <v>98.995130000000003</v>
      </c>
      <c r="H361" s="10">
        <v>0</v>
      </c>
      <c r="I361" s="10">
        <v>7.1779937599999997</v>
      </c>
      <c r="J361" s="10">
        <v>7.1987529279000002</v>
      </c>
      <c r="K361" s="10">
        <v>3.4540462000000001</v>
      </c>
      <c r="L361" s="10">
        <v>0</v>
      </c>
      <c r="M361" s="10">
        <f t="shared" si="7"/>
        <v>350.52511043289996</v>
      </c>
    </row>
    <row r="362" spans="1:13" x14ac:dyDescent="0.3">
      <c r="A362" s="10">
        <v>3</v>
      </c>
      <c r="B362" s="10" t="s">
        <v>1290</v>
      </c>
      <c r="C362" s="164" t="s">
        <v>26758</v>
      </c>
      <c r="D362" s="10" t="s">
        <v>26757</v>
      </c>
      <c r="E362" s="10">
        <v>208.286202</v>
      </c>
      <c r="F362" s="10">
        <v>9.7586359081000005</v>
      </c>
      <c r="G362" s="10">
        <v>17.12491</v>
      </c>
      <c r="H362" s="10">
        <v>0</v>
      </c>
      <c r="I362" s="10">
        <v>7.5100783</v>
      </c>
      <c r="J362" s="10">
        <v>0.8025306405</v>
      </c>
      <c r="K362" s="10">
        <v>0.51076549999999998</v>
      </c>
      <c r="L362" s="10">
        <v>0</v>
      </c>
      <c r="M362" s="10">
        <f t="shared" si="7"/>
        <v>243.9931223486</v>
      </c>
    </row>
    <row r="363" spans="1:13" x14ac:dyDescent="0.3">
      <c r="A363" s="10">
        <v>3</v>
      </c>
      <c r="B363" s="10" t="s">
        <v>1290</v>
      </c>
      <c r="C363" s="164" t="s">
        <v>26760</v>
      </c>
      <c r="D363" s="10" t="s">
        <v>26759</v>
      </c>
      <c r="E363" s="10">
        <v>31.074474000000002</v>
      </c>
      <c r="F363" s="10">
        <v>14.830643999999999</v>
      </c>
      <c r="G363" s="10">
        <v>49.817227000000003</v>
      </c>
      <c r="H363" s="10">
        <v>0</v>
      </c>
      <c r="I363" s="10">
        <v>1.3541253299999998</v>
      </c>
      <c r="J363" s="10">
        <v>1.30946104</v>
      </c>
      <c r="K363" s="10">
        <v>1.4858461000000001</v>
      </c>
      <c r="L363" s="10">
        <v>0</v>
      </c>
      <c r="M363" s="10">
        <f t="shared" si="7"/>
        <v>99.871777470000012</v>
      </c>
    </row>
    <row r="364" spans="1:13" x14ac:dyDescent="0.3">
      <c r="A364" s="10">
        <v>3</v>
      </c>
      <c r="B364" s="10" t="s">
        <v>1290</v>
      </c>
      <c r="C364" s="164" t="s">
        <v>26648</v>
      </c>
      <c r="D364" s="10" t="s">
        <v>25663</v>
      </c>
      <c r="E364" s="10">
        <v>10.393349899999999</v>
      </c>
      <c r="F364" s="10">
        <v>19.300928383999999</v>
      </c>
      <c r="G364" s="10">
        <v>0</v>
      </c>
      <c r="H364" s="10">
        <v>0</v>
      </c>
      <c r="I364" s="10">
        <v>0.58784893999999999</v>
      </c>
      <c r="J364" s="10">
        <v>1.6385065494</v>
      </c>
      <c r="K364" s="10">
        <v>0</v>
      </c>
      <c r="L364" s="10">
        <v>0</v>
      </c>
      <c r="M364" s="10">
        <f t="shared" si="7"/>
        <v>31.920633773399999</v>
      </c>
    </row>
    <row r="365" spans="1:13" x14ac:dyDescent="0.3">
      <c r="A365" s="10">
        <v>3</v>
      </c>
      <c r="B365" s="10" t="s">
        <v>1290</v>
      </c>
      <c r="C365" s="164" t="s">
        <v>26650</v>
      </c>
      <c r="D365" s="10" t="s">
        <v>26649</v>
      </c>
      <c r="E365" s="10">
        <v>286.04124200000001</v>
      </c>
      <c r="F365" s="10">
        <v>311.67082418000001</v>
      </c>
      <c r="G365" s="10">
        <v>81.703749999999999</v>
      </c>
      <c r="H365" s="10">
        <v>0</v>
      </c>
      <c r="I365" s="10">
        <v>13.889383599999999</v>
      </c>
      <c r="J365" s="10">
        <v>25.999520773</v>
      </c>
      <c r="K365" s="10">
        <v>2.7308219</v>
      </c>
      <c r="L365" s="10">
        <v>0</v>
      </c>
      <c r="M365" s="10">
        <f t="shared" si="7"/>
        <v>722.03554245299995</v>
      </c>
    </row>
    <row r="366" spans="1:13" x14ac:dyDescent="0.3">
      <c r="A366" s="10">
        <v>3</v>
      </c>
      <c r="B366" s="10" t="s">
        <v>1290</v>
      </c>
      <c r="C366" s="164" t="s">
        <v>26651</v>
      </c>
      <c r="D366" s="10" t="s">
        <v>434</v>
      </c>
      <c r="E366" s="10">
        <v>45.2435367</v>
      </c>
      <c r="F366" s="10">
        <v>33.128588723999997</v>
      </c>
      <c r="G366" s="10">
        <v>9.0490299999999996E-3</v>
      </c>
      <c r="H366" s="10">
        <v>0</v>
      </c>
      <c r="I366" s="10">
        <v>2.3204303900000003</v>
      </c>
      <c r="J366" s="10">
        <v>2.7346508759999999</v>
      </c>
      <c r="K366" s="10">
        <v>3.1688499999999999E-4</v>
      </c>
      <c r="L366" s="10">
        <v>0</v>
      </c>
      <c r="M366" s="10">
        <f t="shared" si="7"/>
        <v>83.436572604999995</v>
      </c>
    </row>
    <row r="367" spans="1:13" x14ac:dyDescent="0.3">
      <c r="A367" s="10">
        <v>3</v>
      </c>
      <c r="B367" s="10" t="s">
        <v>1290</v>
      </c>
      <c r="C367" s="164" t="s">
        <v>26762</v>
      </c>
      <c r="D367" s="10" t="s">
        <v>26761</v>
      </c>
      <c r="E367" s="10">
        <v>369.39183099999997</v>
      </c>
      <c r="F367" s="10">
        <v>51.493272056999999</v>
      </c>
      <c r="G367" s="10">
        <v>51.619169169999999</v>
      </c>
      <c r="H367" s="10">
        <v>0</v>
      </c>
      <c r="I367" s="10">
        <v>14.2872872</v>
      </c>
      <c r="J367" s="10">
        <v>4.3415905104999997</v>
      </c>
      <c r="K367" s="10">
        <v>1.7872088362</v>
      </c>
      <c r="L367" s="10">
        <v>0</v>
      </c>
      <c r="M367" s="10">
        <f t="shared" si="7"/>
        <v>492.9203587737</v>
      </c>
    </row>
    <row r="368" spans="1:13" x14ac:dyDescent="0.3">
      <c r="A368" s="10">
        <v>3</v>
      </c>
      <c r="B368" s="10" t="s">
        <v>1290</v>
      </c>
      <c r="C368" s="164" t="s">
        <v>26653</v>
      </c>
      <c r="D368" s="10" t="s">
        <v>26652</v>
      </c>
      <c r="E368" s="10">
        <v>100.9827964</v>
      </c>
      <c r="F368" s="10">
        <v>58.263484761000001</v>
      </c>
      <c r="G368" s="10">
        <v>335.53434707999997</v>
      </c>
      <c r="H368" s="10">
        <v>0</v>
      </c>
      <c r="I368" s="10">
        <v>5.3653305199999997</v>
      </c>
      <c r="J368" s="10">
        <v>5.5331274534999997</v>
      </c>
      <c r="K368" s="10">
        <v>10.007607188</v>
      </c>
      <c r="L368" s="10">
        <v>0</v>
      </c>
      <c r="M368" s="10">
        <f t="shared" si="7"/>
        <v>515.68669340249994</v>
      </c>
    </row>
    <row r="369" spans="1:13" x14ac:dyDescent="0.3">
      <c r="A369" s="10">
        <v>3</v>
      </c>
      <c r="B369" s="10" t="s">
        <v>1290</v>
      </c>
      <c r="C369" s="164" t="s">
        <v>26655</v>
      </c>
      <c r="D369" s="10" t="s">
        <v>26654</v>
      </c>
      <c r="E369" s="10">
        <v>789.55526700000007</v>
      </c>
      <c r="F369" s="10">
        <v>135.68567874999999</v>
      </c>
      <c r="G369" s="10">
        <v>488.04064</v>
      </c>
      <c r="H369" s="10">
        <v>0</v>
      </c>
      <c r="I369" s="10">
        <v>29.302686999999999</v>
      </c>
      <c r="J369" s="10">
        <v>11.303153231</v>
      </c>
      <c r="K369" s="10">
        <v>15.724441000000001</v>
      </c>
      <c r="L369" s="10">
        <v>0</v>
      </c>
      <c r="M369" s="10">
        <f t="shared" si="7"/>
        <v>1469.611866981</v>
      </c>
    </row>
    <row r="370" spans="1:13" x14ac:dyDescent="0.3">
      <c r="A370" s="10">
        <v>3</v>
      </c>
      <c r="B370" s="10" t="s">
        <v>1290</v>
      </c>
      <c r="C370" s="164" t="s">
        <v>26764</v>
      </c>
      <c r="D370" s="10" t="s">
        <v>26763</v>
      </c>
      <c r="E370" s="10">
        <v>318.15486430000004</v>
      </c>
      <c r="F370" s="10">
        <v>7.6233326999999997</v>
      </c>
      <c r="G370" s="10">
        <v>45.605649999999997</v>
      </c>
      <c r="H370" s="10">
        <v>0</v>
      </c>
      <c r="I370" s="10">
        <v>9.1757842699999994</v>
      </c>
      <c r="J370" s="10">
        <v>0.67403391499999998</v>
      </c>
      <c r="K370" s="10">
        <v>1.33659065</v>
      </c>
      <c r="L370" s="10">
        <v>0</v>
      </c>
      <c r="M370" s="10">
        <f t="shared" si="7"/>
        <v>382.57025583500007</v>
      </c>
    </row>
    <row r="371" spans="1:13" x14ac:dyDescent="0.3">
      <c r="A371" s="10">
        <v>3</v>
      </c>
      <c r="B371" s="10" t="s">
        <v>1290</v>
      </c>
      <c r="C371" s="164" t="s">
        <v>26656</v>
      </c>
      <c r="D371" s="10" t="s">
        <v>467</v>
      </c>
      <c r="E371" s="10">
        <v>97.443781999999999</v>
      </c>
      <c r="F371" s="10">
        <v>84.778654724999996</v>
      </c>
      <c r="G371" s="10">
        <v>0</v>
      </c>
      <c r="H371" s="10">
        <v>16.311202999999999</v>
      </c>
      <c r="I371" s="10">
        <v>4.8615048999999999</v>
      </c>
      <c r="J371" s="10">
        <v>6.4185380672000001</v>
      </c>
      <c r="K371" s="10">
        <v>0</v>
      </c>
      <c r="L371" s="10">
        <v>0.5229142</v>
      </c>
      <c r="M371" s="10">
        <f t="shared" si="7"/>
        <v>210.33659689219999</v>
      </c>
    </row>
    <row r="372" spans="1:13" x14ac:dyDescent="0.3">
      <c r="A372" s="10">
        <v>3</v>
      </c>
      <c r="B372" s="10" t="s">
        <v>1290</v>
      </c>
      <c r="C372" s="164" t="s">
        <v>26657</v>
      </c>
      <c r="D372" s="10" t="s">
        <v>928</v>
      </c>
      <c r="E372" s="10">
        <v>2651.1619000000001</v>
      </c>
      <c r="F372" s="10">
        <v>2157.0736797</v>
      </c>
      <c r="G372" s="10">
        <v>343.58285000000001</v>
      </c>
      <c r="H372" s="10">
        <v>9.0502929999999999</v>
      </c>
      <c r="I372" s="10">
        <v>133.640286</v>
      </c>
      <c r="J372" s="10">
        <v>177.25271656000001</v>
      </c>
      <c r="K372" s="10">
        <v>7.0519360000000004</v>
      </c>
      <c r="L372" s="10">
        <v>0.60871560000000002</v>
      </c>
      <c r="M372" s="10">
        <f t="shared" si="7"/>
        <v>5479.4223768600004</v>
      </c>
    </row>
    <row r="373" spans="1:13" x14ac:dyDescent="0.3">
      <c r="A373" s="10">
        <v>3</v>
      </c>
      <c r="B373" s="10" t="s">
        <v>1290</v>
      </c>
      <c r="C373" s="164" t="s">
        <v>26766</v>
      </c>
      <c r="D373" s="10" t="s">
        <v>26765</v>
      </c>
      <c r="E373" s="10">
        <v>36.594320499999995</v>
      </c>
      <c r="F373" s="10">
        <v>23.077933645000002</v>
      </c>
      <c r="G373" s="10">
        <v>0</v>
      </c>
      <c r="H373" s="10">
        <v>0</v>
      </c>
      <c r="I373" s="10">
        <v>2.1861323600000002</v>
      </c>
      <c r="J373" s="10">
        <v>1.9101639337</v>
      </c>
      <c r="K373" s="10">
        <v>0</v>
      </c>
      <c r="L373" s="10">
        <v>0</v>
      </c>
      <c r="M373" s="10">
        <f t="shared" si="7"/>
        <v>63.768550438699997</v>
      </c>
    </row>
    <row r="374" spans="1:13" x14ac:dyDescent="0.3">
      <c r="A374" s="10">
        <v>3</v>
      </c>
      <c r="B374" s="10" t="s">
        <v>1290</v>
      </c>
      <c r="C374" s="164" t="s">
        <v>26768</v>
      </c>
      <c r="D374" s="10" t="s">
        <v>26767</v>
      </c>
      <c r="E374" s="10">
        <v>11.9305621</v>
      </c>
      <c r="F374" s="10">
        <v>11.461479264999999</v>
      </c>
      <c r="G374" s="10">
        <v>0</v>
      </c>
      <c r="H374" s="10">
        <v>0</v>
      </c>
      <c r="I374" s="10">
        <v>0.7530346</v>
      </c>
      <c r="J374" s="10">
        <v>0.91904838050000004</v>
      </c>
      <c r="K374" s="10">
        <v>0</v>
      </c>
      <c r="L374" s="10">
        <v>0</v>
      </c>
      <c r="M374" s="10">
        <f t="shared" si="7"/>
        <v>25.064124345499998</v>
      </c>
    </row>
    <row r="375" spans="1:13" x14ac:dyDescent="0.3">
      <c r="A375" s="10">
        <v>3</v>
      </c>
      <c r="B375" s="10" t="s">
        <v>1290</v>
      </c>
      <c r="C375" s="164" t="s">
        <v>26658</v>
      </c>
      <c r="D375" s="10" t="s">
        <v>929</v>
      </c>
      <c r="E375" s="10">
        <v>1303.51999</v>
      </c>
      <c r="F375" s="10">
        <v>624.75395814000001</v>
      </c>
      <c r="G375" s="10">
        <v>121.6976276</v>
      </c>
      <c r="H375" s="10">
        <v>0</v>
      </c>
      <c r="I375" s="10">
        <v>54.627372100000002</v>
      </c>
      <c r="J375" s="10">
        <v>52.020087013000001</v>
      </c>
      <c r="K375" s="10">
        <v>4.1608414150000002</v>
      </c>
      <c r="L375" s="10">
        <v>0</v>
      </c>
      <c r="M375" s="10">
        <f t="shared" si="7"/>
        <v>2160.779876268</v>
      </c>
    </row>
    <row r="376" spans="1:13" x14ac:dyDescent="0.3">
      <c r="A376" s="10">
        <v>3</v>
      </c>
      <c r="B376" s="10" t="s">
        <v>1290</v>
      </c>
      <c r="C376" s="164" t="s">
        <v>26659</v>
      </c>
      <c r="D376" s="10" t="s">
        <v>326</v>
      </c>
      <c r="E376" s="10">
        <v>38.524815000000004</v>
      </c>
      <c r="F376" s="10">
        <v>77.673372009999994</v>
      </c>
      <c r="G376" s="10">
        <v>0</v>
      </c>
      <c r="H376" s="10">
        <v>0</v>
      </c>
      <c r="I376" s="10">
        <v>2.20994592</v>
      </c>
      <c r="J376" s="10">
        <v>6.5316215434</v>
      </c>
      <c r="K376" s="10">
        <v>0</v>
      </c>
      <c r="L376" s="10">
        <v>0</v>
      </c>
      <c r="M376" s="10">
        <f t="shared" si="7"/>
        <v>124.9397544734</v>
      </c>
    </row>
    <row r="377" spans="1:13" x14ac:dyDescent="0.3">
      <c r="A377" s="10">
        <v>3</v>
      </c>
      <c r="B377" s="10" t="s">
        <v>1290</v>
      </c>
      <c r="C377" s="164" t="s">
        <v>26661</v>
      </c>
      <c r="D377" s="10" t="s">
        <v>26660</v>
      </c>
      <c r="E377" s="10">
        <v>102.302364</v>
      </c>
      <c r="F377" s="10">
        <v>101.69392534000001</v>
      </c>
      <c r="G377" s="10">
        <v>236.42635899999999</v>
      </c>
      <c r="H377" s="10">
        <v>0</v>
      </c>
      <c r="I377" s="10">
        <v>4.90347417</v>
      </c>
      <c r="J377" s="10">
        <v>8.4795381676999995</v>
      </c>
      <c r="K377" s="10">
        <v>7.0508059799999998</v>
      </c>
      <c r="L377" s="10">
        <v>0</v>
      </c>
      <c r="M377" s="10">
        <f t="shared" si="7"/>
        <v>460.85646665770003</v>
      </c>
    </row>
    <row r="378" spans="1:13" x14ac:dyDescent="0.3">
      <c r="A378" s="10">
        <v>3</v>
      </c>
      <c r="B378" s="10" t="s">
        <v>1290</v>
      </c>
      <c r="C378" s="164" t="s">
        <v>26662</v>
      </c>
      <c r="D378" s="10" t="s">
        <v>666</v>
      </c>
      <c r="E378" s="10">
        <v>642.02250800000002</v>
      </c>
      <c r="F378" s="10">
        <v>237.39300112999999</v>
      </c>
      <c r="G378" s="10">
        <v>102.55753</v>
      </c>
      <c r="H378" s="10">
        <v>0</v>
      </c>
      <c r="I378" s="10">
        <v>24.596936000000003</v>
      </c>
      <c r="J378" s="10">
        <v>19.334394366000001</v>
      </c>
      <c r="K378" s="10">
        <v>3.5914316999999998</v>
      </c>
      <c r="L378" s="10">
        <v>0</v>
      </c>
      <c r="M378" s="10">
        <f t="shared" si="7"/>
        <v>1029.495801196</v>
      </c>
    </row>
    <row r="379" spans="1:13" x14ac:dyDescent="0.3">
      <c r="A379" s="10">
        <v>3</v>
      </c>
      <c r="B379" s="10" t="s">
        <v>1290</v>
      </c>
      <c r="C379" s="164" t="s">
        <v>26770</v>
      </c>
      <c r="D379" s="10" t="s">
        <v>26769</v>
      </c>
      <c r="E379" s="10">
        <v>5.1643248000000002</v>
      </c>
      <c r="F379" s="10">
        <v>3.3937662802999999</v>
      </c>
      <c r="G379" s="10">
        <v>3.9215867000000002</v>
      </c>
      <c r="H379" s="10">
        <v>0</v>
      </c>
      <c r="I379" s="10">
        <v>0.31787171999999997</v>
      </c>
      <c r="J379" s="10">
        <v>0.28109110710000001</v>
      </c>
      <c r="K379" s="10">
        <v>0.12212093</v>
      </c>
      <c r="L379" s="10">
        <v>0</v>
      </c>
      <c r="M379" s="10">
        <f t="shared" si="7"/>
        <v>13.2007615374</v>
      </c>
    </row>
    <row r="380" spans="1:13" x14ac:dyDescent="0.3">
      <c r="A380" s="10">
        <v>3</v>
      </c>
      <c r="B380" s="10" t="s">
        <v>1290</v>
      </c>
      <c r="C380" s="164" t="s">
        <v>26663</v>
      </c>
      <c r="D380" s="10" t="s">
        <v>453</v>
      </c>
      <c r="E380" s="10">
        <v>2095.1018469999999</v>
      </c>
      <c r="F380" s="10">
        <v>518.32361043000003</v>
      </c>
      <c r="G380" s="10">
        <v>28.469256269999999</v>
      </c>
      <c r="H380" s="10">
        <v>0</v>
      </c>
      <c r="I380" s="10">
        <v>79.473174099999994</v>
      </c>
      <c r="J380" s="10">
        <v>42.430687147</v>
      </c>
      <c r="K380" s="10">
        <v>0.72213183700000005</v>
      </c>
      <c r="L380" s="10">
        <v>0</v>
      </c>
      <c r="M380" s="10">
        <f t="shared" si="7"/>
        <v>2764.5207067839997</v>
      </c>
    </row>
    <row r="381" spans="1:13" x14ac:dyDescent="0.3">
      <c r="A381" s="10">
        <v>3</v>
      </c>
      <c r="B381" s="10" t="s">
        <v>1290</v>
      </c>
      <c r="C381" s="164" t="s">
        <v>26772</v>
      </c>
      <c r="D381" s="10" t="s">
        <v>26771</v>
      </c>
      <c r="E381" s="10">
        <v>305.04888799999998</v>
      </c>
      <c r="F381" s="10">
        <v>16.710097723000001</v>
      </c>
      <c r="G381" s="10">
        <v>44.398240000000001</v>
      </c>
      <c r="H381" s="10">
        <v>0</v>
      </c>
      <c r="I381" s="10">
        <v>13.255016300000001</v>
      </c>
      <c r="J381" s="10">
        <v>1.4588226456</v>
      </c>
      <c r="K381" s="10">
        <v>1.0589871</v>
      </c>
      <c r="L381" s="10">
        <v>0</v>
      </c>
      <c r="M381" s="10">
        <f t="shared" si="7"/>
        <v>381.93005176859998</v>
      </c>
    </row>
    <row r="382" spans="1:13" x14ac:dyDescent="0.3">
      <c r="A382" s="10">
        <v>3</v>
      </c>
      <c r="B382" s="10" t="s">
        <v>1290</v>
      </c>
      <c r="C382" s="164" t="s">
        <v>26774</v>
      </c>
      <c r="D382" s="10" t="s">
        <v>26773</v>
      </c>
      <c r="E382" s="10">
        <v>14.2914321</v>
      </c>
      <c r="F382" s="10">
        <v>17.400664249999998</v>
      </c>
      <c r="G382" s="10">
        <v>0</v>
      </c>
      <c r="H382" s="10">
        <v>0</v>
      </c>
      <c r="I382" s="10">
        <v>0.79791539</v>
      </c>
      <c r="J382" s="10">
        <v>1.5024888360999999</v>
      </c>
      <c r="K382" s="10">
        <v>0</v>
      </c>
      <c r="L382" s="10">
        <v>0</v>
      </c>
      <c r="M382" s="10">
        <f t="shared" si="7"/>
        <v>33.992500576099999</v>
      </c>
    </row>
    <row r="383" spans="1:13" x14ac:dyDescent="0.3">
      <c r="A383" s="10">
        <v>3</v>
      </c>
      <c r="B383" s="10" t="s">
        <v>1290</v>
      </c>
      <c r="C383" s="164" t="s">
        <v>26664</v>
      </c>
      <c r="D383" s="10" t="s">
        <v>931</v>
      </c>
      <c r="E383" s="10">
        <v>230.436813</v>
      </c>
      <c r="F383" s="10">
        <v>42.813819047999999</v>
      </c>
      <c r="G383" s="10">
        <v>471.06559311000001</v>
      </c>
      <c r="H383" s="10">
        <v>0</v>
      </c>
      <c r="I383" s="10">
        <v>9.4138732600000008</v>
      </c>
      <c r="J383" s="10">
        <v>3.5642728291000001</v>
      </c>
      <c r="K383" s="10">
        <v>16.496116368999999</v>
      </c>
      <c r="L383" s="10">
        <v>0</v>
      </c>
      <c r="M383" s="10">
        <f t="shared" si="7"/>
        <v>773.79048761609988</v>
      </c>
    </row>
    <row r="384" spans="1:13" x14ac:dyDescent="0.3">
      <c r="A384" s="10">
        <v>3</v>
      </c>
      <c r="B384" s="10" t="s">
        <v>1290</v>
      </c>
      <c r="C384" s="164" t="s">
        <v>26665</v>
      </c>
      <c r="D384" s="10" t="s">
        <v>598</v>
      </c>
      <c r="E384" s="10">
        <v>72.513285999999994</v>
      </c>
      <c r="F384" s="10">
        <v>131.03884676000001</v>
      </c>
      <c r="G384" s="10">
        <v>0</v>
      </c>
      <c r="H384" s="10">
        <v>8.0447869999999995</v>
      </c>
      <c r="I384" s="10">
        <v>3.9687432999999999</v>
      </c>
      <c r="J384" s="10">
        <v>8.9093883614999996</v>
      </c>
      <c r="K384" s="10">
        <v>0</v>
      </c>
      <c r="L384" s="10">
        <v>0.25790456</v>
      </c>
      <c r="M384" s="10">
        <f t="shared" si="7"/>
        <v>224.73295598149997</v>
      </c>
    </row>
    <row r="385" spans="1:13" x14ac:dyDescent="0.3">
      <c r="A385" s="10">
        <v>3</v>
      </c>
      <c r="B385" s="10" t="s">
        <v>1290</v>
      </c>
      <c r="C385" s="164" t="s">
        <v>26667</v>
      </c>
      <c r="D385" s="10" t="s">
        <v>26666</v>
      </c>
      <c r="E385" s="10">
        <v>723.10695899999996</v>
      </c>
      <c r="F385" s="10">
        <v>199.38338865</v>
      </c>
      <c r="G385" s="10">
        <v>457.07799999999997</v>
      </c>
      <c r="H385" s="10">
        <v>0</v>
      </c>
      <c r="I385" s="10">
        <v>26.0157235</v>
      </c>
      <c r="J385" s="10">
        <v>16.486648352</v>
      </c>
      <c r="K385" s="10">
        <v>13.632766999999999</v>
      </c>
      <c r="L385" s="10">
        <v>0</v>
      </c>
      <c r="M385" s="10">
        <f t="shared" si="7"/>
        <v>1435.7034865019998</v>
      </c>
    </row>
    <row r="386" spans="1:13" x14ac:dyDescent="0.3">
      <c r="A386" s="10">
        <v>3</v>
      </c>
      <c r="B386" s="10" t="s">
        <v>1290</v>
      </c>
      <c r="C386" s="164" t="s">
        <v>26668</v>
      </c>
      <c r="D386" s="10" t="s">
        <v>24076</v>
      </c>
      <c r="E386" s="10">
        <v>51.620747000000001</v>
      </c>
      <c r="F386" s="10">
        <v>64.832456802999999</v>
      </c>
      <c r="G386" s="10">
        <v>0</v>
      </c>
      <c r="H386" s="10">
        <v>0</v>
      </c>
      <c r="I386" s="10">
        <v>2.69232038</v>
      </c>
      <c r="J386" s="10">
        <v>5.3750254758000002</v>
      </c>
      <c r="K386" s="10">
        <v>0</v>
      </c>
      <c r="L386" s="10">
        <v>0</v>
      </c>
      <c r="M386" s="10">
        <f t="shared" si="7"/>
        <v>124.52054965880001</v>
      </c>
    </row>
    <row r="387" spans="1:13" x14ac:dyDescent="0.3">
      <c r="A387" s="10">
        <v>3</v>
      </c>
      <c r="B387" s="10" t="s">
        <v>1290</v>
      </c>
      <c r="C387" s="164" t="s">
        <v>26669</v>
      </c>
      <c r="D387" s="10" t="s">
        <v>327</v>
      </c>
      <c r="E387" s="10">
        <v>129.196685</v>
      </c>
      <c r="F387" s="10">
        <v>53.050103329000002</v>
      </c>
      <c r="G387" s="10">
        <v>0</v>
      </c>
      <c r="H387" s="10">
        <v>0</v>
      </c>
      <c r="I387" s="10">
        <v>4.4413412600000006</v>
      </c>
      <c r="J387" s="10">
        <v>4.4074766766</v>
      </c>
      <c r="K387" s="10">
        <v>0</v>
      </c>
      <c r="L387" s="10">
        <v>0</v>
      </c>
      <c r="M387" s="10">
        <f t="shared" si="7"/>
        <v>191.0956062656</v>
      </c>
    </row>
    <row r="388" spans="1:13" x14ac:dyDescent="0.3">
      <c r="A388" s="10">
        <v>3</v>
      </c>
      <c r="B388" s="10" t="s">
        <v>1290</v>
      </c>
      <c r="C388" s="164" t="s">
        <v>26671</v>
      </c>
      <c r="D388" s="10" t="s">
        <v>26670</v>
      </c>
      <c r="E388" s="10">
        <v>807.80110999999999</v>
      </c>
      <c r="F388" s="10">
        <v>63.498877039</v>
      </c>
      <c r="G388" s="10">
        <v>252.38089851999999</v>
      </c>
      <c r="H388" s="10">
        <v>0</v>
      </c>
      <c r="I388" s="10">
        <v>29.790917400000001</v>
      </c>
      <c r="J388" s="10">
        <v>5.2751948516000002</v>
      </c>
      <c r="K388" s="10">
        <v>7.4700990794999997</v>
      </c>
      <c r="L388" s="10">
        <v>0</v>
      </c>
      <c r="M388" s="10">
        <f t="shared" si="7"/>
        <v>1166.2170968900998</v>
      </c>
    </row>
    <row r="389" spans="1:13" x14ac:dyDescent="0.3">
      <c r="A389" s="10">
        <v>3</v>
      </c>
      <c r="B389" s="10" t="s">
        <v>1290</v>
      </c>
      <c r="C389" s="164" t="s">
        <v>26672</v>
      </c>
      <c r="D389" s="10" t="s">
        <v>25369</v>
      </c>
      <c r="E389" s="10">
        <v>525.66080599999998</v>
      </c>
      <c r="F389" s="10">
        <v>149.29646399000001</v>
      </c>
      <c r="G389" s="10">
        <v>139.8966767</v>
      </c>
      <c r="H389" s="10">
        <v>0</v>
      </c>
      <c r="I389" s="10">
        <v>22.538249100000002</v>
      </c>
      <c r="J389" s="10">
        <v>12.213303687</v>
      </c>
      <c r="K389" s="10">
        <v>4.8978934299999999</v>
      </c>
      <c r="L389" s="10">
        <v>0</v>
      </c>
      <c r="M389" s="10">
        <f t="shared" si="7"/>
        <v>854.50339290699992</v>
      </c>
    </row>
    <row r="390" spans="1:13" x14ac:dyDescent="0.3">
      <c r="A390" s="10">
        <v>3</v>
      </c>
      <c r="B390" s="10" t="s">
        <v>1290</v>
      </c>
      <c r="C390" s="164" t="s">
        <v>26776</v>
      </c>
      <c r="D390" s="10" t="s">
        <v>26775</v>
      </c>
      <c r="E390" s="10">
        <v>447.88569999999999</v>
      </c>
      <c r="F390" s="10">
        <v>87.205944075000005</v>
      </c>
      <c r="G390" s="10">
        <v>3.2782599999999997E-4</v>
      </c>
      <c r="H390" s="10">
        <v>169.87430079999999</v>
      </c>
      <c r="I390" s="10">
        <v>22.742267600000002</v>
      </c>
      <c r="J390" s="10">
        <v>5.6518025697000001</v>
      </c>
      <c r="K390" s="153">
        <v>9.7776999999999996E-6</v>
      </c>
      <c r="L390" s="10">
        <v>10.041587566</v>
      </c>
      <c r="M390" s="10">
        <f t="shared" si="7"/>
        <v>743.40194021439993</v>
      </c>
    </row>
    <row r="391" spans="1:13" x14ac:dyDescent="0.3">
      <c r="A391" s="10">
        <v>3</v>
      </c>
      <c r="B391" s="10" t="s">
        <v>1290</v>
      </c>
      <c r="C391" s="164" t="s">
        <v>26673</v>
      </c>
      <c r="D391" s="10" t="s">
        <v>933</v>
      </c>
      <c r="E391" s="10">
        <v>1674.18057</v>
      </c>
      <c r="F391" s="10">
        <v>380.08609031999998</v>
      </c>
      <c r="G391" s="10">
        <v>241.92474300000001</v>
      </c>
      <c r="H391" s="10">
        <v>0</v>
      </c>
      <c r="I391" s="10">
        <v>65.815187899999998</v>
      </c>
      <c r="J391" s="10">
        <v>31.666114436000001</v>
      </c>
      <c r="K391" s="10">
        <v>6.8749197100000004</v>
      </c>
      <c r="L391" s="10">
        <v>0</v>
      </c>
      <c r="M391" s="10">
        <f t="shared" ref="M391:M454" si="8">SUM(E391:L391)</f>
        <v>2400.5476253660004</v>
      </c>
    </row>
    <row r="392" spans="1:13" x14ac:dyDescent="0.3">
      <c r="A392" s="10">
        <v>3</v>
      </c>
      <c r="B392" s="10" t="s">
        <v>1290</v>
      </c>
      <c r="C392" s="164" t="s">
        <v>26778</v>
      </c>
      <c r="D392" s="10" t="s">
        <v>26777</v>
      </c>
      <c r="E392" s="10">
        <v>565.17407800000001</v>
      </c>
      <c r="F392" s="10">
        <v>44.061492706999999</v>
      </c>
      <c r="G392" s="10">
        <v>1.5466953069</v>
      </c>
      <c r="H392" s="10">
        <v>0</v>
      </c>
      <c r="I392" s="10">
        <v>20.667766200000003</v>
      </c>
      <c r="J392" s="10">
        <v>3.8326579404999999</v>
      </c>
      <c r="K392" s="10">
        <v>5.4163233200000001E-2</v>
      </c>
      <c r="L392" s="10">
        <v>0</v>
      </c>
      <c r="M392" s="10">
        <f t="shared" si="8"/>
        <v>635.33685338759994</v>
      </c>
    </row>
    <row r="393" spans="1:13" x14ac:dyDescent="0.3">
      <c r="A393" s="10">
        <v>3</v>
      </c>
      <c r="B393" s="10" t="s">
        <v>1290</v>
      </c>
      <c r="C393" s="164" t="s">
        <v>26674</v>
      </c>
      <c r="D393" s="10" t="s">
        <v>1293</v>
      </c>
      <c r="E393" s="10">
        <v>1633.6987399999998</v>
      </c>
      <c r="F393" s="10">
        <v>1238.3080984000001</v>
      </c>
      <c r="G393" s="10">
        <v>416.30570999999998</v>
      </c>
      <c r="H393" s="10">
        <v>35.657710000000002</v>
      </c>
      <c r="I393" s="10">
        <v>70.681448999999986</v>
      </c>
      <c r="J393" s="10">
        <v>102.48004103</v>
      </c>
      <c r="K393" s="10">
        <v>12.195181699999999</v>
      </c>
      <c r="L393" s="10">
        <v>1.3250900000000001</v>
      </c>
      <c r="M393" s="10">
        <f t="shared" si="8"/>
        <v>3510.6520201299995</v>
      </c>
    </row>
    <row r="394" spans="1:13" x14ac:dyDescent="0.3">
      <c r="A394" s="10">
        <v>3</v>
      </c>
      <c r="B394" s="10" t="s">
        <v>1290</v>
      </c>
      <c r="C394" s="164" t="s">
        <v>26675</v>
      </c>
      <c r="D394" s="10" t="s">
        <v>266</v>
      </c>
      <c r="E394" s="10">
        <v>771.6793110000001</v>
      </c>
      <c r="F394" s="10">
        <v>138.58121499000001</v>
      </c>
      <c r="G394" s="10">
        <v>86.944749999999999</v>
      </c>
      <c r="H394" s="10">
        <v>0</v>
      </c>
      <c r="I394" s="10">
        <v>30.128921799999997</v>
      </c>
      <c r="J394" s="10">
        <v>11.526575425000001</v>
      </c>
      <c r="K394" s="10">
        <v>3.0446916000000002</v>
      </c>
      <c r="L394" s="10">
        <v>0</v>
      </c>
      <c r="M394" s="10">
        <f t="shared" si="8"/>
        <v>1041.9054648150002</v>
      </c>
    </row>
    <row r="395" spans="1:13" x14ac:dyDescent="0.3">
      <c r="A395" s="10">
        <v>3</v>
      </c>
      <c r="B395" s="10" t="s">
        <v>1290</v>
      </c>
      <c r="C395" s="164" t="s">
        <v>26676</v>
      </c>
      <c r="D395" s="10" t="s">
        <v>25574</v>
      </c>
      <c r="E395" s="10">
        <v>17.018528700000001</v>
      </c>
      <c r="F395" s="10">
        <v>20.053249568999998</v>
      </c>
      <c r="G395" s="10">
        <v>0</v>
      </c>
      <c r="H395" s="10">
        <v>0</v>
      </c>
      <c r="I395" s="10">
        <v>0.89606558999999997</v>
      </c>
      <c r="J395" s="10">
        <v>1.6911963866999999</v>
      </c>
      <c r="K395" s="10">
        <v>0</v>
      </c>
      <c r="L395" s="10">
        <v>0</v>
      </c>
      <c r="M395" s="10">
        <f t="shared" si="8"/>
        <v>39.659040245699998</v>
      </c>
    </row>
    <row r="396" spans="1:13" x14ac:dyDescent="0.3">
      <c r="A396" s="10">
        <v>3</v>
      </c>
      <c r="B396" s="10" t="s">
        <v>1290</v>
      </c>
      <c r="C396" s="164" t="s">
        <v>26780</v>
      </c>
      <c r="D396" s="10" t="s">
        <v>26779</v>
      </c>
      <c r="E396" s="10">
        <v>102.44685990000001</v>
      </c>
      <c r="F396" s="10">
        <v>17.193956231000001</v>
      </c>
      <c r="G396" s="10">
        <v>1.8140358688</v>
      </c>
      <c r="H396" s="10">
        <v>15.540660000000001</v>
      </c>
      <c r="I396" s="10">
        <v>5.6116509599999995</v>
      </c>
      <c r="J396" s="10">
        <v>1.414277456</v>
      </c>
      <c r="K396" s="10">
        <v>6.3493520999999997E-2</v>
      </c>
      <c r="L396" s="10">
        <v>0.49821300000000002</v>
      </c>
      <c r="M396" s="10">
        <f t="shared" si="8"/>
        <v>144.58314693680001</v>
      </c>
    </row>
    <row r="397" spans="1:13" x14ac:dyDescent="0.3">
      <c r="A397" s="10">
        <v>3</v>
      </c>
      <c r="B397" s="10" t="s">
        <v>1290</v>
      </c>
      <c r="C397" s="164" t="s">
        <v>26678</v>
      </c>
      <c r="D397" s="10" t="s">
        <v>26677</v>
      </c>
      <c r="E397" s="10">
        <v>299.61104</v>
      </c>
      <c r="F397" s="10">
        <v>187.32716576999999</v>
      </c>
      <c r="G397" s="10">
        <v>88.390332000000001</v>
      </c>
      <c r="H397" s="10">
        <v>8.7934450000000002</v>
      </c>
      <c r="I397" s="10">
        <v>16.6274619</v>
      </c>
      <c r="J397" s="10">
        <v>14.974442968</v>
      </c>
      <c r="K397" s="10">
        <v>3.0364005299999999</v>
      </c>
      <c r="L397" s="10">
        <v>0.71464207999999996</v>
      </c>
      <c r="M397" s="10">
        <f t="shared" si="8"/>
        <v>619.47493024799985</v>
      </c>
    </row>
    <row r="398" spans="1:13" x14ac:dyDescent="0.3">
      <c r="A398" s="10">
        <v>3</v>
      </c>
      <c r="B398" s="10" t="s">
        <v>1290</v>
      </c>
      <c r="C398" s="164" t="s">
        <v>26680</v>
      </c>
      <c r="D398" s="10" t="s">
        <v>27321</v>
      </c>
      <c r="E398" s="10">
        <v>275.97976400000005</v>
      </c>
      <c r="F398" s="10">
        <v>359.53111031999998</v>
      </c>
      <c r="G398" s="10">
        <v>121.65181</v>
      </c>
      <c r="H398" s="10">
        <v>45.444841500000003</v>
      </c>
      <c r="I398" s="10">
        <v>15.534190000000001</v>
      </c>
      <c r="J398" s="10">
        <v>28.897529522999999</v>
      </c>
      <c r="K398" s="10">
        <v>3.6023706999999998</v>
      </c>
      <c r="L398" s="10">
        <v>1.962263732</v>
      </c>
      <c r="M398" s="10">
        <f t="shared" si="8"/>
        <v>852.60387977500011</v>
      </c>
    </row>
    <row r="399" spans="1:13" x14ac:dyDescent="0.3">
      <c r="A399" s="10">
        <v>3</v>
      </c>
      <c r="B399" s="10" t="s">
        <v>1290</v>
      </c>
      <c r="C399" s="164" t="s">
        <v>26682</v>
      </c>
      <c r="D399" s="10" t="s">
        <v>26681</v>
      </c>
      <c r="E399" s="10">
        <v>91.325029000000001</v>
      </c>
      <c r="F399" s="10">
        <v>64.243309710999995</v>
      </c>
      <c r="G399" s="10">
        <v>0</v>
      </c>
      <c r="H399" s="10">
        <v>4.42842</v>
      </c>
      <c r="I399" s="10">
        <v>4.3703608599999999</v>
      </c>
      <c r="J399" s="10">
        <v>5.112042712</v>
      </c>
      <c r="K399" s="10">
        <v>0</v>
      </c>
      <c r="L399" s="10">
        <v>0.14196900000000001</v>
      </c>
      <c r="M399" s="10">
        <f t="shared" si="8"/>
        <v>169.62113128299998</v>
      </c>
    </row>
    <row r="400" spans="1:13" x14ac:dyDescent="0.3">
      <c r="A400" s="10">
        <v>3</v>
      </c>
      <c r="B400" s="10" t="s">
        <v>1290</v>
      </c>
      <c r="C400" s="164" t="s">
        <v>26684</v>
      </c>
      <c r="D400" s="10" t="s">
        <v>26683</v>
      </c>
      <c r="E400" s="10">
        <v>144.55809600000001</v>
      </c>
      <c r="F400" s="10">
        <v>120.76253791000001</v>
      </c>
      <c r="G400" s="10">
        <v>3.06942</v>
      </c>
      <c r="H400" s="10">
        <v>7.4134799999999998</v>
      </c>
      <c r="I400" s="10">
        <v>7.1936670000000005</v>
      </c>
      <c r="J400" s="10">
        <v>9.8524063931000008</v>
      </c>
      <c r="K400" s="10">
        <v>7.7313300000000001E-2</v>
      </c>
      <c r="L400" s="10">
        <v>0.39174350000000002</v>
      </c>
      <c r="M400" s="10">
        <f t="shared" si="8"/>
        <v>293.31866410310005</v>
      </c>
    </row>
    <row r="401" spans="1:13" x14ac:dyDescent="0.3">
      <c r="A401" s="10">
        <v>3</v>
      </c>
      <c r="B401" s="10" t="s">
        <v>1290</v>
      </c>
      <c r="C401" s="164" t="s">
        <v>26686</v>
      </c>
      <c r="D401" s="10" t="s">
        <v>26685</v>
      </c>
      <c r="E401" s="10">
        <v>120.102479</v>
      </c>
      <c r="F401" s="10">
        <v>85.547617762000002</v>
      </c>
      <c r="G401" s="10">
        <v>4.1173500000000001</v>
      </c>
      <c r="H401" s="10">
        <v>8.4696739999999995</v>
      </c>
      <c r="I401" s="10">
        <v>5.9348948800000008</v>
      </c>
      <c r="J401" s="10">
        <v>6.9195580085000001</v>
      </c>
      <c r="K401" s="10">
        <v>0.14418400000000001</v>
      </c>
      <c r="L401" s="10">
        <v>0.27152714</v>
      </c>
      <c r="M401" s="10">
        <f t="shared" si="8"/>
        <v>231.50728479049997</v>
      </c>
    </row>
    <row r="402" spans="1:13" x14ac:dyDescent="0.3">
      <c r="A402" s="10">
        <v>3</v>
      </c>
      <c r="B402" s="10" t="s">
        <v>1290</v>
      </c>
      <c r="C402" s="164" t="s">
        <v>26687</v>
      </c>
      <c r="D402" s="10" t="s">
        <v>570</v>
      </c>
      <c r="E402" s="10">
        <v>36.634005000000002</v>
      </c>
      <c r="F402" s="10">
        <v>83.342896347999996</v>
      </c>
      <c r="G402" s="10">
        <v>0</v>
      </c>
      <c r="H402" s="10">
        <v>2.1880500000000001</v>
      </c>
      <c r="I402" s="10">
        <v>2.1501392799999999</v>
      </c>
      <c r="J402" s="10">
        <v>5.0468943811000004</v>
      </c>
      <c r="K402" s="10">
        <v>0</v>
      </c>
      <c r="L402" s="10">
        <v>7.0146100000000003E-2</v>
      </c>
      <c r="M402" s="10">
        <f t="shared" si="8"/>
        <v>129.4321311091</v>
      </c>
    </row>
    <row r="403" spans="1:13" x14ac:dyDescent="0.3">
      <c r="A403" s="10">
        <v>3</v>
      </c>
      <c r="B403" s="10" t="s">
        <v>1290</v>
      </c>
      <c r="C403" s="164" t="s">
        <v>26688</v>
      </c>
      <c r="D403" s="10" t="s">
        <v>228</v>
      </c>
      <c r="E403" s="10">
        <v>97.884912</v>
      </c>
      <c r="F403" s="10">
        <v>82.468883314999999</v>
      </c>
      <c r="G403" s="10">
        <v>140.41441363999999</v>
      </c>
      <c r="H403" s="10">
        <v>0</v>
      </c>
      <c r="I403" s="10">
        <v>4.8920960500000001</v>
      </c>
      <c r="J403" s="10">
        <v>6.9172152189</v>
      </c>
      <c r="K403" s="10">
        <v>4.3952885139999998</v>
      </c>
      <c r="L403" s="10">
        <v>0</v>
      </c>
      <c r="M403" s="10">
        <f t="shared" si="8"/>
        <v>336.97280873790004</v>
      </c>
    </row>
    <row r="404" spans="1:13" x14ac:dyDescent="0.3">
      <c r="A404" s="10">
        <v>3</v>
      </c>
      <c r="B404" s="10" t="s">
        <v>1290</v>
      </c>
      <c r="C404" s="164" t="s">
        <v>26782</v>
      </c>
      <c r="D404" s="10" t="s">
        <v>26781</v>
      </c>
      <c r="E404" s="10">
        <v>76.456593000000012</v>
      </c>
      <c r="F404" s="10">
        <v>3.1191262100000001</v>
      </c>
      <c r="G404" s="10">
        <v>0</v>
      </c>
      <c r="H404" s="10">
        <v>0</v>
      </c>
      <c r="I404" s="10">
        <v>1.8174827400000002</v>
      </c>
      <c r="J404" s="10">
        <v>0.26775800399999999</v>
      </c>
      <c r="K404" s="10">
        <v>0</v>
      </c>
      <c r="L404" s="10">
        <v>0</v>
      </c>
      <c r="M404" s="10">
        <f t="shared" si="8"/>
        <v>81.66095995400002</v>
      </c>
    </row>
    <row r="405" spans="1:13" x14ac:dyDescent="0.3">
      <c r="A405" s="10">
        <v>3</v>
      </c>
      <c r="B405" s="10" t="s">
        <v>1290</v>
      </c>
      <c r="C405" s="164" t="s">
        <v>26689</v>
      </c>
      <c r="D405" s="10" t="s">
        <v>934</v>
      </c>
      <c r="E405" s="10">
        <v>613.09667000000002</v>
      </c>
      <c r="F405" s="10">
        <v>1872.2118111</v>
      </c>
      <c r="G405" s="10">
        <v>0</v>
      </c>
      <c r="H405" s="10">
        <v>14.955299999999999</v>
      </c>
      <c r="I405" s="10">
        <v>33.316082999999999</v>
      </c>
      <c r="J405" s="10">
        <v>150.60649153</v>
      </c>
      <c r="K405" s="10">
        <v>0</v>
      </c>
      <c r="L405" s="10">
        <v>0.47944700000000001</v>
      </c>
      <c r="M405" s="10">
        <f t="shared" si="8"/>
        <v>2684.6658026300001</v>
      </c>
    </row>
    <row r="406" spans="1:13" x14ac:dyDescent="0.3">
      <c r="A406" s="10">
        <v>3</v>
      </c>
      <c r="B406" s="10" t="s">
        <v>1290</v>
      </c>
      <c r="C406" s="164" t="s">
        <v>26690</v>
      </c>
      <c r="D406" s="10" t="s">
        <v>23807</v>
      </c>
      <c r="E406" s="10">
        <v>395.324296</v>
      </c>
      <c r="F406" s="10">
        <v>157.49186879000001</v>
      </c>
      <c r="G406" s="10">
        <v>28.706696999999998</v>
      </c>
      <c r="H406" s="10">
        <v>0</v>
      </c>
      <c r="I406" s="10">
        <v>16.796676300000001</v>
      </c>
      <c r="J406" s="10">
        <v>12.755907863999999</v>
      </c>
      <c r="K406" s="10">
        <v>0.65960574000000005</v>
      </c>
      <c r="L406" s="10">
        <v>0</v>
      </c>
      <c r="M406" s="10">
        <f t="shared" si="8"/>
        <v>611.73505169399994</v>
      </c>
    </row>
    <row r="407" spans="1:13" x14ac:dyDescent="0.3">
      <c r="A407" s="10">
        <v>3</v>
      </c>
      <c r="B407" s="10" t="s">
        <v>1290</v>
      </c>
      <c r="C407" s="164" t="s">
        <v>26692</v>
      </c>
      <c r="D407" s="10" t="s">
        <v>26691</v>
      </c>
      <c r="E407" s="10">
        <v>60.309285700000004</v>
      </c>
      <c r="F407" s="10">
        <v>57.516640041999999</v>
      </c>
      <c r="G407" s="10">
        <v>4.4077190000000002</v>
      </c>
      <c r="H407" s="10">
        <v>0</v>
      </c>
      <c r="I407" s="10">
        <v>3.29074738</v>
      </c>
      <c r="J407" s="10">
        <v>4.7639025394000001</v>
      </c>
      <c r="K407" s="10">
        <v>9.9818100000000007E-2</v>
      </c>
      <c r="L407" s="10">
        <v>0</v>
      </c>
      <c r="M407" s="10">
        <f t="shared" si="8"/>
        <v>130.38811276140001</v>
      </c>
    </row>
    <row r="408" spans="1:13" x14ac:dyDescent="0.3">
      <c r="A408" s="10">
        <v>3</v>
      </c>
      <c r="B408" s="10" t="s">
        <v>1290</v>
      </c>
      <c r="C408" s="164" t="s">
        <v>26784</v>
      </c>
      <c r="D408" s="10" t="s">
        <v>26783</v>
      </c>
      <c r="E408" s="10">
        <v>177.40501799999998</v>
      </c>
      <c r="F408" s="10">
        <v>85.841214930999996</v>
      </c>
      <c r="G408" s="10">
        <v>259.11209210999999</v>
      </c>
      <c r="H408" s="10">
        <v>0</v>
      </c>
      <c r="I408" s="10">
        <v>9.485983899999999</v>
      </c>
      <c r="J408" s="10">
        <v>7.4243683760000003</v>
      </c>
      <c r="K408" s="10">
        <v>8.2510926111000007</v>
      </c>
      <c r="L408" s="10">
        <v>0</v>
      </c>
      <c r="M408" s="10">
        <f t="shared" si="8"/>
        <v>547.51976992809989</v>
      </c>
    </row>
    <row r="409" spans="1:13" x14ac:dyDescent="0.3">
      <c r="A409" s="10">
        <v>3</v>
      </c>
      <c r="B409" s="10" t="s">
        <v>1290</v>
      </c>
      <c r="C409" s="164" t="s">
        <v>26693</v>
      </c>
      <c r="D409" s="10" t="s">
        <v>25</v>
      </c>
      <c r="E409" s="10">
        <v>160.15459099999998</v>
      </c>
      <c r="F409" s="10">
        <v>76.290442834000004</v>
      </c>
      <c r="G409" s="10">
        <v>0</v>
      </c>
      <c r="H409" s="10">
        <v>0</v>
      </c>
      <c r="I409" s="10">
        <v>5.7112721800000008</v>
      </c>
      <c r="J409" s="10">
        <v>6.4484167604999998</v>
      </c>
      <c r="K409" s="10">
        <v>0</v>
      </c>
      <c r="L409" s="10">
        <v>0</v>
      </c>
      <c r="M409" s="10">
        <f t="shared" si="8"/>
        <v>248.6047227745</v>
      </c>
    </row>
    <row r="410" spans="1:13" x14ac:dyDescent="0.3">
      <c r="A410" s="10">
        <v>3</v>
      </c>
      <c r="B410" s="10" t="s">
        <v>1290</v>
      </c>
      <c r="C410" s="164" t="s">
        <v>26786</v>
      </c>
      <c r="D410" s="10" t="s">
        <v>26785</v>
      </c>
      <c r="E410" s="10">
        <v>76.558785</v>
      </c>
      <c r="F410" s="10">
        <v>28.346950076999999</v>
      </c>
      <c r="G410" s="10">
        <v>14.703016</v>
      </c>
      <c r="H410" s="10">
        <v>0</v>
      </c>
      <c r="I410" s="10">
        <v>5.4457048000000006</v>
      </c>
      <c r="J410" s="10">
        <v>2.4391012701000001</v>
      </c>
      <c r="K410" s="10">
        <v>0.47794550000000002</v>
      </c>
      <c r="L410" s="10">
        <v>0</v>
      </c>
      <c r="M410" s="10">
        <f t="shared" si="8"/>
        <v>127.97150264710001</v>
      </c>
    </row>
    <row r="411" spans="1:13" x14ac:dyDescent="0.3">
      <c r="A411" s="10">
        <v>3</v>
      </c>
      <c r="B411" s="10" t="s">
        <v>1290</v>
      </c>
      <c r="C411" s="164" t="s">
        <v>26788</v>
      </c>
      <c r="D411" s="10" t="s">
        <v>26787</v>
      </c>
      <c r="E411" s="10">
        <v>6.1393403000000006</v>
      </c>
      <c r="F411" s="10">
        <v>11.592652403000001</v>
      </c>
      <c r="G411" s="10">
        <v>1.4843299999999999</v>
      </c>
      <c r="H411" s="10">
        <v>0</v>
      </c>
      <c r="I411" s="10">
        <v>0.37952742</v>
      </c>
      <c r="J411" s="10">
        <v>0.94494017070000003</v>
      </c>
      <c r="K411" s="10">
        <v>5.1979200000000003E-2</v>
      </c>
      <c r="L411" s="10">
        <v>0</v>
      </c>
      <c r="M411" s="10">
        <f t="shared" si="8"/>
        <v>20.592769493700004</v>
      </c>
    </row>
    <row r="412" spans="1:13" x14ac:dyDescent="0.3">
      <c r="A412" s="10">
        <v>3</v>
      </c>
      <c r="B412" s="10" t="s">
        <v>1290</v>
      </c>
      <c r="C412" s="164" t="s">
        <v>26790</v>
      </c>
      <c r="D412" s="10" t="s">
        <v>26789</v>
      </c>
      <c r="E412" s="10">
        <v>91.8908646</v>
      </c>
      <c r="F412" s="10">
        <v>22.314818020000001</v>
      </c>
      <c r="G412" s="10">
        <v>15.811730000000001</v>
      </c>
      <c r="H412" s="10">
        <v>0</v>
      </c>
      <c r="I412" s="10">
        <v>3.1240998499999999</v>
      </c>
      <c r="J412" s="10">
        <v>1.9342651511</v>
      </c>
      <c r="K412" s="10">
        <v>0.55370649999999999</v>
      </c>
      <c r="L412" s="10">
        <v>0</v>
      </c>
      <c r="M412" s="10">
        <f t="shared" si="8"/>
        <v>135.62948412110001</v>
      </c>
    </row>
    <row r="413" spans="1:13" x14ac:dyDescent="0.3">
      <c r="A413" s="10">
        <v>3</v>
      </c>
      <c r="B413" s="10" t="s">
        <v>1290</v>
      </c>
      <c r="C413" s="164" t="s">
        <v>26695</v>
      </c>
      <c r="D413" s="10" t="s">
        <v>26694</v>
      </c>
      <c r="E413" s="10">
        <v>15.910914799999999</v>
      </c>
      <c r="F413" s="10">
        <v>74.699353907000003</v>
      </c>
      <c r="G413" s="10">
        <v>0</v>
      </c>
      <c r="H413" s="10">
        <v>5.5161899999999999</v>
      </c>
      <c r="I413" s="10">
        <v>0.90868146000000005</v>
      </c>
      <c r="J413" s="10">
        <v>3.4258139633</v>
      </c>
      <c r="K413" s="10">
        <v>0</v>
      </c>
      <c r="L413" s="10">
        <v>0.176842</v>
      </c>
      <c r="M413" s="10">
        <f t="shared" si="8"/>
        <v>100.63779613029999</v>
      </c>
    </row>
    <row r="414" spans="1:13" x14ac:dyDescent="0.3">
      <c r="A414" s="10">
        <v>3</v>
      </c>
      <c r="B414" s="10" t="s">
        <v>1290</v>
      </c>
      <c r="C414" s="164" t="s">
        <v>26696</v>
      </c>
      <c r="D414" s="10" t="s">
        <v>678</v>
      </c>
      <c r="E414" s="10">
        <v>1228.267143</v>
      </c>
      <c r="F414" s="10">
        <v>188.09880312999999</v>
      </c>
      <c r="G414" s="10">
        <v>20.180168999999999</v>
      </c>
      <c r="H414" s="10">
        <v>0</v>
      </c>
      <c r="I414" s="10">
        <v>44.882920500000004</v>
      </c>
      <c r="J414" s="10">
        <v>14.033476722</v>
      </c>
      <c r="K414" s="10">
        <v>0.45700407999999998</v>
      </c>
      <c r="L414" s="10">
        <v>0</v>
      </c>
      <c r="M414" s="10">
        <f t="shared" si="8"/>
        <v>1495.9195164319999</v>
      </c>
    </row>
    <row r="415" spans="1:13" x14ac:dyDescent="0.3">
      <c r="A415" s="10">
        <v>3</v>
      </c>
      <c r="B415" s="10" t="s">
        <v>1290</v>
      </c>
      <c r="C415" s="164" t="s">
        <v>26697</v>
      </c>
      <c r="D415" s="10" t="s">
        <v>182</v>
      </c>
      <c r="E415" s="10">
        <v>33.814361999999996</v>
      </c>
      <c r="F415" s="10">
        <v>83.346002252999995</v>
      </c>
      <c r="G415" s="10">
        <v>0</v>
      </c>
      <c r="H415" s="10">
        <v>3.14602</v>
      </c>
      <c r="I415" s="10">
        <v>1.8496147900000002</v>
      </c>
      <c r="J415" s="10">
        <v>5.6280823510999998</v>
      </c>
      <c r="K415" s="10">
        <v>0</v>
      </c>
      <c r="L415" s="10">
        <v>0.100857</v>
      </c>
      <c r="M415" s="10">
        <f t="shared" si="8"/>
        <v>127.88493839409999</v>
      </c>
    </row>
    <row r="416" spans="1:13" x14ac:dyDescent="0.3">
      <c r="A416" s="10">
        <v>3</v>
      </c>
      <c r="B416" s="10" t="s">
        <v>1290</v>
      </c>
      <c r="C416" s="164" t="s">
        <v>26698</v>
      </c>
      <c r="D416" s="10" t="s">
        <v>29</v>
      </c>
      <c r="E416" s="10">
        <v>2221.1913690000001</v>
      </c>
      <c r="F416" s="10">
        <v>315.61661206999997</v>
      </c>
      <c r="G416" s="10">
        <v>576.29391999999996</v>
      </c>
      <c r="H416" s="10">
        <v>0</v>
      </c>
      <c r="I416" s="10">
        <v>79.313914600000004</v>
      </c>
      <c r="J416" s="10">
        <v>26.347784921999999</v>
      </c>
      <c r="K416" s="10">
        <v>20.181061700000001</v>
      </c>
      <c r="L416" s="10">
        <v>0</v>
      </c>
      <c r="M416" s="10">
        <f t="shared" si="8"/>
        <v>3238.944662292</v>
      </c>
    </row>
    <row r="417" spans="1:13" x14ac:dyDescent="0.3">
      <c r="A417" s="10">
        <v>3</v>
      </c>
      <c r="B417" s="10" t="s">
        <v>1290</v>
      </c>
      <c r="C417" s="164" t="s">
        <v>26699</v>
      </c>
      <c r="D417" s="10" t="s">
        <v>24139</v>
      </c>
      <c r="E417" s="10">
        <v>290.15706700000004</v>
      </c>
      <c r="F417" s="10">
        <v>76.720513612000005</v>
      </c>
      <c r="G417" s="10">
        <v>369.54330720000002</v>
      </c>
      <c r="H417" s="10">
        <v>0</v>
      </c>
      <c r="I417" s="10">
        <v>12.9887356</v>
      </c>
      <c r="J417" s="10">
        <v>6.2942474713000003</v>
      </c>
      <c r="K417" s="10">
        <v>11.28747984</v>
      </c>
      <c r="L417" s="10">
        <v>0</v>
      </c>
      <c r="M417" s="10">
        <f t="shared" si="8"/>
        <v>766.9913507233</v>
      </c>
    </row>
    <row r="418" spans="1:13" x14ac:dyDescent="0.3">
      <c r="A418" s="10">
        <v>3</v>
      </c>
      <c r="B418" s="10" t="s">
        <v>1290</v>
      </c>
      <c r="C418" s="164" t="s">
        <v>26701</v>
      </c>
      <c r="D418" s="10" t="s">
        <v>26700</v>
      </c>
      <c r="E418" s="10">
        <v>873.33324299999992</v>
      </c>
      <c r="F418" s="10">
        <v>87.040116858000005</v>
      </c>
      <c r="G418" s="10">
        <v>109.24557</v>
      </c>
      <c r="H418" s="10">
        <v>10.751958</v>
      </c>
      <c r="I418" s="10">
        <v>31.070106600000003</v>
      </c>
      <c r="J418" s="10">
        <v>6.8898909322000002</v>
      </c>
      <c r="K418" s="10">
        <v>3.2477026000000002</v>
      </c>
      <c r="L418" s="10">
        <v>0.34469329999999998</v>
      </c>
      <c r="M418" s="10">
        <f t="shared" si="8"/>
        <v>1121.9232812901998</v>
      </c>
    </row>
    <row r="419" spans="1:13" x14ac:dyDescent="0.3">
      <c r="A419" s="10">
        <v>3</v>
      </c>
      <c r="B419" s="10" t="s">
        <v>1290</v>
      </c>
      <c r="C419" s="164" t="s">
        <v>26792</v>
      </c>
      <c r="D419" s="10" t="s">
        <v>26791</v>
      </c>
      <c r="E419" s="10">
        <v>647.53340000000003</v>
      </c>
      <c r="F419" s="10">
        <v>407.37649972999998</v>
      </c>
      <c r="G419" s="10">
        <v>166.78871475</v>
      </c>
      <c r="H419" s="10">
        <v>665.71664999999996</v>
      </c>
      <c r="I419" s="10">
        <v>31.309821299999999</v>
      </c>
      <c r="J419" s="10">
        <v>33.048277110000001</v>
      </c>
      <c r="K419" s="10">
        <v>4.9166185571999996</v>
      </c>
      <c r="L419" s="10">
        <v>36.664602000000002</v>
      </c>
      <c r="M419" s="10">
        <f t="shared" si="8"/>
        <v>1993.3545834472004</v>
      </c>
    </row>
    <row r="420" spans="1:13" x14ac:dyDescent="0.3">
      <c r="A420" s="10">
        <v>3</v>
      </c>
      <c r="B420" s="10" t="s">
        <v>1290</v>
      </c>
      <c r="C420" s="164" t="s">
        <v>26794</v>
      </c>
      <c r="D420" s="10" t="s">
        <v>26793</v>
      </c>
      <c r="E420" s="10">
        <v>581.80656999999997</v>
      </c>
      <c r="F420" s="10">
        <v>972.84124936000001</v>
      </c>
      <c r="G420" s="10">
        <v>121.85507317</v>
      </c>
      <c r="H420" s="10">
        <v>1004.8597809</v>
      </c>
      <c r="I420" s="10">
        <v>31.805892999999998</v>
      </c>
      <c r="J420" s="10">
        <v>79.309964273999995</v>
      </c>
      <c r="K420" s="10">
        <v>3.9131740014999998</v>
      </c>
      <c r="L420" s="10">
        <v>34.614651533</v>
      </c>
      <c r="M420" s="10">
        <f t="shared" si="8"/>
        <v>2831.0063562385003</v>
      </c>
    </row>
    <row r="421" spans="1:13" x14ac:dyDescent="0.3">
      <c r="A421" s="10">
        <v>3</v>
      </c>
      <c r="B421" s="10" t="s">
        <v>1290</v>
      </c>
      <c r="C421" s="164" t="s">
        <v>26702</v>
      </c>
      <c r="D421" s="10" t="s">
        <v>805</v>
      </c>
      <c r="E421" s="10">
        <v>245.085195</v>
      </c>
      <c r="F421" s="10">
        <v>271.42099571</v>
      </c>
      <c r="G421" s="10">
        <v>17.589817100000001</v>
      </c>
      <c r="H421" s="10">
        <v>3888.9172893</v>
      </c>
      <c r="I421" s="10">
        <v>9.9984836000000001</v>
      </c>
      <c r="J421" s="10">
        <v>11.005470992999999</v>
      </c>
      <c r="K421" s="10">
        <v>0.39834198999999998</v>
      </c>
      <c r="L421" s="10">
        <v>172.83451074000001</v>
      </c>
      <c r="M421" s="10">
        <f t="shared" si="8"/>
        <v>4617.2501044330002</v>
      </c>
    </row>
    <row r="422" spans="1:13" x14ac:dyDescent="0.3">
      <c r="A422" s="10">
        <v>3</v>
      </c>
      <c r="B422" s="10" t="s">
        <v>1290</v>
      </c>
      <c r="C422" s="164" t="s">
        <v>26703</v>
      </c>
      <c r="D422" s="10" t="s">
        <v>25849</v>
      </c>
      <c r="E422" s="10">
        <v>38.919127000000003</v>
      </c>
      <c r="F422" s="10">
        <v>126.76520678</v>
      </c>
      <c r="G422" s="10">
        <v>0</v>
      </c>
      <c r="H422" s="10">
        <v>532.59190000000001</v>
      </c>
      <c r="I422" s="10">
        <v>2.1854918800000003</v>
      </c>
      <c r="J422" s="10">
        <v>8.6750675312999999</v>
      </c>
      <c r="K422" s="10">
        <v>0</v>
      </c>
      <c r="L422" s="10">
        <v>17.074164</v>
      </c>
      <c r="M422" s="10">
        <f t="shared" si="8"/>
        <v>726.21095719129994</v>
      </c>
    </row>
    <row r="423" spans="1:13" x14ac:dyDescent="0.3">
      <c r="A423" s="10">
        <v>3</v>
      </c>
      <c r="B423" s="10" t="s">
        <v>1290</v>
      </c>
      <c r="C423" s="164" t="s">
        <v>26796</v>
      </c>
      <c r="D423" s="10" t="s">
        <v>26795</v>
      </c>
      <c r="E423" s="10">
        <v>99.738362199999997</v>
      </c>
      <c r="F423" s="10">
        <v>4.3674920999999998</v>
      </c>
      <c r="G423" s="10">
        <v>19.695954100000002</v>
      </c>
      <c r="H423" s="10">
        <v>0</v>
      </c>
      <c r="I423" s="10">
        <v>3.1939082000000001</v>
      </c>
      <c r="J423" s="10">
        <v>0.38976755000000002</v>
      </c>
      <c r="K423" s="10">
        <v>0.68972655260000004</v>
      </c>
      <c r="L423" s="10">
        <v>0</v>
      </c>
      <c r="M423" s="10">
        <f t="shared" si="8"/>
        <v>128.0752107026</v>
      </c>
    </row>
    <row r="424" spans="1:13" x14ac:dyDescent="0.3">
      <c r="A424" s="10">
        <v>3</v>
      </c>
      <c r="B424" s="10" t="s">
        <v>1290</v>
      </c>
      <c r="C424" s="164" t="s">
        <v>26705</v>
      </c>
      <c r="D424" s="10" t="s">
        <v>26704</v>
      </c>
      <c r="E424" s="10">
        <v>206.714147</v>
      </c>
      <c r="F424" s="10">
        <v>72.431046941000005</v>
      </c>
      <c r="G424" s="10">
        <v>296.41507173000002</v>
      </c>
      <c r="H424" s="10">
        <v>0</v>
      </c>
      <c r="I424" s="10">
        <v>9.7729277100000012</v>
      </c>
      <c r="J424" s="10">
        <v>6.0680568392999996</v>
      </c>
      <c r="K424" s="10">
        <v>10.090021839</v>
      </c>
      <c r="L424" s="10">
        <v>0</v>
      </c>
      <c r="M424" s="10">
        <f t="shared" si="8"/>
        <v>601.49127205929994</v>
      </c>
    </row>
    <row r="425" spans="1:13" x14ac:dyDescent="0.3">
      <c r="A425" s="10">
        <v>3</v>
      </c>
      <c r="B425" s="10" t="s">
        <v>1290</v>
      </c>
      <c r="C425" s="164" t="s">
        <v>26706</v>
      </c>
      <c r="D425" s="10" t="s">
        <v>111</v>
      </c>
      <c r="E425" s="10">
        <v>279.37605500000001</v>
      </c>
      <c r="F425" s="10">
        <v>176.13310605000001</v>
      </c>
      <c r="G425" s="10">
        <v>73.161118500000001</v>
      </c>
      <c r="H425" s="10">
        <v>0</v>
      </c>
      <c r="I425" s="10">
        <v>9.97744125</v>
      </c>
      <c r="J425" s="10">
        <v>14.724496043</v>
      </c>
      <c r="K425" s="10">
        <v>2.370825918</v>
      </c>
      <c r="L425" s="10">
        <v>0</v>
      </c>
      <c r="M425" s="10">
        <f t="shared" si="8"/>
        <v>555.74304276100008</v>
      </c>
    </row>
    <row r="426" spans="1:13" x14ac:dyDescent="0.3">
      <c r="A426" s="10">
        <v>3</v>
      </c>
      <c r="B426" s="10" t="s">
        <v>1290</v>
      </c>
      <c r="C426" s="164" t="s">
        <v>26707</v>
      </c>
      <c r="D426" s="10" t="s">
        <v>935</v>
      </c>
      <c r="E426" s="10">
        <v>63.009620000000005</v>
      </c>
      <c r="F426" s="10">
        <v>79.131628855000002</v>
      </c>
      <c r="G426" s="10">
        <v>122.75030099999999</v>
      </c>
      <c r="H426" s="10">
        <v>0</v>
      </c>
      <c r="I426" s="10">
        <v>3.5100598999999999</v>
      </c>
      <c r="J426" s="10">
        <v>6.5220869601000002</v>
      </c>
      <c r="K426" s="10">
        <v>4.2985566000000004</v>
      </c>
      <c r="L426" s="10">
        <v>0</v>
      </c>
      <c r="M426" s="10">
        <f t="shared" si="8"/>
        <v>279.22225331509998</v>
      </c>
    </row>
    <row r="427" spans="1:13" x14ac:dyDescent="0.3">
      <c r="A427" s="10">
        <v>3</v>
      </c>
      <c r="B427" s="10" t="s">
        <v>1290</v>
      </c>
      <c r="C427" s="164" t="s">
        <v>26709</v>
      </c>
      <c r="D427" s="10" t="s">
        <v>26708</v>
      </c>
      <c r="E427" s="10">
        <v>104.04973600000001</v>
      </c>
      <c r="F427" s="10">
        <v>106.27453053000001</v>
      </c>
      <c r="G427" s="10">
        <v>0</v>
      </c>
      <c r="H427" s="10">
        <v>0</v>
      </c>
      <c r="I427" s="10">
        <v>5.4991002199999999</v>
      </c>
      <c r="J427" s="10">
        <v>8.8051285238000006</v>
      </c>
      <c r="K427" s="10">
        <v>0</v>
      </c>
      <c r="L427" s="10">
        <v>0</v>
      </c>
      <c r="M427" s="10">
        <f t="shared" si="8"/>
        <v>224.62849527380001</v>
      </c>
    </row>
    <row r="428" spans="1:13" x14ac:dyDescent="0.3">
      <c r="A428" s="10">
        <v>3</v>
      </c>
      <c r="B428" s="10" t="s">
        <v>1290</v>
      </c>
      <c r="C428" s="164" t="s">
        <v>26798</v>
      </c>
      <c r="D428" s="10" t="s">
        <v>26797</v>
      </c>
      <c r="E428" s="10">
        <v>582.902062</v>
      </c>
      <c r="F428" s="10">
        <v>21.790956143999999</v>
      </c>
      <c r="G428" s="10">
        <v>213.5799197</v>
      </c>
      <c r="H428" s="10">
        <v>0</v>
      </c>
      <c r="I428" s="10">
        <v>21.0986428</v>
      </c>
      <c r="J428" s="10">
        <v>1.8746382906000001</v>
      </c>
      <c r="K428" s="10">
        <v>6.5580555</v>
      </c>
      <c r="L428" s="10">
        <v>0</v>
      </c>
      <c r="M428" s="10">
        <f t="shared" si="8"/>
        <v>847.80427443460007</v>
      </c>
    </row>
    <row r="429" spans="1:13" x14ac:dyDescent="0.3">
      <c r="A429" s="10">
        <v>3</v>
      </c>
      <c r="B429" s="10" t="s">
        <v>1290</v>
      </c>
      <c r="C429" s="164" t="s">
        <v>26711</v>
      </c>
      <c r="D429" s="10" t="s">
        <v>26710</v>
      </c>
      <c r="E429" s="10">
        <v>703.35531700000001</v>
      </c>
      <c r="F429" s="10">
        <v>232.24521845999999</v>
      </c>
      <c r="G429" s="10">
        <v>355.37277139999998</v>
      </c>
      <c r="H429" s="10">
        <v>0</v>
      </c>
      <c r="I429" s="10">
        <v>30.030558899999999</v>
      </c>
      <c r="J429" s="10">
        <v>19.276221397</v>
      </c>
      <c r="K429" s="10">
        <v>12.357884274</v>
      </c>
      <c r="L429" s="10">
        <v>0</v>
      </c>
      <c r="M429" s="10">
        <f t="shared" si="8"/>
        <v>1352.6379714309999</v>
      </c>
    </row>
    <row r="430" spans="1:13" x14ac:dyDescent="0.3">
      <c r="A430" s="10">
        <v>3</v>
      </c>
      <c r="B430" s="10" t="s">
        <v>1290</v>
      </c>
      <c r="C430" s="164" t="s">
        <v>26800</v>
      </c>
      <c r="D430" s="10" t="s">
        <v>26799</v>
      </c>
      <c r="E430" s="10">
        <v>5.3775411999999996</v>
      </c>
      <c r="F430" s="10">
        <v>20.968264413</v>
      </c>
      <c r="G430" s="10">
        <v>0</v>
      </c>
      <c r="H430" s="10">
        <v>193.678</v>
      </c>
      <c r="I430" s="10">
        <v>0.31367485000000001</v>
      </c>
      <c r="J430" s="10">
        <v>0.74516032610000005</v>
      </c>
      <c r="K430" s="10">
        <v>0</v>
      </c>
      <c r="L430" s="10">
        <v>15.5418</v>
      </c>
      <c r="M430" s="10">
        <f t="shared" si="8"/>
        <v>236.62444078910002</v>
      </c>
    </row>
    <row r="431" spans="1:13" x14ac:dyDescent="0.3">
      <c r="A431" s="10">
        <v>3</v>
      </c>
      <c r="B431" s="10" t="s">
        <v>1290</v>
      </c>
      <c r="C431" s="164" t="s">
        <v>26802</v>
      </c>
      <c r="D431" s="10" t="s">
        <v>26801</v>
      </c>
      <c r="E431" s="10">
        <v>176.90764000000001</v>
      </c>
      <c r="F431" s="10">
        <v>44.653605190999997</v>
      </c>
      <c r="G431" s="10">
        <v>13.665570023000001</v>
      </c>
      <c r="H431" s="10">
        <v>1263.3724500000001</v>
      </c>
      <c r="I431" s="10">
        <v>9.2915397000000013</v>
      </c>
      <c r="J431" s="10">
        <v>3.2900416054999999</v>
      </c>
      <c r="K431" s="10">
        <v>0.3422739152</v>
      </c>
      <c r="L431" s="10">
        <v>40.502016099999999</v>
      </c>
      <c r="M431" s="10">
        <f t="shared" si="8"/>
        <v>1552.0251365346999</v>
      </c>
    </row>
    <row r="432" spans="1:13" x14ac:dyDescent="0.3">
      <c r="A432" s="10">
        <v>3</v>
      </c>
      <c r="B432" s="10" t="s">
        <v>1290</v>
      </c>
      <c r="C432" s="164" t="s">
        <v>26713</v>
      </c>
      <c r="D432" s="10" t="s">
        <v>26712</v>
      </c>
      <c r="E432" s="10">
        <v>101.391487</v>
      </c>
      <c r="F432" s="10">
        <v>126.22020232</v>
      </c>
      <c r="G432" s="10">
        <v>2.2237499999999999</v>
      </c>
      <c r="H432" s="10">
        <v>0</v>
      </c>
      <c r="I432" s="10">
        <v>5.3578896</v>
      </c>
      <c r="J432" s="10">
        <v>10.466741296</v>
      </c>
      <c r="K432" s="10">
        <v>7.7872800000000006E-2</v>
      </c>
      <c r="L432" s="10">
        <v>0</v>
      </c>
      <c r="M432" s="10">
        <f t="shared" si="8"/>
        <v>245.73794301599997</v>
      </c>
    </row>
    <row r="433" spans="1:13" x14ac:dyDescent="0.3">
      <c r="A433" s="10">
        <v>3</v>
      </c>
      <c r="B433" s="10" t="s">
        <v>1290</v>
      </c>
      <c r="C433" s="164" t="s">
        <v>26714</v>
      </c>
      <c r="D433" s="10" t="s">
        <v>936</v>
      </c>
      <c r="E433" s="10">
        <v>196.975032</v>
      </c>
      <c r="F433" s="10">
        <v>91.503183469000007</v>
      </c>
      <c r="G433" s="10">
        <v>232.14903193999999</v>
      </c>
      <c r="H433" s="10">
        <v>0</v>
      </c>
      <c r="I433" s="10">
        <v>8.765906300000001</v>
      </c>
      <c r="J433" s="10">
        <v>7.6248376090000001</v>
      </c>
      <c r="K433" s="10">
        <v>8.0309079160000003</v>
      </c>
      <c r="L433" s="10">
        <v>0</v>
      </c>
      <c r="M433" s="10">
        <f t="shared" si="8"/>
        <v>545.04889923400003</v>
      </c>
    </row>
    <row r="434" spans="1:13" x14ac:dyDescent="0.3">
      <c r="A434" s="10">
        <v>3</v>
      </c>
      <c r="B434" s="10" t="s">
        <v>1290</v>
      </c>
      <c r="C434" s="164" t="s">
        <v>26716</v>
      </c>
      <c r="D434" s="10" t="s">
        <v>26715</v>
      </c>
      <c r="E434" s="10">
        <v>1190.685802</v>
      </c>
      <c r="F434" s="10">
        <v>119.83676608</v>
      </c>
      <c r="G434" s="10">
        <v>131.484005</v>
      </c>
      <c r="H434" s="10">
        <v>8.2493174000000007</v>
      </c>
      <c r="I434" s="10">
        <v>45.135384600000002</v>
      </c>
      <c r="J434" s="10">
        <v>9.5865986570999997</v>
      </c>
      <c r="K434" s="10">
        <v>4.4065700400000001</v>
      </c>
      <c r="L434" s="10">
        <v>0.53688798000000004</v>
      </c>
      <c r="M434" s="10">
        <f t="shared" si="8"/>
        <v>1509.9213317571</v>
      </c>
    </row>
    <row r="435" spans="1:13" x14ac:dyDescent="0.3">
      <c r="A435" s="10">
        <v>3</v>
      </c>
      <c r="B435" s="10" t="s">
        <v>1290</v>
      </c>
      <c r="C435" s="164" t="s">
        <v>26717</v>
      </c>
      <c r="D435" s="10" t="s">
        <v>937</v>
      </c>
      <c r="E435" s="10">
        <v>1910.8631600000001</v>
      </c>
      <c r="F435" s="10">
        <v>1188.7400012000001</v>
      </c>
      <c r="G435" s="10">
        <v>288.44428299999998</v>
      </c>
      <c r="H435" s="10">
        <v>8.1687799999999999</v>
      </c>
      <c r="I435" s="10">
        <v>80.929244999999995</v>
      </c>
      <c r="J435" s="10">
        <v>98.006577097999994</v>
      </c>
      <c r="K435" s="10">
        <v>7.6258528500000002</v>
      </c>
      <c r="L435" s="10">
        <v>0.33891939999999998</v>
      </c>
      <c r="M435" s="10">
        <f t="shared" si="8"/>
        <v>3583.1168185479996</v>
      </c>
    </row>
    <row r="436" spans="1:13" x14ac:dyDescent="0.3">
      <c r="A436" s="10">
        <v>3</v>
      </c>
      <c r="B436" s="10" t="s">
        <v>1290</v>
      </c>
      <c r="C436" s="164" t="s">
        <v>26718</v>
      </c>
      <c r="D436" s="10" t="s">
        <v>67</v>
      </c>
      <c r="E436" s="10">
        <v>1072.424319</v>
      </c>
      <c r="F436" s="10">
        <v>104.4837047</v>
      </c>
      <c r="G436" s="10">
        <v>146.898236</v>
      </c>
      <c r="H436" s="10">
        <v>0</v>
      </c>
      <c r="I436" s="10">
        <v>37.972377000000002</v>
      </c>
      <c r="J436" s="10">
        <v>8.6261776265000005</v>
      </c>
      <c r="K436" s="10">
        <v>5.1441862</v>
      </c>
      <c r="L436" s="10">
        <v>0</v>
      </c>
      <c r="M436" s="10">
        <f t="shared" si="8"/>
        <v>1375.5490005265001</v>
      </c>
    </row>
    <row r="437" spans="1:13" x14ac:dyDescent="0.3">
      <c r="A437" s="10">
        <v>3</v>
      </c>
      <c r="B437" s="10" t="s">
        <v>1290</v>
      </c>
      <c r="C437" s="164" t="s">
        <v>26804</v>
      </c>
      <c r="D437" s="10" t="s">
        <v>26803</v>
      </c>
      <c r="E437" s="10">
        <v>83.0683066</v>
      </c>
      <c r="F437" s="10">
        <v>10.264905744</v>
      </c>
      <c r="G437" s="10">
        <v>19.591155851</v>
      </c>
      <c r="H437" s="10">
        <v>0</v>
      </c>
      <c r="I437" s="10">
        <v>2.2311615699999998</v>
      </c>
      <c r="J437" s="10">
        <v>0.85261993160000005</v>
      </c>
      <c r="K437" s="10">
        <v>0.68605705910000003</v>
      </c>
      <c r="L437" s="10">
        <v>0</v>
      </c>
      <c r="M437" s="10">
        <f t="shared" si="8"/>
        <v>116.69420675569999</v>
      </c>
    </row>
    <row r="438" spans="1:13" x14ac:dyDescent="0.3">
      <c r="A438" s="10">
        <v>3</v>
      </c>
      <c r="B438" s="10" t="s">
        <v>1290</v>
      </c>
      <c r="C438" s="164" t="s">
        <v>26720</v>
      </c>
      <c r="D438" s="10" t="s">
        <v>26719</v>
      </c>
      <c r="E438" s="10">
        <v>25.199940999999999</v>
      </c>
      <c r="F438" s="10">
        <v>50.594310030999999</v>
      </c>
      <c r="G438" s="10">
        <v>0</v>
      </c>
      <c r="H438" s="10">
        <v>0</v>
      </c>
      <c r="I438" s="10">
        <v>1.38048671</v>
      </c>
      <c r="J438" s="10">
        <v>4.2528076023999999</v>
      </c>
      <c r="K438" s="10">
        <v>0</v>
      </c>
      <c r="L438" s="10">
        <v>0</v>
      </c>
      <c r="M438" s="10">
        <f t="shared" si="8"/>
        <v>81.427545343399999</v>
      </c>
    </row>
    <row r="439" spans="1:13" x14ac:dyDescent="0.3">
      <c r="A439" s="10">
        <v>3</v>
      </c>
      <c r="B439" s="10" t="s">
        <v>1290</v>
      </c>
      <c r="C439" s="164" t="s">
        <v>26721</v>
      </c>
      <c r="D439" s="10" t="s">
        <v>272</v>
      </c>
      <c r="E439" s="10">
        <v>125.75309899999999</v>
      </c>
      <c r="F439" s="10">
        <v>84.797506056000003</v>
      </c>
      <c r="G439" s="10">
        <v>0</v>
      </c>
      <c r="H439" s="10">
        <v>4.1488310000000004</v>
      </c>
      <c r="I439" s="10">
        <v>4.4618932300000003</v>
      </c>
      <c r="J439" s="10">
        <v>6.4614294086999999</v>
      </c>
      <c r="K439" s="10">
        <v>0</v>
      </c>
      <c r="L439" s="10">
        <v>0.13300628</v>
      </c>
      <c r="M439" s="10">
        <f t="shared" si="8"/>
        <v>225.75576497469999</v>
      </c>
    </row>
    <row r="440" spans="1:13" x14ac:dyDescent="0.3">
      <c r="A440" s="10">
        <v>3</v>
      </c>
      <c r="B440" s="10" t="s">
        <v>1290</v>
      </c>
      <c r="C440" s="164" t="s">
        <v>26806</v>
      </c>
      <c r="D440" s="10" t="s">
        <v>26805</v>
      </c>
      <c r="E440" s="10">
        <v>841.90255999999999</v>
      </c>
      <c r="F440" s="10">
        <v>185.38172477000001</v>
      </c>
      <c r="G440" s="10">
        <v>272.77230065999998</v>
      </c>
      <c r="H440" s="10">
        <v>41.791200000000003</v>
      </c>
      <c r="I440" s="10">
        <v>42.606241800000006</v>
      </c>
      <c r="J440" s="10">
        <v>15.848807028</v>
      </c>
      <c r="K440" s="10">
        <v>8.0192404465999996</v>
      </c>
      <c r="L440" s="10">
        <v>2.72811</v>
      </c>
      <c r="M440" s="10">
        <f t="shared" si="8"/>
        <v>1411.0501847045998</v>
      </c>
    </row>
    <row r="441" spans="1:13" x14ac:dyDescent="0.3">
      <c r="A441" s="10">
        <v>3</v>
      </c>
      <c r="B441" s="10" t="s">
        <v>1290</v>
      </c>
      <c r="C441" s="164" t="s">
        <v>26722</v>
      </c>
      <c r="D441" s="10" t="s">
        <v>938</v>
      </c>
      <c r="E441" s="10">
        <v>1310.6316449999999</v>
      </c>
      <c r="F441" s="10">
        <v>328.55936366999998</v>
      </c>
      <c r="G441" s="10">
        <v>260.48631799999998</v>
      </c>
      <c r="H441" s="10">
        <v>0</v>
      </c>
      <c r="I441" s="10">
        <v>52.689269999999993</v>
      </c>
      <c r="J441" s="10">
        <v>27.544497490000001</v>
      </c>
      <c r="K441" s="10">
        <v>9.1218950999999997</v>
      </c>
      <c r="L441" s="10">
        <v>0</v>
      </c>
      <c r="M441" s="10">
        <f t="shared" si="8"/>
        <v>1989.03298926</v>
      </c>
    </row>
    <row r="442" spans="1:13" x14ac:dyDescent="0.3">
      <c r="A442" s="10">
        <v>3</v>
      </c>
      <c r="B442" s="10" t="s">
        <v>1290</v>
      </c>
      <c r="C442" s="164" t="s">
        <v>26808</v>
      </c>
      <c r="D442" s="10" t="s">
        <v>26807</v>
      </c>
      <c r="E442" s="10">
        <v>349.33920699999999</v>
      </c>
      <c r="F442" s="10">
        <v>80.306913206999994</v>
      </c>
      <c r="G442" s="10">
        <v>431.92528035999999</v>
      </c>
      <c r="H442" s="10">
        <v>0</v>
      </c>
      <c r="I442" s="10">
        <v>18.807575699999997</v>
      </c>
      <c r="J442" s="10">
        <v>6.8517266105000001</v>
      </c>
      <c r="K442" s="10">
        <v>13.928561277</v>
      </c>
      <c r="L442" s="10">
        <v>0</v>
      </c>
      <c r="M442" s="10">
        <f t="shared" si="8"/>
        <v>901.15926415449997</v>
      </c>
    </row>
    <row r="443" spans="1:13" x14ac:dyDescent="0.3">
      <c r="A443" s="10">
        <v>3</v>
      </c>
      <c r="B443" s="10" t="s">
        <v>1290</v>
      </c>
      <c r="C443" s="164" t="s">
        <v>26723</v>
      </c>
      <c r="D443" s="10" t="s">
        <v>940</v>
      </c>
      <c r="E443" s="10">
        <v>3271.0162460000001</v>
      </c>
      <c r="F443" s="10">
        <v>102.18796757</v>
      </c>
      <c r="G443" s="10">
        <v>248.60435099</v>
      </c>
      <c r="H443" s="10">
        <v>0</v>
      </c>
      <c r="I443" s="10">
        <v>112.0743997</v>
      </c>
      <c r="J443" s="10">
        <v>8.6006675564999995</v>
      </c>
      <c r="K443" s="10">
        <v>8.1001600148000001</v>
      </c>
      <c r="L443" s="10">
        <v>0</v>
      </c>
      <c r="M443" s="10">
        <f t="shared" si="8"/>
        <v>3750.5837918313005</v>
      </c>
    </row>
    <row r="444" spans="1:13" x14ac:dyDescent="0.3">
      <c r="A444" s="10">
        <v>3</v>
      </c>
      <c r="B444" s="10" t="s">
        <v>1290</v>
      </c>
      <c r="C444" s="164" t="s">
        <v>26724</v>
      </c>
      <c r="D444" s="10" t="s">
        <v>591</v>
      </c>
      <c r="E444" s="10">
        <v>1459.207658</v>
      </c>
      <c r="F444" s="10">
        <v>349.70419716999999</v>
      </c>
      <c r="G444" s="10">
        <v>104.8683901</v>
      </c>
      <c r="H444" s="10">
        <v>0</v>
      </c>
      <c r="I444" s="10">
        <v>54.346117800000002</v>
      </c>
      <c r="J444" s="10">
        <v>29.450871986999999</v>
      </c>
      <c r="K444" s="10">
        <v>3.5554804999999998</v>
      </c>
      <c r="L444" s="10">
        <v>0</v>
      </c>
      <c r="M444" s="10">
        <f t="shared" si="8"/>
        <v>2001.132715557</v>
      </c>
    </row>
    <row r="445" spans="1:13" x14ac:dyDescent="0.3">
      <c r="A445" s="10">
        <v>3</v>
      </c>
      <c r="B445" s="10" t="s">
        <v>1290</v>
      </c>
      <c r="C445" s="164" t="s">
        <v>26725</v>
      </c>
      <c r="D445" s="10" t="s">
        <v>32</v>
      </c>
      <c r="E445" s="10">
        <v>166.623256</v>
      </c>
      <c r="F445" s="10">
        <v>70.278724394999998</v>
      </c>
      <c r="G445" s="10">
        <v>350.69798919999999</v>
      </c>
      <c r="H445" s="10">
        <v>0</v>
      </c>
      <c r="I445" s="10">
        <v>8.4528720000000011</v>
      </c>
      <c r="J445" s="10">
        <v>5.8723710663000004</v>
      </c>
      <c r="K445" s="10">
        <v>11.678566975000001</v>
      </c>
      <c r="L445" s="10">
        <v>0</v>
      </c>
      <c r="M445" s="10">
        <f t="shared" si="8"/>
        <v>613.60377963629992</v>
      </c>
    </row>
    <row r="446" spans="1:13" x14ac:dyDescent="0.3">
      <c r="A446" s="10">
        <v>3</v>
      </c>
      <c r="B446" s="10" t="s">
        <v>1290</v>
      </c>
      <c r="C446" s="164" t="s">
        <v>26810</v>
      </c>
      <c r="D446" s="10" t="s">
        <v>26809</v>
      </c>
      <c r="E446" s="10">
        <v>52.871225000000003</v>
      </c>
      <c r="F446" s="10">
        <v>46.724711395</v>
      </c>
      <c r="G446" s="10">
        <v>109.2673005</v>
      </c>
      <c r="H446" s="10">
        <v>0</v>
      </c>
      <c r="I446" s="10">
        <v>2.79549286</v>
      </c>
      <c r="J446" s="10">
        <v>4.0412633077000004</v>
      </c>
      <c r="K446" s="10">
        <v>3.8263980399999999</v>
      </c>
      <c r="L446" s="10">
        <v>0</v>
      </c>
      <c r="M446" s="10">
        <f t="shared" si="8"/>
        <v>219.52639110269999</v>
      </c>
    </row>
    <row r="447" spans="1:13" x14ac:dyDescent="0.3">
      <c r="A447" s="10">
        <v>3</v>
      </c>
      <c r="B447" s="10" t="s">
        <v>1290</v>
      </c>
      <c r="C447" s="164" t="s">
        <v>26726</v>
      </c>
      <c r="D447" s="10" t="s">
        <v>363</v>
      </c>
      <c r="E447" s="10">
        <v>141.328362</v>
      </c>
      <c r="F447" s="10">
        <v>97.943888091000005</v>
      </c>
      <c r="G447" s="10">
        <v>780.92323899999997</v>
      </c>
      <c r="H447" s="10">
        <v>0</v>
      </c>
      <c r="I447" s="10">
        <v>7.3173130000000004</v>
      </c>
      <c r="J447" s="10">
        <v>8.1824017110000007</v>
      </c>
      <c r="K447" s="10">
        <v>25.284110099999999</v>
      </c>
      <c r="L447" s="10">
        <v>0</v>
      </c>
      <c r="M447" s="10">
        <f t="shared" si="8"/>
        <v>1060.9793139019998</v>
      </c>
    </row>
    <row r="448" spans="1:13" x14ac:dyDescent="0.3">
      <c r="A448" s="10">
        <v>3</v>
      </c>
      <c r="B448" s="10" t="s">
        <v>1290</v>
      </c>
      <c r="C448" s="164" t="s">
        <v>26728</v>
      </c>
      <c r="D448" s="10" t="s">
        <v>26727</v>
      </c>
      <c r="E448" s="10">
        <v>2150.130842</v>
      </c>
      <c r="F448" s="10">
        <v>172.80668645</v>
      </c>
      <c r="G448" s="10">
        <v>0.3456742646</v>
      </c>
      <c r="H448" s="10">
        <v>0</v>
      </c>
      <c r="I448" s="10">
        <v>75.130453200000005</v>
      </c>
      <c r="J448" s="10">
        <v>14.609790687</v>
      </c>
      <c r="K448" s="10">
        <v>1.20615293E-2</v>
      </c>
      <c r="L448" s="10">
        <v>0</v>
      </c>
      <c r="M448" s="10">
        <f t="shared" si="8"/>
        <v>2413.0355081308999</v>
      </c>
    </row>
    <row r="449" spans="1:13" x14ac:dyDescent="0.3">
      <c r="A449" s="10">
        <v>3</v>
      </c>
      <c r="B449" s="10" t="s">
        <v>1290</v>
      </c>
      <c r="C449" s="164" t="s">
        <v>26730</v>
      </c>
      <c r="D449" s="10" t="s">
        <v>26729</v>
      </c>
      <c r="E449" s="10">
        <v>783.18133499999999</v>
      </c>
      <c r="F449" s="10">
        <v>104.98831532</v>
      </c>
      <c r="G449" s="10">
        <v>97.076859999999996</v>
      </c>
      <c r="H449" s="10">
        <v>0</v>
      </c>
      <c r="I449" s="10">
        <v>27.004844200000001</v>
      </c>
      <c r="J449" s="10">
        <v>8.8720890868000009</v>
      </c>
      <c r="K449" s="10">
        <v>3.3995090000000001</v>
      </c>
      <c r="L449" s="10">
        <v>0</v>
      </c>
      <c r="M449" s="10">
        <f t="shared" si="8"/>
        <v>1024.5229526067999</v>
      </c>
    </row>
    <row r="450" spans="1:13" x14ac:dyDescent="0.3">
      <c r="A450" s="10">
        <v>3</v>
      </c>
      <c r="B450" s="10" t="s">
        <v>1290</v>
      </c>
      <c r="C450" s="164" t="s">
        <v>26732</v>
      </c>
      <c r="D450" s="10" t="s">
        <v>26731</v>
      </c>
      <c r="E450" s="10">
        <v>512.66071299999999</v>
      </c>
      <c r="F450" s="10">
        <v>174.84060461999999</v>
      </c>
      <c r="G450" s="10">
        <v>129.9797154</v>
      </c>
      <c r="H450" s="10">
        <v>0</v>
      </c>
      <c r="I450" s="10">
        <v>22.885548400000001</v>
      </c>
      <c r="J450" s="10">
        <v>14.708825414</v>
      </c>
      <c r="K450" s="10">
        <v>4.3015343499999998</v>
      </c>
      <c r="L450" s="10">
        <v>0</v>
      </c>
      <c r="M450" s="10">
        <f t="shared" si="8"/>
        <v>859.37694118399997</v>
      </c>
    </row>
    <row r="451" spans="1:13" x14ac:dyDescent="0.3">
      <c r="A451" s="10">
        <v>3</v>
      </c>
      <c r="B451" s="10" t="s">
        <v>1290</v>
      </c>
      <c r="C451" s="164" t="s">
        <v>26734</v>
      </c>
      <c r="D451" s="10" t="s">
        <v>26733</v>
      </c>
      <c r="E451" s="10">
        <v>1254.523735</v>
      </c>
      <c r="F451" s="10">
        <v>493.73814738999999</v>
      </c>
      <c r="G451" s="10">
        <v>154.14625000000001</v>
      </c>
      <c r="H451" s="10">
        <v>7.5624399999999994E-2</v>
      </c>
      <c r="I451" s="10">
        <v>51.078963899999998</v>
      </c>
      <c r="J451" s="10">
        <v>40.802909859000003</v>
      </c>
      <c r="K451" s="10">
        <v>4.1341919999999996</v>
      </c>
      <c r="L451" s="10">
        <v>2.42442E-3</v>
      </c>
      <c r="M451" s="10">
        <f t="shared" si="8"/>
        <v>1998.5022469689998</v>
      </c>
    </row>
    <row r="452" spans="1:13" x14ac:dyDescent="0.3">
      <c r="A452" s="10">
        <v>3</v>
      </c>
      <c r="B452" s="10" t="s">
        <v>1290</v>
      </c>
      <c r="C452" s="164" t="s">
        <v>26735</v>
      </c>
      <c r="D452" s="10" t="s">
        <v>942</v>
      </c>
      <c r="E452" s="10">
        <v>1545.31727</v>
      </c>
      <c r="F452" s="10">
        <v>520.14611174000004</v>
      </c>
      <c r="G452" s="10">
        <v>313.63659999999999</v>
      </c>
      <c r="H452" s="10">
        <v>2.2982900000000002</v>
      </c>
      <c r="I452" s="10">
        <v>77.568474899999998</v>
      </c>
      <c r="J452" s="10">
        <v>42.905314850000003</v>
      </c>
      <c r="K452" s="10">
        <v>7.8514850000000003</v>
      </c>
      <c r="L452" s="10">
        <v>7.3679900000000006E-2</v>
      </c>
      <c r="M452" s="10">
        <f t="shared" si="8"/>
        <v>2509.7972263900006</v>
      </c>
    </row>
    <row r="453" spans="1:13" x14ac:dyDescent="0.3">
      <c r="A453" s="10">
        <v>3</v>
      </c>
      <c r="B453" s="10" t="s">
        <v>1290</v>
      </c>
      <c r="C453" s="164" t="s">
        <v>26812</v>
      </c>
      <c r="D453" s="10" t="s">
        <v>26811</v>
      </c>
      <c r="E453" s="10">
        <v>170.36738</v>
      </c>
      <c r="F453" s="10">
        <v>14.404549478</v>
      </c>
      <c r="G453" s="10">
        <v>5.5810203999999999</v>
      </c>
      <c r="H453" s="10">
        <v>0</v>
      </c>
      <c r="I453" s="10">
        <v>4.6526203700000002</v>
      </c>
      <c r="J453" s="10">
        <v>1.2157096152</v>
      </c>
      <c r="K453" s="10">
        <v>0.13338454999999999</v>
      </c>
      <c r="L453" s="10">
        <v>0</v>
      </c>
      <c r="M453" s="10">
        <f t="shared" si="8"/>
        <v>196.3546644132</v>
      </c>
    </row>
    <row r="454" spans="1:13" x14ac:dyDescent="0.3">
      <c r="A454" s="10">
        <v>3</v>
      </c>
      <c r="B454" s="10" t="s">
        <v>1290</v>
      </c>
      <c r="C454" s="164" t="s">
        <v>26814</v>
      </c>
      <c r="D454" s="10" t="s">
        <v>26813</v>
      </c>
      <c r="E454" s="10">
        <v>998.39432699999998</v>
      </c>
      <c r="F454" s="10">
        <v>357.1995076</v>
      </c>
      <c r="G454" s="10">
        <v>167.31180542000001</v>
      </c>
      <c r="H454" s="10">
        <v>0</v>
      </c>
      <c r="I454" s="10">
        <v>43.150232899999999</v>
      </c>
      <c r="J454" s="10">
        <v>29.142879791999999</v>
      </c>
      <c r="K454" s="10">
        <v>5.6473762442000002</v>
      </c>
      <c r="L454" s="10">
        <v>0</v>
      </c>
      <c r="M454" s="10">
        <f t="shared" si="8"/>
        <v>1600.8461289561999</v>
      </c>
    </row>
    <row r="455" spans="1:13" x14ac:dyDescent="0.3">
      <c r="A455" s="10">
        <v>3</v>
      </c>
      <c r="B455" s="10" t="s">
        <v>1290</v>
      </c>
      <c r="C455" s="164" t="s">
        <v>26736</v>
      </c>
      <c r="D455" s="10" t="s">
        <v>25430</v>
      </c>
      <c r="E455" s="10">
        <v>41.907540000000004</v>
      </c>
      <c r="F455" s="10">
        <v>77.286513534999997</v>
      </c>
      <c r="G455" s="10">
        <v>0</v>
      </c>
      <c r="H455" s="10">
        <v>65.166760199999999</v>
      </c>
      <c r="I455" s="10">
        <v>2.1087533899999999</v>
      </c>
      <c r="J455" s="10">
        <v>5.7881797951999996</v>
      </c>
      <c r="K455" s="10">
        <v>0</v>
      </c>
      <c r="L455" s="10">
        <v>2.3462496599999998</v>
      </c>
      <c r="M455" s="10">
        <f t="shared" ref="M455:M518" si="9">SUM(E455:L455)</f>
        <v>194.6039965802</v>
      </c>
    </row>
    <row r="456" spans="1:13" x14ac:dyDescent="0.3">
      <c r="A456" s="10">
        <v>3</v>
      </c>
      <c r="B456" s="10" t="s">
        <v>1290</v>
      </c>
      <c r="C456" s="164" t="s">
        <v>26737</v>
      </c>
      <c r="D456" s="10" t="s">
        <v>195</v>
      </c>
      <c r="E456" s="10">
        <v>905.65628500000003</v>
      </c>
      <c r="F456" s="10">
        <v>89.560806709999994</v>
      </c>
      <c r="G456" s="10">
        <v>416.4074</v>
      </c>
      <c r="H456" s="10">
        <v>0</v>
      </c>
      <c r="I456" s="10">
        <v>35.581334099999999</v>
      </c>
      <c r="J456" s="10">
        <v>7.4922641686000002</v>
      </c>
      <c r="K456" s="10">
        <v>13.072378</v>
      </c>
      <c r="L456" s="10">
        <v>0</v>
      </c>
      <c r="M456" s="10">
        <f t="shared" si="9"/>
        <v>1467.7704679786002</v>
      </c>
    </row>
    <row r="457" spans="1:13" x14ac:dyDescent="0.3">
      <c r="A457" s="10">
        <v>3</v>
      </c>
      <c r="B457" s="10" t="s">
        <v>1290</v>
      </c>
      <c r="C457" s="164" t="s">
        <v>26738</v>
      </c>
      <c r="D457" s="10" t="s">
        <v>23605</v>
      </c>
      <c r="E457" s="10">
        <v>321.26321000000002</v>
      </c>
      <c r="F457" s="10">
        <v>98.492524790999994</v>
      </c>
      <c r="G457" s="10">
        <v>250.69507023</v>
      </c>
      <c r="H457" s="10">
        <v>0</v>
      </c>
      <c r="I457" s="10">
        <v>12.571445600000001</v>
      </c>
      <c r="J457" s="10">
        <v>8.6669461714999994</v>
      </c>
      <c r="K457" s="10">
        <v>8.7790177841000006</v>
      </c>
      <c r="L457" s="10">
        <v>0</v>
      </c>
      <c r="M457" s="10">
        <f t="shared" si="9"/>
        <v>700.46821457659985</v>
      </c>
    </row>
    <row r="458" spans="1:13" x14ac:dyDescent="0.3">
      <c r="A458" s="10">
        <v>3</v>
      </c>
      <c r="B458" s="10" t="s">
        <v>1290</v>
      </c>
      <c r="C458" s="164" t="s">
        <v>26816</v>
      </c>
      <c r="D458" s="10" t="s">
        <v>26815</v>
      </c>
      <c r="E458" s="10">
        <v>622.96920999999998</v>
      </c>
      <c r="F458" s="10">
        <v>1122.8818841</v>
      </c>
      <c r="G458" s="10">
        <v>5.4518414100000001</v>
      </c>
      <c r="H458" s="10">
        <v>662.56805999999995</v>
      </c>
      <c r="I458" s="10">
        <v>32.661141000000001</v>
      </c>
      <c r="J458" s="10">
        <v>87.092214639999995</v>
      </c>
      <c r="K458" s="10">
        <v>0.123534923</v>
      </c>
      <c r="L458" s="10">
        <v>38.781963449999999</v>
      </c>
      <c r="M458" s="10">
        <f t="shared" si="9"/>
        <v>2572.5298495229999</v>
      </c>
    </row>
    <row r="459" spans="1:13" x14ac:dyDescent="0.3">
      <c r="A459" s="10">
        <v>3</v>
      </c>
      <c r="B459" s="10" t="s">
        <v>1290</v>
      </c>
      <c r="C459" s="164" t="s">
        <v>26739</v>
      </c>
      <c r="D459" s="10" t="s">
        <v>367</v>
      </c>
      <c r="E459" s="10">
        <v>655.77393399999994</v>
      </c>
      <c r="F459" s="10">
        <v>117.09398492</v>
      </c>
      <c r="G459" s="10">
        <v>119.53316943</v>
      </c>
      <c r="H459" s="10">
        <v>0</v>
      </c>
      <c r="I459" s="10">
        <v>24.690276599999997</v>
      </c>
      <c r="J459" s="10">
        <v>9.7673939003000001</v>
      </c>
      <c r="K459" s="10">
        <v>4.1858983089999997</v>
      </c>
      <c r="L459" s="10">
        <v>0</v>
      </c>
      <c r="M459" s="10">
        <f t="shared" si="9"/>
        <v>931.04465715929996</v>
      </c>
    </row>
    <row r="460" spans="1:13" x14ac:dyDescent="0.3">
      <c r="A460" s="10">
        <v>3</v>
      </c>
      <c r="B460" s="10" t="s">
        <v>1290</v>
      </c>
      <c r="C460" s="164" t="s">
        <v>26740</v>
      </c>
      <c r="D460" s="10" t="s">
        <v>69</v>
      </c>
      <c r="E460" s="10">
        <v>1320.43787</v>
      </c>
      <c r="F460" s="10">
        <v>191.09461751000001</v>
      </c>
      <c r="G460" s="10">
        <v>114.301546</v>
      </c>
      <c r="H460" s="10">
        <v>0</v>
      </c>
      <c r="I460" s="10">
        <v>47.652535399999998</v>
      </c>
      <c r="J460" s="10">
        <v>15.929227918</v>
      </c>
      <c r="K460" s="10">
        <v>4.0026862000000003</v>
      </c>
      <c r="L460" s="10">
        <v>0</v>
      </c>
      <c r="M460" s="10">
        <f t="shared" si="9"/>
        <v>1693.4184830279999</v>
      </c>
    </row>
    <row r="461" spans="1:13" x14ac:dyDescent="0.3">
      <c r="A461" s="10">
        <v>3</v>
      </c>
      <c r="B461" s="10" t="s">
        <v>1290</v>
      </c>
      <c r="C461" s="164" t="s">
        <v>26818</v>
      </c>
      <c r="D461" s="10" t="s">
        <v>26817</v>
      </c>
      <c r="E461" s="10">
        <v>74.570036999999999</v>
      </c>
      <c r="F461" s="10">
        <v>22.699616006999999</v>
      </c>
      <c r="G461" s="10">
        <v>19.766746000000001</v>
      </c>
      <c r="H461" s="10">
        <v>0</v>
      </c>
      <c r="I461" s="10">
        <v>3.1917883200000001</v>
      </c>
      <c r="J461" s="10">
        <v>1.9350515305</v>
      </c>
      <c r="K461" s="10">
        <v>0.64388129000000005</v>
      </c>
      <c r="L461" s="10">
        <v>0</v>
      </c>
      <c r="M461" s="10">
        <f t="shared" si="9"/>
        <v>122.8071201475</v>
      </c>
    </row>
    <row r="462" spans="1:13" x14ac:dyDescent="0.3">
      <c r="A462" s="10">
        <v>3</v>
      </c>
      <c r="B462" s="10" t="s">
        <v>1290</v>
      </c>
      <c r="C462" s="164" t="s">
        <v>26741</v>
      </c>
      <c r="D462" s="10" t="s">
        <v>810</v>
      </c>
      <c r="E462" s="10">
        <v>61.279973000000005</v>
      </c>
      <c r="F462" s="10">
        <v>94.888154555</v>
      </c>
      <c r="G462" s="10">
        <v>0</v>
      </c>
      <c r="H462" s="10">
        <v>4.9374399999999996</v>
      </c>
      <c r="I462" s="10">
        <v>3.28216039</v>
      </c>
      <c r="J462" s="10">
        <v>7.4138174781000004</v>
      </c>
      <c r="K462" s="10">
        <v>0</v>
      </c>
      <c r="L462" s="10">
        <v>0.1582875</v>
      </c>
      <c r="M462" s="10">
        <f t="shared" si="9"/>
        <v>171.95983292310004</v>
      </c>
    </row>
    <row r="463" spans="1:13" x14ac:dyDescent="0.3">
      <c r="A463" s="10">
        <v>3</v>
      </c>
      <c r="B463" s="10" t="s">
        <v>1290</v>
      </c>
      <c r="C463" s="164" t="s">
        <v>26820</v>
      </c>
      <c r="D463" s="10" t="s">
        <v>26819</v>
      </c>
      <c r="E463" s="10">
        <v>12.4367128</v>
      </c>
      <c r="F463" s="10">
        <v>8.176668158</v>
      </c>
      <c r="G463" s="10">
        <v>38.964770000000001</v>
      </c>
      <c r="H463" s="10">
        <v>0</v>
      </c>
      <c r="I463" s="10">
        <v>0.7477363600000001</v>
      </c>
      <c r="J463" s="10">
        <v>0.69526717220000001</v>
      </c>
      <c r="K463" s="10">
        <v>1.1513230999999999</v>
      </c>
      <c r="L463" s="10">
        <v>0</v>
      </c>
      <c r="M463" s="10">
        <f t="shared" si="9"/>
        <v>62.172477590199996</v>
      </c>
    </row>
    <row r="464" spans="1:13" x14ac:dyDescent="0.3">
      <c r="A464" s="10">
        <v>3</v>
      </c>
      <c r="B464" s="10" t="s">
        <v>1290</v>
      </c>
      <c r="C464" s="164" t="s">
        <v>26822</v>
      </c>
      <c r="D464" s="10" t="s">
        <v>26821</v>
      </c>
      <c r="E464" s="10">
        <v>177.55466420000002</v>
      </c>
      <c r="F464" s="10">
        <v>33.598185219999998</v>
      </c>
      <c r="G464" s="10">
        <v>5.8453083000000001</v>
      </c>
      <c r="H464" s="10">
        <v>0</v>
      </c>
      <c r="I464" s="10">
        <v>5.4505391199999993</v>
      </c>
      <c r="J464" s="10">
        <v>2.9116963051</v>
      </c>
      <c r="K464" s="10">
        <v>0.15219922899999999</v>
      </c>
      <c r="L464" s="10">
        <v>0</v>
      </c>
      <c r="M464" s="10">
        <f t="shared" si="9"/>
        <v>225.51259237410002</v>
      </c>
    </row>
    <row r="465" spans="1:13" x14ac:dyDescent="0.3">
      <c r="A465" s="10">
        <v>3</v>
      </c>
      <c r="B465" s="10" t="s">
        <v>1290</v>
      </c>
      <c r="C465" s="164" t="s">
        <v>26742</v>
      </c>
      <c r="D465" s="10" t="s">
        <v>26547</v>
      </c>
      <c r="E465" s="10">
        <v>388.045278</v>
      </c>
      <c r="F465" s="10">
        <v>130.40239836999999</v>
      </c>
      <c r="G465" s="10">
        <v>333.17998537</v>
      </c>
      <c r="H465" s="10">
        <v>0</v>
      </c>
      <c r="I465" s="10">
        <v>16.1712864</v>
      </c>
      <c r="J465" s="10">
        <v>13.477081599</v>
      </c>
      <c r="K465" s="10">
        <v>11.289426376</v>
      </c>
      <c r="L465" s="10">
        <v>0</v>
      </c>
      <c r="M465" s="10">
        <f t="shared" si="9"/>
        <v>892.56545611499996</v>
      </c>
    </row>
    <row r="466" spans="1:13" x14ac:dyDescent="0.3">
      <c r="A466" s="10">
        <v>3</v>
      </c>
      <c r="B466" s="10" t="s">
        <v>1290</v>
      </c>
      <c r="C466" s="164" t="s">
        <v>26743</v>
      </c>
      <c r="D466" s="10" t="s">
        <v>943</v>
      </c>
      <c r="E466" s="10">
        <v>2423.7803100000001</v>
      </c>
      <c r="F466" s="10">
        <v>201.65134040000001</v>
      </c>
      <c r="G466" s="10">
        <v>119.82</v>
      </c>
      <c r="H466" s="10">
        <v>0</v>
      </c>
      <c r="I466" s="10">
        <v>77.291498799999999</v>
      </c>
      <c r="J466" s="10">
        <v>16.899712071</v>
      </c>
      <c r="K466" s="10">
        <v>4.1959419999999996</v>
      </c>
      <c r="L466" s="10">
        <v>0</v>
      </c>
      <c r="M466" s="10">
        <f t="shared" si="9"/>
        <v>2843.6388032710006</v>
      </c>
    </row>
    <row r="467" spans="1:13" x14ac:dyDescent="0.3">
      <c r="A467" s="10">
        <v>3</v>
      </c>
      <c r="B467" s="10" t="s">
        <v>1290</v>
      </c>
      <c r="C467" s="164" t="s">
        <v>26744</v>
      </c>
      <c r="D467" s="10" t="s">
        <v>443</v>
      </c>
      <c r="E467" s="10">
        <v>355.65808700000002</v>
      </c>
      <c r="F467" s="10">
        <v>218.37392975</v>
      </c>
      <c r="G467" s="10">
        <v>30.226091</v>
      </c>
      <c r="H467" s="10">
        <v>235.03043966999999</v>
      </c>
      <c r="I467" s="10">
        <v>19.385579</v>
      </c>
      <c r="J467" s="10">
        <v>15.951882371</v>
      </c>
      <c r="K467" s="10">
        <v>0.88743674900000002</v>
      </c>
      <c r="L467" s="10">
        <v>18.541752535000001</v>
      </c>
      <c r="M467" s="10">
        <f t="shared" si="9"/>
        <v>894.05519807500002</v>
      </c>
    </row>
    <row r="468" spans="1:13" x14ac:dyDescent="0.3">
      <c r="A468" s="10">
        <v>3</v>
      </c>
      <c r="B468" s="10" t="s">
        <v>1311</v>
      </c>
      <c r="C468" s="165" t="s">
        <v>26881</v>
      </c>
      <c r="D468" s="10" t="s">
        <v>22624</v>
      </c>
      <c r="E468" s="10">
        <v>79.187125000000009</v>
      </c>
      <c r="F468" s="10">
        <v>43.744578867999998</v>
      </c>
      <c r="G468" s="10">
        <v>33.937548</v>
      </c>
      <c r="H468" s="10">
        <v>0</v>
      </c>
      <c r="I468" s="10">
        <v>4.2608187800000001</v>
      </c>
      <c r="J468" s="10">
        <v>3.6036896748</v>
      </c>
      <c r="K468" s="10">
        <v>0.76855527999999995</v>
      </c>
      <c r="L468" s="10">
        <v>0</v>
      </c>
      <c r="M468" s="10">
        <f t="shared" si="9"/>
        <v>165.50231560279997</v>
      </c>
    </row>
    <row r="469" spans="1:13" x14ac:dyDescent="0.3">
      <c r="A469" s="10">
        <v>3</v>
      </c>
      <c r="B469" s="10" t="s">
        <v>1311</v>
      </c>
      <c r="C469" s="165" t="s">
        <v>26882</v>
      </c>
      <c r="D469" s="10" t="s">
        <v>819</v>
      </c>
      <c r="E469" s="10">
        <v>1406.4709600000001</v>
      </c>
      <c r="F469" s="10">
        <v>308.61020581000002</v>
      </c>
      <c r="G469" s="10">
        <v>455.52320200000003</v>
      </c>
      <c r="H469" s="10">
        <v>0</v>
      </c>
      <c r="I469" s="10">
        <v>51.69464</v>
      </c>
      <c r="J469" s="10">
        <v>25.750812889999999</v>
      </c>
      <c r="K469" s="10">
        <v>13.453411900000001</v>
      </c>
      <c r="L469" s="10">
        <v>0</v>
      </c>
      <c r="M469" s="10">
        <f t="shared" si="9"/>
        <v>2261.5032326</v>
      </c>
    </row>
    <row r="470" spans="1:13" x14ac:dyDescent="0.3">
      <c r="A470" s="10">
        <v>3</v>
      </c>
      <c r="B470" s="10" t="s">
        <v>1311</v>
      </c>
      <c r="C470" s="164" t="s">
        <v>26883</v>
      </c>
      <c r="D470" s="10" t="s">
        <v>317</v>
      </c>
      <c r="E470" s="10">
        <v>123.02958899999999</v>
      </c>
      <c r="F470" s="10">
        <v>88.850192462999999</v>
      </c>
      <c r="G470" s="10">
        <v>358.65873477999997</v>
      </c>
      <c r="H470" s="10">
        <v>0</v>
      </c>
      <c r="I470" s="10">
        <v>6.6722627000000001</v>
      </c>
      <c r="J470" s="10">
        <v>9.7808013688000006</v>
      </c>
      <c r="K470" s="10">
        <v>10.697324777</v>
      </c>
      <c r="L470" s="10">
        <v>0</v>
      </c>
      <c r="M470" s="10">
        <f t="shared" si="9"/>
        <v>597.68890508879997</v>
      </c>
    </row>
    <row r="471" spans="1:13" x14ac:dyDescent="0.3">
      <c r="A471" s="10">
        <v>3</v>
      </c>
      <c r="B471" s="10" t="s">
        <v>1311</v>
      </c>
      <c r="C471" s="164" t="s">
        <v>26885</v>
      </c>
      <c r="D471" s="10" t="s">
        <v>26884</v>
      </c>
      <c r="E471" s="10">
        <v>742.46662800000001</v>
      </c>
      <c r="F471" s="10">
        <v>39.231295342000003</v>
      </c>
      <c r="G471" s="10">
        <v>51.1473558</v>
      </c>
      <c r="H471" s="10">
        <v>0</v>
      </c>
      <c r="I471" s="10">
        <v>26.016291899999999</v>
      </c>
      <c r="J471" s="10">
        <v>3.0337045666</v>
      </c>
      <c r="K471" s="10">
        <v>1.15829056</v>
      </c>
      <c r="L471" s="10">
        <v>0</v>
      </c>
      <c r="M471" s="10">
        <f t="shared" si="9"/>
        <v>863.0535661685999</v>
      </c>
    </row>
    <row r="472" spans="1:13" x14ac:dyDescent="0.3">
      <c r="A472" s="10">
        <v>3</v>
      </c>
      <c r="B472" s="10" t="s">
        <v>1311</v>
      </c>
      <c r="C472" s="164" t="s">
        <v>26886</v>
      </c>
      <c r="D472" s="10" t="s">
        <v>1312</v>
      </c>
      <c r="E472" s="10">
        <v>118.661355</v>
      </c>
      <c r="F472" s="10">
        <v>73.562570631</v>
      </c>
      <c r="G472" s="10">
        <v>5.7354933419999998</v>
      </c>
      <c r="H472" s="10">
        <v>170.75399999999999</v>
      </c>
      <c r="I472" s="10">
        <v>6.6109134000000003</v>
      </c>
      <c r="J472" s="10">
        <v>6.1184892999000002</v>
      </c>
      <c r="K472" s="10">
        <v>0.15763530270000001</v>
      </c>
      <c r="L472" s="10">
        <v>5.4741400000000002</v>
      </c>
      <c r="M472" s="10">
        <f t="shared" si="9"/>
        <v>387.07459697559995</v>
      </c>
    </row>
    <row r="473" spans="1:13" x14ac:dyDescent="0.3">
      <c r="A473" s="10">
        <v>3</v>
      </c>
      <c r="B473" s="10" t="s">
        <v>1311</v>
      </c>
      <c r="C473" s="164" t="s">
        <v>26887</v>
      </c>
      <c r="D473" s="10" t="s">
        <v>959</v>
      </c>
      <c r="E473" s="10">
        <v>982.96515299999999</v>
      </c>
      <c r="F473" s="10">
        <v>163.06127061999999</v>
      </c>
      <c r="G473" s="10">
        <v>527.80691548000004</v>
      </c>
      <c r="H473" s="10">
        <v>288.37115999999997</v>
      </c>
      <c r="I473" s="10">
        <v>45.3962875</v>
      </c>
      <c r="J473" s="10">
        <v>13.171278450999999</v>
      </c>
      <c r="K473" s="10">
        <v>15.742338658</v>
      </c>
      <c r="L473" s="10">
        <v>9.2448069999999998</v>
      </c>
      <c r="M473" s="10">
        <f t="shared" si="9"/>
        <v>2045.7592107090002</v>
      </c>
    </row>
    <row r="474" spans="1:13" x14ac:dyDescent="0.3">
      <c r="A474" s="10">
        <v>3</v>
      </c>
      <c r="B474" s="10" t="s">
        <v>1311</v>
      </c>
      <c r="C474" s="164" t="s">
        <v>26888</v>
      </c>
      <c r="D474" s="10" t="s">
        <v>22631</v>
      </c>
      <c r="E474" s="10">
        <v>36.781682999999994</v>
      </c>
      <c r="F474" s="10">
        <v>21.330366738999999</v>
      </c>
      <c r="G474" s="10">
        <v>0</v>
      </c>
      <c r="H474" s="10">
        <v>0</v>
      </c>
      <c r="I474" s="10">
        <v>1.98503403</v>
      </c>
      <c r="J474" s="10">
        <v>1.5426042062</v>
      </c>
      <c r="K474" s="10">
        <v>0</v>
      </c>
      <c r="L474" s="10">
        <v>0</v>
      </c>
      <c r="M474" s="10">
        <f t="shared" si="9"/>
        <v>61.63968797519999</v>
      </c>
    </row>
    <row r="475" spans="1:13" x14ac:dyDescent="0.3">
      <c r="A475" s="10">
        <v>3</v>
      </c>
      <c r="B475" s="10" t="s">
        <v>1311</v>
      </c>
      <c r="C475" s="164" t="s">
        <v>26889</v>
      </c>
      <c r="D475" s="10" t="s">
        <v>552</v>
      </c>
      <c r="E475" s="10">
        <v>108.885077</v>
      </c>
      <c r="F475" s="10">
        <v>12.758272347</v>
      </c>
      <c r="G475" s="10">
        <v>19.79928</v>
      </c>
      <c r="H475" s="10">
        <v>0</v>
      </c>
      <c r="I475" s="10">
        <v>4.2578738200000004</v>
      </c>
      <c r="J475" s="10">
        <v>0.86884656370000002</v>
      </c>
      <c r="K475" s="10">
        <v>0.44837650000000001</v>
      </c>
      <c r="L475" s="10">
        <v>0</v>
      </c>
      <c r="M475" s="10">
        <f t="shared" si="9"/>
        <v>147.01772623070002</v>
      </c>
    </row>
    <row r="476" spans="1:13" x14ac:dyDescent="0.3">
      <c r="A476" s="10">
        <v>3</v>
      </c>
      <c r="B476" s="10" t="s">
        <v>1311</v>
      </c>
      <c r="C476" s="164" t="s">
        <v>26891</v>
      </c>
      <c r="D476" s="10" t="s">
        <v>26890</v>
      </c>
      <c r="E476" s="10">
        <v>57.912911999999999</v>
      </c>
      <c r="F476" s="10">
        <v>21.960792776000002</v>
      </c>
      <c r="G476" s="10">
        <v>0</v>
      </c>
      <c r="H476" s="10">
        <v>0</v>
      </c>
      <c r="I476" s="10">
        <v>3.1099041600000001</v>
      </c>
      <c r="J476" s="10">
        <v>1.7464430690999999</v>
      </c>
      <c r="K476" s="10">
        <v>0</v>
      </c>
      <c r="L476" s="10">
        <v>0</v>
      </c>
      <c r="M476" s="10">
        <f t="shared" si="9"/>
        <v>84.730052005099992</v>
      </c>
    </row>
    <row r="477" spans="1:13" x14ac:dyDescent="0.3">
      <c r="A477" s="10">
        <v>3</v>
      </c>
      <c r="B477" s="10" t="s">
        <v>1311</v>
      </c>
      <c r="C477" s="164" t="s">
        <v>26892</v>
      </c>
      <c r="D477" s="10" t="s">
        <v>393</v>
      </c>
      <c r="E477" s="10">
        <v>1004.17106</v>
      </c>
      <c r="F477" s="10">
        <v>88.605405270000006</v>
      </c>
      <c r="G477" s="10">
        <v>822.41463237999994</v>
      </c>
      <c r="H477" s="10">
        <v>73.899529999999999</v>
      </c>
      <c r="I477" s="10">
        <v>41.306358899999999</v>
      </c>
      <c r="J477" s="10">
        <v>7.1545579125999996</v>
      </c>
      <c r="K477" s="10">
        <v>24.792259867999999</v>
      </c>
      <c r="L477" s="10">
        <v>2.3691200000000001</v>
      </c>
      <c r="M477" s="10">
        <f t="shared" si="9"/>
        <v>2064.7129243305999</v>
      </c>
    </row>
    <row r="478" spans="1:13" x14ac:dyDescent="0.3">
      <c r="A478" s="10">
        <v>3</v>
      </c>
      <c r="B478" s="10" t="s">
        <v>1311</v>
      </c>
      <c r="C478" s="164" t="s">
        <v>26893</v>
      </c>
      <c r="D478" s="10" t="s">
        <v>960</v>
      </c>
      <c r="E478" s="10">
        <v>32.2809703</v>
      </c>
      <c r="F478" s="10">
        <v>33.341685798</v>
      </c>
      <c r="G478" s="10">
        <v>0.52032999999999996</v>
      </c>
      <c r="H478" s="10">
        <v>0</v>
      </c>
      <c r="I478" s="10">
        <v>1.65080921</v>
      </c>
      <c r="J478" s="10">
        <v>2.2374355852000001</v>
      </c>
      <c r="K478" s="10">
        <v>1.1783470000000001E-2</v>
      </c>
      <c r="L478" s="10">
        <v>0</v>
      </c>
      <c r="M478" s="10">
        <f t="shared" si="9"/>
        <v>70.043014363200001</v>
      </c>
    </row>
    <row r="479" spans="1:13" x14ac:dyDescent="0.3">
      <c r="A479" s="10">
        <v>3</v>
      </c>
      <c r="B479" s="10" t="s">
        <v>1311</v>
      </c>
      <c r="C479" s="164" t="s">
        <v>26894</v>
      </c>
      <c r="D479" s="10" t="s">
        <v>614</v>
      </c>
      <c r="E479" s="10">
        <v>54.667507999999998</v>
      </c>
      <c r="F479" s="10">
        <v>47.192186126000003</v>
      </c>
      <c r="G479" s="10">
        <v>11.441580330000001</v>
      </c>
      <c r="H479" s="10">
        <v>0</v>
      </c>
      <c r="I479" s="10">
        <v>2.9278901399999997</v>
      </c>
      <c r="J479" s="10">
        <v>3.7660076589</v>
      </c>
      <c r="K479" s="10">
        <v>0.32458202600000002</v>
      </c>
      <c r="L479" s="10">
        <v>0</v>
      </c>
      <c r="M479" s="10">
        <f t="shared" si="9"/>
        <v>120.31975428089999</v>
      </c>
    </row>
    <row r="480" spans="1:13" x14ac:dyDescent="0.3">
      <c r="A480" s="10">
        <v>3</v>
      </c>
      <c r="B480" s="10" t="s">
        <v>1311</v>
      </c>
      <c r="C480" s="164" t="s">
        <v>26895</v>
      </c>
      <c r="D480" s="10" t="s">
        <v>961</v>
      </c>
      <c r="E480" s="10">
        <v>643.92912200000001</v>
      </c>
      <c r="F480" s="10">
        <v>164.55876907000001</v>
      </c>
      <c r="G480" s="10">
        <v>381.62776339999999</v>
      </c>
      <c r="H480" s="10">
        <v>0</v>
      </c>
      <c r="I480" s="10">
        <v>25.537699200000002</v>
      </c>
      <c r="J480" s="10">
        <v>13.595455866</v>
      </c>
      <c r="K480" s="10">
        <v>11.382410174</v>
      </c>
      <c r="L480" s="10">
        <v>0</v>
      </c>
      <c r="M480" s="10">
        <f t="shared" si="9"/>
        <v>1240.6312197099999</v>
      </c>
    </row>
    <row r="481" spans="1:13" x14ac:dyDescent="0.3">
      <c r="A481" s="10">
        <v>3</v>
      </c>
      <c r="B481" s="10" t="s">
        <v>1311</v>
      </c>
      <c r="C481" s="164" t="s">
        <v>26896</v>
      </c>
      <c r="D481" s="10" t="s">
        <v>471</v>
      </c>
      <c r="E481" s="10">
        <v>114.18293</v>
      </c>
      <c r="F481" s="10">
        <v>77.348566271999999</v>
      </c>
      <c r="G481" s="10">
        <v>284.60956110000001</v>
      </c>
      <c r="H481" s="10">
        <v>0</v>
      </c>
      <c r="I481" s="10">
        <v>6.1512884999999997</v>
      </c>
      <c r="J481" s="10">
        <v>6.3088238479000003</v>
      </c>
      <c r="K481" s="10">
        <v>8.2029308299999997</v>
      </c>
      <c r="L481" s="10">
        <v>0</v>
      </c>
      <c r="M481" s="10">
        <f t="shared" si="9"/>
        <v>496.8041005499</v>
      </c>
    </row>
    <row r="482" spans="1:13" x14ac:dyDescent="0.3">
      <c r="A482" s="10">
        <v>3</v>
      </c>
      <c r="B482" s="10" t="s">
        <v>1311</v>
      </c>
      <c r="C482" s="164" t="s">
        <v>26897</v>
      </c>
      <c r="D482" s="10" t="s">
        <v>329</v>
      </c>
      <c r="E482" s="10">
        <v>107.923862</v>
      </c>
      <c r="F482" s="10">
        <v>59.929710376999999</v>
      </c>
      <c r="G482" s="10">
        <v>2.8637812899999999</v>
      </c>
      <c r="H482" s="10">
        <v>230.39680000000001</v>
      </c>
      <c r="I482" s="10">
        <v>5.8959774999999999</v>
      </c>
      <c r="J482" s="10">
        <v>4.5706529162000002</v>
      </c>
      <c r="K482" s="10">
        <v>0.100285845</v>
      </c>
      <c r="L482" s="10">
        <v>7.3862199999999998</v>
      </c>
      <c r="M482" s="10">
        <f t="shared" si="9"/>
        <v>419.06728992819995</v>
      </c>
    </row>
    <row r="483" spans="1:13" x14ac:dyDescent="0.3">
      <c r="A483" s="10">
        <v>3</v>
      </c>
      <c r="B483" s="10" t="s">
        <v>1311</v>
      </c>
      <c r="C483" s="164" t="s">
        <v>26899</v>
      </c>
      <c r="D483" s="10" t="s">
        <v>26898</v>
      </c>
      <c r="E483" s="10">
        <v>106.827388</v>
      </c>
      <c r="F483" s="10">
        <v>60.121456373999997</v>
      </c>
      <c r="G483" s="10">
        <v>15.10328</v>
      </c>
      <c r="H483" s="10">
        <v>0</v>
      </c>
      <c r="I483" s="10">
        <v>5.6775642599999996</v>
      </c>
      <c r="J483" s="10">
        <v>4.9923555741000003</v>
      </c>
      <c r="K483" s="10">
        <v>0.34203080000000002</v>
      </c>
      <c r="L483" s="10">
        <v>0</v>
      </c>
      <c r="M483" s="10">
        <f t="shared" si="9"/>
        <v>193.06407500810002</v>
      </c>
    </row>
    <row r="484" spans="1:13" x14ac:dyDescent="0.3">
      <c r="A484" s="10">
        <v>3</v>
      </c>
      <c r="B484" s="10" t="s">
        <v>1311</v>
      </c>
      <c r="C484" s="164" t="s">
        <v>26900</v>
      </c>
      <c r="D484" s="10" t="s">
        <v>357</v>
      </c>
      <c r="E484" s="10">
        <v>640.85365999999999</v>
      </c>
      <c r="F484" s="10">
        <v>187.63426999000001</v>
      </c>
      <c r="G484" s="10">
        <v>84.583617860999993</v>
      </c>
      <c r="H484" s="10">
        <v>0</v>
      </c>
      <c r="I484" s="10">
        <v>29.019834600000003</v>
      </c>
      <c r="J484" s="10">
        <v>16.081499993000001</v>
      </c>
      <c r="K484" s="10">
        <v>2.5227858819</v>
      </c>
      <c r="L484" s="10">
        <v>0</v>
      </c>
      <c r="M484" s="10">
        <f t="shared" si="9"/>
        <v>960.69566832589987</v>
      </c>
    </row>
    <row r="485" spans="1:13" x14ac:dyDescent="0.3">
      <c r="A485" s="10">
        <v>3</v>
      </c>
      <c r="B485" s="10" t="s">
        <v>1311</v>
      </c>
      <c r="C485" s="164" t="s">
        <v>26901</v>
      </c>
      <c r="D485" s="10" t="s">
        <v>163</v>
      </c>
      <c r="E485" s="10">
        <v>857.80060200000003</v>
      </c>
      <c r="F485" s="10">
        <v>69.101555957000002</v>
      </c>
      <c r="G485" s="10">
        <v>69.257108000000002</v>
      </c>
      <c r="H485" s="10">
        <v>298.87400000000002</v>
      </c>
      <c r="I485" s="10">
        <v>31.023970200000001</v>
      </c>
      <c r="J485" s="10">
        <v>5.3807795289999998</v>
      </c>
      <c r="K485" s="10">
        <v>2.0656587399999999</v>
      </c>
      <c r="L485" s="10">
        <v>9.5815000000000001</v>
      </c>
      <c r="M485" s="10">
        <f t="shared" si="9"/>
        <v>1343.0851744259996</v>
      </c>
    </row>
    <row r="486" spans="1:13" x14ac:dyDescent="0.3">
      <c r="A486" s="10">
        <v>3</v>
      </c>
      <c r="B486" s="10" t="s">
        <v>1311</v>
      </c>
      <c r="C486" s="164" t="s">
        <v>26902</v>
      </c>
      <c r="D486" s="10" t="s">
        <v>23</v>
      </c>
      <c r="E486" s="10">
        <v>193.493594</v>
      </c>
      <c r="F486" s="10">
        <v>296.57439799000002</v>
      </c>
      <c r="G486" s="10">
        <v>403.11108250000001</v>
      </c>
      <c r="H486" s="10">
        <v>0</v>
      </c>
      <c r="I486" s="10">
        <v>10.746450400000001</v>
      </c>
      <c r="J486" s="10">
        <v>24.742944341000001</v>
      </c>
      <c r="K486" s="10">
        <v>12.578370790999999</v>
      </c>
      <c r="L486" s="10">
        <v>0</v>
      </c>
      <c r="M486" s="10">
        <f t="shared" si="9"/>
        <v>941.2468400219999</v>
      </c>
    </row>
    <row r="487" spans="1:13" x14ac:dyDescent="0.3">
      <c r="A487" s="10">
        <v>3</v>
      </c>
      <c r="B487" s="10" t="s">
        <v>1311</v>
      </c>
      <c r="C487" s="164" t="s">
        <v>26903</v>
      </c>
      <c r="D487" s="10" t="s">
        <v>962</v>
      </c>
      <c r="E487" s="10">
        <v>2875.29162</v>
      </c>
      <c r="F487" s="10">
        <v>377.99929003</v>
      </c>
      <c r="G487" s="10">
        <v>815.61707646000002</v>
      </c>
      <c r="H487" s="10">
        <v>552.57476999999994</v>
      </c>
      <c r="I487" s="10">
        <v>130.287611</v>
      </c>
      <c r="J487" s="10">
        <v>31.224859722000001</v>
      </c>
      <c r="K487" s="10">
        <v>24.394788187</v>
      </c>
      <c r="L487" s="10">
        <v>17.714828099999998</v>
      </c>
      <c r="M487" s="10">
        <f t="shared" si="9"/>
        <v>4825.1048434989989</v>
      </c>
    </row>
    <row r="488" spans="1:13" x14ac:dyDescent="0.3">
      <c r="A488" s="10">
        <v>3</v>
      </c>
      <c r="B488" s="10" t="s">
        <v>1311</v>
      </c>
      <c r="C488" s="164" t="s">
        <v>26904</v>
      </c>
      <c r="D488" s="10" t="s">
        <v>23468</v>
      </c>
      <c r="E488" s="10">
        <v>466.22590400000001</v>
      </c>
      <c r="F488" s="10">
        <v>48.697805744999997</v>
      </c>
      <c r="G488" s="10">
        <v>11.350021</v>
      </c>
      <c r="H488" s="10">
        <v>0</v>
      </c>
      <c r="I488" s="10">
        <v>17.369447100000002</v>
      </c>
      <c r="J488" s="10">
        <v>3.5180908218</v>
      </c>
      <c r="K488" s="10">
        <v>0.25703439</v>
      </c>
      <c r="L488" s="10">
        <v>0</v>
      </c>
      <c r="M488" s="10">
        <f t="shared" si="9"/>
        <v>547.41830305679991</v>
      </c>
    </row>
    <row r="489" spans="1:13" x14ac:dyDescent="0.3">
      <c r="A489" s="10">
        <v>3</v>
      </c>
      <c r="B489" s="10" t="s">
        <v>1311</v>
      </c>
      <c r="C489" s="164" t="s">
        <v>26905</v>
      </c>
      <c r="D489" s="10" t="s">
        <v>556</v>
      </c>
      <c r="E489" s="10">
        <v>106.10643300000001</v>
      </c>
      <c r="F489" s="10">
        <v>33.795391352000003</v>
      </c>
      <c r="G489" s="10">
        <v>213.39139</v>
      </c>
      <c r="H489" s="10">
        <v>0</v>
      </c>
      <c r="I489" s="10">
        <v>5.7462564</v>
      </c>
      <c r="J489" s="10">
        <v>2.1945006965</v>
      </c>
      <c r="K489" s="10">
        <v>6.3645909999999999</v>
      </c>
      <c r="L489" s="10">
        <v>0</v>
      </c>
      <c r="M489" s="10">
        <f t="shared" si="9"/>
        <v>367.59856244849999</v>
      </c>
    </row>
    <row r="490" spans="1:13" x14ac:dyDescent="0.3">
      <c r="A490" s="10">
        <v>3</v>
      </c>
      <c r="B490" s="10" t="s">
        <v>1311</v>
      </c>
      <c r="C490" s="164" t="s">
        <v>26906</v>
      </c>
      <c r="D490" s="10" t="s">
        <v>22851</v>
      </c>
      <c r="E490" s="10">
        <v>147.424778</v>
      </c>
      <c r="F490" s="10">
        <v>73.382792082999998</v>
      </c>
      <c r="G490" s="10">
        <v>73.789481739999999</v>
      </c>
      <c r="H490" s="10">
        <v>0</v>
      </c>
      <c r="I490" s="10">
        <v>8.1076442000000011</v>
      </c>
      <c r="J490" s="10">
        <v>6.3336043254999996</v>
      </c>
      <c r="K490" s="10">
        <v>2.2008385534000001</v>
      </c>
      <c r="L490" s="10">
        <v>0</v>
      </c>
      <c r="M490" s="10">
        <f t="shared" si="9"/>
        <v>311.23913890189999</v>
      </c>
    </row>
    <row r="491" spans="1:13" x14ac:dyDescent="0.3">
      <c r="A491" s="10">
        <v>3</v>
      </c>
      <c r="B491" s="10" t="s">
        <v>1311</v>
      </c>
      <c r="C491" s="164" t="s">
        <v>26908</v>
      </c>
      <c r="D491" s="10" t="s">
        <v>234</v>
      </c>
      <c r="E491" s="10">
        <v>421.541425</v>
      </c>
      <c r="F491" s="10">
        <v>94.684954142999999</v>
      </c>
      <c r="G491" s="10">
        <v>84.573534899999999</v>
      </c>
      <c r="H491" s="10">
        <v>96.186899999999994</v>
      </c>
      <c r="I491" s="10">
        <v>20.2895863</v>
      </c>
      <c r="J491" s="10">
        <v>7.7458648749999996</v>
      </c>
      <c r="K491" s="10">
        <v>2.6058312400000001</v>
      </c>
      <c r="L491" s="10">
        <v>3.0836199999999998</v>
      </c>
      <c r="M491" s="10">
        <f t="shared" si="9"/>
        <v>730.71171645800018</v>
      </c>
    </row>
    <row r="492" spans="1:13" x14ac:dyDescent="0.3">
      <c r="A492" s="10">
        <v>3</v>
      </c>
      <c r="B492" s="10" t="s">
        <v>1311</v>
      </c>
      <c r="C492" s="164" t="s">
        <v>26909</v>
      </c>
      <c r="D492" s="10" t="s">
        <v>1313</v>
      </c>
      <c r="E492" s="10">
        <v>118.69963800000001</v>
      </c>
      <c r="F492" s="10">
        <v>76.583885742000007</v>
      </c>
      <c r="G492" s="10">
        <v>34.809040899999999</v>
      </c>
      <c r="H492" s="10">
        <v>296.76240000000001</v>
      </c>
      <c r="I492" s="10">
        <v>6.6050395000000002</v>
      </c>
      <c r="J492" s="10">
        <v>6.7105628769000001</v>
      </c>
      <c r="K492" s="10">
        <v>1.053655767</v>
      </c>
      <c r="L492" s="10">
        <v>9.5138029999999993</v>
      </c>
      <c r="M492" s="10">
        <f t="shared" si="9"/>
        <v>550.73802578590005</v>
      </c>
    </row>
    <row r="493" spans="1:13" x14ac:dyDescent="0.3">
      <c r="A493" s="10">
        <v>3</v>
      </c>
      <c r="B493" s="10" t="s">
        <v>1311</v>
      </c>
      <c r="C493" s="164" t="s">
        <v>26910</v>
      </c>
      <c r="D493" s="10" t="s">
        <v>499</v>
      </c>
      <c r="E493" s="10">
        <v>179.08251100000001</v>
      </c>
      <c r="F493" s="10">
        <v>109.58029931</v>
      </c>
      <c r="G493" s="10">
        <v>136.31344529</v>
      </c>
      <c r="H493" s="10">
        <v>897.14549</v>
      </c>
      <c r="I493" s="10">
        <v>9.1832062000000008</v>
      </c>
      <c r="J493" s="10">
        <v>8.0999689103999994</v>
      </c>
      <c r="K493" s="10">
        <v>4.1302838947999998</v>
      </c>
      <c r="L493" s="10">
        <v>28.761299000000001</v>
      </c>
      <c r="M493" s="10">
        <f t="shared" si="9"/>
        <v>1372.2965036052001</v>
      </c>
    </row>
    <row r="494" spans="1:13" x14ac:dyDescent="0.3">
      <c r="A494" s="10">
        <v>3</v>
      </c>
      <c r="B494" s="10" t="s">
        <v>1311</v>
      </c>
      <c r="C494" s="164" t="s">
        <v>26907</v>
      </c>
      <c r="D494" s="10" t="s">
        <v>1242</v>
      </c>
      <c r="E494" s="10">
        <v>105.990143</v>
      </c>
      <c r="F494" s="10">
        <v>29.570658245000001</v>
      </c>
      <c r="G494" s="10">
        <v>726.32541949999995</v>
      </c>
      <c r="H494" s="10">
        <v>20.857900000000001</v>
      </c>
      <c r="I494" s="10">
        <v>5.7132806</v>
      </c>
      <c r="J494" s="10">
        <v>2.8693125195000002</v>
      </c>
      <c r="K494" s="10">
        <v>25.363317770999998</v>
      </c>
      <c r="L494" s="10">
        <v>0.66867699999999997</v>
      </c>
      <c r="M494" s="10">
        <f t="shared" si="9"/>
        <v>917.35870863549985</v>
      </c>
    </row>
    <row r="495" spans="1:13" x14ac:dyDescent="0.3">
      <c r="A495" s="10">
        <v>3</v>
      </c>
      <c r="B495" s="10" t="s">
        <v>1311</v>
      </c>
      <c r="C495" s="164" t="s">
        <v>26911</v>
      </c>
      <c r="D495" s="10" t="s">
        <v>600</v>
      </c>
      <c r="E495" s="10">
        <v>1136.6728640000001</v>
      </c>
      <c r="F495" s="10">
        <v>59.799130593000001</v>
      </c>
      <c r="G495" s="10">
        <v>704.45471599999996</v>
      </c>
      <c r="H495" s="10">
        <v>0</v>
      </c>
      <c r="I495" s="10">
        <v>46.788076699999998</v>
      </c>
      <c r="J495" s="10">
        <v>5.0404135100999996</v>
      </c>
      <c r="K495" s="10">
        <v>23.822380800000001</v>
      </c>
      <c r="L495" s="10">
        <v>0</v>
      </c>
      <c r="M495" s="10">
        <f t="shared" si="9"/>
        <v>1976.5775816031</v>
      </c>
    </row>
    <row r="496" spans="1:13" x14ac:dyDescent="0.3">
      <c r="A496" s="10">
        <v>3</v>
      </c>
      <c r="B496" s="10" t="s">
        <v>1311</v>
      </c>
      <c r="C496" s="164" t="s">
        <v>26912</v>
      </c>
      <c r="D496" s="10" t="s">
        <v>23034</v>
      </c>
      <c r="E496" s="10">
        <v>107.27806200000001</v>
      </c>
      <c r="F496" s="10">
        <v>78.390038641000004</v>
      </c>
      <c r="G496" s="10">
        <v>159.29876866000001</v>
      </c>
      <c r="H496" s="10">
        <v>0</v>
      </c>
      <c r="I496" s="10">
        <v>5.9654137</v>
      </c>
      <c r="J496" s="10">
        <v>6.4699325384000002</v>
      </c>
      <c r="K496" s="10">
        <v>4.7184240608000003</v>
      </c>
      <c r="L496" s="10">
        <v>0</v>
      </c>
      <c r="M496" s="10">
        <f t="shared" si="9"/>
        <v>362.12063960019998</v>
      </c>
    </row>
    <row r="497" spans="1:13" x14ac:dyDescent="0.3">
      <c r="A497" s="10">
        <v>3</v>
      </c>
      <c r="B497" s="10" t="s">
        <v>1311</v>
      </c>
      <c r="C497" s="164" t="s">
        <v>26914</v>
      </c>
      <c r="D497" s="10" t="s">
        <v>26913</v>
      </c>
      <c r="E497" s="10">
        <v>90.481487999999999</v>
      </c>
      <c r="F497" s="10">
        <v>72.878865536000006</v>
      </c>
      <c r="G497" s="10">
        <v>987.69805437000002</v>
      </c>
      <c r="H497" s="10">
        <v>294.20299999999997</v>
      </c>
      <c r="I497" s="10">
        <v>4.9415532999999998</v>
      </c>
      <c r="J497" s="10">
        <v>7.3403087377</v>
      </c>
      <c r="K497" s="10">
        <v>33.911860181999998</v>
      </c>
      <c r="L497" s="10">
        <v>9.4317600000000006</v>
      </c>
      <c r="M497" s="10">
        <f t="shared" si="9"/>
        <v>1500.8868901256999</v>
      </c>
    </row>
    <row r="498" spans="1:13" x14ac:dyDescent="0.3">
      <c r="A498" s="10">
        <v>3</v>
      </c>
      <c r="B498" s="10" t="s">
        <v>1311</v>
      </c>
      <c r="C498" s="164" t="s">
        <v>26915</v>
      </c>
      <c r="D498" s="10" t="s">
        <v>964</v>
      </c>
      <c r="E498" s="10">
        <v>1075.975786</v>
      </c>
      <c r="F498" s="10">
        <v>202.50151504999999</v>
      </c>
      <c r="G498" s="10">
        <v>126.65054430000001</v>
      </c>
      <c r="H498" s="10">
        <v>246.63467</v>
      </c>
      <c r="I498" s="10">
        <v>40.972851800000001</v>
      </c>
      <c r="J498" s="10">
        <v>17.244207151000001</v>
      </c>
      <c r="K498" s="10">
        <v>4.0957791569999999</v>
      </c>
      <c r="L498" s="10">
        <v>7.9067692000000003</v>
      </c>
      <c r="M498" s="10">
        <f t="shared" si="9"/>
        <v>1721.982122658</v>
      </c>
    </row>
    <row r="499" spans="1:13" x14ac:dyDescent="0.3">
      <c r="A499" s="10">
        <v>3</v>
      </c>
      <c r="B499" s="10" t="s">
        <v>1311</v>
      </c>
      <c r="C499" s="164" t="s">
        <v>26916</v>
      </c>
      <c r="D499" s="10" t="s">
        <v>557</v>
      </c>
      <c r="E499" s="10">
        <v>69.401228000000003</v>
      </c>
      <c r="F499" s="10">
        <v>48.720604571999999</v>
      </c>
      <c r="G499" s="10">
        <v>52.145200000000003</v>
      </c>
      <c r="H499" s="10">
        <v>0</v>
      </c>
      <c r="I499" s="10">
        <v>3.73149087</v>
      </c>
      <c r="J499" s="10">
        <v>4.0967897751000004</v>
      </c>
      <c r="K499" s="10">
        <v>1.5552790000000001</v>
      </c>
      <c r="L499" s="10">
        <v>0</v>
      </c>
      <c r="M499" s="10">
        <f t="shared" si="9"/>
        <v>179.65059221710001</v>
      </c>
    </row>
    <row r="500" spans="1:13" x14ac:dyDescent="0.3">
      <c r="A500" s="10">
        <v>3</v>
      </c>
      <c r="B500" s="10" t="s">
        <v>1311</v>
      </c>
      <c r="C500" s="164" t="s">
        <v>26917</v>
      </c>
      <c r="D500" s="10" t="s">
        <v>30</v>
      </c>
      <c r="E500" s="10">
        <v>95.860460000000003</v>
      </c>
      <c r="F500" s="10">
        <v>49.758346187000001</v>
      </c>
      <c r="G500" s="10">
        <v>682.60633099999995</v>
      </c>
      <c r="H500" s="10">
        <v>0</v>
      </c>
      <c r="I500" s="10">
        <v>5.1108621999999997</v>
      </c>
      <c r="J500" s="10">
        <v>4.1295943509999997</v>
      </c>
      <c r="K500" s="10">
        <v>20.163327834</v>
      </c>
      <c r="L500" s="10">
        <v>0</v>
      </c>
      <c r="M500" s="10">
        <f t="shared" si="9"/>
        <v>857.62892157200008</v>
      </c>
    </row>
    <row r="501" spans="1:13" x14ac:dyDescent="0.3">
      <c r="A501" s="10">
        <v>3</v>
      </c>
      <c r="B501" s="10" t="s">
        <v>1311</v>
      </c>
      <c r="C501" s="164" t="s">
        <v>26918</v>
      </c>
      <c r="D501" s="10" t="s">
        <v>24141</v>
      </c>
      <c r="E501" s="10">
        <v>122.46962600000001</v>
      </c>
      <c r="F501" s="10">
        <v>92.534033866000001</v>
      </c>
      <c r="G501" s="10">
        <v>34.490795687000002</v>
      </c>
      <c r="H501" s="10">
        <v>0</v>
      </c>
      <c r="I501" s="10">
        <v>6.5795360000000001</v>
      </c>
      <c r="J501" s="10">
        <v>7.2794960921999996</v>
      </c>
      <c r="K501" s="10">
        <v>1.033391331</v>
      </c>
      <c r="L501" s="10">
        <v>0</v>
      </c>
      <c r="M501" s="10">
        <f t="shared" si="9"/>
        <v>264.38687897620008</v>
      </c>
    </row>
    <row r="502" spans="1:13" x14ac:dyDescent="0.3">
      <c r="A502" s="10">
        <v>3</v>
      </c>
      <c r="B502" s="10" t="s">
        <v>1311</v>
      </c>
      <c r="C502" s="164" t="s">
        <v>26919</v>
      </c>
      <c r="D502" s="10" t="s">
        <v>701</v>
      </c>
      <c r="E502" s="10">
        <v>545.15339700000004</v>
      </c>
      <c r="F502" s="10">
        <v>99.215300013999993</v>
      </c>
      <c r="G502" s="10">
        <v>6.6657259999999996E-2</v>
      </c>
      <c r="H502" s="10">
        <v>0</v>
      </c>
      <c r="I502" s="10">
        <v>25.073602100000002</v>
      </c>
      <c r="J502" s="10">
        <v>8.6543746136999999</v>
      </c>
      <c r="K502" s="10">
        <v>1.9881146999999998E-3</v>
      </c>
      <c r="L502" s="10">
        <v>0</v>
      </c>
      <c r="M502" s="10">
        <f t="shared" si="9"/>
        <v>678.16531910240019</v>
      </c>
    </row>
    <row r="503" spans="1:13" x14ac:dyDescent="0.3">
      <c r="A503" s="10">
        <v>3</v>
      </c>
      <c r="B503" s="10" t="s">
        <v>1311</v>
      </c>
      <c r="C503" s="164" t="s">
        <v>26920</v>
      </c>
      <c r="D503" s="10" t="s">
        <v>24148</v>
      </c>
      <c r="E503" s="10">
        <v>37.067696999999995</v>
      </c>
      <c r="F503" s="10">
        <v>38.140321647</v>
      </c>
      <c r="G503" s="10">
        <v>0</v>
      </c>
      <c r="H503" s="10">
        <v>0</v>
      </c>
      <c r="I503" s="10">
        <v>1.9814173400000001</v>
      </c>
      <c r="J503" s="10">
        <v>3.1908540080000001</v>
      </c>
      <c r="K503" s="10">
        <v>0</v>
      </c>
      <c r="L503" s="10">
        <v>0</v>
      </c>
      <c r="M503" s="10">
        <f t="shared" si="9"/>
        <v>80.380289994999998</v>
      </c>
    </row>
    <row r="504" spans="1:13" x14ac:dyDescent="0.3">
      <c r="A504" s="10">
        <v>3</v>
      </c>
      <c r="B504" s="10" t="s">
        <v>1311</v>
      </c>
      <c r="C504" s="164" t="s">
        <v>26922</v>
      </c>
      <c r="D504" s="10" t="s">
        <v>26921</v>
      </c>
      <c r="E504" s="10">
        <v>51.272613</v>
      </c>
      <c r="F504" s="10">
        <v>18.911769870000001</v>
      </c>
      <c r="G504" s="10">
        <v>41.900798999999999</v>
      </c>
      <c r="H504" s="10">
        <v>195.65110999999999</v>
      </c>
      <c r="I504" s="10">
        <v>2.6219320599999998</v>
      </c>
      <c r="J504" s="10">
        <v>1.2352438413</v>
      </c>
      <c r="K504" s="10">
        <v>1.2497282000000001</v>
      </c>
      <c r="L504" s="10">
        <v>6.2723110000000002</v>
      </c>
      <c r="M504" s="10">
        <f t="shared" si="9"/>
        <v>319.11550697130002</v>
      </c>
    </row>
    <row r="505" spans="1:13" x14ac:dyDescent="0.3">
      <c r="A505" s="10">
        <v>3</v>
      </c>
      <c r="B505" s="10" t="s">
        <v>1311</v>
      </c>
      <c r="C505" s="164" t="s">
        <v>26923</v>
      </c>
      <c r="D505" s="10" t="s">
        <v>23831</v>
      </c>
      <c r="E505" s="10">
        <v>44.208759000000001</v>
      </c>
      <c r="F505" s="10">
        <v>48.717243975999999</v>
      </c>
      <c r="G505" s="10">
        <v>25.7883669</v>
      </c>
      <c r="H505" s="10">
        <v>0</v>
      </c>
      <c r="I505" s="10">
        <v>2.3544003500000001</v>
      </c>
      <c r="J505" s="10">
        <v>4.0231976671999998</v>
      </c>
      <c r="K505" s="10">
        <v>0.58400822500000005</v>
      </c>
      <c r="L505" s="10">
        <v>0</v>
      </c>
      <c r="M505" s="10">
        <f t="shared" si="9"/>
        <v>125.67597611820001</v>
      </c>
    </row>
    <row r="506" spans="1:13" x14ac:dyDescent="0.3">
      <c r="A506" s="10">
        <v>3</v>
      </c>
      <c r="B506" s="10" t="s">
        <v>1311</v>
      </c>
      <c r="C506" s="164" t="s">
        <v>26925</v>
      </c>
      <c r="D506" s="10" t="s">
        <v>26924</v>
      </c>
      <c r="E506" s="10">
        <v>430.91123499999998</v>
      </c>
      <c r="F506" s="10">
        <v>91.878086018000005</v>
      </c>
      <c r="G506" s="10">
        <v>247.55793199999999</v>
      </c>
      <c r="H506" s="10">
        <v>0</v>
      </c>
      <c r="I506" s="10">
        <v>17.427035499999999</v>
      </c>
      <c r="J506" s="10">
        <v>7.8734656640000003</v>
      </c>
      <c r="K506" s="10">
        <v>7.3836461</v>
      </c>
      <c r="L506" s="10">
        <v>0</v>
      </c>
      <c r="M506" s="10">
        <f t="shared" si="9"/>
        <v>803.03140028199994</v>
      </c>
    </row>
    <row r="507" spans="1:13" x14ac:dyDescent="0.3">
      <c r="A507" s="10">
        <v>3</v>
      </c>
      <c r="B507" s="10" t="s">
        <v>1311</v>
      </c>
      <c r="C507" s="164" t="s">
        <v>26926</v>
      </c>
      <c r="D507" s="10" t="s">
        <v>644</v>
      </c>
      <c r="E507" s="10">
        <v>643.63462300000003</v>
      </c>
      <c r="F507" s="10">
        <v>126.96772795</v>
      </c>
      <c r="G507" s="10">
        <v>217.61757700000001</v>
      </c>
      <c r="H507" s="10">
        <v>313.70616000000001</v>
      </c>
      <c r="I507" s="10">
        <v>26.492234400000001</v>
      </c>
      <c r="J507" s="10">
        <v>10.272713809000001</v>
      </c>
      <c r="K507" s="10">
        <v>6.5762628999999997</v>
      </c>
      <c r="L507" s="10">
        <v>10.057007</v>
      </c>
      <c r="M507" s="10">
        <f t="shared" si="9"/>
        <v>1355.324306059</v>
      </c>
    </row>
    <row r="508" spans="1:13" x14ac:dyDescent="0.3">
      <c r="A508" s="10">
        <v>3</v>
      </c>
      <c r="B508" s="10" t="s">
        <v>1311</v>
      </c>
      <c r="C508" s="164" t="s">
        <v>26928</v>
      </c>
      <c r="D508" s="10" t="s">
        <v>26927</v>
      </c>
      <c r="E508" s="10">
        <v>1402.5716300000001</v>
      </c>
      <c r="F508" s="10">
        <v>182.03540341999999</v>
      </c>
      <c r="G508" s="10">
        <v>48.120979984999998</v>
      </c>
      <c r="H508" s="10">
        <v>0</v>
      </c>
      <c r="I508" s="10">
        <v>58.758328899999995</v>
      </c>
      <c r="J508" s="10">
        <v>16.033446728000001</v>
      </c>
      <c r="K508" s="10">
        <v>1.5899771319</v>
      </c>
      <c r="L508" s="10">
        <v>0</v>
      </c>
      <c r="M508" s="10">
        <f t="shared" si="9"/>
        <v>1709.1097661649001</v>
      </c>
    </row>
    <row r="509" spans="1:13" x14ac:dyDescent="0.3">
      <c r="A509" s="10">
        <v>3</v>
      </c>
      <c r="B509" s="10" t="s">
        <v>1311</v>
      </c>
      <c r="C509" s="164" t="s">
        <v>26929</v>
      </c>
      <c r="D509" s="10" t="s">
        <v>305</v>
      </c>
      <c r="E509" s="10">
        <v>108.17133200000001</v>
      </c>
      <c r="F509" s="10">
        <v>74.817014705000005</v>
      </c>
      <c r="G509" s="10">
        <v>62.217624399999998</v>
      </c>
      <c r="H509" s="10">
        <v>0</v>
      </c>
      <c r="I509" s="10">
        <v>5.9311037000000004</v>
      </c>
      <c r="J509" s="10">
        <v>6.2410978075000001</v>
      </c>
      <c r="K509" s="10">
        <v>1.4089893149999999</v>
      </c>
      <c r="L509" s="10">
        <v>0</v>
      </c>
      <c r="M509" s="10">
        <f t="shared" si="9"/>
        <v>258.78716192749999</v>
      </c>
    </row>
    <row r="510" spans="1:13" x14ac:dyDescent="0.3">
      <c r="A510" s="10">
        <v>3</v>
      </c>
      <c r="B510" s="10" t="s">
        <v>1311</v>
      </c>
      <c r="C510" s="164" t="s">
        <v>26931</v>
      </c>
      <c r="D510" s="10" t="s">
        <v>26930</v>
      </c>
      <c r="E510" s="10">
        <v>46.740832999999995</v>
      </c>
      <c r="F510" s="10">
        <v>49.167021255999998</v>
      </c>
      <c r="G510" s="10">
        <v>0</v>
      </c>
      <c r="H510" s="10">
        <v>0</v>
      </c>
      <c r="I510" s="10">
        <v>2.53839361</v>
      </c>
      <c r="J510" s="10">
        <v>3.5829861153000002</v>
      </c>
      <c r="K510" s="10">
        <v>0</v>
      </c>
      <c r="L510" s="10">
        <v>0</v>
      </c>
      <c r="M510" s="10">
        <f t="shared" si="9"/>
        <v>102.0292339813</v>
      </c>
    </row>
    <row r="511" spans="1:13" x14ac:dyDescent="0.3">
      <c r="A511" s="10">
        <v>3</v>
      </c>
      <c r="B511" s="10" t="s">
        <v>1311</v>
      </c>
      <c r="C511" s="164" t="s">
        <v>26932</v>
      </c>
      <c r="D511" s="10" t="s">
        <v>26135</v>
      </c>
      <c r="E511" s="10">
        <v>201.13000099999999</v>
      </c>
      <c r="F511" s="10">
        <v>42.772981635000001</v>
      </c>
      <c r="G511" s="10">
        <v>0</v>
      </c>
      <c r="H511" s="10">
        <v>0</v>
      </c>
      <c r="I511" s="10">
        <v>7.9424386199999999</v>
      </c>
      <c r="J511" s="10">
        <v>3.1449801856000001</v>
      </c>
      <c r="K511" s="10">
        <v>0</v>
      </c>
      <c r="L511" s="10">
        <v>0</v>
      </c>
      <c r="M511" s="10">
        <f t="shared" si="9"/>
        <v>254.99040144059998</v>
      </c>
    </row>
    <row r="512" spans="1:13" x14ac:dyDescent="0.3">
      <c r="A512" s="10">
        <v>3</v>
      </c>
      <c r="B512" s="10" t="s">
        <v>1311</v>
      </c>
      <c r="C512" s="164" t="s">
        <v>26934</v>
      </c>
      <c r="D512" s="10" t="s">
        <v>26933</v>
      </c>
      <c r="E512" s="10">
        <v>164.17668599999999</v>
      </c>
      <c r="F512" s="10">
        <v>31.361809172000001</v>
      </c>
      <c r="G512" s="10">
        <v>499.24498999999997</v>
      </c>
      <c r="H512" s="10">
        <v>0</v>
      </c>
      <c r="I512" s="10">
        <v>6.7349430000000003</v>
      </c>
      <c r="J512" s="10">
        <v>2.1104795091000002</v>
      </c>
      <c r="K512" s="10">
        <v>14.890429299999999</v>
      </c>
      <c r="L512" s="10">
        <v>0</v>
      </c>
      <c r="M512" s="10">
        <f t="shared" si="9"/>
        <v>718.51933698109997</v>
      </c>
    </row>
    <row r="513" spans="1:13" x14ac:dyDescent="0.3">
      <c r="A513" s="10">
        <v>3</v>
      </c>
      <c r="B513" s="10" t="s">
        <v>1311</v>
      </c>
      <c r="C513" s="164" t="s">
        <v>26935</v>
      </c>
      <c r="D513" s="10" t="s">
        <v>998</v>
      </c>
      <c r="E513" s="10">
        <v>51.178218999999999</v>
      </c>
      <c r="F513" s="10">
        <v>41.306279791999998</v>
      </c>
      <c r="G513" s="10">
        <v>186.373378</v>
      </c>
      <c r="H513" s="10">
        <v>0</v>
      </c>
      <c r="I513" s="10">
        <v>2.7877334899999999</v>
      </c>
      <c r="J513" s="10">
        <v>3.1678377771999999</v>
      </c>
      <c r="K513" s="10">
        <v>5.4701434999999998</v>
      </c>
      <c r="L513" s="10">
        <v>0</v>
      </c>
      <c r="M513" s="10">
        <f t="shared" si="9"/>
        <v>290.28359155920003</v>
      </c>
    </row>
    <row r="514" spans="1:13" x14ac:dyDescent="0.3">
      <c r="A514" s="10">
        <v>3</v>
      </c>
      <c r="B514" s="10" t="s">
        <v>1311</v>
      </c>
      <c r="C514" s="164" t="s">
        <v>26936</v>
      </c>
      <c r="D514" s="10" t="s">
        <v>967</v>
      </c>
      <c r="E514" s="10">
        <v>40.172987999999997</v>
      </c>
      <c r="F514" s="10">
        <v>32.978203630000003</v>
      </c>
      <c r="G514" s="10">
        <v>0</v>
      </c>
      <c r="H514" s="10">
        <v>0</v>
      </c>
      <c r="I514" s="10">
        <v>2.1429702900000001</v>
      </c>
      <c r="J514" s="10">
        <v>2.5664170730000002</v>
      </c>
      <c r="K514" s="10">
        <v>0</v>
      </c>
      <c r="L514" s="10">
        <v>0</v>
      </c>
      <c r="M514" s="10">
        <f t="shared" si="9"/>
        <v>77.86057899299999</v>
      </c>
    </row>
    <row r="515" spans="1:13" x14ac:dyDescent="0.3">
      <c r="A515" s="10">
        <v>3</v>
      </c>
      <c r="B515" s="10" t="s">
        <v>1311</v>
      </c>
      <c r="C515" s="164" t="s">
        <v>26937</v>
      </c>
      <c r="D515" s="10" t="s">
        <v>26515</v>
      </c>
      <c r="E515" s="10">
        <v>33.785502999999999</v>
      </c>
      <c r="F515" s="10">
        <v>26.411746583999999</v>
      </c>
      <c r="G515" s="10">
        <v>33.190736999999999</v>
      </c>
      <c r="H515" s="10">
        <v>163.83099999999999</v>
      </c>
      <c r="I515" s="10">
        <v>1.84894509</v>
      </c>
      <c r="J515" s="10">
        <v>1.9364047829</v>
      </c>
      <c r="K515" s="10">
        <v>0.98994300000000002</v>
      </c>
      <c r="L515" s="10">
        <v>5.2522000000000002</v>
      </c>
      <c r="M515" s="10">
        <f t="shared" si="9"/>
        <v>267.24647945689998</v>
      </c>
    </row>
    <row r="516" spans="1:13" x14ac:dyDescent="0.3">
      <c r="A516" s="10">
        <v>3</v>
      </c>
      <c r="B516" s="10" t="s">
        <v>1311</v>
      </c>
      <c r="C516" s="164" t="s">
        <v>26938</v>
      </c>
      <c r="D516" s="10" t="s">
        <v>26517</v>
      </c>
      <c r="E516" s="10">
        <v>95.507425999999995</v>
      </c>
      <c r="F516" s="10">
        <v>56.876875622</v>
      </c>
      <c r="G516" s="10">
        <v>38.478258599999997</v>
      </c>
      <c r="H516" s="10">
        <v>0</v>
      </c>
      <c r="I516" s="10">
        <v>5.2609252999999994</v>
      </c>
      <c r="J516" s="10">
        <v>4.7324267947000003</v>
      </c>
      <c r="K516" s="10">
        <v>0.87138554999999995</v>
      </c>
      <c r="L516" s="10">
        <v>0</v>
      </c>
      <c r="M516" s="10">
        <f t="shared" si="9"/>
        <v>201.72729786670001</v>
      </c>
    </row>
    <row r="517" spans="1:13" x14ac:dyDescent="0.3">
      <c r="A517" s="10">
        <v>3</v>
      </c>
      <c r="B517" s="10" t="s">
        <v>1311</v>
      </c>
      <c r="C517" s="164" t="s">
        <v>26939</v>
      </c>
      <c r="D517" s="10" t="s">
        <v>512</v>
      </c>
      <c r="E517" s="10">
        <v>291.19399799999997</v>
      </c>
      <c r="F517" s="10">
        <v>73.149581448999996</v>
      </c>
      <c r="G517" s="10">
        <v>738.84824144000004</v>
      </c>
      <c r="H517" s="10">
        <v>122.2775</v>
      </c>
      <c r="I517" s="10">
        <v>14.656496199999999</v>
      </c>
      <c r="J517" s="10">
        <v>5.9575792402000003</v>
      </c>
      <c r="K517" s="10">
        <v>25.486799286</v>
      </c>
      <c r="L517" s="10">
        <v>3.920048</v>
      </c>
      <c r="M517" s="10">
        <f t="shared" si="9"/>
        <v>1275.4902436151997</v>
      </c>
    </row>
    <row r="518" spans="1:13" x14ac:dyDescent="0.3">
      <c r="A518" s="10">
        <v>3</v>
      </c>
      <c r="B518" s="10" t="s">
        <v>1311</v>
      </c>
      <c r="C518" s="164" t="s">
        <v>26940</v>
      </c>
      <c r="D518" s="10" t="s">
        <v>23399</v>
      </c>
      <c r="E518" s="10">
        <v>27.370660000000001</v>
      </c>
      <c r="F518" s="10">
        <v>33.784298514</v>
      </c>
      <c r="G518" s="10">
        <v>18.923703400000001</v>
      </c>
      <c r="H518" s="10">
        <v>0</v>
      </c>
      <c r="I518" s="10">
        <v>1.48955617</v>
      </c>
      <c r="J518" s="10">
        <v>3.1637321475000002</v>
      </c>
      <c r="K518" s="10">
        <v>0.42854956</v>
      </c>
      <c r="L518" s="10">
        <v>0</v>
      </c>
      <c r="M518" s="10">
        <f t="shared" si="9"/>
        <v>85.160499791500001</v>
      </c>
    </row>
    <row r="519" spans="1:13" x14ac:dyDescent="0.3">
      <c r="A519" s="10">
        <v>3</v>
      </c>
      <c r="B519" s="10" t="s">
        <v>1311</v>
      </c>
      <c r="C519" s="164" t="s">
        <v>26942</v>
      </c>
      <c r="D519" s="10" t="s">
        <v>26941</v>
      </c>
      <c r="E519" s="10">
        <v>54.258414000000002</v>
      </c>
      <c r="F519" s="10">
        <v>32.479911637999997</v>
      </c>
      <c r="G519" s="10">
        <v>104.108467</v>
      </c>
      <c r="H519" s="10">
        <v>133.84041999999999</v>
      </c>
      <c r="I519" s="10">
        <v>3.03753136</v>
      </c>
      <c r="J519" s="10">
        <v>2.5376468749000001</v>
      </c>
      <c r="K519" s="10">
        <v>3.1266460299999999</v>
      </c>
      <c r="L519" s="10">
        <v>4.2907539999999997</v>
      </c>
      <c r="M519" s="10">
        <f t="shared" ref="M519:M582" si="10">SUM(E519:L519)</f>
        <v>337.67979090290004</v>
      </c>
    </row>
    <row r="520" spans="1:13" x14ac:dyDescent="0.3">
      <c r="A520" s="10">
        <v>3</v>
      </c>
      <c r="B520" s="10" t="s">
        <v>1311</v>
      </c>
      <c r="C520" s="164" t="s">
        <v>26944</v>
      </c>
      <c r="D520" s="10" t="s">
        <v>26943</v>
      </c>
      <c r="E520" s="10">
        <v>16.876044199999999</v>
      </c>
      <c r="F520" s="10">
        <v>18.154628835</v>
      </c>
      <c r="G520" s="10">
        <v>0</v>
      </c>
      <c r="H520" s="10">
        <v>1.0383599999999999</v>
      </c>
      <c r="I520" s="10">
        <v>0.93232020000000004</v>
      </c>
      <c r="J520" s="10">
        <v>1.3091107804</v>
      </c>
      <c r="K520" s="10">
        <v>0</v>
      </c>
      <c r="L520" s="10">
        <v>3.3288400000000003E-2</v>
      </c>
      <c r="M520" s="10">
        <f t="shared" si="10"/>
        <v>38.343752415399997</v>
      </c>
    </row>
    <row r="521" spans="1:13" x14ac:dyDescent="0.3">
      <c r="A521" s="10">
        <v>3</v>
      </c>
      <c r="B521" s="10" t="s">
        <v>1311</v>
      </c>
      <c r="C521" s="164" t="s">
        <v>26945</v>
      </c>
      <c r="D521" s="10" t="s">
        <v>734</v>
      </c>
      <c r="E521" s="10">
        <v>877.48661000000004</v>
      </c>
      <c r="F521" s="10">
        <v>197.62964703</v>
      </c>
      <c r="G521" s="10">
        <v>178.02519899999999</v>
      </c>
      <c r="H521" s="10">
        <v>468.15098</v>
      </c>
      <c r="I521" s="10">
        <v>36.3618807</v>
      </c>
      <c r="J521" s="10">
        <v>15.514625841000001</v>
      </c>
      <c r="K521" s="10">
        <v>5.2185686000000002</v>
      </c>
      <c r="L521" s="10">
        <v>15.008304000000001</v>
      </c>
      <c r="M521" s="10">
        <f t="shared" si="10"/>
        <v>1793.3958151709999</v>
      </c>
    </row>
    <row r="522" spans="1:13" x14ac:dyDescent="0.3">
      <c r="A522" s="10">
        <v>3</v>
      </c>
      <c r="B522" s="10" t="s">
        <v>1311</v>
      </c>
      <c r="C522" s="164" t="s">
        <v>26946</v>
      </c>
      <c r="D522" s="10" t="s">
        <v>1003</v>
      </c>
      <c r="E522" s="10">
        <v>113.301025</v>
      </c>
      <c r="F522" s="10">
        <v>40.643959494000001</v>
      </c>
      <c r="G522" s="10">
        <v>127.22000679999999</v>
      </c>
      <c r="H522" s="10">
        <v>0</v>
      </c>
      <c r="I522" s="10">
        <v>6.1240854999999996</v>
      </c>
      <c r="J522" s="10">
        <v>4.0020831203</v>
      </c>
      <c r="K522" s="10">
        <v>4.3821130300000002</v>
      </c>
      <c r="L522" s="10">
        <v>0</v>
      </c>
      <c r="M522" s="10">
        <f t="shared" si="10"/>
        <v>295.67327294429992</v>
      </c>
    </row>
    <row r="523" spans="1:13" x14ac:dyDescent="0.3">
      <c r="A523" s="9" t="s">
        <v>27322</v>
      </c>
      <c r="C523" s="164"/>
      <c r="E523" s="151">
        <f t="shared" ref="E523:L523" si="11">SUBTOTAL(9,E239:E522)</f>
        <v>223672.5995547999</v>
      </c>
      <c r="F523" s="154">
        <f t="shared" si="11"/>
        <v>85467.795691734675</v>
      </c>
      <c r="G523" s="11">
        <f t="shared" si="11"/>
        <v>52596.446990499295</v>
      </c>
      <c r="H523" s="11">
        <f t="shared" si="11"/>
        <v>36741.243873089996</v>
      </c>
      <c r="I523" s="12">
        <f t="shared" si="11"/>
        <v>9959.2687422699819</v>
      </c>
      <c r="J523" s="12">
        <f t="shared" si="11"/>
        <v>6940.4347207570972</v>
      </c>
      <c r="K523" s="11">
        <f t="shared" si="11"/>
        <v>1642.0583006288996</v>
      </c>
      <c r="L523" s="11">
        <f t="shared" si="11"/>
        <v>1927.5226005075012</v>
      </c>
    </row>
    <row r="524" spans="1:13" x14ac:dyDescent="0.3">
      <c r="A524" s="10">
        <v>4</v>
      </c>
      <c r="B524" s="10" t="s">
        <v>1031</v>
      </c>
      <c r="C524" s="162" t="s">
        <v>22622</v>
      </c>
      <c r="D524" s="10" t="s">
        <v>22621</v>
      </c>
      <c r="E524" s="10">
        <v>783.14859000000001</v>
      </c>
      <c r="F524" s="10">
        <v>121.70412442999999</v>
      </c>
      <c r="G524" s="10">
        <v>104.82095604</v>
      </c>
      <c r="H524" s="10">
        <v>14.73888</v>
      </c>
      <c r="I524" s="10">
        <v>36.605152400000001</v>
      </c>
      <c r="J524" s="10">
        <v>9.7787013832999996</v>
      </c>
      <c r="K524" s="10">
        <v>3.260310289</v>
      </c>
      <c r="L524" s="10">
        <v>0.47250819999999999</v>
      </c>
      <c r="M524" s="10">
        <f t="shared" si="10"/>
        <v>1074.5292227422999</v>
      </c>
    </row>
    <row r="525" spans="1:13" x14ac:dyDescent="0.3">
      <c r="A525" s="10">
        <v>4</v>
      </c>
      <c r="B525" s="10" t="s">
        <v>1031</v>
      </c>
      <c r="C525" s="162" t="s">
        <v>22623</v>
      </c>
      <c r="D525" s="10" t="s">
        <v>10</v>
      </c>
      <c r="E525" s="10">
        <v>3098.0833700000003</v>
      </c>
      <c r="F525" s="10">
        <v>1088.9660123000001</v>
      </c>
      <c r="G525" s="10">
        <v>338.72291000000001</v>
      </c>
      <c r="H525" s="10">
        <v>1561.9942205</v>
      </c>
      <c r="I525" s="10">
        <v>134.945063</v>
      </c>
      <c r="J525" s="10">
        <v>76.085558902000002</v>
      </c>
      <c r="K525" s="10">
        <v>10.0687088</v>
      </c>
      <c r="L525" s="10">
        <v>53.790758728999997</v>
      </c>
      <c r="M525" s="10">
        <f t="shared" si="10"/>
        <v>6362.6566022310017</v>
      </c>
    </row>
    <row r="526" spans="1:13" x14ac:dyDescent="0.3">
      <c r="A526" s="10">
        <v>4</v>
      </c>
      <c r="B526" s="10" t="s">
        <v>1031</v>
      </c>
      <c r="C526" s="162" t="s">
        <v>22625</v>
      </c>
      <c r="D526" s="10" t="s">
        <v>22624</v>
      </c>
      <c r="E526" s="10">
        <v>378.26074499999999</v>
      </c>
      <c r="F526" s="10">
        <v>114.03195311</v>
      </c>
      <c r="G526" s="10">
        <v>0.87250316000000006</v>
      </c>
      <c r="H526" s="10">
        <v>0</v>
      </c>
      <c r="I526" s="10">
        <v>20.301109799999999</v>
      </c>
      <c r="J526" s="10">
        <v>8.5307949189999999</v>
      </c>
      <c r="K526" s="10">
        <v>1.9758874999999999E-2</v>
      </c>
      <c r="L526" s="10">
        <v>0</v>
      </c>
      <c r="M526" s="10">
        <f t="shared" si="10"/>
        <v>522.0168648639999</v>
      </c>
    </row>
    <row r="527" spans="1:13" x14ac:dyDescent="0.3">
      <c r="A527" s="10">
        <v>4</v>
      </c>
      <c r="B527" s="10" t="s">
        <v>1031</v>
      </c>
      <c r="C527" s="162" t="s">
        <v>22626</v>
      </c>
      <c r="D527" s="10" t="s">
        <v>250</v>
      </c>
      <c r="E527" s="10">
        <v>253.33321899999999</v>
      </c>
      <c r="F527" s="10">
        <v>39.495353649000002</v>
      </c>
      <c r="G527" s="10">
        <v>96.751540484000003</v>
      </c>
      <c r="H527" s="10">
        <v>0</v>
      </c>
      <c r="I527" s="10">
        <v>13.4566006</v>
      </c>
      <c r="J527" s="10">
        <v>3.0724301254999999</v>
      </c>
      <c r="K527" s="10">
        <v>3.3881138909000001</v>
      </c>
      <c r="L527" s="10">
        <v>0</v>
      </c>
      <c r="M527" s="10">
        <f t="shared" si="10"/>
        <v>409.49725774939992</v>
      </c>
    </row>
    <row r="528" spans="1:13" x14ac:dyDescent="0.3">
      <c r="A528" s="10">
        <v>4</v>
      </c>
      <c r="B528" s="10" t="s">
        <v>1031</v>
      </c>
      <c r="C528" s="162" t="s">
        <v>22627</v>
      </c>
      <c r="D528" s="10" t="s">
        <v>844</v>
      </c>
      <c r="E528" s="10">
        <v>623.04885999999999</v>
      </c>
      <c r="F528" s="10">
        <v>106.38373753</v>
      </c>
      <c r="G528" s="10">
        <v>129.17003</v>
      </c>
      <c r="H528" s="10">
        <v>0</v>
      </c>
      <c r="I528" s="10">
        <v>28.3031945</v>
      </c>
      <c r="J528" s="10">
        <v>8.6600442859999998</v>
      </c>
      <c r="K528" s="10">
        <v>3.7083119999999998</v>
      </c>
      <c r="L528" s="10">
        <v>0</v>
      </c>
      <c r="M528" s="10">
        <f t="shared" si="10"/>
        <v>899.27417831599996</v>
      </c>
    </row>
    <row r="529" spans="1:13" x14ac:dyDescent="0.3">
      <c r="A529" s="10">
        <v>4</v>
      </c>
      <c r="B529" s="10" t="s">
        <v>1031</v>
      </c>
      <c r="C529" s="162" t="s">
        <v>22629</v>
      </c>
      <c r="D529" s="10" t="s">
        <v>22628</v>
      </c>
      <c r="E529" s="10">
        <v>119.213769</v>
      </c>
      <c r="F529" s="10">
        <v>33.035047355000003</v>
      </c>
      <c r="G529" s="10">
        <v>0</v>
      </c>
      <c r="H529" s="10">
        <v>0</v>
      </c>
      <c r="I529" s="10">
        <v>6.4846341000000001</v>
      </c>
      <c r="J529" s="10">
        <v>2.6657040866999999</v>
      </c>
      <c r="K529" s="10">
        <v>0</v>
      </c>
      <c r="L529" s="10">
        <v>0</v>
      </c>
      <c r="M529" s="10">
        <f t="shared" si="10"/>
        <v>161.3991545417</v>
      </c>
    </row>
    <row r="530" spans="1:13" x14ac:dyDescent="0.3">
      <c r="A530" s="10">
        <v>4</v>
      </c>
      <c r="B530" s="10" t="s">
        <v>1031</v>
      </c>
      <c r="C530" s="162" t="s">
        <v>22630</v>
      </c>
      <c r="D530" s="10" t="s">
        <v>705</v>
      </c>
      <c r="E530" s="10">
        <v>1375.07266</v>
      </c>
      <c r="F530" s="10">
        <v>74.568765927000001</v>
      </c>
      <c r="G530" s="10">
        <v>483.20318300000002</v>
      </c>
      <c r="H530" s="10">
        <v>0</v>
      </c>
      <c r="I530" s="10">
        <v>52.014163699999997</v>
      </c>
      <c r="J530" s="10">
        <v>6.0640851063000003</v>
      </c>
      <c r="K530" s="10">
        <v>14.30469066</v>
      </c>
      <c r="L530" s="10">
        <v>0</v>
      </c>
      <c r="M530" s="10">
        <f t="shared" si="10"/>
        <v>2005.2275483932999</v>
      </c>
    </row>
    <row r="531" spans="1:13" x14ac:dyDescent="0.3">
      <c r="A531" s="10">
        <v>4</v>
      </c>
      <c r="B531" s="10" t="s">
        <v>1031</v>
      </c>
      <c r="C531" s="162" t="s">
        <v>22632</v>
      </c>
      <c r="D531" s="10" t="s">
        <v>22631</v>
      </c>
      <c r="E531" s="10">
        <v>1180.1164000000001</v>
      </c>
      <c r="F531" s="10">
        <v>276.25585695000001</v>
      </c>
      <c r="G531" s="10">
        <v>247.72347257999999</v>
      </c>
      <c r="H531" s="10">
        <v>0</v>
      </c>
      <c r="I531" s="10">
        <v>72.259722000000011</v>
      </c>
      <c r="J531" s="10">
        <v>22.717169886000001</v>
      </c>
      <c r="K531" s="10">
        <v>8.2424696756000007</v>
      </c>
      <c r="L531" s="10">
        <v>0</v>
      </c>
      <c r="M531" s="10">
        <f t="shared" si="10"/>
        <v>1807.3150910915999</v>
      </c>
    </row>
    <row r="532" spans="1:13" x14ac:dyDescent="0.3">
      <c r="A532" s="10">
        <v>4</v>
      </c>
      <c r="B532" s="10" t="s">
        <v>1031</v>
      </c>
      <c r="C532" s="162" t="s">
        <v>22634</v>
      </c>
      <c r="D532" s="10" t="s">
        <v>22633</v>
      </c>
      <c r="E532" s="10">
        <v>612.71011799999997</v>
      </c>
      <c r="F532" s="10">
        <v>65.006892894999993</v>
      </c>
      <c r="G532" s="10">
        <v>177.207053</v>
      </c>
      <c r="H532" s="10">
        <v>0</v>
      </c>
      <c r="I532" s="10">
        <v>25.726856700000003</v>
      </c>
      <c r="J532" s="10">
        <v>5.1119408583999997</v>
      </c>
      <c r="K532" s="10">
        <v>5.3189679700000001</v>
      </c>
      <c r="L532" s="10">
        <v>0</v>
      </c>
      <c r="M532" s="10">
        <f t="shared" si="10"/>
        <v>891.08182942339988</v>
      </c>
    </row>
    <row r="533" spans="1:13" x14ac:dyDescent="0.3">
      <c r="A533" s="10">
        <v>4</v>
      </c>
      <c r="B533" s="10" t="s">
        <v>1031</v>
      </c>
      <c r="C533" s="162" t="s">
        <v>22635</v>
      </c>
      <c r="D533" s="10" t="s">
        <v>739</v>
      </c>
      <c r="E533" s="10">
        <v>218.97377699999998</v>
      </c>
      <c r="F533" s="10">
        <v>118.15191416</v>
      </c>
      <c r="G533" s="10">
        <v>0</v>
      </c>
      <c r="H533" s="10">
        <v>0</v>
      </c>
      <c r="I533" s="10">
        <v>11.7246428</v>
      </c>
      <c r="J533" s="10">
        <v>7.6083963035000002</v>
      </c>
      <c r="K533" s="10">
        <v>0</v>
      </c>
      <c r="L533" s="10">
        <v>0</v>
      </c>
      <c r="M533" s="10">
        <f t="shared" si="10"/>
        <v>356.4587302635</v>
      </c>
    </row>
    <row r="534" spans="1:13" x14ac:dyDescent="0.3">
      <c r="A534" s="10">
        <v>4</v>
      </c>
      <c r="B534" s="10" t="s">
        <v>1031</v>
      </c>
      <c r="C534" s="162" t="s">
        <v>22637</v>
      </c>
      <c r="D534" s="10" t="s">
        <v>22636</v>
      </c>
      <c r="E534" s="10">
        <v>1299.12462</v>
      </c>
      <c r="F534" s="10">
        <v>99.246678445000001</v>
      </c>
      <c r="G534" s="10">
        <v>362.0415691</v>
      </c>
      <c r="H534" s="10">
        <v>0</v>
      </c>
      <c r="I534" s="10">
        <v>50.117503599999999</v>
      </c>
      <c r="J534" s="10">
        <v>7.9386868616999999</v>
      </c>
      <c r="K534" s="10">
        <v>10.999313718</v>
      </c>
      <c r="L534" s="10">
        <v>0</v>
      </c>
      <c r="M534" s="10">
        <f t="shared" si="10"/>
        <v>1829.4683717247001</v>
      </c>
    </row>
    <row r="535" spans="1:13" x14ac:dyDescent="0.3">
      <c r="A535" s="10">
        <v>4</v>
      </c>
      <c r="B535" s="10" t="s">
        <v>1031</v>
      </c>
      <c r="C535" s="162" t="s">
        <v>22639</v>
      </c>
      <c r="D535" s="10" t="s">
        <v>22638</v>
      </c>
      <c r="E535" s="10">
        <v>171.80703099999999</v>
      </c>
      <c r="F535" s="10">
        <v>76.902612043999994</v>
      </c>
      <c r="G535" s="10">
        <v>27.104935999999999</v>
      </c>
      <c r="H535" s="10">
        <v>0</v>
      </c>
      <c r="I535" s="10">
        <v>9.2671373999999993</v>
      </c>
      <c r="J535" s="10">
        <v>5.8588304286000001</v>
      </c>
      <c r="K535" s="10">
        <v>0.61382203000000002</v>
      </c>
      <c r="L535" s="10">
        <v>0</v>
      </c>
      <c r="M535" s="10">
        <f t="shared" si="10"/>
        <v>291.5543689026</v>
      </c>
    </row>
    <row r="536" spans="1:13" x14ac:dyDescent="0.3">
      <c r="A536" s="10">
        <v>4</v>
      </c>
      <c r="B536" s="10" t="s">
        <v>1031</v>
      </c>
      <c r="C536" s="162" t="s">
        <v>22640</v>
      </c>
      <c r="D536" s="10" t="s">
        <v>256</v>
      </c>
      <c r="E536" s="10">
        <v>323.24172400000003</v>
      </c>
      <c r="F536" s="10">
        <v>100.56744624</v>
      </c>
      <c r="G536" s="10">
        <v>132.1369244</v>
      </c>
      <c r="H536" s="10">
        <v>14.631500000000001</v>
      </c>
      <c r="I536" s="10">
        <v>17.323430099999999</v>
      </c>
      <c r="J536" s="10">
        <v>7.4185462082000004</v>
      </c>
      <c r="K536" s="10">
        <v>4.2246336260000001</v>
      </c>
      <c r="L536" s="10">
        <v>0.46906599999999998</v>
      </c>
      <c r="M536" s="10">
        <f t="shared" si="10"/>
        <v>600.01327057419996</v>
      </c>
    </row>
    <row r="537" spans="1:13" x14ac:dyDescent="0.3">
      <c r="A537" s="10">
        <v>4</v>
      </c>
      <c r="B537" s="10" t="s">
        <v>1031</v>
      </c>
      <c r="C537" s="162" t="s">
        <v>22641</v>
      </c>
      <c r="D537" s="10" t="s">
        <v>552</v>
      </c>
      <c r="E537" s="10">
        <v>131.49691200000001</v>
      </c>
      <c r="F537" s="10">
        <v>45.777350806999998</v>
      </c>
      <c r="G537" s="10">
        <v>229.7595</v>
      </c>
      <c r="H537" s="10">
        <v>0</v>
      </c>
      <c r="I537" s="10">
        <v>7.1010803999999998</v>
      </c>
      <c r="J537" s="10">
        <v>3.7686593374999999</v>
      </c>
      <c r="K537" s="10">
        <v>6.9147179999999997</v>
      </c>
      <c r="L537" s="10">
        <v>0</v>
      </c>
      <c r="M537" s="10">
        <f t="shared" si="10"/>
        <v>424.81822054450004</v>
      </c>
    </row>
    <row r="538" spans="1:13" x14ac:dyDescent="0.3">
      <c r="A538" s="10">
        <v>4</v>
      </c>
      <c r="B538" s="10" t="s">
        <v>1031</v>
      </c>
      <c r="C538" s="162" t="s">
        <v>22643</v>
      </c>
      <c r="D538" s="10" t="s">
        <v>22642</v>
      </c>
      <c r="E538" s="10">
        <v>1658.4467500000001</v>
      </c>
      <c r="F538" s="10">
        <v>28.159383986999998</v>
      </c>
      <c r="G538" s="10">
        <v>130.17699999999999</v>
      </c>
      <c r="H538" s="10">
        <v>0</v>
      </c>
      <c r="I538" s="10">
        <v>60.6943354</v>
      </c>
      <c r="J538" s="10">
        <v>2.2839485574</v>
      </c>
      <c r="K538" s="10">
        <v>4.5586099999999998</v>
      </c>
      <c r="L538" s="10">
        <v>0</v>
      </c>
      <c r="M538" s="10">
        <f t="shared" si="10"/>
        <v>1884.3200279444</v>
      </c>
    </row>
    <row r="539" spans="1:13" x14ac:dyDescent="0.3">
      <c r="A539" s="10">
        <v>4</v>
      </c>
      <c r="B539" s="10" t="s">
        <v>1031</v>
      </c>
      <c r="C539" s="162" t="s">
        <v>22645</v>
      </c>
      <c r="D539" s="10" t="s">
        <v>22644</v>
      </c>
      <c r="E539" s="10">
        <v>324.61950300000001</v>
      </c>
      <c r="F539" s="10">
        <v>168.53351118</v>
      </c>
      <c r="G539" s="10">
        <v>9.8544699999999992</v>
      </c>
      <c r="H539" s="10">
        <v>0</v>
      </c>
      <c r="I539" s="10">
        <v>17.647347099999998</v>
      </c>
      <c r="J539" s="10">
        <v>14.063596049999999</v>
      </c>
      <c r="K539" s="10">
        <v>0.223166</v>
      </c>
      <c r="L539" s="10">
        <v>0</v>
      </c>
      <c r="M539" s="10">
        <f t="shared" si="10"/>
        <v>534.94159333000005</v>
      </c>
    </row>
    <row r="540" spans="1:13" x14ac:dyDescent="0.3">
      <c r="A540" s="10">
        <v>4</v>
      </c>
      <c r="B540" s="10" t="s">
        <v>1031</v>
      </c>
      <c r="C540" s="162" t="s">
        <v>22646</v>
      </c>
      <c r="D540" s="10" t="s">
        <v>13</v>
      </c>
      <c r="E540" s="10">
        <v>590.16405000000009</v>
      </c>
      <c r="F540" s="10">
        <v>319.41777198</v>
      </c>
      <c r="G540" s="10">
        <v>702.25048845000003</v>
      </c>
      <c r="H540" s="10">
        <v>24.9818</v>
      </c>
      <c r="I540" s="10">
        <v>34.2294828</v>
      </c>
      <c r="J540" s="10">
        <v>25.375863458000001</v>
      </c>
      <c r="K540" s="10">
        <v>23.791232389000001</v>
      </c>
      <c r="L540" s="10">
        <v>0.80088300000000001</v>
      </c>
      <c r="M540" s="10">
        <f t="shared" si="10"/>
        <v>1721.0115720770002</v>
      </c>
    </row>
    <row r="541" spans="1:13" x14ac:dyDescent="0.3">
      <c r="A541" s="10">
        <v>4</v>
      </c>
      <c r="B541" s="10" t="s">
        <v>1031</v>
      </c>
      <c r="C541" s="162" t="s">
        <v>22648</v>
      </c>
      <c r="D541" s="10" t="s">
        <v>22647</v>
      </c>
      <c r="E541" s="10">
        <v>980.65115500000002</v>
      </c>
      <c r="F541" s="10">
        <v>65.450458750999999</v>
      </c>
      <c r="G541" s="10">
        <v>274.93198999999998</v>
      </c>
      <c r="H541" s="10">
        <v>0</v>
      </c>
      <c r="I541" s="10">
        <v>36.967481300000003</v>
      </c>
      <c r="J541" s="10">
        <v>5.2536325122000003</v>
      </c>
      <c r="K541" s="10">
        <v>8.1132925999999994</v>
      </c>
      <c r="L541" s="10">
        <v>0</v>
      </c>
      <c r="M541" s="10">
        <f t="shared" si="10"/>
        <v>1371.3680101632001</v>
      </c>
    </row>
    <row r="542" spans="1:13" x14ac:dyDescent="0.3">
      <c r="A542" s="10">
        <v>4</v>
      </c>
      <c r="B542" s="10" t="s">
        <v>1031</v>
      </c>
      <c r="C542" s="162" t="s">
        <v>22650</v>
      </c>
      <c r="D542" s="10" t="s">
        <v>22649</v>
      </c>
      <c r="E542" s="10">
        <v>190.49283499999999</v>
      </c>
      <c r="F542" s="10">
        <v>42.683446951999997</v>
      </c>
      <c r="G542" s="10">
        <v>38.991799999999998</v>
      </c>
      <c r="H542" s="10">
        <v>0</v>
      </c>
      <c r="I542" s="10">
        <v>10.2566614</v>
      </c>
      <c r="J542" s="10">
        <v>2.7726613198000001</v>
      </c>
      <c r="K542" s="10">
        <v>1.36544</v>
      </c>
      <c r="L542" s="10">
        <v>0</v>
      </c>
      <c r="M542" s="10">
        <f t="shared" si="10"/>
        <v>286.56284467179995</v>
      </c>
    </row>
    <row r="543" spans="1:13" x14ac:dyDescent="0.3">
      <c r="A543" s="10">
        <v>4</v>
      </c>
      <c r="B543" s="10" t="s">
        <v>1031</v>
      </c>
      <c r="C543" s="162" t="s">
        <v>22652</v>
      </c>
      <c r="D543" s="10" t="s">
        <v>22651</v>
      </c>
      <c r="E543" s="10">
        <v>379.92081999999999</v>
      </c>
      <c r="F543" s="10">
        <v>137.89791202999999</v>
      </c>
      <c r="G543" s="10">
        <v>60.928429999999999</v>
      </c>
      <c r="H543" s="10">
        <v>0</v>
      </c>
      <c r="I543" s="10">
        <v>20.678539700000002</v>
      </c>
      <c r="J543" s="10">
        <v>11.108325860000001</v>
      </c>
      <c r="K543" s="10">
        <v>1.3797960300000001</v>
      </c>
      <c r="L543" s="10">
        <v>0</v>
      </c>
      <c r="M543" s="10">
        <f t="shared" si="10"/>
        <v>611.91382362000002</v>
      </c>
    </row>
    <row r="544" spans="1:13" x14ac:dyDescent="0.3">
      <c r="A544" s="10">
        <v>4</v>
      </c>
      <c r="B544" s="10" t="s">
        <v>1031</v>
      </c>
      <c r="C544" s="162" t="s">
        <v>22654</v>
      </c>
      <c r="D544" s="10" t="s">
        <v>22653</v>
      </c>
      <c r="E544" s="10">
        <v>171.47047499999999</v>
      </c>
      <c r="F544" s="10">
        <v>73.150590964000003</v>
      </c>
      <c r="G544" s="10">
        <v>0</v>
      </c>
      <c r="H544" s="10">
        <v>0</v>
      </c>
      <c r="I544" s="10">
        <v>9.2786331999999998</v>
      </c>
      <c r="J544" s="10">
        <v>5.9610732751000004</v>
      </c>
      <c r="K544" s="10">
        <v>0</v>
      </c>
      <c r="L544" s="10">
        <v>0</v>
      </c>
      <c r="M544" s="10">
        <f t="shared" si="10"/>
        <v>259.8607724391</v>
      </c>
    </row>
    <row r="545" spans="1:13" x14ac:dyDescent="0.3">
      <c r="A545" s="10">
        <v>4</v>
      </c>
      <c r="B545" s="10" t="s">
        <v>1031</v>
      </c>
      <c r="C545" s="162" t="s">
        <v>22656</v>
      </c>
      <c r="D545" s="10" t="s">
        <v>22655</v>
      </c>
      <c r="E545" s="10">
        <v>2047.8836100000001</v>
      </c>
      <c r="F545" s="10">
        <v>248.79545625</v>
      </c>
      <c r="G545" s="10">
        <v>202.15248099999999</v>
      </c>
      <c r="H545" s="10">
        <v>0</v>
      </c>
      <c r="I545" s="10">
        <v>84.875699999999995</v>
      </c>
      <c r="J545" s="10">
        <v>20.165510664999999</v>
      </c>
      <c r="K545" s="10">
        <v>6.0293789999999996</v>
      </c>
      <c r="L545" s="10">
        <v>0</v>
      </c>
      <c r="M545" s="10">
        <f t="shared" si="10"/>
        <v>2609.9021369150005</v>
      </c>
    </row>
    <row r="546" spans="1:13" x14ac:dyDescent="0.3">
      <c r="A546" s="10">
        <v>4</v>
      </c>
      <c r="B546" s="10" t="s">
        <v>1031</v>
      </c>
      <c r="C546" s="162" t="s">
        <v>22658</v>
      </c>
      <c r="D546" s="10" t="s">
        <v>22657</v>
      </c>
      <c r="E546" s="10">
        <v>604.77687000000003</v>
      </c>
      <c r="F546" s="10">
        <v>125.83830698</v>
      </c>
      <c r="G546" s="10">
        <v>186.00050003999999</v>
      </c>
      <c r="H546" s="10">
        <v>0</v>
      </c>
      <c r="I546" s="10">
        <v>34.946498299999995</v>
      </c>
      <c r="J546" s="10">
        <v>10.455787598000001</v>
      </c>
      <c r="K546" s="10">
        <v>5.4471121562000002</v>
      </c>
      <c r="L546" s="10">
        <v>0</v>
      </c>
      <c r="M546" s="10">
        <f t="shared" si="10"/>
        <v>967.46507507420006</v>
      </c>
    </row>
    <row r="547" spans="1:13" x14ac:dyDescent="0.3">
      <c r="A547" s="10">
        <v>4</v>
      </c>
      <c r="B547" s="10" t="s">
        <v>1031</v>
      </c>
      <c r="C547" s="162" t="s">
        <v>22659</v>
      </c>
      <c r="D547" s="10" t="s">
        <v>869</v>
      </c>
      <c r="E547" s="10">
        <v>520.25904000000003</v>
      </c>
      <c r="F547" s="10">
        <v>141.03004591000001</v>
      </c>
      <c r="G547" s="10">
        <v>160.26197421000001</v>
      </c>
      <c r="H547" s="10">
        <v>37.326203999999997</v>
      </c>
      <c r="I547" s="10">
        <v>27.622268200000001</v>
      </c>
      <c r="J547" s="10">
        <v>11.196766200000001</v>
      </c>
      <c r="K547" s="10">
        <v>5.0534147264999998</v>
      </c>
      <c r="L547" s="10">
        <v>1.19662728</v>
      </c>
      <c r="M547" s="10">
        <f t="shared" si="10"/>
        <v>903.94634052650008</v>
      </c>
    </row>
    <row r="548" spans="1:13" x14ac:dyDescent="0.3">
      <c r="A548" s="10">
        <v>4</v>
      </c>
      <c r="B548" s="10" t="s">
        <v>1031</v>
      </c>
      <c r="C548" s="162" t="s">
        <v>22660</v>
      </c>
      <c r="D548" s="10" t="s">
        <v>15</v>
      </c>
      <c r="E548" s="10">
        <v>1428.4042899999999</v>
      </c>
      <c r="F548" s="10">
        <v>212.88453992000001</v>
      </c>
      <c r="G548" s="10">
        <v>211.19118</v>
      </c>
      <c r="H548" s="10">
        <v>0</v>
      </c>
      <c r="I548" s="10">
        <v>60.656744200000006</v>
      </c>
      <c r="J548" s="10">
        <v>18.13227959</v>
      </c>
      <c r="K548" s="10">
        <v>7.3956239999999998</v>
      </c>
      <c r="L548" s="10">
        <v>0</v>
      </c>
      <c r="M548" s="10">
        <f t="shared" si="10"/>
        <v>1938.66465771</v>
      </c>
    </row>
    <row r="549" spans="1:13" x14ac:dyDescent="0.3">
      <c r="A549" s="10">
        <v>4</v>
      </c>
      <c r="B549" s="10" t="s">
        <v>1031</v>
      </c>
      <c r="C549" s="162" t="s">
        <v>22661</v>
      </c>
      <c r="D549" s="10" t="s">
        <v>17</v>
      </c>
      <c r="E549" s="10">
        <v>617.81890999999996</v>
      </c>
      <c r="F549" s="10">
        <v>206.41499336999999</v>
      </c>
      <c r="G549" s="10">
        <v>160.48413600000001</v>
      </c>
      <c r="H549" s="10">
        <v>10.084021</v>
      </c>
      <c r="I549" s="10">
        <v>34.801117400000003</v>
      </c>
      <c r="J549" s="10">
        <v>15.488497227</v>
      </c>
      <c r="K549" s="10">
        <v>4.7865897999999998</v>
      </c>
      <c r="L549" s="10">
        <v>0.32328019000000002</v>
      </c>
      <c r="M549" s="10">
        <f t="shared" si="10"/>
        <v>1050.201544987</v>
      </c>
    </row>
    <row r="550" spans="1:13" x14ac:dyDescent="0.3">
      <c r="A550" s="10">
        <v>4</v>
      </c>
      <c r="B550" s="10" t="s">
        <v>1031</v>
      </c>
      <c r="C550" s="162" t="s">
        <v>22662</v>
      </c>
      <c r="D550" s="10" t="s">
        <v>216</v>
      </c>
      <c r="E550" s="10">
        <v>1168.5090700000001</v>
      </c>
      <c r="F550" s="10">
        <v>110.45641118</v>
      </c>
      <c r="G550" s="10">
        <v>593.49398829999996</v>
      </c>
      <c r="H550" s="10">
        <v>0</v>
      </c>
      <c r="I550" s="10">
        <v>49.027346999999999</v>
      </c>
      <c r="J550" s="10">
        <v>8.8118141444999996</v>
      </c>
      <c r="K550" s="10">
        <v>17.474342546999999</v>
      </c>
      <c r="L550" s="10">
        <v>0</v>
      </c>
      <c r="M550" s="10">
        <f t="shared" si="10"/>
        <v>1947.7729731715001</v>
      </c>
    </row>
    <row r="551" spans="1:13" x14ac:dyDescent="0.3">
      <c r="A551" s="10">
        <v>4</v>
      </c>
      <c r="B551" s="10" t="s">
        <v>1031</v>
      </c>
      <c r="C551" s="162" t="s">
        <v>22663</v>
      </c>
      <c r="D551" s="10" t="s">
        <v>19</v>
      </c>
      <c r="E551" s="10">
        <v>1098.1432</v>
      </c>
      <c r="F551" s="10">
        <v>179.13317957000001</v>
      </c>
      <c r="G551" s="10">
        <v>164.35520098999999</v>
      </c>
      <c r="H551" s="10">
        <v>0</v>
      </c>
      <c r="I551" s="10">
        <v>61.454732999999997</v>
      </c>
      <c r="J551" s="10">
        <v>14.391487911</v>
      </c>
      <c r="K551" s="10">
        <v>5.2950269025000001</v>
      </c>
      <c r="L551" s="10">
        <v>0</v>
      </c>
      <c r="M551" s="10">
        <f t="shared" si="10"/>
        <v>1522.7728283735</v>
      </c>
    </row>
    <row r="552" spans="1:13" x14ac:dyDescent="0.3">
      <c r="A552" s="10">
        <v>4</v>
      </c>
      <c r="B552" s="10" t="s">
        <v>1031</v>
      </c>
      <c r="C552" s="162" t="s">
        <v>22664</v>
      </c>
      <c r="D552" s="10" t="s">
        <v>393</v>
      </c>
      <c r="E552" s="10">
        <v>209.09462000000002</v>
      </c>
      <c r="F552" s="10">
        <v>50.467743581000001</v>
      </c>
      <c r="G552" s="10">
        <v>64.060040650000005</v>
      </c>
      <c r="H552" s="10">
        <v>0</v>
      </c>
      <c r="I552" s="10">
        <v>11.233869800000001</v>
      </c>
      <c r="J552" s="10">
        <v>4.0435887608999996</v>
      </c>
      <c r="K552" s="10">
        <v>1.9667571606000001</v>
      </c>
      <c r="L552" s="10">
        <v>0</v>
      </c>
      <c r="M552" s="10">
        <f t="shared" si="10"/>
        <v>340.8666199525</v>
      </c>
    </row>
    <row r="553" spans="1:13" x14ac:dyDescent="0.3">
      <c r="A553" s="10">
        <v>4</v>
      </c>
      <c r="B553" s="10" t="s">
        <v>1031</v>
      </c>
      <c r="C553" s="162" t="s">
        <v>22665</v>
      </c>
      <c r="D553" s="10" t="s">
        <v>666</v>
      </c>
      <c r="E553" s="10">
        <v>272.66150000000005</v>
      </c>
      <c r="F553" s="10">
        <v>86.502925735000005</v>
      </c>
      <c r="G553" s="10">
        <v>70.987066999999996</v>
      </c>
      <c r="H553" s="10">
        <v>0</v>
      </c>
      <c r="I553" s="10">
        <v>14.511419799999999</v>
      </c>
      <c r="J553" s="10">
        <v>6.7348697399999997</v>
      </c>
      <c r="K553" s="10">
        <v>2.4710412000000002</v>
      </c>
      <c r="L553" s="10">
        <v>0</v>
      </c>
      <c r="M553" s="10">
        <f t="shared" si="10"/>
        <v>453.86882347500006</v>
      </c>
    </row>
    <row r="554" spans="1:13" x14ac:dyDescent="0.3">
      <c r="A554" s="10">
        <v>4</v>
      </c>
      <c r="B554" s="10" t="s">
        <v>1031</v>
      </c>
      <c r="C554" s="162" t="s">
        <v>22667</v>
      </c>
      <c r="D554" s="10" t="s">
        <v>22666</v>
      </c>
      <c r="E554" s="10">
        <v>218.09085199999998</v>
      </c>
      <c r="F554" s="10">
        <v>144.65711196000001</v>
      </c>
      <c r="G554" s="10">
        <v>30.353100000000001</v>
      </c>
      <c r="H554" s="10">
        <v>0</v>
      </c>
      <c r="I554" s="10">
        <v>11.888572</v>
      </c>
      <c r="J554" s="10">
        <v>12.106634116</v>
      </c>
      <c r="K554" s="10">
        <v>0.68738200000000005</v>
      </c>
      <c r="L554" s="10">
        <v>0</v>
      </c>
      <c r="M554" s="10">
        <f t="shared" si="10"/>
        <v>417.78365207600001</v>
      </c>
    </row>
    <row r="555" spans="1:13" x14ac:dyDescent="0.3">
      <c r="A555" s="10">
        <v>4</v>
      </c>
      <c r="B555" s="10" t="s">
        <v>1031</v>
      </c>
      <c r="C555" s="162" t="s">
        <v>22668</v>
      </c>
      <c r="D555" s="10" t="s">
        <v>327</v>
      </c>
      <c r="E555" s="10">
        <v>1439.710133</v>
      </c>
      <c r="F555" s="10">
        <v>57.226124218999999</v>
      </c>
      <c r="G555" s="10">
        <v>205.5188905</v>
      </c>
      <c r="H555" s="10">
        <v>23.505192000000001</v>
      </c>
      <c r="I555" s="10">
        <v>52.007470400000003</v>
      </c>
      <c r="J555" s="10">
        <v>4.0325206414999997</v>
      </c>
      <c r="K555" s="10">
        <v>6.800741801</v>
      </c>
      <c r="L555" s="10">
        <v>0.75354595999999996</v>
      </c>
      <c r="M555" s="10">
        <f t="shared" si="10"/>
        <v>1789.5546185215003</v>
      </c>
    </row>
    <row r="556" spans="1:13" x14ac:dyDescent="0.3">
      <c r="A556" s="10">
        <v>4</v>
      </c>
      <c r="B556" s="10" t="s">
        <v>1031</v>
      </c>
      <c r="C556" s="162" t="s">
        <v>22670</v>
      </c>
      <c r="D556" s="10" t="s">
        <v>22669</v>
      </c>
      <c r="E556" s="10">
        <v>183.37106199999999</v>
      </c>
      <c r="F556" s="10">
        <v>69.258672211999993</v>
      </c>
      <c r="G556" s="10">
        <v>151.23303999999999</v>
      </c>
      <c r="H556" s="10">
        <v>0</v>
      </c>
      <c r="I556" s="10">
        <v>9.833252700000001</v>
      </c>
      <c r="J556" s="10">
        <v>5.1236328828</v>
      </c>
      <c r="K556" s="10">
        <v>5.2959800000000001</v>
      </c>
      <c r="L556" s="10">
        <v>0</v>
      </c>
      <c r="M556" s="10">
        <f t="shared" si="10"/>
        <v>424.11563979479996</v>
      </c>
    </row>
    <row r="557" spans="1:13" x14ac:dyDescent="0.3">
      <c r="A557" s="10">
        <v>4</v>
      </c>
      <c r="B557" s="10" t="s">
        <v>1031</v>
      </c>
      <c r="C557" s="162" t="s">
        <v>22671</v>
      </c>
      <c r="D557" s="10" t="s">
        <v>266</v>
      </c>
      <c r="E557" s="10">
        <v>211.210375</v>
      </c>
      <c r="F557" s="10">
        <v>124.78641291</v>
      </c>
      <c r="G557" s="10">
        <v>34.944459000000002</v>
      </c>
      <c r="H557" s="10">
        <v>0</v>
      </c>
      <c r="I557" s="10">
        <v>11.4025371</v>
      </c>
      <c r="J557" s="10">
        <v>10.211649776</v>
      </c>
      <c r="K557" s="10">
        <v>0.79135772000000004</v>
      </c>
      <c r="L557" s="10">
        <v>0</v>
      </c>
      <c r="M557" s="10">
        <f t="shared" si="10"/>
        <v>393.34679150599999</v>
      </c>
    </row>
    <row r="558" spans="1:13" x14ac:dyDescent="0.3">
      <c r="A558" s="10">
        <v>4</v>
      </c>
      <c r="B558" s="10" t="s">
        <v>1031</v>
      </c>
      <c r="C558" s="162" t="s">
        <v>22672</v>
      </c>
      <c r="D558" s="10" t="s">
        <v>21</v>
      </c>
      <c r="E558" s="10">
        <v>768.02001999999993</v>
      </c>
      <c r="F558" s="10">
        <v>334.84825785999999</v>
      </c>
      <c r="G558" s="10">
        <v>116.1681908</v>
      </c>
      <c r="H558" s="10">
        <v>0</v>
      </c>
      <c r="I558" s="10">
        <v>48.537734</v>
      </c>
      <c r="J558" s="10">
        <v>28.327137868000001</v>
      </c>
      <c r="K558" s="10">
        <v>3.09565285</v>
      </c>
      <c r="L558" s="10">
        <v>0</v>
      </c>
      <c r="M558" s="10">
        <f t="shared" si="10"/>
        <v>1298.9969933780001</v>
      </c>
    </row>
    <row r="559" spans="1:13" x14ac:dyDescent="0.3">
      <c r="A559" s="10">
        <v>4</v>
      </c>
      <c r="B559" s="10" t="s">
        <v>1031</v>
      </c>
      <c r="C559" s="162" t="s">
        <v>22673</v>
      </c>
      <c r="D559" s="10" t="s">
        <v>163</v>
      </c>
      <c r="E559" s="10">
        <v>618.14905999999996</v>
      </c>
      <c r="F559" s="10">
        <v>232.86262674</v>
      </c>
      <c r="G559" s="10">
        <v>876.30085099999997</v>
      </c>
      <c r="H559" s="10">
        <v>161.167</v>
      </c>
      <c r="I559" s="10">
        <v>32.764085700000003</v>
      </c>
      <c r="J559" s="10">
        <v>17.263500938</v>
      </c>
      <c r="K559" s="10">
        <v>28.82757969</v>
      </c>
      <c r="L559" s="10">
        <v>5.1668099999999999</v>
      </c>
      <c r="M559" s="10">
        <f t="shared" si="10"/>
        <v>1972.5015140679998</v>
      </c>
    </row>
    <row r="560" spans="1:13" x14ac:dyDescent="0.3">
      <c r="A560" s="10">
        <v>4</v>
      </c>
      <c r="B560" s="10" t="s">
        <v>1031</v>
      </c>
      <c r="C560" s="162" t="s">
        <v>22674</v>
      </c>
      <c r="D560" s="10" t="s">
        <v>23</v>
      </c>
      <c r="E560" s="10">
        <v>8521.9133000000002</v>
      </c>
      <c r="F560" s="10">
        <v>2448.0758620000001</v>
      </c>
      <c r="G560" s="10">
        <v>2143.9501574999999</v>
      </c>
      <c r="H560" s="10">
        <v>0</v>
      </c>
      <c r="I560" s="10">
        <v>468.60032999999999</v>
      </c>
      <c r="J560" s="10">
        <v>205.24947723</v>
      </c>
      <c r="K560" s="10">
        <v>66.271616395999999</v>
      </c>
      <c r="L560" s="10">
        <v>0</v>
      </c>
      <c r="M560" s="10">
        <f t="shared" si="10"/>
        <v>13854.060743125998</v>
      </c>
    </row>
    <row r="561" spans="1:13" x14ac:dyDescent="0.3">
      <c r="A561" s="10">
        <v>4</v>
      </c>
      <c r="B561" s="10" t="s">
        <v>1031</v>
      </c>
      <c r="C561" s="162" t="s">
        <v>22676</v>
      </c>
      <c r="D561" s="10" t="s">
        <v>22675</v>
      </c>
      <c r="E561" s="10">
        <v>148.412916</v>
      </c>
      <c r="F561" s="10">
        <v>53.844803061</v>
      </c>
      <c r="G561" s="10">
        <v>131.73984999999999</v>
      </c>
      <c r="H561" s="10">
        <v>0</v>
      </c>
      <c r="I561" s="10">
        <v>8.021333499999999</v>
      </c>
      <c r="J561" s="10">
        <v>4.4077492665999998</v>
      </c>
      <c r="K561" s="10">
        <v>3.9938099999999999</v>
      </c>
      <c r="L561" s="10">
        <v>0</v>
      </c>
      <c r="M561" s="10">
        <f t="shared" si="10"/>
        <v>350.42046182759998</v>
      </c>
    </row>
    <row r="562" spans="1:13" x14ac:dyDescent="0.3">
      <c r="A562" s="10">
        <v>4</v>
      </c>
      <c r="B562" s="10" t="s">
        <v>1031</v>
      </c>
      <c r="C562" s="162" t="s">
        <v>22677</v>
      </c>
      <c r="D562" s="10" t="s">
        <v>541</v>
      </c>
      <c r="E562" s="10">
        <v>508.80288999999999</v>
      </c>
      <c r="F562" s="10">
        <v>305.69006722</v>
      </c>
      <c r="G562" s="10">
        <v>12.676216999999999</v>
      </c>
      <c r="H562" s="10">
        <v>205.49862719999999</v>
      </c>
      <c r="I562" s="10">
        <v>30.331273000000003</v>
      </c>
      <c r="J562" s="10">
        <v>23.154010137</v>
      </c>
      <c r="K562" s="10">
        <v>0.28706759999999998</v>
      </c>
      <c r="L562" s="10">
        <v>6.5880061620000001</v>
      </c>
      <c r="M562" s="10">
        <f t="shared" si="10"/>
        <v>1093.0281583190001</v>
      </c>
    </row>
    <row r="563" spans="1:13" x14ac:dyDescent="0.3">
      <c r="A563" s="10">
        <v>4</v>
      </c>
      <c r="B563" s="10" t="s">
        <v>1031</v>
      </c>
      <c r="C563" s="162" t="s">
        <v>22678</v>
      </c>
      <c r="D563" s="10" t="s">
        <v>717</v>
      </c>
      <c r="E563" s="10">
        <v>466.82567</v>
      </c>
      <c r="F563" s="10">
        <v>180.75313027999999</v>
      </c>
      <c r="G563" s="10">
        <v>215.662881</v>
      </c>
      <c r="H563" s="10">
        <v>62.259296999999997</v>
      </c>
      <c r="I563" s="10">
        <v>24.599589600000002</v>
      </c>
      <c r="J563" s="10">
        <v>14.045207739</v>
      </c>
      <c r="K563" s="10">
        <v>7.5522333000000001</v>
      </c>
      <c r="L563" s="10">
        <v>1.9959468</v>
      </c>
      <c r="M563" s="10">
        <f t="shared" si="10"/>
        <v>973.69395571899997</v>
      </c>
    </row>
    <row r="564" spans="1:13" x14ac:dyDescent="0.3">
      <c r="A564" s="10">
        <v>4</v>
      </c>
      <c r="B564" s="10" t="s">
        <v>1031</v>
      </c>
      <c r="C564" s="162" t="s">
        <v>22679</v>
      </c>
      <c r="D564" s="10" t="s">
        <v>228</v>
      </c>
      <c r="E564" s="10">
        <v>1321.01478</v>
      </c>
      <c r="F564" s="10">
        <v>416.24001602999999</v>
      </c>
      <c r="G564" s="10">
        <v>227.14612099999999</v>
      </c>
      <c r="H564" s="10">
        <v>0</v>
      </c>
      <c r="I564" s="10">
        <v>73.330393999999998</v>
      </c>
      <c r="J564" s="10">
        <v>34.216861309000002</v>
      </c>
      <c r="K564" s="10">
        <v>7.2850385700000002</v>
      </c>
      <c r="L564" s="10">
        <v>0</v>
      </c>
      <c r="M564" s="10">
        <f t="shared" si="10"/>
        <v>2079.2332109089998</v>
      </c>
    </row>
    <row r="565" spans="1:13" x14ac:dyDescent="0.3">
      <c r="A565" s="10">
        <v>4</v>
      </c>
      <c r="B565" s="10" t="s">
        <v>1031</v>
      </c>
      <c r="C565" s="162" t="s">
        <v>22681</v>
      </c>
      <c r="D565" s="10" t="s">
        <v>22680</v>
      </c>
      <c r="E565" s="10">
        <v>1778.3155399999998</v>
      </c>
      <c r="F565" s="10">
        <v>772.54530785999998</v>
      </c>
      <c r="G565" s="10">
        <v>407.95400999999998</v>
      </c>
      <c r="H565" s="10">
        <v>26.644861599999999</v>
      </c>
      <c r="I565" s="10">
        <v>75.128840999999994</v>
      </c>
      <c r="J565" s="10">
        <v>62.744479144000003</v>
      </c>
      <c r="K565" s="10">
        <v>12.7322085</v>
      </c>
      <c r="L565" s="10">
        <v>0.85419852100000004</v>
      </c>
      <c r="M565" s="10">
        <f t="shared" si="10"/>
        <v>3136.9194466249996</v>
      </c>
    </row>
    <row r="566" spans="1:13" x14ac:dyDescent="0.3">
      <c r="A566" s="10">
        <v>4</v>
      </c>
      <c r="B566" s="10" t="s">
        <v>1031</v>
      </c>
      <c r="C566" s="162" t="s">
        <v>22682</v>
      </c>
      <c r="D566" s="10" t="s">
        <v>1127</v>
      </c>
      <c r="E566" s="10">
        <v>791.852802</v>
      </c>
      <c r="F566" s="10">
        <v>79.758473714000004</v>
      </c>
      <c r="G566" s="10">
        <v>330.19742000000002</v>
      </c>
      <c r="H566" s="10">
        <v>12.5501</v>
      </c>
      <c r="I566" s="10">
        <v>30.235872399999998</v>
      </c>
      <c r="J566" s="10">
        <v>6.3348331096999999</v>
      </c>
      <c r="K566" s="10">
        <v>9.6828982000000003</v>
      </c>
      <c r="L566" s="10">
        <v>0.402341</v>
      </c>
      <c r="M566" s="10">
        <f t="shared" si="10"/>
        <v>1261.0147404237</v>
      </c>
    </row>
    <row r="567" spans="1:13" x14ac:dyDescent="0.3">
      <c r="A567" s="10">
        <v>4</v>
      </c>
      <c r="B567" s="10" t="s">
        <v>1031</v>
      </c>
      <c r="C567" s="162" t="s">
        <v>22683</v>
      </c>
      <c r="D567" s="10" t="s">
        <v>300</v>
      </c>
      <c r="E567" s="10">
        <v>1435.08177</v>
      </c>
      <c r="F567" s="10">
        <v>52.635931376000002</v>
      </c>
      <c r="G567" s="10">
        <v>131.51971599999999</v>
      </c>
      <c r="H567" s="10">
        <v>0</v>
      </c>
      <c r="I567" s="10">
        <v>52.938292300000001</v>
      </c>
      <c r="J567" s="10">
        <v>4.2498555023</v>
      </c>
      <c r="K567" s="10">
        <v>3.9226974000000001</v>
      </c>
      <c r="L567" s="10">
        <v>0</v>
      </c>
      <c r="M567" s="10">
        <f t="shared" si="10"/>
        <v>1680.3482625783001</v>
      </c>
    </row>
    <row r="568" spans="1:13" x14ac:dyDescent="0.3">
      <c r="A568" s="10">
        <v>4</v>
      </c>
      <c r="B568" s="10" t="s">
        <v>1031</v>
      </c>
      <c r="C568" s="162" t="s">
        <v>22684</v>
      </c>
      <c r="D568" s="10" t="s">
        <v>25</v>
      </c>
      <c r="E568" s="10">
        <v>1731.1213499999999</v>
      </c>
      <c r="F568" s="10">
        <v>939.90110646999995</v>
      </c>
      <c r="G568" s="10">
        <v>301.88884100000001</v>
      </c>
      <c r="H568" s="10">
        <v>56.258499999999998</v>
      </c>
      <c r="I568" s="10">
        <v>102.713937</v>
      </c>
      <c r="J568" s="10">
        <v>78.155426691000002</v>
      </c>
      <c r="K568" s="10">
        <v>10.196860641000001</v>
      </c>
      <c r="L568" s="10">
        <v>1.8035699999999999</v>
      </c>
      <c r="M568" s="10">
        <f t="shared" si="10"/>
        <v>3222.0395918019994</v>
      </c>
    </row>
    <row r="569" spans="1:13" x14ac:dyDescent="0.3">
      <c r="A569" s="10">
        <v>4</v>
      </c>
      <c r="B569" s="10" t="s">
        <v>1031</v>
      </c>
      <c r="C569" s="162" t="s">
        <v>22686</v>
      </c>
      <c r="D569" s="10" t="s">
        <v>22685</v>
      </c>
      <c r="E569" s="10">
        <v>391.41781900000001</v>
      </c>
      <c r="F569" s="10">
        <v>110.02332638</v>
      </c>
      <c r="G569" s="10">
        <v>72.162818060000006</v>
      </c>
      <c r="H569" s="10">
        <v>0</v>
      </c>
      <c r="I569" s="10">
        <v>20.803668300000002</v>
      </c>
      <c r="J569" s="10">
        <v>8.6968628668000001</v>
      </c>
      <c r="K569" s="10">
        <v>1.728093337</v>
      </c>
      <c r="L569" s="10">
        <v>0</v>
      </c>
      <c r="M569" s="10">
        <f t="shared" si="10"/>
        <v>604.83258794380004</v>
      </c>
    </row>
    <row r="570" spans="1:13" x14ac:dyDescent="0.3">
      <c r="A570" s="10">
        <v>4</v>
      </c>
      <c r="B570" s="10" t="s">
        <v>1031</v>
      </c>
      <c r="C570" s="162" t="s">
        <v>22687</v>
      </c>
      <c r="D570" s="10" t="s">
        <v>234</v>
      </c>
      <c r="E570" s="10">
        <v>530.91215</v>
      </c>
      <c r="F570" s="10">
        <v>83.691158328</v>
      </c>
      <c r="G570" s="10">
        <v>130.389467</v>
      </c>
      <c r="H570" s="10">
        <v>0</v>
      </c>
      <c r="I570" s="10">
        <v>27.9403632</v>
      </c>
      <c r="J570" s="10">
        <v>6.9213402530000003</v>
      </c>
      <c r="K570" s="10">
        <v>4.0732445999999998</v>
      </c>
      <c r="L570" s="10">
        <v>0</v>
      </c>
      <c r="M570" s="10">
        <f t="shared" si="10"/>
        <v>783.92772338099996</v>
      </c>
    </row>
    <row r="571" spans="1:13" x14ac:dyDescent="0.3">
      <c r="A571" s="10">
        <v>4</v>
      </c>
      <c r="B571" s="10" t="s">
        <v>1031</v>
      </c>
      <c r="C571" s="162" t="s">
        <v>22688</v>
      </c>
      <c r="D571" s="10" t="s">
        <v>1313</v>
      </c>
      <c r="E571" s="10">
        <v>748.38313000000005</v>
      </c>
      <c r="F571" s="10">
        <v>242.35523126000001</v>
      </c>
      <c r="G571" s="10">
        <v>12.257052</v>
      </c>
      <c r="H571" s="10">
        <v>148.32006000000001</v>
      </c>
      <c r="I571" s="10">
        <v>40.043996</v>
      </c>
      <c r="J571" s="10">
        <v>17.636044342000002</v>
      </c>
      <c r="K571" s="10">
        <v>0.27757472999999999</v>
      </c>
      <c r="L571" s="10">
        <v>4.7549484</v>
      </c>
      <c r="M571" s="10">
        <f t="shared" si="10"/>
        <v>1214.0280367320004</v>
      </c>
    </row>
    <row r="572" spans="1:13" x14ac:dyDescent="0.3">
      <c r="A572" s="10">
        <v>4</v>
      </c>
      <c r="B572" s="10" t="s">
        <v>1031</v>
      </c>
      <c r="C572" s="162" t="s">
        <v>22689</v>
      </c>
      <c r="D572" s="10" t="s">
        <v>27</v>
      </c>
      <c r="E572" s="10">
        <v>3559.9924499999997</v>
      </c>
      <c r="F572" s="10">
        <v>993.16237091999994</v>
      </c>
      <c r="G572" s="10">
        <v>830.14997515000005</v>
      </c>
      <c r="H572" s="10">
        <v>5150.2446030000001</v>
      </c>
      <c r="I572" s="10">
        <v>206.095462</v>
      </c>
      <c r="J572" s="10">
        <v>70.104161005999998</v>
      </c>
      <c r="K572" s="10">
        <v>24.40728726</v>
      </c>
      <c r="L572" s="10">
        <v>211.51789719999999</v>
      </c>
      <c r="M572" s="10">
        <f t="shared" si="10"/>
        <v>11045.674206536001</v>
      </c>
    </row>
    <row r="573" spans="1:13" x14ac:dyDescent="0.3">
      <c r="A573" s="10">
        <v>4</v>
      </c>
      <c r="B573" s="10" t="s">
        <v>1031</v>
      </c>
      <c r="C573" s="162" t="s">
        <v>22690</v>
      </c>
      <c r="D573" s="10" t="s">
        <v>557</v>
      </c>
      <c r="E573" s="10">
        <v>265.59114999999997</v>
      </c>
      <c r="F573" s="10">
        <v>113.77227963</v>
      </c>
      <c r="G573" s="10">
        <v>58.609989800000001</v>
      </c>
      <c r="H573" s="10">
        <v>120.84059999999999</v>
      </c>
      <c r="I573" s="10">
        <v>14.3219814</v>
      </c>
      <c r="J573" s="10">
        <v>8.7842728939000008</v>
      </c>
      <c r="K573" s="10">
        <v>1.3272926810000001</v>
      </c>
      <c r="L573" s="10">
        <v>3.8739880000000002</v>
      </c>
      <c r="M573" s="10">
        <f t="shared" si="10"/>
        <v>587.12155440490005</v>
      </c>
    </row>
    <row r="574" spans="1:13" x14ac:dyDescent="0.3">
      <c r="A574" s="10">
        <v>4</v>
      </c>
      <c r="B574" s="10" t="s">
        <v>1031</v>
      </c>
      <c r="C574" s="162" t="s">
        <v>22691</v>
      </c>
      <c r="D574" s="10" t="s">
        <v>29</v>
      </c>
      <c r="E574" s="10">
        <v>2727.4130099999998</v>
      </c>
      <c r="F574" s="10">
        <v>787.11402913999996</v>
      </c>
      <c r="G574" s="10">
        <v>670.45697217999998</v>
      </c>
      <c r="H574" s="10">
        <v>10.469055000000001</v>
      </c>
      <c r="I574" s="10">
        <v>157.18026</v>
      </c>
      <c r="J574" s="10">
        <v>65.174898975999994</v>
      </c>
      <c r="K574" s="10">
        <v>19.847718601</v>
      </c>
      <c r="L574" s="10">
        <v>0.33562409999999998</v>
      </c>
      <c r="M574" s="10">
        <f t="shared" si="10"/>
        <v>4437.9915679969999</v>
      </c>
    </row>
    <row r="575" spans="1:13" x14ac:dyDescent="0.3">
      <c r="A575" s="10">
        <v>4</v>
      </c>
      <c r="B575" s="10" t="s">
        <v>1031</v>
      </c>
      <c r="C575" s="162" t="s">
        <v>22692</v>
      </c>
      <c r="D575" s="10" t="s">
        <v>30</v>
      </c>
      <c r="E575" s="10">
        <v>1155.1505400000001</v>
      </c>
      <c r="F575" s="10">
        <v>328.13697607</v>
      </c>
      <c r="G575" s="10">
        <v>273.28662000000003</v>
      </c>
      <c r="H575" s="10">
        <v>85.133700000000005</v>
      </c>
      <c r="I575" s="10">
        <v>60.967258999999999</v>
      </c>
      <c r="J575" s="10">
        <v>26.845052513999999</v>
      </c>
      <c r="K575" s="10">
        <v>8.5758533000000003</v>
      </c>
      <c r="L575" s="10">
        <v>2.7292700000000001</v>
      </c>
      <c r="M575" s="10">
        <f t="shared" si="10"/>
        <v>1940.8252708840002</v>
      </c>
    </row>
    <row r="576" spans="1:13" x14ac:dyDescent="0.3">
      <c r="A576" s="10">
        <v>4</v>
      </c>
      <c r="B576" s="10" t="s">
        <v>1031</v>
      </c>
      <c r="C576" s="162" t="s">
        <v>22693</v>
      </c>
      <c r="D576" s="10" t="s">
        <v>340</v>
      </c>
      <c r="E576" s="10">
        <v>176.372052</v>
      </c>
      <c r="F576" s="10">
        <v>47.370102971000001</v>
      </c>
      <c r="G576" s="10">
        <v>1.3714</v>
      </c>
      <c r="H576" s="10">
        <v>0</v>
      </c>
      <c r="I576" s="10">
        <v>9.3883941999999987</v>
      </c>
      <c r="J576" s="10">
        <v>3.6891096088999999</v>
      </c>
      <c r="K576" s="10">
        <v>4.8024499999999998E-2</v>
      </c>
      <c r="L576" s="10">
        <v>0</v>
      </c>
      <c r="M576" s="10">
        <f t="shared" si="10"/>
        <v>238.23908327989997</v>
      </c>
    </row>
    <row r="577" spans="1:13" x14ac:dyDescent="0.3">
      <c r="A577" s="10">
        <v>4</v>
      </c>
      <c r="B577" s="10" t="s">
        <v>1031</v>
      </c>
      <c r="C577" s="162" t="s">
        <v>22694</v>
      </c>
      <c r="D577" s="10" t="s">
        <v>830</v>
      </c>
      <c r="E577" s="10">
        <v>262.16001599999998</v>
      </c>
      <c r="F577" s="10">
        <v>75.880945013000002</v>
      </c>
      <c r="G577" s="10">
        <v>43.960062700000002</v>
      </c>
      <c r="H577" s="10">
        <v>26.497239</v>
      </c>
      <c r="I577" s="10">
        <v>13.959424</v>
      </c>
      <c r="J577" s="10">
        <v>5.8443795681999999</v>
      </c>
      <c r="K577" s="10">
        <v>0.99552600000000002</v>
      </c>
      <c r="L577" s="10">
        <v>0.84946783000000003</v>
      </c>
      <c r="M577" s="10">
        <f t="shared" si="10"/>
        <v>430.14706011119995</v>
      </c>
    </row>
    <row r="578" spans="1:13" x14ac:dyDescent="0.3">
      <c r="A578" s="10">
        <v>4</v>
      </c>
      <c r="B578" s="10" t="s">
        <v>1031</v>
      </c>
      <c r="C578" s="162" t="s">
        <v>22695</v>
      </c>
      <c r="D578" s="10" t="s">
        <v>271</v>
      </c>
      <c r="E578" s="10">
        <v>564.23852999999997</v>
      </c>
      <c r="F578" s="10">
        <v>138.33372664000001</v>
      </c>
      <c r="G578" s="10">
        <v>287.57818600000002</v>
      </c>
      <c r="H578" s="10">
        <v>0</v>
      </c>
      <c r="I578" s="10">
        <v>29.9836302</v>
      </c>
      <c r="J578" s="10">
        <v>11.574906062</v>
      </c>
      <c r="K578" s="10">
        <v>8.4482370299999996</v>
      </c>
      <c r="L578" s="10">
        <v>0</v>
      </c>
      <c r="M578" s="10">
        <f t="shared" si="10"/>
        <v>1040.1572159319999</v>
      </c>
    </row>
    <row r="579" spans="1:13" x14ac:dyDescent="0.3">
      <c r="A579" s="10">
        <v>4</v>
      </c>
      <c r="B579" s="10" t="s">
        <v>1031</v>
      </c>
      <c r="C579" s="162" t="s">
        <v>22696</v>
      </c>
      <c r="D579" s="10" t="s">
        <v>305</v>
      </c>
      <c r="E579" s="10">
        <v>179.59397099999998</v>
      </c>
      <c r="F579" s="10">
        <v>70.337151692999996</v>
      </c>
      <c r="G579" s="10">
        <v>271.37891999999999</v>
      </c>
      <c r="H579" s="10">
        <v>0</v>
      </c>
      <c r="I579" s="10">
        <v>9.6742622000000011</v>
      </c>
      <c r="J579" s="10">
        <v>5.6891912616999996</v>
      </c>
      <c r="K579" s="10">
        <v>8.0941390999999996</v>
      </c>
      <c r="L579" s="10">
        <v>0</v>
      </c>
      <c r="M579" s="10">
        <f t="shared" si="10"/>
        <v>544.76763525470005</v>
      </c>
    </row>
    <row r="580" spans="1:13" x14ac:dyDescent="0.3">
      <c r="A580" s="10">
        <v>4</v>
      </c>
      <c r="B580" s="10" t="s">
        <v>1031</v>
      </c>
      <c r="C580" s="162" t="s">
        <v>22697</v>
      </c>
      <c r="D580" s="10" t="s">
        <v>32</v>
      </c>
      <c r="E580" s="10">
        <v>490.38846999999998</v>
      </c>
      <c r="F580" s="10">
        <v>113.53375742999999</v>
      </c>
      <c r="G580" s="10">
        <v>43.974159</v>
      </c>
      <c r="H580" s="10">
        <v>0</v>
      </c>
      <c r="I580" s="10">
        <v>29.554434000000001</v>
      </c>
      <c r="J580" s="10">
        <v>9.0829355916000001</v>
      </c>
      <c r="K580" s="10">
        <v>1.30502853</v>
      </c>
      <c r="L580" s="10">
        <v>0</v>
      </c>
      <c r="M580" s="10">
        <f t="shared" si="10"/>
        <v>687.83878455159993</v>
      </c>
    </row>
    <row r="581" spans="1:13" x14ac:dyDescent="0.3">
      <c r="A581" s="10">
        <v>4</v>
      </c>
      <c r="B581" s="10" t="s">
        <v>1031</v>
      </c>
      <c r="C581" s="162" t="s">
        <v>22699</v>
      </c>
      <c r="D581" s="10" t="s">
        <v>34</v>
      </c>
      <c r="E581" s="10">
        <v>1845.6135900000002</v>
      </c>
      <c r="F581" s="10">
        <v>914.52996495000002</v>
      </c>
      <c r="G581" s="10">
        <v>852.45156205000001</v>
      </c>
      <c r="H581" s="10">
        <v>0</v>
      </c>
      <c r="I581" s="10">
        <v>98.579135000000008</v>
      </c>
      <c r="J581" s="10">
        <v>74.822636459999998</v>
      </c>
      <c r="K581" s="10">
        <v>26.706892456999999</v>
      </c>
      <c r="L581" s="10">
        <v>0</v>
      </c>
      <c r="M581" s="10">
        <f t="shared" si="10"/>
        <v>3812.7037809170001</v>
      </c>
    </row>
    <row r="582" spans="1:13" x14ac:dyDescent="0.3">
      <c r="A582" s="10">
        <v>4</v>
      </c>
      <c r="B582" s="10" t="s">
        <v>1031</v>
      </c>
      <c r="C582" s="162" t="s">
        <v>22698</v>
      </c>
      <c r="D582" s="10" t="s">
        <v>507</v>
      </c>
      <c r="E582" s="10">
        <v>2831.3814500000003</v>
      </c>
      <c r="F582" s="10">
        <v>215.19668892000001</v>
      </c>
      <c r="G582" s="10">
        <v>324.41004600000002</v>
      </c>
      <c r="H582" s="10">
        <v>0</v>
      </c>
      <c r="I582" s="10">
        <v>106.11383499999999</v>
      </c>
      <c r="J582" s="10">
        <v>16.966567874999999</v>
      </c>
      <c r="K582" s="10">
        <v>11.020011869999999</v>
      </c>
      <c r="L582" s="10">
        <v>0</v>
      </c>
      <c r="M582" s="10">
        <f t="shared" si="10"/>
        <v>3505.0885996649999</v>
      </c>
    </row>
    <row r="583" spans="1:13" x14ac:dyDescent="0.3">
      <c r="A583" s="10">
        <v>4</v>
      </c>
      <c r="B583" s="10" t="s">
        <v>1031</v>
      </c>
      <c r="C583" s="162" t="s">
        <v>22700</v>
      </c>
      <c r="D583" s="10" t="s">
        <v>274</v>
      </c>
      <c r="E583" s="10">
        <v>1435.6457700000001</v>
      </c>
      <c r="F583" s="10">
        <v>62.353021372000001</v>
      </c>
      <c r="G583" s="10">
        <v>233.23577399999999</v>
      </c>
      <c r="H583" s="10">
        <v>28.022770000000001</v>
      </c>
      <c r="I583" s="10">
        <v>55.229788299999996</v>
      </c>
      <c r="J583" s="10">
        <v>4.7114279619000001</v>
      </c>
      <c r="K583" s="10">
        <v>8.1676110000000008</v>
      </c>
      <c r="L583" s="10">
        <v>0.89837299999999998</v>
      </c>
      <c r="M583" s="10">
        <f t="shared" ref="M583:M646" si="12">SUM(E583:L583)</f>
        <v>1828.2645356339001</v>
      </c>
    </row>
    <row r="584" spans="1:13" x14ac:dyDescent="0.3">
      <c r="A584" s="10">
        <v>4</v>
      </c>
      <c r="B584" s="10" t="s">
        <v>1031</v>
      </c>
      <c r="C584" s="162" t="s">
        <v>22701</v>
      </c>
      <c r="D584" s="10" t="s">
        <v>1045</v>
      </c>
      <c r="E584" s="10">
        <v>1662.07546</v>
      </c>
      <c r="F584" s="10">
        <v>207.53632549</v>
      </c>
      <c r="G584" s="10">
        <v>450.15044189999998</v>
      </c>
      <c r="H584" s="10">
        <v>0</v>
      </c>
      <c r="I584" s="10">
        <v>75.49876900000001</v>
      </c>
      <c r="J584" s="10">
        <v>16.413324478</v>
      </c>
      <c r="K584" s="10">
        <v>13.834505339</v>
      </c>
      <c r="L584" s="10">
        <v>0</v>
      </c>
      <c r="M584" s="10">
        <f t="shared" si="12"/>
        <v>2425.5088262069999</v>
      </c>
    </row>
    <row r="585" spans="1:13" x14ac:dyDescent="0.3">
      <c r="A585" s="10">
        <v>4</v>
      </c>
      <c r="B585" s="10" t="s">
        <v>1031</v>
      </c>
      <c r="C585" s="162" t="s">
        <v>22703</v>
      </c>
      <c r="D585" s="10" t="s">
        <v>22702</v>
      </c>
      <c r="E585" s="10">
        <v>379.96834000000001</v>
      </c>
      <c r="F585" s="10">
        <v>107.63895832999999</v>
      </c>
      <c r="G585" s="10">
        <v>90.558419999999998</v>
      </c>
      <c r="H585" s="10">
        <v>0</v>
      </c>
      <c r="I585" s="10">
        <v>20.495363900000001</v>
      </c>
      <c r="J585" s="10">
        <v>6.4086874997000001</v>
      </c>
      <c r="K585" s="10">
        <v>3.1712348000000001</v>
      </c>
      <c r="L585" s="10">
        <v>0</v>
      </c>
      <c r="M585" s="10">
        <f t="shared" si="12"/>
        <v>608.24100452970004</v>
      </c>
    </row>
    <row r="586" spans="1:13" x14ac:dyDescent="0.3">
      <c r="A586" s="10">
        <v>4</v>
      </c>
      <c r="B586" s="10" t="s">
        <v>1031</v>
      </c>
      <c r="C586" s="162" t="s">
        <v>22704</v>
      </c>
      <c r="D586" s="10" t="s">
        <v>35</v>
      </c>
      <c r="E586" s="10">
        <v>3590.7757200000001</v>
      </c>
      <c r="F586" s="10">
        <v>658.57983818000002</v>
      </c>
      <c r="G586" s="10">
        <v>441.45529060000001</v>
      </c>
      <c r="H586" s="10">
        <v>0</v>
      </c>
      <c r="I586" s="10">
        <v>170.75487699999999</v>
      </c>
      <c r="J586" s="10">
        <v>56.056231799999999</v>
      </c>
      <c r="K586" s="10">
        <v>14.81472187</v>
      </c>
      <c r="L586" s="10">
        <v>0</v>
      </c>
      <c r="M586" s="10">
        <f t="shared" si="12"/>
        <v>4932.4366794500002</v>
      </c>
    </row>
    <row r="587" spans="1:13" x14ac:dyDescent="0.3">
      <c r="A587" s="10">
        <v>4</v>
      </c>
      <c r="B587" s="10" t="s">
        <v>1031</v>
      </c>
      <c r="C587" s="162" t="s">
        <v>22705</v>
      </c>
      <c r="D587" s="10" t="s">
        <v>1132</v>
      </c>
      <c r="E587" s="10">
        <v>737.68886999999995</v>
      </c>
      <c r="F587" s="10">
        <v>203.36629801999999</v>
      </c>
      <c r="G587" s="10">
        <v>542.94597252000005</v>
      </c>
      <c r="H587" s="10">
        <v>0</v>
      </c>
      <c r="I587" s="10">
        <v>39.089931</v>
      </c>
      <c r="J587" s="10">
        <v>16.284042011</v>
      </c>
      <c r="K587" s="10">
        <v>17.346372491</v>
      </c>
      <c r="L587" s="10">
        <v>0</v>
      </c>
      <c r="M587" s="10">
        <f t="shared" si="12"/>
        <v>1556.7214860420002</v>
      </c>
    </row>
    <row r="588" spans="1:13" x14ac:dyDescent="0.3">
      <c r="A588" s="10">
        <v>4</v>
      </c>
      <c r="B588" s="10" t="s">
        <v>1031</v>
      </c>
      <c r="C588" s="162" t="s">
        <v>22706</v>
      </c>
      <c r="D588" s="10" t="s">
        <v>69</v>
      </c>
      <c r="E588" s="10">
        <v>255.71445800000001</v>
      </c>
      <c r="F588" s="10">
        <v>60.641224119999997</v>
      </c>
      <c r="G588" s="10">
        <v>78.253010000000003</v>
      </c>
      <c r="H588" s="10">
        <v>0</v>
      </c>
      <c r="I588" s="10">
        <v>13.768192500000001</v>
      </c>
      <c r="J588" s="10">
        <v>4.5037439002999999</v>
      </c>
      <c r="K588" s="10">
        <v>2.4902536</v>
      </c>
      <c r="L588" s="10">
        <v>0</v>
      </c>
      <c r="M588" s="10">
        <f t="shared" si="12"/>
        <v>415.3708821203</v>
      </c>
    </row>
    <row r="589" spans="1:13" x14ac:dyDescent="0.3">
      <c r="A589" s="10">
        <v>4</v>
      </c>
      <c r="B589" s="10" t="s">
        <v>1031</v>
      </c>
      <c r="C589" s="162" t="s">
        <v>22708</v>
      </c>
      <c r="D589" s="10" t="s">
        <v>22707</v>
      </c>
      <c r="E589" s="10">
        <v>174.00054</v>
      </c>
      <c r="F589" s="10">
        <v>84.698117986</v>
      </c>
      <c r="G589" s="10">
        <v>84.085355199999995</v>
      </c>
      <c r="H589" s="10">
        <v>34.097417999999998</v>
      </c>
      <c r="I589" s="10">
        <v>9.3338523999999996</v>
      </c>
      <c r="J589" s="10">
        <v>5.9351463389000001</v>
      </c>
      <c r="K589" s="10">
        <v>2.6681703250000002</v>
      </c>
      <c r="L589" s="10">
        <v>1.0931174400000001</v>
      </c>
      <c r="M589" s="10">
        <f t="shared" si="12"/>
        <v>395.9117176899</v>
      </c>
    </row>
    <row r="590" spans="1:13" x14ac:dyDescent="0.3">
      <c r="A590" s="10">
        <v>4</v>
      </c>
      <c r="B590" s="10" t="s">
        <v>1031</v>
      </c>
      <c r="C590" s="162" t="s">
        <v>22710</v>
      </c>
      <c r="D590" s="10" t="s">
        <v>22709</v>
      </c>
      <c r="E590" s="10">
        <v>218.92076400000002</v>
      </c>
      <c r="F590" s="10">
        <v>81.661471214000002</v>
      </c>
      <c r="G590" s="10">
        <v>73.755359999999996</v>
      </c>
      <c r="H590" s="10">
        <v>0</v>
      </c>
      <c r="I590" s="10">
        <v>11.7058304</v>
      </c>
      <c r="J590" s="10">
        <v>6.0661643954000004</v>
      </c>
      <c r="K590" s="10">
        <v>2.5828161000000001</v>
      </c>
      <c r="L590" s="10">
        <v>0</v>
      </c>
      <c r="M590" s="10">
        <f t="shared" si="12"/>
        <v>394.69240610940005</v>
      </c>
    </row>
    <row r="591" spans="1:13" x14ac:dyDescent="0.3">
      <c r="A591" s="10">
        <v>4</v>
      </c>
      <c r="B591" s="10" t="s">
        <v>22594</v>
      </c>
      <c r="C591" s="162" t="s">
        <v>23088</v>
      </c>
      <c r="D591" s="10" t="s">
        <v>201</v>
      </c>
      <c r="E591" s="10">
        <v>2518.8957700000001</v>
      </c>
      <c r="F591" s="10">
        <v>591.54230061999999</v>
      </c>
      <c r="G591" s="10">
        <v>330.92836918</v>
      </c>
      <c r="H591" s="10">
        <v>0</v>
      </c>
      <c r="I591" s="10">
        <v>127.78317699999999</v>
      </c>
      <c r="J591" s="10">
        <v>45.768854969000003</v>
      </c>
      <c r="K591" s="10">
        <v>9.7226232590000006</v>
      </c>
      <c r="L591" s="10">
        <v>0</v>
      </c>
      <c r="M591" s="10">
        <f t="shared" si="12"/>
        <v>3624.6410950280001</v>
      </c>
    </row>
    <row r="592" spans="1:13" x14ac:dyDescent="0.3">
      <c r="A592" s="10">
        <v>4</v>
      </c>
      <c r="B592" s="10" t="s">
        <v>22594</v>
      </c>
      <c r="C592" s="162" t="s">
        <v>23089</v>
      </c>
      <c r="D592" s="10" t="s">
        <v>203</v>
      </c>
      <c r="E592" s="10">
        <v>758.32030799999995</v>
      </c>
      <c r="F592" s="10">
        <v>44.730383582999998</v>
      </c>
      <c r="G592" s="10">
        <v>203.53801000000001</v>
      </c>
      <c r="H592" s="10">
        <v>0</v>
      </c>
      <c r="I592" s="10">
        <v>30.595518599999998</v>
      </c>
      <c r="J592" s="10">
        <v>3.5072559319000001</v>
      </c>
      <c r="K592" s="10">
        <v>6.3056865999999996</v>
      </c>
      <c r="L592" s="10">
        <v>0</v>
      </c>
      <c r="M592" s="10">
        <f t="shared" si="12"/>
        <v>1046.9971627149</v>
      </c>
    </row>
    <row r="593" spans="1:13" x14ac:dyDescent="0.3">
      <c r="A593" s="10">
        <v>4</v>
      </c>
      <c r="B593" s="10" t="s">
        <v>22594</v>
      </c>
      <c r="C593" s="162" t="s">
        <v>23090</v>
      </c>
      <c r="D593" s="10" t="s">
        <v>205</v>
      </c>
      <c r="E593" s="10">
        <v>906.95875999999998</v>
      </c>
      <c r="F593" s="10">
        <v>869.34613553999998</v>
      </c>
      <c r="G593" s="10">
        <v>53.153859300000001</v>
      </c>
      <c r="H593" s="10">
        <v>436.51351899999997</v>
      </c>
      <c r="I593" s="10">
        <v>60.552454999999995</v>
      </c>
      <c r="J593" s="10">
        <v>62.719587650000001</v>
      </c>
      <c r="K593" s="10">
        <v>1.20373193</v>
      </c>
      <c r="L593" s="10">
        <v>13.994058900000001</v>
      </c>
      <c r="M593" s="10">
        <f t="shared" si="12"/>
        <v>2404.4421073199996</v>
      </c>
    </row>
    <row r="594" spans="1:13" x14ac:dyDescent="0.3">
      <c r="A594" s="10">
        <v>4</v>
      </c>
      <c r="B594" s="10" t="s">
        <v>22594</v>
      </c>
      <c r="C594" s="162" t="s">
        <v>23092</v>
      </c>
      <c r="D594" s="10" t="s">
        <v>23091</v>
      </c>
      <c r="E594" s="10">
        <v>312.67928099999995</v>
      </c>
      <c r="F594" s="10">
        <v>56.940608544</v>
      </c>
      <c r="G594" s="10">
        <v>239.10045023000001</v>
      </c>
      <c r="H594" s="10">
        <v>0</v>
      </c>
      <c r="I594" s="10">
        <v>18.415354999999998</v>
      </c>
      <c r="J594" s="10">
        <v>4.2774506295999997</v>
      </c>
      <c r="K594" s="10">
        <v>7.1214003118999996</v>
      </c>
      <c r="L594" s="10">
        <v>0</v>
      </c>
      <c r="M594" s="10">
        <f t="shared" si="12"/>
        <v>638.53454571549992</v>
      </c>
    </row>
    <row r="595" spans="1:13" x14ac:dyDescent="0.3">
      <c r="A595" s="10">
        <v>4</v>
      </c>
      <c r="B595" s="10" t="s">
        <v>22594</v>
      </c>
      <c r="C595" s="162" t="s">
        <v>23093</v>
      </c>
      <c r="D595" s="10" t="s">
        <v>207</v>
      </c>
      <c r="E595" s="10">
        <v>3275.8813700000001</v>
      </c>
      <c r="F595" s="10">
        <v>2283.4328375</v>
      </c>
      <c r="G595" s="10">
        <v>143.87599900000001</v>
      </c>
      <c r="H595" s="10">
        <v>4365.3270873000001</v>
      </c>
      <c r="I595" s="10">
        <v>198.170682</v>
      </c>
      <c r="J595" s="10">
        <v>170.92344739000001</v>
      </c>
      <c r="K595" s="10">
        <v>3.25823771</v>
      </c>
      <c r="L595" s="10">
        <v>372.95387567</v>
      </c>
      <c r="M595" s="10">
        <f t="shared" si="12"/>
        <v>10813.82353657</v>
      </c>
    </row>
    <row r="596" spans="1:13" x14ac:dyDescent="0.3">
      <c r="A596" s="10">
        <v>4</v>
      </c>
      <c r="B596" s="10" t="s">
        <v>22594</v>
      </c>
      <c r="C596" s="162" t="s">
        <v>23094</v>
      </c>
      <c r="D596" s="10" t="s">
        <v>209</v>
      </c>
      <c r="E596" s="10">
        <v>6483.1929</v>
      </c>
      <c r="F596" s="10">
        <v>4490.1879145000003</v>
      </c>
      <c r="G596" s="10">
        <v>143.75204049999999</v>
      </c>
      <c r="H596" s="10">
        <v>6592.1528577999998</v>
      </c>
      <c r="I596" s="10">
        <v>409.13871</v>
      </c>
      <c r="J596" s="10">
        <v>371.86391169000001</v>
      </c>
      <c r="K596" s="10">
        <v>4.1414787249999998</v>
      </c>
      <c r="L596" s="10">
        <v>510.55121102999999</v>
      </c>
      <c r="M596" s="10">
        <f t="shared" si="12"/>
        <v>19004.981024245</v>
      </c>
    </row>
    <row r="597" spans="1:13" x14ac:dyDescent="0.3">
      <c r="A597" s="10">
        <v>4</v>
      </c>
      <c r="B597" s="10" t="s">
        <v>22594</v>
      </c>
      <c r="C597" s="162" t="s">
        <v>23095</v>
      </c>
      <c r="D597" s="10" t="s">
        <v>22631</v>
      </c>
      <c r="E597" s="10">
        <v>110.09467100000001</v>
      </c>
      <c r="F597" s="10">
        <v>48.403804770999997</v>
      </c>
      <c r="G597" s="10">
        <v>0</v>
      </c>
      <c r="H597" s="10">
        <v>0</v>
      </c>
      <c r="I597" s="10">
        <v>6.3317450599999994</v>
      </c>
      <c r="J597" s="10">
        <v>3.7725877186000001</v>
      </c>
      <c r="K597" s="10">
        <v>0</v>
      </c>
      <c r="L597" s="10">
        <v>0</v>
      </c>
      <c r="M597" s="10">
        <f t="shared" si="12"/>
        <v>168.60280854960001</v>
      </c>
    </row>
    <row r="598" spans="1:13" x14ac:dyDescent="0.3">
      <c r="A598" s="10">
        <v>4</v>
      </c>
      <c r="B598" s="10" t="s">
        <v>22594</v>
      </c>
      <c r="C598" s="162" t="s">
        <v>23097</v>
      </c>
      <c r="D598" s="10" t="s">
        <v>23096</v>
      </c>
      <c r="E598" s="10">
        <v>1095.3880999999999</v>
      </c>
      <c r="F598" s="10">
        <v>1014.6746419999999</v>
      </c>
      <c r="G598" s="10">
        <v>18.727810000000002</v>
      </c>
      <c r="H598" s="10">
        <v>31.759635299999999</v>
      </c>
      <c r="I598" s="10">
        <v>62.126274000000002</v>
      </c>
      <c r="J598" s="10">
        <v>77.113546900000003</v>
      </c>
      <c r="K598" s="10">
        <v>0.42411300000000002</v>
      </c>
      <c r="L598" s="10">
        <v>1.0181720809999999</v>
      </c>
      <c r="M598" s="10">
        <f t="shared" si="12"/>
        <v>2301.2322932810002</v>
      </c>
    </row>
    <row r="599" spans="1:13" x14ac:dyDescent="0.3">
      <c r="A599" s="10">
        <v>4</v>
      </c>
      <c r="B599" s="10" t="s">
        <v>22594</v>
      </c>
      <c r="C599" s="162" t="s">
        <v>23099</v>
      </c>
      <c r="D599" s="10" t="s">
        <v>23098</v>
      </c>
      <c r="E599" s="10">
        <v>602.05779000000007</v>
      </c>
      <c r="F599" s="10">
        <v>548.98227482000004</v>
      </c>
      <c r="G599" s="10">
        <v>6.3121460000000003</v>
      </c>
      <c r="H599" s="10">
        <v>50.661540000000002</v>
      </c>
      <c r="I599" s="10">
        <v>37.477005999999996</v>
      </c>
      <c r="J599" s="10">
        <v>39.863089602000002</v>
      </c>
      <c r="K599" s="10">
        <v>0.14294583</v>
      </c>
      <c r="L599" s="10">
        <v>1.6241380000000001</v>
      </c>
      <c r="M599" s="10">
        <f t="shared" si="12"/>
        <v>1287.1209302520001</v>
      </c>
    </row>
    <row r="600" spans="1:13" x14ac:dyDescent="0.3">
      <c r="A600" s="10">
        <v>4</v>
      </c>
      <c r="B600" s="10" t="s">
        <v>22594</v>
      </c>
      <c r="C600" s="162" t="s">
        <v>23100</v>
      </c>
      <c r="D600" s="10" t="s">
        <v>552</v>
      </c>
      <c r="E600" s="10">
        <v>857.13281000000006</v>
      </c>
      <c r="F600" s="10">
        <v>530.42554040000005</v>
      </c>
      <c r="G600" s="10">
        <v>220.043057</v>
      </c>
      <c r="H600" s="10">
        <v>57.9816</v>
      </c>
      <c r="I600" s="10">
        <v>56.408602999999999</v>
      </c>
      <c r="J600" s="10">
        <v>42.459726560999997</v>
      </c>
      <c r="K600" s="10">
        <v>6.88608551</v>
      </c>
      <c r="L600" s="10">
        <v>1.8588169999999999</v>
      </c>
      <c r="M600" s="10">
        <f t="shared" si="12"/>
        <v>1773.1962394710004</v>
      </c>
    </row>
    <row r="601" spans="1:13" x14ac:dyDescent="0.3">
      <c r="A601" s="10">
        <v>4</v>
      </c>
      <c r="B601" s="10" t="s">
        <v>22594</v>
      </c>
      <c r="C601" s="162" t="s">
        <v>23101</v>
      </c>
      <c r="D601" s="10" t="s">
        <v>211</v>
      </c>
      <c r="E601" s="10">
        <v>1956.4398799999999</v>
      </c>
      <c r="F601" s="10">
        <v>2082.5015140999999</v>
      </c>
      <c r="G601" s="10">
        <v>8.6473399999999998</v>
      </c>
      <c r="H601" s="10">
        <v>71.055045000000007</v>
      </c>
      <c r="I601" s="10">
        <v>111.95154100000001</v>
      </c>
      <c r="J601" s="10">
        <v>163.67864101999999</v>
      </c>
      <c r="K601" s="10">
        <v>0.195829</v>
      </c>
      <c r="L601" s="10">
        <v>2.2779294999999999</v>
      </c>
      <c r="M601" s="10">
        <f t="shared" si="12"/>
        <v>4396.7477196200007</v>
      </c>
    </row>
    <row r="602" spans="1:13" x14ac:dyDescent="0.3">
      <c r="A602" s="10">
        <v>4</v>
      </c>
      <c r="B602" s="10" t="s">
        <v>22594</v>
      </c>
      <c r="C602" s="162" t="s">
        <v>23102</v>
      </c>
      <c r="D602" s="10" t="s">
        <v>213</v>
      </c>
      <c r="E602" s="10">
        <v>2082.7946099999999</v>
      </c>
      <c r="F602" s="10">
        <v>120.67504517</v>
      </c>
      <c r="G602" s="10">
        <v>112.5192</v>
      </c>
      <c r="H602" s="10">
        <v>0</v>
      </c>
      <c r="I602" s="10">
        <v>85.542529599999995</v>
      </c>
      <c r="J602" s="10">
        <v>9.8720027495</v>
      </c>
      <c r="K602" s="10">
        <v>3.3752252</v>
      </c>
      <c r="L602" s="10">
        <v>0</v>
      </c>
      <c r="M602" s="10">
        <f t="shared" si="12"/>
        <v>2414.7786127195</v>
      </c>
    </row>
    <row r="603" spans="1:13" x14ac:dyDescent="0.3">
      <c r="A603" s="10">
        <v>4</v>
      </c>
      <c r="B603" s="10" t="s">
        <v>22594</v>
      </c>
      <c r="C603" s="162" t="s">
        <v>23103</v>
      </c>
      <c r="D603" s="10" t="s">
        <v>536</v>
      </c>
      <c r="E603" s="10">
        <v>266.06288599999999</v>
      </c>
      <c r="F603" s="10">
        <v>233.85624479000001</v>
      </c>
      <c r="G603" s="10">
        <v>16.678289199999998</v>
      </c>
      <c r="H603" s="10">
        <v>0</v>
      </c>
      <c r="I603" s="10">
        <v>16.168918000000001</v>
      </c>
      <c r="J603" s="10">
        <v>19.608963036999999</v>
      </c>
      <c r="K603" s="10">
        <v>0.41233017</v>
      </c>
      <c r="L603" s="10">
        <v>0</v>
      </c>
      <c r="M603" s="10">
        <f t="shared" si="12"/>
        <v>552.787631197</v>
      </c>
    </row>
    <row r="604" spans="1:13" x14ac:dyDescent="0.3">
      <c r="A604" s="10">
        <v>4</v>
      </c>
      <c r="B604" s="10" t="s">
        <v>22594</v>
      </c>
      <c r="C604" s="162" t="s">
        <v>23105</v>
      </c>
      <c r="D604" s="10" t="s">
        <v>23104</v>
      </c>
      <c r="E604" s="10">
        <v>174.505143</v>
      </c>
      <c r="F604" s="10">
        <v>90.046332863000003</v>
      </c>
      <c r="G604" s="10">
        <v>0</v>
      </c>
      <c r="H604" s="10">
        <v>0</v>
      </c>
      <c r="I604" s="10">
        <v>10.0183841</v>
      </c>
      <c r="J604" s="10">
        <v>3.8937621079000002</v>
      </c>
      <c r="K604" s="10">
        <v>0</v>
      </c>
      <c r="L604" s="10">
        <v>0</v>
      </c>
      <c r="M604" s="10">
        <f t="shared" si="12"/>
        <v>278.46362207089999</v>
      </c>
    </row>
    <row r="605" spans="1:13" x14ac:dyDescent="0.3">
      <c r="A605" s="10">
        <v>4</v>
      </c>
      <c r="B605" s="10" t="s">
        <v>22594</v>
      </c>
      <c r="C605" s="162" t="s">
        <v>23106</v>
      </c>
      <c r="D605" s="10" t="s">
        <v>215</v>
      </c>
      <c r="E605" s="10">
        <v>5471.4292999999998</v>
      </c>
      <c r="F605" s="10">
        <v>3142.4475335000002</v>
      </c>
      <c r="G605" s="10">
        <v>1020.1831944</v>
      </c>
      <c r="H605" s="10">
        <v>2766.4681412999998</v>
      </c>
      <c r="I605" s="10">
        <v>325.66063299999996</v>
      </c>
      <c r="J605" s="10">
        <v>255.69974146999999</v>
      </c>
      <c r="K605" s="10">
        <v>30.148645973000001</v>
      </c>
      <c r="L605" s="10">
        <v>167.07146537</v>
      </c>
      <c r="M605" s="10">
        <f t="shared" si="12"/>
        <v>13179.108655013</v>
      </c>
    </row>
    <row r="606" spans="1:13" x14ac:dyDescent="0.3">
      <c r="A606" s="10">
        <v>4</v>
      </c>
      <c r="B606" s="10" t="s">
        <v>22594</v>
      </c>
      <c r="C606" s="162" t="s">
        <v>23107</v>
      </c>
      <c r="D606" s="10" t="s">
        <v>216</v>
      </c>
      <c r="E606" s="10">
        <v>1942.8975600000001</v>
      </c>
      <c r="F606" s="10">
        <v>936.93161396000005</v>
      </c>
      <c r="G606" s="10">
        <v>522.46689630000003</v>
      </c>
      <c r="H606" s="10">
        <v>856.47344999999996</v>
      </c>
      <c r="I606" s="10">
        <v>126.374731</v>
      </c>
      <c r="J606" s="10">
        <v>70.511444885000003</v>
      </c>
      <c r="K606" s="10">
        <v>15.153411384</v>
      </c>
      <c r="L606" s="10">
        <v>29.456295600000001</v>
      </c>
      <c r="M606" s="10">
        <f t="shared" si="12"/>
        <v>4500.2654031289994</v>
      </c>
    </row>
    <row r="607" spans="1:13" x14ac:dyDescent="0.3">
      <c r="A607" s="10">
        <v>4</v>
      </c>
      <c r="B607" s="10" t="s">
        <v>22594</v>
      </c>
      <c r="C607" s="162" t="s">
        <v>23108</v>
      </c>
      <c r="D607" s="10" t="s">
        <v>218</v>
      </c>
      <c r="E607" s="10">
        <v>967.26778999999999</v>
      </c>
      <c r="F607" s="10">
        <v>820.46498211000005</v>
      </c>
      <c r="G607" s="10">
        <v>36.197339999999997</v>
      </c>
      <c r="H607" s="10">
        <v>10.3653</v>
      </c>
      <c r="I607" s="10">
        <v>50.546988200000001</v>
      </c>
      <c r="J607" s="10">
        <v>66.177852775999995</v>
      </c>
      <c r="K607" s="10">
        <v>0.81973099999999999</v>
      </c>
      <c r="L607" s="10">
        <v>0.33229799999999998</v>
      </c>
      <c r="M607" s="10">
        <f t="shared" si="12"/>
        <v>1952.172282086</v>
      </c>
    </row>
    <row r="608" spans="1:13" x14ac:dyDescent="0.3">
      <c r="A608" s="10">
        <v>4</v>
      </c>
      <c r="B608" s="10" t="s">
        <v>22594</v>
      </c>
      <c r="C608" s="162" t="s">
        <v>23109</v>
      </c>
      <c r="D608" s="10" t="s">
        <v>666</v>
      </c>
      <c r="E608" s="10">
        <v>119.00474199999999</v>
      </c>
      <c r="F608" s="10">
        <v>247.46149775999999</v>
      </c>
      <c r="G608" s="10">
        <v>4.7539502599999999</v>
      </c>
      <c r="H608" s="10">
        <v>206.74963126</v>
      </c>
      <c r="I608" s="10">
        <v>6.85949835</v>
      </c>
      <c r="J608" s="10">
        <v>10.837596913</v>
      </c>
      <c r="K608" s="10">
        <v>0.107658689</v>
      </c>
      <c r="L608" s="10">
        <v>7.5209130860000002</v>
      </c>
      <c r="M608" s="10">
        <f t="shared" si="12"/>
        <v>603.29548831799991</v>
      </c>
    </row>
    <row r="609" spans="1:13" x14ac:dyDescent="0.3">
      <c r="A609" s="10">
        <v>4</v>
      </c>
      <c r="B609" s="10" t="s">
        <v>22594</v>
      </c>
      <c r="C609" s="162" t="s">
        <v>23111</v>
      </c>
      <c r="D609" s="10" t="s">
        <v>23110</v>
      </c>
      <c r="E609" s="10">
        <v>1005.70973</v>
      </c>
      <c r="F609" s="10">
        <v>75.958184807999999</v>
      </c>
      <c r="G609" s="10">
        <v>193.42493775</v>
      </c>
      <c r="H609" s="10">
        <v>0</v>
      </c>
      <c r="I609" s="10">
        <v>41.858456499999996</v>
      </c>
      <c r="J609" s="10">
        <v>5.8707859328999996</v>
      </c>
      <c r="K609" s="10">
        <v>5.7226173180000002</v>
      </c>
      <c r="L609" s="10">
        <v>0</v>
      </c>
      <c r="M609" s="10">
        <f t="shared" si="12"/>
        <v>1328.5447123089</v>
      </c>
    </row>
    <row r="610" spans="1:13" x14ac:dyDescent="0.3">
      <c r="A610" s="10">
        <v>4</v>
      </c>
      <c r="B610" s="10" t="s">
        <v>22594</v>
      </c>
      <c r="C610" s="162" t="s">
        <v>23113</v>
      </c>
      <c r="D610" s="10" t="s">
        <v>23112</v>
      </c>
      <c r="E610" s="10">
        <v>123.32695100000001</v>
      </c>
      <c r="F610" s="10">
        <v>49.588656166</v>
      </c>
      <c r="G610" s="10">
        <v>0</v>
      </c>
      <c r="H610" s="10">
        <v>0</v>
      </c>
      <c r="I610" s="10">
        <v>7.1227728600000004</v>
      </c>
      <c r="J610" s="10">
        <v>3.8734320394999999</v>
      </c>
      <c r="K610" s="10">
        <v>0</v>
      </c>
      <c r="L610" s="10">
        <v>0</v>
      </c>
      <c r="M610" s="10">
        <f t="shared" si="12"/>
        <v>183.91181206549999</v>
      </c>
    </row>
    <row r="611" spans="1:13" x14ac:dyDescent="0.3">
      <c r="A611" s="10">
        <v>4</v>
      </c>
      <c r="B611" s="10" t="s">
        <v>22594</v>
      </c>
      <c r="C611" s="162" t="s">
        <v>23115</v>
      </c>
      <c r="D611" s="10" t="s">
        <v>23114</v>
      </c>
      <c r="E611" s="10">
        <v>244.951661</v>
      </c>
      <c r="F611" s="10">
        <v>217.8390785</v>
      </c>
      <c r="G611" s="10">
        <v>24.368255000000001</v>
      </c>
      <c r="H611" s="10">
        <v>52.043164910000002</v>
      </c>
      <c r="I611" s="10">
        <v>14.28963364</v>
      </c>
      <c r="J611" s="10">
        <v>10.570241301999999</v>
      </c>
      <c r="K611" s="10">
        <v>0.55184818999999996</v>
      </c>
      <c r="L611" s="10">
        <v>1.6684360709999999</v>
      </c>
      <c r="M611" s="10">
        <f t="shared" si="12"/>
        <v>566.28231861299992</v>
      </c>
    </row>
    <row r="612" spans="1:13" x14ac:dyDescent="0.3">
      <c r="A612" s="10">
        <v>4</v>
      </c>
      <c r="B612" s="10" t="s">
        <v>22594</v>
      </c>
      <c r="C612" s="162" t="s">
        <v>23117</v>
      </c>
      <c r="D612" s="10" t="s">
        <v>23116</v>
      </c>
      <c r="E612" s="10">
        <v>120.854004</v>
      </c>
      <c r="F612" s="10">
        <v>140.53305596000001</v>
      </c>
      <c r="G612" s="10">
        <v>1.7025393200000001</v>
      </c>
      <c r="H612" s="10">
        <v>7.5475269999999997</v>
      </c>
      <c r="I612" s="10">
        <v>6.9970193699999994</v>
      </c>
      <c r="J612" s="10">
        <v>7.8695124461999999</v>
      </c>
      <c r="K612" s="10">
        <v>3.8555895999999999E-2</v>
      </c>
      <c r="L612" s="10">
        <v>0.24196359000000001</v>
      </c>
      <c r="M612" s="10">
        <f t="shared" si="12"/>
        <v>285.78417758220002</v>
      </c>
    </row>
    <row r="613" spans="1:13" x14ac:dyDescent="0.3">
      <c r="A613" s="10">
        <v>4</v>
      </c>
      <c r="B613" s="10" t="s">
        <v>22594</v>
      </c>
      <c r="C613" s="162" t="s">
        <v>23118</v>
      </c>
      <c r="D613" s="10" t="s">
        <v>291</v>
      </c>
      <c r="E613" s="10">
        <v>910.36963300000002</v>
      </c>
      <c r="F613" s="10">
        <v>42.874659739999998</v>
      </c>
      <c r="G613" s="10">
        <v>34.469839999999998</v>
      </c>
      <c r="H613" s="10">
        <v>0</v>
      </c>
      <c r="I613" s="10">
        <v>33.370411499999996</v>
      </c>
      <c r="J613" s="10">
        <v>3.3390171071000001</v>
      </c>
      <c r="K613" s="10">
        <v>1.2070909999999999</v>
      </c>
      <c r="L613" s="10">
        <v>0</v>
      </c>
      <c r="M613" s="10">
        <f t="shared" si="12"/>
        <v>1025.6306523471001</v>
      </c>
    </row>
    <row r="614" spans="1:13" x14ac:dyDescent="0.3">
      <c r="A614" s="10">
        <v>4</v>
      </c>
      <c r="B614" s="10" t="s">
        <v>22594</v>
      </c>
      <c r="C614" s="162" t="s">
        <v>23120</v>
      </c>
      <c r="D614" s="10" t="s">
        <v>23119</v>
      </c>
      <c r="E614" s="10">
        <v>226.686522</v>
      </c>
      <c r="F614" s="10">
        <v>147.8000917</v>
      </c>
      <c r="G614" s="10">
        <v>13.400359</v>
      </c>
      <c r="H614" s="10">
        <v>0</v>
      </c>
      <c r="I614" s="10">
        <v>13.8692593</v>
      </c>
      <c r="J614" s="10">
        <v>12.319593265</v>
      </c>
      <c r="K614" s="10">
        <v>0.39967799999999998</v>
      </c>
      <c r="L614" s="10">
        <v>0</v>
      </c>
      <c r="M614" s="10">
        <f t="shared" si="12"/>
        <v>414.47550326499999</v>
      </c>
    </row>
    <row r="615" spans="1:13" x14ac:dyDescent="0.3">
      <c r="A615" s="10">
        <v>4</v>
      </c>
      <c r="B615" s="10" t="s">
        <v>22594</v>
      </c>
      <c r="C615" s="162" t="s">
        <v>23122</v>
      </c>
      <c r="D615" s="10" t="s">
        <v>23121</v>
      </c>
      <c r="E615" s="10">
        <v>293.49284899999998</v>
      </c>
      <c r="F615" s="10">
        <v>345.34132782</v>
      </c>
      <c r="G615" s="10">
        <v>7.2745192999999997</v>
      </c>
      <c r="H615" s="10">
        <v>14.433</v>
      </c>
      <c r="I615" s="10">
        <v>17.843970799999997</v>
      </c>
      <c r="J615" s="10">
        <v>28.031423269000001</v>
      </c>
      <c r="K615" s="10">
        <v>0.16473990799999999</v>
      </c>
      <c r="L615" s="10">
        <v>0.462702</v>
      </c>
      <c r="M615" s="10">
        <f t="shared" si="12"/>
        <v>707.044532097</v>
      </c>
    </row>
    <row r="616" spans="1:13" x14ac:dyDescent="0.3">
      <c r="A616" s="10">
        <v>4</v>
      </c>
      <c r="B616" s="10" t="s">
        <v>22594</v>
      </c>
      <c r="C616" s="162" t="s">
        <v>23124</v>
      </c>
      <c r="D616" s="10" t="s">
        <v>23123</v>
      </c>
      <c r="E616" s="10">
        <v>933.22383000000002</v>
      </c>
      <c r="F616" s="10">
        <v>528.43284843000004</v>
      </c>
      <c r="G616" s="10">
        <v>65.165743132000003</v>
      </c>
      <c r="H616" s="10">
        <v>0</v>
      </c>
      <c r="I616" s="10">
        <v>50.099247999999996</v>
      </c>
      <c r="J616" s="10">
        <v>41.173513970999998</v>
      </c>
      <c r="K616" s="10">
        <v>1.9436230362</v>
      </c>
      <c r="L616" s="10">
        <v>0</v>
      </c>
      <c r="M616" s="10">
        <f t="shared" si="12"/>
        <v>1620.0388065692</v>
      </c>
    </row>
    <row r="617" spans="1:13" x14ac:dyDescent="0.3">
      <c r="A617" s="10">
        <v>4</v>
      </c>
      <c r="B617" s="10" t="s">
        <v>22594</v>
      </c>
      <c r="C617" s="162" t="s">
        <v>23125</v>
      </c>
      <c r="D617" s="10" t="s">
        <v>220</v>
      </c>
      <c r="E617" s="10">
        <v>556.43804999999998</v>
      </c>
      <c r="F617" s="10">
        <v>366.25176725</v>
      </c>
      <c r="G617" s="10">
        <v>164.53199000000001</v>
      </c>
      <c r="H617" s="10">
        <v>0</v>
      </c>
      <c r="I617" s="10">
        <v>35.357452299999999</v>
      </c>
      <c r="J617" s="10">
        <v>27.980955762000001</v>
      </c>
      <c r="K617" s="10">
        <v>4.7114079000000002</v>
      </c>
      <c r="L617" s="10">
        <v>0</v>
      </c>
      <c r="M617" s="10">
        <f t="shared" si="12"/>
        <v>1155.2716232119999</v>
      </c>
    </row>
    <row r="618" spans="1:13" x14ac:dyDescent="0.3">
      <c r="A618" s="10">
        <v>4</v>
      </c>
      <c r="B618" s="10" t="s">
        <v>22594</v>
      </c>
      <c r="C618" s="162" t="s">
        <v>23126</v>
      </c>
      <c r="D618" s="10" t="s">
        <v>222</v>
      </c>
      <c r="E618" s="10">
        <v>5934.7446</v>
      </c>
      <c r="F618" s="10">
        <v>4758.4870080000001</v>
      </c>
      <c r="G618" s="10">
        <v>476.14661758</v>
      </c>
      <c r="H618" s="10">
        <v>2336.5058325</v>
      </c>
      <c r="I618" s="10">
        <v>372.31115999999997</v>
      </c>
      <c r="J618" s="10">
        <v>388.41527443000001</v>
      </c>
      <c r="K618" s="10">
        <v>14.039341781999999</v>
      </c>
      <c r="L618" s="10">
        <v>167.05751007000001</v>
      </c>
      <c r="M618" s="10">
        <f t="shared" si="12"/>
        <v>14447.707344361999</v>
      </c>
    </row>
    <row r="619" spans="1:13" x14ac:dyDescent="0.3">
      <c r="A619" s="10">
        <v>4</v>
      </c>
      <c r="B619" s="10" t="s">
        <v>22594</v>
      </c>
      <c r="C619" s="162" t="s">
        <v>23127</v>
      </c>
      <c r="D619" s="10" t="s">
        <v>224</v>
      </c>
      <c r="E619" s="10">
        <v>442.40022499999998</v>
      </c>
      <c r="F619" s="10">
        <v>63.602645367999997</v>
      </c>
      <c r="G619" s="10">
        <v>114.1294</v>
      </c>
      <c r="H619" s="10">
        <v>0</v>
      </c>
      <c r="I619" s="10">
        <v>18.921544999999998</v>
      </c>
      <c r="J619" s="10">
        <v>5.0132933725999997</v>
      </c>
      <c r="K619" s="10">
        <v>3.40402</v>
      </c>
      <c r="L619" s="10">
        <v>0</v>
      </c>
      <c r="M619" s="10">
        <f t="shared" si="12"/>
        <v>647.47112874059997</v>
      </c>
    </row>
    <row r="620" spans="1:13" x14ac:dyDescent="0.3">
      <c r="A620" s="10">
        <v>4</v>
      </c>
      <c r="B620" s="10" t="s">
        <v>22594</v>
      </c>
      <c r="C620" s="162" t="s">
        <v>23128</v>
      </c>
      <c r="D620" s="10" t="s">
        <v>225</v>
      </c>
      <c r="E620" s="10">
        <v>933.92403999999999</v>
      </c>
      <c r="F620" s="10">
        <v>901.35164391000001</v>
      </c>
      <c r="G620" s="10">
        <v>32.941628999999999</v>
      </c>
      <c r="H620" s="10">
        <v>72.051349999999999</v>
      </c>
      <c r="I620" s="10">
        <v>44.258726799999998</v>
      </c>
      <c r="J620" s="10">
        <v>71.749862379999996</v>
      </c>
      <c r="K620" s="10">
        <v>0.74600084</v>
      </c>
      <c r="L620" s="10">
        <v>2.309866</v>
      </c>
      <c r="M620" s="10">
        <f t="shared" si="12"/>
        <v>2059.3331189299997</v>
      </c>
    </row>
    <row r="621" spans="1:13" x14ac:dyDescent="0.3">
      <c r="A621" s="10">
        <v>4</v>
      </c>
      <c r="B621" s="10" t="s">
        <v>22594</v>
      </c>
      <c r="C621" s="162" t="s">
        <v>23129</v>
      </c>
      <c r="D621" s="10" t="s">
        <v>163</v>
      </c>
      <c r="E621" s="10">
        <v>1182.3145999999999</v>
      </c>
      <c r="F621" s="10">
        <v>191.07635288</v>
      </c>
      <c r="G621" s="10">
        <v>228.65134</v>
      </c>
      <c r="H621" s="10">
        <v>0</v>
      </c>
      <c r="I621" s="10">
        <v>51.7990104</v>
      </c>
      <c r="J621" s="10">
        <v>14.636376602</v>
      </c>
      <c r="K621" s="10">
        <v>6.5313001999999996</v>
      </c>
      <c r="L621" s="10">
        <v>0</v>
      </c>
      <c r="M621" s="10">
        <f t="shared" si="12"/>
        <v>1675.0089800819999</v>
      </c>
    </row>
    <row r="622" spans="1:13" x14ac:dyDescent="0.3">
      <c r="A622" s="10">
        <v>4</v>
      </c>
      <c r="B622" s="10" t="s">
        <v>22594</v>
      </c>
      <c r="C622" s="162" t="s">
        <v>23130</v>
      </c>
      <c r="D622" s="10" t="s">
        <v>23</v>
      </c>
      <c r="E622" s="10">
        <v>602.21464700000001</v>
      </c>
      <c r="F622" s="10">
        <v>99.548020613999995</v>
      </c>
      <c r="G622" s="10">
        <v>98.580135999999996</v>
      </c>
      <c r="H622" s="10">
        <v>0</v>
      </c>
      <c r="I622" s="10">
        <v>24.8924694</v>
      </c>
      <c r="J622" s="10">
        <v>7.2098753422000001</v>
      </c>
      <c r="K622" s="10">
        <v>2.9402482000000001</v>
      </c>
      <c r="L622" s="10">
        <v>0</v>
      </c>
      <c r="M622" s="10">
        <f t="shared" si="12"/>
        <v>835.38539655620013</v>
      </c>
    </row>
    <row r="623" spans="1:13" x14ac:dyDescent="0.3">
      <c r="A623" s="10">
        <v>4</v>
      </c>
      <c r="B623" s="10" t="s">
        <v>22594</v>
      </c>
      <c r="C623" s="162" t="s">
        <v>23131</v>
      </c>
      <c r="D623" s="10" t="s">
        <v>416</v>
      </c>
      <c r="E623" s="10">
        <v>95.758874000000006</v>
      </c>
      <c r="F623" s="10">
        <v>27.659507626</v>
      </c>
      <c r="G623" s="10">
        <v>0</v>
      </c>
      <c r="H623" s="10">
        <v>0</v>
      </c>
      <c r="I623" s="10">
        <v>5.4731252000000001</v>
      </c>
      <c r="J623" s="10">
        <v>2.1055271895000001</v>
      </c>
      <c r="K623" s="10">
        <v>0</v>
      </c>
      <c r="L623" s="10">
        <v>0</v>
      </c>
      <c r="M623" s="10">
        <f t="shared" si="12"/>
        <v>130.99703401550002</v>
      </c>
    </row>
    <row r="624" spans="1:13" x14ac:dyDescent="0.3">
      <c r="A624" s="10">
        <v>4</v>
      </c>
      <c r="B624" s="10" t="s">
        <v>22594</v>
      </c>
      <c r="C624" s="162" t="s">
        <v>23132</v>
      </c>
      <c r="D624" s="10" t="s">
        <v>95</v>
      </c>
      <c r="E624" s="10">
        <v>1640.5670499999999</v>
      </c>
      <c r="F624" s="10">
        <v>1268.6328188</v>
      </c>
      <c r="G624" s="10">
        <v>22.539415000000002</v>
      </c>
      <c r="H624" s="10">
        <v>8.4110700000000005</v>
      </c>
      <c r="I624" s="10">
        <v>93.029311000000007</v>
      </c>
      <c r="J624" s="10">
        <v>98.272518555000005</v>
      </c>
      <c r="K624" s="10">
        <v>0.51043130999999997</v>
      </c>
      <c r="L624" s="10">
        <v>0.269648</v>
      </c>
      <c r="M624" s="10">
        <f t="shared" si="12"/>
        <v>3132.2322626649998</v>
      </c>
    </row>
    <row r="625" spans="1:13" x14ac:dyDescent="0.3">
      <c r="A625" s="10">
        <v>4</v>
      </c>
      <c r="B625" s="10" t="s">
        <v>22594</v>
      </c>
      <c r="C625" s="162" t="s">
        <v>23133</v>
      </c>
      <c r="D625" s="10" t="s">
        <v>228</v>
      </c>
      <c r="E625" s="10">
        <v>2766.7192399999999</v>
      </c>
      <c r="F625" s="10">
        <v>4222.7632406000002</v>
      </c>
      <c r="G625" s="10">
        <v>27.413352199999999</v>
      </c>
      <c r="H625" s="10">
        <v>340.52431790000003</v>
      </c>
      <c r="I625" s="10">
        <v>180.14464699999999</v>
      </c>
      <c r="J625" s="10">
        <v>334.00510710999998</v>
      </c>
      <c r="K625" s="10">
        <v>0.62080616399999999</v>
      </c>
      <c r="L625" s="10">
        <v>10.916767549999999</v>
      </c>
      <c r="M625" s="10">
        <f t="shared" si="12"/>
        <v>7883.1074785239998</v>
      </c>
    </row>
    <row r="626" spans="1:13" x14ac:dyDescent="0.3">
      <c r="A626" s="10">
        <v>4</v>
      </c>
      <c r="B626" s="10" t="s">
        <v>22594</v>
      </c>
      <c r="C626" s="162" t="s">
        <v>23134</v>
      </c>
      <c r="D626" s="10" t="s">
        <v>230</v>
      </c>
      <c r="E626" s="10">
        <v>1461.1594500000001</v>
      </c>
      <c r="F626" s="10">
        <v>1005.0570421</v>
      </c>
      <c r="G626" s="10">
        <v>232.923981</v>
      </c>
      <c r="H626" s="10">
        <v>0</v>
      </c>
      <c r="I626" s="10">
        <v>91.666578000000001</v>
      </c>
      <c r="J626" s="10">
        <v>81.950144394999995</v>
      </c>
      <c r="K626" s="10">
        <v>6.8341181999999998</v>
      </c>
      <c r="L626" s="10">
        <v>0</v>
      </c>
      <c r="M626" s="10">
        <f t="shared" si="12"/>
        <v>2879.5913136949998</v>
      </c>
    </row>
    <row r="627" spans="1:13" x14ac:dyDescent="0.3">
      <c r="A627" s="10">
        <v>4</v>
      </c>
      <c r="B627" s="10" t="s">
        <v>22594</v>
      </c>
      <c r="C627" s="162" t="s">
        <v>23136</v>
      </c>
      <c r="D627" s="10" t="s">
        <v>23135</v>
      </c>
      <c r="E627" s="10">
        <v>354.22323300000005</v>
      </c>
      <c r="F627" s="10">
        <v>233.40032260999999</v>
      </c>
      <c r="G627" s="10">
        <v>14.82067</v>
      </c>
      <c r="H627" s="10">
        <v>109.0086</v>
      </c>
      <c r="I627" s="10">
        <v>20.4640621</v>
      </c>
      <c r="J627" s="10">
        <v>12.342959342</v>
      </c>
      <c r="K627" s="10">
        <v>0.33563130000000002</v>
      </c>
      <c r="L627" s="10">
        <v>3.4946670000000002</v>
      </c>
      <c r="M627" s="10">
        <f t="shared" si="12"/>
        <v>748.09014535200004</v>
      </c>
    </row>
    <row r="628" spans="1:13" x14ac:dyDescent="0.3">
      <c r="A628" s="10">
        <v>4</v>
      </c>
      <c r="B628" s="10" t="s">
        <v>22594</v>
      </c>
      <c r="C628" s="162" t="s">
        <v>23138</v>
      </c>
      <c r="D628" s="10" t="s">
        <v>23137</v>
      </c>
      <c r="E628" s="10">
        <v>80.966003999999998</v>
      </c>
      <c r="F628" s="10">
        <v>20.765898344</v>
      </c>
      <c r="G628" s="10">
        <v>5.5341500000000003</v>
      </c>
      <c r="H628" s="10">
        <v>0</v>
      </c>
      <c r="I628" s="10">
        <v>4.6316404699999998</v>
      </c>
      <c r="J628" s="10">
        <v>1.4261634652999999</v>
      </c>
      <c r="K628" s="10">
        <v>0.1253271</v>
      </c>
      <c r="L628" s="10">
        <v>0</v>
      </c>
      <c r="M628" s="10">
        <f t="shared" si="12"/>
        <v>113.44918337929998</v>
      </c>
    </row>
    <row r="629" spans="1:13" x14ac:dyDescent="0.3">
      <c r="A629" s="10">
        <v>4</v>
      </c>
      <c r="B629" s="10" t="s">
        <v>22594</v>
      </c>
      <c r="C629" s="162" t="s">
        <v>23139</v>
      </c>
      <c r="D629" s="10" t="s">
        <v>25</v>
      </c>
      <c r="E629" s="10">
        <v>739.58240999999998</v>
      </c>
      <c r="F629" s="10">
        <v>81.178291122000005</v>
      </c>
      <c r="G629" s="10">
        <v>205.80378200000001</v>
      </c>
      <c r="H629" s="10">
        <v>0</v>
      </c>
      <c r="I629" s="10">
        <v>28.596978100000001</v>
      </c>
      <c r="J629" s="10">
        <v>5.873316784</v>
      </c>
      <c r="K629" s="10">
        <v>5.9978546799999997</v>
      </c>
      <c r="L629" s="10">
        <v>0</v>
      </c>
      <c r="M629" s="10">
        <f t="shared" si="12"/>
        <v>1067.0326326860002</v>
      </c>
    </row>
    <row r="630" spans="1:13" x14ac:dyDescent="0.3">
      <c r="A630" s="10">
        <v>4</v>
      </c>
      <c r="B630" s="10" t="s">
        <v>22594</v>
      </c>
      <c r="C630" s="162" t="s">
        <v>23140</v>
      </c>
      <c r="D630" s="10" t="s">
        <v>232</v>
      </c>
      <c r="E630" s="10">
        <v>1786.3036200000001</v>
      </c>
      <c r="F630" s="10">
        <v>2344.8881728000001</v>
      </c>
      <c r="G630" s="10">
        <v>8.3721722249999999</v>
      </c>
      <c r="H630" s="10">
        <v>199.6940506</v>
      </c>
      <c r="I630" s="10">
        <v>108.97707399999999</v>
      </c>
      <c r="J630" s="10">
        <v>190.49411420000001</v>
      </c>
      <c r="K630" s="10">
        <v>0.2287813276</v>
      </c>
      <c r="L630" s="10">
        <v>10.38506976</v>
      </c>
      <c r="M630" s="10">
        <f t="shared" si="12"/>
        <v>4649.3430549126006</v>
      </c>
    </row>
    <row r="631" spans="1:13" x14ac:dyDescent="0.3">
      <c r="A631" s="10">
        <v>4</v>
      </c>
      <c r="B631" s="10" t="s">
        <v>22594</v>
      </c>
      <c r="C631" s="162" t="s">
        <v>23141</v>
      </c>
      <c r="D631" s="10" t="s">
        <v>234</v>
      </c>
      <c r="E631" s="10">
        <v>3260.2010899999996</v>
      </c>
      <c r="F631" s="10">
        <v>1677.4531747999999</v>
      </c>
      <c r="G631" s="10">
        <v>391.6370561</v>
      </c>
      <c r="H631" s="10">
        <v>54.002020000000002</v>
      </c>
      <c r="I631" s="10">
        <v>178.06218600000003</v>
      </c>
      <c r="J631" s="10">
        <v>136.79045051</v>
      </c>
      <c r="K631" s="10">
        <v>11.478340810000001</v>
      </c>
      <c r="L631" s="10">
        <v>1.7312316000000001</v>
      </c>
      <c r="M631" s="10">
        <f t="shared" si="12"/>
        <v>5711.3555498199994</v>
      </c>
    </row>
    <row r="632" spans="1:13" x14ac:dyDescent="0.3">
      <c r="A632" s="10">
        <v>4</v>
      </c>
      <c r="B632" s="10" t="s">
        <v>22594</v>
      </c>
      <c r="C632" s="162" t="s">
        <v>23142</v>
      </c>
      <c r="D632" s="10" t="s">
        <v>677</v>
      </c>
      <c r="E632" s="10">
        <v>1303.5320300000001</v>
      </c>
      <c r="F632" s="10">
        <v>1428.1626702999999</v>
      </c>
      <c r="G632" s="10">
        <v>125.256596</v>
      </c>
      <c r="H632" s="10">
        <v>1101.3177728000001</v>
      </c>
      <c r="I632" s="10">
        <v>65.718724999999992</v>
      </c>
      <c r="J632" s="10">
        <v>112.51313519999999</v>
      </c>
      <c r="K632" s="10">
        <v>3.3827906400000001</v>
      </c>
      <c r="L632" s="10">
        <v>57.518118282000003</v>
      </c>
      <c r="M632" s="10">
        <f t="shared" si="12"/>
        <v>4197.4018382220002</v>
      </c>
    </row>
    <row r="633" spans="1:13" x14ac:dyDescent="0.3">
      <c r="A633" s="10">
        <v>4</v>
      </c>
      <c r="B633" s="10" t="s">
        <v>22594</v>
      </c>
      <c r="C633" s="162" t="s">
        <v>23143</v>
      </c>
      <c r="D633" s="10" t="s">
        <v>236</v>
      </c>
      <c r="E633" s="10">
        <v>7457.6602000000003</v>
      </c>
      <c r="F633" s="10">
        <v>6463.1521683999999</v>
      </c>
      <c r="G633" s="10">
        <v>179.76027540000001</v>
      </c>
      <c r="H633" s="10">
        <v>11264.835956000001</v>
      </c>
      <c r="I633" s="10">
        <v>480.01432</v>
      </c>
      <c r="J633" s="10">
        <v>530.65789777999998</v>
      </c>
      <c r="K633" s="10">
        <v>5.098645995</v>
      </c>
      <c r="L633" s="10">
        <v>906.24965865000001</v>
      </c>
      <c r="M633" s="10">
        <f t="shared" si="12"/>
        <v>27287.429122224996</v>
      </c>
    </row>
    <row r="634" spans="1:13" x14ac:dyDescent="0.3">
      <c r="A634" s="10">
        <v>4</v>
      </c>
      <c r="B634" s="10" t="s">
        <v>22594</v>
      </c>
      <c r="C634" s="162" t="s">
        <v>23144</v>
      </c>
      <c r="D634" s="10" t="s">
        <v>557</v>
      </c>
      <c r="E634" s="10">
        <v>592.65842999999995</v>
      </c>
      <c r="F634" s="10">
        <v>1255.9330946</v>
      </c>
      <c r="G634" s="10">
        <v>0</v>
      </c>
      <c r="H634" s="10">
        <v>3415.30438</v>
      </c>
      <c r="I634" s="10">
        <v>39.8473623</v>
      </c>
      <c r="J634" s="10">
        <v>42.776801855999999</v>
      </c>
      <c r="K634" s="10">
        <v>0</v>
      </c>
      <c r="L634" s="10">
        <v>178.31309999999999</v>
      </c>
      <c r="M634" s="10">
        <f t="shared" si="12"/>
        <v>5524.8331687560003</v>
      </c>
    </row>
    <row r="635" spans="1:13" x14ac:dyDescent="0.3">
      <c r="A635" s="10">
        <v>4</v>
      </c>
      <c r="B635" s="10" t="s">
        <v>22594</v>
      </c>
      <c r="C635" s="162" t="s">
        <v>23146</v>
      </c>
      <c r="D635" s="10" t="s">
        <v>23145</v>
      </c>
      <c r="E635" s="10">
        <v>972.19369999999992</v>
      </c>
      <c r="F635" s="10">
        <v>307.23728569000002</v>
      </c>
      <c r="G635" s="10">
        <v>879.56330967999997</v>
      </c>
      <c r="H635" s="10">
        <v>254.9029027</v>
      </c>
      <c r="I635" s="10">
        <v>44.263266699999996</v>
      </c>
      <c r="J635" s="10">
        <v>23.310123631</v>
      </c>
      <c r="K635" s="10">
        <v>26.324715296000001</v>
      </c>
      <c r="L635" s="10">
        <v>8.3909103179999995</v>
      </c>
      <c r="M635" s="10">
        <f t="shared" si="12"/>
        <v>2516.1862140149997</v>
      </c>
    </row>
    <row r="636" spans="1:13" x14ac:dyDescent="0.3">
      <c r="A636" s="10">
        <v>4</v>
      </c>
      <c r="B636" s="10" t="s">
        <v>22594</v>
      </c>
      <c r="C636" s="162" t="s">
        <v>23147</v>
      </c>
      <c r="D636" s="10" t="s">
        <v>237</v>
      </c>
      <c r="E636" s="10">
        <v>1249.4767899999999</v>
      </c>
      <c r="F636" s="10">
        <v>764.71362773999999</v>
      </c>
      <c r="G636" s="10">
        <v>126.6426</v>
      </c>
      <c r="H636" s="10">
        <v>35.192010000000003</v>
      </c>
      <c r="I636" s="10">
        <v>73.564246000000011</v>
      </c>
      <c r="J636" s="10">
        <v>58.272847063</v>
      </c>
      <c r="K636" s="10">
        <v>3.7772320000000001</v>
      </c>
      <c r="L636" s="10">
        <v>1.1282080000000001</v>
      </c>
      <c r="M636" s="10">
        <f t="shared" si="12"/>
        <v>2312.7675608029999</v>
      </c>
    </row>
    <row r="637" spans="1:13" x14ac:dyDescent="0.3">
      <c r="A637" s="10">
        <v>4</v>
      </c>
      <c r="B637" s="10" t="s">
        <v>22594</v>
      </c>
      <c r="C637" s="162" t="s">
        <v>23149</v>
      </c>
      <c r="D637" s="10" t="s">
        <v>23148</v>
      </c>
      <c r="E637" s="10">
        <v>321.83758499999999</v>
      </c>
      <c r="F637" s="10">
        <v>208.84739114000001</v>
      </c>
      <c r="G637" s="10">
        <v>87.534758999999994</v>
      </c>
      <c r="H637" s="10">
        <v>17.250219999999999</v>
      </c>
      <c r="I637" s="10">
        <v>17.1162253</v>
      </c>
      <c r="J637" s="10">
        <v>13.245073687</v>
      </c>
      <c r="K637" s="10">
        <v>2.6108031999999999</v>
      </c>
      <c r="L637" s="10">
        <v>0.55301900000000004</v>
      </c>
      <c r="M637" s="10">
        <f t="shared" si="12"/>
        <v>668.99507632699988</v>
      </c>
    </row>
    <row r="638" spans="1:13" x14ac:dyDescent="0.3">
      <c r="A638" s="10">
        <v>4</v>
      </c>
      <c r="B638" s="10" t="s">
        <v>22594</v>
      </c>
      <c r="C638" s="162" t="s">
        <v>23150</v>
      </c>
      <c r="D638" s="10" t="s">
        <v>111</v>
      </c>
      <c r="E638" s="10">
        <v>5917.3374000000003</v>
      </c>
      <c r="F638" s="10">
        <v>4407.9068825000004</v>
      </c>
      <c r="G638" s="10">
        <v>105.00115307999999</v>
      </c>
      <c r="H638" s="10">
        <v>0</v>
      </c>
      <c r="I638" s="10">
        <v>364.54289999999997</v>
      </c>
      <c r="J638" s="10">
        <v>357.05624351</v>
      </c>
      <c r="K638" s="10">
        <v>2.9369183558</v>
      </c>
      <c r="L638" s="10">
        <v>0</v>
      </c>
      <c r="M638" s="10">
        <f t="shared" si="12"/>
        <v>11154.7814974458</v>
      </c>
    </row>
    <row r="639" spans="1:13" x14ac:dyDescent="0.3">
      <c r="A639" s="10">
        <v>4</v>
      </c>
      <c r="B639" s="10" t="s">
        <v>22594</v>
      </c>
      <c r="C639" s="162" t="s">
        <v>23151</v>
      </c>
      <c r="D639" s="10" t="s">
        <v>239</v>
      </c>
      <c r="E639" s="10">
        <v>2088.8255199999999</v>
      </c>
      <c r="F639" s="10">
        <v>1579.6064355999999</v>
      </c>
      <c r="G639" s="10">
        <v>25.704021000000001</v>
      </c>
      <c r="H639" s="10">
        <v>0</v>
      </c>
      <c r="I639" s="10">
        <v>111.41717799999999</v>
      </c>
      <c r="J639" s="10">
        <v>124.67155932999999</v>
      </c>
      <c r="K639" s="10">
        <v>0.7666463</v>
      </c>
      <c r="L639" s="10">
        <v>0</v>
      </c>
      <c r="M639" s="10">
        <f t="shared" si="12"/>
        <v>3930.9913602300003</v>
      </c>
    </row>
    <row r="640" spans="1:13" x14ac:dyDescent="0.3">
      <c r="A640" s="10">
        <v>4</v>
      </c>
      <c r="B640" s="10" t="s">
        <v>22594</v>
      </c>
      <c r="C640" s="162" t="s">
        <v>23152</v>
      </c>
      <c r="D640" s="10" t="s">
        <v>240</v>
      </c>
      <c r="E640" s="10">
        <v>5172.4940999999999</v>
      </c>
      <c r="F640" s="10">
        <v>6056.880169</v>
      </c>
      <c r="G640" s="10">
        <v>298.86135150000001</v>
      </c>
      <c r="H640" s="10">
        <v>3396.0216300000002</v>
      </c>
      <c r="I640" s="10">
        <v>332.95814000000001</v>
      </c>
      <c r="J640" s="10">
        <v>491.01444803999999</v>
      </c>
      <c r="K640" s="10">
        <v>8.2939847638999993</v>
      </c>
      <c r="L640" s="10">
        <v>172.37729100000001</v>
      </c>
      <c r="M640" s="10">
        <f t="shared" si="12"/>
        <v>15928.901114303901</v>
      </c>
    </row>
    <row r="641" spans="1:13" x14ac:dyDescent="0.3">
      <c r="A641" s="10">
        <v>4</v>
      </c>
      <c r="B641" s="10" t="s">
        <v>22594</v>
      </c>
      <c r="C641" s="162" t="s">
        <v>23153</v>
      </c>
      <c r="D641" s="10" t="s">
        <v>241</v>
      </c>
      <c r="E641" s="10">
        <v>2269.2625599999997</v>
      </c>
      <c r="F641" s="10">
        <v>1576.8792708999999</v>
      </c>
      <c r="G641" s="10">
        <v>196.77413999999999</v>
      </c>
      <c r="H641" s="10">
        <v>1.5470216699999999</v>
      </c>
      <c r="I641" s="10">
        <v>132.497601</v>
      </c>
      <c r="J641" s="10">
        <v>128.37491023999999</v>
      </c>
      <c r="K641" s="10">
        <v>5.8689704000000003</v>
      </c>
      <c r="L641" s="10">
        <v>4.95953118E-2</v>
      </c>
      <c r="M641" s="10">
        <f t="shared" si="12"/>
        <v>4311.2540695217986</v>
      </c>
    </row>
    <row r="642" spans="1:13" x14ac:dyDescent="0.3">
      <c r="A642" s="10">
        <v>4</v>
      </c>
      <c r="B642" s="10" t="s">
        <v>22594</v>
      </c>
      <c r="C642" s="162" t="s">
        <v>23154</v>
      </c>
      <c r="D642" s="10" t="s">
        <v>242</v>
      </c>
      <c r="E642" s="10">
        <v>2818.7704800000001</v>
      </c>
      <c r="F642" s="10">
        <v>2389.3020938</v>
      </c>
      <c r="G642" s="10">
        <v>5.0832775999999997</v>
      </c>
      <c r="H642" s="10">
        <v>1514.9717161000001</v>
      </c>
      <c r="I642" s="10">
        <v>186.53978899999998</v>
      </c>
      <c r="J642" s="10">
        <v>191.91502177999999</v>
      </c>
      <c r="K642" s="10">
        <v>0.15161367000000001</v>
      </c>
      <c r="L642" s="10">
        <v>55.927539271999997</v>
      </c>
      <c r="M642" s="10">
        <f t="shared" si="12"/>
        <v>7162.6615312220001</v>
      </c>
    </row>
    <row r="643" spans="1:13" x14ac:dyDescent="0.3">
      <c r="A643" s="10">
        <v>4</v>
      </c>
      <c r="B643" s="10" t="s">
        <v>22594</v>
      </c>
      <c r="C643" s="162" t="s">
        <v>23155</v>
      </c>
      <c r="D643" s="10" t="s">
        <v>66</v>
      </c>
      <c r="E643" s="10">
        <v>4350.0486000000001</v>
      </c>
      <c r="F643" s="10">
        <v>1867.6492439000001</v>
      </c>
      <c r="G643" s="10">
        <v>572.13720009999997</v>
      </c>
      <c r="H643" s="10">
        <v>0</v>
      </c>
      <c r="I643" s="10">
        <v>253.70020100000002</v>
      </c>
      <c r="J643" s="10">
        <v>150.66819851</v>
      </c>
      <c r="K643" s="10">
        <v>16.740880039</v>
      </c>
      <c r="L643" s="10">
        <v>0</v>
      </c>
      <c r="M643" s="10">
        <f t="shared" si="12"/>
        <v>7210.9443235490007</v>
      </c>
    </row>
    <row r="644" spans="1:13" x14ac:dyDescent="0.3">
      <c r="A644" s="10">
        <v>4</v>
      </c>
      <c r="B644" s="10" t="s">
        <v>22594</v>
      </c>
      <c r="C644" s="162" t="s">
        <v>23156</v>
      </c>
      <c r="D644" s="10" t="s">
        <v>644</v>
      </c>
      <c r="E644" s="10">
        <v>408.06209000000001</v>
      </c>
      <c r="F644" s="10">
        <v>175.26096231</v>
      </c>
      <c r="G644" s="10">
        <v>188.67311222000001</v>
      </c>
      <c r="H644" s="10">
        <v>252.059089</v>
      </c>
      <c r="I644" s="10">
        <v>24.569554500000002</v>
      </c>
      <c r="J644" s="10">
        <v>10.718292454</v>
      </c>
      <c r="K644" s="10">
        <v>5.793972868</v>
      </c>
      <c r="L644" s="10">
        <v>8.0806694389999993</v>
      </c>
      <c r="M644" s="10">
        <f t="shared" si="12"/>
        <v>1073.2177427910003</v>
      </c>
    </row>
    <row r="645" spans="1:13" x14ac:dyDescent="0.3">
      <c r="A645" s="10">
        <v>4</v>
      </c>
      <c r="B645" s="10" t="s">
        <v>22594</v>
      </c>
      <c r="C645" s="162" t="s">
        <v>23161</v>
      </c>
      <c r="D645" s="10" t="s">
        <v>244</v>
      </c>
      <c r="E645" s="10">
        <v>1163.62437</v>
      </c>
      <c r="F645" s="10">
        <v>614.19770794999999</v>
      </c>
      <c r="G645" s="10">
        <v>123.7367</v>
      </c>
      <c r="H645" s="10">
        <v>154.17850031</v>
      </c>
      <c r="I645" s="10">
        <v>69.548854000000006</v>
      </c>
      <c r="J645" s="10">
        <v>43.783712162999997</v>
      </c>
      <c r="K645" s="10">
        <v>3.6905670000000002</v>
      </c>
      <c r="L645" s="10">
        <v>4.9821372310000003</v>
      </c>
      <c r="M645" s="10">
        <f t="shared" si="12"/>
        <v>2177.7425486540001</v>
      </c>
    </row>
    <row r="646" spans="1:13" x14ac:dyDescent="0.3">
      <c r="A646" s="10">
        <v>4</v>
      </c>
      <c r="B646" s="10" t="s">
        <v>22594</v>
      </c>
      <c r="C646" s="162" t="s">
        <v>23162</v>
      </c>
      <c r="D646" s="10" t="s">
        <v>245</v>
      </c>
      <c r="E646" s="10">
        <v>2530.7195900000002</v>
      </c>
      <c r="F646" s="10">
        <v>1880.6353417</v>
      </c>
      <c r="G646" s="10">
        <v>7.4919729999999998</v>
      </c>
      <c r="H646" s="10">
        <v>71.557609999999997</v>
      </c>
      <c r="I646" s="10">
        <v>134.921434</v>
      </c>
      <c r="J646" s="10">
        <v>152.72650977999999</v>
      </c>
      <c r="K646" s="10">
        <v>0.16966427000000001</v>
      </c>
      <c r="L646" s="10">
        <v>2.2940418</v>
      </c>
      <c r="M646" s="10">
        <f t="shared" si="12"/>
        <v>4780.5161645499993</v>
      </c>
    </row>
    <row r="647" spans="1:13" x14ac:dyDescent="0.3">
      <c r="A647" s="10">
        <v>4</v>
      </c>
      <c r="B647" s="10" t="s">
        <v>22594</v>
      </c>
      <c r="C647" s="162" t="s">
        <v>23163</v>
      </c>
      <c r="D647" s="10" t="s">
        <v>246</v>
      </c>
      <c r="E647" s="10">
        <v>1775.62364</v>
      </c>
      <c r="F647" s="10">
        <v>1561.2043269999999</v>
      </c>
      <c r="G647" s="10">
        <v>65.716582712999994</v>
      </c>
      <c r="H647" s="10">
        <v>3.58371</v>
      </c>
      <c r="I647" s="10">
        <v>114.97066</v>
      </c>
      <c r="J647" s="10">
        <v>128.63795884999999</v>
      </c>
      <c r="K647" s="10">
        <v>1.9600603951</v>
      </c>
      <c r="L647" s="10">
        <v>0.1148888</v>
      </c>
      <c r="M647" s="10">
        <f t="shared" ref="M647:M710" si="13">SUM(E647:L647)</f>
        <v>3651.8118277580998</v>
      </c>
    </row>
    <row r="648" spans="1:13" x14ac:dyDescent="0.3">
      <c r="A648" s="10">
        <v>4</v>
      </c>
      <c r="B648" s="10" t="s">
        <v>22594</v>
      </c>
      <c r="C648" s="162" t="s">
        <v>23158</v>
      </c>
      <c r="D648" s="10" t="s">
        <v>23157</v>
      </c>
      <c r="E648" s="10">
        <v>1645.5183199999999</v>
      </c>
      <c r="F648" s="10">
        <v>1401.9860871000001</v>
      </c>
      <c r="G648" s="10">
        <v>55.957470999999998</v>
      </c>
      <c r="H648" s="10">
        <v>220.1748604</v>
      </c>
      <c r="I648" s="10">
        <v>75.678334000000007</v>
      </c>
      <c r="J648" s="10">
        <v>111.42791986</v>
      </c>
      <c r="K648" s="10">
        <v>1.2672219499999999</v>
      </c>
      <c r="L648" s="10">
        <v>7.0585075799999997</v>
      </c>
      <c r="M648" s="10">
        <f t="shared" si="13"/>
        <v>3519.0687218900007</v>
      </c>
    </row>
    <row r="649" spans="1:13" x14ac:dyDescent="0.3">
      <c r="A649" s="10">
        <v>4</v>
      </c>
      <c r="B649" s="10" t="s">
        <v>22594</v>
      </c>
      <c r="C649" s="162" t="s">
        <v>23160</v>
      </c>
      <c r="D649" s="10" t="s">
        <v>23159</v>
      </c>
      <c r="E649" s="10">
        <v>1638.4102600000001</v>
      </c>
      <c r="F649" s="10">
        <v>1320.2553293000001</v>
      </c>
      <c r="G649" s="10">
        <v>58.083117000000001</v>
      </c>
      <c r="H649" s="10">
        <v>548.20641999999998</v>
      </c>
      <c r="I649" s="10">
        <v>98.41946200000001</v>
      </c>
      <c r="J649" s="10">
        <v>106.3913416</v>
      </c>
      <c r="K649" s="10">
        <v>1.31535947</v>
      </c>
      <c r="L649" s="10">
        <v>18.873227100000001</v>
      </c>
      <c r="M649" s="10">
        <f t="shared" si="13"/>
        <v>3789.9545164700003</v>
      </c>
    </row>
    <row r="650" spans="1:13" x14ac:dyDescent="0.3">
      <c r="A650" s="10">
        <v>4</v>
      </c>
      <c r="B650" s="10" t="s">
        <v>22594</v>
      </c>
      <c r="C650" s="162" t="s">
        <v>23164</v>
      </c>
      <c r="D650" s="10" t="s">
        <v>274</v>
      </c>
      <c r="E650" s="10">
        <v>1728.6784</v>
      </c>
      <c r="F650" s="10">
        <v>424.73832916999999</v>
      </c>
      <c r="G650" s="10">
        <v>320.80439799999999</v>
      </c>
      <c r="H650" s="10">
        <v>0</v>
      </c>
      <c r="I650" s="10">
        <v>72.54187730000001</v>
      </c>
      <c r="J650" s="10">
        <v>34.050912302999997</v>
      </c>
      <c r="K650" s="10">
        <v>9.4953590999999999</v>
      </c>
      <c r="L650" s="10">
        <v>0</v>
      </c>
      <c r="M650" s="10">
        <f t="shared" si="13"/>
        <v>2590.3092758729999</v>
      </c>
    </row>
    <row r="651" spans="1:13" x14ac:dyDescent="0.3">
      <c r="A651" s="10">
        <v>4</v>
      </c>
      <c r="B651" s="10" t="s">
        <v>22594</v>
      </c>
      <c r="C651" s="162" t="s">
        <v>23166</v>
      </c>
      <c r="D651" s="10" t="s">
        <v>23165</v>
      </c>
      <c r="E651" s="10">
        <v>903.19517099999996</v>
      </c>
      <c r="F651" s="10">
        <v>94.788020926000002</v>
      </c>
      <c r="G651" s="10">
        <v>133.03834000000001</v>
      </c>
      <c r="H651" s="10">
        <v>0</v>
      </c>
      <c r="I651" s="10">
        <v>38.224580899999999</v>
      </c>
      <c r="J651" s="10">
        <v>7.8345951423000004</v>
      </c>
      <c r="K651" s="10">
        <v>3.9679902999999999</v>
      </c>
      <c r="L651" s="10">
        <v>0</v>
      </c>
      <c r="M651" s="10">
        <f t="shared" si="13"/>
        <v>1181.0486982683003</v>
      </c>
    </row>
    <row r="652" spans="1:13" x14ac:dyDescent="0.3">
      <c r="A652" s="10">
        <v>4</v>
      </c>
      <c r="B652" s="10" t="s">
        <v>22594</v>
      </c>
      <c r="C652" s="162" t="s">
        <v>23167</v>
      </c>
      <c r="D652" s="10" t="s">
        <v>998</v>
      </c>
      <c r="E652" s="10">
        <v>174.978722</v>
      </c>
      <c r="F652" s="10">
        <v>118.63991497000001</v>
      </c>
      <c r="G652" s="10">
        <v>16.543462099999999</v>
      </c>
      <c r="H652" s="10">
        <v>0</v>
      </c>
      <c r="I652" s="10">
        <v>10.3080582</v>
      </c>
      <c r="J652" s="10">
        <v>5.7248760484999996</v>
      </c>
      <c r="K652" s="10">
        <v>0.37464608999999999</v>
      </c>
      <c r="L652" s="10">
        <v>0</v>
      </c>
      <c r="M652" s="10">
        <f t="shared" si="13"/>
        <v>326.56967940850001</v>
      </c>
    </row>
    <row r="653" spans="1:13" x14ac:dyDescent="0.3">
      <c r="A653" s="10">
        <v>4</v>
      </c>
      <c r="B653" s="10" t="s">
        <v>22594</v>
      </c>
      <c r="C653" s="162" t="s">
        <v>23168</v>
      </c>
      <c r="D653" s="10" t="s">
        <v>688</v>
      </c>
      <c r="E653" s="10">
        <v>76.587918000000002</v>
      </c>
      <c r="F653" s="10">
        <v>51.069437958000002</v>
      </c>
      <c r="G653" s="10">
        <v>0</v>
      </c>
      <c r="H653" s="10">
        <v>0</v>
      </c>
      <c r="I653" s="10">
        <v>4.5206798800000003</v>
      </c>
      <c r="J653" s="10">
        <v>3.6956129036999998</v>
      </c>
      <c r="K653" s="10">
        <v>0</v>
      </c>
      <c r="L653" s="10">
        <v>0</v>
      </c>
      <c r="M653" s="10">
        <f t="shared" si="13"/>
        <v>135.87364874170001</v>
      </c>
    </row>
    <row r="654" spans="1:13" x14ac:dyDescent="0.3">
      <c r="A654" s="10">
        <v>4</v>
      </c>
      <c r="B654" s="10" t="s">
        <v>22594</v>
      </c>
      <c r="C654" s="162" t="s">
        <v>23169</v>
      </c>
      <c r="D654" s="10" t="s">
        <v>247</v>
      </c>
      <c r="E654" s="10">
        <v>3241.5716200000002</v>
      </c>
      <c r="F654" s="10">
        <v>2017.1825785000001</v>
      </c>
      <c r="G654" s="10">
        <v>235.85157394000001</v>
      </c>
      <c r="H654" s="10">
        <v>95.377844999999994</v>
      </c>
      <c r="I654" s="10">
        <v>175.09407000000002</v>
      </c>
      <c r="J654" s="10">
        <v>158.03468393</v>
      </c>
      <c r="K654" s="10">
        <v>6.5358484237000001</v>
      </c>
      <c r="L654" s="10">
        <v>3.0576870199999999</v>
      </c>
      <c r="M654" s="10">
        <f t="shared" si="13"/>
        <v>5932.7059068137014</v>
      </c>
    </row>
    <row r="655" spans="1:13" x14ac:dyDescent="0.3">
      <c r="A655" s="10">
        <v>4</v>
      </c>
      <c r="B655" s="10" t="s">
        <v>22594</v>
      </c>
      <c r="C655" s="162" t="s">
        <v>23171</v>
      </c>
      <c r="D655" s="10" t="s">
        <v>23170</v>
      </c>
      <c r="E655" s="10">
        <v>243.365127</v>
      </c>
      <c r="F655" s="10">
        <v>107.35242504999999</v>
      </c>
      <c r="G655" s="10">
        <v>0</v>
      </c>
      <c r="H655" s="10">
        <v>61.122117000000003</v>
      </c>
      <c r="I655" s="10">
        <v>14.022187499999999</v>
      </c>
      <c r="J655" s="10">
        <v>5.4909666135000004</v>
      </c>
      <c r="K655" s="10">
        <v>0</v>
      </c>
      <c r="L655" s="10">
        <v>4.9775227190000004</v>
      </c>
      <c r="M655" s="10">
        <f t="shared" si="13"/>
        <v>436.33034588249996</v>
      </c>
    </row>
    <row r="656" spans="1:13" x14ac:dyDescent="0.3">
      <c r="A656" s="10">
        <v>4</v>
      </c>
      <c r="B656" s="10" t="s">
        <v>22594</v>
      </c>
      <c r="C656" s="162" t="s">
        <v>23173</v>
      </c>
      <c r="D656" s="10" t="s">
        <v>23172</v>
      </c>
      <c r="E656" s="10">
        <v>972.46064000000001</v>
      </c>
      <c r="F656" s="10">
        <v>605.15083183000002</v>
      </c>
      <c r="G656" s="10">
        <v>103.91607999999999</v>
      </c>
      <c r="H656" s="10">
        <v>46.465702299999997</v>
      </c>
      <c r="I656" s="10">
        <v>47.285364399999999</v>
      </c>
      <c r="J656" s="10">
        <v>43.549995781</v>
      </c>
      <c r="K656" s="10">
        <v>3.0993895999999999</v>
      </c>
      <c r="L656" s="10">
        <v>1.4896265</v>
      </c>
      <c r="M656" s="10">
        <f t="shared" si="13"/>
        <v>1823.4176304109999</v>
      </c>
    </row>
    <row r="657" spans="1:13" x14ac:dyDescent="0.3">
      <c r="A657" s="10">
        <v>4</v>
      </c>
      <c r="B657" s="10" t="s">
        <v>22594</v>
      </c>
      <c r="C657" s="162" t="s">
        <v>23174</v>
      </c>
      <c r="D657" s="10" t="s">
        <v>69</v>
      </c>
      <c r="E657" s="10">
        <v>479.21809000000002</v>
      </c>
      <c r="F657" s="10">
        <v>73.311896356000005</v>
      </c>
      <c r="G657" s="10">
        <v>58.602460000000001</v>
      </c>
      <c r="H657" s="10">
        <v>0</v>
      </c>
      <c r="I657" s="10">
        <v>21.543294100000001</v>
      </c>
      <c r="J657" s="10">
        <v>4.7461219374999999</v>
      </c>
      <c r="K657" s="10">
        <v>1.7478739999999999</v>
      </c>
      <c r="L657" s="10">
        <v>0</v>
      </c>
      <c r="M657" s="10">
        <f t="shared" si="13"/>
        <v>639.16973639349999</v>
      </c>
    </row>
    <row r="658" spans="1:13" x14ac:dyDescent="0.3">
      <c r="A658" s="10">
        <v>4</v>
      </c>
      <c r="B658" s="10" t="s">
        <v>1118</v>
      </c>
      <c r="C658" s="162" t="s">
        <v>23177</v>
      </c>
      <c r="D658" s="10" t="s">
        <v>23176</v>
      </c>
      <c r="E658" s="10">
        <v>230.94061400000001</v>
      </c>
      <c r="F658" s="10">
        <v>125.37410624</v>
      </c>
      <c r="G658" s="10">
        <v>43.9519296</v>
      </c>
      <c r="H658" s="10">
        <v>0</v>
      </c>
      <c r="I658" s="10">
        <v>12.033755599999999</v>
      </c>
      <c r="J658" s="10">
        <v>10.317730488</v>
      </c>
      <c r="K658" s="10">
        <v>1.4237594119999999</v>
      </c>
      <c r="L658" s="10">
        <v>0</v>
      </c>
      <c r="M658" s="10">
        <f t="shared" si="13"/>
        <v>424.04189534</v>
      </c>
    </row>
    <row r="659" spans="1:13" x14ac:dyDescent="0.3">
      <c r="A659" s="10">
        <v>4</v>
      </c>
      <c r="B659" s="10" t="s">
        <v>1118</v>
      </c>
      <c r="C659" s="162" t="s">
        <v>23179</v>
      </c>
      <c r="D659" s="10" t="s">
        <v>23178</v>
      </c>
      <c r="E659" s="10">
        <v>113.70765400000001</v>
      </c>
      <c r="F659" s="10">
        <v>55.054537637000003</v>
      </c>
      <c r="G659" s="10">
        <v>10.511063999999999</v>
      </c>
      <c r="H659" s="10">
        <v>0</v>
      </c>
      <c r="I659" s="10">
        <v>5.6801225999999998</v>
      </c>
      <c r="J659" s="10">
        <v>4.3357948042999999</v>
      </c>
      <c r="K659" s="10">
        <v>0.23803532999999999</v>
      </c>
      <c r="L659" s="10">
        <v>0</v>
      </c>
      <c r="M659" s="10">
        <f t="shared" si="13"/>
        <v>189.52720837130002</v>
      </c>
    </row>
    <row r="660" spans="1:13" x14ac:dyDescent="0.3">
      <c r="A660" s="10">
        <v>4</v>
      </c>
      <c r="B660" s="10" t="s">
        <v>1118</v>
      </c>
      <c r="C660" s="162" t="s">
        <v>23181</v>
      </c>
      <c r="D660" s="10" t="s">
        <v>23180</v>
      </c>
      <c r="E660" s="10">
        <v>116.61983099999999</v>
      </c>
      <c r="F660" s="10">
        <v>54.329747230999999</v>
      </c>
      <c r="G660" s="10">
        <v>80.937200000000004</v>
      </c>
      <c r="H660" s="10">
        <v>0</v>
      </c>
      <c r="I660" s="10">
        <v>6.0719737</v>
      </c>
      <c r="J660" s="10">
        <v>4.5327163852999997</v>
      </c>
      <c r="K660" s="10">
        <v>2.4140250000000001</v>
      </c>
      <c r="L660" s="10">
        <v>0</v>
      </c>
      <c r="M660" s="10">
        <f t="shared" si="13"/>
        <v>264.90549331629995</v>
      </c>
    </row>
    <row r="661" spans="1:13" x14ac:dyDescent="0.3">
      <c r="A661" s="10">
        <v>4</v>
      </c>
      <c r="B661" s="10" t="s">
        <v>1118</v>
      </c>
      <c r="C661" s="162" t="s">
        <v>23182</v>
      </c>
      <c r="D661" s="10" t="s">
        <v>203</v>
      </c>
      <c r="E661" s="10">
        <v>57.457895000000001</v>
      </c>
      <c r="F661" s="10">
        <v>62.943526818000002</v>
      </c>
      <c r="G661" s="10">
        <v>0</v>
      </c>
      <c r="H661" s="10">
        <v>0</v>
      </c>
      <c r="I661" s="10">
        <v>3.0010758099999997</v>
      </c>
      <c r="J661" s="10">
        <v>5.0814453826000001</v>
      </c>
      <c r="K661" s="10">
        <v>0</v>
      </c>
      <c r="L661" s="10">
        <v>0</v>
      </c>
      <c r="M661" s="10">
        <f t="shared" si="13"/>
        <v>128.4839430106</v>
      </c>
    </row>
    <row r="662" spans="1:13" x14ac:dyDescent="0.3">
      <c r="A662" s="10">
        <v>4</v>
      </c>
      <c r="B662" s="10" t="s">
        <v>1118</v>
      </c>
      <c r="C662" s="162" t="s">
        <v>23183</v>
      </c>
      <c r="D662" s="10" t="s">
        <v>10</v>
      </c>
      <c r="E662" s="10">
        <v>269.80109199999998</v>
      </c>
      <c r="F662" s="10">
        <v>114.65711401999999</v>
      </c>
      <c r="G662" s="10">
        <v>18.685522899999999</v>
      </c>
      <c r="H662" s="10">
        <v>0</v>
      </c>
      <c r="I662" s="10">
        <v>15.7490226</v>
      </c>
      <c r="J662" s="10">
        <v>9.1170066653999999</v>
      </c>
      <c r="K662" s="10">
        <v>0.5737225292</v>
      </c>
      <c r="L662" s="10">
        <v>0</v>
      </c>
      <c r="M662" s="10">
        <f t="shared" si="13"/>
        <v>428.5834807146</v>
      </c>
    </row>
    <row r="663" spans="1:13" x14ac:dyDescent="0.3">
      <c r="A663" s="10">
        <v>4</v>
      </c>
      <c r="B663" s="10" t="s">
        <v>1118</v>
      </c>
      <c r="C663" s="162" t="s">
        <v>23185</v>
      </c>
      <c r="D663" s="10" t="s">
        <v>23184</v>
      </c>
      <c r="E663" s="10">
        <v>432.32279</v>
      </c>
      <c r="F663" s="10">
        <v>47.458410917999998</v>
      </c>
      <c r="G663" s="10">
        <v>45.943483999999998</v>
      </c>
      <c r="H663" s="10">
        <v>0</v>
      </c>
      <c r="I663" s="10">
        <v>18.233882099999999</v>
      </c>
      <c r="J663" s="10">
        <v>3.9407857046000001</v>
      </c>
      <c r="K663" s="10">
        <v>1.6088801699999999</v>
      </c>
      <c r="L663" s="10">
        <v>0</v>
      </c>
      <c r="M663" s="10">
        <f t="shared" si="13"/>
        <v>549.50823289259995</v>
      </c>
    </row>
    <row r="664" spans="1:13" x14ac:dyDescent="0.3">
      <c r="A664" s="10">
        <v>4</v>
      </c>
      <c r="B664" s="10" t="s">
        <v>1118</v>
      </c>
      <c r="C664" s="162" t="s">
        <v>23187</v>
      </c>
      <c r="D664" s="10" t="s">
        <v>23186</v>
      </c>
      <c r="E664" s="10">
        <v>666.32084000000009</v>
      </c>
      <c r="F664" s="10">
        <v>188.66777145</v>
      </c>
      <c r="G664" s="10">
        <v>138.72408999999999</v>
      </c>
      <c r="H664" s="10">
        <v>0</v>
      </c>
      <c r="I664" s="10">
        <v>36.886752800000004</v>
      </c>
      <c r="J664" s="10">
        <v>15.674601015</v>
      </c>
      <c r="K664" s="10">
        <v>4.137575</v>
      </c>
      <c r="L664" s="10">
        <v>0</v>
      </c>
      <c r="M664" s="10">
        <f t="shared" si="13"/>
        <v>1050.4116302650002</v>
      </c>
    </row>
    <row r="665" spans="1:13" x14ac:dyDescent="0.3">
      <c r="A665" s="10">
        <v>4</v>
      </c>
      <c r="B665" s="10" t="s">
        <v>1118</v>
      </c>
      <c r="C665" s="162" t="s">
        <v>23189</v>
      </c>
      <c r="D665" s="10" t="s">
        <v>23188</v>
      </c>
      <c r="E665" s="10">
        <v>2362.4050900000002</v>
      </c>
      <c r="F665" s="10">
        <v>388.01165338999999</v>
      </c>
      <c r="G665" s="10">
        <v>649.94385574</v>
      </c>
      <c r="H665" s="10">
        <v>0</v>
      </c>
      <c r="I665" s="10">
        <v>98.922047000000006</v>
      </c>
      <c r="J665" s="10">
        <v>32.000164064000003</v>
      </c>
      <c r="K665" s="10">
        <v>19.310177964000001</v>
      </c>
      <c r="L665" s="10">
        <v>0</v>
      </c>
      <c r="M665" s="10">
        <f t="shared" si="13"/>
        <v>3550.592988158</v>
      </c>
    </row>
    <row r="666" spans="1:13" x14ac:dyDescent="0.3">
      <c r="A666" s="10">
        <v>4</v>
      </c>
      <c r="B666" s="10" t="s">
        <v>1118</v>
      </c>
      <c r="C666" s="162" t="s">
        <v>23191</v>
      </c>
      <c r="D666" s="10" t="s">
        <v>23190</v>
      </c>
      <c r="E666" s="10">
        <v>104.92697800000001</v>
      </c>
      <c r="F666" s="10">
        <v>83.148274420000007</v>
      </c>
      <c r="G666" s="10">
        <v>228.26936000000001</v>
      </c>
      <c r="H666" s="10">
        <v>0</v>
      </c>
      <c r="I666" s="10">
        <v>6.0500365</v>
      </c>
      <c r="J666" s="10">
        <v>6.9331438281000004</v>
      </c>
      <c r="K666" s="10">
        <v>6.8083492999999997</v>
      </c>
      <c r="L666" s="10">
        <v>0</v>
      </c>
      <c r="M666" s="10">
        <f t="shared" si="13"/>
        <v>436.1361420481</v>
      </c>
    </row>
    <row r="667" spans="1:13" x14ac:dyDescent="0.3">
      <c r="A667" s="10">
        <v>4</v>
      </c>
      <c r="B667" s="10" t="s">
        <v>1118</v>
      </c>
      <c r="C667" s="162" t="s">
        <v>23192</v>
      </c>
      <c r="D667" s="10" t="s">
        <v>481</v>
      </c>
      <c r="E667" s="10">
        <v>177.67888099999999</v>
      </c>
      <c r="F667" s="10">
        <v>105.68303324999999</v>
      </c>
      <c r="G667" s="10">
        <v>18.119011</v>
      </c>
      <c r="H667" s="10">
        <v>0</v>
      </c>
      <c r="I667" s="10">
        <v>9.2609390999999999</v>
      </c>
      <c r="J667" s="10">
        <v>8.7261036389999997</v>
      </c>
      <c r="K667" s="10">
        <v>0.41032645000000001</v>
      </c>
      <c r="L667" s="10">
        <v>0</v>
      </c>
      <c r="M667" s="10">
        <f t="shared" si="13"/>
        <v>319.87829443899994</v>
      </c>
    </row>
    <row r="668" spans="1:13" x14ac:dyDescent="0.3">
      <c r="A668" s="10">
        <v>4</v>
      </c>
      <c r="B668" s="10" t="s">
        <v>1118</v>
      </c>
      <c r="C668" s="162" t="s">
        <v>23193</v>
      </c>
      <c r="D668" s="10" t="s">
        <v>250</v>
      </c>
      <c r="E668" s="10">
        <v>1838.74513</v>
      </c>
      <c r="F668" s="10">
        <v>435.10724898000001</v>
      </c>
      <c r="G668" s="10">
        <v>699.89499650000005</v>
      </c>
      <c r="H668" s="10">
        <v>0</v>
      </c>
      <c r="I668" s="10">
        <v>88.551288</v>
      </c>
      <c r="J668" s="10">
        <v>35.997759852000002</v>
      </c>
      <c r="K668" s="10">
        <v>22.796295786000002</v>
      </c>
      <c r="L668" s="10">
        <v>0</v>
      </c>
      <c r="M668" s="10">
        <f t="shared" si="13"/>
        <v>3121.0927191180003</v>
      </c>
    </row>
    <row r="669" spans="1:13" x14ac:dyDescent="0.3">
      <c r="A669" s="10">
        <v>4</v>
      </c>
      <c r="B669" s="10" t="s">
        <v>1118</v>
      </c>
      <c r="C669" s="162" t="s">
        <v>23195</v>
      </c>
      <c r="D669" s="10" t="s">
        <v>23194</v>
      </c>
      <c r="E669" s="10">
        <v>163.36360200000001</v>
      </c>
      <c r="F669" s="10">
        <v>103.59820535</v>
      </c>
      <c r="G669" s="10">
        <v>21.407468000000001</v>
      </c>
      <c r="H669" s="10">
        <v>0</v>
      </c>
      <c r="I669" s="10">
        <v>7.8899913999999995</v>
      </c>
      <c r="J669" s="10">
        <v>8.6496927580000005</v>
      </c>
      <c r="K669" s="10">
        <v>0.74966283</v>
      </c>
      <c r="L669" s="10">
        <v>0</v>
      </c>
      <c r="M669" s="10">
        <f t="shared" si="13"/>
        <v>305.65862233799999</v>
      </c>
    </row>
    <row r="670" spans="1:13" x14ac:dyDescent="0.3">
      <c r="A670" s="10">
        <v>4</v>
      </c>
      <c r="B670" s="10" t="s">
        <v>1118</v>
      </c>
      <c r="C670" s="162" t="s">
        <v>23197</v>
      </c>
      <c r="D670" s="10" t="s">
        <v>23196</v>
      </c>
      <c r="E670" s="10">
        <v>161.94557399999999</v>
      </c>
      <c r="F670" s="10">
        <v>35.588630338000002</v>
      </c>
      <c r="G670" s="10">
        <v>121.63925999999999</v>
      </c>
      <c r="H670" s="10">
        <v>0</v>
      </c>
      <c r="I670" s="10">
        <v>8.505320900000001</v>
      </c>
      <c r="J670" s="10">
        <v>2.7520377620000001</v>
      </c>
      <c r="K670" s="10">
        <v>3.6280009999999998</v>
      </c>
      <c r="L670" s="10">
        <v>0</v>
      </c>
      <c r="M670" s="10">
        <f t="shared" si="13"/>
        <v>334.05882399999996</v>
      </c>
    </row>
    <row r="671" spans="1:13" x14ac:dyDescent="0.3">
      <c r="A671" s="10">
        <v>4</v>
      </c>
      <c r="B671" s="10" t="s">
        <v>1118</v>
      </c>
      <c r="C671" s="162" t="s">
        <v>23199</v>
      </c>
      <c r="D671" s="10" t="s">
        <v>23198</v>
      </c>
      <c r="E671" s="10">
        <v>190.121836</v>
      </c>
      <c r="F671" s="10">
        <v>131.81844421</v>
      </c>
      <c r="G671" s="10">
        <v>65.724130000000002</v>
      </c>
      <c r="H671" s="10">
        <v>0</v>
      </c>
      <c r="I671" s="10">
        <v>9.9515856000000014</v>
      </c>
      <c r="J671" s="10">
        <v>10.992323280999999</v>
      </c>
      <c r="K671" s="10">
        <v>1.7992466</v>
      </c>
      <c r="L671" s="10">
        <v>0</v>
      </c>
      <c r="M671" s="10">
        <f t="shared" si="13"/>
        <v>410.40756569099995</v>
      </c>
    </row>
    <row r="672" spans="1:13" x14ac:dyDescent="0.3">
      <c r="A672" s="10">
        <v>4</v>
      </c>
      <c r="B672" s="10" t="s">
        <v>1118</v>
      </c>
      <c r="C672" s="162" t="s">
        <v>23201</v>
      </c>
      <c r="D672" s="10" t="s">
        <v>23200</v>
      </c>
      <c r="E672" s="10">
        <v>1154.2963199999999</v>
      </c>
      <c r="F672" s="10">
        <v>146.05803666</v>
      </c>
      <c r="G672" s="10">
        <v>91.607200000000006</v>
      </c>
      <c r="H672" s="10">
        <v>10.092716899999999</v>
      </c>
      <c r="I672" s="10">
        <v>45.366661500000006</v>
      </c>
      <c r="J672" s="10">
        <v>11.297431144999999</v>
      </c>
      <c r="K672" s="10">
        <v>2.6576607999999999</v>
      </c>
      <c r="L672" s="10">
        <v>0.32355890999999998</v>
      </c>
      <c r="M672" s="10">
        <f t="shared" si="13"/>
        <v>1461.6995859149997</v>
      </c>
    </row>
    <row r="673" spans="1:13" x14ac:dyDescent="0.3">
      <c r="A673" s="10">
        <v>4</v>
      </c>
      <c r="B673" s="10" t="s">
        <v>1118</v>
      </c>
      <c r="C673" s="162" t="s">
        <v>23203</v>
      </c>
      <c r="D673" s="10" t="s">
        <v>23202</v>
      </c>
      <c r="E673" s="10">
        <v>1014.2487500000001</v>
      </c>
      <c r="F673" s="10">
        <v>264.68269889999999</v>
      </c>
      <c r="G673" s="10">
        <v>15.73982</v>
      </c>
      <c r="H673" s="10">
        <v>0</v>
      </c>
      <c r="I673" s="10">
        <v>46.008977299999998</v>
      </c>
      <c r="J673" s="10">
        <v>21.980305130000001</v>
      </c>
      <c r="K673" s="10">
        <v>0.35644629999999999</v>
      </c>
      <c r="L673" s="10">
        <v>0</v>
      </c>
      <c r="M673" s="10">
        <f t="shared" si="13"/>
        <v>1363.0169976300001</v>
      </c>
    </row>
    <row r="674" spans="1:13" x14ac:dyDescent="0.3">
      <c r="A674" s="10">
        <v>4</v>
      </c>
      <c r="B674" s="10" t="s">
        <v>1118</v>
      </c>
      <c r="C674" s="162" t="s">
        <v>23204</v>
      </c>
      <c r="D674" s="10" t="s">
        <v>694</v>
      </c>
      <c r="E674" s="10">
        <v>268.41861799999998</v>
      </c>
      <c r="F674" s="10">
        <v>186.02801464999999</v>
      </c>
      <c r="G674" s="10">
        <v>114.91560318000001</v>
      </c>
      <c r="H674" s="10">
        <v>0</v>
      </c>
      <c r="I674" s="10">
        <v>14.3037166</v>
      </c>
      <c r="J674" s="10">
        <v>15.406353171999999</v>
      </c>
      <c r="K674" s="10">
        <v>4.0208881067000002</v>
      </c>
      <c r="L674" s="10">
        <v>0</v>
      </c>
      <c r="M674" s="10">
        <f t="shared" si="13"/>
        <v>603.09319370869991</v>
      </c>
    </row>
    <row r="675" spans="1:13" x14ac:dyDescent="0.3">
      <c r="A675" s="10">
        <v>4</v>
      </c>
      <c r="B675" s="10" t="s">
        <v>1118</v>
      </c>
      <c r="C675" s="162" t="s">
        <v>23206</v>
      </c>
      <c r="D675" s="10" t="s">
        <v>23205</v>
      </c>
      <c r="E675" s="10">
        <v>934.09159100000011</v>
      </c>
      <c r="F675" s="10">
        <v>75.270556041000006</v>
      </c>
      <c r="G675" s="10">
        <v>276.06643000000003</v>
      </c>
      <c r="H675" s="10">
        <v>0</v>
      </c>
      <c r="I675" s="10">
        <v>31.145431900000002</v>
      </c>
      <c r="J675" s="10">
        <v>6.1145367114000004</v>
      </c>
      <c r="K675" s="10">
        <v>9.4981612999999996</v>
      </c>
      <c r="L675" s="10">
        <v>0</v>
      </c>
      <c r="M675" s="10">
        <f t="shared" si="13"/>
        <v>1332.1867069524001</v>
      </c>
    </row>
    <row r="676" spans="1:13" x14ac:dyDescent="0.3">
      <c r="A676" s="10">
        <v>4</v>
      </c>
      <c r="B676" s="10" t="s">
        <v>1118</v>
      </c>
      <c r="C676" s="162" t="s">
        <v>23207</v>
      </c>
      <c r="D676" s="10" t="s">
        <v>22631</v>
      </c>
      <c r="E676" s="10">
        <v>66.454659000000007</v>
      </c>
      <c r="F676" s="10">
        <v>89.372476012999996</v>
      </c>
      <c r="G676" s="10">
        <v>7.3555884000000002</v>
      </c>
      <c r="H676" s="10">
        <v>0</v>
      </c>
      <c r="I676" s="10">
        <v>3.4589743400000001</v>
      </c>
      <c r="J676" s="10">
        <v>7.4549756721999998</v>
      </c>
      <c r="K676" s="10">
        <v>0.24988255700000001</v>
      </c>
      <c r="L676" s="10">
        <v>0</v>
      </c>
      <c r="M676" s="10">
        <f t="shared" si="13"/>
        <v>174.34655598219999</v>
      </c>
    </row>
    <row r="677" spans="1:13" x14ac:dyDescent="0.3">
      <c r="A677" s="10">
        <v>4</v>
      </c>
      <c r="B677" s="10" t="s">
        <v>1118</v>
      </c>
      <c r="C677" s="162" t="s">
        <v>23208</v>
      </c>
      <c r="D677" s="10" t="s">
        <v>595</v>
      </c>
      <c r="E677" s="10">
        <v>1916.6988200000001</v>
      </c>
      <c r="F677" s="10">
        <v>188.46621815</v>
      </c>
      <c r="G677" s="10">
        <v>18.919976699999999</v>
      </c>
      <c r="H677" s="10">
        <v>58.750149999999998</v>
      </c>
      <c r="I677" s="10">
        <v>68.772255999999999</v>
      </c>
      <c r="J677" s="10">
        <v>9.6899471049999999</v>
      </c>
      <c r="K677" s="10">
        <v>0.42846447300000001</v>
      </c>
      <c r="L677" s="10">
        <v>1.8834519000000001</v>
      </c>
      <c r="M677" s="10">
        <f t="shared" si="13"/>
        <v>2263.6092843280003</v>
      </c>
    </row>
    <row r="678" spans="1:13" x14ac:dyDescent="0.3">
      <c r="A678" s="10">
        <v>4</v>
      </c>
      <c r="B678" s="10" t="s">
        <v>1118</v>
      </c>
      <c r="C678" s="162" t="s">
        <v>23210</v>
      </c>
      <c r="D678" s="10" t="s">
        <v>23209</v>
      </c>
      <c r="E678" s="10">
        <v>406.02806099999998</v>
      </c>
      <c r="F678" s="10">
        <v>54.982688113000002</v>
      </c>
      <c r="G678" s="10">
        <v>5.9106589999999999</v>
      </c>
      <c r="H678" s="10">
        <v>0</v>
      </c>
      <c r="I678" s="10">
        <v>16.349829499999998</v>
      </c>
      <c r="J678" s="10">
        <v>4.5334731737</v>
      </c>
      <c r="K678" s="10">
        <v>0.1338539</v>
      </c>
      <c r="L678" s="10">
        <v>0</v>
      </c>
      <c r="M678" s="10">
        <f t="shared" si="13"/>
        <v>487.93856468669998</v>
      </c>
    </row>
    <row r="679" spans="1:13" x14ac:dyDescent="0.3">
      <c r="A679" s="10">
        <v>4</v>
      </c>
      <c r="B679" s="10" t="s">
        <v>1118</v>
      </c>
      <c r="C679" s="162" t="s">
        <v>23211</v>
      </c>
      <c r="D679" s="10" t="s">
        <v>319</v>
      </c>
      <c r="E679" s="10">
        <v>1763.98568</v>
      </c>
      <c r="F679" s="10">
        <v>400.17927280999999</v>
      </c>
      <c r="G679" s="10">
        <v>129.44923</v>
      </c>
      <c r="H679" s="10">
        <v>0</v>
      </c>
      <c r="I679" s="10">
        <v>75.788854000000001</v>
      </c>
      <c r="J679" s="10">
        <v>33.185891595000001</v>
      </c>
      <c r="K679" s="10">
        <v>4.4633880000000001</v>
      </c>
      <c r="L679" s="10">
        <v>0</v>
      </c>
      <c r="M679" s="10">
        <f t="shared" si="13"/>
        <v>2407.0523164050005</v>
      </c>
    </row>
    <row r="680" spans="1:13" x14ac:dyDescent="0.3">
      <c r="A680" s="10">
        <v>4</v>
      </c>
      <c r="B680" s="10" t="s">
        <v>1118</v>
      </c>
      <c r="C680" s="162" t="s">
        <v>23213</v>
      </c>
      <c r="D680" s="10" t="s">
        <v>23212</v>
      </c>
      <c r="E680" s="10">
        <v>1180.6151970000001</v>
      </c>
      <c r="F680" s="10">
        <v>156.19754230000001</v>
      </c>
      <c r="G680" s="10">
        <v>118.34113000000001</v>
      </c>
      <c r="H680" s="10">
        <v>0</v>
      </c>
      <c r="I680" s="10">
        <v>53.073509100000003</v>
      </c>
      <c r="J680" s="10">
        <v>13.089514183</v>
      </c>
      <c r="K680" s="10">
        <v>3.5673270000000001</v>
      </c>
      <c r="L680" s="10">
        <v>0</v>
      </c>
      <c r="M680" s="10">
        <f t="shared" si="13"/>
        <v>1524.8842195829998</v>
      </c>
    </row>
    <row r="681" spans="1:13" x14ac:dyDescent="0.3">
      <c r="A681" s="10">
        <v>4</v>
      </c>
      <c r="B681" s="10" t="s">
        <v>1118</v>
      </c>
      <c r="C681" s="162" t="s">
        <v>23215</v>
      </c>
      <c r="D681" s="10" t="s">
        <v>23214</v>
      </c>
      <c r="E681" s="10">
        <v>159.866018</v>
      </c>
      <c r="F681" s="10">
        <v>35.246627896</v>
      </c>
      <c r="G681" s="10">
        <v>543.67346299999997</v>
      </c>
      <c r="H681" s="10">
        <v>0</v>
      </c>
      <c r="I681" s="10">
        <v>7.5210578000000003</v>
      </c>
      <c r="J681" s="10">
        <v>2.7595898084999999</v>
      </c>
      <c r="K681" s="10">
        <v>16.4292737</v>
      </c>
      <c r="L681" s="10">
        <v>0</v>
      </c>
      <c r="M681" s="10">
        <f t="shared" si="13"/>
        <v>765.4960302044999</v>
      </c>
    </row>
    <row r="682" spans="1:13" x14ac:dyDescent="0.3">
      <c r="A682" s="10">
        <v>4</v>
      </c>
      <c r="B682" s="10" t="s">
        <v>1118</v>
      </c>
      <c r="C682" s="162" t="s">
        <v>23216</v>
      </c>
      <c r="D682" s="10" t="s">
        <v>252</v>
      </c>
      <c r="E682" s="10">
        <v>2487.4109100000001</v>
      </c>
      <c r="F682" s="10">
        <v>1139.9001711000001</v>
      </c>
      <c r="G682" s="10">
        <v>452.78189773000003</v>
      </c>
      <c r="H682" s="10">
        <v>2510.6397517999999</v>
      </c>
      <c r="I682" s="10">
        <v>136.57535300000001</v>
      </c>
      <c r="J682" s="10">
        <v>86.542615679999997</v>
      </c>
      <c r="K682" s="10">
        <v>13.631568940999999</v>
      </c>
      <c r="L682" s="10">
        <v>164.04786075000001</v>
      </c>
      <c r="M682" s="10">
        <f t="shared" si="13"/>
        <v>6991.5301290010002</v>
      </c>
    </row>
    <row r="683" spans="1:13" x14ac:dyDescent="0.3">
      <c r="A683" s="10">
        <v>4</v>
      </c>
      <c r="B683" s="10" t="s">
        <v>1118</v>
      </c>
      <c r="C683" s="162" t="s">
        <v>23218</v>
      </c>
      <c r="D683" s="10" t="s">
        <v>23217</v>
      </c>
      <c r="E683" s="10">
        <v>72.409520000000001</v>
      </c>
      <c r="F683" s="10">
        <v>50.617771591</v>
      </c>
      <c r="G683" s="10">
        <v>1.0581419999999999</v>
      </c>
      <c r="H683" s="10">
        <v>0</v>
      </c>
      <c r="I683" s="10">
        <v>3.7744876699999996</v>
      </c>
      <c r="J683" s="10">
        <v>4.0728831267999999</v>
      </c>
      <c r="K683" s="10">
        <v>2.3962890000000001E-2</v>
      </c>
      <c r="L683" s="10">
        <v>0</v>
      </c>
      <c r="M683" s="10">
        <f t="shared" si="13"/>
        <v>131.9567672778</v>
      </c>
    </row>
    <row r="684" spans="1:13" x14ac:dyDescent="0.3">
      <c r="A684" s="10">
        <v>4</v>
      </c>
      <c r="B684" s="10" t="s">
        <v>1118</v>
      </c>
      <c r="C684" s="162" t="s">
        <v>23219</v>
      </c>
      <c r="D684" s="10" t="s">
        <v>254</v>
      </c>
      <c r="E684" s="10">
        <v>225.802514</v>
      </c>
      <c r="F684" s="10">
        <v>57.389255159999998</v>
      </c>
      <c r="G684" s="10">
        <v>0.79372399999999999</v>
      </c>
      <c r="H684" s="10">
        <v>0</v>
      </c>
      <c r="I684" s="10">
        <v>11.5509308</v>
      </c>
      <c r="J684" s="10">
        <v>4.8332711155999997</v>
      </c>
      <c r="K684" s="10">
        <v>1.7974799999999999E-2</v>
      </c>
      <c r="L684" s="10">
        <v>0</v>
      </c>
      <c r="M684" s="10">
        <f t="shared" si="13"/>
        <v>300.38766987559995</v>
      </c>
    </row>
    <row r="685" spans="1:13" x14ac:dyDescent="0.3">
      <c r="A685" s="10">
        <v>4</v>
      </c>
      <c r="B685" s="10" t="s">
        <v>1118</v>
      </c>
      <c r="C685" s="162" t="s">
        <v>23220</v>
      </c>
      <c r="D685" s="10" t="s">
        <v>739</v>
      </c>
      <c r="E685" s="10">
        <v>1174.8743400000001</v>
      </c>
      <c r="F685" s="10">
        <v>837.36818141000003</v>
      </c>
      <c r="G685" s="10">
        <v>21.200620000000001</v>
      </c>
      <c r="H685" s="10">
        <v>0</v>
      </c>
      <c r="I685" s="10">
        <v>63.039867999999998</v>
      </c>
      <c r="J685" s="10">
        <v>69.103400734000004</v>
      </c>
      <c r="K685" s="10">
        <v>0.4801127</v>
      </c>
      <c r="L685" s="10">
        <v>0</v>
      </c>
      <c r="M685" s="10">
        <f t="shared" si="13"/>
        <v>2166.0665228440002</v>
      </c>
    </row>
    <row r="686" spans="1:13" x14ac:dyDescent="0.3">
      <c r="A686" s="10">
        <v>4</v>
      </c>
      <c r="B686" s="10" t="s">
        <v>1118</v>
      </c>
      <c r="C686" s="162" t="s">
        <v>23221</v>
      </c>
      <c r="D686" s="10" t="s">
        <v>256</v>
      </c>
      <c r="E686" s="10">
        <v>637.4348</v>
      </c>
      <c r="F686" s="10">
        <v>414.87573651000002</v>
      </c>
      <c r="G686" s="10">
        <v>110.59010494</v>
      </c>
      <c r="H686" s="10">
        <v>0</v>
      </c>
      <c r="I686" s="10">
        <v>38.918672000000001</v>
      </c>
      <c r="J686" s="10">
        <v>34.563491933999998</v>
      </c>
      <c r="K686" s="10">
        <v>3.2591131131000002</v>
      </c>
      <c r="L686" s="10">
        <v>0</v>
      </c>
      <c r="M686" s="10">
        <f t="shared" si="13"/>
        <v>1239.6419184971001</v>
      </c>
    </row>
    <row r="687" spans="1:13" x14ac:dyDescent="0.3">
      <c r="A687" s="10">
        <v>4</v>
      </c>
      <c r="B687" s="10" t="s">
        <v>1118</v>
      </c>
      <c r="C687" s="162" t="s">
        <v>23222</v>
      </c>
      <c r="D687" s="10" t="s">
        <v>552</v>
      </c>
      <c r="E687" s="10">
        <v>43.927241000000002</v>
      </c>
      <c r="F687" s="10">
        <v>48.621294831999997</v>
      </c>
      <c r="G687" s="10">
        <v>0</v>
      </c>
      <c r="H687" s="10">
        <v>0</v>
      </c>
      <c r="I687" s="10">
        <v>2.2912312299999997</v>
      </c>
      <c r="J687" s="10">
        <v>3.0956386698</v>
      </c>
      <c r="K687" s="10">
        <v>0</v>
      </c>
      <c r="L687" s="10">
        <v>0</v>
      </c>
      <c r="M687" s="10">
        <f t="shared" si="13"/>
        <v>97.935405731799989</v>
      </c>
    </row>
    <row r="688" spans="1:13" x14ac:dyDescent="0.3">
      <c r="A688" s="10">
        <v>4</v>
      </c>
      <c r="B688" s="10" t="s">
        <v>1118</v>
      </c>
      <c r="C688" s="162" t="s">
        <v>23223</v>
      </c>
      <c r="D688" s="10" t="s">
        <v>1119</v>
      </c>
      <c r="E688" s="10">
        <v>1631.0311799999999</v>
      </c>
      <c r="F688" s="10">
        <v>1138.9861206</v>
      </c>
      <c r="G688" s="10">
        <v>100.20677190000001</v>
      </c>
      <c r="H688" s="10">
        <v>0</v>
      </c>
      <c r="I688" s="10">
        <v>84.272776000000007</v>
      </c>
      <c r="J688" s="10">
        <v>77.610357613000005</v>
      </c>
      <c r="K688" s="10">
        <v>3.43424394</v>
      </c>
      <c r="L688" s="10">
        <v>0</v>
      </c>
      <c r="M688" s="10">
        <f t="shared" si="13"/>
        <v>3035.5414500530001</v>
      </c>
    </row>
    <row r="689" spans="1:13" x14ac:dyDescent="0.3">
      <c r="A689" s="10">
        <v>4</v>
      </c>
      <c r="B689" s="10" t="s">
        <v>1118</v>
      </c>
      <c r="C689" s="162" t="s">
        <v>23225</v>
      </c>
      <c r="D689" s="10" t="s">
        <v>23224</v>
      </c>
      <c r="E689" s="10">
        <v>126.426063</v>
      </c>
      <c r="F689" s="10">
        <v>59.715509631000003</v>
      </c>
      <c r="G689" s="10">
        <v>246.22889900000001</v>
      </c>
      <c r="H689" s="10">
        <v>0</v>
      </c>
      <c r="I689" s="10">
        <v>5.9799194999999994</v>
      </c>
      <c r="J689" s="10">
        <v>4.1566559851999996</v>
      </c>
      <c r="K689" s="10">
        <v>7.84609662</v>
      </c>
      <c r="L689" s="10">
        <v>0</v>
      </c>
      <c r="M689" s="10">
        <f t="shared" si="13"/>
        <v>450.35314373620002</v>
      </c>
    </row>
    <row r="690" spans="1:13" x14ac:dyDescent="0.3">
      <c r="A690" s="10">
        <v>4</v>
      </c>
      <c r="B690" s="10" t="s">
        <v>1118</v>
      </c>
      <c r="C690" s="162" t="s">
        <v>23226</v>
      </c>
      <c r="D690" s="10" t="s">
        <v>1120</v>
      </c>
      <c r="E690" s="10">
        <v>2808.5456000000004</v>
      </c>
      <c r="F690" s="10">
        <v>1945.3540052000001</v>
      </c>
      <c r="G690" s="10">
        <v>866.00330958999996</v>
      </c>
      <c r="H690" s="10">
        <v>0</v>
      </c>
      <c r="I690" s="10">
        <v>157.22377599999999</v>
      </c>
      <c r="J690" s="10">
        <v>162.52921708</v>
      </c>
      <c r="K690" s="10">
        <v>27.479218071999998</v>
      </c>
      <c r="L690" s="10">
        <v>0</v>
      </c>
      <c r="M690" s="10">
        <f t="shared" si="13"/>
        <v>5967.1351259419998</v>
      </c>
    </row>
    <row r="691" spans="1:13" x14ac:dyDescent="0.3">
      <c r="A691" s="10">
        <v>4</v>
      </c>
      <c r="B691" s="10" t="s">
        <v>1118</v>
      </c>
      <c r="C691" s="162" t="s">
        <v>23227</v>
      </c>
      <c r="D691" s="10" t="s">
        <v>22644</v>
      </c>
      <c r="E691" s="10">
        <v>311.01642799999996</v>
      </c>
      <c r="F691" s="10">
        <v>173.05282364000001</v>
      </c>
      <c r="G691" s="10">
        <v>457.25830000000002</v>
      </c>
      <c r="H691" s="10">
        <v>0</v>
      </c>
      <c r="I691" s="10">
        <v>16.940571499999997</v>
      </c>
      <c r="J691" s="10">
        <v>14.504283280999999</v>
      </c>
      <c r="K691" s="10">
        <v>13.638135999999999</v>
      </c>
      <c r="L691" s="10">
        <v>0</v>
      </c>
      <c r="M691" s="10">
        <f t="shared" si="13"/>
        <v>986.41054242099995</v>
      </c>
    </row>
    <row r="692" spans="1:13" x14ac:dyDescent="0.3">
      <c r="A692" s="10">
        <v>4</v>
      </c>
      <c r="B692" s="10" t="s">
        <v>1118</v>
      </c>
      <c r="C692" s="162" t="s">
        <v>23229</v>
      </c>
      <c r="D692" s="10" t="s">
        <v>23228</v>
      </c>
      <c r="E692" s="10">
        <v>325.71785199999999</v>
      </c>
      <c r="F692" s="10">
        <v>218.29089493999999</v>
      </c>
      <c r="G692" s="10">
        <v>27.9500022</v>
      </c>
      <c r="H692" s="10">
        <v>0</v>
      </c>
      <c r="I692" s="10">
        <v>18.217675500000002</v>
      </c>
      <c r="J692" s="10">
        <v>18.342274437</v>
      </c>
      <c r="K692" s="10">
        <v>0.63295999000000003</v>
      </c>
      <c r="L692" s="10">
        <v>0</v>
      </c>
      <c r="M692" s="10">
        <f t="shared" si="13"/>
        <v>609.15165906700008</v>
      </c>
    </row>
    <row r="693" spans="1:13" x14ac:dyDescent="0.3">
      <c r="A693" s="10">
        <v>4</v>
      </c>
      <c r="B693" s="10" t="s">
        <v>1118</v>
      </c>
      <c r="C693" s="162" t="s">
        <v>23230</v>
      </c>
      <c r="D693" s="10" t="s">
        <v>213</v>
      </c>
      <c r="E693" s="10">
        <v>1078.5629000000001</v>
      </c>
      <c r="F693" s="10">
        <v>467.06694076000002</v>
      </c>
      <c r="G693" s="10">
        <v>70.137135000000001</v>
      </c>
      <c r="H693" s="10">
        <v>0</v>
      </c>
      <c r="I693" s="10">
        <v>51.891408999999996</v>
      </c>
      <c r="J693" s="10">
        <v>37.842968902000003</v>
      </c>
      <c r="K693" s="10">
        <v>2.091904</v>
      </c>
      <c r="L693" s="10">
        <v>0</v>
      </c>
      <c r="M693" s="10">
        <f t="shared" si="13"/>
        <v>1707.5932576620003</v>
      </c>
    </row>
    <row r="694" spans="1:13" x14ac:dyDescent="0.3">
      <c r="A694" s="10">
        <v>4</v>
      </c>
      <c r="B694" s="10" t="s">
        <v>1118</v>
      </c>
      <c r="C694" s="162" t="s">
        <v>23231</v>
      </c>
      <c r="D694" s="10" t="s">
        <v>286</v>
      </c>
      <c r="E694" s="10">
        <v>795.14573000000007</v>
      </c>
      <c r="F694" s="10">
        <v>79.080364993000003</v>
      </c>
      <c r="G694" s="10">
        <v>170.6238448</v>
      </c>
      <c r="H694" s="10">
        <v>0</v>
      </c>
      <c r="I694" s="10">
        <v>32.194948199999999</v>
      </c>
      <c r="J694" s="10">
        <v>6.4870678789999996</v>
      </c>
      <c r="K694" s="10">
        <v>5.5425517199999996</v>
      </c>
      <c r="L694" s="10">
        <v>0</v>
      </c>
      <c r="M694" s="10">
        <f t="shared" si="13"/>
        <v>1089.0745075919999</v>
      </c>
    </row>
    <row r="695" spans="1:13" x14ac:dyDescent="0.3">
      <c r="A695" s="10">
        <v>4</v>
      </c>
      <c r="B695" s="10" t="s">
        <v>1118</v>
      </c>
      <c r="C695" s="162" t="s">
        <v>23232</v>
      </c>
      <c r="D695" s="10" t="s">
        <v>259</v>
      </c>
      <c r="E695" s="10">
        <v>1268.7120499999999</v>
      </c>
      <c r="F695" s="10">
        <v>398.97454900000002</v>
      </c>
      <c r="G695" s="10">
        <v>263.86591697</v>
      </c>
      <c r="H695" s="10">
        <v>0</v>
      </c>
      <c r="I695" s="10">
        <v>59.360985799999995</v>
      </c>
      <c r="J695" s="10">
        <v>33.049774124000002</v>
      </c>
      <c r="K695" s="10">
        <v>7.8775422539999997</v>
      </c>
      <c r="L695" s="10">
        <v>0</v>
      </c>
      <c r="M695" s="10">
        <f t="shared" si="13"/>
        <v>2031.8408181479997</v>
      </c>
    </row>
    <row r="696" spans="1:13" x14ac:dyDescent="0.3">
      <c r="A696" s="10">
        <v>4</v>
      </c>
      <c r="B696" s="10" t="s">
        <v>1118</v>
      </c>
      <c r="C696" s="162" t="s">
        <v>23233</v>
      </c>
      <c r="D696" s="10" t="s">
        <v>22815</v>
      </c>
      <c r="E696" s="10">
        <v>122.051343</v>
      </c>
      <c r="F696" s="10">
        <v>43.282676285999997</v>
      </c>
      <c r="G696" s="10">
        <v>25.684670000000001</v>
      </c>
      <c r="H696" s="10">
        <v>0</v>
      </c>
      <c r="I696" s="10">
        <v>6.1665937</v>
      </c>
      <c r="J696" s="10">
        <v>3.5352305602</v>
      </c>
      <c r="K696" s="10">
        <v>0.77594799999999997</v>
      </c>
      <c r="L696" s="10">
        <v>0</v>
      </c>
      <c r="M696" s="10">
        <f t="shared" si="13"/>
        <v>201.49646154620001</v>
      </c>
    </row>
    <row r="697" spans="1:13" x14ac:dyDescent="0.3">
      <c r="A697" s="10">
        <v>4</v>
      </c>
      <c r="B697" s="10" t="s">
        <v>1118</v>
      </c>
      <c r="C697" s="162" t="s">
        <v>23235</v>
      </c>
      <c r="D697" s="10" t="s">
        <v>23234</v>
      </c>
      <c r="E697" s="10">
        <v>730.36602500000004</v>
      </c>
      <c r="F697" s="10">
        <v>94.647829627999997</v>
      </c>
      <c r="G697" s="10">
        <v>383.44041355000002</v>
      </c>
      <c r="H697" s="10">
        <v>0</v>
      </c>
      <c r="I697" s="10">
        <v>31.029346799999999</v>
      </c>
      <c r="J697" s="10">
        <v>7.7697127203000003</v>
      </c>
      <c r="K697" s="10">
        <v>11.789362969000001</v>
      </c>
      <c r="L697" s="10">
        <v>0</v>
      </c>
      <c r="M697" s="10">
        <f t="shared" si="13"/>
        <v>1259.0426906672999</v>
      </c>
    </row>
    <row r="698" spans="1:13" x14ac:dyDescent="0.3">
      <c r="A698" s="10">
        <v>4</v>
      </c>
      <c r="B698" s="10" t="s">
        <v>1118</v>
      </c>
      <c r="C698" s="162" t="s">
        <v>23237</v>
      </c>
      <c r="D698" s="10" t="s">
        <v>23236</v>
      </c>
      <c r="E698" s="10">
        <v>792.01498800000002</v>
      </c>
      <c r="F698" s="10">
        <v>34.218049047000001</v>
      </c>
      <c r="G698" s="10">
        <v>194.55823000000001</v>
      </c>
      <c r="H698" s="10">
        <v>0</v>
      </c>
      <c r="I698" s="10">
        <v>28.045764299999998</v>
      </c>
      <c r="J698" s="10">
        <v>2.921483448</v>
      </c>
      <c r="K698" s="10">
        <v>6.6470729999999998</v>
      </c>
      <c r="L698" s="10">
        <v>0</v>
      </c>
      <c r="M698" s="10">
        <f t="shared" si="13"/>
        <v>1058.405587795</v>
      </c>
    </row>
    <row r="699" spans="1:13" x14ac:dyDescent="0.3">
      <c r="A699" s="10">
        <v>4</v>
      </c>
      <c r="B699" s="10" t="s">
        <v>1118</v>
      </c>
      <c r="C699" s="162" t="s">
        <v>23238</v>
      </c>
      <c r="D699" s="10" t="s">
        <v>261</v>
      </c>
      <c r="E699" s="10">
        <v>222.82604999999998</v>
      </c>
      <c r="F699" s="10">
        <v>104.08067459999999</v>
      </c>
      <c r="G699" s="10">
        <v>0</v>
      </c>
      <c r="H699" s="10">
        <v>0</v>
      </c>
      <c r="I699" s="10">
        <v>11.3780676</v>
      </c>
      <c r="J699" s="10">
        <v>8.4961057474999997</v>
      </c>
      <c r="K699" s="10">
        <v>0</v>
      </c>
      <c r="L699" s="10">
        <v>0</v>
      </c>
      <c r="M699" s="10">
        <f t="shared" si="13"/>
        <v>346.78089794749997</v>
      </c>
    </row>
    <row r="700" spans="1:13" x14ac:dyDescent="0.3">
      <c r="A700" s="10">
        <v>4</v>
      </c>
      <c r="B700" s="10" t="s">
        <v>1118</v>
      </c>
      <c r="C700" s="162" t="s">
        <v>23240</v>
      </c>
      <c r="D700" s="10" t="s">
        <v>23239</v>
      </c>
      <c r="E700" s="10">
        <v>374.77608800000002</v>
      </c>
      <c r="F700" s="10">
        <v>142.19729011000001</v>
      </c>
      <c r="G700" s="10">
        <v>59.829933650000001</v>
      </c>
      <c r="H700" s="10">
        <v>0</v>
      </c>
      <c r="I700" s="10">
        <v>18.007449599999998</v>
      </c>
      <c r="J700" s="10">
        <v>10.00341925</v>
      </c>
      <c r="K700" s="10">
        <v>1.781026411</v>
      </c>
      <c r="L700" s="10">
        <v>0</v>
      </c>
      <c r="M700" s="10">
        <f t="shared" si="13"/>
        <v>606.59520702099996</v>
      </c>
    </row>
    <row r="701" spans="1:13" x14ac:dyDescent="0.3">
      <c r="A701" s="10">
        <v>4</v>
      </c>
      <c r="B701" s="10" t="s">
        <v>1118</v>
      </c>
      <c r="C701" s="162" t="s">
        <v>23241</v>
      </c>
      <c r="D701" s="10" t="s">
        <v>15</v>
      </c>
      <c r="E701" s="10">
        <v>3883.8461900000002</v>
      </c>
      <c r="F701" s="10">
        <v>1645.2051968000001</v>
      </c>
      <c r="G701" s="10">
        <v>370.16798249999999</v>
      </c>
      <c r="H701" s="10">
        <v>0</v>
      </c>
      <c r="I701" s="10">
        <v>211.067376</v>
      </c>
      <c r="J701" s="10">
        <v>138.21534353999999</v>
      </c>
      <c r="K701" s="10">
        <v>11.538929267</v>
      </c>
      <c r="L701" s="10">
        <v>0</v>
      </c>
      <c r="M701" s="10">
        <f t="shared" si="13"/>
        <v>6260.0410181069992</v>
      </c>
    </row>
    <row r="702" spans="1:13" x14ac:dyDescent="0.3">
      <c r="A702" s="10">
        <v>4</v>
      </c>
      <c r="B702" s="10" t="s">
        <v>1118</v>
      </c>
      <c r="C702" s="162" t="s">
        <v>23242</v>
      </c>
      <c r="D702" s="10" t="s">
        <v>974</v>
      </c>
      <c r="E702" s="10">
        <v>192.92661000000001</v>
      </c>
      <c r="F702" s="10">
        <v>111.40844287</v>
      </c>
      <c r="G702" s="10">
        <v>54.960120000000003</v>
      </c>
      <c r="H702" s="10">
        <v>0</v>
      </c>
      <c r="I702" s="10">
        <v>10.3717457</v>
      </c>
      <c r="J702" s="10">
        <v>9.1611755479999992</v>
      </c>
      <c r="K702" s="10">
        <v>1.7508319999999999</v>
      </c>
      <c r="L702" s="10">
        <v>0</v>
      </c>
      <c r="M702" s="10">
        <f t="shared" si="13"/>
        <v>380.57892611800008</v>
      </c>
    </row>
    <row r="703" spans="1:13" x14ac:dyDescent="0.3">
      <c r="A703" s="10">
        <v>4</v>
      </c>
      <c r="B703" s="10" t="s">
        <v>1118</v>
      </c>
      <c r="C703" s="162" t="s">
        <v>23244</v>
      </c>
      <c r="D703" s="10" t="s">
        <v>23243</v>
      </c>
      <c r="E703" s="10">
        <v>1009.591597</v>
      </c>
      <c r="F703" s="10">
        <v>150.15284672999999</v>
      </c>
      <c r="G703" s="10">
        <v>446.24486144999997</v>
      </c>
      <c r="H703" s="10">
        <v>0</v>
      </c>
      <c r="I703" s="10">
        <v>36.7705707</v>
      </c>
      <c r="J703" s="10">
        <v>12.606923308000001</v>
      </c>
      <c r="K703" s="10">
        <v>13.826722369000001</v>
      </c>
      <c r="L703" s="10">
        <v>0</v>
      </c>
      <c r="M703" s="10">
        <f t="shared" si="13"/>
        <v>1669.1935215569999</v>
      </c>
    </row>
    <row r="704" spans="1:13" x14ac:dyDescent="0.3">
      <c r="A704" s="10">
        <v>4</v>
      </c>
      <c r="B704" s="10" t="s">
        <v>1118</v>
      </c>
      <c r="C704" s="162" t="s">
        <v>23245</v>
      </c>
      <c r="D704" s="10" t="s">
        <v>1121</v>
      </c>
      <c r="E704" s="10">
        <v>682.55691999999999</v>
      </c>
      <c r="F704" s="10">
        <v>206.24368457</v>
      </c>
      <c r="G704" s="10">
        <v>43.7984267</v>
      </c>
      <c r="H704" s="10">
        <v>0</v>
      </c>
      <c r="I704" s="10">
        <v>39.296161999999995</v>
      </c>
      <c r="J704" s="10">
        <v>17.079393999000001</v>
      </c>
      <c r="K704" s="10">
        <v>1.1417831279999999</v>
      </c>
      <c r="L704" s="10">
        <v>0</v>
      </c>
      <c r="M704" s="10">
        <f t="shared" si="13"/>
        <v>990.11637039700008</v>
      </c>
    </row>
    <row r="705" spans="1:13" x14ac:dyDescent="0.3">
      <c r="A705" s="10">
        <v>4</v>
      </c>
      <c r="B705" s="10" t="s">
        <v>1118</v>
      </c>
      <c r="C705" s="162" t="s">
        <v>23246</v>
      </c>
      <c r="D705" s="10" t="s">
        <v>159</v>
      </c>
      <c r="E705" s="10">
        <v>899.64386000000002</v>
      </c>
      <c r="F705" s="10">
        <v>310.11179936000002</v>
      </c>
      <c r="G705" s="10">
        <v>108.12182199999999</v>
      </c>
      <c r="H705" s="10">
        <v>0</v>
      </c>
      <c r="I705" s="10">
        <v>48.340067999999995</v>
      </c>
      <c r="J705" s="10">
        <v>25.746015342</v>
      </c>
      <c r="K705" s="10">
        <v>3.7862876000000001</v>
      </c>
      <c r="L705" s="10">
        <v>0</v>
      </c>
      <c r="M705" s="10">
        <f t="shared" si="13"/>
        <v>1395.7498523019999</v>
      </c>
    </row>
    <row r="706" spans="1:13" x14ac:dyDescent="0.3">
      <c r="A706" s="10">
        <v>4</v>
      </c>
      <c r="B706" s="10" t="s">
        <v>1118</v>
      </c>
      <c r="C706" s="162" t="s">
        <v>23248</v>
      </c>
      <c r="D706" s="10" t="s">
        <v>23247</v>
      </c>
      <c r="E706" s="10">
        <v>142.41720000000001</v>
      </c>
      <c r="F706" s="10">
        <v>138.50591864</v>
      </c>
      <c r="G706" s="10">
        <v>43.139723699999998</v>
      </c>
      <c r="H706" s="10">
        <v>0</v>
      </c>
      <c r="I706" s="10">
        <v>7.6322191000000004</v>
      </c>
      <c r="J706" s="10">
        <v>11.550282994</v>
      </c>
      <c r="K706" s="10">
        <v>1.1788868290000001</v>
      </c>
      <c r="L706" s="10">
        <v>0</v>
      </c>
      <c r="M706" s="10">
        <f t="shared" si="13"/>
        <v>344.42423126299997</v>
      </c>
    </row>
    <row r="707" spans="1:13" x14ac:dyDescent="0.3">
      <c r="A707" s="10">
        <v>4</v>
      </c>
      <c r="B707" s="10" t="s">
        <v>1118</v>
      </c>
      <c r="C707" s="162" t="s">
        <v>23250</v>
      </c>
      <c r="D707" s="10" t="s">
        <v>23249</v>
      </c>
      <c r="E707" s="10">
        <v>38.199124600000005</v>
      </c>
      <c r="F707" s="10">
        <v>33.785696354000002</v>
      </c>
      <c r="G707" s="10">
        <v>79.931520000000006</v>
      </c>
      <c r="H707" s="10">
        <v>0</v>
      </c>
      <c r="I707" s="10">
        <v>2.0032375600000001</v>
      </c>
      <c r="J707" s="10">
        <v>2.0265177216999999</v>
      </c>
      <c r="K707" s="10">
        <v>2.6527080999999999</v>
      </c>
      <c r="L707" s="10">
        <v>0</v>
      </c>
      <c r="M707" s="10">
        <f t="shared" si="13"/>
        <v>158.59880433570004</v>
      </c>
    </row>
    <row r="708" spans="1:13" x14ac:dyDescent="0.3">
      <c r="A708" s="10">
        <v>4</v>
      </c>
      <c r="B708" s="10" t="s">
        <v>1118</v>
      </c>
      <c r="C708" s="162" t="s">
        <v>23251</v>
      </c>
      <c r="D708" s="10" t="s">
        <v>289</v>
      </c>
      <c r="E708" s="10">
        <v>495.75405000000001</v>
      </c>
      <c r="F708" s="10">
        <v>729.08032436999997</v>
      </c>
      <c r="G708" s="10">
        <v>239.79956200000001</v>
      </c>
      <c r="H708" s="10">
        <v>0</v>
      </c>
      <c r="I708" s="10">
        <v>24.294260299999998</v>
      </c>
      <c r="J708" s="10">
        <v>60.415376236999997</v>
      </c>
      <c r="K708" s="10">
        <v>7.7179734</v>
      </c>
      <c r="L708" s="10">
        <v>0</v>
      </c>
      <c r="M708" s="10">
        <f t="shared" si="13"/>
        <v>1557.0615463069996</v>
      </c>
    </row>
    <row r="709" spans="1:13" x14ac:dyDescent="0.3">
      <c r="A709" s="10">
        <v>4</v>
      </c>
      <c r="B709" s="10" t="s">
        <v>1118</v>
      </c>
      <c r="C709" s="162" t="s">
        <v>23252</v>
      </c>
      <c r="D709" s="10" t="s">
        <v>23005</v>
      </c>
      <c r="E709" s="10">
        <v>202.72035599999998</v>
      </c>
      <c r="F709" s="10">
        <v>60.780409820999999</v>
      </c>
      <c r="G709" s="10">
        <v>166.93121199999999</v>
      </c>
      <c r="H709" s="10">
        <v>0</v>
      </c>
      <c r="I709" s="10">
        <v>10.4793991</v>
      </c>
      <c r="J709" s="10">
        <v>4.9113988407000004</v>
      </c>
      <c r="K709" s="10">
        <v>4.8580622</v>
      </c>
      <c r="L709" s="10">
        <v>0</v>
      </c>
      <c r="M709" s="10">
        <f t="shared" si="13"/>
        <v>450.68083796169992</v>
      </c>
    </row>
    <row r="710" spans="1:13" x14ac:dyDescent="0.3">
      <c r="A710" s="10">
        <v>4</v>
      </c>
      <c r="B710" s="10" t="s">
        <v>1118</v>
      </c>
      <c r="C710" s="162" t="s">
        <v>23254</v>
      </c>
      <c r="D710" s="10" t="s">
        <v>23253</v>
      </c>
      <c r="E710" s="10">
        <v>417.24301199999996</v>
      </c>
      <c r="F710" s="10">
        <v>119.0029601</v>
      </c>
      <c r="G710" s="10">
        <v>27.420441</v>
      </c>
      <c r="H710" s="10">
        <v>0</v>
      </c>
      <c r="I710" s="10">
        <v>19.4659561</v>
      </c>
      <c r="J710" s="10">
        <v>9.7819776628999993</v>
      </c>
      <c r="K710" s="10">
        <v>0.62096770000000001</v>
      </c>
      <c r="L710" s="10">
        <v>0</v>
      </c>
      <c r="M710" s="10">
        <f t="shared" si="13"/>
        <v>593.5353145629</v>
      </c>
    </row>
    <row r="711" spans="1:13" x14ac:dyDescent="0.3">
      <c r="A711" s="10">
        <v>4</v>
      </c>
      <c r="B711" s="10" t="s">
        <v>1118</v>
      </c>
      <c r="C711" s="162" t="s">
        <v>23256</v>
      </c>
      <c r="D711" s="10" t="s">
        <v>23255</v>
      </c>
      <c r="E711" s="10">
        <v>103.044989</v>
      </c>
      <c r="F711" s="10">
        <v>42.334043504999997</v>
      </c>
      <c r="G711" s="10">
        <v>5.1384600000000002</v>
      </c>
      <c r="H711" s="10">
        <v>0</v>
      </c>
      <c r="I711" s="10">
        <v>5.3685542999999996</v>
      </c>
      <c r="J711" s="10">
        <v>3.4695513734999999</v>
      </c>
      <c r="K711" s="10">
        <v>0.11636630000000001</v>
      </c>
      <c r="L711" s="10">
        <v>0</v>
      </c>
      <c r="M711" s="10">
        <f t="shared" ref="M711:M774" si="14">SUM(E711:L711)</f>
        <v>159.47196447850001</v>
      </c>
    </row>
    <row r="712" spans="1:13" x14ac:dyDescent="0.3">
      <c r="A712" s="10">
        <v>4</v>
      </c>
      <c r="B712" s="10" t="s">
        <v>1118</v>
      </c>
      <c r="C712" s="162" t="s">
        <v>23258</v>
      </c>
      <c r="D712" s="10" t="s">
        <v>23257</v>
      </c>
      <c r="E712" s="10">
        <v>228.586781</v>
      </c>
      <c r="F712" s="10">
        <v>146.65439583</v>
      </c>
      <c r="G712" s="10">
        <v>11.3516487</v>
      </c>
      <c r="H712" s="10">
        <v>0</v>
      </c>
      <c r="I712" s="10">
        <v>11.6542967</v>
      </c>
      <c r="J712" s="10">
        <v>11.94156409</v>
      </c>
      <c r="K712" s="10">
        <v>0.25707140099999998</v>
      </c>
      <c r="L712" s="10">
        <v>0</v>
      </c>
      <c r="M712" s="10">
        <f t="shared" si="14"/>
        <v>410.44575772099995</v>
      </c>
    </row>
    <row r="713" spans="1:13" x14ac:dyDescent="0.3">
      <c r="A713" s="10">
        <v>4</v>
      </c>
      <c r="B713" s="10" t="s">
        <v>1118</v>
      </c>
      <c r="C713" s="162" t="s">
        <v>23259</v>
      </c>
      <c r="D713" s="10" t="s">
        <v>393</v>
      </c>
      <c r="E713" s="10">
        <v>420.22747000000004</v>
      </c>
      <c r="F713" s="10">
        <v>390.19660234999998</v>
      </c>
      <c r="G713" s="10">
        <v>117.85284</v>
      </c>
      <c r="H713" s="10">
        <v>0</v>
      </c>
      <c r="I713" s="10">
        <v>24.879672499999998</v>
      </c>
      <c r="J713" s="10">
        <v>32.596294948999997</v>
      </c>
      <c r="K713" s="10">
        <v>3.5150679</v>
      </c>
      <c r="L713" s="10">
        <v>0</v>
      </c>
      <c r="M713" s="10">
        <f t="shared" si="14"/>
        <v>989.26794769899993</v>
      </c>
    </row>
    <row r="714" spans="1:13" x14ac:dyDescent="0.3">
      <c r="A714" s="10">
        <v>4</v>
      </c>
      <c r="B714" s="10" t="s">
        <v>1118</v>
      </c>
      <c r="C714" s="162" t="s">
        <v>23260</v>
      </c>
      <c r="D714" s="10" t="s">
        <v>326</v>
      </c>
      <c r="E714" s="10">
        <v>666.22568999999999</v>
      </c>
      <c r="F714" s="10">
        <v>256.56875537000002</v>
      </c>
      <c r="G714" s="10">
        <v>560.78153081000005</v>
      </c>
      <c r="H714" s="10">
        <v>0</v>
      </c>
      <c r="I714" s="10">
        <v>37.435400000000001</v>
      </c>
      <c r="J714" s="10">
        <v>21.295660134999999</v>
      </c>
      <c r="K714" s="10">
        <v>19.422626000000001</v>
      </c>
      <c r="L714" s="10">
        <v>0</v>
      </c>
      <c r="M714" s="10">
        <f t="shared" si="14"/>
        <v>1561.729662315</v>
      </c>
    </row>
    <row r="715" spans="1:13" x14ac:dyDescent="0.3">
      <c r="A715" s="10">
        <v>4</v>
      </c>
      <c r="B715" s="10" t="s">
        <v>1118</v>
      </c>
      <c r="C715" s="162" t="s">
        <v>23261</v>
      </c>
      <c r="D715" s="10" t="s">
        <v>665</v>
      </c>
      <c r="E715" s="10">
        <v>1031.4469799999999</v>
      </c>
      <c r="F715" s="10">
        <v>717.47638941000002</v>
      </c>
      <c r="G715" s="10">
        <v>0</v>
      </c>
      <c r="H715" s="10">
        <v>0</v>
      </c>
      <c r="I715" s="10">
        <v>60.036289000000004</v>
      </c>
      <c r="J715" s="10">
        <v>58.716610623999998</v>
      </c>
      <c r="K715" s="10">
        <v>0</v>
      </c>
      <c r="L715" s="10">
        <v>0</v>
      </c>
      <c r="M715" s="10">
        <f t="shared" si="14"/>
        <v>1867.6762690339997</v>
      </c>
    </row>
    <row r="716" spans="1:13" x14ac:dyDescent="0.3">
      <c r="A716" s="10">
        <v>4</v>
      </c>
      <c r="B716" s="10" t="s">
        <v>1118</v>
      </c>
      <c r="C716" s="162" t="s">
        <v>23262</v>
      </c>
      <c r="D716" s="10" t="s">
        <v>666</v>
      </c>
      <c r="E716" s="10">
        <v>1561.3095599999999</v>
      </c>
      <c r="F716" s="10">
        <v>54.919023645999999</v>
      </c>
      <c r="G716" s="10">
        <v>14.759254</v>
      </c>
      <c r="H716" s="10">
        <v>0</v>
      </c>
      <c r="I716" s="10">
        <v>51.122990099999996</v>
      </c>
      <c r="J716" s="10">
        <v>4.4903608889999997</v>
      </c>
      <c r="K716" s="10">
        <v>0.33424019999999999</v>
      </c>
      <c r="L716" s="10">
        <v>0</v>
      </c>
      <c r="M716" s="10">
        <f t="shared" si="14"/>
        <v>1686.9354288349998</v>
      </c>
    </row>
    <row r="717" spans="1:13" x14ac:dyDescent="0.3">
      <c r="A717" s="10">
        <v>4</v>
      </c>
      <c r="B717" s="10" t="s">
        <v>1118</v>
      </c>
      <c r="C717" s="162" t="s">
        <v>23263</v>
      </c>
      <c r="D717" s="10" t="s">
        <v>262</v>
      </c>
      <c r="E717" s="10">
        <v>7095.0827999999992</v>
      </c>
      <c r="F717" s="10">
        <v>3256.2837500000001</v>
      </c>
      <c r="G717" s="10">
        <v>1557.1673546</v>
      </c>
      <c r="H717" s="10">
        <v>0</v>
      </c>
      <c r="I717" s="10">
        <v>358.87506999999999</v>
      </c>
      <c r="J717" s="10">
        <v>272.90136088999998</v>
      </c>
      <c r="K717" s="10">
        <v>47.637221621999998</v>
      </c>
      <c r="L717" s="10">
        <v>0</v>
      </c>
      <c r="M717" s="10">
        <f t="shared" si="14"/>
        <v>12587.947557112</v>
      </c>
    </row>
    <row r="718" spans="1:13" x14ac:dyDescent="0.3">
      <c r="A718" s="10">
        <v>4</v>
      </c>
      <c r="B718" s="10" t="s">
        <v>1118</v>
      </c>
      <c r="C718" s="162" t="s">
        <v>23264</v>
      </c>
      <c r="D718" s="10" t="s">
        <v>960</v>
      </c>
      <c r="E718" s="10">
        <v>280.96751599999999</v>
      </c>
      <c r="F718" s="10">
        <v>99.548695107</v>
      </c>
      <c r="G718" s="10">
        <v>16.3131445</v>
      </c>
      <c r="H718" s="10">
        <v>0</v>
      </c>
      <c r="I718" s="10">
        <v>14.369004499999999</v>
      </c>
      <c r="J718" s="10">
        <v>8.0982126022000003</v>
      </c>
      <c r="K718" s="10">
        <v>0.36942920299999998</v>
      </c>
      <c r="L718" s="10">
        <v>0</v>
      </c>
      <c r="M718" s="10">
        <f t="shared" si="14"/>
        <v>419.66600191220004</v>
      </c>
    </row>
    <row r="719" spans="1:13" x14ac:dyDescent="0.3">
      <c r="A719" s="10">
        <v>4</v>
      </c>
      <c r="B719" s="10" t="s">
        <v>1118</v>
      </c>
      <c r="C719" s="162" t="s">
        <v>23266</v>
      </c>
      <c r="D719" s="10" t="s">
        <v>23265</v>
      </c>
      <c r="E719" s="10">
        <v>31.3890639</v>
      </c>
      <c r="F719" s="10">
        <v>11.644339921</v>
      </c>
      <c r="G719" s="10">
        <v>1.76888</v>
      </c>
      <c r="H719" s="10">
        <v>0</v>
      </c>
      <c r="I719" s="10">
        <v>1.6260183399999999</v>
      </c>
      <c r="J719" s="10">
        <v>0.93083270880000002</v>
      </c>
      <c r="K719" s="10">
        <v>6.1943900000000003E-2</v>
      </c>
      <c r="L719" s="10">
        <v>0</v>
      </c>
      <c r="M719" s="10">
        <f t="shared" si="14"/>
        <v>47.421078769800005</v>
      </c>
    </row>
    <row r="720" spans="1:13" x14ac:dyDescent="0.3">
      <c r="A720" s="10">
        <v>4</v>
      </c>
      <c r="B720" s="10" t="s">
        <v>1118</v>
      </c>
      <c r="C720" s="162" t="s">
        <v>23267</v>
      </c>
      <c r="D720" s="10" t="s">
        <v>263</v>
      </c>
      <c r="E720" s="10">
        <v>1416.23208</v>
      </c>
      <c r="F720" s="10">
        <v>352.38942684</v>
      </c>
      <c r="G720" s="10">
        <v>67.376147007</v>
      </c>
      <c r="H720" s="10">
        <v>525.51387906000002</v>
      </c>
      <c r="I720" s="10">
        <v>60.468764</v>
      </c>
      <c r="J720" s="10">
        <v>23.263153795000001</v>
      </c>
      <c r="K720" s="10">
        <v>1.9204449817</v>
      </c>
      <c r="L720" s="10">
        <v>39.065392066000001</v>
      </c>
      <c r="M720" s="10">
        <f t="shared" si="14"/>
        <v>2486.2292877497002</v>
      </c>
    </row>
    <row r="721" spans="1:13" x14ac:dyDescent="0.3">
      <c r="A721" s="10">
        <v>4</v>
      </c>
      <c r="B721" s="10" t="s">
        <v>1118</v>
      </c>
      <c r="C721" s="162" t="s">
        <v>23269</v>
      </c>
      <c r="D721" s="10" t="s">
        <v>23268</v>
      </c>
      <c r="E721" s="10">
        <v>1280.80808</v>
      </c>
      <c r="F721" s="10">
        <v>197.57876522000001</v>
      </c>
      <c r="G721" s="10">
        <v>584.01036999999997</v>
      </c>
      <c r="H721" s="10">
        <v>0</v>
      </c>
      <c r="I721" s="10">
        <v>54.697869600000004</v>
      </c>
      <c r="J721" s="10">
        <v>16.598592274000001</v>
      </c>
      <c r="K721" s="10">
        <v>18.949337</v>
      </c>
      <c r="L721" s="10">
        <v>0</v>
      </c>
      <c r="M721" s="10">
        <f t="shared" si="14"/>
        <v>2152.6430140940001</v>
      </c>
    </row>
    <row r="722" spans="1:13" x14ac:dyDescent="0.3">
      <c r="A722" s="10">
        <v>4</v>
      </c>
      <c r="B722" s="10" t="s">
        <v>1118</v>
      </c>
      <c r="C722" s="162" t="s">
        <v>23271</v>
      </c>
      <c r="D722" s="10" t="s">
        <v>23270</v>
      </c>
      <c r="E722" s="10">
        <v>222.26872899999998</v>
      </c>
      <c r="F722" s="10">
        <v>95.426419249999995</v>
      </c>
      <c r="G722" s="10">
        <v>43.619169999999997</v>
      </c>
      <c r="H722" s="10">
        <v>0</v>
      </c>
      <c r="I722" s="10">
        <v>12.2139881</v>
      </c>
      <c r="J722" s="10">
        <v>7.9411747700999999</v>
      </c>
      <c r="K722" s="10">
        <v>1.3009805000000001</v>
      </c>
      <c r="L722" s="10">
        <v>0</v>
      </c>
      <c r="M722" s="10">
        <f t="shared" si="14"/>
        <v>382.77046162009998</v>
      </c>
    </row>
    <row r="723" spans="1:13" x14ac:dyDescent="0.3">
      <c r="A723" s="10">
        <v>4</v>
      </c>
      <c r="B723" s="10" t="s">
        <v>1118</v>
      </c>
      <c r="C723" s="162" t="s">
        <v>23272</v>
      </c>
      <c r="D723" s="10" t="s">
        <v>327</v>
      </c>
      <c r="E723" s="10">
        <v>573.45402999999999</v>
      </c>
      <c r="F723" s="10">
        <v>105.78848843</v>
      </c>
      <c r="G723" s="10">
        <v>54.210099999999997</v>
      </c>
      <c r="H723" s="10">
        <v>0</v>
      </c>
      <c r="I723" s="10">
        <v>23.6032744</v>
      </c>
      <c r="J723" s="10">
        <v>7.9874425759000003</v>
      </c>
      <c r="K723" s="10">
        <v>1.6168670000000001</v>
      </c>
      <c r="L723" s="10">
        <v>0</v>
      </c>
      <c r="M723" s="10">
        <f t="shared" si="14"/>
        <v>766.66020240590001</v>
      </c>
    </row>
    <row r="724" spans="1:13" x14ac:dyDescent="0.3">
      <c r="A724" s="10">
        <v>4</v>
      </c>
      <c r="B724" s="10" t="s">
        <v>1118</v>
      </c>
      <c r="C724" s="162" t="s">
        <v>23273</v>
      </c>
      <c r="D724" s="10" t="s">
        <v>265</v>
      </c>
      <c r="E724" s="10">
        <v>3615.7211000000002</v>
      </c>
      <c r="F724" s="10">
        <v>3016.0895561000002</v>
      </c>
      <c r="G724" s="10">
        <v>325.68499000000003</v>
      </c>
      <c r="H724" s="10">
        <v>0</v>
      </c>
      <c r="I724" s="10">
        <v>200.780022</v>
      </c>
      <c r="J724" s="10">
        <v>251.59278191000001</v>
      </c>
      <c r="K724" s="10">
        <v>10.571938400000001</v>
      </c>
      <c r="L724" s="10">
        <v>0</v>
      </c>
      <c r="M724" s="10">
        <f t="shared" si="14"/>
        <v>7420.4403884100002</v>
      </c>
    </row>
    <row r="725" spans="1:13" x14ac:dyDescent="0.3">
      <c r="A725" s="10">
        <v>4</v>
      </c>
      <c r="B725" s="10" t="s">
        <v>1118</v>
      </c>
      <c r="C725" s="162" t="s">
        <v>23275</v>
      </c>
      <c r="D725" s="10" t="s">
        <v>23274</v>
      </c>
      <c r="E725" s="10">
        <v>440.29997100000003</v>
      </c>
      <c r="F725" s="10">
        <v>133.70453154</v>
      </c>
      <c r="G725" s="10">
        <v>66.500629000000004</v>
      </c>
      <c r="H725" s="10">
        <v>0</v>
      </c>
      <c r="I725" s="10">
        <v>22.618010600000002</v>
      </c>
      <c r="J725" s="10">
        <v>11.168720735999999</v>
      </c>
      <c r="K725" s="10">
        <v>2.3287629000000001</v>
      </c>
      <c r="L725" s="10">
        <v>0</v>
      </c>
      <c r="M725" s="10">
        <f t="shared" si="14"/>
        <v>676.620625776</v>
      </c>
    </row>
    <row r="726" spans="1:13" x14ac:dyDescent="0.3">
      <c r="A726" s="10">
        <v>4</v>
      </c>
      <c r="B726" s="10" t="s">
        <v>1118</v>
      </c>
      <c r="C726" s="162" t="s">
        <v>23276</v>
      </c>
      <c r="D726" s="10" t="s">
        <v>1124</v>
      </c>
      <c r="E726" s="10">
        <v>1368.22236</v>
      </c>
      <c r="F726" s="10">
        <v>605.29311923</v>
      </c>
      <c r="G726" s="10">
        <v>212.17856499999999</v>
      </c>
      <c r="H726" s="10">
        <v>0</v>
      </c>
      <c r="I726" s="10">
        <v>74.690014000000005</v>
      </c>
      <c r="J726" s="10">
        <v>49.134887038999999</v>
      </c>
      <c r="K726" s="10">
        <v>7.3846028400000003</v>
      </c>
      <c r="L726" s="10">
        <v>0</v>
      </c>
      <c r="M726" s="10">
        <f t="shared" si="14"/>
        <v>2316.903548109</v>
      </c>
    </row>
    <row r="727" spans="1:13" x14ac:dyDescent="0.3">
      <c r="A727" s="10">
        <v>4</v>
      </c>
      <c r="B727" s="10" t="s">
        <v>1118</v>
      </c>
      <c r="C727" s="162" t="s">
        <v>23277</v>
      </c>
      <c r="D727" s="10" t="s">
        <v>329</v>
      </c>
      <c r="E727" s="10">
        <v>101.004007</v>
      </c>
      <c r="F727" s="10">
        <v>27.664058253</v>
      </c>
      <c r="G727" s="10">
        <v>43.408799999999999</v>
      </c>
      <c r="H727" s="10">
        <v>0</v>
      </c>
      <c r="I727" s="10">
        <v>5.2112824999999994</v>
      </c>
      <c r="J727" s="10">
        <v>1.9674459281000001</v>
      </c>
      <c r="K727" s="10">
        <v>1.29471</v>
      </c>
      <c r="L727" s="10">
        <v>0</v>
      </c>
      <c r="M727" s="10">
        <f t="shared" si="14"/>
        <v>180.55030368110002</v>
      </c>
    </row>
    <row r="728" spans="1:13" x14ac:dyDescent="0.3">
      <c r="A728" s="10">
        <v>4</v>
      </c>
      <c r="B728" s="10" t="s">
        <v>1118</v>
      </c>
      <c r="C728" s="162" t="s">
        <v>23279</v>
      </c>
      <c r="D728" s="10" t="s">
        <v>23278</v>
      </c>
      <c r="E728" s="10">
        <v>836.28362500000003</v>
      </c>
      <c r="F728" s="10">
        <v>41.491555019000003</v>
      </c>
      <c r="G728" s="10">
        <v>167.734995</v>
      </c>
      <c r="H728" s="10">
        <v>0</v>
      </c>
      <c r="I728" s="10">
        <v>28.882939100000002</v>
      </c>
      <c r="J728" s="10">
        <v>3.4144236641000001</v>
      </c>
      <c r="K728" s="10">
        <v>5.8738662000000001</v>
      </c>
      <c r="L728" s="10">
        <v>0</v>
      </c>
      <c r="M728" s="10">
        <f t="shared" si="14"/>
        <v>1083.6814039830999</v>
      </c>
    </row>
    <row r="729" spans="1:13" x14ac:dyDescent="0.3">
      <c r="A729" s="10">
        <v>4</v>
      </c>
      <c r="B729" s="10" t="s">
        <v>1118</v>
      </c>
      <c r="C729" s="162" t="s">
        <v>23280</v>
      </c>
      <c r="D729" s="10" t="s">
        <v>876</v>
      </c>
      <c r="E729" s="10">
        <v>762.09587999999997</v>
      </c>
      <c r="F729" s="10">
        <v>141.49011142000001</v>
      </c>
      <c r="G729" s="10">
        <v>0.89739429999999998</v>
      </c>
      <c r="H729" s="10">
        <v>0</v>
      </c>
      <c r="I729" s="10">
        <v>31.133894900000001</v>
      </c>
      <c r="J729" s="10">
        <v>11.302710585</v>
      </c>
      <c r="K729" s="10">
        <v>2.0322527999999999E-2</v>
      </c>
      <c r="L729" s="10">
        <v>0</v>
      </c>
      <c r="M729" s="10">
        <f t="shared" si="14"/>
        <v>946.94031373299993</v>
      </c>
    </row>
    <row r="730" spans="1:13" x14ac:dyDescent="0.3">
      <c r="A730" s="10">
        <v>4</v>
      </c>
      <c r="B730" s="10" t="s">
        <v>1118</v>
      </c>
      <c r="C730" s="162" t="s">
        <v>23282</v>
      </c>
      <c r="D730" s="10" t="s">
        <v>23281</v>
      </c>
      <c r="E730" s="10">
        <v>308.29516799999999</v>
      </c>
      <c r="F730" s="10">
        <v>82.003111685999997</v>
      </c>
      <c r="G730" s="10">
        <v>18.75919</v>
      </c>
      <c r="H730" s="10">
        <v>0</v>
      </c>
      <c r="I730" s="10">
        <v>14.631883999999999</v>
      </c>
      <c r="J730" s="10">
        <v>5.7512493988999998</v>
      </c>
      <c r="K730" s="10">
        <v>0.42482310000000001</v>
      </c>
      <c r="L730" s="10">
        <v>0</v>
      </c>
      <c r="M730" s="10">
        <f t="shared" si="14"/>
        <v>429.8654261849</v>
      </c>
    </row>
    <row r="731" spans="1:13" x14ac:dyDescent="0.3">
      <c r="A731" s="10">
        <v>4</v>
      </c>
      <c r="B731" s="10" t="s">
        <v>1118</v>
      </c>
      <c r="C731" s="162" t="s">
        <v>23284</v>
      </c>
      <c r="D731" s="10" t="s">
        <v>23283</v>
      </c>
      <c r="E731" s="10">
        <v>123.74603900000001</v>
      </c>
      <c r="F731" s="10">
        <v>48.052899044999997</v>
      </c>
      <c r="G731" s="10">
        <v>0</v>
      </c>
      <c r="H731" s="10">
        <v>0</v>
      </c>
      <c r="I731" s="10">
        <v>6.3780095999999995</v>
      </c>
      <c r="J731" s="10">
        <v>3.7205786141999999</v>
      </c>
      <c r="K731" s="10">
        <v>0</v>
      </c>
      <c r="L731" s="10">
        <v>0</v>
      </c>
      <c r="M731" s="10">
        <f t="shared" si="14"/>
        <v>181.89752625920002</v>
      </c>
    </row>
    <row r="732" spans="1:13" x14ac:dyDescent="0.3">
      <c r="A732" s="10">
        <v>4</v>
      </c>
      <c r="B732" s="10" t="s">
        <v>1118</v>
      </c>
      <c r="C732" s="162" t="s">
        <v>23285</v>
      </c>
      <c r="D732" s="10" t="s">
        <v>266</v>
      </c>
      <c r="E732" s="10">
        <v>1551.2560900000001</v>
      </c>
      <c r="F732" s="10">
        <v>800.28872058000002</v>
      </c>
      <c r="G732" s="10">
        <v>360.72499099999999</v>
      </c>
      <c r="H732" s="10">
        <v>0</v>
      </c>
      <c r="I732" s="10">
        <v>80.812282999999994</v>
      </c>
      <c r="J732" s="10">
        <v>66.440902334</v>
      </c>
      <c r="K732" s="10">
        <v>12.41020254</v>
      </c>
      <c r="L732" s="10">
        <v>0</v>
      </c>
      <c r="M732" s="10">
        <f t="shared" si="14"/>
        <v>2871.9331894540001</v>
      </c>
    </row>
    <row r="733" spans="1:13" x14ac:dyDescent="0.3">
      <c r="A733" s="10">
        <v>4</v>
      </c>
      <c r="B733" s="10" t="s">
        <v>1118</v>
      </c>
      <c r="C733" s="162" t="s">
        <v>23286</v>
      </c>
      <c r="D733" s="10" t="s">
        <v>21</v>
      </c>
      <c r="E733" s="10">
        <v>1161.6188</v>
      </c>
      <c r="F733" s="10">
        <v>419.71038711</v>
      </c>
      <c r="G733" s="10">
        <v>224.63307599999999</v>
      </c>
      <c r="H733" s="10">
        <v>0</v>
      </c>
      <c r="I733" s="10">
        <v>60.758535999999999</v>
      </c>
      <c r="J733" s="10">
        <v>34.769841065000001</v>
      </c>
      <c r="K733" s="10">
        <v>7.5142443800000001</v>
      </c>
      <c r="L733" s="10">
        <v>0</v>
      </c>
      <c r="M733" s="10">
        <f t="shared" si="14"/>
        <v>1909.0048845550002</v>
      </c>
    </row>
    <row r="734" spans="1:13" x14ac:dyDescent="0.3">
      <c r="A734" s="10">
        <v>4</v>
      </c>
      <c r="B734" s="10" t="s">
        <v>1118</v>
      </c>
      <c r="C734" s="162" t="s">
        <v>23288</v>
      </c>
      <c r="D734" s="10" t="s">
        <v>23287</v>
      </c>
      <c r="E734" s="10">
        <v>124.21151</v>
      </c>
      <c r="F734" s="10">
        <v>133.80803039</v>
      </c>
      <c r="G734" s="10">
        <v>197.34209999999999</v>
      </c>
      <c r="H734" s="10">
        <v>0</v>
      </c>
      <c r="I734" s="10">
        <v>6.4627062999999998</v>
      </c>
      <c r="J734" s="10">
        <v>11.145627557999999</v>
      </c>
      <c r="K734" s="10">
        <v>5.88591</v>
      </c>
      <c r="L734" s="10">
        <v>0</v>
      </c>
      <c r="M734" s="10">
        <f t="shared" si="14"/>
        <v>478.85588424799994</v>
      </c>
    </row>
    <row r="735" spans="1:13" x14ac:dyDescent="0.3">
      <c r="A735" s="10">
        <v>4</v>
      </c>
      <c r="B735" s="10" t="s">
        <v>1118</v>
      </c>
      <c r="C735" s="162" t="s">
        <v>23289</v>
      </c>
      <c r="D735" s="10" t="s">
        <v>163</v>
      </c>
      <c r="E735" s="10">
        <v>1878.6198999999999</v>
      </c>
      <c r="F735" s="10">
        <v>323.13303724999997</v>
      </c>
      <c r="G735" s="10">
        <v>26.627074799999999</v>
      </c>
      <c r="H735" s="10">
        <v>0</v>
      </c>
      <c r="I735" s="10">
        <v>71.055243399999995</v>
      </c>
      <c r="J735" s="10">
        <v>26.957267516000002</v>
      </c>
      <c r="K735" s="10">
        <v>0.81637119300000005</v>
      </c>
      <c r="L735" s="10">
        <v>0</v>
      </c>
      <c r="M735" s="10">
        <f t="shared" si="14"/>
        <v>2327.208894159</v>
      </c>
    </row>
    <row r="736" spans="1:13" x14ac:dyDescent="0.3">
      <c r="A736" s="10">
        <v>4</v>
      </c>
      <c r="B736" s="10" t="s">
        <v>1118</v>
      </c>
      <c r="C736" s="162" t="s">
        <v>23290</v>
      </c>
      <c r="D736" s="10" t="s">
        <v>554</v>
      </c>
      <c r="E736" s="10">
        <v>135.91234900000001</v>
      </c>
      <c r="F736" s="10">
        <v>48.785264421999997</v>
      </c>
      <c r="G736" s="10">
        <v>10.860588999999999</v>
      </c>
      <c r="H736" s="10">
        <v>0</v>
      </c>
      <c r="I736" s="10">
        <v>7.0044440000000003</v>
      </c>
      <c r="J736" s="10">
        <v>3.8683523480000002</v>
      </c>
      <c r="K736" s="10">
        <v>0.27945389999999998</v>
      </c>
      <c r="L736" s="10">
        <v>0</v>
      </c>
      <c r="M736" s="10">
        <f t="shared" si="14"/>
        <v>206.71045267000002</v>
      </c>
    </row>
    <row r="737" spans="1:13" x14ac:dyDescent="0.3">
      <c r="A737" s="10">
        <v>4</v>
      </c>
      <c r="B737" s="10" t="s">
        <v>1118</v>
      </c>
      <c r="C737" s="162" t="s">
        <v>23292</v>
      </c>
      <c r="D737" s="10" t="s">
        <v>23291</v>
      </c>
      <c r="E737" s="10">
        <v>148.247174</v>
      </c>
      <c r="F737" s="10">
        <v>70.438312995000004</v>
      </c>
      <c r="G737" s="10">
        <v>16.093209759000001</v>
      </c>
      <c r="H737" s="10">
        <v>0</v>
      </c>
      <c r="I737" s="10">
        <v>7.7253606999999995</v>
      </c>
      <c r="J737" s="10">
        <v>5.8489248551999999</v>
      </c>
      <c r="K737" s="10">
        <v>0.56356247209999999</v>
      </c>
      <c r="L737" s="10">
        <v>0</v>
      </c>
      <c r="M737" s="10">
        <f t="shared" si="14"/>
        <v>248.91654478130002</v>
      </c>
    </row>
    <row r="738" spans="1:13" x14ac:dyDescent="0.3">
      <c r="A738" s="10">
        <v>4</v>
      </c>
      <c r="B738" s="10" t="s">
        <v>1118</v>
      </c>
      <c r="C738" s="162" t="s">
        <v>23293</v>
      </c>
      <c r="D738" s="10" t="s">
        <v>23</v>
      </c>
      <c r="E738" s="10">
        <v>328.31326799999999</v>
      </c>
      <c r="F738" s="10">
        <v>109.14982967</v>
      </c>
      <c r="G738" s="10">
        <v>94.235077099999998</v>
      </c>
      <c r="H738" s="10">
        <v>0</v>
      </c>
      <c r="I738" s="10">
        <v>14.066161899999999</v>
      </c>
      <c r="J738" s="10">
        <v>9.1190709258999991</v>
      </c>
      <c r="K738" s="10">
        <v>3.20804986</v>
      </c>
      <c r="L738" s="10">
        <v>0</v>
      </c>
      <c r="M738" s="10">
        <f t="shared" si="14"/>
        <v>558.09145745590001</v>
      </c>
    </row>
    <row r="739" spans="1:13" x14ac:dyDescent="0.3">
      <c r="A739" s="10">
        <v>4</v>
      </c>
      <c r="B739" s="10" t="s">
        <v>1118</v>
      </c>
      <c r="C739" s="162" t="s">
        <v>23295</v>
      </c>
      <c r="D739" s="10" t="s">
        <v>23294</v>
      </c>
      <c r="E739" s="10">
        <v>115.43914100000001</v>
      </c>
      <c r="F739" s="10">
        <v>65.949983653000004</v>
      </c>
      <c r="G739" s="10">
        <v>120.29331500000001</v>
      </c>
      <c r="H739" s="10">
        <v>0</v>
      </c>
      <c r="I739" s="10">
        <v>5.9980661</v>
      </c>
      <c r="J739" s="10">
        <v>5.3747039536000001</v>
      </c>
      <c r="K739" s="10">
        <v>4.2125130400000002</v>
      </c>
      <c r="L739" s="10">
        <v>0</v>
      </c>
      <c r="M739" s="10">
        <f t="shared" si="14"/>
        <v>317.26772274659999</v>
      </c>
    </row>
    <row r="740" spans="1:13" x14ac:dyDescent="0.3">
      <c r="A740" s="10">
        <v>4</v>
      </c>
      <c r="B740" s="10" t="s">
        <v>1118</v>
      </c>
      <c r="C740" s="162" t="s">
        <v>23296</v>
      </c>
      <c r="D740" s="10" t="s">
        <v>334</v>
      </c>
      <c r="E740" s="10">
        <v>97.662962000000007</v>
      </c>
      <c r="F740" s="10">
        <v>36.493243087000003</v>
      </c>
      <c r="G740" s="10">
        <v>0</v>
      </c>
      <c r="H740" s="10">
        <v>0</v>
      </c>
      <c r="I740" s="10">
        <v>5.0675701000000002</v>
      </c>
      <c r="J740" s="10">
        <v>2.9203390379999998</v>
      </c>
      <c r="K740" s="10">
        <v>0</v>
      </c>
      <c r="L740" s="10">
        <v>0</v>
      </c>
      <c r="M740" s="10">
        <f t="shared" si="14"/>
        <v>142.14411422500004</v>
      </c>
    </row>
    <row r="741" spans="1:13" x14ac:dyDescent="0.3">
      <c r="A741" s="10">
        <v>4</v>
      </c>
      <c r="B741" s="10" t="s">
        <v>1118</v>
      </c>
      <c r="C741" s="162" t="s">
        <v>23298</v>
      </c>
      <c r="D741" s="10" t="s">
        <v>23297</v>
      </c>
      <c r="E741" s="10">
        <v>271.95806800000003</v>
      </c>
      <c r="F741" s="10">
        <v>77.135143694000007</v>
      </c>
      <c r="G741" s="10">
        <v>70.349376000000007</v>
      </c>
      <c r="H741" s="10">
        <v>0</v>
      </c>
      <c r="I741" s="10">
        <v>14.3381121</v>
      </c>
      <c r="J741" s="10">
        <v>6.3113336650000003</v>
      </c>
      <c r="K741" s="10">
        <v>2.4635389000000001</v>
      </c>
      <c r="L741" s="10">
        <v>0</v>
      </c>
      <c r="M741" s="10">
        <f t="shared" si="14"/>
        <v>442.55557235900005</v>
      </c>
    </row>
    <row r="742" spans="1:13" x14ac:dyDescent="0.3">
      <c r="A742" s="10">
        <v>4</v>
      </c>
      <c r="B742" s="10" t="s">
        <v>1118</v>
      </c>
      <c r="C742" s="162" t="s">
        <v>23299</v>
      </c>
      <c r="D742" s="10" t="s">
        <v>22675</v>
      </c>
      <c r="E742" s="10">
        <v>322.729287</v>
      </c>
      <c r="F742" s="10">
        <v>51.436086969000002</v>
      </c>
      <c r="G742" s="10">
        <v>10.231259700000001</v>
      </c>
      <c r="H742" s="10">
        <v>0</v>
      </c>
      <c r="I742" s="10">
        <v>14.4944191</v>
      </c>
      <c r="J742" s="10">
        <v>4.2031704862000003</v>
      </c>
      <c r="K742" s="10">
        <v>0.35783250599999999</v>
      </c>
      <c r="L742" s="10">
        <v>0</v>
      </c>
      <c r="M742" s="10">
        <f t="shared" si="14"/>
        <v>403.45205576120009</v>
      </c>
    </row>
    <row r="743" spans="1:13" x14ac:dyDescent="0.3">
      <c r="A743" s="10">
        <v>4</v>
      </c>
      <c r="B743" s="10" t="s">
        <v>1118</v>
      </c>
      <c r="C743" s="162" t="s">
        <v>23301</v>
      </c>
      <c r="D743" s="10" t="s">
        <v>23300</v>
      </c>
      <c r="E743" s="10">
        <v>76.378817000000012</v>
      </c>
      <c r="F743" s="10">
        <v>44.206259985000003</v>
      </c>
      <c r="G743" s="10">
        <v>19.869710000000001</v>
      </c>
      <c r="H743" s="10">
        <v>0</v>
      </c>
      <c r="I743" s="10">
        <v>4.0233571100000001</v>
      </c>
      <c r="J743" s="10">
        <v>3.1172060183000001</v>
      </c>
      <c r="K743" s="10">
        <v>0.57853650000000001</v>
      </c>
      <c r="L743" s="10">
        <v>0</v>
      </c>
      <c r="M743" s="10">
        <f t="shared" si="14"/>
        <v>148.17388661330006</v>
      </c>
    </row>
    <row r="744" spans="1:13" x14ac:dyDescent="0.3">
      <c r="A744" s="10">
        <v>4</v>
      </c>
      <c r="B744" s="10" t="s">
        <v>1118</v>
      </c>
      <c r="C744" s="162" t="s">
        <v>23303</v>
      </c>
      <c r="D744" s="10" t="s">
        <v>23302</v>
      </c>
      <c r="E744" s="10">
        <v>1168.62184</v>
      </c>
      <c r="F744" s="10">
        <v>141.92243274</v>
      </c>
      <c r="G744" s="10">
        <v>13.70972521</v>
      </c>
      <c r="H744" s="10">
        <v>0</v>
      </c>
      <c r="I744" s="10">
        <v>48.424848500000003</v>
      </c>
      <c r="J744" s="10">
        <v>11.522233373000001</v>
      </c>
      <c r="K744" s="10">
        <v>0.31050287329999998</v>
      </c>
      <c r="L744" s="10">
        <v>0</v>
      </c>
      <c r="M744" s="10">
        <f t="shared" si="14"/>
        <v>1384.5115826963001</v>
      </c>
    </row>
    <row r="745" spans="1:13" x14ac:dyDescent="0.3">
      <c r="A745" s="10">
        <v>4</v>
      </c>
      <c r="B745" s="10" t="s">
        <v>1118</v>
      </c>
      <c r="C745" s="162" t="s">
        <v>23304</v>
      </c>
      <c r="D745" s="10" t="s">
        <v>228</v>
      </c>
      <c r="E745" s="10">
        <v>197.74066300000001</v>
      </c>
      <c r="F745" s="10">
        <v>127.1621975</v>
      </c>
      <c r="G745" s="10">
        <v>24.117320979999999</v>
      </c>
      <c r="H745" s="10">
        <v>0</v>
      </c>
      <c r="I745" s="10">
        <v>11.2994029</v>
      </c>
      <c r="J745" s="10">
        <v>10.385840993</v>
      </c>
      <c r="K745" s="10">
        <v>0.770918514</v>
      </c>
      <c r="L745" s="10">
        <v>0</v>
      </c>
      <c r="M745" s="10">
        <f t="shared" si="14"/>
        <v>371.47634388700004</v>
      </c>
    </row>
    <row r="746" spans="1:13" x14ac:dyDescent="0.3">
      <c r="A746" s="10">
        <v>4</v>
      </c>
      <c r="B746" s="10" t="s">
        <v>1118</v>
      </c>
      <c r="C746" s="162" t="s">
        <v>23305</v>
      </c>
      <c r="D746" s="10" t="s">
        <v>23137</v>
      </c>
      <c r="E746" s="10">
        <v>932.81683999999996</v>
      </c>
      <c r="F746" s="10">
        <v>185.36756639999999</v>
      </c>
      <c r="G746" s="10">
        <v>194.99408120000001</v>
      </c>
      <c r="H746" s="10">
        <v>17.9864</v>
      </c>
      <c r="I746" s="10">
        <v>41.328742399999996</v>
      </c>
      <c r="J746" s="10">
        <v>12.449557399</v>
      </c>
      <c r="K746" s="10">
        <v>5.8042637199999998</v>
      </c>
      <c r="L746" s="10">
        <v>0.57661899999999999</v>
      </c>
      <c r="M746" s="10">
        <f t="shared" si="14"/>
        <v>1391.324070119</v>
      </c>
    </row>
    <row r="747" spans="1:13" x14ac:dyDescent="0.3">
      <c r="A747" s="10">
        <v>4</v>
      </c>
      <c r="B747" s="10" t="s">
        <v>1118</v>
      </c>
      <c r="C747" s="162" t="s">
        <v>23306</v>
      </c>
      <c r="D747" s="10" t="s">
        <v>556</v>
      </c>
      <c r="E747" s="10">
        <v>84.307282000000001</v>
      </c>
      <c r="F747" s="10">
        <v>64.851344041000004</v>
      </c>
      <c r="G747" s="10">
        <v>0</v>
      </c>
      <c r="H747" s="10">
        <v>0</v>
      </c>
      <c r="I747" s="10">
        <v>4.3560447399999997</v>
      </c>
      <c r="J747" s="10">
        <v>3.2032539294000002</v>
      </c>
      <c r="K747" s="10">
        <v>0</v>
      </c>
      <c r="L747" s="10">
        <v>0</v>
      </c>
      <c r="M747" s="10">
        <f t="shared" si="14"/>
        <v>156.71792471039998</v>
      </c>
    </row>
    <row r="748" spans="1:13" x14ac:dyDescent="0.3">
      <c r="A748" s="10">
        <v>4</v>
      </c>
      <c r="B748" s="10" t="s">
        <v>1118</v>
      </c>
      <c r="C748" s="162" t="s">
        <v>23308</v>
      </c>
      <c r="D748" s="10" t="s">
        <v>23307</v>
      </c>
      <c r="E748" s="10">
        <v>128.819974</v>
      </c>
      <c r="F748" s="10">
        <v>31.156126358000002</v>
      </c>
      <c r="G748" s="10">
        <v>150.94900000000001</v>
      </c>
      <c r="H748" s="10">
        <v>0</v>
      </c>
      <c r="I748" s="10">
        <v>6.8566314999999998</v>
      </c>
      <c r="J748" s="10">
        <v>2.4062965654999999</v>
      </c>
      <c r="K748" s="10">
        <v>4.5021899999999997</v>
      </c>
      <c r="L748" s="10">
        <v>0</v>
      </c>
      <c r="M748" s="10">
        <f t="shared" si="14"/>
        <v>324.69021842349997</v>
      </c>
    </row>
    <row r="749" spans="1:13" x14ac:dyDescent="0.3">
      <c r="A749" s="10">
        <v>4</v>
      </c>
      <c r="B749" s="10" t="s">
        <v>1118</v>
      </c>
      <c r="C749" s="162" t="s">
        <v>23309</v>
      </c>
      <c r="D749" s="10" t="s">
        <v>1127</v>
      </c>
      <c r="E749" s="10">
        <v>1842.14463</v>
      </c>
      <c r="F749" s="10">
        <v>321.13305362</v>
      </c>
      <c r="G749" s="10">
        <v>381.71541769999999</v>
      </c>
      <c r="H749" s="10">
        <v>0</v>
      </c>
      <c r="I749" s="10">
        <v>80.037299000000004</v>
      </c>
      <c r="J749" s="10">
        <v>26.525402929999998</v>
      </c>
      <c r="K749" s="10">
        <v>11.826353562</v>
      </c>
      <c r="L749" s="10">
        <v>0</v>
      </c>
      <c r="M749" s="10">
        <f t="shared" si="14"/>
        <v>2663.3821568120002</v>
      </c>
    </row>
    <row r="750" spans="1:13" x14ac:dyDescent="0.3">
      <c r="A750" s="10">
        <v>4</v>
      </c>
      <c r="B750" s="10" t="s">
        <v>1118</v>
      </c>
      <c r="C750" s="162" t="s">
        <v>23311</v>
      </c>
      <c r="D750" s="10" t="s">
        <v>23310</v>
      </c>
      <c r="E750" s="10">
        <v>241.185214</v>
      </c>
      <c r="F750" s="10">
        <v>86.146622164999997</v>
      </c>
      <c r="G750" s="10">
        <v>0</v>
      </c>
      <c r="H750" s="10">
        <v>0</v>
      </c>
      <c r="I750" s="10">
        <v>12.3159522</v>
      </c>
      <c r="J750" s="10">
        <v>7.1613367245999999</v>
      </c>
      <c r="K750" s="10">
        <v>0</v>
      </c>
      <c r="L750" s="10">
        <v>0</v>
      </c>
      <c r="M750" s="10">
        <f t="shared" si="14"/>
        <v>346.80912508960006</v>
      </c>
    </row>
    <row r="751" spans="1:13" x14ac:dyDescent="0.3">
      <c r="A751" s="10">
        <v>4</v>
      </c>
      <c r="B751" s="10" t="s">
        <v>1118</v>
      </c>
      <c r="C751" s="162" t="s">
        <v>23316</v>
      </c>
      <c r="D751" s="10" t="s">
        <v>300</v>
      </c>
      <c r="E751" s="10">
        <v>147.78748899999999</v>
      </c>
      <c r="F751" s="10">
        <v>36.557586145000002</v>
      </c>
      <c r="G751" s="10">
        <v>339.00706400000001</v>
      </c>
      <c r="H751" s="10">
        <v>0</v>
      </c>
      <c r="I751" s="10">
        <v>7.6802090999999999</v>
      </c>
      <c r="J751" s="10">
        <v>2.9845888349999998</v>
      </c>
      <c r="K751" s="10">
        <v>10.26782715</v>
      </c>
      <c r="L751" s="10">
        <v>0</v>
      </c>
      <c r="M751" s="10">
        <f t="shared" si="14"/>
        <v>544.28476422999995</v>
      </c>
    </row>
    <row r="752" spans="1:13" x14ac:dyDescent="0.3">
      <c r="A752" s="10">
        <v>4</v>
      </c>
      <c r="B752" s="10" t="s">
        <v>1118</v>
      </c>
      <c r="C752" s="162" t="s">
        <v>23317</v>
      </c>
      <c r="D752" s="10" t="s">
        <v>25</v>
      </c>
      <c r="E752" s="10">
        <v>276.751485</v>
      </c>
      <c r="F752" s="10">
        <v>39.502267693</v>
      </c>
      <c r="G752" s="10">
        <v>124.97799999999999</v>
      </c>
      <c r="H752" s="10">
        <v>0</v>
      </c>
      <c r="I752" s="10">
        <v>14.374281400000001</v>
      </c>
      <c r="J752" s="10">
        <v>3.1567181620000002</v>
      </c>
      <c r="K752" s="10">
        <v>3.7275900000000002</v>
      </c>
      <c r="L752" s="10">
        <v>0</v>
      </c>
      <c r="M752" s="10">
        <f t="shared" si="14"/>
        <v>462.49034225500009</v>
      </c>
    </row>
    <row r="753" spans="1:13" x14ac:dyDescent="0.3">
      <c r="A753" s="10">
        <v>4</v>
      </c>
      <c r="B753" s="10" t="s">
        <v>1118</v>
      </c>
      <c r="C753" s="162" t="s">
        <v>23318</v>
      </c>
      <c r="D753" s="10" t="s">
        <v>234</v>
      </c>
      <c r="E753" s="10">
        <v>77.211912999999996</v>
      </c>
      <c r="F753" s="10">
        <v>17.65703916</v>
      </c>
      <c r="G753" s="10">
        <v>0.70715479999999997</v>
      </c>
      <c r="H753" s="10">
        <v>0</v>
      </c>
      <c r="I753" s="10">
        <v>4.0136080600000001</v>
      </c>
      <c r="J753" s="10">
        <v>1.3872547832</v>
      </c>
      <c r="K753" s="10">
        <v>1.6014335000000001E-2</v>
      </c>
      <c r="L753" s="10">
        <v>0</v>
      </c>
      <c r="M753" s="10">
        <f t="shared" si="14"/>
        <v>100.99298413819999</v>
      </c>
    </row>
    <row r="754" spans="1:13" x14ac:dyDescent="0.3">
      <c r="A754" s="10">
        <v>4</v>
      </c>
      <c r="B754" s="10" t="s">
        <v>1118</v>
      </c>
      <c r="C754" s="162" t="s">
        <v>23313</v>
      </c>
      <c r="D754" s="10" t="s">
        <v>23312</v>
      </c>
      <c r="E754" s="10">
        <v>596.60591999999997</v>
      </c>
      <c r="F754" s="10">
        <v>95.998175469000003</v>
      </c>
      <c r="G754" s="10">
        <v>56.473460000000003</v>
      </c>
      <c r="H754" s="10">
        <v>0</v>
      </c>
      <c r="I754" s="10">
        <v>23.253485000000001</v>
      </c>
      <c r="J754" s="10">
        <v>7.8131232496000003</v>
      </c>
      <c r="K754" s="10">
        <v>1.684374</v>
      </c>
      <c r="L754" s="10">
        <v>0</v>
      </c>
      <c r="M754" s="10">
        <f t="shared" si="14"/>
        <v>781.82853771860005</v>
      </c>
    </row>
    <row r="755" spans="1:13" x14ac:dyDescent="0.3">
      <c r="A755" s="10">
        <v>4</v>
      </c>
      <c r="B755" s="10" t="s">
        <v>1118</v>
      </c>
      <c r="C755" s="162" t="s">
        <v>23315</v>
      </c>
      <c r="D755" s="10" t="s">
        <v>23314</v>
      </c>
      <c r="E755" s="10">
        <v>1015.395981</v>
      </c>
      <c r="F755" s="10">
        <v>136.31508858000001</v>
      </c>
      <c r="G755" s="10">
        <v>0</v>
      </c>
      <c r="H755" s="10">
        <v>228.70656</v>
      </c>
      <c r="I755" s="10">
        <v>38.961685000000003</v>
      </c>
      <c r="J755" s="10">
        <v>5.5531755988000002</v>
      </c>
      <c r="K755" s="10">
        <v>0</v>
      </c>
      <c r="L755" s="10">
        <v>7.3320148999999999</v>
      </c>
      <c r="M755" s="10">
        <f t="shared" si="14"/>
        <v>1432.2645050788001</v>
      </c>
    </row>
    <row r="756" spans="1:13" x14ac:dyDescent="0.3">
      <c r="A756" s="10">
        <v>4</v>
      </c>
      <c r="B756" s="10" t="s">
        <v>1118</v>
      </c>
      <c r="C756" s="162" t="s">
        <v>23320</v>
      </c>
      <c r="D756" s="10" t="s">
        <v>23319</v>
      </c>
      <c r="E756" s="10">
        <v>415.16086200000001</v>
      </c>
      <c r="F756" s="10">
        <v>63.092116148999999</v>
      </c>
      <c r="G756" s="10">
        <v>378.79148199999997</v>
      </c>
      <c r="H756" s="10">
        <v>0</v>
      </c>
      <c r="I756" s="10">
        <v>18.542347299999999</v>
      </c>
      <c r="J756" s="10">
        <v>5.2158771368999997</v>
      </c>
      <c r="K756" s="10">
        <v>11.29107396</v>
      </c>
      <c r="L756" s="10">
        <v>0</v>
      </c>
      <c r="M756" s="10">
        <f t="shared" si="14"/>
        <v>892.09375854589985</v>
      </c>
    </row>
    <row r="757" spans="1:13" x14ac:dyDescent="0.3">
      <c r="A757" s="10">
        <v>4</v>
      </c>
      <c r="B757" s="10" t="s">
        <v>1118</v>
      </c>
      <c r="C757" s="162" t="s">
        <v>23321</v>
      </c>
      <c r="D757" s="10" t="s">
        <v>22857</v>
      </c>
      <c r="E757" s="10">
        <v>87.427589999999995</v>
      </c>
      <c r="F757" s="10">
        <v>78.478474023999993</v>
      </c>
      <c r="G757" s="10">
        <v>0.547539</v>
      </c>
      <c r="H757" s="10">
        <v>0</v>
      </c>
      <c r="I757" s="10">
        <v>4.5685053400000006</v>
      </c>
      <c r="J757" s="10">
        <v>6.6701347713999999</v>
      </c>
      <c r="K757" s="10">
        <v>1.23996E-2</v>
      </c>
      <c r="L757" s="10">
        <v>0</v>
      </c>
      <c r="M757" s="10">
        <f t="shared" si="14"/>
        <v>177.7046427354</v>
      </c>
    </row>
    <row r="758" spans="1:13" x14ac:dyDescent="0.3">
      <c r="A758" s="10">
        <v>4</v>
      </c>
      <c r="B758" s="10" t="s">
        <v>1118</v>
      </c>
      <c r="C758" s="162" t="s">
        <v>23323</v>
      </c>
      <c r="D758" s="10" t="s">
        <v>23322</v>
      </c>
      <c r="E758" s="10">
        <v>226.80140699999998</v>
      </c>
      <c r="F758" s="10">
        <v>198.76406069000001</v>
      </c>
      <c r="G758" s="10">
        <v>22.601755000000001</v>
      </c>
      <c r="H758" s="10">
        <v>0</v>
      </c>
      <c r="I758" s="10">
        <v>12.335403900000001</v>
      </c>
      <c r="J758" s="10">
        <v>16.879652949</v>
      </c>
      <c r="K758" s="10">
        <v>0.51184200000000002</v>
      </c>
      <c r="L758" s="10">
        <v>0</v>
      </c>
      <c r="M758" s="10">
        <f t="shared" si="14"/>
        <v>477.89412153900003</v>
      </c>
    </row>
    <row r="759" spans="1:13" x14ac:dyDescent="0.3">
      <c r="A759" s="10">
        <v>4</v>
      </c>
      <c r="B759" s="10" t="s">
        <v>1118</v>
      </c>
      <c r="C759" s="162" t="s">
        <v>23324</v>
      </c>
      <c r="D759" s="10" t="s">
        <v>557</v>
      </c>
      <c r="E759" s="10">
        <v>1949.8241800000001</v>
      </c>
      <c r="F759" s="10">
        <v>72.982440342999993</v>
      </c>
      <c r="G759" s="10">
        <v>271.97343999999998</v>
      </c>
      <c r="H759" s="10">
        <v>0</v>
      </c>
      <c r="I759" s="10">
        <v>73.627755500000006</v>
      </c>
      <c r="J759" s="10">
        <v>5.9163484589999999</v>
      </c>
      <c r="K759" s="10">
        <v>9.3341229999999999</v>
      </c>
      <c r="L759" s="10">
        <v>0</v>
      </c>
      <c r="M759" s="10">
        <f t="shared" si="14"/>
        <v>2383.6582873020002</v>
      </c>
    </row>
    <row r="760" spans="1:13" x14ac:dyDescent="0.3">
      <c r="A760" s="10">
        <v>4</v>
      </c>
      <c r="B760" s="10" t="s">
        <v>1118</v>
      </c>
      <c r="C760" s="162" t="s">
        <v>23325</v>
      </c>
      <c r="D760" s="10" t="s">
        <v>29</v>
      </c>
      <c r="E760" s="10">
        <v>105.06665</v>
      </c>
      <c r="F760" s="10">
        <v>43.177761208</v>
      </c>
      <c r="G760" s="10">
        <v>18.320350000000001</v>
      </c>
      <c r="H760" s="10">
        <v>0</v>
      </c>
      <c r="I760" s="10">
        <v>5.4948632000000002</v>
      </c>
      <c r="J760" s="10">
        <v>3.4982553378999999</v>
      </c>
      <c r="K760" s="10">
        <v>0.41488510000000001</v>
      </c>
      <c r="L760" s="10">
        <v>0</v>
      </c>
      <c r="M760" s="10">
        <f t="shared" si="14"/>
        <v>175.97276484589997</v>
      </c>
    </row>
    <row r="761" spans="1:13" x14ac:dyDescent="0.3">
      <c r="A761" s="10">
        <v>4</v>
      </c>
      <c r="B761" s="10" t="s">
        <v>1118</v>
      </c>
      <c r="C761" s="162" t="s">
        <v>23326</v>
      </c>
      <c r="D761" s="10" t="s">
        <v>30</v>
      </c>
      <c r="E761" s="10">
        <v>1181.1925900000001</v>
      </c>
      <c r="F761" s="10">
        <v>106.06151687000001</v>
      </c>
      <c r="G761" s="10">
        <v>86.015089000000003</v>
      </c>
      <c r="H761" s="10">
        <v>0</v>
      </c>
      <c r="I761" s="10">
        <v>41.601461</v>
      </c>
      <c r="J761" s="10">
        <v>8.5027763295999996</v>
      </c>
      <c r="K761" s="10">
        <v>2.51307481</v>
      </c>
      <c r="L761" s="10">
        <v>0</v>
      </c>
      <c r="M761" s="10">
        <f t="shared" si="14"/>
        <v>1425.8865080096002</v>
      </c>
    </row>
    <row r="762" spans="1:13" x14ac:dyDescent="0.3">
      <c r="A762" s="10">
        <v>4</v>
      </c>
      <c r="B762" s="10" t="s">
        <v>1118</v>
      </c>
      <c r="C762" s="162" t="s">
        <v>23327</v>
      </c>
      <c r="D762" s="10" t="s">
        <v>267</v>
      </c>
      <c r="E762" s="10">
        <v>299.650418</v>
      </c>
      <c r="F762" s="10">
        <v>86.024419033000001</v>
      </c>
      <c r="G762" s="10">
        <v>372.23110000000003</v>
      </c>
      <c r="H762" s="10">
        <v>0</v>
      </c>
      <c r="I762" s="10">
        <v>15.368884699999999</v>
      </c>
      <c r="J762" s="10">
        <v>7.1052322199000004</v>
      </c>
      <c r="K762" s="10">
        <v>11.102142000000001</v>
      </c>
      <c r="L762" s="10">
        <v>0</v>
      </c>
      <c r="M762" s="10">
        <f t="shared" si="14"/>
        <v>791.48219595290004</v>
      </c>
    </row>
    <row r="763" spans="1:13" x14ac:dyDescent="0.3">
      <c r="A763" s="10">
        <v>4</v>
      </c>
      <c r="B763" s="10" t="s">
        <v>1118</v>
      </c>
      <c r="C763" s="162" t="s">
        <v>23328</v>
      </c>
      <c r="D763" s="10" t="s">
        <v>269</v>
      </c>
      <c r="E763" s="10">
        <v>1194.28523</v>
      </c>
      <c r="F763" s="10">
        <v>483.88396125999998</v>
      </c>
      <c r="G763" s="10">
        <v>95.345181205000003</v>
      </c>
      <c r="H763" s="10">
        <v>0</v>
      </c>
      <c r="I763" s="10">
        <v>72.115629999999996</v>
      </c>
      <c r="J763" s="10">
        <v>40.021429316999999</v>
      </c>
      <c r="K763" s="10">
        <v>3.2456649245999998</v>
      </c>
      <c r="L763" s="10">
        <v>0</v>
      </c>
      <c r="M763" s="10">
        <f t="shared" si="14"/>
        <v>1888.8970967066</v>
      </c>
    </row>
    <row r="764" spans="1:13" x14ac:dyDescent="0.3">
      <c r="A764" s="10">
        <v>4</v>
      </c>
      <c r="B764" s="10" t="s">
        <v>1118</v>
      </c>
      <c r="C764" s="162" t="s">
        <v>23329</v>
      </c>
      <c r="D764" s="10" t="s">
        <v>64</v>
      </c>
      <c r="E764" s="10">
        <v>963.30315499999995</v>
      </c>
      <c r="F764" s="10">
        <v>381.13774480000001</v>
      </c>
      <c r="G764" s="10">
        <v>58.314221000000003</v>
      </c>
      <c r="H764" s="10">
        <v>0</v>
      </c>
      <c r="I764" s="10">
        <v>45.7910495</v>
      </c>
      <c r="J764" s="10">
        <v>31.643825693</v>
      </c>
      <c r="K764" s="10">
        <v>1.6599884499999999</v>
      </c>
      <c r="L764" s="10">
        <v>0</v>
      </c>
      <c r="M764" s="10">
        <f t="shared" si="14"/>
        <v>1481.849984443</v>
      </c>
    </row>
    <row r="765" spans="1:13" x14ac:dyDescent="0.3">
      <c r="A765" s="10">
        <v>4</v>
      </c>
      <c r="B765" s="10" t="s">
        <v>1118</v>
      </c>
      <c r="C765" s="162" t="s">
        <v>23331</v>
      </c>
      <c r="D765" s="10" t="s">
        <v>23330</v>
      </c>
      <c r="E765" s="10">
        <v>352.10283799999996</v>
      </c>
      <c r="F765" s="10">
        <v>180.49862605000001</v>
      </c>
      <c r="G765" s="10">
        <v>27.929257</v>
      </c>
      <c r="H765" s="10">
        <v>0</v>
      </c>
      <c r="I765" s="10">
        <v>20.230128499999999</v>
      </c>
      <c r="J765" s="10">
        <v>14.970828066999999</v>
      </c>
      <c r="K765" s="10">
        <v>0.75499523999999996</v>
      </c>
      <c r="L765" s="10">
        <v>0</v>
      </c>
      <c r="M765" s="10">
        <f t="shared" si="14"/>
        <v>596.48667285699992</v>
      </c>
    </row>
    <row r="766" spans="1:13" x14ac:dyDescent="0.3">
      <c r="A766" s="10">
        <v>4</v>
      </c>
      <c r="B766" s="10" t="s">
        <v>1118</v>
      </c>
      <c r="C766" s="162" t="s">
        <v>23333</v>
      </c>
      <c r="D766" s="10" t="s">
        <v>23332</v>
      </c>
      <c r="E766" s="10">
        <v>137.99254599999998</v>
      </c>
      <c r="F766" s="10">
        <v>55.789460925999997</v>
      </c>
      <c r="G766" s="10">
        <v>0</v>
      </c>
      <c r="H766" s="10">
        <v>0</v>
      </c>
      <c r="I766" s="10">
        <v>7.1457199999999998</v>
      </c>
      <c r="J766" s="10">
        <v>4.5465708922000001</v>
      </c>
      <c r="K766" s="10">
        <v>0</v>
      </c>
      <c r="L766" s="10">
        <v>0</v>
      </c>
      <c r="M766" s="10">
        <f t="shared" si="14"/>
        <v>205.4742978182</v>
      </c>
    </row>
    <row r="767" spans="1:13" x14ac:dyDescent="0.3">
      <c r="A767" s="10">
        <v>4</v>
      </c>
      <c r="B767" s="10" t="s">
        <v>1118</v>
      </c>
      <c r="C767" s="162" t="s">
        <v>23334</v>
      </c>
      <c r="D767" s="10" t="s">
        <v>270</v>
      </c>
      <c r="E767" s="10">
        <v>745.89845300000002</v>
      </c>
      <c r="F767" s="10">
        <v>359.69816635000001</v>
      </c>
      <c r="G767" s="10">
        <v>297.31169999999997</v>
      </c>
      <c r="H767" s="10">
        <v>0</v>
      </c>
      <c r="I767" s="10">
        <v>42.700693599999994</v>
      </c>
      <c r="J767" s="10">
        <v>29.714686534999998</v>
      </c>
      <c r="K767" s="10">
        <v>10.41147</v>
      </c>
      <c r="L767" s="10">
        <v>0</v>
      </c>
      <c r="M767" s="10">
        <f t="shared" si="14"/>
        <v>1485.7351694850001</v>
      </c>
    </row>
    <row r="768" spans="1:13" x14ac:dyDescent="0.3">
      <c r="A768" s="10">
        <v>4</v>
      </c>
      <c r="B768" s="10" t="s">
        <v>1118</v>
      </c>
      <c r="C768" s="162" t="s">
        <v>23336</v>
      </c>
      <c r="D768" s="10" t="s">
        <v>23335</v>
      </c>
      <c r="E768" s="10">
        <v>935.53022099999998</v>
      </c>
      <c r="F768" s="10">
        <v>92.485545787000007</v>
      </c>
      <c r="G768" s="10">
        <v>118.01015700000001</v>
      </c>
      <c r="H768" s="10">
        <v>0</v>
      </c>
      <c r="I768" s="10">
        <v>37.378729700000001</v>
      </c>
      <c r="J768" s="10">
        <v>7.7369475944000001</v>
      </c>
      <c r="K768" s="10">
        <v>4.0262934100000001</v>
      </c>
      <c r="L768" s="10">
        <v>0</v>
      </c>
      <c r="M768" s="10">
        <f t="shared" si="14"/>
        <v>1195.1678944913999</v>
      </c>
    </row>
    <row r="769" spans="1:13" x14ac:dyDescent="0.3">
      <c r="A769" s="10">
        <v>4</v>
      </c>
      <c r="B769" s="10" t="s">
        <v>1118</v>
      </c>
      <c r="C769" s="162" t="s">
        <v>23337</v>
      </c>
      <c r="D769" s="10" t="s">
        <v>830</v>
      </c>
      <c r="E769" s="10">
        <v>328.41563200000002</v>
      </c>
      <c r="F769" s="10">
        <v>127.25845184000001</v>
      </c>
      <c r="G769" s="10">
        <v>13.65798</v>
      </c>
      <c r="H769" s="10">
        <v>0</v>
      </c>
      <c r="I769" s="10">
        <v>16.4923438</v>
      </c>
      <c r="J769" s="10">
        <v>10.570168038</v>
      </c>
      <c r="K769" s="10">
        <v>0.30930089999999999</v>
      </c>
      <c r="L769" s="10">
        <v>0</v>
      </c>
      <c r="M769" s="10">
        <f t="shared" si="14"/>
        <v>496.70387657800006</v>
      </c>
    </row>
    <row r="770" spans="1:13" x14ac:dyDescent="0.3">
      <c r="A770" s="10">
        <v>4</v>
      </c>
      <c r="B770" s="10" t="s">
        <v>1118</v>
      </c>
      <c r="C770" s="162" t="s">
        <v>23338</v>
      </c>
      <c r="D770" s="10" t="s">
        <v>949</v>
      </c>
      <c r="E770" s="10">
        <v>172.53140400000001</v>
      </c>
      <c r="F770" s="10">
        <v>86.785898957000001</v>
      </c>
      <c r="G770" s="10">
        <v>152.8546</v>
      </c>
      <c r="H770" s="10">
        <v>0</v>
      </c>
      <c r="I770" s="10">
        <v>9.092566399999999</v>
      </c>
      <c r="J770" s="10">
        <v>7.2388154984000002</v>
      </c>
      <c r="K770" s="10">
        <v>4.5590279999999996</v>
      </c>
      <c r="L770" s="10">
        <v>0</v>
      </c>
      <c r="M770" s="10">
        <f t="shared" si="14"/>
        <v>433.06231285540008</v>
      </c>
    </row>
    <row r="771" spans="1:13" x14ac:dyDescent="0.3">
      <c r="A771" s="10">
        <v>4</v>
      </c>
      <c r="B771" s="10" t="s">
        <v>1118</v>
      </c>
      <c r="C771" s="162" t="s">
        <v>23339</v>
      </c>
      <c r="D771" s="10" t="s">
        <v>271</v>
      </c>
      <c r="E771" s="10">
        <v>167.42942300000001</v>
      </c>
      <c r="F771" s="10">
        <v>49.649152344999997</v>
      </c>
      <c r="G771" s="10">
        <v>0</v>
      </c>
      <c r="H771" s="10">
        <v>0</v>
      </c>
      <c r="I771" s="10">
        <v>8.6350179300000001</v>
      </c>
      <c r="J771" s="10">
        <v>4.0778815881000003</v>
      </c>
      <c r="K771" s="10">
        <v>0</v>
      </c>
      <c r="L771" s="10">
        <v>0</v>
      </c>
      <c r="M771" s="10">
        <f t="shared" si="14"/>
        <v>229.79147486310004</v>
      </c>
    </row>
    <row r="772" spans="1:13" x14ac:dyDescent="0.3">
      <c r="A772" s="10">
        <v>4</v>
      </c>
      <c r="B772" s="10" t="s">
        <v>1118</v>
      </c>
      <c r="C772" s="162" t="s">
        <v>23340</v>
      </c>
      <c r="D772" s="10" t="s">
        <v>66</v>
      </c>
      <c r="E772" s="10">
        <v>325.42317700000001</v>
      </c>
      <c r="F772" s="10">
        <v>75.771616926999997</v>
      </c>
      <c r="G772" s="10">
        <v>262.89775730999997</v>
      </c>
      <c r="H772" s="10">
        <v>0</v>
      </c>
      <c r="I772" s="10">
        <v>17.421424099999999</v>
      </c>
      <c r="J772" s="10">
        <v>6.3132524967999997</v>
      </c>
      <c r="K772" s="10">
        <v>9.1841301812000005</v>
      </c>
      <c r="L772" s="10">
        <v>0</v>
      </c>
      <c r="M772" s="10">
        <f t="shared" si="14"/>
        <v>697.01135801499993</v>
      </c>
    </row>
    <row r="773" spans="1:13" x14ac:dyDescent="0.3">
      <c r="A773" s="10">
        <v>4</v>
      </c>
      <c r="B773" s="10" t="s">
        <v>1118</v>
      </c>
      <c r="C773" s="162" t="s">
        <v>23341</v>
      </c>
      <c r="D773" s="10" t="s">
        <v>67</v>
      </c>
      <c r="E773" s="10">
        <v>112.74856699999999</v>
      </c>
      <c r="F773" s="10">
        <v>61.610479580000003</v>
      </c>
      <c r="G773" s="10">
        <v>0</v>
      </c>
      <c r="H773" s="10">
        <v>0</v>
      </c>
      <c r="I773" s="10">
        <v>5.8535874999999997</v>
      </c>
      <c r="J773" s="10">
        <v>5.0584483353999996</v>
      </c>
      <c r="K773" s="10">
        <v>0</v>
      </c>
      <c r="L773" s="10">
        <v>0</v>
      </c>
      <c r="M773" s="10">
        <f t="shared" si="14"/>
        <v>185.27108241539997</v>
      </c>
    </row>
    <row r="774" spans="1:13" x14ac:dyDescent="0.3">
      <c r="A774" s="10">
        <v>4</v>
      </c>
      <c r="B774" s="10" t="s">
        <v>1118</v>
      </c>
      <c r="C774" s="162" t="s">
        <v>23342</v>
      </c>
      <c r="D774" s="10" t="s">
        <v>644</v>
      </c>
      <c r="E774" s="10">
        <v>299.90970799999997</v>
      </c>
      <c r="F774" s="10">
        <v>85.142238329999998</v>
      </c>
      <c r="G774" s="10">
        <v>4.3136559999999999</v>
      </c>
      <c r="H774" s="10">
        <v>0</v>
      </c>
      <c r="I774" s="10">
        <v>13.6223162</v>
      </c>
      <c r="J774" s="10">
        <v>6.3220148296999996</v>
      </c>
      <c r="K774" s="10">
        <v>0.15018649000000001</v>
      </c>
      <c r="L774" s="10">
        <v>0</v>
      </c>
      <c r="M774" s="10">
        <f t="shared" si="14"/>
        <v>409.46011984969994</v>
      </c>
    </row>
    <row r="775" spans="1:13" x14ac:dyDescent="0.3">
      <c r="A775" s="10">
        <v>4</v>
      </c>
      <c r="B775" s="10" t="s">
        <v>1118</v>
      </c>
      <c r="C775" s="162" t="s">
        <v>23344</v>
      </c>
      <c r="D775" s="10" t="s">
        <v>23343</v>
      </c>
      <c r="E775" s="10">
        <v>35.240738399999998</v>
      </c>
      <c r="F775" s="10">
        <v>14.985211583</v>
      </c>
      <c r="G775" s="10">
        <v>0.62417</v>
      </c>
      <c r="H775" s="10">
        <v>0</v>
      </c>
      <c r="I775" s="10">
        <v>1.96982144</v>
      </c>
      <c r="J775" s="10">
        <v>0.807242562</v>
      </c>
      <c r="K775" s="10">
        <v>1.4135E-2</v>
      </c>
      <c r="L775" s="10">
        <v>0</v>
      </c>
      <c r="M775" s="10">
        <f t="shared" ref="M775:M838" si="15">SUM(E775:L775)</f>
        <v>53.641318984999998</v>
      </c>
    </row>
    <row r="776" spans="1:13" x14ac:dyDescent="0.3">
      <c r="A776" s="10">
        <v>4</v>
      </c>
      <c r="B776" s="10" t="s">
        <v>1118</v>
      </c>
      <c r="C776" s="162" t="s">
        <v>23346</v>
      </c>
      <c r="D776" s="10" t="s">
        <v>23345</v>
      </c>
      <c r="E776" s="10">
        <v>209.210207</v>
      </c>
      <c r="F776" s="10">
        <v>55.862540725999999</v>
      </c>
      <c r="G776" s="10">
        <v>0</v>
      </c>
      <c r="H776" s="10">
        <v>0</v>
      </c>
      <c r="I776" s="10">
        <v>10.6673539</v>
      </c>
      <c r="J776" s="10">
        <v>4.5154427022999997</v>
      </c>
      <c r="K776" s="10">
        <v>0</v>
      </c>
      <c r="L776" s="10">
        <v>0</v>
      </c>
      <c r="M776" s="10">
        <f t="shared" si="15"/>
        <v>280.2555443283</v>
      </c>
    </row>
    <row r="777" spans="1:13" x14ac:dyDescent="0.3">
      <c r="A777" s="10">
        <v>4</v>
      </c>
      <c r="B777" s="10" t="s">
        <v>1118</v>
      </c>
      <c r="C777" s="162" t="s">
        <v>23347</v>
      </c>
      <c r="D777" s="10" t="s">
        <v>305</v>
      </c>
      <c r="E777" s="10">
        <v>95.681153000000009</v>
      </c>
      <c r="F777" s="10">
        <v>68.471679742999996</v>
      </c>
      <c r="G777" s="10">
        <v>1.2898813</v>
      </c>
      <c r="H777" s="10">
        <v>0</v>
      </c>
      <c r="I777" s="10">
        <v>4.9827051999999998</v>
      </c>
      <c r="J777" s="10">
        <v>5.7122663304000003</v>
      </c>
      <c r="K777" s="10">
        <v>2.9210811999999999E-2</v>
      </c>
      <c r="L777" s="10">
        <v>0</v>
      </c>
      <c r="M777" s="10">
        <f t="shared" si="15"/>
        <v>176.16689638540001</v>
      </c>
    </row>
    <row r="778" spans="1:13" x14ac:dyDescent="0.3">
      <c r="A778" s="10">
        <v>4</v>
      </c>
      <c r="B778" s="10" t="s">
        <v>1118</v>
      </c>
      <c r="C778" s="162" t="s">
        <v>23348</v>
      </c>
      <c r="D778" s="10" t="s">
        <v>272</v>
      </c>
      <c r="E778" s="10">
        <v>1532.7997499999999</v>
      </c>
      <c r="F778" s="10">
        <v>473.45175293</v>
      </c>
      <c r="G778" s="10">
        <v>142.04657409999999</v>
      </c>
      <c r="H778" s="10">
        <v>0</v>
      </c>
      <c r="I778" s="10">
        <v>88.888655</v>
      </c>
      <c r="J778" s="10">
        <v>39.22035365</v>
      </c>
      <c r="K778" s="10">
        <v>4.5154115257000003</v>
      </c>
      <c r="L778" s="10">
        <v>0</v>
      </c>
      <c r="M778" s="10">
        <f t="shared" si="15"/>
        <v>2280.9224972057</v>
      </c>
    </row>
    <row r="779" spans="1:13" x14ac:dyDescent="0.3">
      <c r="A779" s="10">
        <v>4</v>
      </c>
      <c r="B779" s="10" t="s">
        <v>1118</v>
      </c>
      <c r="C779" s="162" t="s">
        <v>23349</v>
      </c>
      <c r="D779" s="10" t="s">
        <v>273</v>
      </c>
      <c r="E779" s="10">
        <v>606.55113999999992</v>
      </c>
      <c r="F779" s="10">
        <v>251.33238226</v>
      </c>
      <c r="G779" s="10">
        <v>29.80566</v>
      </c>
      <c r="H779" s="10">
        <v>0</v>
      </c>
      <c r="I779" s="10">
        <v>30.626070899999998</v>
      </c>
      <c r="J779" s="10">
        <v>20.897543295999998</v>
      </c>
      <c r="K779" s="10">
        <v>0.88897990000000005</v>
      </c>
      <c r="L779" s="10">
        <v>0</v>
      </c>
      <c r="M779" s="10">
        <f t="shared" si="15"/>
        <v>940.10177635599985</v>
      </c>
    </row>
    <row r="780" spans="1:13" x14ac:dyDescent="0.3">
      <c r="A780" s="10">
        <v>4</v>
      </c>
      <c r="B780" s="10" t="s">
        <v>1118</v>
      </c>
      <c r="C780" s="162" t="s">
        <v>23351</v>
      </c>
      <c r="D780" s="10" t="s">
        <v>23350</v>
      </c>
      <c r="E780" s="10">
        <v>47.461523300000003</v>
      </c>
      <c r="F780" s="10">
        <v>17.452975807000001</v>
      </c>
      <c r="G780" s="10">
        <v>0.57500859999999998</v>
      </c>
      <c r="H780" s="10">
        <v>0</v>
      </c>
      <c r="I780" s="10">
        <v>2.46919471</v>
      </c>
      <c r="J780" s="10">
        <v>1.4191399582999999</v>
      </c>
      <c r="K780" s="10">
        <v>1.3021764E-2</v>
      </c>
      <c r="L780" s="10">
        <v>0</v>
      </c>
      <c r="M780" s="10">
        <f t="shared" si="15"/>
        <v>69.390864139300007</v>
      </c>
    </row>
    <row r="781" spans="1:13" x14ac:dyDescent="0.3">
      <c r="A781" s="10">
        <v>4</v>
      </c>
      <c r="B781" s="10" t="s">
        <v>1118</v>
      </c>
      <c r="C781" s="162" t="s">
        <v>23353</v>
      </c>
      <c r="D781" s="10" t="s">
        <v>23352</v>
      </c>
      <c r="E781" s="10">
        <v>187.99570399999999</v>
      </c>
      <c r="F781" s="10">
        <v>120.14752845</v>
      </c>
      <c r="G781" s="10">
        <v>109.90666899999999</v>
      </c>
      <c r="H781" s="10">
        <v>0</v>
      </c>
      <c r="I781" s="10">
        <v>9.4047999999999998</v>
      </c>
      <c r="J781" s="10">
        <v>9.7618786529000001</v>
      </c>
      <c r="K781" s="10">
        <v>3.6725298300000002</v>
      </c>
      <c r="L781" s="10">
        <v>0</v>
      </c>
      <c r="M781" s="10">
        <f t="shared" si="15"/>
        <v>440.8891099329</v>
      </c>
    </row>
    <row r="782" spans="1:13" x14ac:dyDescent="0.3">
      <c r="A782" s="10">
        <v>4</v>
      </c>
      <c r="B782" s="10" t="s">
        <v>1118</v>
      </c>
      <c r="C782" s="162" t="s">
        <v>23354</v>
      </c>
      <c r="D782" s="10" t="s">
        <v>246</v>
      </c>
      <c r="E782" s="10">
        <v>109.69233</v>
      </c>
      <c r="F782" s="10">
        <v>110.95042345</v>
      </c>
      <c r="G782" s="10">
        <v>29.623204000000001</v>
      </c>
      <c r="H782" s="10">
        <v>0</v>
      </c>
      <c r="I782" s="10">
        <v>5.6735511000000001</v>
      </c>
      <c r="J782" s="10">
        <v>8.6230274843999997</v>
      </c>
      <c r="K782" s="10">
        <v>0.88353939999999997</v>
      </c>
      <c r="L782" s="10">
        <v>0</v>
      </c>
      <c r="M782" s="10">
        <f t="shared" si="15"/>
        <v>265.44607543439997</v>
      </c>
    </row>
    <row r="783" spans="1:13" x14ac:dyDescent="0.3">
      <c r="A783" s="10">
        <v>4</v>
      </c>
      <c r="B783" s="10" t="s">
        <v>1118</v>
      </c>
      <c r="C783" s="162" t="s">
        <v>23356</v>
      </c>
      <c r="D783" s="10" t="s">
        <v>23355</v>
      </c>
      <c r="E783" s="10">
        <v>496.18715400000002</v>
      </c>
      <c r="F783" s="10">
        <v>131.60134717</v>
      </c>
      <c r="G783" s="10">
        <v>4.0253632709999998</v>
      </c>
      <c r="H783" s="10">
        <v>0</v>
      </c>
      <c r="I783" s="10">
        <v>26.229025100000001</v>
      </c>
      <c r="J783" s="10">
        <v>10.903998774</v>
      </c>
      <c r="K783" s="10">
        <v>0.14096286020000001</v>
      </c>
      <c r="L783" s="10">
        <v>0</v>
      </c>
      <c r="M783" s="10">
        <f t="shared" si="15"/>
        <v>669.08785117520006</v>
      </c>
    </row>
    <row r="784" spans="1:13" x14ac:dyDescent="0.3">
      <c r="A784" s="10">
        <v>4</v>
      </c>
      <c r="B784" s="10" t="s">
        <v>1118</v>
      </c>
      <c r="C784" s="162" t="s">
        <v>23358</v>
      </c>
      <c r="D784" s="10" t="s">
        <v>23357</v>
      </c>
      <c r="E784" s="10">
        <v>198.871263</v>
      </c>
      <c r="F784" s="10">
        <v>45.208269244</v>
      </c>
      <c r="G784" s="10">
        <v>78.628175999999996</v>
      </c>
      <c r="H784" s="10">
        <v>0</v>
      </c>
      <c r="I784" s="10">
        <v>10.94116249</v>
      </c>
      <c r="J784" s="10">
        <v>3.6113755278999999</v>
      </c>
      <c r="K784" s="10">
        <v>2.6362616499999998</v>
      </c>
      <c r="L784" s="10">
        <v>0</v>
      </c>
      <c r="M784" s="10">
        <f t="shared" si="15"/>
        <v>339.89650791190002</v>
      </c>
    </row>
    <row r="785" spans="1:13" x14ac:dyDescent="0.3">
      <c r="A785" s="10">
        <v>4</v>
      </c>
      <c r="B785" s="10" t="s">
        <v>1118</v>
      </c>
      <c r="C785" s="162" t="s">
        <v>23360</v>
      </c>
      <c r="D785" s="10" t="s">
        <v>23359</v>
      </c>
      <c r="E785" s="10">
        <v>92.964332999999996</v>
      </c>
      <c r="F785" s="10">
        <v>75.748749220999997</v>
      </c>
      <c r="G785" s="10">
        <v>23.891321300000001</v>
      </c>
      <c r="H785" s="10">
        <v>0</v>
      </c>
      <c r="I785" s="10">
        <v>4.8382607699999998</v>
      </c>
      <c r="J785" s="10">
        <v>6.0240906045999996</v>
      </c>
      <c r="K785" s="10">
        <v>0.54104564899999996</v>
      </c>
      <c r="L785" s="10">
        <v>0</v>
      </c>
      <c r="M785" s="10">
        <f t="shared" si="15"/>
        <v>204.0078005446</v>
      </c>
    </row>
    <row r="786" spans="1:13" x14ac:dyDescent="0.3">
      <c r="A786" s="10">
        <v>4</v>
      </c>
      <c r="B786" s="10" t="s">
        <v>1118</v>
      </c>
      <c r="C786" s="162" t="s">
        <v>23361</v>
      </c>
      <c r="D786" s="10" t="s">
        <v>274</v>
      </c>
      <c r="E786" s="10">
        <v>234.481111</v>
      </c>
      <c r="F786" s="10">
        <v>156.37552789</v>
      </c>
      <c r="G786" s="10">
        <v>57.9701533</v>
      </c>
      <c r="H786" s="10">
        <v>0</v>
      </c>
      <c r="I786" s="10">
        <v>13.0782609</v>
      </c>
      <c r="J786" s="10">
        <v>12.889013629000001</v>
      </c>
      <c r="K786" s="10">
        <v>1.6094278689999999</v>
      </c>
      <c r="L786" s="10">
        <v>0</v>
      </c>
      <c r="M786" s="10">
        <f t="shared" si="15"/>
        <v>476.40349458799994</v>
      </c>
    </row>
    <row r="787" spans="1:13" x14ac:dyDescent="0.3">
      <c r="A787" s="10">
        <v>4</v>
      </c>
      <c r="B787" s="10" t="s">
        <v>1118</v>
      </c>
      <c r="C787" s="162" t="s">
        <v>23363</v>
      </c>
      <c r="D787" s="10" t="s">
        <v>23362</v>
      </c>
      <c r="E787" s="10">
        <v>110.78267</v>
      </c>
      <c r="F787" s="10">
        <v>26.831107582000001</v>
      </c>
      <c r="G787" s="10">
        <v>460.55768399999999</v>
      </c>
      <c r="H787" s="10">
        <v>0</v>
      </c>
      <c r="I787" s="10">
        <v>5.7620782000000004</v>
      </c>
      <c r="J787" s="10">
        <v>2.1496436558999998</v>
      </c>
      <c r="K787" s="10">
        <v>14.038760999999999</v>
      </c>
      <c r="L787" s="10">
        <v>0</v>
      </c>
      <c r="M787" s="10">
        <f t="shared" si="15"/>
        <v>620.12194443790008</v>
      </c>
    </row>
    <row r="788" spans="1:13" x14ac:dyDescent="0.3">
      <c r="A788" s="10">
        <v>4</v>
      </c>
      <c r="B788" s="10" t="s">
        <v>1118</v>
      </c>
      <c r="C788" s="162" t="s">
        <v>23365</v>
      </c>
      <c r="D788" s="10" t="s">
        <v>23364</v>
      </c>
      <c r="E788" s="10">
        <v>298.826931</v>
      </c>
      <c r="F788" s="10">
        <v>11.349489616</v>
      </c>
      <c r="G788" s="10">
        <v>43.514130000000002</v>
      </c>
      <c r="H788" s="10">
        <v>0</v>
      </c>
      <c r="I788" s="10">
        <v>10.585520000000001</v>
      </c>
      <c r="J788" s="10">
        <v>0.93030752770000003</v>
      </c>
      <c r="K788" s="10">
        <v>1.251465</v>
      </c>
      <c r="L788" s="10">
        <v>0</v>
      </c>
      <c r="M788" s="10">
        <f t="shared" si="15"/>
        <v>366.45784314369996</v>
      </c>
    </row>
    <row r="789" spans="1:13" x14ac:dyDescent="0.3">
      <c r="A789" s="10">
        <v>4</v>
      </c>
      <c r="B789" s="10" t="s">
        <v>1118</v>
      </c>
      <c r="C789" s="162" t="s">
        <v>23367</v>
      </c>
      <c r="D789" s="10" t="s">
        <v>23366</v>
      </c>
      <c r="E789" s="10">
        <v>212.32170299999999</v>
      </c>
      <c r="F789" s="10">
        <v>93.744771434</v>
      </c>
      <c r="G789" s="10">
        <v>4.5813899999999999</v>
      </c>
      <c r="H789" s="10">
        <v>0</v>
      </c>
      <c r="I789" s="10">
        <v>11.0587342</v>
      </c>
      <c r="J789" s="10">
        <v>7.6731009890999999</v>
      </c>
      <c r="K789" s="10">
        <v>0.103751</v>
      </c>
      <c r="L789" s="10">
        <v>0</v>
      </c>
      <c r="M789" s="10">
        <f t="shared" si="15"/>
        <v>329.4834506231</v>
      </c>
    </row>
    <row r="790" spans="1:13" x14ac:dyDescent="0.3">
      <c r="A790" s="10">
        <v>4</v>
      </c>
      <c r="B790" s="10" t="s">
        <v>1118</v>
      </c>
      <c r="C790" s="162" t="s">
        <v>23368</v>
      </c>
      <c r="D790" s="10" t="s">
        <v>998</v>
      </c>
      <c r="E790" s="10">
        <v>129.29368600000001</v>
      </c>
      <c r="F790" s="10">
        <v>49.298248933000004</v>
      </c>
      <c r="G790" s="10">
        <v>357.72950400000002</v>
      </c>
      <c r="H790" s="10">
        <v>0</v>
      </c>
      <c r="I790" s="10">
        <v>6.7207072000000005</v>
      </c>
      <c r="J790" s="10">
        <v>4.0416522803000001</v>
      </c>
      <c r="K790" s="10">
        <v>11.0755695</v>
      </c>
      <c r="L790" s="10">
        <v>0</v>
      </c>
      <c r="M790" s="10">
        <f t="shared" si="15"/>
        <v>558.15936791330012</v>
      </c>
    </row>
    <row r="791" spans="1:13" x14ac:dyDescent="0.3">
      <c r="A791" s="10">
        <v>4</v>
      </c>
      <c r="B791" s="10" t="s">
        <v>1118</v>
      </c>
      <c r="C791" s="162" t="s">
        <v>23370</v>
      </c>
      <c r="D791" s="10" t="s">
        <v>23369</v>
      </c>
      <c r="E791" s="10">
        <v>125.20470299999999</v>
      </c>
      <c r="F791" s="10">
        <v>67.333525214000005</v>
      </c>
      <c r="G791" s="10">
        <v>47.257511000000001</v>
      </c>
      <c r="H791" s="10">
        <v>0</v>
      </c>
      <c r="I791" s="10">
        <v>6.5231368600000001</v>
      </c>
      <c r="J791" s="10">
        <v>5.4269762446999996</v>
      </c>
      <c r="K791" s="10">
        <v>1.47673934</v>
      </c>
      <c r="L791" s="10">
        <v>0</v>
      </c>
      <c r="M791" s="10">
        <f t="shared" si="15"/>
        <v>253.2225916587</v>
      </c>
    </row>
    <row r="792" spans="1:13" x14ac:dyDescent="0.3">
      <c r="A792" s="10">
        <v>4</v>
      </c>
      <c r="B792" s="10" t="s">
        <v>1118</v>
      </c>
      <c r="C792" s="162" t="s">
        <v>23372</v>
      </c>
      <c r="D792" s="10" t="s">
        <v>23371</v>
      </c>
      <c r="E792" s="10">
        <v>151.41037299999999</v>
      </c>
      <c r="F792" s="10">
        <v>115.83815195</v>
      </c>
      <c r="G792" s="10">
        <v>0.69098917999999998</v>
      </c>
      <c r="H792" s="10">
        <v>0</v>
      </c>
      <c r="I792" s="10">
        <v>7.7033101999999998</v>
      </c>
      <c r="J792" s="10">
        <v>9.7291198207999994</v>
      </c>
      <c r="K792" s="10">
        <v>1.5648248E-2</v>
      </c>
      <c r="L792" s="10">
        <v>0</v>
      </c>
      <c r="M792" s="10">
        <f t="shared" si="15"/>
        <v>285.38759239879994</v>
      </c>
    </row>
    <row r="793" spans="1:13" x14ac:dyDescent="0.3">
      <c r="A793" s="10">
        <v>4</v>
      </c>
      <c r="B793" s="10" t="s">
        <v>1118</v>
      </c>
      <c r="C793" s="162" t="s">
        <v>23374</v>
      </c>
      <c r="D793" s="10" t="s">
        <v>23373</v>
      </c>
      <c r="E793" s="10">
        <v>459.37756999999999</v>
      </c>
      <c r="F793" s="10">
        <v>221.51323436000001</v>
      </c>
      <c r="G793" s="10">
        <v>110.5287256</v>
      </c>
      <c r="H793" s="10">
        <v>0</v>
      </c>
      <c r="I793" s="10">
        <v>23.118103399999999</v>
      </c>
      <c r="J793" s="10">
        <v>18.597657561999998</v>
      </c>
      <c r="K793" s="10">
        <v>3.1445414569999999</v>
      </c>
      <c r="L793" s="10">
        <v>0</v>
      </c>
      <c r="M793" s="10">
        <f t="shared" si="15"/>
        <v>836.27983237899991</v>
      </c>
    </row>
    <row r="794" spans="1:13" x14ac:dyDescent="0.3">
      <c r="A794" s="10">
        <v>4</v>
      </c>
      <c r="B794" s="10" t="s">
        <v>1118</v>
      </c>
      <c r="C794" s="162" t="s">
        <v>23376</v>
      </c>
      <c r="D794" s="10" t="s">
        <v>23375</v>
      </c>
      <c r="E794" s="10">
        <v>1132.333652</v>
      </c>
      <c r="F794" s="10">
        <v>203.27898168999999</v>
      </c>
      <c r="G794" s="10">
        <v>148.1357778</v>
      </c>
      <c r="H794" s="10">
        <v>0</v>
      </c>
      <c r="I794" s="10">
        <v>45.510399</v>
      </c>
      <c r="J794" s="10">
        <v>17.070681712999999</v>
      </c>
      <c r="K794" s="10">
        <v>4.9917514010000001</v>
      </c>
      <c r="L794" s="10">
        <v>0</v>
      </c>
      <c r="M794" s="10">
        <f t="shared" si="15"/>
        <v>1551.3212436040001</v>
      </c>
    </row>
    <row r="795" spans="1:13" x14ac:dyDescent="0.3">
      <c r="A795" s="10">
        <v>4</v>
      </c>
      <c r="B795" s="10" t="s">
        <v>1118</v>
      </c>
      <c r="C795" s="162" t="s">
        <v>23378</v>
      </c>
      <c r="D795" s="10" t="s">
        <v>23377</v>
      </c>
      <c r="E795" s="10">
        <v>296.27533899999997</v>
      </c>
      <c r="F795" s="10">
        <v>69.762364105000003</v>
      </c>
      <c r="G795" s="10">
        <v>14.3898496</v>
      </c>
      <c r="H795" s="10">
        <v>0</v>
      </c>
      <c r="I795" s="10">
        <v>13.811621560000001</v>
      </c>
      <c r="J795" s="10">
        <v>5.7639829889999996</v>
      </c>
      <c r="K795" s="10">
        <v>0.32587502000000002</v>
      </c>
      <c r="L795" s="10">
        <v>0</v>
      </c>
      <c r="M795" s="10">
        <f t="shared" si="15"/>
        <v>400.32903227399999</v>
      </c>
    </row>
    <row r="796" spans="1:13" x14ac:dyDescent="0.3">
      <c r="A796" s="10">
        <v>4</v>
      </c>
      <c r="B796" s="10" t="s">
        <v>1118</v>
      </c>
      <c r="C796" s="162" t="s">
        <v>23380</v>
      </c>
      <c r="D796" s="10" t="s">
        <v>23379</v>
      </c>
      <c r="E796" s="10">
        <v>123.015342</v>
      </c>
      <c r="F796" s="10">
        <v>55.065491567000002</v>
      </c>
      <c r="G796" s="10">
        <v>0</v>
      </c>
      <c r="H796" s="10">
        <v>0</v>
      </c>
      <c r="I796" s="10">
        <v>6.2546018999999999</v>
      </c>
      <c r="J796" s="10">
        <v>4.3913245990999998</v>
      </c>
      <c r="K796" s="10">
        <v>0</v>
      </c>
      <c r="L796" s="10">
        <v>0</v>
      </c>
      <c r="M796" s="10">
        <f t="shared" si="15"/>
        <v>188.72676006610001</v>
      </c>
    </row>
    <row r="797" spans="1:13" x14ac:dyDescent="0.3">
      <c r="A797" s="10">
        <v>4</v>
      </c>
      <c r="B797" s="10" t="s">
        <v>1118</v>
      </c>
      <c r="C797" s="162" t="s">
        <v>23382</v>
      </c>
      <c r="D797" s="10" t="s">
        <v>23381</v>
      </c>
      <c r="E797" s="10">
        <v>366.57724999999999</v>
      </c>
      <c r="F797" s="10">
        <v>33.253003921000001</v>
      </c>
      <c r="G797" s="10">
        <v>4.70547</v>
      </c>
      <c r="H797" s="10">
        <v>0</v>
      </c>
      <c r="I797" s="10">
        <v>14.536058000000001</v>
      </c>
      <c r="J797" s="10">
        <v>2.6954698141</v>
      </c>
      <c r="K797" s="10">
        <v>0.10656069999999999</v>
      </c>
      <c r="L797" s="10">
        <v>0</v>
      </c>
      <c r="M797" s="10">
        <f t="shared" si="15"/>
        <v>421.87381243510004</v>
      </c>
    </row>
    <row r="798" spans="1:13" x14ac:dyDescent="0.3">
      <c r="A798" s="10">
        <v>4</v>
      </c>
      <c r="B798" s="10" t="s">
        <v>1118</v>
      </c>
      <c r="C798" s="162" t="s">
        <v>23384</v>
      </c>
      <c r="D798" s="10" t="s">
        <v>23383</v>
      </c>
      <c r="E798" s="10">
        <v>1583.24542</v>
      </c>
      <c r="F798" s="10">
        <v>174.75471977999999</v>
      </c>
      <c r="G798" s="10">
        <v>396.13662399999998</v>
      </c>
      <c r="H798" s="10">
        <v>0</v>
      </c>
      <c r="I798" s="10">
        <v>64.953861000000003</v>
      </c>
      <c r="J798" s="10">
        <v>13.211789479</v>
      </c>
      <c r="K798" s="10">
        <v>11.815139500000001</v>
      </c>
      <c r="L798" s="10">
        <v>0</v>
      </c>
      <c r="M798" s="10">
        <f t="shared" si="15"/>
        <v>2244.1175537589997</v>
      </c>
    </row>
    <row r="799" spans="1:13" x14ac:dyDescent="0.3">
      <c r="A799" s="10">
        <v>4</v>
      </c>
      <c r="B799" s="10" t="s">
        <v>1118</v>
      </c>
      <c r="C799" s="162" t="s">
        <v>23386</v>
      </c>
      <c r="D799" s="10" t="s">
        <v>23385</v>
      </c>
      <c r="E799" s="10">
        <v>772.43720299999995</v>
      </c>
      <c r="F799" s="10">
        <v>101.52113837</v>
      </c>
      <c r="G799" s="10">
        <v>223.52918299999999</v>
      </c>
      <c r="H799" s="10">
        <v>0</v>
      </c>
      <c r="I799" s="10">
        <v>27.514210200000001</v>
      </c>
      <c r="J799" s="10">
        <v>8.4964202525000001</v>
      </c>
      <c r="K799" s="10">
        <v>7.1201983200000001</v>
      </c>
      <c r="L799" s="10">
        <v>0</v>
      </c>
      <c r="M799" s="10">
        <f t="shared" si="15"/>
        <v>1140.6183531424999</v>
      </c>
    </row>
    <row r="800" spans="1:13" x14ac:dyDescent="0.3">
      <c r="A800" s="10">
        <v>4</v>
      </c>
      <c r="B800" s="10" t="s">
        <v>1118</v>
      </c>
      <c r="C800" s="162" t="s">
        <v>23388</v>
      </c>
      <c r="D800" s="10" t="s">
        <v>23387</v>
      </c>
      <c r="E800" s="10">
        <v>582.92212200000006</v>
      </c>
      <c r="F800" s="10">
        <v>30.626391905999998</v>
      </c>
      <c r="G800" s="10">
        <v>37.759175999999997</v>
      </c>
      <c r="H800" s="10">
        <v>0</v>
      </c>
      <c r="I800" s="10">
        <v>23.374817400000001</v>
      </c>
      <c r="J800" s="10">
        <v>2.4025229119999998</v>
      </c>
      <c r="K800" s="10">
        <v>1.2084987700000001</v>
      </c>
      <c r="L800" s="10">
        <v>0</v>
      </c>
      <c r="M800" s="10">
        <f t="shared" si="15"/>
        <v>678.29352898800005</v>
      </c>
    </row>
    <row r="801" spans="1:13" x14ac:dyDescent="0.3">
      <c r="A801" s="10">
        <v>4</v>
      </c>
      <c r="B801" s="10" t="s">
        <v>1118</v>
      </c>
      <c r="C801" s="162" t="s">
        <v>23389</v>
      </c>
      <c r="D801" s="10" t="s">
        <v>688</v>
      </c>
      <c r="E801" s="10">
        <v>221.23335700000001</v>
      </c>
      <c r="F801" s="10">
        <v>96.814805577000001</v>
      </c>
      <c r="G801" s="10">
        <v>0</v>
      </c>
      <c r="H801" s="10">
        <v>0</v>
      </c>
      <c r="I801" s="10">
        <v>11.272681</v>
      </c>
      <c r="J801" s="10">
        <v>7.7882184544999999</v>
      </c>
      <c r="K801" s="10">
        <v>0</v>
      </c>
      <c r="L801" s="10">
        <v>0</v>
      </c>
      <c r="M801" s="10">
        <f t="shared" si="15"/>
        <v>337.1090620315</v>
      </c>
    </row>
    <row r="802" spans="1:13" x14ac:dyDescent="0.3">
      <c r="A802" s="10">
        <v>4</v>
      </c>
      <c r="B802" s="10" t="s">
        <v>1118</v>
      </c>
      <c r="C802" s="162" t="s">
        <v>23391</v>
      </c>
      <c r="D802" s="10" t="s">
        <v>23390</v>
      </c>
      <c r="E802" s="10">
        <v>201.74976900000001</v>
      </c>
      <c r="F802" s="10">
        <v>47.950067795000002</v>
      </c>
      <c r="G802" s="10">
        <v>0.30540329999999999</v>
      </c>
      <c r="H802" s="10">
        <v>0</v>
      </c>
      <c r="I802" s="10">
        <v>10.898827199999999</v>
      </c>
      <c r="J802" s="10">
        <v>3.8442830264999999</v>
      </c>
      <c r="K802" s="10">
        <v>1.0694840000000001E-2</v>
      </c>
      <c r="L802" s="10">
        <v>0</v>
      </c>
      <c r="M802" s="10">
        <f t="shared" si="15"/>
        <v>264.75904516150001</v>
      </c>
    </row>
    <row r="803" spans="1:13" x14ac:dyDescent="0.3">
      <c r="A803" s="10">
        <v>4</v>
      </c>
      <c r="B803" s="10" t="s">
        <v>1118</v>
      </c>
      <c r="C803" s="162" t="s">
        <v>23392</v>
      </c>
      <c r="D803" s="10" t="s">
        <v>1132</v>
      </c>
      <c r="E803" s="10">
        <v>376.52690999999999</v>
      </c>
      <c r="F803" s="10">
        <v>114.47239019</v>
      </c>
      <c r="G803" s="10">
        <v>2.4723801999999999</v>
      </c>
      <c r="H803" s="10">
        <v>0</v>
      </c>
      <c r="I803" s="10">
        <v>21.385650200000001</v>
      </c>
      <c r="J803" s="10">
        <v>9.5718655171999991</v>
      </c>
      <c r="K803" s="10">
        <v>5.5989854999999998E-2</v>
      </c>
      <c r="L803" s="10">
        <v>0</v>
      </c>
      <c r="M803" s="10">
        <f t="shared" si="15"/>
        <v>524.48518596219992</v>
      </c>
    </row>
    <row r="804" spans="1:13" x14ac:dyDescent="0.3">
      <c r="A804" s="10">
        <v>4</v>
      </c>
      <c r="B804" s="10" t="s">
        <v>1118</v>
      </c>
      <c r="C804" s="162" t="s">
        <v>23393</v>
      </c>
      <c r="D804" s="10" t="s">
        <v>23172</v>
      </c>
      <c r="E804" s="10">
        <v>559.24760000000003</v>
      </c>
      <c r="F804" s="10">
        <v>341.06790669999998</v>
      </c>
      <c r="G804" s="10">
        <v>24.77244</v>
      </c>
      <c r="H804" s="10">
        <v>0</v>
      </c>
      <c r="I804" s="10">
        <v>30.723709700000001</v>
      </c>
      <c r="J804" s="10">
        <v>28.286478594999998</v>
      </c>
      <c r="K804" s="10">
        <v>0.68364199999999997</v>
      </c>
      <c r="L804" s="10">
        <v>0</v>
      </c>
      <c r="M804" s="10">
        <f t="shared" si="15"/>
        <v>984.78177699499986</v>
      </c>
    </row>
    <row r="805" spans="1:13" x14ac:dyDescent="0.3">
      <c r="A805" s="10">
        <v>4</v>
      </c>
      <c r="B805" s="10" t="s">
        <v>1118</v>
      </c>
      <c r="C805" s="162" t="s">
        <v>23395</v>
      </c>
      <c r="D805" s="10" t="s">
        <v>23394</v>
      </c>
      <c r="E805" s="10">
        <v>297.02268499999997</v>
      </c>
      <c r="F805" s="10">
        <v>128.36226626000001</v>
      </c>
      <c r="G805" s="10">
        <v>995.29436369999996</v>
      </c>
      <c r="H805" s="10">
        <v>0</v>
      </c>
      <c r="I805" s="10">
        <v>17.2194003</v>
      </c>
      <c r="J805" s="10">
        <v>10.513319106000001</v>
      </c>
      <c r="K805" s="10">
        <v>29.442914099999999</v>
      </c>
      <c r="L805" s="10">
        <v>0</v>
      </c>
      <c r="M805" s="10">
        <f t="shared" si="15"/>
        <v>1477.8549484659998</v>
      </c>
    </row>
    <row r="806" spans="1:13" x14ac:dyDescent="0.3">
      <c r="A806" s="10">
        <v>4</v>
      </c>
      <c r="B806" s="10" t="s">
        <v>1118</v>
      </c>
      <c r="C806" s="162" t="s">
        <v>23396</v>
      </c>
      <c r="D806" s="10" t="s">
        <v>367</v>
      </c>
      <c r="E806" s="10">
        <v>372.63109300000002</v>
      </c>
      <c r="F806" s="10">
        <v>23.048871890000001</v>
      </c>
      <c r="G806" s="10">
        <v>73.856639799999996</v>
      </c>
      <c r="H806" s="10">
        <v>0</v>
      </c>
      <c r="I806" s="10">
        <v>14.711597000000001</v>
      </c>
      <c r="J806" s="10">
        <v>1.8532723867000001</v>
      </c>
      <c r="K806" s="10">
        <v>2.22016049</v>
      </c>
      <c r="L806" s="10">
        <v>0</v>
      </c>
      <c r="M806" s="10">
        <f t="shared" si="15"/>
        <v>488.32163456669997</v>
      </c>
    </row>
    <row r="807" spans="1:13" x14ac:dyDescent="0.3">
      <c r="A807" s="10">
        <v>4</v>
      </c>
      <c r="B807" s="10" t="s">
        <v>1118</v>
      </c>
      <c r="C807" s="162" t="s">
        <v>23397</v>
      </c>
      <c r="D807" s="10" t="s">
        <v>69</v>
      </c>
      <c r="E807" s="10">
        <v>200.06444400000001</v>
      </c>
      <c r="F807" s="10">
        <v>72.499463520999996</v>
      </c>
      <c r="G807" s="10">
        <v>157.39318044999999</v>
      </c>
      <c r="H807" s="10">
        <v>0</v>
      </c>
      <c r="I807" s="10">
        <v>10.8112276</v>
      </c>
      <c r="J807" s="10">
        <v>5.8573814051999999</v>
      </c>
      <c r="K807" s="10">
        <v>5.4180207218999996</v>
      </c>
      <c r="L807" s="10">
        <v>0</v>
      </c>
      <c r="M807" s="10">
        <f t="shared" si="15"/>
        <v>452.04371769810001</v>
      </c>
    </row>
    <row r="808" spans="1:13" x14ac:dyDescent="0.3">
      <c r="A808" s="10">
        <v>4</v>
      </c>
      <c r="B808" s="10" t="s">
        <v>1118</v>
      </c>
      <c r="C808" s="162" t="s">
        <v>23398</v>
      </c>
      <c r="D808" s="10" t="s">
        <v>512</v>
      </c>
      <c r="E808" s="10">
        <v>262.65220600000004</v>
      </c>
      <c r="F808" s="10">
        <v>76.831104135000004</v>
      </c>
      <c r="G808" s="10">
        <v>281.5906908</v>
      </c>
      <c r="H808" s="10">
        <v>0</v>
      </c>
      <c r="I808" s="10">
        <v>14.615296000000001</v>
      </c>
      <c r="J808" s="10">
        <v>6.2059272371</v>
      </c>
      <c r="K808" s="10">
        <v>8.6066398900000003</v>
      </c>
      <c r="L808" s="10">
        <v>0</v>
      </c>
      <c r="M808" s="10">
        <f t="shared" si="15"/>
        <v>650.50186406209991</v>
      </c>
    </row>
    <row r="809" spans="1:13" x14ac:dyDescent="0.3">
      <c r="A809" s="10">
        <v>4</v>
      </c>
      <c r="B809" s="10" t="s">
        <v>1118</v>
      </c>
      <c r="C809" s="162" t="s">
        <v>23400</v>
      </c>
      <c r="D809" s="10" t="s">
        <v>23399</v>
      </c>
      <c r="E809" s="10">
        <v>52.289784000000004</v>
      </c>
      <c r="F809" s="10">
        <v>31.560304992999999</v>
      </c>
      <c r="G809" s="10">
        <v>10.913830000000001</v>
      </c>
      <c r="H809" s="10">
        <v>0</v>
      </c>
      <c r="I809" s="10">
        <v>2.72783153</v>
      </c>
      <c r="J809" s="10">
        <v>2.6101910133000001</v>
      </c>
      <c r="K809" s="10">
        <v>0.24715580000000001</v>
      </c>
      <c r="L809" s="10">
        <v>0</v>
      </c>
      <c r="M809" s="10">
        <f t="shared" si="15"/>
        <v>100.34909733630001</v>
      </c>
    </row>
    <row r="810" spans="1:13" x14ac:dyDescent="0.3">
      <c r="A810" s="10">
        <v>4</v>
      </c>
      <c r="B810" s="10" t="s">
        <v>1118</v>
      </c>
      <c r="C810" s="162" t="s">
        <v>23402</v>
      </c>
      <c r="D810" s="10" t="s">
        <v>23401</v>
      </c>
      <c r="E810" s="10">
        <v>81.011392999999998</v>
      </c>
      <c r="F810" s="10">
        <v>30.776305692000001</v>
      </c>
      <c r="G810" s="10">
        <v>21.780899999999999</v>
      </c>
      <c r="H810" s="10">
        <v>0</v>
      </c>
      <c r="I810" s="10">
        <v>4.2261665499999994</v>
      </c>
      <c r="J810" s="10">
        <v>2.4442474194999999</v>
      </c>
      <c r="K810" s="10">
        <v>0.49325200000000002</v>
      </c>
      <c r="L810" s="10">
        <v>0</v>
      </c>
      <c r="M810" s="10">
        <f t="shared" si="15"/>
        <v>140.73226466149998</v>
      </c>
    </row>
    <row r="811" spans="1:13" x14ac:dyDescent="0.3">
      <c r="A811" s="10">
        <v>4</v>
      </c>
      <c r="B811" s="10" t="s">
        <v>1118</v>
      </c>
      <c r="C811" s="162" t="s">
        <v>23403</v>
      </c>
      <c r="D811" s="10" t="s">
        <v>22895</v>
      </c>
      <c r="E811" s="10">
        <v>214.43136100000001</v>
      </c>
      <c r="F811" s="10">
        <v>74.561999884000002</v>
      </c>
      <c r="G811" s="10">
        <v>0</v>
      </c>
      <c r="H811" s="10">
        <v>0</v>
      </c>
      <c r="I811" s="10">
        <v>10.971025899999999</v>
      </c>
      <c r="J811" s="10">
        <v>6.3242744588999997</v>
      </c>
      <c r="K811" s="10">
        <v>0</v>
      </c>
      <c r="L811" s="10">
        <v>0</v>
      </c>
      <c r="M811" s="10">
        <f t="shared" si="15"/>
        <v>306.28866124289999</v>
      </c>
    </row>
    <row r="812" spans="1:13" x14ac:dyDescent="0.3">
      <c r="A812" s="10">
        <v>4</v>
      </c>
      <c r="B812" s="10" t="s">
        <v>1118</v>
      </c>
      <c r="C812" s="162" t="s">
        <v>23405</v>
      </c>
      <c r="D812" s="10" t="s">
        <v>23404</v>
      </c>
      <c r="E812" s="10">
        <v>1923.8943900000002</v>
      </c>
      <c r="F812" s="10">
        <v>244.37274296999999</v>
      </c>
      <c r="G812" s="10">
        <v>697.12069699999995</v>
      </c>
      <c r="H812" s="10">
        <v>0</v>
      </c>
      <c r="I812" s="10">
        <v>79.847851000000006</v>
      </c>
      <c r="J812" s="10">
        <v>20.846112774000002</v>
      </c>
      <c r="K812" s="10">
        <v>23.3303744</v>
      </c>
      <c r="L812" s="10">
        <v>0</v>
      </c>
      <c r="M812" s="10">
        <f t="shared" si="15"/>
        <v>2989.4121681440001</v>
      </c>
    </row>
    <row r="813" spans="1:13" x14ac:dyDescent="0.3">
      <c r="A813" s="10">
        <v>4</v>
      </c>
      <c r="B813" s="10" t="s">
        <v>1118</v>
      </c>
      <c r="C813" s="162" t="s">
        <v>23406</v>
      </c>
      <c r="D813" s="10" t="s">
        <v>22707</v>
      </c>
      <c r="E813" s="10">
        <v>87.374775</v>
      </c>
      <c r="F813" s="10">
        <v>96.951751654999995</v>
      </c>
      <c r="G813" s="10">
        <v>93.805424200000004</v>
      </c>
      <c r="H813" s="10">
        <v>0</v>
      </c>
      <c r="I813" s="10">
        <v>4.5452028099999993</v>
      </c>
      <c r="J813" s="10">
        <v>7.9952135816999998</v>
      </c>
      <c r="K813" s="10">
        <v>2.6876649800000001</v>
      </c>
      <c r="L813" s="10">
        <v>0</v>
      </c>
      <c r="M813" s="10">
        <f t="shared" si="15"/>
        <v>293.36003222670001</v>
      </c>
    </row>
    <row r="814" spans="1:13" x14ac:dyDescent="0.3">
      <c r="A814" s="10">
        <v>4</v>
      </c>
      <c r="B814" s="10" t="s">
        <v>1118</v>
      </c>
      <c r="C814" s="162" t="s">
        <v>23408</v>
      </c>
      <c r="D814" s="10" t="s">
        <v>23407</v>
      </c>
      <c r="E814" s="10">
        <v>148.611863</v>
      </c>
      <c r="F814" s="10">
        <v>42.374191351999997</v>
      </c>
      <c r="G814" s="10">
        <v>6.0289999999999999</v>
      </c>
      <c r="H814" s="10">
        <v>0</v>
      </c>
      <c r="I814" s="10">
        <v>7.3025530999999999</v>
      </c>
      <c r="J814" s="10">
        <v>3.3670272836000001</v>
      </c>
      <c r="K814" s="10">
        <v>0.13653399999999999</v>
      </c>
      <c r="L814" s="10">
        <v>0</v>
      </c>
      <c r="M814" s="10">
        <f t="shared" si="15"/>
        <v>207.82116873560003</v>
      </c>
    </row>
    <row r="815" spans="1:13" x14ac:dyDescent="0.3">
      <c r="A815" s="10">
        <v>4</v>
      </c>
      <c r="B815" s="10" t="s">
        <v>1118</v>
      </c>
      <c r="C815" s="162" t="s">
        <v>23409</v>
      </c>
      <c r="D815" s="10" t="s">
        <v>1135</v>
      </c>
      <c r="E815" s="10">
        <v>156.84121999999999</v>
      </c>
      <c r="F815" s="10">
        <v>35.923815599999998</v>
      </c>
      <c r="G815" s="10">
        <v>142.420828</v>
      </c>
      <c r="H815" s="10">
        <v>0</v>
      </c>
      <c r="I815" s="10">
        <v>8.1541739</v>
      </c>
      <c r="J815" s="10">
        <v>2.7061135224999999</v>
      </c>
      <c r="K815" s="10">
        <v>4.9807607999999997</v>
      </c>
      <c r="L815" s="10">
        <v>0</v>
      </c>
      <c r="M815" s="10">
        <f t="shared" si="15"/>
        <v>351.02691182249993</v>
      </c>
    </row>
    <row r="816" spans="1:13" x14ac:dyDescent="0.3">
      <c r="A816" s="10">
        <v>4</v>
      </c>
      <c r="B816" s="10" t="s">
        <v>1118</v>
      </c>
      <c r="C816" s="162" t="s">
        <v>23411</v>
      </c>
      <c r="D816" s="10" t="s">
        <v>23410</v>
      </c>
      <c r="E816" s="10">
        <v>268.54425600000002</v>
      </c>
      <c r="F816" s="10">
        <v>164.53895802</v>
      </c>
      <c r="G816" s="10">
        <v>13.8072579</v>
      </c>
      <c r="H816" s="10">
        <v>0</v>
      </c>
      <c r="I816" s="10">
        <v>14.484147440000001</v>
      </c>
      <c r="J816" s="10">
        <v>13.800865977999999</v>
      </c>
      <c r="K816" s="10">
        <v>0.31268118</v>
      </c>
      <c r="L816" s="10">
        <v>0</v>
      </c>
      <c r="M816" s="10">
        <f t="shared" si="15"/>
        <v>475.48816651800007</v>
      </c>
    </row>
    <row r="817" spans="1:13" x14ac:dyDescent="0.3">
      <c r="A817" s="10">
        <v>4</v>
      </c>
      <c r="B817" s="10" t="s">
        <v>1178</v>
      </c>
      <c r="C817" s="166" t="s">
        <v>24019</v>
      </c>
      <c r="D817" s="10" t="s">
        <v>736</v>
      </c>
      <c r="E817" s="10">
        <v>163.94413699999998</v>
      </c>
      <c r="F817" s="10">
        <v>89.134666671000005</v>
      </c>
      <c r="G817" s="10">
        <v>0</v>
      </c>
      <c r="H817" s="10">
        <v>0</v>
      </c>
      <c r="I817" s="10">
        <v>7.2473045000000003</v>
      </c>
      <c r="J817" s="10">
        <v>7.0581905709999999</v>
      </c>
      <c r="K817" s="10">
        <v>0</v>
      </c>
      <c r="L817" s="10">
        <v>0</v>
      </c>
      <c r="M817" s="10">
        <f t="shared" si="15"/>
        <v>267.384298742</v>
      </c>
    </row>
    <row r="818" spans="1:13" x14ac:dyDescent="0.3">
      <c r="A818" s="10">
        <v>4</v>
      </c>
      <c r="B818" s="10" t="s">
        <v>1178</v>
      </c>
      <c r="C818" s="162" t="s">
        <v>24020</v>
      </c>
      <c r="D818" s="10" t="s">
        <v>315</v>
      </c>
      <c r="E818" s="10">
        <v>132.52054699999999</v>
      </c>
      <c r="F818" s="10">
        <v>126.09877416</v>
      </c>
      <c r="G818" s="10">
        <v>0</v>
      </c>
      <c r="H818" s="10">
        <v>0</v>
      </c>
      <c r="I818" s="10">
        <v>7.1895623999999998</v>
      </c>
      <c r="J818" s="10">
        <v>10.275516550000001</v>
      </c>
      <c r="K818" s="10">
        <v>0</v>
      </c>
      <c r="L818" s="10">
        <v>0</v>
      </c>
      <c r="M818" s="10">
        <f t="shared" si="15"/>
        <v>276.08440011000005</v>
      </c>
    </row>
    <row r="819" spans="1:13" x14ac:dyDescent="0.3">
      <c r="A819" s="10">
        <v>4</v>
      </c>
      <c r="B819" s="10" t="s">
        <v>1178</v>
      </c>
      <c r="C819" s="162" t="s">
        <v>24021</v>
      </c>
      <c r="D819" s="10" t="s">
        <v>817</v>
      </c>
      <c r="E819" s="10">
        <v>176.25528700000001</v>
      </c>
      <c r="F819" s="10">
        <v>71.001640121999998</v>
      </c>
      <c r="G819" s="10">
        <v>130.843414</v>
      </c>
      <c r="H819" s="10">
        <v>46.68197</v>
      </c>
      <c r="I819" s="10">
        <v>7.8455938999999999</v>
      </c>
      <c r="J819" s="10">
        <v>5.8932226118999997</v>
      </c>
      <c r="K819" s="10">
        <v>4.2363480400000002</v>
      </c>
      <c r="L819" s="10">
        <v>1.4965618000000001</v>
      </c>
      <c r="M819" s="10">
        <f t="shared" si="15"/>
        <v>444.25403747389998</v>
      </c>
    </row>
    <row r="820" spans="1:13" x14ac:dyDescent="0.3">
      <c r="A820" s="10">
        <v>4</v>
      </c>
      <c r="B820" s="10" t="s">
        <v>1178</v>
      </c>
      <c r="C820" s="162" t="s">
        <v>24023</v>
      </c>
      <c r="D820" s="10" t="s">
        <v>24022</v>
      </c>
      <c r="E820" s="10">
        <v>114.48201599999999</v>
      </c>
      <c r="F820" s="10">
        <v>136.51684648</v>
      </c>
      <c r="G820" s="10">
        <v>42.085448999999997</v>
      </c>
      <c r="H820" s="10">
        <v>309.11516</v>
      </c>
      <c r="I820" s="10">
        <v>6.0638663500000005</v>
      </c>
      <c r="J820" s="10">
        <v>10.216096279</v>
      </c>
      <c r="K820" s="10">
        <v>1.3278011000000001</v>
      </c>
      <c r="L820" s="10">
        <v>9.9098267</v>
      </c>
      <c r="M820" s="10">
        <f t="shared" si="15"/>
        <v>629.71706190900011</v>
      </c>
    </row>
    <row r="821" spans="1:13" x14ac:dyDescent="0.3">
      <c r="A821" s="10">
        <v>4</v>
      </c>
      <c r="B821" s="10" t="s">
        <v>1178</v>
      </c>
      <c r="C821" s="162" t="s">
        <v>24025</v>
      </c>
      <c r="D821" s="10" t="s">
        <v>24024</v>
      </c>
      <c r="E821" s="10">
        <v>828.88461000000007</v>
      </c>
      <c r="F821" s="10">
        <v>220.8003765</v>
      </c>
      <c r="G821" s="10">
        <v>66.958263599999995</v>
      </c>
      <c r="H821" s="10">
        <v>0</v>
      </c>
      <c r="I821" s="10">
        <v>33.724838099999999</v>
      </c>
      <c r="J821" s="10">
        <v>18.245320567</v>
      </c>
      <c r="K821" s="10">
        <v>1.9970935910000001</v>
      </c>
      <c r="L821" s="10">
        <v>0</v>
      </c>
      <c r="M821" s="10">
        <f t="shared" si="15"/>
        <v>1170.6105023580001</v>
      </c>
    </row>
    <row r="822" spans="1:13" x14ac:dyDescent="0.3">
      <c r="A822" s="10">
        <v>4</v>
      </c>
      <c r="B822" s="10" t="s">
        <v>1178</v>
      </c>
      <c r="C822" s="162" t="s">
        <v>24027</v>
      </c>
      <c r="D822" s="10" t="s">
        <v>24026</v>
      </c>
      <c r="E822" s="10">
        <v>173.64761199999998</v>
      </c>
      <c r="F822" s="10">
        <v>73.390108961999999</v>
      </c>
      <c r="G822" s="10">
        <v>0</v>
      </c>
      <c r="H822" s="10">
        <v>0</v>
      </c>
      <c r="I822" s="10">
        <v>6.7148573999999996</v>
      </c>
      <c r="J822" s="10">
        <v>5.8884630042000001</v>
      </c>
      <c r="K822" s="10">
        <v>0</v>
      </c>
      <c r="L822" s="10">
        <v>0</v>
      </c>
      <c r="M822" s="10">
        <f t="shared" si="15"/>
        <v>259.6410413662</v>
      </c>
    </row>
    <row r="823" spans="1:13" x14ac:dyDescent="0.3">
      <c r="A823" s="10">
        <v>4</v>
      </c>
      <c r="B823" s="10" t="s">
        <v>1178</v>
      </c>
      <c r="C823" s="162" t="s">
        <v>24028</v>
      </c>
      <c r="D823" s="10" t="s">
        <v>379</v>
      </c>
      <c r="E823" s="10">
        <v>226.206503</v>
      </c>
      <c r="F823" s="10">
        <v>41.062268520000003</v>
      </c>
      <c r="G823" s="10">
        <v>119.36575079000001</v>
      </c>
      <c r="H823" s="10">
        <v>0</v>
      </c>
      <c r="I823" s="10">
        <v>12.295016799999999</v>
      </c>
      <c r="J823" s="10">
        <v>3.7663742840999999</v>
      </c>
      <c r="K823" s="10">
        <v>3.5734583031999998</v>
      </c>
      <c r="L823" s="10">
        <v>0</v>
      </c>
      <c r="M823" s="10">
        <f t="shared" si="15"/>
        <v>406.26937169729996</v>
      </c>
    </row>
    <row r="824" spans="1:13" x14ac:dyDescent="0.3">
      <c r="A824" s="10">
        <v>4</v>
      </c>
      <c r="B824" s="10" t="s">
        <v>1178</v>
      </c>
      <c r="C824" s="162" t="s">
        <v>24029</v>
      </c>
      <c r="D824" s="10" t="s">
        <v>317</v>
      </c>
      <c r="E824" s="10">
        <v>2084.0625500000001</v>
      </c>
      <c r="F824" s="10">
        <v>536.10644549000006</v>
      </c>
      <c r="G824" s="10">
        <v>201.11722499999999</v>
      </c>
      <c r="H824" s="10">
        <v>439.291</v>
      </c>
      <c r="I824" s="10">
        <v>96.560334999999995</v>
      </c>
      <c r="J824" s="10">
        <v>42.098719416000002</v>
      </c>
      <c r="K824" s="10">
        <v>6.3413569000000001</v>
      </c>
      <c r="L824" s="10">
        <v>14.083080000000001</v>
      </c>
      <c r="M824" s="10">
        <f t="shared" si="15"/>
        <v>3419.6607118060006</v>
      </c>
    </row>
    <row r="825" spans="1:13" x14ac:dyDescent="0.3">
      <c r="A825" s="10">
        <v>4</v>
      </c>
      <c r="B825" s="10" t="s">
        <v>1178</v>
      </c>
      <c r="C825" s="162" t="s">
        <v>24030</v>
      </c>
      <c r="D825" s="10" t="s">
        <v>23872</v>
      </c>
      <c r="E825" s="10">
        <v>103.006367</v>
      </c>
      <c r="F825" s="10">
        <v>113.64827335</v>
      </c>
      <c r="G825" s="10">
        <v>130.75075699999999</v>
      </c>
      <c r="H825" s="10">
        <v>0</v>
      </c>
      <c r="I825" s="10">
        <v>5.7230229999999995</v>
      </c>
      <c r="J825" s="10">
        <v>9.6364178320999994</v>
      </c>
      <c r="K825" s="10">
        <v>3.84548998</v>
      </c>
      <c r="L825" s="10">
        <v>0</v>
      </c>
      <c r="M825" s="10">
        <f t="shared" si="15"/>
        <v>366.61032816210002</v>
      </c>
    </row>
    <row r="826" spans="1:13" x14ac:dyDescent="0.3">
      <c r="A826" s="10">
        <v>4</v>
      </c>
      <c r="B826" s="10" t="s">
        <v>1178</v>
      </c>
      <c r="C826" s="162" t="s">
        <v>24031</v>
      </c>
      <c r="D826" s="10" t="s">
        <v>382</v>
      </c>
      <c r="E826" s="10">
        <v>517.75023499999998</v>
      </c>
      <c r="F826" s="10">
        <v>86.137817016</v>
      </c>
      <c r="G826" s="10">
        <v>315.54353900000001</v>
      </c>
      <c r="H826" s="10">
        <v>136.55969999999999</v>
      </c>
      <c r="I826" s="10">
        <v>25.246798999999999</v>
      </c>
      <c r="J826" s="10">
        <v>7.2111391493000001</v>
      </c>
      <c r="K826" s="10">
        <v>9.41136704</v>
      </c>
      <c r="L826" s="10">
        <v>4.3779209999999997</v>
      </c>
      <c r="M826" s="10">
        <f t="shared" si="15"/>
        <v>1102.2385172052998</v>
      </c>
    </row>
    <row r="827" spans="1:13" x14ac:dyDescent="0.3">
      <c r="A827" s="10">
        <v>4</v>
      </c>
      <c r="B827" s="10" t="s">
        <v>1178</v>
      </c>
      <c r="C827" s="162" t="s">
        <v>24033</v>
      </c>
      <c r="D827" s="10" t="s">
        <v>24032</v>
      </c>
      <c r="E827" s="10">
        <v>116.874557</v>
      </c>
      <c r="F827" s="10">
        <v>134.64929925000001</v>
      </c>
      <c r="G827" s="10">
        <v>296.35344099999998</v>
      </c>
      <c r="H827" s="10">
        <v>0</v>
      </c>
      <c r="I827" s="10">
        <v>6.7698567000000001</v>
      </c>
      <c r="J827" s="10">
        <v>11.390402206999999</v>
      </c>
      <c r="K827" s="10">
        <v>9.9005386000000009</v>
      </c>
      <c r="L827" s="10">
        <v>0</v>
      </c>
      <c r="M827" s="10">
        <f t="shared" si="15"/>
        <v>575.93809475699993</v>
      </c>
    </row>
    <row r="828" spans="1:13" x14ac:dyDescent="0.3">
      <c r="A828" s="10">
        <v>4</v>
      </c>
      <c r="B828" s="10" t="s">
        <v>1178</v>
      </c>
      <c r="C828" s="162" t="s">
        <v>24035</v>
      </c>
      <c r="D828" s="10" t="s">
        <v>24034</v>
      </c>
      <c r="E828" s="10">
        <v>103.57667000000001</v>
      </c>
      <c r="F828" s="10">
        <v>56.141297414999997</v>
      </c>
      <c r="G828" s="10">
        <v>166.179641</v>
      </c>
      <c r="H828" s="10">
        <v>209.07917</v>
      </c>
      <c r="I828" s="10">
        <v>5.4656293600000003</v>
      </c>
      <c r="J828" s="10">
        <v>4.3874564333999997</v>
      </c>
      <c r="K828" s="10">
        <v>4.9564602000000004</v>
      </c>
      <c r="L828" s="10">
        <v>6.7028169999999996</v>
      </c>
      <c r="M828" s="10">
        <f t="shared" si="15"/>
        <v>556.48914140839997</v>
      </c>
    </row>
    <row r="829" spans="1:13" x14ac:dyDescent="0.3">
      <c r="A829" s="10">
        <v>4</v>
      </c>
      <c r="B829" s="10" t="s">
        <v>1178</v>
      </c>
      <c r="C829" s="162" t="s">
        <v>24037</v>
      </c>
      <c r="D829" s="10" t="s">
        <v>24036</v>
      </c>
      <c r="E829" s="10">
        <v>86.419567000000001</v>
      </c>
      <c r="F829" s="10">
        <v>32.392953659</v>
      </c>
      <c r="G829" s="10">
        <v>156.39160000000001</v>
      </c>
      <c r="H829" s="10">
        <v>0</v>
      </c>
      <c r="I829" s="10">
        <v>4.7309952600000003</v>
      </c>
      <c r="J829" s="10">
        <v>2.6609283748000001</v>
      </c>
      <c r="K829" s="10">
        <v>4.664523</v>
      </c>
      <c r="L829" s="10">
        <v>0</v>
      </c>
      <c r="M829" s="10">
        <f t="shared" si="15"/>
        <v>287.26056729379997</v>
      </c>
    </row>
    <row r="830" spans="1:13" x14ac:dyDescent="0.3">
      <c r="A830" s="10">
        <v>4</v>
      </c>
      <c r="B830" s="10" t="s">
        <v>1178</v>
      </c>
      <c r="C830" s="162" t="s">
        <v>24039</v>
      </c>
      <c r="D830" s="10" t="s">
        <v>24038</v>
      </c>
      <c r="E830" s="10">
        <v>160.536069</v>
      </c>
      <c r="F830" s="10">
        <v>132.33581318</v>
      </c>
      <c r="G830" s="10">
        <v>51.265819800000003</v>
      </c>
      <c r="H830" s="10">
        <v>246.672</v>
      </c>
      <c r="I830" s="10">
        <v>8.7003811999999989</v>
      </c>
      <c r="J830" s="10">
        <v>10.390866716</v>
      </c>
      <c r="K830" s="10">
        <v>1.52905015</v>
      </c>
      <c r="L830" s="10">
        <v>7.9079699999999997</v>
      </c>
      <c r="M830" s="10">
        <f t="shared" si="15"/>
        <v>619.33797004600001</v>
      </c>
    </row>
    <row r="831" spans="1:13" x14ac:dyDescent="0.3">
      <c r="A831" s="10">
        <v>4</v>
      </c>
      <c r="B831" s="10" t="s">
        <v>1178</v>
      </c>
      <c r="C831" s="162" t="s">
        <v>24040</v>
      </c>
      <c r="D831" s="10" t="s">
        <v>384</v>
      </c>
      <c r="E831" s="10">
        <v>1967.2267000000002</v>
      </c>
      <c r="F831" s="10">
        <v>225.34425705000001</v>
      </c>
      <c r="G831" s="10">
        <v>173.23653621</v>
      </c>
      <c r="H831" s="10">
        <v>0</v>
      </c>
      <c r="I831" s="10">
        <v>81.43026549999999</v>
      </c>
      <c r="J831" s="10">
        <v>18.774425398000002</v>
      </c>
      <c r="K831" s="10">
        <v>5.1260716689999999</v>
      </c>
      <c r="L831" s="10">
        <v>0</v>
      </c>
      <c r="M831" s="10">
        <f t="shared" si="15"/>
        <v>2471.1382558270002</v>
      </c>
    </row>
    <row r="832" spans="1:13" x14ac:dyDescent="0.3">
      <c r="A832" s="10">
        <v>4</v>
      </c>
      <c r="B832" s="10" t="s">
        <v>1178</v>
      </c>
      <c r="C832" s="162" t="s">
        <v>24041</v>
      </c>
      <c r="D832" s="10" t="s">
        <v>705</v>
      </c>
      <c r="E832" s="10">
        <v>133.23414400000001</v>
      </c>
      <c r="F832" s="10">
        <v>85.692336745999995</v>
      </c>
      <c r="G832" s="10">
        <v>0</v>
      </c>
      <c r="H832" s="10">
        <v>196.40209999999999</v>
      </c>
      <c r="I832" s="10">
        <v>5.5562368399999995</v>
      </c>
      <c r="J832" s="10">
        <v>7.0517968037000003</v>
      </c>
      <c r="K832" s="10">
        <v>0</v>
      </c>
      <c r="L832" s="10">
        <v>6.2963829999999996</v>
      </c>
      <c r="M832" s="10">
        <f t="shared" si="15"/>
        <v>434.23299738970002</v>
      </c>
    </row>
    <row r="833" spans="1:13" x14ac:dyDescent="0.3">
      <c r="A833" s="10">
        <v>4</v>
      </c>
      <c r="B833" s="10" t="s">
        <v>1178</v>
      </c>
      <c r="C833" s="162" t="s">
        <v>24042</v>
      </c>
      <c r="D833" s="10" t="s">
        <v>655</v>
      </c>
      <c r="E833" s="10">
        <v>229.93838700000001</v>
      </c>
      <c r="F833" s="10">
        <v>109.78244535</v>
      </c>
      <c r="G833" s="10">
        <v>24.816576099999999</v>
      </c>
      <c r="H833" s="10">
        <v>0</v>
      </c>
      <c r="I833" s="10">
        <v>8.5431918600000003</v>
      </c>
      <c r="J833" s="10">
        <v>9.2586585656999993</v>
      </c>
      <c r="K833" s="10">
        <v>0.56199942999999997</v>
      </c>
      <c r="L833" s="10">
        <v>0</v>
      </c>
      <c r="M833" s="10">
        <f t="shared" si="15"/>
        <v>382.90125830570003</v>
      </c>
    </row>
    <row r="834" spans="1:13" x14ac:dyDescent="0.3">
      <c r="A834" s="10">
        <v>4</v>
      </c>
      <c r="B834" s="10" t="s">
        <v>1178</v>
      </c>
      <c r="C834" s="162" t="s">
        <v>24044</v>
      </c>
      <c r="D834" s="10" t="s">
        <v>24043</v>
      </c>
      <c r="E834" s="10">
        <v>132.255504</v>
      </c>
      <c r="F834" s="10">
        <v>235.05269014000001</v>
      </c>
      <c r="G834" s="10">
        <v>10.752297</v>
      </c>
      <c r="H834" s="10">
        <v>10.29814</v>
      </c>
      <c r="I834" s="10">
        <v>7.4822217000000002</v>
      </c>
      <c r="J834" s="10">
        <v>18.456400657</v>
      </c>
      <c r="K834" s="10">
        <v>0.24349828000000001</v>
      </c>
      <c r="L834" s="10">
        <v>0.3301442</v>
      </c>
      <c r="M834" s="10">
        <f t="shared" si="15"/>
        <v>414.87089597700003</v>
      </c>
    </row>
    <row r="835" spans="1:13" x14ac:dyDescent="0.3">
      <c r="A835" s="10">
        <v>4</v>
      </c>
      <c r="B835" s="10" t="s">
        <v>1178</v>
      </c>
      <c r="C835" s="162" t="s">
        <v>24045</v>
      </c>
      <c r="D835" s="10" t="s">
        <v>385</v>
      </c>
      <c r="E835" s="10">
        <v>546.96875</v>
      </c>
      <c r="F835" s="10">
        <v>184.16555933999999</v>
      </c>
      <c r="G835" s="10">
        <v>223.19375464000001</v>
      </c>
      <c r="H835" s="10">
        <v>288.58960000000002</v>
      </c>
      <c r="I835" s="10">
        <v>31.020942300000002</v>
      </c>
      <c r="J835" s="10">
        <v>14.935785941000001</v>
      </c>
      <c r="K835" s="10">
        <v>6.6569546552999999</v>
      </c>
      <c r="L835" s="10">
        <v>9.2517899999999997</v>
      </c>
      <c r="M835" s="10">
        <f t="shared" si="15"/>
        <v>1304.7831368763</v>
      </c>
    </row>
    <row r="836" spans="1:13" x14ac:dyDescent="0.3">
      <c r="A836" s="10">
        <v>4</v>
      </c>
      <c r="B836" s="10" t="s">
        <v>1178</v>
      </c>
      <c r="C836" s="162" t="s">
        <v>24047</v>
      </c>
      <c r="D836" s="10" t="s">
        <v>24046</v>
      </c>
      <c r="E836" s="10">
        <v>35.797186699999997</v>
      </c>
      <c r="F836" s="10">
        <v>110.78164836000001</v>
      </c>
      <c r="G836" s="10">
        <v>53.95187</v>
      </c>
      <c r="H836" s="10">
        <v>48.3932</v>
      </c>
      <c r="I836" s="10">
        <v>1.94000588</v>
      </c>
      <c r="J836" s="10">
        <v>9.0322420982999994</v>
      </c>
      <c r="K836" s="10">
        <v>1.7021900999999999</v>
      </c>
      <c r="L836" s="10">
        <v>1.55142</v>
      </c>
      <c r="M836" s="10">
        <f t="shared" si="15"/>
        <v>263.14976313829999</v>
      </c>
    </row>
    <row r="837" spans="1:13" x14ac:dyDescent="0.3">
      <c r="A837" s="10">
        <v>4</v>
      </c>
      <c r="B837" s="10" t="s">
        <v>1178</v>
      </c>
      <c r="C837" s="162" t="s">
        <v>24048</v>
      </c>
      <c r="D837" s="10" t="s">
        <v>319</v>
      </c>
      <c r="E837" s="10">
        <v>338.61470200000002</v>
      </c>
      <c r="F837" s="10">
        <v>52.903533713000002</v>
      </c>
      <c r="G837" s="10">
        <v>120.05475610000001</v>
      </c>
      <c r="H837" s="10">
        <v>292.89194800000001</v>
      </c>
      <c r="I837" s="10">
        <v>11.823588399999998</v>
      </c>
      <c r="J837" s="10">
        <v>4.0768294273999999</v>
      </c>
      <c r="K837" s="10">
        <v>3.5807403173000001</v>
      </c>
      <c r="L837" s="10">
        <v>9.3897504999999999</v>
      </c>
      <c r="M837" s="10">
        <f t="shared" si="15"/>
        <v>833.33584845769985</v>
      </c>
    </row>
    <row r="838" spans="1:13" x14ac:dyDescent="0.3">
      <c r="A838" s="10">
        <v>4</v>
      </c>
      <c r="B838" s="10" t="s">
        <v>1178</v>
      </c>
      <c r="C838" s="162" t="s">
        <v>24049</v>
      </c>
      <c r="D838" s="10" t="s">
        <v>386</v>
      </c>
      <c r="E838" s="10">
        <v>717.50438199999996</v>
      </c>
      <c r="F838" s="10">
        <v>70.756398543000003</v>
      </c>
      <c r="G838" s="10">
        <v>1.029765E-2</v>
      </c>
      <c r="H838" s="10">
        <v>0</v>
      </c>
      <c r="I838" s="10">
        <v>27.281996199999998</v>
      </c>
      <c r="J838" s="10">
        <v>5.7937474594999996</v>
      </c>
      <c r="K838" s="10">
        <v>3.0713749999999998E-4</v>
      </c>
      <c r="L838" s="10">
        <v>0</v>
      </c>
      <c r="M838" s="10">
        <f t="shared" si="15"/>
        <v>821.34712898999999</v>
      </c>
    </row>
    <row r="839" spans="1:13" x14ac:dyDescent="0.3">
      <c r="A839" s="10">
        <v>4</v>
      </c>
      <c r="B839" s="10" t="s">
        <v>1178</v>
      </c>
      <c r="C839" s="162" t="s">
        <v>24051</v>
      </c>
      <c r="D839" s="10" t="s">
        <v>24050</v>
      </c>
      <c r="E839" s="10">
        <v>86.720901999999995</v>
      </c>
      <c r="F839" s="10">
        <v>79.942266579999995</v>
      </c>
      <c r="G839" s="10">
        <v>0</v>
      </c>
      <c r="H839" s="10">
        <v>0</v>
      </c>
      <c r="I839" s="10">
        <v>4.7722447099999998</v>
      </c>
      <c r="J839" s="10">
        <v>6.7788348618000001</v>
      </c>
      <c r="K839" s="10">
        <v>0</v>
      </c>
      <c r="L839" s="10">
        <v>0</v>
      </c>
      <c r="M839" s="10">
        <f t="shared" ref="M839:M902" si="16">SUM(E839:L839)</f>
        <v>178.21424815179998</v>
      </c>
    </row>
    <row r="840" spans="1:13" x14ac:dyDescent="0.3">
      <c r="A840" s="10">
        <v>4</v>
      </c>
      <c r="B840" s="10" t="s">
        <v>1178</v>
      </c>
      <c r="C840" s="162" t="s">
        <v>24052</v>
      </c>
      <c r="D840" s="10" t="s">
        <v>387</v>
      </c>
      <c r="E840" s="10">
        <v>1312.7101</v>
      </c>
      <c r="F840" s="10">
        <v>416.99848778</v>
      </c>
      <c r="G840" s="10">
        <v>505.80256000000003</v>
      </c>
      <c r="H840" s="10">
        <v>0</v>
      </c>
      <c r="I840" s="10">
        <v>52.934907699999997</v>
      </c>
      <c r="J840" s="10">
        <v>35.153803056000001</v>
      </c>
      <c r="K840" s="10">
        <v>15.00445642</v>
      </c>
      <c r="L840" s="10">
        <v>0</v>
      </c>
      <c r="M840" s="10">
        <f t="shared" si="16"/>
        <v>2338.6043149560005</v>
      </c>
    </row>
    <row r="841" spans="1:13" x14ac:dyDescent="0.3">
      <c r="A841" s="10">
        <v>4</v>
      </c>
      <c r="B841" s="10" t="s">
        <v>1178</v>
      </c>
      <c r="C841" s="162" t="s">
        <v>24053</v>
      </c>
      <c r="D841" s="10" t="s">
        <v>321</v>
      </c>
      <c r="E841" s="10">
        <v>593.15317900000002</v>
      </c>
      <c r="F841" s="10">
        <v>185.35711271</v>
      </c>
      <c r="G841" s="10">
        <v>228.2332553</v>
      </c>
      <c r="H841" s="10">
        <v>53.494928999999999</v>
      </c>
      <c r="I841" s="10">
        <v>22.074247199999999</v>
      </c>
      <c r="J841" s="10">
        <v>15.586080489</v>
      </c>
      <c r="K841" s="10">
        <v>6.6690333309999996</v>
      </c>
      <c r="L841" s="10">
        <v>1.714971</v>
      </c>
      <c r="M841" s="10">
        <f t="shared" si="16"/>
        <v>1106.2828080300003</v>
      </c>
    </row>
    <row r="842" spans="1:13" x14ac:dyDescent="0.3">
      <c r="A842" s="10">
        <v>4</v>
      </c>
      <c r="B842" s="10" t="s">
        <v>1178</v>
      </c>
      <c r="C842" s="162" t="s">
        <v>24054</v>
      </c>
      <c r="D842" s="10" t="s">
        <v>552</v>
      </c>
      <c r="E842" s="10">
        <v>191.55597499999999</v>
      </c>
      <c r="F842" s="10">
        <v>52.395066010000001</v>
      </c>
      <c r="G842" s="10">
        <v>1.085871255</v>
      </c>
      <c r="H842" s="10">
        <v>0</v>
      </c>
      <c r="I842" s="10">
        <v>8.1757439999999999</v>
      </c>
      <c r="J842" s="10">
        <v>4.3505787575000001</v>
      </c>
      <c r="K842" s="10">
        <v>3.23871201E-2</v>
      </c>
      <c r="L842" s="10">
        <v>0</v>
      </c>
      <c r="M842" s="10">
        <f t="shared" si="16"/>
        <v>257.59562214260001</v>
      </c>
    </row>
    <row r="843" spans="1:13" x14ac:dyDescent="0.3">
      <c r="A843" s="10">
        <v>4</v>
      </c>
      <c r="B843" s="10" t="s">
        <v>1178</v>
      </c>
      <c r="C843" s="162" t="s">
        <v>24055</v>
      </c>
      <c r="D843" s="10" t="s">
        <v>355</v>
      </c>
      <c r="E843" s="10">
        <v>90.761502000000007</v>
      </c>
      <c r="F843" s="10">
        <v>51.136252427000002</v>
      </c>
      <c r="G843" s="10">
        <v>0</v>
      </c>
      <c r="H843" s="10">
        <v>30.263000000000002</v>
      </c>
      <c r="I843" s="10">
        <v>4.9320872900000001</v>
      </c>
      <c r="J843" s="10">
        <v>3.7680661877000001</v>
      </c>
      <c r="K843" s="10">
        <v>0</v>
      </c>
      <c r="L843" s="10">
        <v>0.97019200000000005</v>
      </c>
      <c r="M843" s="10">
        <f t="shared" si="16"/>
        <v>181.83109990469998</v>
      </c>
    </row>
    <row r="844" spans="1:13" x14ac:dyDescent="0.3">
      <c r="A844" s="10">
        <v>4</v>
      </c>
      <c r="B844" s="10" t="s">
        <v>1178</v>
      </c>
      <c r="C844" s="162" t="s">
        <v>24056</v>
      </c>
      <c r="D844" s="10" t="s">
        <v>62</v>
      </c>
      <c r="E844" s="10">
        <v>61.874031000000002</v>
      </c>
      <c r="F844" s="10">
        <v>75.643801733000004</v>
      </c>
      <c r="G844" s="10">
        <v>16.8262705</v>
      </c>
      <c r="H844" s="10">
        <v>260.55340999999999</v>
      </c>
      <c r="I844" s="10">
        <v>3.36216611</v>
      </c>
      <c r="J844" s="10">
        <v>5.8342031569000001</v>
      </c>
      <c r="K844" s="10">
        <v>0.38105081800000001</v>
      </c>
      <c r="L844" s="10">
        <v>8.3530029999999993</v>
      </c>
      <c r="M844" s="10">
        <f t="shared" si="16"/>
        <v>432.82793631789997</v>
      </c>
    </row>
    <row r="845" spans="1:13" x14ac:dyDescent="0.3">
      <c r="A845" s="10">
        <v>4</v>
      </c>
      <c r="B845" s="10" t="s">
        <v>1178</v>
      </c>
      <c r="C845" s="162" t="s">
        <v>24057</v>
      </c>
      <c r="D845" s="10" t="s">
        <v>434</v>
      </c>
      <c r="E845" s="10">
        <v>36.880226999999998</v>
      </c>
      <c r="F845" s="10">
        <v>34.495322051999999</v>
      </c>
      <c r="G845" s="10">
        <v>0</v>
      </c>
      <c r="H845" s="10">
        <v>579.75599999999997</v>
      </c>
      <c r="I845" s="10">
        <v>2.0257737800000002</v>
      </c>
      <c r="J845" s="10">
        <v>2.5774710608000002</v>
      </c>
      <c r="K845" s="10">
        <v>0</v>
      </c>
      <c r="L845" s="10">
        <v>18.586200000000002</v>
      </c>
      <c r="M845" s="10">
        <f t="shared" si="16"/>
        <v>674.32099389279995</v>
      </c>
    </row>
    <row r="846" spans="1:13" x14ac:dyDescent="0.3">
      <c r="A846" s="10">
        <v>4</v>
      </c>
      <c r="B846" s="10" t="s">
        <v>1178</v>
      </c>
      <c r="C846" s="162" t="s">
        <v>24058</v>
      </c>
      <c r="D846" s="10" t="s">
        <v>389</v>
      </c>
      <c r="E846" s="10">
        <v>512.44661999999994</v>
      </c>
      <c r="F846" s="10">
        <v>548.71641507000004</v>
      </c>
      <c r="G846" s="10">
        <v>46.556759300000003</v>
      </c>
      <c r="H846" s="10">
        <v>347.70420000000001</v>
      </c>
      <c r="I846" s="10">
        <v>27.1046327</v>
      </c>
      <c r="J846" s="10">
        <v>45.468435362999998</v>
      </c>
      <c r="K846" s="10">
        <v>1.3885981839999999</v>
      </c>
      <c r="L846" s="10">
        <v>11.146963</v>
      </c>
      <c r="M846" s="10">
        <f t="shared" si="16"/>
        <v>1540.5326236169999</v>
      </c>
    </row>
    <row r="847" spans="1:13" x14ac:dyDescent="0.3">
      <c r="A847" s="10">
        <v>4</v>
      </c>
      <c r="B847" s="10" t="s">
        <v>1178</v>
      </c>
      <c r="C847" s="162" t="s">
        <v>24059</v>
      </c>
      <c r="D847" s="10" t="s">
        <v>391</v>
      </c>
      <c r="E847" s="10">
        <v>165.986829</v>
      </c>
      <c r="F847" s="10">
        <v>49.167337713000002</v>
      </c>
      <c r="G847" s="10">
        <v>33.913809999999998</v>
      </c>
      <c r="H847" s="10">
        <v>124.07299999999999</v>
      </c>
      <c r="I847" s="10">
        <v>7.1355536199999996</v>
      </c>
      <c r="J847" s="10">
        <v>3.8568220635000001</v>
      </c>
      <c r="K847" s="10">
        <v>1.011512</v>
      </c>
      <c r="L847" s="10">
        <v>3.9775999999999998</v>
      </c>
      <c r="M847" s="10">
        <f t="shared" si="16"/>
        <v>389.12246439649994</v>
      </c>
    </row>
    <row r="848" spans="1:13" x14ac:dyDescent="0.3">
      <c r="A848" s="10">
        <v>4</v>
      </c>
      <c r="B848" s="10" t="s">
        <v>1178</v>
      </c>
      <c r="C848" s="162" t="s">
        <v>24061</v>
      </c>
      <c r="D848" s="10" t="s">
        <v>24060</v>
      </c>
      <c r="E848" s="10">
        <v>41.56035</v>
      </c>
      <c r="F848" s="10">
        <v>25.433569180999999</v>
      </c>
      <c r="G848" s="10">
        <v>0</v>
      </c>
      <c r="H848" s="10">
        <v>0</v>
      </c>
      <c r="I848" s="10">
        <v>2.2782396599999997</v>
      </c>
      <c r="J848" s="10">
        <v>2.0433300524</v>
      </c>
      <c r="K848" s="10">
        <v>0</v>
      </c>
      <c r="L848" s="10">
        <v>0</v>
      </c>
      <c r="M848" s="10">
        <f t="shared" si="16"/>
        <v>71.315488893399987</v>
      </c>
    </row>
    <row r="849" spans="1:13" x14ac:dyDescent="0.3">
      <c r="A849" s="10">
        <v>4</v>
      </c>
      <c r="B849" s="10" t="s">
        <v>1178</v>
      </c>
      <c r="C849" s="162" t="s">
        <v>24063</v>
      </c>
      <c r="D849" s="10" t="s">
        <v>24062</v>
      </c>
      <c r="E849" s="10">
        <v>62.183579999999999</v>
      </c>
      <c r="F849" s="10">
        <v>41.240594809999997</v>
      </c>
      <c r="G849" s="10">
        <v>98.716860999999994</v>
      </c>
      <c r="H849" s="10">
        <v>189.93015199999999</v>
      </c>
      <c r="I849" s="10">
        <v>3.4189795199999997</v>
      </c>
      <c r="J849" s="10">
        <v>3.3238443906000001</v>
      </c>
      <c r="K849" s="10">
        <v>2.9443228000000001</v>
      </c>
      <c r="L849" s="10">
        <v>6.0889017299999999</v>
      </c>
      <c r="M849" s="10">
        <f t="shared" si="16"/>
        <v>407.84723625059996</v>
      </c>
    </row>
    <row r="850" spans="1:13" x14ac:dyDescent="0.3">
      <c r="A850" s="10">
        <v>4</v>
      </c>
      <c r="B850" s="10" t="s">
        <v>1178</v>
      </c>
      <c r="C850" s="162" t="s">
        <v>24064</v>
      </c>
      <c r="D850" s="10" t="s">
        <v>393</v>
      </c>
      <c r="E850" s="10">
        <v>2357.06916</v>
      </c>
      <c r="F850" s="10">
        <v>867.18779716999995</v>
      </c>
      <c r="G850" s="10">
        <v>245.3390335</v>
      </c>
      <c r="H850" s="10">
        <v>83.164060000000006</v>
      </c>
      <c r="I850" s="10">
        <v>109.88811099999999</v>
      </c>
      <c r="J850" s="10">
        <v>72.167849668000002</v>
      </c>
      <c r="K850" s="10">
        <v>7.6336482700000001</v>
      </c>
      <c r="L850" s="10">
        <v>2.6661260000000002</v>
      </c>
      <c r="M850" s="10">
        <f t="shared" si="16"/>
        <v>3745.1157856080004</v>
      </c>
    </row>
    <row r="851" spans="1:13" x14ac:dyDescent="0.3">
      <c r="A851" s="10">
        <v>4</v>
      </c>
      <c r="B851" s="10" t="s">
        <v>1178</v>
      </c>
      <c r="C851" s="162" t="s">
        <v>24066</v>
      </c>
      <c r="D851" s="10" t="s">
        <v>24065</v>
      </c>
      <c r="E851" s="10">
        <v>70.598569000000012</v>
      </c>
      <c r="F851" s="10">
        <v>93.436382284999993</v>
      </c>
      <c r="G851" s="10">
        <v>7.1114699999999997</v>
      </c>
      <c r="H851" s="10">
        <v>0</v>
      </c>
      <c r="I851" s="10">
        <v>3.8503587700000002</v>
      </c>
      <c r="J851" s="10">
        <v>7.9412637405000002</v>
      </c>
      <c r="K851" s="10">
        <v>0.16104740000000001</v>
      </c>
      <c r="L851" s="10">
        <v>0</v>
      </c>
      <c r="M851" s="10">
        <f t="shared" si="16"/>
        <v>183.09909119550002</v>
      </c>
    </row>
    <row r="852" spans="1:13" x14ac:dyDescent="0.3">
      <c r="A852" s="10">
        <v>4</v>
      </c>
      <c r="B852" s="10" t="s">
        <v>1178</v>
      </c>
      <c r="C852" s="162" t="s">
        <v>24067</v>
      </c>
      <c r="D852" s="10" t="s">
        <v>326</v>
      </c>
      <c r="E852" s="10">
        <v>381.31920000000002</v>
      </c>
      <c r="F852" s="10">
        <v>122.66853519999999</v>
      </c>
      <c r="G852" s="10">
        <v>471.65750100000002</v>
      </c>
      <c r="H852" s="10">
        <v>0</v>
      </c>
      <c r="I852" s="10">
        <v>20.4524413</v>
      </c>
      <c r="J852" s="10">
        <v>10.276985085</v>
      </c>
      <c r="K852" s="10">
        <v>14.067629200000001</v>
      </c>
      <c r="L852" s="10">
        <v>0</v>
      </c>
      <c r="M852" s="10">
        <f t="shared" si="16"/>
        <v>1020.4422917850001</v>
      </c>
    </row>
    <row r="853" spans="1:13" x14ac:dyDescent="0.3">
      <c r="A853" s="10">
        <v>4</v>
      </c>
      <c r="B853" s="10" t="s">
        <v>1178</v>
      </c>
      <c r="C853" s="162" t="s">
        <v>24068</v>
      </c>
      <c r="D853" s="10" t="s">
        <v>666</v>
      </c>
      <c r="E853" s="10">
        <v>512.81903399999999</v>
      </c>
      <c r="F853" s="10">
        <v>127.01764403999999</v>
      </c>
      <c r="G853" s="10">
        <v>11.6185227</v>
      </c>
      <c r="H853" s="10">
        <v>143.80542</v>
      </c>
      <c r="I853" s="10">
        <v>20.9972627</v>
      </c>
      <c r="J853" s="10">
        <v>10.546629317000001</v>
      </c>
      <c r="K853" s="10">
        <v>0.26311480999999998</v>
      </c>
      <c r="L853" s="10">
        <v>4.6102316999999999</v>
      </c>
      <c r="M853" s="10">
        <f t="shared" si="16"/>
        <v>831.67785926699992</v>
      </c>
    </row>
    <row r="854" spans="1:13" x14ac:dyDescent="0.3">
      <c r="A854" s="10">
        <v>4</v>
      </c>
      <c r="B854" s="10" t="s">
        <v>1178</v>
      </c>
      <c r="C854" s="162" t="s">
        <v>24069</v>
      </c>
      <c r="D854" s="10" t="s">
        <v>262</v>
      </c>
      <c r="E854" s="10">
        <v>73.49928899999999</v>
      </c>
      <c r="F854" s="10">
        <v>164.72179126</v>
      </c>
      <c r="G854" s="10">
        <v>103.0622992</v>
      </c>
      <c r="H854" s="10">
        <v>266.13400000000001</v>
      </c>
      <c r="I854" s="10">
        <v>3.28905935</v>
      </c>
      <c r="J854" s="10">
        <v>12.707112457999999</v>
      </c>
      <c r="K854" s="10">
        <v>2.9147808726000002</v>
      </c>
      <c r="L854" s="10">
        <v>8.5318939999999994</v>
      </c>
      <c r="M854" s="10">
        <f t="shared" si="16"/>
        <v>634.86022614059993</v>
      </c>
    </row>
    <row r="855" spans="1:13" x14ac:dyDescent="0.3">
      <c r="A855" s="10">
        <v>4</v>
      </c>
      <c r="B855" s="10" t="s">
        <v>1178</v>
      </c>
      <c r="C855" s="162" t="s">
        <v>24070</v>
      </c>
      <c r="D855" s="10" t="s">
        <v>23530</v>
      </c>
      <c r="E855" s="10">
        <v>472.55634400000002</v>
      </c>
      <c r="F855" s="10">
        <v>26.652336008999999</v>
      </c>
      <c r="G855" s="10">
        <v>78.805250999999998</v>
      </c>
      <c r="H855" s="10">
        <v>210.14049</v>
      </c>
      <c r="I855" s="10">
        <v>16.284293699999999</v>
      </c>
      <c r="J855" s="10">
        <v>1.8964589344</v>
      </c>
      <c r="K855" s="10">
        <v>2.3504452100000002</v>
      </c>
      <c r="L855" s="10">
        <v>6.7368309999999996</v>
      </c>
      <c r="M855" s="10">
        <f t="shared" si="16"/>
        <v>815.42244985340017</v>
      </c>
    </row>
    <row r="856" spans="1:13" x14ac:dyDescent="0.3">
      <c r="A856" s="10">
        <v>4</v>
      </c>
      <c r="B856" s="10" t="s">
        <v>1178</v>
      </c>
      <c r="C856" s="162" t="s">
        <v>24072</v>
      </c>
      <c r="D856" s="10" t="s">
        <v>24071</v>
      </c>
      <c r="E856" s="10">
        <v>101.783109</v>
      </c>
      <c r="F856" s="10">
        <v>63.836420756000003</v>
      </c>
      <c r="G856" s="10">
        <v>0</v>
      </c>
      <c r="H856" s="10">
        <v>70.316703000000004</v>
      </c>
      <c r="I856" s="10">
        <v>5.5164503000000007</v>
      </c>
      <c r="J856" s="10">
        <v>5.2623027653000003</v>
      </c>
      <c r="K856" s="10">
        <v>0</v>
      </c>
      <c r="L856" s="10">
        <v>2.2542635999999998</v>
      </c>
      <c r="M856" s="10">
        <f t="shared" si="16"/>
        <v>248.96924942129999</v>
      </c>
    </row>
    <row r="857" spans="1:13" x14ac:dyDescent="0.3">
      <c r="A857" s="10">
        <v>4</v>
      </c>
      <c r="B857" s="10" t="s">
        <v>1178</v>
      </c>
      <c r="C857" s="162" t="s">
        <v>24073</v>
      </c>
      <c r="D857" s="10" t="s">
        <v>614</v>
      </c>
      <c r="E857" s="10">
        <v>1012.998848</v>
      </c>
      <c r="F857" s="10">
        <v>77.523414641000002</v>
      </c>
      <c r="G857" s="10">
        <v>384.92862000000002</v>
      </c>
      <c r="H857" s="10">
        <v>0</v>
      </c>
      <c r="I857" s="10">
        <v>35.101960500000004</v>
      </c>
      <c r="J857" s="10">
        <v>6.5887096561999998</v>
      </c>
      <c r="K857" s="10">
        <v>12.3330777</v>
      </c>
      <c r="L857" s="10">
        <v>0</v>
      </c>
      <c r="M857" s="10">
        <f t="shared" si="16"/>
        <v>1529.4746304972002</v>
      </c>
    </row>
    <row r="858" spans="1:13" x14ac:dyDescent="0.3">
      <c r="A858" s="10">
        <v>4</v>
      </c>
      <c r="B858" s="10" t="s">
        <v>1178</v>
      </c>
      <c r="C858" s="162" t="s">
        <v>24075</v>
      </c>
      <c r="D858" s="10" t="s">
        <v>24074</v>
      </c>
      <c r="E858" s="10">
        <v>269.21250900000001</v>
      </c>
      <c r="F858" s="10">
        <v>265.05488344999998</v>
      </c>
      <c r="G858" s="10">
        <v>109.671077</v>
      </c>
      <c r="H858" s="10">
        <v>0</v>
      </c>
      <c r="I858" s="10">
        <v>12.70059</v>
      </c>
      <c r="J858" s="10">
        <v>22.537475381</v>
      </c>
      <c r="K858" s="10">
        <v>3.1627422200000002</v>
      </c>
      <c r="L858" s="10">
        <v>0</v>
      </c>
      <c r="M858" s="10">
        <f t="shared" si="16"/>
        <v>682.33927705100007</v>
      </c>
    </row>
    <row r="859" spans="1:13" x14ac:dyDescent="0.3">
      <c r="A859" s="10">
        <v>4</v>
      </c>
      <c r="B859" s="10" t="s">
        <v>1178</v>
      </c>
      <c r="C859" s="162" t="s">
        <v>24077</v>
      </c>
      <c r="D859" s="10" t="s">
        <v>24076</v>
      </c>
      <c r="E859" s="10">
        <v>459.023707</v>
      </c>
      <c r="F859" s="10">
        <v>143.11506005000001</v>
      </c>
      <c r="G859" s="10">
        <v>24.820882999999998</v>
      </c>
      <c r="H859" s="10">
        <v>0</v>
      </c>
      <c r="I859" s="10">
        <v>18.245338299999997</v>
      </c>
      <c r="J859" s="10">
        <v>11.640078923000001</v>
      </c>
      <c r="K859" s="10">
        <v>0.56209659999999995</v>
      </c>
      <c r="L859" s="10">
        <v>0</v>
      </c>
      <c r="M859" s="10">
        <f t="shared" si="16"/>
        <v>657.40716387300006</v>
      </c>
    </row>
    <row r="860" spans="1:13" x14ac:dyDescent="0.3">
      <c r="A860" s="10">
        <v>4</v>
      </c>
      <c r="B860" s="10" t="s">
        <v>1178</v>
      </c>
      <c r="C860" s="162" t="s">
        <v>24079</v>
      </c>
      <c r="D860" s="10" t="s">
        <v>24078</v>
      </c>
      <c r="E860" s="10">
        <v>61.842592000000003</v>
      </c>
      <c r="F860" s="10">
        <v>66.046690416999994</v>
      </c>
      <c r="G860" s="10">
        <v>0</v>
      </c>
      <c r="H860" s="10">
        <v>0</v>
      </c>
      <c r="I860" s="10">
        <v>3.3830283400000001</v>
      </c>
      <c r="J860" s="10">
        <v>5.6179592539999996</v>
      </c>
      <c r="K860" s="10">
        <v>0</v>
      </c>
      <c r="L860" s="10">
        <v>0</v>
      </c>
      <c r="M860" s="10">
        <f t="shared" si="16"/>
        <v>136.89027001100001</v>
      </c>
    </row>
    <row r="861" spans="1:13" x14ac:dyDescent="0.3">
      <c r="A861" s="10">
        <v>4</v>
      </c>
      <c r="B861" s="10" t="s">
        <v>1178</v>
      </c>
      <c r="C861" s="162" t="s">
        <v>24080</v>
      </c>
      <c r="D861" s="10" t="s">
        <v>395</v>
      </c>
      <c r="E861" s="10">
        <v>209.59219099999999</v>
      </c>
      <c r="F861" s="10">
        <v>78.764397302000006</v>
      </c>
      <c r="G861" s="10">
        <v>770.96937200000002</v>
      </c>
      <c r="H861" s="10">
        <v>448.22577999999999</v>
      </c>
      <c r="I861" s="10">
        <v>12.066971500000001</v>
      </c>
      <c r="J861" s="10">
        <v>5.9707271716000001</v>
      </c>
      <c r="K861" s="10">
        <v>22.724406399999999</v>
      </c>
      <c r="L861" s="10">
        <v>14.3695355</v>
      </c>
      <c r="M861" s="10">
        <f t="shared" si="16"/>
        <v>1562.6833808735998</v>
      </c>
    </row>
    <row r="862" spans="1:13" x14ac:dyDescent="0.3">
      <c r="A862" s="10">
        <v>4</v>
      </c>
      <c r="B862" s="10" t="s">
        <v>1178</v>
      </c>
      <c r="C862" s="162" t="s">
        <v>24081</v>
      </c>
      <c r="D862" s="10" t="s">
        <v>329</v>
      </c>
      <c r="E862" s="10">
        <v>76.185822999999999</v>
      </c>
      <c r="F862" s="10">
        <v>71.143226814000002</v>
      </c>
      <c r="G862" s="10">
        <v>41.345500000000001</v>
      </c>
      <c r="H862" s="10">
        <v>321.44997999999998</v>
      </c>
      <c r="I862" s="10">
        <v>4.11170627</v>
      </c>
      <c r="J862" s="10">
        <v>5.3885001908000003</v>
      </c>
      <c r="K862" s="10">
        <v>1.2331685999999999</v>
      </c>
      <c r="L862" s="10">
        <v>10.305268999999999</v>
      </c>
      <c r="M862" s="10">
        <f t="shared" si="16"/>
        <v>531.1631738747999</v>
      </c>
    </row>
    <row r="863" spans="1:13" x14ac:dyDescent="0.3">
      <c r="A863" s="10">
        <v>4</v>
      </c>
      <c r="B863" s="10" t="s">
        <v>1178</v>
      </c>
      <c r="C863" s="162" t="s">
        <v>24082</v>
      </c>
      <c r="D863" s="10" t="s">
        <v>23537</v>
      </c>
      <c r="E863" s="10">
        <v>2540.8894700000001</v>
      </c>
      <c r="F863" s="10">
        <v>387.07422231999999</v>
      </c>
      <c r="G863" s="10">
        <v>267.81018111999998</v>
      </c>
      <c r="H863" s="10">
        <v>32.7774</v>
      </c>
      <c r="I863" s="10">
        <v>101.44100899999999</v>
      </c>
      <c r="J863" s="10">
        <v>32.495282179</v>
      </c>
      <c r="K863" s="10">
        <v>7.7583756079999997</v>
      </c>
      <c r="L863" s="10">
        <v>1.0508</v>
      </c>
      <c r="M863" s="10">
        <f t="shared" si="16"/>
        <v>3371.2967402269996</v>
      </c>
    </row>
    <row r="864" spans="1:13" x14ac:dyDescent="0.3">
      <c r="A864" s="10">
        <v>4</v>
      </c>
      <c r="B864" s="10" t="s">
        <v>1178</v>
      </c>
      <c r="C864" s="162" t="s">
        <v>24084</v>
      </c>
      <c r="D864" s="10" t="s">
        <v>24083</v>
      </c>
      <c r="E864" s="10">
        <v>142.69640200000001</v>
      </c>
      <c r="F864" s="10">
        <v>128.19908717000001</v>
      </c>
      <c r="G864" s="10">
        <v>189.63373249</v>
      </c>
      <c r="H864" s="10">
        <v>0</v>
      </c>
      <c r="I864" s="10">
        <v>7.7047264999999996</v>
      </c>
      <c r="J864" s="10">
        <v>13.218193746000001</v>
      </c>
      <c r="K864" s="10">
        <v>5.6048237426999998</v>
      </c>
      <c r="L864" s="10">
        <v>0</v>
      </c>
      <c r="M864" s="10">
        <f t="shared" si="16"/>
        <v>487.05696564869999</v>
      </c>
    </row>
    <row r="865" spans="1:13" x14ac:dyDescent="0.3">
      <c r="A865" s="10">
        <v>4</v>
      </c>
      <c r="B865" s="10" t="s">
        <v>1178</v>
      </c>
      <c r="C865" s="162" t="s">
        <v>24085</v>
      </c>
      <c r="D865" s="10" t="s">
        <v>357</v>
      </c>
      <c r="E865" s="10">
        <v>116.314476</v>
      </c>
      <c r="F865" s="10">
        <v>90.836152604000006</v>
      </c>
      <c r="G865" s="10">
        <v>143.71596400000001</v>
      </c>
      <c r="H865" s="10">
        <v>0</v>
      </c>
      <c r="I865" s="10">
        <v>6.3700687</v>
      </c>
      <c r="J865" s="10">
        <v>7.7884370224000001</v>
      </c>
      <c r="K865" s="10">
        <v>4.2864662999999998</v>
      </c>
      <c r="L865" s="10">
        <v>0</v>
      </c>
      <c r="M865" s="10">
        <f t="shared" si="16"/>
        <v>369.31156462640001</v>
      </c>
    </row>
    <row r="866" spans="1:13" x14ac:dyDescent="0.3">
      <c r="A866" s="10">
        <v>4</v>
      </c>
      <c r="B866" s="10" t="s">
        <v>1178</v>
      </c>
      <c r="C866" s="162" t="s">
        <v>24086</v>
      </c>
      <c r="D866" s="10" t="s">
        <v>23281</v>
      </c>
      <c r="E866" s="10">
        <v>1571.5998690000001</v>
      </c>
      <c r="F866" s="10">
        <v>95.547538369999998</v>
      </c>
      <c r="G866" s="10">
        <v>177.46337</v>
      </c>
      <c r="H866" s="10">
        <v>25.529599999999999</v>
      </c>
      <c r="I866" s="10">
        <v>53.643242799999996</v>
      </c>
      <c r="J866" s="10">
        <v>8.0247185720999994</v>
      </c>
      <c r="K866" s="10">
        <v>5.2930109999999999</v>
      </c>
      <c r="L866" s="10">
        <v>0.81844600000000001</v>
      </c>
      <c r="M866" s="10">
        <f t="shared" si="16"/>
        <v>1937.9197957421002</v>
      </c>
    </row>
    <row r="867" spans="1:13" x14ac:dyDescent="0.3">
      <c r="A867" s="10">
        <v>4</v>
      </c>
      <c r="B867" s="10" t="s">
        <v>1178</v>
      </c>
      <c r="C867" s="162" t="s">
        <v>24087</v>
      </c>
      <c r="D867" s="10" t="s">
        <v>396</v>
      </c>
      <c r="E867" s="10">
        <v>720.95054999999991</v>
      </c>
      <c r="F867" s="10">
        <v>395.90260382000002</v>
      </c>
      <c r="G867" s="10">
        <v>217.81086332999999</v>
      </c>
      <c r="H867" s="10">
        <v>786.16548999999998</v>
      </c>
      <c r="I867" s="10">
        <v>35.065823099999996</v>
      </c>
      <c r="J867" s="10">
        <v>32.307888138000003</v>
      </c>
      <c r="K867" s="10">
        <v>6.4964132818999998</v>
      </c>
      <c r="L867" s="10">
        <v>25.203369599999998</v>
      </c>
      <c r="M867" s="10">
        <f t="shared" si="16"/>
        <v>2219.9030012699004</v>
      </c>
    </row>
    <row r="868" spans="1:13" x14ac:dyDescent="0.3">
      <c r="A868" s="10">
        <v>4</v>
      </c>
      <c r="B868" s="10" t="s">
        <v>1178</v>
      </c>
      <c r="C868" s="162" t="s">
        <v>24088</v>
      </c>
      <c r="D868" s="10" t="s">
        <v>266</v>
      </c>
      <c r="E868" s="10">
        <v>634.04613199999994</v>
      </c>
      <c r="F868" s="10">
        <v>101.33207579</v>
      </c>
      <c r="G868" s="10">
        <v>108.83855200000001</v>
      </c>
      <c r="H868" s="10">
        <v>134.37765999999999</v>
      </c>
      <c r="I868" s="10">
        <v>23.024037200000002</v>
      </c>
      <c r="J868" s="10">
        <v>8.4800257122999998</v>
      </c>
      <c r="K868" s="10">
        <v>3.2462097999999999</v>
      </c>
      <c r="L868" s="10">
        <v>4.3079736999999998</v>
      </c>
      <c r="M868" s="10">
        <f t="shared" si="16"/>
        <v>1017.6526662022999</v>
      </c>
    </row>
    <row r="869" spans="1:13" x14ac:dyDescent="0.3">
      <c r="A869" s="10">
        <v>4</v>
      </c>
      <c r="B869" s="10" t="s">
        <v>1178</v>
      </c>
      <c r="C869" s="162" t="s">
        <v>24090</v>
      </c>
      <c r="D869" s="10" t="s">
        <v>24089</v>
      </c>
      <c r="E869" s="10">
        <v>57.427314000000003</v>
      </c>
      <c r="F869" s="10">
        <v>144.40433145</v>
      </c>
      <c r="G869" s="10">
        <v>110.73665</v>
      </c>
      <c r="H869" s="10">
        <v>73.221500000000006</v>
      </c>
      <c r="I869" s="10">
        <v>2.5902936400000001</v>
      </c>
      <c r="J869" s="10">
        <v>11.780885115</v>
      </c>
      <c r="K869" s="10">
        <v>3.4025050000000001</v>
      </c>
      <c r="L869" s="10">
        <v>2.3473799999999998</v>
      </c>
      <c r="M869" s="10">
        <f t="shared" si="16"/>
        <v>405.91085920500001</v>
      </c>
    </row>
    <row r="870" spans="1:13" x14ac:dyDescent="0.3">
      <c r="A870" s="10">
        <v>4</v>
      </c>
      <c r="B870" s="10" t="s">
        <v>1178</v>
      </c>
      <c r="C870" s="162" t="s">
        <v>24092</v>
      </c>
      <c r="D870" s="10" t="s">
        <v>24091</v>
      </c>
      <c r="E870" s="10">
        <v>833.81614999999999</v>
      </c>
      <c r="F870" s="10">
        <v>210.83284939000001</v>
      </c>
      <c r="G870" s="10">
        <v>428.84323941000002</v>
      </c>
      <c r="H870" s="10">
        <v>8.9657400000000003</v>
      </c>
      <c r="I870" s="10">
        <v>31.650175300000001</v>
      </c>
      <c r="J870" s="10">
        <v>18.332552668000002</v>
      </c>
      <c r="K870" s="10">
        <v>12.525268779999999</v>
      </c>
      <c r="L870" s="10">
        <v>0.28743000000000002</v>
      </c>
      <c r="M870" s="10">
        <f t="shared" si="16"/>
        <v>1545.2534055480003</v>
      </c>
    </row>
    <row r="871" spans="1:13" x14ac:dyDescent="0.3">
      <c r="A871" s="10">
        <v>4</v>
      </c>
      <c r="B871" s="10" t="s">
        <v>1178</v>
      </c>
      <c r="C871" s="162" t="s">
        <v>24093</v>
      </c>
      <c r="D871" s="10" t="s">
        <v>163</v>
      </c>
      <c r="E871" s="10">
        <v>72.995261999999997</v>
      </c>
      <c r="F871" s="10">
        <v>42.395455722999998</v>
      </c>
      <c r="G871" s="10">
        <v>0</v>
      </c>
      <c r="H871" s="10">
        <v>0</v>
      </c>
      <c r="I871" s="10">
        <v>3.9939750500000004</v>
      </c>
      <c r="J871" s="10">
        <v>3.5452287081999998</v>
      </c>
      <c r="K871" s="10">
        <v>0</v>
      </c>
      <c r="L871" s="10">
        <v>0</v>
      </c>
      <c r="M871" s="10">
        <f t="shared" si="16"/>
        <v>122.9299214812</v>
      </c>
    </row>
    <row r="872" spans="1:13" x14ac:dyDescent="0.3">
      <c r="A872" s="10">
        <v>4</v>
      </c>
      <c r="B872" s="10" t="s">
        <v>1178</v>
      </c>
      <c r="C872" s="162" t="s">
        <v>24094</v>
      </c>
      <c r="D872" s="10" t="s">
        <v>23</v>
      </c>
      <c r="E872" s="10">
        <v>4397.8809999999994</v>
      </c>
      <c r="F872" s="10">
        <v>2532.7132719000001</v>
      </c>
      <c r="G872" s="10">
        <v>723.12189631000001</v>
      </c>
      <c r="H872" s="10">
        <v>496.23954600000002</v>
      </c>
      <c r="I872" s="10">
        <v>204.10703100000001</v>
      </c>
      <c r="J872" s="10">
        <v>209.26228696999999</v>
      </c>
      <c r="K872" s="10">
        <v>21.608518002</v>
      </c>
      <c r="L872" s="10">
        <v>15.908785099999999</v>
      </c>
      <c r="M872" s="10">
        <f t="shared" si="16"/>
        <v>8600.8423352820009</v>
      </c>
    </row>
    <row r="873" spans="1:13" x14ac:dyDescent="0.3">
      <c r="A873" s="10">
        <v>4</v>
      </c>
      <c r="B873" s="10" t="s">
        <v>1178</v>
      </c>
      <c r="C873" s="162" t="s">
        <v>24095</v>
      </c>
      <c r="D873" s="10" t="s">
        <v>397</v>
      </c>
      <c r="E873" s="10">
        <v>191.63941399999999</v>
      </c>
      <c r="F873" s="10">
        <v>193.95666086</v>
      </c>
      <c r="G873" s="10">
        <v>245.73351</v>
      </c>
      <c r="H873" s="10">
        <v>143.73585700000001</v>
      </c>
      <c r="I873" s="10">
        <v>11.058306699999999</v>
      </c>
      <c r="J873" s="10">
        <v>15.875032052</v>
      </c>
      <c r="K873" s="10">
        <v>7.9561659999999996</v>
      </c>
      <c r="L873" s="10">
        <v>4.6079819000000004</v>
      </c>
      <c r="M873" s="10">
        <f t="shared" si="16"/>
        <v>814.5629285120001</v>
      </c>
    </row>
    <row r="874" spans="1:13" x14ac:dyDescent="0.3">
      <c r="A874" s="10">
        <v>4</v>
      </c>
      <c r="B874" s="10" t="s">
        <v>1178</v>
      </c>
      <c r="C874" s="162" t="s">
        <v>24096</v>
      </c>
      <c r="D874" s="10" t="s">
        <v>334</v>
      </c>
      <c r="E874" s="10">
        <v>188.670188</v>
      </c>
      <c r="F874" s="10">
        <v>55.512453637999997</v>
      </c>
      <c r="G874" s="10">
        <v>198.80411000000001</v>
      </c>
      <c r="H874" s="10">
        <v>0</v>
      </c>
      <c r="I874" s="10">
        <v>10.113845399999999</v>
      </c>
      <c r="J874" s="10">
        <v>4.6078675784999996</v>
      </c>
      <c r="K874" s="10">
        <v>5.929519</v>
      </c>
      <c r="L874" s="10">
        <v>0</v>
      </c>
      <c r="M874" s="10">
        <f t="shared" si="16"/>
        <v>463.63798361650004</v>
      </c>
    </row>
    <row r="875" spans="1:13" x14ac:dyDescent="0.3">
      <c r="A875" s="10">
        <v>4</v>
      </c>
      <c r="B875" s="10" t="s">
        <v>1178</v>
      </c>
      <c r="C875" s="162" t="s">
        <v>24098</v>
      </c>
      <c r="D875" s="10" t="s">
        <v>24097</v>
      </c>
      <c r="E875" s="10">
        <v>1714.5556999999999</v>
      </c>
      <c r="F875" s="10">
        <v>410.69477304999998</v>
      </c>
      <c r="G875" s="10">
        <v>575.30709710999997</v>
      </c>
      <c r="H875" s="10">
        <v>71.093800000000002</v>
      </c>
      <c r="I875" s="10">
        <v>90.031177999999997</v>
      </c>
      <c r="J875" s="10">
        <v>34.184295212999999</v>
      </c>
      <c r="K875" s="10">
        <v>17.742495998999999</v>
      </c>
      <c r="L875" s="10">
        <v>2.2791700000000001</v>
      </c>
      <c r="M875" s="10">
        <f t="shared" si="16"/>
        <v>2915.888509372</v>
      </c>
    </row>
    <row r="876" spans="1:13" x14ac:dyDescent="0.3">
      <c r="A876" s="10">
        <v>4</v>
      </c>
      <c r="B876" s="10" t="s">
        <v>1178</v>
      </c>
      <c r="C876" s="162" t="s">
        <v>24100</v>
      </c>
      <c r="D876" s="10" t="s">
        <v>24099</v>
      </c>
      <c r="E876" s="10">
        <v>163.37148500000001</v>
      </c>
      <c r="F876" s="10">
        <v>93.471981150000005</v>
      </c>
      <c r="G876" s="10">
        <v>96.912194674000006</v>
      </c>
      <c r="H876" s="10">
        <v>0</v>
      </c>
      <c r="I876" s="10">
        <v>8.8143656000000004</v>
      </c>
      <c r="J876" s="10">
        <v>9.4124825180999991</v>
      </c>
      <c r="K876" s="10">
        <v>2.8904925732</v>
      </c>
      <c r="L876" s="10">
        <v>0</v>
      </c>
      <c r="M876" s="10">
        <f t="shared" si="16"/>
        <v>374.87300151530002</v>
      </c>
    </row>
    <row r="877" spans="1:13" x14ac:dyDescent="0.3">
      <c r="A877" s="10">
        <v>4</v>
      </c>
      <c r="B877" s="10" t="s">
        <v>1178</v>
      </c>
      <c r="C877" s="162" t="s">
        <v>24101</v>
      </c>
      <c r="D877" s="7" t="s">
        <v>27242</v>
      </c>
      <c r="E877" s="10">
        <v>239.205232</v>
      </c>
      <c r="F877" s="10">
        <v>102.49075581</v>
      </c>
      <c r="G877" s="10">
        <v>102.38215026</v>
      </c>
      <c r="H877" s="10">
        <v>0</v>
      </c>
      <c r="I877" s="10">
        <v>12.9736005</v>
      </c>
      <c r="J877" s="10">
        <v>8.6066337247</v>
      </c>
      <c r="K877" s="10">
        <v>3.0477604261</v>
      </c>
      <c r="L877" s="10">
        <v>0</v>
      </c>
      <c r="M877" s="10">
        <f t="shared" si="16"/>
        <v>468.70613272079999</v>
      </c>
    </row>
    <row r="878" spans="1:13" x14ac:dyDescent="0.3">
      <c r="A878" s="10">
        <v>4</v>
      </c>
      <c r="B878" s="10" t="s">
        <v>1178</v>
      </c>
      <c r="C878" s="162" t="s">
        <v>24103</v>
      </c>
      <c r="D878" s="10" t="s">
        <v>24102</v>
      </c>
      <c r="E878" s="10">
        <v>355.34542199999999</v>
      </c>
      <c r="F878" s="10">
        <v>102.19182827</v>
      </c>
      <c r="G878" s="10">
        <v>12.452769999999999</v>
      </c>
      <c r="H878" s="10">
        <v>0</v>
      </c>
      <c r="I878" s="10">
        <v>14.529729</v>
      </c>
      <c r="J878" s="10">
        <v>8.6751923589000004</v>
      </c>
      <c r="K878" s="10">
        <v>0.37141600000000002</v>
      </c>
      <c r="L878" s="10">
        <v>0</v>
      </c>
      <c r="M878" s="10">
        <f t="shared" si="16"/>
        <v>493.56635762889994</v>
      </c>
    </row>
    <row r="879" spans="1:13" x14ac:dyDescent="0.3">
      <c r="A879" s="10">
        <v>4</v>
      </c>
      <c r="B879" s="10" t="s">
        <v>1178</v>
      </c>
      <c r="C879" s="162" t="s">
        <v>24105</v>
      </c>
      <c r="D879" s="10" t="s">
        <v>24104</v>
      </c>
      <c r="E879" s="10">
        <v>1255.7643599999999</v>
      </c>
      <c r="F879" s="10">
        <v>135.99459438</v>
      </c>
      <c r="G879" s="10">
        <v>308.41059999999999</v>
      </c>
      <c r="H879" s="10">
        <v>54.5533</v>
      </c>
      <c r="I879" s="10">
        <v>49.680326700000002</v>
      </c>
      <c r="J879" s="10">
        <v>10.666527253</v>
      </c>
      <c r="K879" s="10">
        <v>9.1986270000000001</v>
      </c>
      <c r="L879" s="10">
        <v>1.74891</v>
      </c>
      <c r="M879" s="10">
        <f t="shared" si="16"/>
        <v>1826.0172453329999</v>
      </c>
    </row>
    <row r="880" spans="1:13" x14ac:dyDescent="0.3">
      <c r="A880" s="10">
        <v>4</v>
      </c>
      <c r="B880" s="10" t="s">
        <v>1178</v>
      </c>
      <c r="C880" s="162" t="s">
        <v>24106</v>
      </c>
      <c r="D880" s="10" t="s">
        <v>717</v>
      </c>
      <c r="E880" s="10">
        <v>232.678888</v>
      </c>
      <c r="F880" s="10">
        <v>43.070145924999998</v>
      </c>
      <c r="G880" s="10">
        <v>395.53651000000002</v>
      </c>
      <c r="H880" s="10">
        <v>137.703</v>
      </c>
      <c r="I880" s="10">
        <v>12.254998199999999</v>
      </c>
      <c r="J880" s="10">
        <v>3.7250903793000001</v>
      </c>
      <c r="K880" s="10">
        <v>11.797249000000001</v>
      </c>
      <c r="L880" s="10">
        <v>4.4145599999999998</v>
      </c>
      <c r="M880" s="10">
        <f t="shared" si="16"/>
        <v>841.18044150430001</v>
      </c>
    </row>
    <row r="881" spans="1:13" x14ac:dyDescent="0.3">
      <c r="A881" s="10">
        <v>4</v>
      </c>
      <c r="B881" s="10" t="s">
        <v>1178</v>
      </c>
      <c r="C881" s="162" t="s">
        <v>24107</v>
      </c>
      <c r="D881" s="10" t="s">
        <v>228</v>
      </c>
      <c r="E881" s="10">
        <v>42.125854000000004</v>
      </c>
      <c r="F881" s="10">
        <v>24.657041033999999</v>
      </c>
      <c r="G881" s="10">
        <v>145.10595000000001</v>
      </c>
      <c r="H881" s="10">
        <v>121.73017</v>
      </c>
      <c r="I881" s="10">
        <v>2.3073289799999999</v>
      </c>
      <c r="J881" s="10">
        <v>1.9642067294000001</v>
      </c>
      <c r="K881" s="10">
        <v>4.3279310000000004</v>
      </c>
      <c r="L881" s="10">
        <v>3.9025129999999999</v>
      </c>
      <c r="M881" s="10">
        <f t="shared" si="16"/>
        <v>346.12099474340005</v>
      </c>
    </row>
    <row r="882" spans="1:13" x14ac:dyDescent="0.3">
      <c r="A882" s="10">
        <v>4</v>
      </c>
      <c r="B882" s="10" t="s">
        <v>1178</v>
      </c>
      <c r="C882" s="162" t="s">
        <v>24109</v>
      </c>
      <c r="D882" s="10" t="s">
        <v>24108</v>
      </c>
      <c r="E882" s="10">
        <v>104.926507</v>
      </c>
      <c r="F882" s="10">
        <v>58.564054157999998</v>
      </c>
      <c r="G882" s="10">
        <v>0</v>
      </c>
      <c r="H882" s="10">
        <v>0</v>
      </c>
      <c r="I882" s="10">
        <v>4.62339959</v>
      </c>
      <c r="J882" s="10">
        <v>6.1119266861000003</v>
      </c>
      <c r="K882" s="10">
        <v>0</v>
      </c>
      <c r="L882" s="10">
        <v>0</v>
      </c>
      <c r="M882" s="10">
        <f t="shared" si="16"/>
        <v>174.22588743409997</v>
      </c>
    </row>
    <row r="883" spans="1:13" x14ac:dyDescent="0.3">
      <c r="A883" s="10">
        <v>4</v>
      </c>
      <c r="B883" s="10" t="s">
        <v>1178</v>
      </c>
      <c r="C883" s="162" t="s">
        <v>24111</v>
      </c>
      <c r="D883" s="10" t="s">
        <v>24110</v>
      </c>
      <c r="E883" s="10">
        <v>190.844221</v>
      </c>
      <c r="F883" s="10">
        <v>86.160979823999995</v>
      </c>
      <c r="G883" s="10">
        <v>120.96240487</v>
      </c>
      <c r="H883" s="10">
        <v>0</v>
      </c>
      <c r="I883" s="10">
        <v>10.357503700000001</v>
      </c>
      <c r="J883" s="10">
        <v>8.9327850115</v>
      </c>
      <c r="K883" s="10">
        <v>3.6078088993000001</v>
      </c>
      <c r="L883" s="10">
        <v>0</v>
      </c>
      <c r="M883" s="10">
        <f t="shared" si="16"/>
        <v>420.86570330479998</v>
      </c>
    </row>
    <row r="884" spans="1:13" x14ac:dyDescent="0.3">
      <c r="A884" s="10">
        <v>4</v>
      </c>
      <c r="B884" s="10" t="s">
        <v>1178</v>
      </c>
      <c r="C884" s="162" t="s">
        <v>24112</v>
      </c>
      <c r="D884" s="10" t="s">
        <v>23468</v>
      </c>
      <c r="E884" s="10">
        <v>210.12266600000001</v>
      </c>
      <c r="F884" s="10">
        <v>75.014334290999997</v>
      </c>
      <c r="G884" s="10">
        <v>240.10291900000001</v>
      </c>
      <c r="H884" s="10">
        <v>499.64499999999998</v>
      </c>
      <c r="I884" s="10">
        <v>11.050278389999999</v>
      </c>
      <c r="J884" s="10">
        <v>5.5978706359999997</v>
      </c>
      <c r="K884" s="10">
        <v>7.1612941000000001</v>
      </c>
      <c r="L884" s="10">
        <v>16.017910000000001</v>
      </c>
      <c r="M884" s="10">
        <f t="shared" si="16"/>
        <v>1064.7122724169999</v>
      </c>
    </row>
    <row r="885" spans="1:13" x14ac:dyDescent="0.3">
      <c r="A885" s="10">
        <v>4</v>
      </c>
      <c r="B885" s="10" t="s">
        <v>1178</v>
      </c>
      <c r="C885" s="162" t="s">
        <v>24113</v>
      </c>
      <c r="D885" s="10" t="s">
        <v>556</v>
      </c>
      <c r="E885" s="10">
        <v>178.91877000000002</v>
      </c>
      <c r="F885" s="10">
        <v>114.33167455</v>
      </c>
      <c r="G885" s="10">
        <v>404.53160000000003</v>
      </c>
      <c r="H885" s="10">
        <v>0</v>
      </c>
      <c r="I885" s="10">
        <v>9.7429228999999999</v>
      </c>
      <c r="J885" s="10">
        <v>9.6940881463000004</v>
      </c>
      <c r="K885" s="10">
        <v>14.166180000000001</v>
      </c>
      <c r="L885" s="10">
        <v>0</v>
      </c>
      <c r="M885" s="10">
        <f t="shared" si="16"/>
        <v>731.38523559630016</v>
      </c>
    </row>
    <row r="886" spans="1:13" x14ac:dyDescent="0.3">
      <c r="A886" s="10">
        <v>4</v>
      </c>
      <c r="B886" s="10" t="s">
        <v>1178</v>
      </c>
      <c r="C886" s="162" t="s">
        <v>24114</v>
      </c>
      <c r="D886" s="10" t="s">
        <v>398</v>
      </c>
      <c r="E886" s="10">
        <v>278.48216000000002</v>
      </c>
      <c r="F886" s="10">
        <v>99.711937266999996</v>
      </c>
      <c r="G886" s="10">
        <v>2.2712669999999999</v>
      </c>
      <c r="H886" s="10">
        <v>713.05530899999997</v>
      </c>
      <c r="I886" s="10">
        <v>11.71904969</v>
      </c>
      <c r="J886" s="10">
        <v>6.7689386779999996</v>
      </c>
      <c r="K886" s="10">
        <v>5.1435509999999997E-2</v>
      </c>
      <c r="L886" s="10">
        <v>22.859614199999999</v>
      </c>
      <c r="M886" s="10">
        <f t="shared" si="16"/>
        <v>1134.9197113449998</v>
      </c>
    </row>
    <row r="887" spans="1:13" x14ac:dyDescent="0.3">
      <c r="A887" s="10">
        <v>4</v>
      </c>
      <c r="B887" s="10" t="s">
        <v>1178</v>
      </c>
      <c r="C887" s="162" t="s">
        <v>24115</v>
      </c>
      <c r="D887" s="10" t="s">
        <v>22851</v>
      </c>
      <c r="E887" s="10">
        <v>197.48044400000001</v>
      </c>
      <c r="F887" s="10">
        <v>239.21262369999999</v>
      </c>
      <c r="G887" s="10">
        <v>30.298407600000001</v>
      </c>
      <c r="H887" s="10">
        <v>0</v>
      </c>
      <c r="I887" s="10">
        <v>10.9465754</v>
      </c>
      <c r="J887" s="10">
        <v>20.342144037000001</v>
      </c>
      <c r="K887" s="10">
        <v>0.68614165900000001</v>
      </c>
      <c r="L887" s="10">
        <v>0</v>
      </c>
      <c r="M887" s="10">
        <f t="shared" si="16"/>
        <v>498.96633639600009</v>
      </c>
    </row>
    <row r="888" spans="1:13" x14ac:dyDescent="0.3">
      <c r="A888" s="10">
        <v>4</v>
      </c>
      <c r="B888" s="10" t="s">
        <v>1178</v>
      </c>
      <c r="C888" s="162" t="s">
        <v>24116</v>
      </c>
      <c r="D888" s="10" t="s">
        <v>524</v>
      </c>
      <c r="E888" s="10">
        <v>928.083935</v>
      </c>
      <c r="F888" s="10">
        <v>89.035826252000007</v>
      </c>
      <c r="G888" s="10">
        <v>11.022672</v>
      </c>
      <c r="H888" s="10">
        <v>590.44743000000005</v>
      </c>
      <c r="I888" s="10">
        <v>32.215547600000001</v>
      </c>
      <c r="J888" s="10">
        <v>4.9600388750000004</v>
      </c>
      <c r="K888" s="10">
        <v>0.24962073000000001</v>
      </c>
      <c r="L888" s="10">
        <v>18.928987100000001</v>
      </c>
      <c r="M888" s="10">
        <f t="shared" si="16"/>
        <v>1674.9440575570004</v>
      </c>
    </row>
    <row r="889" spans="1:13" x14ac:dyDescent="0.3">
      <c r="A889" s="10">
        <v>4</v>
      </c>
      <c r="B889" s="10" t="s">
        <v>1178</v>
      </c>
      <c r="C889" s="162" t="s">
        <v>24121</v>
      </c>
      <c r="D889" s="10" t="s">
        <v>25</v>
      </c>
      <c r="E889" s="10">
        <v>846.64991999999995</v>
      </c>
      <c r="F889" s="10">
        <v>275.58677906999998</v>
      </c>
      <c r="G889" s="10">
        <v>333.94462229999999</v>
      </c>
      <c r="H889" s="10">
        <v>206.47880000000001</v>
      </c>
      <c r="I889" s="10">
        <v>33.7082944</v>
      </c>
      <c r="J889" s="10">
        <v>23.079577995000001</v>
      </c>
      <c r="K889" s="10">
        <v>9.8272565150000002</v>
      </c>
      <c r="L889" s="10">
        <v>6.6194290000000002</v>
      </c>
      <c r="M889" s="10">
        <f t="shared" si="16"/>
        <v>1735.89467928</v>
      </c>
    </row>
    <row r="890" spans="1:13" x14ac:dyDescent="0.3">
      <c r="A890" s="10">
        <v>4</v>
      </c>
      <c r="B890" s="10" t="s">
        <v>1178</v>
      </c>
      <c r="C890" s="162" t="s">
        <v>24123</v>
      </c>
      <c r="D890" s="10" t="s">
        <v>24122</v>
      </c>
      <c r="E890" s="10">
        <v>139.80905799999999</v>
      </c>
      <c r="F890" s="10">
        <v>27.400641933999999</v>
      </c>
      <c r="G890" s="10">
        <v>0</v>
      </c>
      <c r="H890" s="10">
        <v>0</v>
      </c>
      <c r="I890" s="10">
        <v>6.6135554599999997</v>
      </c>
      <c r="J890" s="10">
        <v>2.2607893537999999</v>
      </c>
      <c r="K890" s="10">
        <v>0</v>
      </c>
      <c r="L890" s="10">
        <v>0</v>
      </c>
      <c r="M890" s="10">
        <f t="shared" si="16"/>
        <v>176.08404474779996</v>
      </c>
    </row>
    <row r="891" spans="1:13" x14ac:dyDescent="0.3">
      <c r="A891" s="10">
        <v>4</v>
      </c>
      <c r="B891" s="10" t="s">
        <v>1178</v>
      </c>
      <c r="C891" s="162" t="s">
        <v>24124</v>
      </c>
      <c r="D891" s="10" t="s">
        <v>234</v>
      </c>
      <c r="E891" s="10">
        <v>116.31739</v>
      </c>
      <c r="F891" s="10">
        <v>113.73472343</v>
      </c>
      <c r="G891" s="10">
        <v>0</v>
      </c>
      <c r="H891" s="10">
        <v>0</v>
      </c>
      <c r="I891" s="10">
        <v>6.3287566000000002</v>
      </c>
      <c r="J891" s="10">
        <v>9.6403933743000003</v>
      </c>
      <c r="K891" s="10">
        <v>0</v>
      </c>
      <c r="L891" s="10">
        <v>0</v>
      </c>
      <c r="M891" s="10">
        <f t="shared" si="16"/>
        <v>246.02126340430002</v>
      </c>
    </row>
    <row r="892" spans="1:13" x14ac:dyDescent="0.3">
      <c r="A892" s="10">
        <v>4</v>
      </c>
      <c r="B892" s="10" t="s">
        <v>1178</v>
      </c>
      <c r="C892" s="162" t="s">
        <v>24125</v>
      </c>
      <c r="D892" s="10" t="s">
        <v>1313</v>
      </c>
      <c r="E892" s="10">
        <v>798.41011500000002</v>
      </c>
      <c r="F892" s="10">
        <v>157.23522166999999</v>
      </c>
      <c r="G892" s="10">
        <v>10.131278</v>
      </c>
      <c r="H892" s="10">
        <v>61.29419</v>
      </c>
      <c r="I892" s="10">
        <v>31.361115599999998</v>
      </c>
      <c r="J892" s="10">
        <v>11.183428302999999</v>
      </c>
      <c r="K892" s="10">
        <v>0.22943406</v>
      </c>
      <c r="L892" s="10">
        <v>1.9650099999999999</v>
      </c>
      <c r="M892" s="10">
        <f t="shared" si="16"/>
        <v>1071.8097926329997</v>
      </c>
    </row>
    <row r="893" spans="1:13" x14ac:dyDescent="0.3">
      <c r="A893" s="10">
        <v>4</v>
      </c>
      <c r="B893" s="10" t="s">
        <v>1178</v>
      </c>
      <c r="C893" s="162" t="s">
        <v>24126</v>
      </c>
      <c r="D893" s="10" t="s">
        <v>677</v>
      </c>
      <c r="E893" s="10">
        <v>93.369316999999995</v>
      </c>
      <c r="F893" s="10">
        <v>60.706249503000002</v>
      </c>
      <c r="G893" s="10">
        <v>19.891229259999999</v>
      </c>
      <c r="H893" s="10">
        <v>0</v>
      </c>
      <c r="I893" s="10">
        <v>5.0503452500000003</v>
      </c>
      <c r="J893" s="10">
        <v>6.4377416396999996</v>
      </c>
      <c r="K893" s="10">
        <v>0.6965669404</v>
      </c>
      <c r="L893" s="10">
        <v>0</v>
      </c>
      <c r="M893" s="10">
        <f t="shared" si="16"/>
        <v>186.15144959309998</v>
      </c>
    </row>
    <row r="894" spans="1:13" x14ac:dyDescent="0.3">
      <c r="A894" s="10">
        <v>4</v>
      </c>
      <c r="B894" s="10" t="s">
        <v>1178</v>
      </c>
      <c r="C894" s="162" t="s">
        <v>24127</v>
      </c>
      <c r="D894" s="10" t="s">
        <v>499</v>
      </c>
      <c r="E894" s="10">
        <v>166.727687</v>
      </c>
      <c r="F894" s="10">
        <v>112.38036108</v>
      </c>
      <c r="G894" s="10">
        <v>157.05586299999999</v>
      </c>
      <c r="H894" s="10">
        <v>218.29900000000001</v>
      </c>
      <c r="I894" s="10">
        <v>9.3400027999999988</v>
      </c>
      <c r="J894" s="10">
        <v>9.2490994668000006</v>
      </c>
      <c r="K894" s="10">
        <v>4.6073183200000001</v>
      </c>
      <c r="L894" s="10">
        <v>6.9983899999999997</v>
      </c>
      <c r="M894" s="10">
        <f t="shared" si="16"/>
        <v>684.65772166679994</v>
      </c>
    </row>
    <row r="895" spans="1:13" x14ac:dyDescent="0.3">
      <c r="A895" s="10">
        <v>4</v>
      </c>
      <c r="B895" s="10" t="s">
        <v>1178</v>
      </c>
      <c r="C895" s="162" t="s">
        <v>24117</v>
      </c>
      <c r="D895" s="10" t="s">
        <v>400</v>
      </c>
      <c r="E895" s="10">
        <v>824.80409100000008</v>
      </c>
      <c r="F895" s="10">
        <v>218.70178025000001</v>
      </c>
      <c r="G895" s="10">
        <v>123.0143563</v>
      </c>
      <c r="H895" s="10">
        <v>284.53165999999999</v>
      </c>
      <c r="I895" s="10">
        <v>41.133671399999997</v>
      </c>
      <c r="J895" s="10">
        <v>17.469111167000001</v>
      </c>
      <c r="K895" s="10">
        <v>3.3802633850000001</v>
      </c>
      <c r="L895" s="10">
        <v>9.1217193999999999</v>
      </c>
      <c r="M895" s="10">
        <f t="shared" si="16"/>
        <v>1522.1566529020001</v>
      </c>
    </row>
    <row r="896" spans="1:13" x14ac:dyDescent="0.3">
      <c r="A896" s="10">
        <v>4</v>
      </c>
      <c r="B896" s="10" t="s">
        <v>1178</v>
      </c>
      <c r="C896" s="162" t="s">
        <v>24119</v>
      </c>
      <c r="D896" s="10" t="s">
        <v>24118</v>
      </c>
      <c r="E896" s="10">
        <v>133.634275</v>
      </c>
      <c r="F896" s="10">
        <v>47.291475177000002</v>
      </c>
      <c r="G896" s="10">
        <v>423.98643399999997</v>
      </c>
      <c r="H896" s="10">
        <v>83.609399999999994</v>
      </c>
      <c r="I896" s="10">
        <v>7.2906129000000002</v>
      </c>
      <c r="J896" s="10">
        <v>3.7483961075000001</v>
      </c>
      <c r="K896" s="10">
        <v>14.752357119999999</v>
      </c>
      <c r="L896" s="10">
        <v>2.6804100000000002</v>
      </c>
      <c r="M896" s="10">
        <f t="shared" si="16"/>
        <v>716.99336030450002</v>
      </c>
    </row>
    <row r="897" spans="1:13" x14ac:dyDescent="0.3">
      <c r="A897" s="10">
        <v>4</v>
      </c>
      <c r="B897" s="10" t="s">
        <v>1178</v>
      </c>
      <c r="C897" s="162" t="s">
        <v>24120</v>
      </c>
      <c r="D897" s="10" t="s">
        <v>298</v>
      </c>
      <c r="E897" s="10">
        <v>56.317578000000005</v>
      </c>
      <c r="F897" s="10">
        <v>151.58089605999999</v>
      </c>
      <c r="G897" s="10">
        <v>0</v>
      </c>
      <c r="H897" s="10">
        <v>85.079099999999997</v>
      </c>
      <c r="I897" s="10">
        <v>3.07859405</v>
      </c>
      <c r="J897" s="10">
        <v>12.774130933</v>
      </c>
      <c r="K897" s="10">
        <v>0</v>
      </c>
      <c r="L897" s="10">
        <v>2.7275299999999998</v>
      </c>
      <c r="M897" s="10">
        <f t="shared" si="16"/>
        <v>311.55782904299997</v>
      </c>
    </row>
    <row r="898" spans="1:13" x14ac:dyDescent="0.3">
      <c r="A898" s="10">
        <v>4</v>
      </c>
      <c r="B898" s="10" t="s">
        <v>1178</v>
      </c>
      <c r="C898" s="162" t="s">
        <v>24128</v>
      </c>
      <c r="D898" s="10" t="s">
        <v>839</v>
      </c>
      <c r="E898" s="10">
        <v>189.45241199999998</v>
      </c>
      <c r="F898" s="10">
        <v>106.62398351</v>
      </c>
      <c r="G898" s="10">
        <v>40.327144160000003</v>
      </c>
      <c r="H898" s="10">
        <v>549.10500000000002</v>
      </c>
      <c r="I898" s="10">
        <v>10.408982</v>
      </c>
      <c r="J898" s="10">
        <v>8.0249531816000008</v>
      </c>
      <c r="K898" s="10">
        <v>1.189575866</v>
      </c>
      <c r="L898" s="10">
        <v>17.603570000000001</v>
      </c>
      <c r="M898" s="10">
        <f t="shared" si="16"/>
        <v>922.73562071760011</v>
      </c>
    </row>
    <row r="899" spans="1:13" x14ac:dyDescent="0.3">
      <c r="A899" s="10">
        <v>4</v>
      </c>
      <c r="B899" s="10" t="s">
        <v>1178</v>
      </c>
      <c r="C899" s="162" t="s">
        <v>24130</v>
      </c>
      <c r="D899" s="10" t="s">
        <v>24129</v>
      </c>
      <c r="E899" s="10">
        <v>34.165188999999998</v>
      </c>
      <c r="F899" s="10">
        <v>22.057576785999998</v>
      </c>
      <c r="G899" s="10">
        <v>0</v>
      </c>
      <c r="H899" s="10">
        <v>0</v>
      </c>
      <c r="I899" s="10">
        <v>1.86685184</v>
      </c>
      <c r="J899" s="10">
        <v>1.6933252272999999</v>
      </c>
      <c r="K899" s="10">
        <v>0</v>
      </c>
      <c r="L899" s="10">
        <v>0</v>
      </c>
      <c r="M899" s="10">
        <f t="shared" si="16"/>
        <v>59.7829428533</v>
      </c>
    </row>
    <row r="900" spans="1:13" x14ac:dyDescent="0.3">
      <c r="A900" s="10">
        <v>4</v>
      </c>
      <c r="B900" s="10" t="s">
        <v>1178</v>
      </c>
      <c r="C900" s="162" t="s">
        <v>24131</v>
      </c>
      <c r="D900" s="10" t="s">
        <v>600</v>
      </c>
      <c r="E900" s="10">
        <v>165.208538</v>
      </c>
      <c r="F900" s="10">
        <v>111.38530296</v>
      </c>
      <c r="G900" s="10">
        <v>262.05301200000002</v>
      </c>
      <c r="H900" s="10">
        <v>80.791960000000003</v>
      </c>
      <c r="I900" s="10">
        <v>8.4613355000000006</v>
      </c>
      <c r="J900" s="10">
        <v>9.3720056550000006</v>
      </c>
      <c r="K900" s="10">
        <v>8.4845479000000008</v>
      </c>
      <c r="L900" s="10">
        <v>2.5900837000000001</v>
      </c>
      <c r="M900" s="10">
        <f t="shared" si="16"/>
        <v>648.34678571500012</v>
      </c>
    </row>
    <row r="901" spans="1:13" x14ac:dyDescent="0.3">
      <c r="A901" s="10">
        <v>4</v>
      </c>
      <c r="B901" s="10" t="s">
        <v>1178</v>
      </c>
      <c r="C901" s="162" t="s">
        <v>24133</v>
      </c>
      <c r="D901" s="10" t="s">
        <v>24132</v>
      </c>
      <c r="E901" s="10">
        <v>91.021248</v>
      </c>
      <c r="F901" s="10">
        <v>64.064505251</v>
      </c>
      <c r="G901" s="10">
        <v>0</v>
      </c>
      <c r="H901" s="10">
        <v>0</v>
      </c>
      <c r="I901" s="10">
        <v>4.2045603800000002</v>
      </c>
      <c r="J901" s="10">
        <v>5.3926006112999998</v>
      </c>
      <c r="K901" s="10">
        <v>0</v>
      </c>
      <c r="L901" s="10">
        <v>0</v>
      </c>
      <c r="M901" s="10">
        <f t="shared" si="16"/>
        <v>164.6829142423</v>
      </c>
    </row>
    <row r="902" spans="1:13" x14ac:dyDescent="0.3">
      <c r="A902" s="10">
        <v>4</v>
      </c>
      <c r="B902" s="10" t="s">
        <v>1178</v>
      </c>
      <c r="C902" s="162" t="s">
        <v>24134</v>
      </c>
      <c r="D902" s="10" t="s">
        <v>557</v>
      </c>
      <c r="E902" s="10">
        <v>41.480030999999997</v>
      </c>
      <c r="F902" s="10">
        <v>81.812446590999997</v>
      </c>
      <c r="G902" s="10">
        <v>0</v>
      </c>
      <c r="H902" s="10">
        <v>374.21449999999999</v>
      </c>
      <c r="I902" s="10">
        <v>2.3048580699999999</v>
      </c>
      <c r="J902" s="10">
        <v>6.8536408488999996</v>
      </c>
      <c r="K902" s="10">
        <v>0</v>
      </c>
      <c r="L902" s="10">
        <v>11.99682</v>
      </c>
      <c r="M902" s="10">
        <f t="shared" si="16"/>
        <v>518.66229650989999</v>
      </c>
    </row>
    <row r="903" spans="1:13" x14ac:dyDescent="0.3">
      <c r="A903" s="10">
        <v>4</v>
      </c>
      <c r="B903" s="10" t="s">
        <v>1178</v>
      </c>
      <c r="C903" s="162" t="s">
        <v>24135</v>
      </c>
      <c r="D903" s="10" t="s">
        <v>29</v>
      </c>
      <c r="E903" s="10">
        <v>386.342556</v>
      </c>
      <c r="F903" s="10">
        <v>111.24081494000001</v>
      </c>
      <c r="G903" s="10">
        <v>0</v>
      </c>
      <c r="H903" s="10">
        <v>0</v>
      </c>
      <c r="I903" s="10">
        <v>15.580208900000001</v>
      </c>
      <c r="J903" s="10">
        <v>9.3847090131000002</v>
      </c>
      <c r="K903" s="10">
        <v>0</v>
      </c>
      <c r="L903" s="10">
        <v>0</v>
      </c>
      <c r="M903" s="10">
        <f t="shared" ref="M903:M966" si="17">SUM(E903:L903)</f>
        <v>522.54828885309996</v>
      </c>
    </row>
    <row r="904" spans="1:13" x14ac:dyDescent="0.3">
      <c r="A904" s="10">
        <v>4</v>
      </c>
      <c r="B904" s="10" t="s">
        <v>1178</v>
      </c>
      <c r="C904" s="162" t="s">
        <v>24136</v>
      </c>
      <c r="D904" s="10" t="s">
        <v>30</v>
      </c>
      <c r="E904" s="10">
        <v>95.012586999999996</v>
      </c>
      <c r="F904" s="10">
        <v>51.651299625999997</v>
      </c>
      <c r="G904" s="10">
        <v>0</v>
      </c>
      <c r="H904" s="10">
        <v>0</v>
      </c>
      <c r="I904" s="10">
        <v>4.78163538</v>
      </c>
      <c r="J904" s="10">
        <v>4.1526671336999996</v>
      </c>
      <c r="K904" s="10">
        <v>0</v>
      </c>
      <c r="L904" s="10">
        <v>0</v>
      </c>
      <c r="M904" s="10">
        <f t="shared" si="17"/>
        <v>155.5981891397</v>
      </c>
    </row>
    <row r="905" spans="1:13" x14ac:dyDescent="0.3">
      <c r="A905" s="10">
        <v>4</v>
      </c>
      <c r="B905" s="10" t="s">
        <v>1178</v>
      </c>
      <c r="C905" s="162" t="s">
        <v>24138</v>
      </c>
      <c r="D905" s="10" t="s">
        <v>24137</v>
      </c>
      <c r="E905" s="10">
        <v>493.88861600000001</v>
      </c>
      <c r="F905" s="10">
        <v>163.31009051000001</v>
      </c>
      <c r="G905" s="10">
        <v>45.997071449000003</v>
      </c>
      <c r="H905" s="10">
        <v>58.198365000000003</v>
      </c>
      <c r="I905" s="10">
        <v>20.670567700000003</v>
      </c>
      <c r="J905" s="10">
        <v>14.434091921</v>
      </c>
      <c r="K905" s="10">
        <v>1.0865379396999999</v>
      </c>
      <c r="L905" s="10">
        <v>1.8657639399999999</v>
      </c>
      <c r="M905" s="10">
        <f t="shared" si="17"/>
        <v>799.45110445969988</v>
      </c>
    </row>
    <row r="906" spans="1:13" x14ac:dyDescent="0.3">
      <c r="A906" s="10">
        <v>4</v>
      </c>
      <c r="B906" s="10" t="s">
        <v>1178</v>
      </c>
      <c r="C906" s="162" t="s">
        <v>24140</v>
      </c>
      <c r="D906" s="10" t="s">
        <v>24139</v>
      </c>
      <c r="E906" s="10">
        <v>555.3030500000001</v>
      </c>
      <c r="F906" s="10">
        <v>230.73961527</v>
      </c>
      <c r="G906" s="10">
        <v>7.1228093499999998</v>
      </c>
      <c r="H906" s="10">
        <v>0</v>
      </c>
      <c r="I906" s="10">
        <v>23.764573800000001</v>
      </c>
      <c r="J906" s="10">
        <v>19.389852510000001</v>
      </c>
      <c r="K906" s="10">
        <v>0.16131471950000001</v>
      </c>
      <c r="L906" s="10">
        <v>0</v>
      </c>
      <c r="M906" s="10">
        <f t="shared" si="17"/>
        <v>836.48121564949997</v>
      </c>
    </row>
    <row r="907" spans="1:13" x14ac:dyDescent="0.3">
      <c r="A907" s="10">
        <v>4</v>
      </c>
      <c r="B907" s="10" t="s">
        <v>1178</v>
      </c>
      <c r="C907" s="162" t="s">
        <v>24142</v>
      </c>
      <c r="D907" s="10" t="s">
        <v>24141</v>
      </c>
      <c r="E907" s="10">
        <v>41.182979000000003</v>
      </c>
      <c r="F907" s="10">
        <v>45.913416519000002</v>
      </c>
      <c r="G907" s="10">
        <v>11.638</v>
      </c>
      <c r="H907" s="10">
        <v>0</v>
      </c>
      <c r="I907" s="10">
        <v>2.2510575299999998</v>
      </c>
      <c r="J907" s="10">
        <v>3.8843743375000002</v>
      </c>
      <c r="K907" s="10">
        <v>0.26355499999999998</v>
      </c>
      <c r="L907" s="10">
        <v>0</v>
      </c>
      <c r="M907" s="10">
        <f t="shared" si="17"/>
        <v>105.1333823865</v>
      </c>
    </row>
    <row r="908" spans="1:13" x14ac:dyDescent="0.3">
      <c r="A908" s="10">
        <v>4</v>
      </c>
      <c r="B908" s="10" t="s">
        <v>1178</v>
      </c>
      <c r="C908" s="162" t="s">
        <v>24143</v>
      </c>
      <c r="D908" s="10" t="s">
        <v>701</v>
      </c>
      <c r="E908" s="10">
        <v>626.4540189999999</v>
      </c>
      <c r="F908" s="10">
        <v>137.17471673</v>
      </c>
      <c r="G908" s="10">
        <v>18.180651999999998</v>
      </c>
      <c r="H908" s="10">
        <v>81.819447999999994</v>
      </c>
      <c r="I908" s="10">
        <v>23.689000399999998</v>
      </c>
      <c r="J908" s="10">
        <v>11.473718227000001</v>
      </c>
      <c r="K908" s="10">
        <v>0.41172197999999999</v>
      </c>
      <c r="L908" s="10">
        <v>2.6230213999999998</v>
      </c>
      <c r="M908" s="10">
        <f t="shared" si="17"/>
        <v>901.82629773699989</v>
      </c>
    </row>
    <row r="909" spans="1:13" x14ac:dyDescent="0.3">
      <c r="A909" s="10">
        <v>4</v>
      </c>
      <c r="B909" s="10" t="s">
        <v>1178</v>
      </c>
      <c r="C909" s="162" t="s">
        <v>24144</v>
      </c>
      <c r="D909" s="10" t="s">
        <v>401</v>
      </c>
      <c r="E909" s="10">
        <v>758.15943400000003</v>
      </c>
      <c r="F909" s="10">
        <v>276.96921709999998</v>
      </c>
      <c r="G909" s="10">
        <v>102.00225</v>
      </c>
      <c r="H909" s="10">
        <v>188.49</v>
      </c>
      <c r="I909" s="10">
        <v>36.167121700000003</v>
      </c>
      <c r="J909" s="10">
        <v>22.650787473000001</v>
      </c>
      <c r="K909" s="10">
        <v>3.0423108999999999</v>
      </c>
      <c r="L909" s="10">
        <v>6.0427400000000002</v>
      </c>
      <c r="M909" s="10">
        <f t="shared" si="17"/>
        <v>1393.5238611730003</v>
      </c>
    </row>
    <row r="910" spans="1:13" x14ac:dyDescent="0.3">
      <c r="A910" s="10">
        <v>4</v>
      </c>
      <c r="B910" s="10" t="s">
        <v>1178</v>
      </c>
      <c r="C910" s="162" t="s">
        <v>24145</v>
      </c>
      <c r="D910" s="10" t="s">
        <v>23692</v>
      </c>
      <c r="E910" s="10">
        <v>88.939967999999993</v>
      </c>
      <c r="F910" s="10">
        <v>69.875304553999996</v>
      </c>
      <c r="G910" s="10">
        <v>0</v>
      </c>
      <c r="H910" s="10">
        <v>74.737960000000001</v>
      </c>
      <c r="I910" s="10">
        <v>4.7975656799999999</v>
      </c>
      <c r="J910" s="10">
        <v>5.8089035847000003</v>
      </c>
      <c r="K910" s="10">
        <v>0</v>
      </c>
      <c r="L910" s="10">
        <v>2.3960034000000001</v>
      </c>
      <c r="M910" s="10">
        <f t="shared" si="17"/>
        <v>246.55570521869998</v>
      </c>
    </row>
    <row r="911" spans="1:13" x14ac:dyDescent="0.3">
      <c r="A911" s="10">
        <v>4</v>
      </c>
      <c r="B911" s="10" t="s">
        <v>1178</v>
      </c>
      <c r="C911" s="162" t="s">
        <v>24147</v>
      </c>
      <c r="D911" s="10" t="s">
        <v>24146</v>
      </c>
      <c r="E911" s="10">
        <v>25.548803000000003</v>
      </c>
      <c r="F911" s="10">
        <v>10.738536921</v>
      </c>
      <c r="G911" s="10">
        <v>0</v>
      </c>
      <c r="H911" s="10">
        <v>0</v>
      </c>
      <c r="I911" s="10">
        <v>1.4070147399999999</v>
      </c>
      <c r="J911" s="10">
        <v>0.88344955670000003</v>
      </c>
      <c r="K911" s="10">
        <v>0</v>
      </c>
      <c r="L911" s="10">
        <v>0</v>
      </c>
      <c r="M911" s="10">
        <f t="shared" si="17"/>
        <v>38.577804217700006</v>
      </c>
    </row>
    <row r="912" spans="1:13" x14ac:dyDescent="0.3">
      <c r="A912" s="10">
        <v>4</v>
      </c>
      <c r="B912" s="10" t="s">
        <v>1178</v>
      </c>
      <c r="C912" s="162" t="s">
        <v>24149</v>
      </c>
      <c r="D912" s="10" t="s">
        <v>24148</v>
      </c>
      <c r="E912" s="10">
        <v>98.739588000000012</v>
      </c>
      <c r="F912" s="10">
        <v>65.674055488999997</v>
      </c>
      <c r="G912" s="10">
        <v>197.15081000000001</v>
      </c>
      <c r="H912" s="10">
        <v>39.467399999999998</v>
      </c>
      <c r="I912" s="10">
        <v>5.32125</v>
      </c>
      <c r="J912" s="10">
        <v>5.5398016363</v>
      </c>
      <c r="K912" s="10">
        <v>5.8802098000000003</v>
      </c>
      <c r="L912" s="10">
        <v>1.2652699999999999</v>
      </c>
      <c r="M912" s="10">
        <f t="shared" si="17"/>
        <v>419.03838492530002</v>
      </c>
    </row>
    <row r="913" spans="1:13" x14ac:dyDescent="0.3">
      <c r="A913" s="10">
        <v>4</v>
      </c>
      <c r="B913" s="10" t="s">
        <v>1178</v>
      </c>
      <c r="C913" s="162" t="s">
        <v>24150</v>
      </c>
      <c r="D913" s="10" t="s">
        <v>340</v>
      </c>
      <c r="E913" s="10">
        <v>242.83073999999999</v>
      </c>
      <c r="F913" s="10">
        <v>93.727718564</v>
      </c>
      <c r="G913" s="10">
        <v>180.41787027999999</v>
      </c>
      <c r="H913" s="10">
        <v>0</v>
      </c>
      <c r="I913" s="10">
        <v>12.2852107</v>
      </c>
      <c r="J913" s="10">
        <v>9.2852287255999997</v>
      </c>
      <c r="K913" s="10">
        <v>5.36127121</v>
      </c>
      <c r="L913" s="10">
        <v>0</v>
      </c>
      <c r="M913" s="10">
        <f t="shared" si="17"/>
        <v>543.90803947959989</v>
      </c>
    </row>
    <row r="914" spans="1:13" x14ac:dyDescent="0.3">
      <c r="A914" s="10">
        <v>4</v>
      </c>
      <c r="B914" s="10" t="s">
        <v>1178</v>
      </c>
      <c r="C914" s="162" t="s">
        <v>24151</v>
      </c>
      <c r="D914" s="10" t="s">
        <v>271</v>
      </c>
      <c r="E914" s="10">
        <v>641.93550000000005</v>
      </c>
      <c r="F914" s="10">
        <v>354.51096494000001</v>
      </c>
      <c r="G914" s="10">
        <v>573.20116857000005</v>
      </c>
      <c r="H914" s="10">
        <v>3.8700899999999998</v>
      </c>
      <c r="I914" s="10">
        <v>35.437068799999999</v>
      </c>
      <c r="J914" s="10">
        <v>35.061094380999997</v>
      </c>
      <c r="K914" s="10">
        <v>17.394765963000001</v>
      </c>
      <c r="L914" s="10">
        <v>0.12407</v>
      </c>
      <c r="M914" s="10">
        <f t="shared" si="17"/>
        <v>1661.534722654</v>
      </c>
    </row>
    <row r="915" spans="1:13" x14ac:dyDescent="0.3">
      <c r="A915" s="10">
        <v>4</v>
      </c>
      <c r="B915" s="10" t="s">
        <v>1178</v>
      </c>
      <c r="C915" s="162" t="s">
        <v>24153</v>
      </c>
      <c r="D915" s="10" t="s">
        <v>24152</v>
      </c>
      <c r="E915" s="10">
        <v>133.78625199999999</v>
      </c>
      <c r="F915" s="10">
        <v>25.257838088</v>
      </c>
      <c r="G915" s="10">
        <v>0</v>
      </c>
      <c r="H915" s="10">
        <v>0</v>
      </c>
      <c r="I915" s="10">
        <v>5.2513423000000001</v>
      </c>
      <c r="J915" s="10">
        <v>2.1258783791</v>
      </c>
      <c r="K915" s="10">
        <v>0</v>
      </c>
      <c r="L915" s="10">
        <v>0</v>
      </c>
      <c r="M915" s="10">
        <f t="shared" si="17"/>
        <v>166.42131076709998</v>
      </c>
    </row>
    <row r="916" spans="1:13" x14ac:dyDescent="0.3">
      <c r="A916" s="10">
        <v>4</v>
      </c>
      <c r="B916" s="10" t="s">
        <v>1178</v>
      </c>
      <c r="C916" s="162" t="s">
        <v>24154</v>
      </c>
      <c r="D916" s="10" t="s">
        <v>67</v>
      </c>
      <c r="E916" s="10">
        <v>344.99582999999996</v>
      </c>
      <c r="F916" s="10">
        <v>236.88986926000001</v>
      </c>
      <c r="G916" s="10">
        <v>519.01859999999999</v>
      </c>
      <c r="H916" s="10">
        <v>535.66200000000003</v>
      </c>
      <c r="I916" s="10">
        <v>19.141643999999999</v>
      </c>
      <c r="J916" s="10">
        <v>19.0899924</v>
      </c>
      <c r="K916" s="10">
        <v>18.175380000000001</v>
      </c>
      <c r="L916" s="10">
        <v>17.172599999999999</v>
      </c>
      <c r="M916" s="10">
        <f t="shared" si="17"/>
        <v>1710.1459156599999</v>
      </c>
    </row>
    <row r="917" spans="1:13" x14ac:dyDescent="0.3">
      <c r="A917" s="10">
        <v>4</v>
      </c>
      <c r="B917" s="10" t="s">
        <v>1178</v>
      </c>
      <c r="C917" s="162" t="s">
        <v>24156</v>
      </c>
      <c r="D917" s="10" t="s">
        <v>24155</v>
      </c>
      <c r="E917" s="10">
        <v>9.9611958000000005</v>
      </c>
      <c r="F917" s="10">
        <v>14.169313689000001</v>
      </c>
      <c r="G917" s="10">
        <v>0</v>
      </c>
      <c r="H917" s="10">
        <v>0</v>
      </c>
      <c r="I917" s="10">
        <v>0.5475681</v>
      </c>
      <c r="J917" s="10">
        <v>1.2036914579</v>
      </c>
      <c r="K917" s="10">
        <v>0</v>
      </c>
      <c r="L917" s="10">
        <v>0</v>
      </c>
      <c r="M917" s="10">
        <f t="shared" si="17"/>
        <v>25.881769046900001</v>
      </c>
    </row>
    <row r="918" spans="1:13" x14ac:dyDescent="0.3">
      <c r="A918" s="10">
        <v>4</v>
      </c>
      <c r="B918" s="10" t="s">
        <v>1178</v>
      </c>
      <c r="C918" s="162" t="s">
        <v>24158</v>
      </c>
      <c r="D918" s="10" t="s">
        <v>24157</v>
      </c>
      <c r="E918" s="10">
        <v>1271.0828120000001</v>
      </c>
      <c r="F918" s="10">
        <v>61.389695642</v>
      </c>
      <c r="G918" s="10">
        <v>276.2731</v>
      </c>
      <c r="H918" s="10">
        <v>0</v>
      </c>
      <c r="I918" s="10">
        <v>44.222912200000003</v>
      </c>
      <c r="J918" s="10">
        <v>5.1525315347999996</v>
      </c>
      <c r="K918" s="10">
        <v>8.2401090000000003</v>
      </c>
      <c r="L918" s="10">
        <v>0</v>
      </c>
      <c r="M918" s="10">
        <f t="shared" si="17"/>
        <v>1666.3611603768004</v>
      </c>
    </row>
    <row r="919" spans="1:13" x14ac:dyDescent="0.3">
      <c r="A919" s="10">
        <v>4</v>
      </c>
      <c r="B919" s="10" t="s">
        <v>1178</v>
      </c>
      <c r="C919" s="162" t="s">
        <v>24159</v>
      </c>
      <c r="D919" s="10" t="s">
        <v>685</v>
      </c>
      <c r="E919" s="10">
        <v>354.688198</v>
      </c>
      <c r="F919" s="10">
        <v>59.576592322000003</v>
      </c>
      <c r="G919" s="10">
        <v>2.7027299999999999</v>
      </c>
      <c r="H919" s="10">
        <v>0</v>
      </c>
      <c r="I919" s="10">
        <v>14.198544399999999</v>
      </c>
      <c r="J919" s="10">
        <v>4.7505731016999997</v>
      </c>
      <c r="K919" s="10">
        <v>6.1206499999999997E-2</v>
      </c>
      <c r="L919" s="10">
        <v>0</v>
      </c>
      <c r="M919" s="10">
        <f t="shared" si="17"/>
        <v>435.97784432370003</v>
      </c>
    </row>
    <row r="920" spans="1:13" x14ac:dyDescent="0.3">
      <c r="A920" s="10">
        <v>4</v>
      </c>
      <c r="B920" s="10" t="s">
        <v>1178</v>
      </c>
      <c r="C920" s="162" t="s">
        <v>24160</v>
      </c>
      <c r="D920" s="10" t="s">
        <v>32</v>
      </c>
      <c r="E920" s="10">
        <v>133.597702</v>
      </c>
      <c r="F920" s="10">
        <v>111.91335986</v>
      </c>
      <c r="G920" s="10">
        <v>0</v>
      </c>
      <c r="H920" s="10">
        <v>464.06200000000001</v>
      </c>
      <c r="I920" s="10">
        <v>6.2626716</v>
      </c>
      <c r="J920" s="10">
        <v>7.5866790600999998</v>
      </c>
      <c r="K920" s="10">
        <v>0</v>
      </c>
      <c r="L920" s="10">
        <v>14.8772</v>
      </c>
      <c r="M920" s="10">
        <f t="shared" si="17"/>
        <v>738.29961252010003</v>
      </c>
    </row>
    <row r="921" spans="1:13" x14ac:dyDescent="0.3">
      <c r="A921" s="10">
        <v>4</v>
      </c>
      <c r="B921" s="10" t="s">
        <v>1178</v>
      </c>
      <c r="C921" s="162" t="s">
        <v>24161</v>
      </c>
      <c r="D921" s="10" t="s">
        <v>363</v>
      </c>
      <c r="E921" s="10">
        <v>614.93771600000002</v>
      </c>
      <c r="F921" s="10">
        <v>269.73068395000001</v>
      </c>
      <c r="G921" s="10">
        <v>367.21820400000001</v>
      </c>
      <c r="H921" s="10">
        <v>0</v>
      </c>
      <c r="I921" s="10">
        <v>23.367566700000001</v>
      </c>
      <c r="J921" s="10">
        <v>22.769543234</v>
      </c>
      <c r="K921" s="10">
        <v>11.87535409</v>
      </c>
      <c r="L921" s="10">
        <v>0</v>
      </c>
      <c r="M921" s="10">
        <f t="shared" si="17"/>
        <v>1309.899067974</v>
      </c>
    </row>
    <row r="922" spans="1:13" x14ac:dyDescent="0.3">
      <c r="A922" s="10">
        <v>4</v>
      </c>
      <c r="B922" s="10" t="s">
        <v>1178</v>
      </c>
      <c r="C922" s="162" t="s">
        <v>24162</v>
      </c>
      <c r="D922" s="10" t="s">
        <v>34</v>
      </c>
      <c r="E922" s="10">
        <v>1105.4736800000001</v>
      </c>
      <c r="F922" s="10">
        <v>268.01917764000001</v>
      </c>
      <c r="G922" s="10">
        <v>196.10590999999999</v>
      </c>
      <c r="H922" s="10">
        <v>0</v>
      </c>
      <c r="I922" s="10">
        <v>40.313269899999995</v>
      </c>
      <c r="J922" s="10">
        <v>22.595233006000001</v>
      </c>
      <c r="K922" s="10">
        <v>6.1559732</v>
      </c>
      <c r="L922" s="10">
        <v>0</v>
      </c>
      <c r="M922" s="10">
        <f t="shared" si="17"/>
        <v>1638.663243746</v>
      </c>
    </row>
    <row r="923" spans="1:13" x14ac:dyDescent="0.3">
      <c r="A923" s="10">
        <v>4</v>
      </c>
      <c r="B923" s="10" t="s">
        <v>1178</v>
      </c>
      <c r="C923" s="162" t="s">
        <v>24163</v>
      </c>
      <c r="D923" s="10" t="s">
        <v>403</v>
      </c>
      <c r="E923" s="10">
        <v>1260.003786</v>
      </c>
      <c r="F923" s="10">
        <v>155.39085385999999</v>
      </c>
      <c r="G923" s="10">
        <v>104.0476</v>
      </c>
      <c r="H923" s="10">
        <v>0</v>
      </c>
      <c r="I923" s="10">
        <v>43.070311400000001</v>
      </c>
      <c r="J923" s="10">
        <v>13.254442922000001</v>
      </c>
      <c r="K923" s="10">
        <v>3.1033140000000001</v>
      </c>
      <c r="L923" s="10">
        <v>0</v>
      </c>
      <c r="M923" s="10">
        <f t="shared" si="17"/>
        <v>1578.8703081820001</v>
      </c>
    </row>
    <row r="924" spans="1:13" x14ac:dyDescent="0.3">
      <c r="A924" s="10">
        <v>4</v>
      </c>
      <c r="B924" s="10" t="s">
        <v>1178</v>
      </c>
      <c r="C924" s="162" t="s">
        <v>24164</v>
      </c>
      <c r="D924" s="10" t="s">
        <v>1154</v>
      </c>
      <c r="E924" s="10">
        <v>92.743561</v>
      </c>
      <c r="F924" s="10">
        <v>97.191992854999995</v>
      </c>
      <c r="G924" s="10">
        <v>0</v>
      </c>
      <c r="H924" s="10">
        <v>0</v>
      </c>
      <c r="I924" s="10">
        <v>5.0472640900000005</v>
      </c>
      <c r="J924" s="10">
        <v>7.7937345275999999</v>
      </c>
      <c r="K924" s="10">
        <v>0</v>
      </c>
      <c r="L924" s="10">
        <v>0</v>
      </c>
      <c r="M924" s="10">
        <f t="shared" si="17"/>
        <v>202.7765524726</v>
      </c>
    </row>
    <row r="925" spans="1:13" x14ac:dyDescent="0.3">
      <c r="A925" s="10">
        <v>4</v>
      </c>
      <c r="B925" s="10" t="s">
        <v>1178</v>
      </c>
      <c r="C925" s="162" t="s">
        <v>24165</v>
      </c>
      <c r="D925" s="10" t="s">
        <v>998</v>
      </c>
      <c r="E925" s="10">
        <v>147.94049299999998</v>
      </c>
      <c r="F925" s="10">
        <v>101.30052678</v>
      </c>
      <c r="G925" s="10">
        <v>0</v>
      </c>
      <c r="H925" s="10">
        <v>0</v>
      </c>
      <c r="I925" s="10">
        <v>8.2115285999999994</v>
      </c>
      <c r="J925" s="10">
        <v>8.1229946976999994</v>
      </c>
      <c r="K925" s="10">
        <v>0</v>
      </c>
      <c r="L925" s="10">
        <v>0</v>
      </c>
      <c r="M925" s="10">
        <f t="shared" si="17"/>
        <v>265.57554307769999</v>
      </c>
    </row>
    <row r="926" spans="1:13" x14ac:dyDescent="0.3">
      <c r="A926" s="10">
        <v>4</v>
      </c>
      <c r="B926" s="10" t="s">
        <v>1178</v>
      </c>
      <c r="C926" s="162" t="s">
        <v>24167</v>
      </c>
      <c r="D926" s="10" t="s">
        <v>24166</v>
      </c>
      <c r="E926" s="10">
        <v>92.190314000000001</v>
      </c>
      <c r="F926" s="10">
        <v>166.54417900000001</v>
      </c>
      <c r="G926" s="10">
        <v>182.47576307</v>
      </c>
      <c r="H926" s="10">
        <v>0</v>
      </c>
      <c r="I926" s="10">
        <v>5.0182480500000004</v>
      </c>
      <c r="J926" s="10">
        <v>14.178635874999999</v>
      </c>
      <c r="K926" s="10">
        <v>5.3975877551</v>
      </c>
      <c r="L926" s="10">
        <v>0</v>
      </c>
      <c r="M926" s="10">
        <f t="shared" si="17"/>
        <v>465.80472775010003</v>
      </c>
    </row>
    <row r="927" spans="1:13" x14ac:dyDescent="0.3">
      <c r="A927" s="10">
        <v>4</v>
      </c>
      <c r="B927" s="10" t="s">
        <v>1178</v>
      </c>
      <c r="C927" s="162" t="s">
        <v>24168</v>
      </c>
      <c r="D927" s="10" t="s">
        <v>404</v>
      </c>
      <c r="E927" s="10">
        <v>359.736921</v>
      </c>
      <c r="F927" s="10">
        <v>128.21785556</v>
      </c>
      <c r="G927" s="10">
        <v>0</v>
      </c>
      <c r="H927" s="10">
        <v>240.37899999999999</v>
      </c>
      <c r="I927" s="10">
        <v>13.943179899999999</v>
      </c>
      <c r="J927" s="10">
        <v>8.4522709164999998</v>
      </c>
      <c r="K927" s="10">
        <v>0</v>
      </c>
      <c r="L927" s="10">
        <v>7.7062400000000002</v>
      </c>
      <c r="M927" s="10">
        <f t="shared" si="17"/>
        <v>758.43546737650001</v>
      </c>
    </row>
    <row r="928" spans="1:13" x14ac:dyDescent="0.3">
      <c r="A928" s="10">
        <v>4</v>
      </c>
      <c r="B928" s="10" t="s">
        <v>1178</v>
      </c>
      <c r="C928" s="162" t="s">
        <v>24170</v>
      </c>
      <c r="D928" s="10" t="s">
        <v>24169</v>
      </c>
      <c r="E928" s="10">
        <v>60.764987000000005</v>
      </c>
      <c r="F928" s="10">
        <v>216.71367068999999</v>
      </c>
      <c r="G928" s="10">
        <v>1.4429000000000001</v>
      </c>
      <c r="H928" s="10">
        <v>247.66</v>
      </c>
      <c r="I928" s="10">
        <v>2.9849343399999997</v>
      </c>
      <c r="J928" s="10">
        <v>17.602867477</v>
      </c>
      <c r="K928" s="10">
        <v>4.3035799999999999E-2</v>
      </c>
      <c r="L928" s="10">
        <v>7.9396500000000003</v>
      </c>
      <c r="M928" s="10">
        <f t="shared" si="17"/>
        <v>555.15204530699998</v>
      </c>
    </row>
    <row r="929" spans="1:13" x14ac:dyDescent="0.3">
      <c r="A929" s="10">
        <v>4</v>
      </c>
      <c r="B929" s="10" t="s">
        <v>1178</v>
      </c>
      <c r="C929" s="162" t="s">
        <v>24171</v>
      </c>
      <c r="D929" s="10" t="s">
        <v>688</v>
      </c>
      <c r="E929" s="10">
        <v>93.461354999999998</v>
      </c>
      <c r="F929" s="10">
        <v>300.10756106000002</v>
      </c>
      <c r="G929" s="10">
        <v>8.9033452999999998</v>
      </c>
      <c r="H929" s="10">
        <v>451.20672999999999</v>
      </c>
      <c r="I929" s="10">
        <v>5.0506217199999996</v>
      </c>
      <c r="J929" s="10">
        <v>25.438194031999998</v>
      </c>
      <c r="K929" s="10">
        <v>0.20162652</v>
      </c>
      <c r="L929" s="10">
        <v>14.4650877</v>
      </c>
      <c r="M929" s="10">
        <f t="shared" si="17"/>
        <v>898.83452133200001</v>
      </c>
    </row>
    <row r="930" spans="1:13" x14ac:dyDescent="0.3">
      <c r="A930" s="10">
        <v>4</v>
      </c>
      <c r="B930" s="10" t="s">
        <v>1178</v>
      </c>
      <c r="C930" s="162" t="s">
        <v>24172</v>
      </c>
      <c r="D930" s="10" t="s">
        <v>367</v>
      </c>
      <c r="E930" s="10">
        <v>2252.73513</v>
      </c>
      <c r="F930" s="10">
        <v>521.14735975999997</v>
      </c>
      <c r="G930" s="10">
        <v>248.27213699999999</v>
      </c>
      <c r="H930" s="10">
        <v>35.134</v>
      </c>
      <c r="I930" s="10">
        <v>96.23420689999999</v>
      </c>
      <c r="J930" s="10">
        <v>43.528239511000002</v>
      </c>
      <c r="K930" s="10">
        <v>7.3628499400000003</v>
      </c>
      <c r="L930" s="10">
        <v>1.12635</v>
      </c>
      <c r="M930" s="10">
        <f t="shared" si="17"/>
        <v>3205.5402731109998</v>
      </c>
    </row>
    <row r="931" spans="1:13" x14ac:dyDescent="0.3">
      <c r="A931" s="10">
        <v>4</v>
      </c>
      <c r="B931" s="10" t="s">
        <v>1178</v>
      </c>
      <c r="C931" s="162" t="s">
        <v>24173</v>
      </c>
      <c r="D931" s="10" t="s">
        <v>69</v>
      </c>
      <c r="E931" s="10">
        <v>157.57835399999999</v>
      </c>
      <c r="F931" s="10">
        <v>108.31591464</v>
      </c>
      <c r="G931" s="10">
        <v>0</v>
      </c>
      <c r="H931" s="10">
        <v>0</v>
      </c>
      <c r="I931" s="10">
        <v>7.5104324999999994</v>
      </c>
      <c r="J931" s="10">
        <v>9.1542056007999992</v>
      </c>
      <c r="K931" s="10">
        <v>0</v>
      </c>
      <c r="L931" s="10">
        <v>0</v>
      </c>
      <c r="M931" s="10">
        <f t="shared" si="17"/>
        <v>282.55890674080001</v>
      </c>
    </row>
    <row r="932" spans="1:13" x14ac:dyDescent="0.3">
      <c r="A932" s="10">
        <v>4</v>
      </c>
      <c r="B932" s="10" t="s">
        <v>1178</v>
      </c>
      <c r="C932" s="162" t="s">
        <v>24174</v>
      </c>
      <c r="D932" s="10" t="s">
        <v>512</v>
      </c>
      <c r="E932" s="10">
        <v>90.930114000000003</v>
      </c>
      <c r="F932" s="10">
        <v>84.966115153999993</v>
      </c>
      <c r="G932" s="10">
        <v>0</v>
      </c>
      <c r="H932" s="10">
        <v>351.13799999999998</v>
      </c>
      <c r="I932" s="10">
        <v>5.1368643</v>
      </c>
      <c r="J932" s="10">
        <v>5.6695109023999999</v>
      </c>
      <c r="K932" s="10">
        <v>0</v>
      </c>
      <c r="L932" s="10">
        <v>11.257</v>
      </c>
      <c r="M932" s="10">
        <f t="shared" si="17"/>
        <v>549.09760435639987</v>
      </c>
    </row>
    <row r="933" spans="1:13" x14ac:dyDescent="0.3">
      <c r="A933" s="10">
        <v>4</v>
      </c>
      <c r="B933" s="10" t="s">
        <v>1178</v>
      </c>
      <c r="C933" s="162" t="s">
        <v>24175</v>
      </c>
      <c r="D933" s="10" t="s">
        <v>23399</v>
      </c>
      <c r="E933" s="10">
        <v>250.33148199999999</v>
      </c>
      <c r="F933" s="10">
        <v>226.18303506000001</v>
      </c>
      <c r="G933" s="10">
        <v>186.73838570999999</v>
      </c>
      <c r="H933" s="10">
        <v>27.501899999999999</v>
      </c>
      <c r="I933" s="10">
        <v>10.361762500000001</v>
      </c>
      <c r="J933" s="10">
        <v>21.554157168</v>
      </c>
      <c r="K933" s="10">
        <v>5.4200408433999998</v>
      </c>
      <c r="L933" s="10">
        <v>0.88167300000000004</v>
      </c>
      <c r="M933" s="10">
        <f t="shared" si="17"/>
        <v>728.97243628139995</v>
      </c>
    </row>
    <row r="934" spans="1:13" x14ac:dyDescent="0.3">
      <c r="A934" s="10">
        <v>4</v>
      </c>
      <c r="B934" s="10" t="s">
        <v>1178</v>
      </c>
      <c r="C934" s="162" t="s">
        <v>24176</v>
      </c>
      <c r="D934" s="10" t="s">
        <v>1160</v>
      </c>
      <c r="E934" s="10">
        <v>1214.42127</v>
      </c>
      <c r="F934" s="10">
        <v>82.127163339999996</v>
      </c>
      <c r="G934" s="10">
        <v>528.51892272999999</v>
      </c>
      <c r="H934" s="10">
        <v>33.870899999999999</v>
      </c>
      <c r="I934" s="10">
        <v>45.9405304</v>
      </c>
      <c r="J934" s="10">
        <v>6.5948298246999997</v>
      </c>
      <c r="K934" s="10">
        <v>15.629973238</v>
      </c>
      <c r="L934" s="10">
        <v>1.08586</v>
      </c>
      <c r="M934" s="10">
        <f t="shared" si="17"/>
        <v>1928.1894495326997</v>
      </c>
    </row>
    <row r="935" spans="1:13" x14ac:dyDescent="0.3">
      <c r="A935" s="10">
        <v>4</v>
      </c>
      <c r="B935" s="10" t="s">
        <v>1178</v>
      </c>
      <c r="C935" s="162" t="s">
        <v>24178</v>
      </c>
      <c r="D935" s="10" t="s">
        <v>24177</v>
      </c>
      <c r="E935" s="10">
        <v>120.169338</v>
      </c>
      <c r="F935" s="10">
        <v>24.877354607000001</v>
      </c>
      <c r="G935" s="10">
        <v>0</v>
      </c>
      <c r="H935" s="10">
        <v>0</v>
      </c>
      <c r="I935" s="10">
        <v>5.02231161</v>
      </c>
      <c r="J935" s="10">
        <v>2.0797051629999999</v>
      </c>
      <c r="K935" s="10">
        <v>0</v>
      </c>
      <c r="L935" s="10">
        <v>0</v>
      </c>
      <c r="M935" s="10">
        <f t="shared" si="17"/>
        <v>152.14870938000001</v>
      </c>
    </row>
    <row r="936" spans="1:13" x14ac:dyDescent="0.3">
      <c r="A936" s="10">
        <v>4</v>
      </c>
      <c r="B936" s="10" t="s">
        <v>1178</v>
      </c>
      <c r="C936" s="162" t="s">
        <v>24179</v>
      </c>
      <c r="D936" s="10" t="s">
        <v>23620</v>
      </c>
      <c r="E936" s="10">
        <v>416.37705099999999</v>
      </c>
      <c r="F936" s="10">
        <v>140.09451765</v>
      </c>
      <c r="G936" s="10">
        <v>16.3726354</v>
      </c>
      <c r="H936" s="10">
        <v>106.307642</v>
      </c>
      <c r="I936" s="10">
        <v>16.182354</v>
      </c>
      <c r="J936" s="10">
        <v>11.690657111</v>
      </c>
      <c r="K936" s="10">
        <v>0.37077700000000002</v>
      </c>
      <c r="L936" s="10">
        <v>3.4080796800000002</v>
      </c>
      <c r="M936" s="10">
        <f t="shared" si="17"/>
        <v>710.80371384099999</v>
      </c>
    </row>
    <row r="937" spans="1:13" x14ac:dyDescent="0.3">
      <c r="A937" s="10">
        <v>4</v>
      </c>
      <c r="B937" s="10" t="s">
        <v>1208</v>
      </c>
      <c r="C937" s="162" t="s">
        <v>24642</v>
      </c>
      <c r="D937" s="10" t="s">
        <v>153</v>
      </c>
      <c r="E937" s="10">
        <v>193.432288</v>
      </c>
      <c r="F937" s="10">
        <v>98.687310201000003</v>
      </c>
      <c r="G937" s="10">
        <v>3.2798316999999999</v>
      </c>
      <c r="H937" s="10">
        <v>230.34399999999999</v>
      </c>
      <c r="I937" s="10">
        <v>11.460988799999999</v>
      </c>
      <c r="J937" s="10">
        <v>6.611664116</v>
      </c>
      <c r="K937" s="10">
        <v>9.5411845999999995E-2</v>
      </c>
      <c r="L937" s="10">
        <v>7.3845299999999998</v>
      </c>
      <c r="M937" s="10">
        <f t="shared" si="17"/>
        <v>551.29602466300014</v>
      </c>
    </row>
    <row r="938" spans="1:13" x14ac:dyDescent="0.3">
      <c r="A938" s="10">
        <v>4</v>
      </c>
      <c r="B938" s="10" t="s">
        <v>1208</v>
      </c>
      <c r="C938" s="162" t="s">
        <v>24644</v>
      </c>
      <c r="D938" s="10" t="s">
        <v>24643</v>
      </c>
      <c r="E938" s="10">
        <v>398.71648999999996</v>
      </c>
      <c r="F938" s="10">
        <v>115.65315855999999</v>
      </c>
      <c r="G938" s="10">
        <v>249.96804718999999</v>
      </c>
      <c r="H938" s="10">
        <v>0</v>
      </c>
      <c r="I938" s="10">
        <v>21.9313015</v>
      </c>
      <c r="J938" s="10">
        <v>9.6950307317999993</v>
      </c>
      <c r="K938" s="10">
        <v>8.1341693198999998</v>
      </c>
      <c r="L938" s="10">
        <v>0</v>
      </c>
      <c r="M938" s="10">
        <f t="shared" si="17"/>
        <v>804.0981973017</v>
      </c>
    </row>
    <row r="939" spans="1:13" x14ac:dyDescent="0.3">
      <c r="A939" s="10">
        <v>4</v>
      </c>
      <c r="B939" s="10" t="s">
        <v>1208</v>
      </c>
      <c r="C939" s="162" t="s">
        <v>24646</v>
      </c>
      <c r="D939" s="10" t="s">
        <v>24645</v>
      </c>
      <c r="E939" s="10">
        <v>83.476596000000001</v>
      </c>
      <c r="F939" s="10">
        <v>51.204732194000002</v>
      </c>
      <c r="G939" s="10">
        <v>6.0480999999999998</v>
      </c>
      <c r="H939" s="10">
        <v>0</v>
      </c>
      <c r="I939" s="10">
        <v>4.6916063000000001</v>
      </c>
      <c r="J939" s="10">
        <v>4.1178429723000001</v>
      </c>
      <c r="K939" s="10">
        <v>0.13696649999999999</v>
      </c>
      <c r="L939" s="10">
        <v>0</v>
      </c>
      <c r="M939" s="10">
        <f t="shared" si="17"/>
        <v>149.67584396629999</v>
      </c>
    </row>
    <row r="940" spans="1:13" x14ac:dyDescent="0.3">
      <c r="A940" s="10">
        <v>4</v>
      </c>
      <c r="B940" s="10" t="s">
        <v>1208</v>
      </c>
      <c r="C940" s="162" t="s">
        <v>24648</v>
      </c>
      <c r="D940" s="10" t="s">
        <v>24647</v>
      </c>
      <c r="E940" s="10">
        <v>93.128737000000001</v>
      </c>
      <c r="F940" s="10">
        <v>68.804036421000006</v>
      </c>
      <c r="G940" s="10">
        <v>14.237034700000001</v>
      </c>
      <c r="H940" s="10">
        <v>0</v>
      </c>
      <c r="I940" s="10">
        <v>5.3326944000000003</v>
      </c>
      <c r="J940" s="10">
        <v>5.6193226487999999</v>
      </c>
      <c r="K940" s="10">
        <v>0.32241425000000001</v>
      </c>
      <c r="L940" s="10">
        <v>0</v>
      </c>
      <c r="M940" s="10">
        <f t="shared" si="17"/>
        <v>187.44423941980003</v>
      </c>
    </row>
    <row r="941" spans="1:13" x14ac:dyDescent="0.3">
      <c r="A941" s="10">
        <v>4</v>
      </c>
      <c r="B941" s="10" t="s">
        <v>1208</v>
      </c>
      <c r="C941" s="162" t="s">
        <v>24649</v>
      </c>
      <c r="D941" s="10" t="s">
        <v>22797</v>
      </c>
      <c r="E941" s="10">
        <v>294.84105699999998</v>
      </c>
      <c r="F941" s="10">
        <v>58.256294889999999</v>
      </c>
      <c r="G941" s="10">
        <v>102.464973</v>
      </c>
      <c r="H941" s="10">
        <v>0</v>
      </c>
      <c r="I941" s="10">
        <v>15.493543800000001</v>
      </c>
      <c r="J941" s="10">
        <v>4.8668700452999998</v>
      </c>
      <c r="K941" s="10">
        <v>3.0395584699999998</v>
      </c>
      <c r="L941" s="10">
        <v>0</v>
      </c>
      <c r="M941" s="10">
        <f t="shared" si="17"/>
        <v>478.96229720529993</v>
      </c>
    </row>
    <row r="942" spans="1:13" x14ac:dyDescent="0.3">
      <c r="A942" s="10">
        <v>4</v>
      </c>
      <c r="B942" s="10" t="s">
        <v>1208</v>
      </c>
      <c r="C942" s="162" t="s">
        <v>24650</v>
      </c>
      <c r="D942" s="10" t="s">
        <v>534</v>
      </c>
      <c r="E942" s="10">
        <v>201.66854700000002</v>
      </c>
      <c r="F942" s="10">
        <v>589.83572580999999</v>
      </c>
      <c r="G942" s="10">
        <v>19.742847999999999</v>
      </c>
      <c r="H942" s="10">
        <v>277.33139999999997</v>
      </c>
      <c r="I942" s="10">
        <v>11.3301131</v>
      </c>
      <c r="J942" s="10">
        <v>49.154570391</v>
      </c>
      <c r="K942" s="10">
        <v>0.44710011999999999</v>
      </c>
      <c r="L942" s="10">
        <v>8.8908699999999996</v>
      </c>
      <c r="M942" s="10">
        <f t="shared" si="17"/>
        <v>1158.401174421</v>
      </c>
    </row>
    <row r="943" spans="1:13" x14ac:dyDescent="0.3">
      <c r="A943" s="10">
        <v>4</v>
      </c>
      <c r="B943" s="10" t="s">
        <v>1208</v>
      </c>
      <c r="C943" s="162" t="s">
        <v>24651</v>
      </c>
      <c r="D943" s="10" t="s">
        <v>22631</v>
      </c>
      <c r="E943" s="10">
        <v>93.561897000000002</v>
      </c>
      <c r="F943" s="10">
        <v>110.7769775</v>
      </c>
      <c r="G943" s="10">
        <v>6.8792900000000001</v>
      </c>
      <c r="H943" s="10">
        <v>0</v>
      </c>
      <c r="I943" s="10">
        <v>5.2035972999999993</v>
      </c>
      <c r="J943" s="10">
        <v>9.3098877753</v>
      </c>
      <c r="K943" s="10">
        <v>0.15579000000000001</v>
      </c>
      <c r="L943" s="10">
        <v>0</v>
      </c>
      <c r="M943" s="10">
        <f t="shared" si="17"/>
        <v>225.88743957530002</v>
      </c>
    </row>
    <row r="944" spans="1:13" x14ac:dyDescent="0.3">
      <c r="A944" s="10">
        <v>4</v>
      </c>
      <c r="B944" s="10" t="s">
        <v>1208</v>
      </c>
      <c r="C944" s="162" t="s">
        <v>24652</v>
      </c>
      <c r="D944" s="10" t="s">
        <v>319</v>
      </c>
      <c r="E944" s="10">
        <v>471.055588</v>
      </c>
      <c r="F944" s="10">
        <v>74.804234749000003</v>
      </c>
      <c r="G944" s="10">
        <v>3.4851467399999998</v>
      </c>
      <c r="H944" s="10">
        <v>0</v>
      </c>
      <c r="I944" s="10">
        <v>19.021605699999999</v>
      </c>
      <c r="J944" s="10">
        <v>6.0252367238</v>
      </c>
      <c r="K944" s="10">
        <v>9.9990804000000003E-2</v>
      </c>
      <c r="L944" s="10">
        <v>0</v>
      </c>
      <c r="M944" s="10">
        <f t="shared" si="17"/>
        <v>574.49180271680007</v>
      </c>
    </row>
    <row r="945" spans="1:13" x14ac:dyDescent="0.3">
      <c r="A945" s="10">
        <v>4</v>
      </c>
      <c r="B945" s="10" t="s">
        <v>1208</v>
      </c>
      <c r="C945" s="162" t="s">
        <v>24653</v>
      </c>
      <c r="D945" s="10" t="s">
        <v>23759</v>
      </c>
      <c r="E945" s="10">
        <v>107.049131</v>
      </c>
      <c r="F945" s="10">
        <v>102.82960206</v>
      </c>
      <c r="G945" s="10">
        <v>19.847569100000001</v>
      </c>
      <c r="H945" s="10">
        <v>0</v>
      </c>
      <c r="I945" s="10">
        <v>5.9287471000000007</v>
      </c>
      <c r="J945" s="10">
        <v>8.5940998513999993</v>
      </c>
      <c r="K945" s="10">
        <v>0.50072737199999995</v>
      </c>
      <c r="L945" s="10">
        <v>0</v>
      </c>
      <c r="M945" s="10">
        <f t="shared" si="17"/>
        <v>244.74987648339999</v>
      </c>
    </row>
    <row r="946" spans="1:13" x14ac:dyDescent="0.3">
      <c r="A946" s="10">
        <v>4</v>
      </c>
      <c r="B946" s="10" t="s">
        <v>1208</v>
      </c>
      <c r="C946" s="162" t="s">
        <v>24654</v>
      </c>
      <c r="D946" s="10" t="s">
        <v>22638</v>
      </c>
      <c r="E946" s="10">
        <v>53.179507000000001</v>
      </c>
      <c r="F946" s="10">
        <v>33.579689887000001</v>
      </c>
      <c r="G946" s="10">
        <v>1.371457385</v>
      </c>
      <c r="H946" s="10">
        <v>0</v>
      </c>
      <c r="I946" s="10">
        <v>2.9668766300000002</v>
      </c>
      <c r="J946" s="10">
        <v>2.6974590879</v>
      </c>
      <c r="K946" s="10">
        <v>3.6869338500000001E-2</v>
      </c>
      <c r="L946" s="10">
        <v>0</v>
      </c>
      <c r="M946" s="10">
        <f t="shared" si="17"/>
        <v>93.8318593284</v>
      </c>
    </row>
    <row r="947" spans="1:13" x14ac:dyDescent="0.3">
      <c r="A947" s="10">
        <v>4</v>
      </c>
      <c r="B947" s="10" t="s">
        <v>1208</v>
      </c>
      <c r="C947" s="162" t="s">
        <v>24655</v>
      </c>
      <c r="D947" s="10" t="s">
        <v>846</v>
      </c>
      <c r="E947" s="10">
        <v>79.471354000000005</v>
      </c>
      <c r="F947" s="10">
        <v>70.306883806000002</v>
      </c>
      <c r="G947" s="10">
        <v>0</v>
      </c>
      <c r="H947" s="10">
        <v>140.19900000000001</v>
      </c>
      <c r="I947" s="10">
        <v>4.4217478999999997</v>
      </c>
      <c r="J947" s="10">
        <v>5.2668968331999997</v>
      </c>
      <c r="K947" s="10">
        <v>0</v>
      </c>
      <c r="L947" s="10">
        <v>4.4946000000000002</v>
      </c>
      <c r="M947" s="10">
        <f t="shared" si="17"/>
        <v>304.16048253920002</v>
      </c>
    </row>
    <row r="948" spans="1:13" x14ac:dyDescent="0.3">
      <c r="A948" s="10">
        <v>4</v>
      </c>
      <c r="B948" s="10" t="s">
        <v>1208</v>
      </c>
      <c r="C948" s="162" t="s">
        <v>24656</v>
      </c>
      <c r="D948" s="10" t="s">
        <v>256</v>
      </c>
      <c r="E948" s="10">
        <v>354.797686</v>
      </c>
      <c r="F948" s="10">
        <v>45.014721301000002</v>
      </c>
      <c r="G948" s="10">
        <v>136.98034200000001</v>
      </c>
      <c r="H948" s="10">
        <v>0</v>
      </c>
      <c r="I948" s="10">
        <v>16.021644800000001</v>
      </c>
      <c r="J948" s="10">
        <v>3.5366862997999999</v>
      </c>
      <c r="K948" s="10">
        <v>4.5239641600000002</v>
      </c>
      <c r="L948" s="10">
        <v>0</v>
      </c>
      <c r="M948" s="10">
        <f t="shared" si="17"/>
        <v>560.87504456079989</v>
      </c>
    </row>
    <row r="949" spans="1:13" x14ac:dyDescent="0.3">
      <c r="A949" s="10">
        <v>4</v>
      </c>
      <c r="B949" s="10" t="s">
        <v>1208</v>
      </c>
      <c r="C949" s="162" t="s">
        <v>24657</v>
      </c>
      <c r="D949" s="10" t="s">
        <v>552</v>
      </c>
      <c r="E949" s="10">
        <v>127.17402800000001</v>
      </c>
      <c r="F949" s="10">
        <v>71.562407859999993</v>
      </c>
      <c r="G949" s="10">
        <v>19.568460654999999</v>
      </c>
      <c r="H949" s="10">
        <v>4.2706200000000001</v>
      </c>
      <c r="I949" s="10">
        <v>7.3174261000000005</v>
      </c>
      <c r="J949" s="10">
        <v>5.7226454382999998</v>
      </c>
      <c r="K949" s="10">
        <v>0.52414391510000002</v>
      </c>
      <c r="L949" s="10">
        <v>0.13691</v>
      </c>
      <c r="M949" s="10">
        <f t="shared" si="17"/>
        <v>236.27664196840001</v>
      </c>
    </row>
    <row r="950" spans="1:13" x14ac:dyDescent="0.3">
      <c r="A950" s="10">
        <v>4</v>
      </c>
      <c r="B950" s="10" t="s">
        <v>1208</v>
      </c>
      <c r="C950" s="162" t="s">
        <v>24659</v>
      </c>
      <c r="D950" s="10" t="s">
        <v>24658</v>
      </c>
      <c r="E950" s="10">
        <v>89.212440000000001</v>
      </c>
      <c r="F950" s="10">
        <v>362.21172673000001</v>
      </c>
      <c r="G950" s="10">
        <v>25.800459100000001</v>
      </c>
      <c r="H950" s="10">
        <v>221.077</v>
      </c>
      <c r="I950" s="10">
        <v>5.1148770999999993</v>
      </c>
      <c r="J950" s="10">
        <v>29.71186887</v>
      </c>
      <c r="K950" s="10">
        <v>0.58428216499999996</v>
      </c>
      <c r="L950" s="10">
        <v>7.08744</v>
      </c>
      <c r="M950" s="10">
        <f t="shared" si="17"/>
        <v>740.80009396499997</v>
      </c>
    </row>
    <row r="951" spans="1:13" x14ac:dyDescent="0.3">
      <c r="A951" s="10">
        <v>4</v>
      </c>
      <c r="B951" s="10" t="s">
        <v>1208</v>
      </c>
      <c r="C951" s="162" t="s">
        <v>24661</v>
      </c>
      <c r="D951" s="10" t="s">
        <v>24660</v>
      </c>
      <c r="E951" s="10">
        <v>762.37317599999994</v>
      </c>
      <c r="F951" s="10">
        <v>71.222047798000006</v>
      </c>
      <c r="G951" s="10">
        <v>112.108295</v>
      </c>
      <c r="H951" s="10">
        <v>0</v>
      </c>
      <c r="I951" s="10">
        <v>29.4912882</v>
      </c>
      <c r="J951" s="10">
        <v>5.7794560420999996</v>
      </c>
      <c r="K951" s="10">
        <v>3.2612776000000001</v>
      </c>
      <c r="L951" s="10">
        <v>0</v>
      </c>
      <c r="M951" s="10">
        <f t="shared" si="17"/>
        <v>984.2355406401</v>
      </c>
    </row>
    <row r="952" spans="1:13" x14ac:dyDescent="0.3">
      <c r="A952" s="10">
        <v>4</v>
      </c>
      <c r="B952" s="10" t="s">
        <v>1208</v>
      </c>
      <c r="C952" s="162" t="s">
        <v>24662</v>
      </c>
      <c r="D952" s="10" t="s">
        <v>22651</v>
      </c>
      <c r="E952" s="10">
        <v>425.73100299999999</v>
      </c>
      <c r="F952" s="10">
        <v>50.785267656000002</v>
      </c>
      <c r="G952" s="10">
        <v>76.889309999999995</v>
      </c>
      <c r="H952" s="10">
        <v>0</v>
      </c>
      <c r="I952" s="10">
        <v>23.0821519</v>
      </c>
      <c r="J952" s="10">
        <v>4.1350018030999998</v>
      </c>
      <c r="K952" s="10">
        <v>2.1326494999999999</v>
      </c>
      <c r="L952" s="10">
        <v>0</v>
      </c>
      <c r="M952" s="10">
        <f t="shared" si="17"/>
        <v>582.75538385909988</v>
      </c>
    </row>
    <row r="953" spans="1:13" x14ac:dyDescent="0.3">
      <c r="A953" s="10">
        <v>4</v>
      </c>
      <c r="B953" s="10" t="s">
        <v>1208</v>
      </c>
      <c r="C953" s="162" t="s">
        <v>24663</v>
      </c>
      <c r="D953" s="10" t="s">
        <v>536</v>
      </c>
      <c r="E953" s="10">
        <v>1315.8918900000001</v>
      </c>
      <c r="F953" s="10">
        <v>634.44796695000002</v>
      </c>
      <c r="G953" s="10">
        <v>194.95266728999999</v>
      </c>
      <c r="H953" s="10">
        <v>88.523899999999998</v>
      </c>
      <c r="I953" s="10">
        <v>70.428955999999999</v>
      </c>
      <c r="J953" s="10">
        <v>52.278901071</v>
      </c>
      <c r="K953" s="10">
        <v>5.7982242862</v>
      </c>
      <c r="L953" s="10">
        <v>2.8379599999999998</v>
      </c>
      <c r="M953" s="10">
        <f t="shared" si="17"/>
        <v>2365.1604655972001</v>
      </c>
    </row>
    <row r="954" spans="1:13" x14ac:dyDescent="0.3">
      <c r="A954" s="10">
        <v>4</v>
      </c>
      <c r="B954" s="10" t="s">
        <v>1208</v>
      </c>
      <c r="C954" s="162" t="s">
        <v>24664</v>
      </c>
      <c r="D954" s="10" t="s">
        <v>1209</v>
      </c>
      <c r="E954" s="10">
        <v>826.76525000000004</v>
      </c>
      <c r="F954" s="10">
        <v>146.32156685000001</v>
      </c>
      <c r="G954" s="10">
        <v>186.88806840000001</v>
      </c>
      <c r="H954" s="10">
        <v>0</v>
      </c>
      <c r="I954" s="10">
        <v>44.266416900000003</v>
      </c>
      <c r="J954" s="10">
        <v>12.031781699</v>
      </c>
      <c r="K954" s="10">
        <v>5.8426951100000002</v>
      </c>
      <c r="L954" s="10">
        <v>0</v>
      </c>
      <c r="M954" s="10">
        <f t="shared" si="17"/>
        <v>1222.1157789590002</v>
      </c>
    </row>
    <row r="955" spans="1:13" x14ac:dyDescent="0.3">
      <c r="A955" s="10">
        <v>4</v>
      </c>
      <c r="B955" s="10" t="s">
        <v>1208</v>
      </c>
      <c r="C955" s="162" t="s">
        <v>24665</v>
      </c>
      <c r="D955" s="10" t="s">
        <v>666</v>
      </c>
      <c r="E955" s="10">
        <v>143.210567</v>
      </c>
      <c r="F955" s="10">
        <v>33.990124369</v>
      </c>
      <c r="G955" s="10">
        <v>6.6096463999999999</v>
      </c>
      <c r="H955" s="10">
        <v>0</v>
      </c>
      <c r="I955" s="10">
        <v>7.8905072900000004</v>
      </c>
      <c r="J955" s="10">
        <v>2.6736349925999998</v>
      </c>
      <c r="K955" s="10">
        <v>0.19227755499999999</v>
      </c>
      <c r="L955" s="10">
        <v>0</v>
      </c>
      <c r="M955" s="10">
        <f t="shared" si="17"/>
        <v>194.56675760659999</v>
      </c>
    </row>
    <row r="956" spans="1:13" x14ac:dyDescent="0.3">
      <c r="A956" s="10">
        <v>4</v>
      </c>
      <c r="B956" s="10" t="s">
        <v>1208</v>
      </c>
      <c r="C956" s="162" t="s">
        <v>24667</v>
      </c>
      <c r="D956" s="10" t="s">
        <v>24666</v>
      </c>
      <c r="E956" s="10">
        <v>172.293004</v>
      </c>
      <c r="F956" s="10">
        <v>64.413958570999995</v>
      </c>
      <c r="G956" s="10">
        <v>59.503508707000002</v>
      </c>
      <c r="H956" s="10">
        <v>1.5719000000000001</v>
      </c>
      <c r="I956" s="10">
        <v>9.6181731999999993</v>
      </c>
      <c r="J956" s="10">
        <v>5.1243445932</v>
      </c>
      <c r="K956" s="10">
        <v>1.6634677994</v>
      </c>
      <c r="L956" s="10">
        <v>5.0393E-2</v>
      </c>
      <c r="M956" s="10">
        <f t="shared" si="17"/>
        <v>314.23874987060003</v>
      </c>
    </row>
    <row r="957" spans="1:13" x14ac:dyDescent="0.3">
      <c r="A957" s="10">
        <v>4</v>
      </c>
      <c r="B957" s="10" t="s">
        <v>1208</v>
      </c>
      <c r="C957" s="162" t="s">
        <v>24668</v>
      </c>
      <c r="D957" s="10" t="s">
        <v>327</v>
      </c>
      <c r="E957" s="10">
        <v>170.75415599999999</v>
      </c>
      <c r="F957" s="10">
        <v>81.806910932999997</v>
      </c>
      <c r="G957" s="10">
        <v>21.389498</v>
      </c>
      <c r="H957" s="10">
        <v>0</v>
      </c>
      <c r="I957" s="10">
        <v>9.4214658300000007</v>
      </c>
      <c r="J957" s="10">
        <v>6.5080328558999998</v>
      </c>
      <c r="K957" s="10">
        <v>0.62223189999999995</v>
      </c>
      <c r="L957" s="10">
        <v>0</v>
      </c>
      <c r="M957" s="10">
        <f t="shared" si="17"/>
        <v>290.50229551889998</v>
      </c>
    </row>
    <row r="958" spans="1:13" x14ac:dyDescent="0.3">
      <c r="A958" s="10">
        <v>4</v>
      </c>
      <c r="B958" s="10" t="s">
        <v>1208</v>
      </c>
      <c r="C958" s="162" t="s">
        <v>24669</v>
      </c>
      <c r="D958" s="10" t="s">
        <v>1210</v>
      </c>
      <c r="E958" s="10">
        <v>354.17649299999999</v>
      </c>
      <c r="F958" s="10">
        <v>95.557117617000003</v>
      </c>
      <c r="G958" s="10">
        <v>3.8814901700000002</v>
      </c>
      <c r="H958" s="10">
        <v>0</v>
      </c>
      <c r="I958" s="10">
        <v>16.9234315</v>
      </c>
      <c r="J958" s="10">
        <v>6.9889152207</v>
      </c>
      <c r="K958" s="10">
        <v>0.112914256</v>
      </c>
      <c r="L958" s="10">
        <v>0</v>
      </c>
      <c r="M958" s="10">
        <f t="shared" si="17"/>
        <v>477.64036176370001</v>
      </c>
    </row>
    <row r="959" spans="1:13" x14ac:dyDescent="0.3">
      <c r="A959" s="10">
        <v>4</v>
      </c>
      <c r="B959" s="10" t="s">
        <v>1208</v>
      </c>
      <c r="C959" s="162" t="s">
        <v>24670</v>
      </c>
      <c r="D959" s="10" t="s">
        <v>329</v>
      </c>
      <c r="E959" s="10">
        <v>865.48758999999995</v>
      </c>
      <c r="F959" s="10">
        <v>144.54643583999999</v>
      </c>
      <c r="G959" s="10">
        <v>129.35355000000001</v>
      </c>
      <c r="H959" s="10">
        <v>240.93471400000001</v>
      </c>
      <c r="I959" s="10">
        <v>36.6325875</v>
      </c>
      <c r="J959" s="10">
        <v>10.379208682</v>
      </c>
      <c r="K959" s="10">
        <v>3.7726440000000001</v>
      </c>
      <c r="L959" s="10">
        <v>8.7843689499999993</v>
      </c>
      <c r="M959" s="10">
        <f t="shared" si="17"/>
        <v>1439.8910989719998</v>
      </c>
    </row>
    <row r="960" spans="1:13" x14ac:dyDescent="0.3">
      <c r="A960" s="10">
        <v>4</v>
      </c>
      <c r="B960" s="10" t="s">
        <v>1208</v>
      </c>
      <c r="C960" s="162" t="s">
        <v>24671</v>
      </c>
      <c r="D960" s="10" t="s">
        <v>357</v>
      </c>
      <c r="E960" s="10">
        <v>1776.17445</v>
      </c>
      <c r="F960" s="10">
        <v>745.66938603999995</v>
      </c>
      <c r="G960" s="10">
        <v>275.77586309999998</v>
      </c>
      <c r="H960" s="10">
        <v>2402.787292</v>
      </c>
      <c r="I960" s="10">
        <v>100.213874</v>
      </c>
      <c r="J960" s="10">
        <v>53.527292830999997</v>
      </c>
      <c r="K960" s="10">
        <v>8.0957111699999995</v>
      </c>
      <c r="L960" s="10">
        <v>108.22421439999999</v>
      </c>
      <c r="M960" s="10">
        <f t="shared" si="17"/>
        <v>5470.4680835409999</v>
      </c>
    </row>
    <row r="961" spans="1:13" x14ac:dyDescent="0.3">
      <c r="A961" s="10">
        <v>4</v>
      </c>
      <c r="B961" s="10" t="s">
        <v>1208</v>
      </c>
      <c r="C961" s="162" t="s">
        <v>24672</v>
      </c>
      <c r="D961" s="10" t="s">
        <v>538</v>
      </c>
      <c r="E961" s="10">
        <v>2403.2042099999999</v>
      </c>
      <c r="F961" s="10">
        <v>514.45697940000002</v>
      </c>
      <c r="G961" s="10">
        <v>590.544713</v>
      </c>
      <c r="H961" s="10">
        <v>0</v>
      </c>
      <c r="I961" s="10">
        <v>133.256574</v>
      </c>
      <c r="J961" s="10">
        <v>42.298610320000002</v>
      </c>
      <c r="K961" s="10">
        <v>16.316572106999999</v>
      </c>
      <c r="L961" s="10">
        <v>0</v>
      </c>
      <c r="M961" s="10">
        <f t="shared" si="17"/>
        <v>3700.0776588270001</v>
      </c>
    </row>
    <row r="962" spans="1:13" x14ac:dyDescent="0.3">
      <c r="A962" s="10">
        <v>4</v>
      </c>
      <c r="B962" s="10" t="s">
        <v>1208</v>
      </c>
      <c r="C962" s="162" t="s">
        <v>24673</v>
      </c>
      <c r="D962" s="10" t="s">
        <v>224</v>
      </c>
      <c r="E962" s="10">
        <v>701.66030999999998</v>
      </c>
      <c r="F962" s="10">
        <v>174.46496209</v>
      </c>
      <c r="G962" s="10">
        <v>222.71487830000001</v>
      </c>
      <c r="H962" s="10">
        <v>1.7587999999999999E-2</v>
      </c>
      <c r="I962" s="10">
        <v>27.1044141</v>
      </c>
      <c r="J962" s="10">
        <v>14.489996844</v>
      </c>
      <c r="K962" s="10">
        <v>6.471510329</v>
      </c>
      <c r="L962" s="10">
        <v>5.6384700000000002E-4</v>
      </c>
      <c r="M962" s="10">
        <f t="shared" si="17"/>
        <v>1146.9242235099998</v>
      </c>
    </row>
    <row r="963" spans="1:13" x14ac:dyDescent="0.3">
      <c r="A963" s="10">
        <v>4</v>
      </c>
      <c r="B963" s="10" t="s">
        <v>1208</v>
      </c>
      <c r="C963" s="162" t="s">
        <v>24675</v>
      </c>
      <c r="D963" s="10" t="s">
        <v>24674</v>
      </c>
      <c r="E963" s="10">
        <v>45.536349000000001</v>
      </c>
      <c r="F963" s="10">
        <v>193.80772669000001</v>
      </c>
      <c r="G963" s="10">
        <v>0</v>
      </c>
      <c r="H963" s="10">
        <v>4.6520800000000001E-2</v>
      </c>
      <c r="I963" s="10">
        <v>2.51464431</v>
      </c>
      <c r="J963" s="10">
        <v>16.002838530999998</v>
      </c>
      <c r="K963" s="10">
        <v>0</v>
      </c>
      <c r="L963" s="10">
        <v>1.49139E-3</v>
      </c>
      <c r="M963" s="10">
        <f t="shared" si="17"/>
        <v>257.90957072100002</v>
      </c>
    </row>
    <row r="964" spans="1:13" x14ac:dyDescent="0.3">
      <c r="A964" s="10">
        <v>4</v>
      </c>
      <c r="B964" s="10" t="s">
        <v>1208</v>
      </c>
      <c r="C964" s="162" t="s">
        <v>24677</v>
      </c>
      <c r="D964" s="10" t="s">
        <v>24676</v>
      </c>
      <c r="E964" s="10">
        <v>17.7354889</v>
      </c>
      <c r="F964" s="10">
        <v>164.31365564999999</v>
      </c>
      <c r="G964" s="10">
        <v>0</v>
      </c>
      <c r="H964" s="10">
        <v>229.31062731</v>
      </c>
      <c r="I964" s="10">
        <v>0.96077723999999998</v>
      </c>
      <c r="J964" s="10">
        <v>12.717005671000001</v>
      </c>
      <c r="K964" s="10">
        <v>0</v>
      </c>
      <c r="L964" s="10">
        <v>7.3514027558999997</v>
      </c>
      <c r="M964" s="10">
        <f t="shared" si="17"/>
        <v>432.38895752690001</v>
      </c>
    </row>
    <row r="965" spans="1:13" x14ac:dyDescent="0.3">
      <c r="A965" s="10">
        <v>4</v>
      </c>
      <c r="B965" s="10" t="s">
        <v>1208</v>
      </c>
      <c r="C965" s="162" t="s">
        <v>24679</v>
      </c>
      <c r="D965" s="10" t="s">
        <v>24678</v>
      </c>
      <c r="E965" s="10">
        <v>140.42226500000001</v>
      </c>
      <c r="F965" s="10">
        <v>86.933657635000003</v>
      </c>
      <c r="G965" s="10">
        <v>11.456026</v>
      </c>
      <c r="H965" s="10">
        <v>26.346983000000002</v>
      </c>
      <c r="I965" s="10">
        <v>7.7504479000000002</v>
      </c>
      <c r="J965" s="10">
        <v>6.8223366499999996</v>
      </c>
      <c r="K965" s="10">
        <v>0.25943490000000002</v>
      </c>
      <c r="L965" s="10">
        <v>0.84464854</v>
      </c>
      <c r="M965" s="10">
        <f t="shared" si="17"/>
        <v>280.83579962499999</v>
      </c>
    </row>
    <row r="966" spans="1:13" x14ac:dyDescent="0.3">
      <c r="A966" s="10">
        <v>4</v>
      </c>
      <c r="B966" s="10" t="s">
        <v>1208</v>
      </c>
      <c r="C966" s="162" t="s">
        <v>24680</v>
      </c>
      <c r="D966" s="10" t="s">
        <v>163</v>
      </c>
      <c r="E966" s="10">
        <v>1732.1675500000001</v>
      </c>
      <c r="F966" s="10">
        <v>463.88946054000002</v>
      </c>
      <c r="G966" s="10">
        <v>303.90704399999998</v>
      </c>
      <c r="H966" s="10">
        <v>2378.3674689999998</v>
      </c>
      <c r="I966" s="10">
        <v>88.596350000000001</v>
      </c>
      <c r="J966" s="10">
        <v>31.466661126999998</v>
      </c>
      <c r="K966" s="10">
        <v>8.8857361699999995</v>
      </c>
      <c r="L966" s="10">
        <v>97.895281600000004</v>
      </c>
      <c r="M966" s="10">
        <f t="shared" si="17"/>
        <v>5105.175552437001</v>
      </c>
    </row>
    <row r="967" spans="1:13" x14ac:dyDescent="0.3">
      <c r="A967" s="10">
        <v>4</v>
      </c>
      <c r="B967" s="10" t="s">
        <v>1208</v>
      </c>
      <c r="C967" s="162" t="s">
        <v>24681</v>
      </c>
      <c r="D967" s="10" t="s">
        <v>554</v>
      </c>
      <c r="E967" s="10">
        <v>473.323849</v>
      </c>
      <c r="F967" s="10">
        <v>45.617103630999999</v>
      </c>
      <c r="G967" s="10">
        <v>80.025756999999999</v>
      </c>
      <c r="H967" s="10">
        <v>0</v>
      </c>
      <c r="I967" s="10">
        <v>19.644042800000001</v>
      </c>
      <c r="J967" s="10">
        <v>3.6840944049000002</v>
      </c>
      <c r="K967" s="10">
        <v>2.6337559599999998</v>
      </c>
      <c r="L967" s="10">
        <v>0</v>
      </c>
      <c r="M967" s="10">
        <f t="shared" ref="M967:M1030" si="18">SUM(E967:L967)</f>
        <v>624.92860279589991</v>
      </c>
    </row>
    <row r="968" spans="1:13" x14ac:dyDescent="0.3">
      <c r="A968" s="10">
        <v>4</v>
      </c>
      <c r="B968" s="10" t="s">
        <v>1208</v>
      </c>
      <c r="C968" s="162" t="s">
        <v>24682</v>
      </c>
      <c r="D968" s="10" t="s">
        <v>23</v>
      </c>
      <c r="E968" s="10">
        <v>62.699043000000003</v>
      </c>
      <c r="F968" s="10">
        <v>50.868303234999999</v>
      </c>
      <c r="G968" s="10">
        <v>0</v>
      </c>
      <c r="H968" s="10">
        <v>18.422999999999998</v>
      </c>
      <c r="I968" s="10">
        <v>3.4820641999999999</v>
      </c>
      <c r="J968" s="10">
        <v>3.9020549095999999</v>
      </c>
      <c r="K968" s="10">
        <v>0</v>
      </c>
      <c r="L968" s="10">
        <v>0.59061699999999995</v>
      </c>
      <c r="M968" s="10">
        <f t="shared" si="18"/>
        <v>139.96508234460001</v>
      </c>
    </row>
    <row r="969" spans="1:13" x14ac:dyDescent="0.3">
      <c r="A969" s="10">
        <v>4</v>
      </c>
      <c r="B969" s="10" t="s">
        <v>1208</v>
      </c>
      <c r="C969" s="162" t="s">
        <v>24684</v>
      </c>
      <c r="D969" s="10" t="s">
        <v>24683</v>
      </c>
      <c r="E969" s="10">
        <v>96.830919999999992</v>
      </c>
      <c r="F969" s="10">
        <v>28.793894160000001</v>
      </c>
      <c r="G969" s="10">
        <v>5.5927100000000003</v>
      </c>
      <c r="H969" s="10">
        <v>0</v>
      </c>
      <c r="I969" s="10">
        <v>5.3817409999999999</v>
      </c>
      <c r="J969" s="10">
        <v>2.3103177564999999</v>
      </c>
      <c r="K969" s="10">
        <v>0.12665299999999999</v>
      </c>
      <c r="L969" s="10">
        <v>0</v>
      </c>
      <c r="M969" s="10">
        <f t="shared" si="18"/>
        <v>139.03623591650003</v>
      </c>
    </row>
    <row r="970" spans="1:13" x14ac:dyDescent="0.3">
      <c r="A970" s="10">
        <v>4</v>
      </c>
      <c r="B970" s="10" t="s">
        <v>1208</v>
      </c>
      <c r="C970" s="162" t="s">
        <v>24685</v>
      </c>
      <c r="D970" s="10" t="s">
        <v>23297</v>
      </c>
      <c r="E970" s="10">
        <v>1097.37896</v>
      </c>
      <c r="F970" s="10">
        <v>194.43989271000001</v>
      </c>
      <c r="G970" s="10">
        <v>226.68523678</v>
      </c>
      <c r="H970" s="10">
        <v>0</v>
      </c>
      <c r="I970" s="10">
        <v>51.055098200000003</v>
      </c>
      <c r="J970" s="10">
        <v>15.031693882000001</v>
      </c>
      <c r="K970" s="10">
        <v>7.7134944245000003</v>
      </c>
      <c r="L970" s="10">
        <v>0</v>
      </c>
      <c r="M970" s="10">
        <f t="shared" si="18"/>
        <v>1592.3043759964999</v>
      </c>
    </row>
    <row r="971" spans="1:13" x14ac:dyDescent="0.3">
      <c r="A971" s="10">
        <v>4</v>
      </c>
      <c r="B971" s="10" t="s">
        <v>1208</v>
      </c>
      <c r="C971" s="162" t="s">
        <v>24687</v>
      </c>
      <c r="D971" s="10" t="s">
        <v>24686</v>
      </c>
      <c r="E971" s="10">
        <v>169.160776</v>
      </c>
      <c r="F971" s="10">
        <v>43.817528168999999</v>
      </c>
      <c r="G971" s="10">
        <v>45.481836999999999</v>
      </c>
      <c r="H971" s="10">
        <v>0</v>
      </c>
      <c r="I971" s="10">
        <v>9.1351437000000004</v>
      </c>
      <c r="J971" s="10">
        <v>3.5539914544000002</v>
      </c>
      <c r="K971" s="10">
        <v>1.2227068999999999</v>
      </c>
      <c r="L971" s="10">
        <v>0</v>
      </c>
      <c r="M971" s="10">
        <f t="shared" si="18"/>
        <v>272.37198322339998</v>
      </c>
    </row>
    <row r="972" spans="1:13" x14ac:dyDescent="0.3">
      <c r="A972" s="10">
        <v>4</v>
      </c>
      <c r="B972" s="10" t="s">
        <v>1208</v>
      </c>
      <c r="C972" s="162" t="s">
        <v>24688</v>
      </c>
      <c r="D972" s="10" t="s">
        <v>416</v>
      </c>
      <c r="E972" s="10">
        <v>251.921797</v>
      </c>
      <c r="F972" s="10">
        <v>174.99291842</v>
      </c>
      <c r="G972" s="10">
        <v>10.7032138</v>
      </c>
      <c r="H972" s="10">
        <v>0</v>
      </c>
      <c r="I972" s="10">
        <v>13.907717499999999</v>
      </c>
      <c r="J972" s="10">
        <v>12.593123910999999</v>
      </c>
      <c r="K972" s="10">
        <v>0.24238667999999999</v>
      </c>
      <c r="L972" s="10">
        <v>0</v>
      </c>
      <c r="M972" s="10">
        <f t="shared" si="18"/>
        <v>464.361157311</v>
      </c>
    </row>
    <row r="973" spans="1:13" x14ac:dyDescent="0.3">
      <c r="A973" s="10">
        <v>4</v>
      </c>
      <c r="B973" s="10" t="s">
        <v>1208</v>
      </c>
      <c r="C973" s="162" t="s">
        <v>24689</v>
      </c>
      <c r="D973" s="10" t="s">
        <v>22675</v>
      </c>
      <c r="E973" s="10">
        <v>660.72092000000009</v>
      </c>
      <c r="F973" s="10">
        <v>64.165773076999997</v>
      </c>
      <c r="G973" s="10">
        <v>101.1829</v>
      </c>
      <c r="H973" s="10">
        <v>0</v>
      </c>
      <c r="I973" s="10">
        <v>34.441608500000001</v>
      </c>
      <c r="J973" s="10">
        <v>5.1787958482000001</v>
      </c>
      <c r="K973" s="10">
        <v>3.5432914000000002</v>
      </c>
      <c r="L973" s="10">
        <v>0</v>
      </c>
      <c r="M973" s="10">
        <f t="shared" si="18"/>
        <v>869.23328882520025</v>
      </c>
    </row>
    <row r="974" spans="1:13" x14ac:dyDescent="0.3">
      <c r="A974" s="10">
        <v>4</v>
      </c>
      <c r="B974" s="10" t="s">
        <v>1208</v>
      </c>
      <c r="C974" s="162" t="s">
        <v>24690</v>
      </c>
      <c r="D974" s="10" t="s">
        <v>541</v>
      </c>
      <c r="E974" s="10">
        <v>1953.9068</v>
      </c>
      <c r="F974" s="10">
        <v>167.71589141999999</v>
      </c>
      <c r="G974" s="10">
        <v>466.58953667999998</v>
      </c>
      <c r="H974" s="10">
        <v>0</v>
      </c>
      <c r="I974" s="10">
        <v>87.610962400000005</v>
      </c>
      <c r="J974" s="10">
        <v>13.395145195</v>
      </c>
      <c r="K974" s="10">
        <v>14.422626790000001</v>
      </c>
      <c r="L974" s="10">
        <v>0</v>
      </c>
      <c r="M974" s="10">
        <f t="shared" si="18"/>
        <v>2703.6409624850003</v>
      </c>
    </row>
    <row r="975" spans="1:13" x14ac:dyDescent="0.3">
      <c r="A975" s="10">
        <v>4</v>
      </c>
      <c r="B975" s="10" t="s">
        <v>1208</v>
      </c>
      <c r="C975" s="162" t="s">
        <v>24691</v>
      </c>
      <c r="D975" s="10" t="s">
        <v>717</v>
      </c>
      <c r="E975" s="10">
        <v>118.85920300000001</v>
      </c>
      <c r="F975" s="10">
        <v>50.893311803000003</v>
      </c>
      <c r="G975" s="10">
        <v>38.548182500000003</v>
      </c>
      <c r="H975" s="10">
        <v>0</v>
      </c>
      <c r="I975" s="10">
        <v>6.5796878000000003</v>
      </c>
      <c r="J975" s="10">
        <v>3.8357205489999999</v>
      </c>
      <c r="K975" s="10">
        <v>0.96348920999999998</v>
      </c>
      <c r="L975" s="10">
        <v>0</v>
      </c>
      <c r="M975" s="10">
        <f t="shared" si="18"/>
        <v>219.67959486199999</v>
      </c>
    </row>
    <row r="976" spans="1:13" x14ac:dyDescent="0.3">
      <c r="A976" s="10">
        <v>4</v>
      </c>
      <c r="B976" s="10" t="s">
        <v>1208</v>
      </c>
      <c r="C976" s="162" t="s">
        <v>24693</v>
      </c>
      <c r="D976" s="10" t="s">
        <v>24692</v>
      </c>
      <c r="E976" s="10">
        <v>167.14947000000001</v>
      </c>
      <c r="F976" s="10">
        <v>69.769319155000005</v>
      </c>
      <c r="G976" s="10">
        <v>6.6218200000000005E-2</v>
      </c>
      <c r="H976" s="10">
        <v>0</v>
      </c>
      <c r="I976" s="10">
        <v>9.2552932000000006</v>
      </c>
      <c r="J976" s="10">
        <v>5.6776140388999998</v>
      </c>
      <c r="K976" s="10">
        <v>1.78017E-3</v>
      </c>
      <c r="L976" s="10">
        <v>0</v>
      </c>
      <c r="M976" s="10">
        <f t="shared" si="18"/>
        <v>251.91969476390003</v>
      </c>
    </row>
    <row r="977" spans="1:13" x14ac:dyDescent="0.3">
      <c r="A977" s="10">
        <v>4</v>
      </c>
      <c r="B977" s="10" t="s">
        <v>1208</v>
      </c>
      <c r="C977" s="162" t="s">
        <v>24694</v>
      </c>
      <c r="D977" s="10" t="s">
        <v>228</v>
      </c>
      <c r="E977" s="10">
        <v>1043.9454599999999</v>
      </c>
      <c r="F977" s="10">
        <v>320.19717591</v>
      </c>
      <c r="G977" s="10">
        <v>275.20765979999999</v>
      </c>
      <c r="H977" s="10">
        <v>0</v>
      </c>
      <c r="I977" s="10">
        <v>57.142961500000006</v>
      </c>
      <c r="J977" s="10">
        <v>27.151320909999999</v>
      </c>
      <c r="K977" s="10">
        <v>7.9045536849999998</v>
      </c>
      <c r="L977" s="10">
        <v>0</v>
      </c>
      <c r="M977" s="10">
        <f t="shared" si="18"/>
        <v>1731.5491318050001</v>
      </c>
    </row>
    <row r="978" spans="1:13" x14ac:dyDescent="0.3">
      <c r="A978" s="10">
        <v>4</v>
      </c>
      <c r="B978" s="10" t="s">
        <v>1208</v>
      </c>
      <c r="C978" s="162" t="s">
        <v>24696</v>
      </c>
      <c r="D978" s="10" t="s">
        <v>24695</v>
      </c>
      <c r="E978" s="10">
        <v>113.286529</v>
      </c>
      <c r="F978" s="10">
        <v>344.59542826000001</v>
      </c>
      <c r="G978" s="10">
        <v>269.71340700000002</v>
      </c>
      <c r="H978" s="10">
        <v>5.1378699999999999E-2</v>
      </c>
      <c r="I978" s="10">
        <v>6.6872087000000002</v>
      </c>
      <c r="J978" s="10">
        <v>28.728783610000001</v>
      </c>
      <c r="K978" s="10">
        <v>7.8445060635999999</v>
      </c>
      <c r="L978" s="10">
        <v>1.6471299999999999E-3</v>
      </c>
      <c r="M978" s="10">
        <f t="shared" si="18"/>
        <v>770.90888846360008</v>
      </c>
    </row>
    <row r="979" spans="1:13" x14ac:dyDescent="0.3">
      <c r="A979" s="10">
        <v>4</v>
      </c>
      <c r="B979" s="10" t="s">
        <v>1208</v>
      </c>
      <c r="C979" s="162" t="s">
        <v>24697</v>
      </c>
      <c r="D979" s="10" t="s">
        <v>556</v>
      </c>
      <c r="E979" s="10">
        <v>672.30094399999996</v>
      </c>
      <c r="F979" s="10">
        <v>79.122836042000003</v>
      </c>
      <c r="G979" s="10">
        <v>105.56886799999999</v>
      </c>
      <c r="H979" s="10">
        <v>0</v>
      </c>
      <c r="I979" s="10">
        <v>28.052982400000001</v>
      </c>
      <c r="J979" s="10">
        <v>6.1221093452000002</v>
      </c>
      <c r="K979" s="10">
        <v>3.0710482959999998</v>
      </c>
      <c r="L979" s="10">
        <v>0</v>
      </c>
      <c r="M979" s="10">
        <f t="shared" si="18"/>
        <v>894.23878808319989</v>
      </c>
    </row>
    <row r="980" spans="1:13" x14ac:dyDescent="0.3">
      <c r="A980" s="10">
        <v>4</v>
      </c>
      <c r="B980" s="10" t="s">
        <v>1208</v>
      </c>
      <c r="C980" s="162" t="s">
        <v>24698</v>
      </c>
      <c r="D980" s="10" t="s">
        <v>1127</v>
      </c>
      <c r="E980" s="10">
        <v>417.68109800000002</v>
      </c>
      <c r="F980" s="10">
        <v>208.31583764000001</v>
      </c>
      <c r="G980" s="10">
        <v>89.366320700000003</v>
      </c>
      <c r="H980" s="10">
        <v>24.87302</v>
      </c>
      <c r="I980" s="10">
        <v>23.022297300000002</v>
      </c>
      <c r="J980" s="10">
        <v>16.942388244</v>
      </c>
      <c r="K980" s="10">
        <v>2.283121301</v>
      </c>
      <c r="L980" s="10">
        <v>0.79739599999999999</v>
      </c>
      <c r="M980" s="10">
        <f t="shared" si="18"/>
        <v>783.28147918500008</v>
      </c>
    </row>
    <row r="981" spans="1:13" x14ac:dyDescent="0.3">
      <c r="A981" s="10">
        <v>4</v>
      </c>
      <c r="B981" s="10" t="s">
        <v>1208</v>
      </c>
      <c r="C981" s="162" t="s">
        <v>24699</v>
      </c>
      <c r="D981" s="10" t="s">
        <v>25</v>
      </c>
      <c r="E981" s="10">
        <v>840.27575999999999</v>
      </c>
      <c r="F981" s="10">
        <v>624.86385661999998</v>
      </c>
      <c r="G981" s="10">
        <v>75.706578800000003</v>
      </c>
      <c r="H981" s="10">
        <v>0</v>
      </c>
      <c r="I981" s="10">
        <v>48.153638000000001</v>
      </c>
      <c r="J981" s="10">
        <v>51.196388372000001</v>
      </c>
      <c r="K981" s="10">
        <v>2.2023345910000001</v>
      </c>
      <c r="L981" s="10">
        <v>0</v>
      </c>
      <c r="M981" s="10">
        <f t="shared" si="18"/>
        <v>1642.3985563829999</v>
      </c>
    </row>
    <row r="982" spans="1:13" x14ac:dyDescent="0.3">
      <c r="A982" s="10">
        <v>4</v>
      </c>
      <c r="B982" s="10" t="s">
        <v>1208</v>
      </c>
      <c r="C982" s="162" t="s">
        <v>24700</v>
      </c>
      <c r="D982" s="10" t="s">
        <v>234</v>
      </c>
      <c r="E982" s="10">
        <v>179.35041299999997</v>
      </c>
      <c r="F982" s="10">
        <v>65.571610370000002</v>
      </c>
      <c r="G982" s="10">
        <v>23.840211400000001</v>
      </c>
      <c r="H982" s="10">
        <v>29.910599999999999</v>
      </c>
      <c r="I982" s="10">
        <v>10.220448899999999</v>
      </c>
      <c r="J982" s="10">
        <v>4.9748048334000003</v>
      </c>
      <c r="K982" s="10">
        <v>0.58977751</v>
      </c>
      <c r="L982" s="10">
        <v>0.95889400000000002</v>
      </c>
      <c r="M982" s="10">
        <f t="shared" si="18"/>
        <v>315.41676001339994</v>
      </c>
    </row>
    <row r="983" spans="1:13" x14ac:dyDescent="0.3">
      <c r="A983" s="10">
        <v>4</v>
      </c>
      <c r="B983" s="10" t="s">
        <v>1208</v>
      </c>
      <c r="C983" s="162" t="s">
        <v>24701</v>
      </c>
      <c r="D983" s="10" t="s">
        <v>1313</v>
      </c>
      <c r="E983" s="10">
        <v>744.64392999999995</v>
      </c>
      <c r="F983" s="10">
        <v>109.16317556</v>
      </c>
      <c r="G983" s="10">
        <v>311.14743190000002</v>
      </c>
      <c r="H983" s="10">
        <v>0</v>
      </c>
      <c r="I983" s="10">
        <v>39.719257200000001</v>
      </c>
      <c r="J983" s="10">
        <v>9.0781029159000006</v>
      </c>
      <c r="K983" s="10">
        <v>9.2898525500000009</v>
      </c>
      <c r="L983" s="10">
        <v>0</v>
      </c>
      <c r="M983" s="10">
        <f t="shared" si="18"/>
        <v>1223.0417501258999</v>
      </c>
    </row>
    <row r="984" spans="1:13" x14ac:dyDescent="0.3">
      <c r="A984" s="10">
        <v>4</v>
      </c>
      <c r="B984" s="10" t="s">
        <v>1208</v>
      </c>
      <c r="C984" s="162" t="s">
        <v>24702</v>
      </c>
      <c r="D984" s="10" t="s">
        <v>557</v>
      </c>
      <c r="E984" s="10">
        <v>191.019091</v>
      </c>
      <c r="F984" s="10">
        <v>163.51584453000001</v>
      </c>
      <c r="G984" s="10">
        <v>355.03450118000001</v>
      </c>
      <c r="H984" s="10">
        <v>28.042878999999999</v>
      </c>
      <c r="I984" s="10">
        <v>10.734136399999999</v>
      </c>
      <c r="J984" s="10">
        <v>13.38621459</v>
      </c>
      <c r="K984" s="10">
        <v>10.183126896999999</v>
      </c>
      <c r="L984" s="10">
        <v>0.89902039</v>
      </c>
      <c r="M984" s="10">
        <f t="shared" si="18"/>
        <v>772.81481398699998</v>
      </c>
    </row>
    <row r="985" spans="1:13" x14ac:dyDescent="0.3">
      <c r="A985" s="10">
        <v>4</v>
      </c>
      <c r="B985" s="10" t="s">
        <v>1208</v>
      </c>
      <c r="C985" s="162" t="s">
        <v>24703</v>
      </c>
      <c r="D985" s="10" t="s">
        <v>29</v>
      </c>
      <c r="E985" s="10">
        <v>421.769205</v>
      </c>
      <c r="F985" s="10">
        <v>47.555050706999999</v>
      </c>
      <c r="G985" s="10">
        <v>4.7935203319999999</v>
      </c>
      <c r="H985" s="10">
        <v>0</v>
      </c>
      <c r="I985" s="10">
        <v>16.635796800000001</v>
      </c>
      <c r="J985" s="10">
        <v>3.9111461445</v>
      </c>
      <c r="K985" s="10">
        <v>0.13759080800000001</v>
      </c>
      <c r="L985" s="10">
        <v>0</v>
      </c>
      <c r="M985" s="10">
        <f t="shared" si="18"/>
        <v>494.80230979150002</v>
      </c>
    </row>
    <row r="986" spans="1:13" x14ac:dyDescent="0.3">
      <c r="A986" s="10">
        <v>4</v>
      </c>
      <c r="B986" s="10" t="s">
        <v>1208</v>
      </c>
      <c r="C986" s="162" t="s">
        <v>24705</v>
      </c>
      <c r="D986" s="10" t="s">
        <v>24704</v>
      </c>
      <c r="E986" s="10">
        <v>154.27783699999998</v>
      </c>
      <c r="F986" s="10">
        <v>71.258288465999996</v>
      </c>
      <c r="G986" s="10">
        <v>12.1677771</v>
      </c>
      <c r="H986" s="10">
        <v>0</v>
      </c>
      <c r="I986" s="10">
        <v>8.8416743999999987</v>
      </c>
      <c r="J986" s="10">
        <v>5.8141999913999998</v>
      </c>
      <c r="K986" s="10">
        <v>0.32711123600000003</v>
      </c>
      <c r="L986" s="10">
        <v>0</v>
      </c>
      <c r="M986" s="10">
        <f t="shared" si="18"/>
        <v>252.68688819339997</v>
      </c>
    </row>
    <row r="987" spans="1:13" x14ac:dyDescent="0.3">
      <c r="A987" s="10">
        <v>4</v>
      </c>
      <c r="B987" s="10" t="s">
        <v>1208</v>
      </c>
      <c r="C987" s="162" t="s">
        <v>24706</v>
      </c>
      <c r="D987" s="10" t="s">
        <v>64</v>
      </c>
      <c r="E987" s="10">
        <v>714.17180200000007</v>
      </c>
      <c r="F987" s="10">
        <v>76.930271500000003</v>
      </c>
      <c r="G987" s="10">
        <v>206.8564069</v>
      </c>
      <c r="H987" s="10">
        <v>0</v>
      </c>
      <c r="I987" s="10">
        <v>27.629750900000001</v>
      </c>
      <c r="J987" s="10">
        <v>6.2360715871999997</v>
      </c>
      <c r="K987" s="10">
        <v>5.5343541470000002</v>
      </c>
      <c r="L987" s="10">
        <v>0</v>
      </c>
      <c r="M987" s="10">
        <f t="shared" si="18"/>
        <v>1037.3586570342002</v>
      </c>
    </row>
    <row r="988" spans="1:13" x14ac:dyDescent="0.3">
      <c r="A988" s="10">
        <v>4</v>
      </c>
      <c r="B988" s="10" t="s">
        <v>1208</v>
      </c>
      <c r="C988" s="162" t="s">
        <v>24708</v>
      </c>
      <c r="D988" s="7" t="s">
        <v>27323</v>
      </c>
      <c r="E988" s="10">
        <v>120.61063799999999</v>
      </c>
      <c r="F988" s="10">
        <v>121.40873108</v>
      </c>
      <c r="G988" s="10">
        <v>44.519100000000002</v>
      </c>
      <c r="H988" s="10">
        <v>0.97871900000000001</v>
      </c>
      <c r="I988" s="10">
        <v>6.5611148999999997</v>
      </c>
      <c r="J988" s="10">
        <v>10.037510498</v>
      </c>
      <c r="K988" s="10">
        <v>1.1968255999999999</v>
      </c>
      <c r="L988" s="10">
        <v>3.1376399999999999E-2</v>
      </c>
      <c r="M988" s="10">
        <f t="shared" si="18"/>
        <v>305.34401547800002</v>
      </c>
    </row>
    <row r="989" spans="1:13" x14ac:dyDescent="0.3">
      <c r="A989" s="10">
        <v>4</v>
      </c>
      <c r="B989" s="10" t="s">
        <v>1208</v>
      </c>
      <c r="C989" s="162" t="s">
        <v>24710</v>
      </c>
      <c r="D989" s="10" t="s">
        <v>24709</v>
      </c>
      <c r="E989" s="10">
        <v>249.78843000000001</v>
      </c>
      <c r="F989" s="10">
        <v>98.855257921000003</v>
      </c>
      <c r="G989" s="10">
        <v>2.43608534</v>
      </c>
      <c r="H989" s="10">
        <v>0</v>
      </c>
      <c r="I989" s="10">
        <v>14.426335199999999</v>
      </c>
      <c r="J989" s="10">
        <v>7.9663744503</v>
      </c>
      <c r="K989" s="10">
        <v>6.5430248999999996E-2</v>
      </c>
      <c r="L989" s="10">
        <v>0</v>
      </c>
      <c r="M989" s="10">
        <f t="shared" si="18"/>
        <v>373.53791316029998</v>
      </c>
    </row>
    <row r="990" spans="1:13" x14ac:dyDescent="0.3">
      <c r="A990" s="10">
        <v>4</v>
      </c>
      <c r="B990" s="10" t="s">
        <v>1208</v>
      </c>
      <c r="C990" s="162" t="s">
        <v>24712</v>
      </c>
      <c r="D990" s="10" t="s">
        <v>24711</v>
      </c>
      <c r="E990" s="10">
        <v>796.22523999999999</v>
      </c>
      <c r="F990" s="10">
        <v>280.73298452</v>
      </c>
      <c r="G990" s="10">
        <v>59.4424645</v>
      </c>
      <c r="H990" s="10">
        <v>0</v>
      </c>
      <c r="I990" s="10">
        <v>34.414876</v>
      </c>
      <c r="J990" s="10">
        <v>22.852546455999999</v>
      </c>
      <c r="K990" s="10">
        <v>1.7292084000000001</v>
      </c>
      <c r="L990" s="10">
        <v>0</v>
      </c>
      <c r="M990" s="10">
        <f t="shared" si="18"/>
        <v>1195.397319876</v>
      </c>
    </row>
    <row r="991" spans="1:13" x14ac:dyDescent="0.3">
      <c r="A991" s="10">
        <v>4</v>
      </c>
      <c r="B991" s="10" t="s">
        <v>1208</v>
      </c>
      <c r="C991" s="162" t="s">
        <v>24714</v>
      </c>
      <c r="D991" s="10" t="s">
        <v>24713</v>
      </c>
      <c r="E991" s="10">
        <v>813.98752000000002</v>
      </c>
      <c r="F991" s="10">
        <v>130.69928375000001</v>
      </c>
      <c r="G991" s="10">
        <v>181.76477700000001</v>
      </c>
      <c r="H991" s="10">
        <v>26.467735900000001</v>
      </c>
      <c r="I991" s="10">
        <v>35.291106399999997</v>
      </c>
      <c r="J991" s="10">
        <v>10.362021734000001</v>
      </c>
      <c r="K991" s="10">
        <v>6.3079313900000002</v>
      </c>
      <c r="L991" s="10">
        <v>2.0620790499999999</v>
      </c>
      <c r="M991" s="10">
        <f t="shared" si="18"/>
        <v>1206.9424552240002</v>
      </c>
    </row>
    <row r="992" spans="1:13" x14ac:dyDescent="0.3">
      <c r="A992" s="10">
        <v>4</v>
      </c>
      <c r="B992" s="10" t="s">
        <v>1208</v>
      </c>
      <c r="C992" s="162" t="s">
        <v>24715</v>
      </c>
      <c r="D992" s="10" t="s">
        <v>340</v>
      </c>
      <c r="E992" s="10">
        <v>168.97798599999999</v>
      </c>
      <c r="F992" s="10">
        <v>30.908333606999999</v>
      </c>
      <c r="G992" s="10">
        <v>40.110562000000002</v>
      </c>
      <c r="H992" s="10">
        <v>0</v>
      </c>
      <c r="I992" s="10">
        <v>9.2649406999999986</v>
      </c>
      <c r="J992" s="10">
        <v>2.4076936451000002</v>
      </c>
      <c r="K992" s="10">
        <v>1.1668358000000001</v>
      </c>
      <c r="L992" s="10">
        <v>0</v>
      </c>
      <c r="M992" s="10">
        <f t="shared" si="18"/>
        <v>252.8363517521</v>
      </c>
    </row>
    <row r="993" spans="1:13" x14ac:dyDescent="0.3">
      <c r="A993" s="10">
        <v>4</v>
      </c>
      <c r="B993" s="10" t="s">
        <v>1208</v>
      </c>
      <c r="C993" s="162" t="s">
        <v>24716</v>
      </c>
      <c r="D993" s="10" t="s">
        <v>271</v>
      </c>
      <c r="E993" s="10">
        <v>668.84441400000003</v>
      </c>
      <c r="F993" s="10">
        <v>100.77658894</v>
      </c>
      <c r="G993" s="10">
        <v>186.1684851</v>
      </c>
      <c r="H993" s="10">
        <v>0</v>
      </c>
      <c r="I993" s="10">
        <v>30.049445500000001</v>
      </c>
      <c r="J993" s="10">
        <v>7.5171028593000004</v>
      </c>
      <c r="K993" s="10">
        <v>5.2312108200000003</v>
      </c>
      <c r="L993" s="10">
        <v>0</v>
      </c>
      <c r="M993" s="10">
        <f t="shared" si="18"/>
        <v>998.58724721930014</v>
      </c>
    </row>
    <row r="994" spans="1:13" x14ac:dyDescent="0.3">
      <c r="A994" s="10">
        <v>4</v>
      </c>
      <c r="B994" s="10" t="s">
        <v>1208</v>
      </c>
      <c r="C994" s="162" t="s">
        <v>24718</v>
      </c>
      <c r="D994" s="10" t="s">
        <v>24717</v>
      </c>
      <c r="E994" s="10">
        <v>260.29053199999998</v>
      </c>
      <c r="F994" s="10">
        <v>119.49863255</v>
      </c>
      <c r="G994" s="10">
        <v>38.922712500000003</v>
      </c>
      <c r="H994" s="10">
        <v>0</v>
      </c>
      <c r="I994" s="10">
        <v>14.4728616</v>
      </c>
      <c r="J994" s="10">
        <v>10.001104679000001</v>
      </c>
      <c r="K994" s="10">
        <v>1.005508329</v>
      </c>
      <c r="L994" s="10">
        <v>0</v>
      </c>
      <c r="M994" s="10">
        <f t="shared" si="18"/>
        <v>444.19135165799997</v>
      </c>
    </row>
    <row r="995" spans="1:13" x14ac:dyDescent="0.3">
      <c r="A995" s="10">
        <v>4</v>
      </c>
      <c r="B995" s="10" t="s">
        <v>1208</v>
      </c>
      <c r="C995" s="162" t="s">
        <v>24720</v>
      </c>
      <c r="D995" s="10" t="s">
        <v>24719</v>
      </c>
      <c r="E995" s="10">
        <v>195.02089599999999</v>
      </c>
      <c r="F995" s="10">
        <v>97.412325511000006</v>
      </c>
      <c r="G995" s="10">
        <v>16.993542000000001</v>
      </c>
      <c r="H995" s="10">
        <v>2.22357</v>
      </c>
      <c r="I995" s="10">
        <v>11.007550999999999</v>
      </c>
      <c r="J995" s="10">
        <v>8.1159824452000002</v>
      </c>
      <c r="K995" s="10">
        <v>0.45325478000000002</v>
      </c>
      <c r="L995" s="10">
        <v>7.1284799999999995E-2</v>
      </c>
      <c r="M995" s="10">
        <f t="shared" si="18"/>
        <v>331.29840653619999</v>
      </c>
    </row>
    <row r="996" spans="1:13" x14ac:dyDescent="0.3">
      <c r="A996" s="10">
        <v>4</v>
      </c>
      <c r="B996" s="10" t="s">
        <v>1208</v>
      </c>
      <c r="C996" s="162" t="s">
        <v>24721</v>
      </c>
      <c r="D996" s="10" t="s">
        <v>23343</v>
      </c>
      <c r="E996" s="10">
        <v>52.375647999999998</v>
      </c>
      <c r="F996" s="10">
        <v>197.44388588000001</v>
      </c>
      <c r="G996" s="10">
        <v>224.192172</v>
      </c>
      <c r="H996" s="10">
        <v>0</v>
      </c>
      <c r="I996" s="10">
        <v>2.89365074</v>
      </c>
      <c r="J996" s="10">
        <v>16.834203621</v>
      </c>
      <c r="K996" s="10">
        <v>6.5218637199999998</v>
      </c>
      <c r="L996" s="10">
        <v>0</v>
      </c>
      <c r="M996" s="10">
        <f t="shared" si="18"/>
        <v>500.26142396100005</v>
      </c>
    </row>
    <row r="997" spans="1:13" x14ac:dyDescent="0.3">
      <c r="A997" s="10">
        <v>4</v>
      </c>
      <c r="B997" s="10" t="s">
        <v>1208</v>
      </c>
      <c r="C997" s="162" t="s">
        <v>24723</v>
      </c>
      <c r="D997" s="10" t="s">
        <v>24722</v>
      </c>
      <c r="E997" s="10">
        <v>1858.6701800000001</v>
      </c>
      <c r="F997" s="10">
        <v>449.10790772000001</v>
      </c>
      <c r="G997" s="10">
        <v>272.54660081999998</v>
      </c>
      <c r="H997" s="10">
        <v>0</v>
      </c>
      <c r="I997" s="10">
        <v>104.15285300000001</v>
      </c>
      <c r="J997" s="10">
        <v>35.641625038999997</v>
      </c>
      <c r="K997" s="10">
        <v>7.3721937348999997</v>
      </c>
      <c r="L997" s="10">
        <v>0</v>
      </c>
      <c r="M997" s="10">
        <f t="shared" si="18"/>
        <v>2727.4913603139003</v>
      </c>
    </row>
    <row r="998" spans="1:13" x14ac:dyDescent="0.3">
      <c r="A998" s="10">
        <v>4</v>
      </c>
      <c r="B998" s="10" t="s">
        <v>1208</v>
      </c>
      <c r="C998" s="162" t="s">
        <v>24724</v>
      </c>
      <c r="D998" s="10" t="s">
        <v>363</v>
      </c>
      <c r="E998" s="10">
        <v>929.39251000000002</v>
      </c>
      <c r="F998" s="10">
        <v>77.426676373000006</v>
      </c>
      <c r="G998" s="10">
        <v>177.66059000000001</v>
      </c>
      <c r="H998" s="10">
        <v>0</v>
      </c>
      <c r="I998" s="10">
        <v>37.785843399999997</v>
      </c>
      <c r="J998" s="10">
        <v>6.4608171488000004</v>
      </c>
      <c r="K998" s="10">
        <v>4.7761203400000003</v>
      </c>
      <c r="L998" s="10">
        <v>0</v>
      </c>
      <c r="M998" s="10">
        <f t="shared" si="18"/>
        <v>1233.5025572618001</v>
      </c>
    </row>
    <row r="999" spans="1:13" x14ac:dyDescent="0.3">
      <c r="A999" s="10">
        <v>4</v>
      </c>
      <c r="B999" s="10" t="s">
        <v>1208</v>
      </c>
      <c r="C999" s="162" t="s">
        <v>24726</v>
      </c>
      <c r="D999" s="10" t="s">
        <v>24725</v>
      </c>
      <c r="E999" s="10">
        <v>70.902406999999997</v>
      </c>
      <c r="F999" s="10">
        <v>206.99895787</v>
      </c>
      <c r="G999" s="10">
        <v>0</v>
      </c>
      <c r="H999" s="10">
        <v>3.7692899999999998E-3</v>
      </c>
      <c r="I999" s="10">
        <v>3.8879262999999997</v>
      </c>
      <c r="J999" s="10">
        <v>17.384081186</v>
      </c>
      <c r="K999" s="10">
        <v>0</v>
      </c>
      <c r="L999" s="10">
        <v>1.20838E-4</v>
      </c>
      <c r="M999" s="10">
        <f t="shared" si="18"/>
        <v>299.17726248399998</v>
      </c>
    </row>
    <row r="1000" spans="1:13" x14ac:dyDescent="0.3">
      <c r="A1000" s="10">
        <v>4</v>
      </c>
      <c r="B1000" s="10" t="s">
        <v>1208</v>
      </c>
      <c r="C1000" s="162" t="s">
        <v>24727</v>
      </c>
      <c r="D1000" s="10" t="s">
        <v>403</v>
      </c>
      <c r="E1000" s="10">
        <v>385.28996800000004</v>
      </c>
      <c r="F1000" s="10">
        <v>54.896373732000001</v>
      </c>
      <c r="G1000" s="10">
        <v>74.596024310000004</v>
      </c>
      <c r="H1000" s="10">
        <v>0</v>
      </c>
      <c r="I1000" s="10">
        <v>21.142319700000002</v>
      </c>
      <c r="J1000" s="10">
        <v>4.3006891425999996</v>
      </c>
      <c r="K1000" s="10">
        <v>2.0690527169999999</v>
      </c>
      <c r="L1000" s="10">
        <v>0</v>
      </c>
      <c r="M1000" s="10">
        <f t="shared" si="18"/>
        <v>542.29442760160009</v>
      </c>
    </row>
    <row r="1001" spans="1:13" x14ac:dyDescent="0.3">
      <c r="A1001" s="10">
        <v>4</v>
      </c>
      <c r="B1001" s="10" t="s">
        <v>1208</v>
      </c>
      <c r="C1001" s="162" t="s">
        <v>24728</v>
      </c>
      <c r="D1001" s="10" t="s">
        <v>895</v>
      </c>
      <c r="E1001" s="10">
        <v>100.97053700000001</v>
      </c>
      <c r="F1001" s="10">
        <v>42.823083797999999</v>
      </c>
      <c r="G1001" s="10">
        <v>0.386938856</v>
      </c>
      <c r="H1001" s="10">
        <v>0</v>
      </c>
      <c r="I1001" s="10">
        <v>5.6726516</v>
      </c>
      <c r="J1001" s="10">
        <v>3.4788849694000001</v>
      </c>
      <c r="K1001" s="10">
        <v>8.9341889000000008E-3</v>
      </c>
      <c r="L1001" s="10">
        <v>0</v>
      </c>
      <c r="M1001" s="10">
        <f t="shared" si="18"/>
        <v>153.34103041230003</v>
      </c>
    </row>
    <row r="1002" spans="1:13" x14ac:dyDescent="0.3">
      <c r="A1002" s="10">
        <v>4</v>
      </c>
      <c r="B1002" s="10" t="s">
        <v>1208</v>
      </c>
      <c r="C1002" s="162" t="s">
        <v>24729</v>
      </c>
      <c r="D1002" s="10" t="s">
        <v>22890</v>
      </c>
      <c r="E1002" s="10">
        <v>151.329184</v>
      </c>
      <c r="F1002" s="10">
        <v>44.937732490000002</v>
      </c>
      <c r="G1002" s="10">
        <v>7.2947899999999999</v>
      </c>
      <c r="H1002" s="10">
        <v>0</v>
      </c>
      <c r="I1002" s="10">
        <v>8.4865476999999991</v>
      </c>
      <c r="J1002" s="10">
        <v>3.6007677137999998</v>
      </c>
      <c r="K1002" s="10">
        <v>0.19610885</v>
      </c>
      <c r="L1002" s="10">
        <v>0</v>
      </c>
      <c r="M1002" s="10">
        <f t="shared" si="18"/>
        <v>215.84513075379999</v>
      </c>
    </row>
    <row r="1003" spans="1:13" x14ac:dyDescent="0.3">
      <c r="A1003" s="10">
        <v>4</v>
      </c>
      <c r="B1003" s="10" t="s">
        <v>1208</v>
      </c>
      <c r="C1003" s="162" t="s">
        <v>24731</v>
      </c>
      <c r="D1003" s="10" t="s">
        <v>24730</v>
      </c>
      <c r="E1003" s="10">
        <v>180.482438</v>
      </c>
      <c r="F1003" s="10">
        <v>409.89230042000003</v>
      </c>
      <c r="G1003" s="10">
        <v>0.22067189800000001</v>
      </c>
      <c r="H1003" s="10">
        <v>0</v>
      </c>
      <c r="I1003" s="10">
        <v>10.138917299999999</v>
      </c>
      <c r="J1003" s="10">
        <v>34.433172669000001</v>
      </c>
      <c r="K1003" s="10">
        <v>4.9973704000000002E-3</v>
      </c>
      <c r="L1003" s="10">
        <v>0</v>
      </c>
      <c r="M1003" s="10">
        <f t="shared" si="18"/>
        <v>635.17249765740007</v>
      </c>
    </row>
    <row r="1004" spans="1:13" x14ac:dyDescent="0.3">
      <c r="A1004" s="10">
        <v>4</v>
      </c>
      <c r="B1004" s="10" t="s">
        <v>1208</v>
      </c>
      <c r="C1004" s="162" t="s">
        <v>24733</v>
      </c>
      <c r="D1004" s="10" t="s">
        <v>24732</v>
      </c>
      <c r="E1004" s="10">
        <v>78.643727999999996</v>
      </c>
      <c r="F1004" s="10">
        <v>277.70259430999999</v>
      </c>
      <c r="G1004" s="10">
        <v>185.9266997</v>
      </c>
      <c r="H1004" s="10">
        <v>0</v>
      </c>
      <c r="I1004" s="10">
        <v>4.3969374999999999</v>
      </c>
      <c r="J1004" s="10">
        <v>23.364659769999999</v>
      </c>
      <c r="K1004" s="10">
        <v>5.3368972230000002</v>
      </c>
      <c r="L1004" s="10">
        <v>0</v>
      </c>
      <c r="M1004" s="10">
        <f t="shared" si="18"/>
        <v>575.37151650300007</v>
      </c>
    </row>
    <row r="1005" spans="1:13" x14ac:dyDescent="0.3">
      <c r="A1005" s="10">
        <v>4</v>
      </c>
      <c r="B1005" s="10" t="s">
        <v>1208</v>
      </c>
      <c r="C1005" s="162" t="s">
        <v>24735</v>
      </c>
      <c r="D1005" s="10" t="s">
        <v>24734</v>
      </c>
      <c r="E1005" s="10">
        <v>357.46904000000001</v>
      </c>
      <c r="F1005" s="10">
        <v>156.05128475999999</v>
      </c>
      <c r="G1005" s="10">
        <v>49.640450999999999</v>
      </c>
      <c r="H1005" s="10">
        <v>0</v>
      </c>
      <c r="I1005" s="10">
        <v>15.082050600000001</v>
      </c>
      <c r="J1005" s="10">
        <v>12.93889459</v>
      </c>
      <c r="K1005" s="10">
        <v>1.4440614000000001</v>
      </c>
      <c r="L1005" s="10">
        <v>0</v>
      </c>
      <c r="M1005" s="10">
        <f t="shared" si="18"/>
        <v>592.62578235000001</v>
      </c>
    </row>
    <row r="1006" spans="1:13" x14ac:dyDescent="0.3">
      <c r="A1006" s="10">
        <v>4</v>
      </c>
      <c r="B1006" s="10" t="s">
        <v>1208</v>
      </c>
      <c r="C1006" s="162" t="s">
        <v>24737</v>
      </c>
      <c r="D1006" s="10" t="s">
        <v>24736</v>
      </c>
      <c r="E1006" s="10">
        <v>173.44338000000002</v>
      </c>
      <c r="F1006" s="10">
        <v>67.194856329999993</v>
      </c>
      <c r="G1006" s="10">
        <v>23.476863399999999</v>
      </c>
      <c r="H1006" s="10">
        <v>0</v>
      </c>
      <c r="I1006" s="10">
        <v>9.6584912999999997</v>
      </c>
      <c r="J1006" s="10">
        <v>5.6123908855</v>
      </c>
      <c r="K1006" s="10">
        <v>0.53166011000000002</v>
      </c>
      <c r="L1006" s="10">
        <v>0</v>
      </c>
      <c r="M1006" s="10">
        <f t="shared" si="18"/>
        <v>279.91764202550002</v>
      </c>
    </row>
    <row r="1007" spans="1:13" x14ac:dyDescent="0.3">
      <c r="A1007" s="10">
        <v>4</v>
      </c>
      <c r="B1007" s="10" t="s">
        <v>1208</v>
      </c>
      <c r="C1007" s="162" t="s">
        <v>24739</v>
      </c>
      <c r="D1007" s="10" t="s">
        <v>24738</v>
      </c>
      <c r="E1007" s="10">
        <v>250.10518500000001</v>
      </c>
      <c r="F1007" s="10">
        <v>61.386127025999997</v>
      </c>
      <c r="G1007" s="10">
        <v>208.27220600000001</v>
      </c>
      <c r="H1007" s="10">
        <v>34.178027</v>
      </c>
      <c r="I1007" s="10">
        <v>13.492620800000001</v>
      </c>
      <c r="J1007" s="10">
        <v>4.3559189524999997</v>
      </c>
      <c r="K1007" s="10">
        <v>7.0322884700000001</v>
      </c>
      <c r="L1007" s="10">
        <v>1.09570174</v>
      </c>
      <c r="M1007" s="10">
        <f t="shared" si="18"/>
        <v>579.91807498850017</v>
      </c>
    </row>
    <row r="1008" spans="1:13" x14ac:dyDescent="0.3">
      <c r="A1008" s="10">
        <v>4</v>
      </c>
      <c r="B1008" s="10" t="s">
        <v>1208</v>
      </c>
      <c r="C1008" s="162" t="s">
        <v>24741</v>
      </c>
      <c r="D1008" s="10" t="s">
        <v>24740</v>
      </c>
      <c r="E1008" s="10">
        <v>160.10144799999998</v>
      </c>
      <c r="F1008" s="10">
        <v>312.27167076000001</v>
      </c>
      <c r="G1008" s="10">
        <v>126.41589999999999</v>
      </c>
      <c r="H1008" s="10">
        <v>174.8459</v>
      </c>
      <c r="I1008" s="10">
        <v>8.6209504999999993</v>
      </c>
      <c r="J1008" s="10">
        <v>25.523489076000001</v>
      </c>
      <c r="K1008" s="10">
        <v>3.6775012</v>
      </c>
      <c r="L1008" s="10">
        <v>5.6053100000000002</v>
      </c>
      <c r="M1008" s="10">
        <f t="shared" si="18"/>
        <v>817.06216953600017</v>
      </c>
    </row>
    <row r="1009" spans="1:13" x14ac:dyDescent="0.3">
      <c r="A1009" s="10">
        <v>4</v>
      </c>
      <c r="B1009" s="10" t="s">
        <v>1208</v>
      </c>
      <c r="C1009" s="162" t="s">
        <v>24742</v>
      </c>
      <c r="D1009" s="10" t="s">
        <v>688</v>
      </c>
      <c r="E1009" s="10">
        <v>209.01902000000001</v>
      </c>
      <c r="F1009" s="10">
        <v>95.624436380000006</v>
      </c>
      <c r="G1009" s="10">
        <v>268.67893129999999</v>
      </c>
      <c r="H1009" s="10">
        <v>0</v>
      </c>
      <c r="I1009" s="10">
        <v>11.683692199999999</v>
      </c>
      <c r="J1009" s="10">
        <v>8.0606323195999998</v>
      </c>
      <c r="K1009" s="10">
        <v>7.7517093099999999</v>
      </c>
      <c r="L1009" s="10">
        <v>0</v>
      </c>
      <c r="M1009" s="10">
        <f t="shared" si="18"/>
        <v>600.81842150960006</v>
      </c>
    </row>
    <row r="1010" spans="1:13" x14ac:dyDescent="0.3">
      <c r="A1010" s="10">
        <v>4</v>
      </c>
      <c r="B1010" s="10" t="s">
        <v>1208</v>
      </c>
      <c r="C1010" s="162" t="s">
        <v>24744</v>
      </c>
      <c r="D1010" s="10" t="s">
        <v>24743</v>
      </c>
      <c r="E1010" s="10">
        <v>123.46536399999999</v>
      </c>
      <c r="F1010" s="10">
        <v>53.523486329999997</v>
      </c>
      <c r="G1010" s="10">
        <v>0</v>
      </c>
      <c r="H1010" s="10">
        <v>0</v>
      </c>
      <c r="I1010" s="10">
        <v>6.8833582</v>
      </c>
      <c r="J1010" s="10">
        <v>4.2945237267999996</v>
      </c>
      <c r="K1010" s="10">
        <v>0</v>
      </c>
      <c r="L1010" s="10">
        <v>0</v>
      </c>
      <c r="M1010" s="10">
        <f t="shared" si="18"/>
        <v>188.1667322568</v>
      </c>
    </row>
    <row r="1011" spans="1:13" x14ac:dyDescent="0.3">
      <c r="A1011" s="10">
        <v>4</v>
      </c>
      <c r="B1011" s="10" t="s">
        <v>1208</v>
      </c>
      <c r="C1011" s="162" t="s">
        <v>24745</v>
      </c>
      <c r="D1011" s="10" t="s">
        <v>367</v>
      </c>
      <c r="E1011" s="10">
        <v>763.01574999999991</v>
      </c>
      <c r="F1011" s="10">
        <v>196.44553515999999</v>
      </c>
      <c r="G1011" s="10">
        <v>133.94159084</v>
      </c>
      <c r="H1011" s="10">
        <v>620.69166944000006</v>
      </c>
      <c r="I1011" s="10">
        <v>33.6561181</v>
      </c>
      <c r="J1011" s="10">
        <v>15.20501977</v>
      </c>
      <c r="K1011" s="10">
        <v>3.5995333169000001</v>
      </c>
      <c r="L1011" s="10">
        <v>19.898511691</v>
      </c>
      <c r="M1011" s="10">
        <f t="shared" si="18"/>
        <v>1786.4537283179</v>
      </c>
    </row>
    <row r="1012" spans="1:13" x14ac:dyDescent="0.3">
      <c r="A1012" s="10">
        <v>4</v>
      </c>
      <c r="B1012" s="10" t="s">
        <v>1208</v>
      </c>
      <c r="C1012" s="162" t="s">
        <v>24746</v>
      </c>
      <c r="D1012" s="10" t="s">
        <v>69</v>
      </c>
      <c r="E1012" s="10">
        <v>248.96197900000001</v>
      </c>
      <c r="F1012" s="10">
        <v>466.06536339000002</v>
      </c>
      <c r="G1012" s="10">
        <v>4.7280921500000002</v>
      </c>
      <c r="H1012" s="10">
        <v>219.2491713</v>
      </c>
      <c r="I1012" s="10">
        <v>14.6978425</v>
      </c>
      <c r="J1012" s="10">
        <v>38.237288876000001</v>
      </c>
      <c r="K1012" s="10">
        <v>0.107073053</v>
      </c>
      <c r="L1012" s="10">
        <v>7.0288375179999996</v>
      </c>
      <c r="M1012" s="10">
        <f t="shared" si="18"/>
        <v>999.07564778700009</v>
      </c>
    </row>
    <row r="1013" spans="1:13" x14ac:dyDescent="0.3">
      <c r="A1013" s="10">
        <v>4</v>
      </c>
      <c r="B1013" s="10" t="s">
        <v>1208</v>
      </c>
      <c r="C1013" s="162" t="s">
        <v>24747</v>
      </c>
      <c r="D1013" s="10" t="s">
        <v>512</v>
      </c>
      <c r="E1013" s="10">
        <v>129.49023199999999</v>
      </c>
      <c r="F1013" s="10">
        <v>63.909986506000003</v>
      </c>
      <c r="G1013" s="10">
        <v>10.073343100000001</v>
      </c>
      <c r="H1013" s="10">
        <v>0</v>
      </c>
      <c r="I1013" s="10">
        <v>7.2922880000000001</v>
      </c>
      <c r="J1013" s="10">
        <v>5.1021119757999998</v>
      </c>
      <c r="K1013" s="10">
        <v>0.22812231999999999</v>
      </c>
      <c r="L1013" s="10">
        <v>0</v>
      </c>
      <c r="M1013" s="10">
        <f t="shared" si="18"/>
        <v>216.0960839018</v>
      </c>
    </row>
    <row r="1014" spans="1:13" x14ac:dyDescent="0.3">
      <c r="A1014" s="10">
        <v>4</v>
      </c>
      <c r="B1014" s="10" t="s">
        <v>1208</v>
      </c>
      <c r="C1014" s="162" t="s">
        <v>24748</v>
      </c>
      <c r="D1014" s="10" t="s">
        <v>23399</v>
      </c>
      <c r="E1014" s="10">
        <v>104.03666199999999</v>
      </c>
      <c r="F1014" s="10">
        <v>49.986699350999999</v>
      </c>
      <c r="G1014" s="10">
        <v>0.27123272999999998</v>
      </c>
      <c r="H1014" s="10">
        <v>0</v>
      </c>
      <c r="I1014" s="10">
        <v>5.6793825</v>
      </c>
      <c r="J1014" s="10">
        <v>4.1690148223000003</v>
      </c>
      <c r="K1014" s="10">
        <v>6.1423768E-3</v>
      </c>
      <c r="L1014" s="10">
        <v>0</v>
      </c>
      <c r="M1014" s="10">
        <f t="shared" si="18"/>
        <v>164.14913378010002</v>
      </c>
    </row>
    <row r="1015" spans="1:13" x14ac:dyDescent="0.3">
      <c r="A1015" s="10">
        <v>4</v>
      </c>
      <c r="B1015" s="10" t="s">
        <v>1208</v>
      </c>
      <c r="C1015" s="162" t="s">
        <v>24749</v>
      </c>
      <c r="D1015" s="10" t="s">
        <v>1135</v>
      </c>
      <c r="E1015" s="10">
        <v>107.24579299999999</v>
      </c>
      <c r="F1015" s="10">
        <v>44.455525442000003</v>
      </c>
      <c r="G1015" s="10">
        <v>6.1731360000000004</v>
      </c>
      <c r="H1015" s="10">
        <v>49.880299999999998</v>
      </c>
      <c r="I1015" s="10">
        <v>5.9311047000000006</v>
      </c>
      <c r="J1015" s="10">
        <v>3.1633237181</v>
      </c>
      <c r="K1015" s="10">
        <v>0.13979786</v>
      </c>
      <c r="L1015" s="10">
        <v>1.5991</v>
      </c>
      <c r="M1015" s="10">
        <f t="shared" si="18"/>
        <v>218.58808072009998</v>
      </c>
    </row>
    <row r="1016" spans="1:13" x14ac:dyDescent="0.3">
      <c r="A1016" s="10">
        <v>4</v>
      </c>
      <c r="B1016" s="10" t="s">
        <v>1208</v>
      </c>
      <c r="C1016" s="162" t="s">
        <v>24750</v>
      </c>
      <c r="D1016" s="10" t="s">
        <v>22709</v>
      </c>
      <c r="E1016" s="10">
        <v>172.88579999999999</v>
      </c>
      <c r="F1016" s="10">
        <v>59.723911563999998</v>
      </c>
      <c r="G1016" s="10">
        <v>14.781573229999999</v>
      </c>
      <c r="H1016" s="10">
        <v>0</v>
      </c>
      <c r="I1016" s="10">
        <v>9.5830216000000004</v>
      </c>
      <c r="J1016" s="10">
        <v>4.7940596834999996</v>
      </c>
      <c r="K1016" s="10">
        <v>0.39611213099999998</v>
      </c>
      <c r="L1016" s="10">
        <v>0</v>
      </c>
      <c r="M1016" s="10">
        <f t="shared" si="18"/>
        <v>262.16447820849999</v>
      </c>
    </row>
    <row r="1017" spans="1:13" x14ac:dyDescent="0.3">
      <c r="A1017" s="10">
        <v>4</v>
      </c>
      <c r="B1017" s="10" t="s">
        <v>1208</v>
      </c>
      <c r="C1017" s="162" t="s">
        <v>24751</v>
      </c>
      <c r="D1017" s="10" t="s">
        <v>544</v>
      </c>
      <c r="E1017" s="10">
        <v>389.34790099999998</v>
      </c>
      <c r="F1017" s="10">
        <v>76.702903430000006</v>
      </c>
      <c r="G1017" s="10">
        <v>12.144174927</v>
      </c>
      <c r="H1017" s="10">
        <v>0</v>
      </c>
      <c r="I1017" s="10">
        <v>20.7532666</v>
      </c>
      <c r="J1017" s="10">
        <v>5.3213139512999996</v>
      </c>
      <c r="K1017" s="10">
        <v>0.29605595610000002</v>
      </c>
      <c r="L1017" s="10">
        <v>0</v>
      </c>
      <c r="M1017" s="10">
        <f t="shared" si="18"/>
        <v>504.5656158644</v>
      </c>
    </row>
    <row r="1018" spans="1:13" x14ac:dyDescent="0.3">
      <c r="A1018" s="10">
        <v>4</v>
      </c>
      <c r="B1018" s="10" t="s">
        <v>1208</v>
      </c>
      <c r="C1018" s="162" t="s">
        <v>24753</v>
      </c>
      <c r="D1018" s="10" t="s">
        <v>24752</v>
      </c>
      <c r="E1018" s="10">
        <v>268.38439</v>
      </c>
      <c r="F1018" s="10">
        <v>291.52525109999999</v>
      </c>
      <c r="G1018" s="10">
        <v>274.17657000000003</v>
      </c>
      <c r="H1018" s="10">
        <v>9.2040300000000005E-2</v>
      </c>
      <c r="I1018" s="10">
        <v>12.2200209</v>
      </c>
      <c r="J1018" s="10">
        <v>24.301397267999999</v>
      </c>
      <c r="K1018" s="10">
        <v>7.9759359999999999</v>
      </c>
      <c r="L1018" s="10">
        <v>2.9506900000000002E-3</v>
      </c>
      <c r="M1018" s="10">
        <f t="shared" si="18"/>
        <v>878.67855625800019</v>
      </c>
    </row>
    <row r="1019" spans="1:13" x14ac:dyDescent="0.3">
      <c r="A1019" s="10">
        <v>4</v>
      </c>
      <c r="B1019" s="10" t="s">
        <v>1237</v>
      </c>
      <c r="C1019" s="164" t="s">
        <v>25313</v>
      </c>
      <c r="D1019" s="10" t="s">
        <v>1238</v>
      </c>
      <c r="E1019" s="10">
        <v>1641.74558</v>
      </c>
      <c r="F1019" s="10">
        <v>384.94865166</v>
      </c>
      <c r="G1019" s="10">
        <v>46.875279999999997</v>
      </c>
      <c r="H1019" s="10">
        <v>0</v>
      </c>
      <c r="I1019" s="10">
        <v>67.542326000000003</v>
      </c>
      <c r="J1019" s="10">
        <v>32.039441928000002</v>
      </c>
      <c r="K1019" s="10">
        <v>1.5373771300000001</v>
      </c>
      <c r="L1019" s="10">
        <v>0</v>
      </c>
      <c r="M1019" s="10">
        <f t="shared" si="18"/>
        <v>2174.6886567179999</v>
      </c>
    </row>
    <row r="1020" spans="1:13" x14ac:dyDescent="0.3">
      <c r="A1020" s="10">
        <v>4</v>
      </c>
      <c r="B1020" s="10" t="s">
        <v>1237</v>
      </c>
      <c r="C1020" s="164" t="s">
        <v>25314</v>
      </c>
      <c r="D1020" s="10" t="s">
        <v>23494</v>
      </c>
      <c r="E1020" s="10">
        <v>155.92343299999999</v>
      </c>
      <c r="F1020" s="10">
        <v>102.87977934</v>
      </c>
      <c r="G1020" s="10">
        <v>6.7929500000000003</v>
      </c>
      <c r="H1020" s="10">
        <v>0</v>
      </c>
      <c r="I1020" s="10">
        <v>8.5299119999999995</v>
      </c>
      <c r="J1020" s="10">
        <v>8.5691278449000006</v>
      </c>
      <c r="K1020" s="10">
        <v>0.153834</v>
      </c>
      <c r="L1020" s="10">
        <v>0</v>
      </c>
      <c r="M1020" s="10">
        <f t="shared" si="18"/>
        <v>282.8490361849</v>
      </c>
    </row>
    <row r="1021" spans="1:13" x14ac:dyDescent="0.3">
      <c r="A1021" s="10">
        <v>4</v>
      </c>
      <c r="B1021" s="10" t="s">
        <v>1237</v>
      </c>
      <c r="C1021" s="164" t="s">
        <v>25316</v>
      </c>
      <c r="D1021" s="10" t="s">
        <v>25315</v>
      </c>
      <c r="E1021" s="10">
        <v>52.553033999999997</v>
      </c>
      <c r="F1021" s="10">
        <v>53.893243710999997</v>
      </c>
      <c r="G1021" s="10">
        <v>0</v>
      </c>
      <c r="H1021" s="10">
        <v>0</v>
      </c>
      <c r="I1021" s="10">
        <v>2.78968273</v>
      </c>
      <c r="J1021" s="10">
        <v>4.5017258322</v>
      </c>
      <c r="K1021" s="10">
        <v>0</v>
      </c>
      <c r="L1021" s="10">
        <v>0</v>
      </c>
      <c r="M1021" s="10">
        <f t="shared" si="18"/>
        <v>113.73768627319998</v>
      </c>
    </row>
    <row r="1022" spans="1:13" x14ac:dyDescent="0.3">
      <c r="A1022" s="10">
        <v>4</v>
      </c>
      <c r="B1022" s="10" t="s">
        <v>1237</v>
      </c>
      <c r="C1022" s="164" t="s">
        <v>25318</v>
      </c>
      <c r="D1022" s="10" t="s">
        <v>25317</v>
      </c>
      <c r="E1022" s="10">
        <v>208.228948</v>
      </c>
      <c r="F1022" s="10">
        <v>68.581432341999999</v>
      </c>
      <c r="G1022" s="10">
        <v>300.99736940000003</v>
      </c>
      <c r="H1022" s="10">
        <v>0</v>
      </c>
      <c r="I1022" s="10">
        <v>11.865212999999999</v>
      </c>
      <c r="J1022" s="10">
        <v>5.6597650656000003</v>
      </c>
      <c r="K1022" s="10">
        <v>8.8906813810000003</v>
      </c>
      <c r="L1022" s="10">
        <v>0</v>
      </c>
      <c r="M1022" s="10">
        <f t="shared" si="18"/>
        <v>604.22340918860016</v>
      </c>
    </row>
    <row r="1023" spans="1:13" x14ac:dyDescent="0.3">
      <c r="A1023" s="10">
        <v>4</v>
      </c>
      <c r="B1023" s="10" t="s">
        <v>1237</v>
      </c>
      <c r="C1023" s="164" t="s">
        <v>25320</v>
      </c>
      <c r="D1023" s="10" t="s">
        <v>25319</v>
      </c>
      <c r="E1023" s="10">
        <v>148.744361</v>
      </c>
      <c r="F1023" s="10">
        <v>101.67664144</v>
      </c>
      <c r="G1023" s="10">
        <v>0</v>
      </c>
      <c r="H1023" s="10">
        <v>0</v>
      </c>
      <c r="I1023" s="10">
        <v>7.8882924000000001</v>
      </c>
      <c r="J1023" s="10">
        <v>8.5102508566000008</v>
      </c>
      <c r="K1023" s="10">
        <v>0</v>
      </c>
      <c r="L1023" s="10">
        <v>0</v>
      </c>
      <c r="M1023" s="10">
        <f t="shared" si="18"/>
        <v>266.81954569660002</v>
      </c>
    </row>
    <row r="1024" spans="1:13" x14ac:dyDescent="0.3">
      <c r="A1024" s="10">
        <v>4</v>
      </c>
      <c r="B1024" s="10" t="s">
        <v>1237</v>
      </c>
      <c r="C1024" s="164" t="s">
        <v>25321</v>
      </c>
      <c r="D1024" s="10" t="s">
        <v>652</v>
      </c>
      <c r="E1024" s="10">
        <v>111.362409</v>
      </c>
      <c r="F1024" s="10">
        <v>93.510200849</v>
      </c>
      <c r="G1024" s="10">
        <v>0</v>
      </c>
      <c r="H1024" s="10">
        <v>0</v>
      </c>
      <c r="I1024" s="10">
        <v>5.9403341000000003</v>
      </c>
      <c r="J1024" s="10">
        <v>7.7674425150999999</v>
      </c>
      <c r="K1024" s="10">
        <v>0</v>
      </c>
      <c r="L1024" s="10">
        <v>0</v>
      </c>
      <c r="M1024" s="10">
        <f t="shared" si="18"/>
        <v>218.5803864641</v>
      </c>
    </row>
    <row r="1025" spans="1:13" x14ac:dyDescent="0.3">
      <c r="A1025" s="10">
        <v>4</v>
      </c>
      <c r="B1025" s="10" t="s">
        <v>1237</v>
      </c>
      <c r="C1025" s="164" t="s">
        <v>25323</v>
      </c>
      <c r="D1025" s="10" t="s">
        <v>25322</v>
      </c>
      <c r="E1025" s="10">
        <v>255.204126</v>
      </c>
      <c r="F1025" s="10">
        <v>385.41836166000002</v>
      </c>
      <c r="G1025" s="10">
        <v>32.396053000000002</v>
      </c>
      <c r="H1025" s="10">
        <v>159.94350109999999</v>
      </c>
      <c r="I1025" s="10">
        <v>14.8170766</v>
      </c>
      <c r="J1025" s="10">
        <v>29.656476786999999</v>
      </c>
      <c r="K1025" s="10">
        <v>0.94578612200000001</v>
      </c>
      <c r="L1025" s="10">
        <v>5.1275726400000003</v>
      </c>
      <c r="M1025" s="10">
        <f t="shared" si="18"/>
        <v>883.50895390900007</v>
      </c>
    </row>
    <row r="1026" spans="1:13" x14ac:dyDescent="0.3">
      <c r="A1026" s="10">
        <v>4</v>
      </c>
      <c r="B1026" s="10" t="s">
        <v>1237</v>
      </c>
      <c r="C1026" s="164" t="s">
        <v>25325</v>
      </c>
      <c r="D1026" s="10" t="s">
        <v>25324</v>
      </c>
      <c r="E1026" s="10">
        <v>186.38142500000001</v>
      </c>
      <c r="F1026" s="10">
        <v>172.27975724999999</v>
      </c>
      <c r="G1026" s="10">
        <v>9.4423256000000002</v>
      </c>
      <c r="H1026" s="10">
        <v>2.7082001999999998</v>
      </c>
      <c r="I1026" s="10">
        <v>10.083815599999999</v>
      </c>
      <c r="J1026" s="10">
        <v>13.639484007</v>
      </c>
      <c r="K1026" s="10">
        <v>0.21383253999999999</v>
      </c>
      <c r="L1026" s="10">
        <v>8.6821480000000006E-2</v>
      </c>
      <c r="M1026" s="10">
        <f t="shared" si="18"/>
        <v>394.83566167700008</v>
      </c>
    </row>
    <row r="1027" spans="1:13" x14ac:dyDescent="0.3">
      <c r="A1027" s="10">
        <v>4</v>
      </c>
      <c r="B1027" s="10" t="s">
        <v>1237</v>
      </c>
      <c r="C1027" s="164" t="s">
        <v>25327</v>
      </c>
      <c r="D1027" s="10" t="s">
        <v>25326</v>
      </c>
      <c r="E1027" s="10">
        <v>240.79816700000001</v>
      </c>
      <c r="F1027" s="10">
        <v>150.24744684000001</v>
      </c>
      <c r="G1027" s="10">
        <v>97.064920000000001</v>
      </c>
      <c r="H1027" s="10">
        <v>757.36452999999995</v>
      </c>
      <c r="I1027" s="10">
        <v>13.248277000000002</v>
      </c>
      <c r="J1027" s="10">
        <v>12.539248154999999</v>
      </c>
      <c r="K1027" s="10">
        <v>2.8950494999999998</v>
      </c>
      <c r="L1027" s="10">
        <v>24.280058</v>
      </c>
      <c r="M1027" s="10">
        <f t="shared" si="18"/>
        <v>1298.437696495</v>
      </c>
    </row>
    <row r="1028" spans="1:13" x14ac:dyDescent="0.3">
      <c r="A1028" s="10">
        <v>4</v>
      </c>
      <c r="B1028" s="10" t="s">
        <v>1237</v>
      </c>
      <c r="C1028" s="164" t="s">
        <v>25329</v>
      </c>
      <c r="D1028" s="10" t="s">
        <v>25328</v>
      </c>
      <c r="E1028" s="10">
        <v>645.33226999999999</v>
      </c>
      <c r="F1028" s="10">
        <v>482.73698758</v>
      </c>
      <c r="G1028" s="10">
        <v>101.4948828</v>
      </c>
      <c r="H1028" s="10">
        <v>1579.8943124</v>
      </c>
      <c r="I1028" s="10">
        <v>36.947255300000002</v>
      </c>
      <c r="J1028" s="10">
        <v>38.152878667000003</v>
      </c>
      <c r="K1028" s="10">
        <v>2.9553938999999998</v>
      </c>
      <c r="L1028" s="10">
        <v>83.114139929999993</v>
      </c>
      <c r="M1028" s="10">
        <f t="shared" si="18"/>
        <v>2970.6281205770001</v>
      </c>
    </row>
    <row r="1029" spans="1:13" x14ac:dyDescent="0.3">
      <c r="A1029" s="10">
        <v>4</v>
      </c>
      <c r="B1029" s="10" t="s">
        <v>1237</v>
      </c>
      <c r="C1029" s="164" t="s">
        <v>25330</v>
      </c>
      <c r="D1029" s="10" t="s">
        <v>653</v>
      </c>
      <c r="E1029" s="10">
        <v>1746.2865999999999</v>
      </c>
      <c r="F1029" s="10">
        <v>657.17086346999997</v>
      </c>
      <c r="G1029" s="10">
        <v>175.44140587999999</v>
      </c>
      <c r="H1029" s="10">
        <v>0</v>
      </c>
      <c r="I1029" s="10">
        <v>97.440283999999991</v>
      </c>
      <c r="J1029" s="10">
        <v>54.986063170000001</v>
      </c>
      <c r="K1029" s="10">
        <v>5.9666612813000004</v>
      </c>
      <c r="L1029" s="10">
        <v>0</v>
      </c>
      <c r="M1029" s="10">
        <f t="shared" si="18"/>
        <v>2737.2918778012991</v>
      </c>
    </row>
    <row r="1030" spans="1:13" x14ac:dyDescent="0.3">
      <c r="A1030" s="10">
        <v>4</v>
      </c>
      <c r="B1030" s="10" t="s">
        <v>1237</v>
      </c>
      <c r="C1030" s="164" t="s">
        <v>25331</v>
      </c>
      <c r="D1030" s="10" t="s">
        <v>694</v>
      </c>
      <c r="E1030" s="10">
        <v>564.78071</v>
      </c>
      <c r="F1030" s="10">
        <v>158.46098129000001</v>
      </c>
      <c r="G1030" s="10">
        <v>94.819772999999998</v>
      </c>
      <c r="H1030" s="10">
        <v>0</v>
      </c>
      <c r="I1030" s="10">
        <v>32.702658100000001</v>
      </c>
      <c r="J1030" s="10">
        <v>13.186431643000001</v>
      </c>
      <c r="K1030" s="10">
        <v>3.2984572999999999</v>
      </c>
      <c r="L1030" s="10">
        <v>0</v>
      </c>
      <c r="M1030" s="10">
        <f t="shared" si="18"/>
        <v>867.249011333</v>
      </c>
    </row>
    <row r="1031" spans="1:13" x14ac:dyDescent="0.3">
      <c r="A1031" s="10">
        <v>4</v>
      </c>
      <c r="B1031" s="10" t="s">
        <v>1237</v>
      </c>
      <c r="C1031" s="164" t="s">
        <v>25333</v>
      </c>
      <c r="D1031" s="10" t="s">
        <v>25332</v>
      </c>
      <c r="E1031" s="10">
        <v>1096.4801</v>
      </c>
      <c r="F1031" s="10">
        <v>548.81036123000001</v>
      </c>
      <c r="G1031" s="10">
        <v>175.67088100000001</v>
      </c>
      <c r="H1031" s="10">
        <v>0</v>
      </c>
      <c r="I1031" s="10">
        <v>61.941165300000002</v>
      </c>
      <c r="J1031" s="10">
        <v>45.775889939000002</v>
      </c>
      <c r="K1031" s="10">
        <v>5.9271677599999997</v>
      </c>
      <c r="L1031" s="10">
        <v>0</v>
      </c>
      <c r="M1031" s="10">
        <f t="shared" ref="M1031:M1094" si="19">SUM(E1031:L1031)</f>
        <v>1934.6055652289999</v>
      </c>
    </row>
    <row r="1032" spans="1:13" x14ac:dyDescent="0.3">
      <c r="A1032" s="10">
        <v>4</v>
      </c>
      <c r="B1032" s="10" t="s">
        <v>1237</v>
      </c>
      <c r="C1032" s="164" t="s">
        <v>25334</v>
      </c>
      <c r="D1032" s="10" t="s">
        <v>655</v>
      </c>
      <c r="E1032" s="10">
        <v>395.07438999999999</v>
      </c>
      <c r="F1032" s="10">
        <v>194.0370447</v>
      </c>
      <c r="G1032" s="10">
        <v>13.28115</v>
      </c>
      <c r="H1032" s="10">
        <v>0</v>
      </c>
      <c r="I1032" s="10">
        <v>24.405682900000002</v>
      </c>
      <c r="J1032" s="10">
        <v>16.327626327000001</v>
      </c>
      <c r="K1032" s="10">
        <v>0.30076686000000002</v>
      </c>
      <c r="L1032" s="10">
        <v>0</v>
      </c>
      <c r="M1032" s="10">
        <f t="shared" si="19"/>
        <v>643.42666078699995</v>
      </c>
    </row>
    <row r="1033" spans="1:13" x14ac:dyDescent="0.3">
      <c r="A1033" s="10">
        <v>4</v>
      </c>
      <c r="B1033" s="10" t="s">
        <v>1237</v>
      </c>
      <c r="C1033" s="164" t="s">
        <v>25335</v>
      </c>
      <c r="D1033" s="10" t="s">
        <v>595</v>
      </c>
      <c r="E1033" s="10">
        <v>67.213898</v>
      </c>
      <c r="F1033" s="10">
        <v>137.54971069000001</v>
      </c>
      <c r="G1033" s="10">
        <v>3.78274</v>
      </c>
      <c r="H1033" s="10">
        <v>23.42887923</v>
      </c>
      <c r="I1033" s="10">
        <v>3.7639901099999999</v>
      </c>
      <c r="J1033" s="10">
        <v>10.240141729999999</v>
      </c>
      <c r="K1033" s="10">
        <v>8.5664599999999994E-2</v>
      </c>
      <c r="L1033" s="10">
        <v>0.75109891299999998</v>
      </c>
      <c r="M1033" s="10">
        <f t="shared" si="19"/>
        <v>246.81612327300002</v>
      </c>
    </row>
    <row r="1034" spans="1:13" x14ac:dyDescent="0.3">
      <c r="A1034" s="10">
        <v>4</v>
      </c>
      <c r="B1034" s="10" t="s">
        <v>1237</v>
      </c>
      <c r="C1034" s="164" t="s">
        <v>25337</v>
      </c>
      <c r="D1034" s="10" t="s">
        <v>25336</v>
      </c>
      <c r="E1034" s="10">
        <v>297.42938800000002</v>
      </c>
      <c r="F1034" s="10">
        <v>479.37565991000002</v>
      </c>
      <c r="G1034" s="10">
        <v>4.3162369900000002</v>
      </c>
      <c r="H1034" s="10">
        <v>1521.1416394</v>
      </c>
      <c r="I1034" s="10">
        <v>18.210885099999999</v>
      </c>
      <c r="J1034" s="10">
        <v>26.784286278</v>
      </c>
      <c r="K1034" s="10">
        <v>0.120958341</v>
      </c>
      <c r="L1034" s="10">
        <v>55.795274718000002</v>
      </c>
      <c r="M1034" s="10">
        <f t="shared" si="19"/>
        <v>2403.174328737</v>
      </c>
    </row>
    <row r="1035" spans="1:13" x14ac:dyDescent="0.3">
      <c r="A1035" s="10">
        <v>4</v>
      </c>
      <c r="B1035" s="10" t="s">
        <v>1237</v>
      </c>
      <c r="C1035" s="164" t="s">
        <v>25338</v>
      </c>
      <c r="D1035" s="10" t="s">
        <v>657</v>
      </c>
      <c r="E1035" s="10">
        <v>155.00170400000002</v>
      </c>
      <c r="F1035" s="10">
        <v>52.473911096999998</v>
      </c>
      <c r="G1035" s="10">
        <v>47.523111849999999</v>
      </c>
      <c r="H1035" s="10">
        <v>0</v>
      </c>
      <c r="I1035" s="10">
        <v>8.2046180999999994</v>
      </c>
      <c r="J1035" s="10">
        <v>4.3104290778000003</v>
      </c>
      <c r="K1035" s="10">
        <v>1.6458291279999999</v>
      </c>
      <c r="L1035" s="10">
        <v>0</v>
      </c>
      <c r="M1035" s="10">
        <f t="shared" si="19"/>
        <v>269.15960325279997</v>
      </c>
    </row>
    <row r="1036" spans="1:13" x14ac:dyDescent="0.3">
      <c r="A1036" s="10">
        <v>4</v>
      </c>
      <c r="B1036" s="10" t="s">
        <v>1237</v>
      </c>
      <c r="C1036" s="164" t="s">
        <v>25339</v>
      </c>
      <c r="D1036" s="10" t="s">
        <v>1239</v>
      </c>
      <c r="E1036" s="10">
        <v>1110.7599700000001</v>
      </c>
      <c r="F1036" s="10">
        <v>503.56147836999997</v>
      </c>
      <c r="G1036" s="10">
        <v>86.790139999999994</v>
      </c>
      <c r="H1036" s="10">
        <v>0</v>
      </c>
      <c r="I1036" s="10">
        <v>59.795362999999995</v>
      </c>
      <c r="J1036" s="10">
        <v>42.542341968999999</v>
      </c>
      <c r="K1036" s="10">
        <v>2.9707613400000001</v>
      </c>
      <c r="L1036" s="10">
        <v>0</v>
      </c>
      <c r="M1036" s="10">
        <f t="shared" si="19"/>
        <v>1806.4200546790003</v>
      </c>
    </row>
    <row r="1037" spans="1:13" x14ac:dyDescent="0.3">
      <c r="A1037" s="10">
        <v>4</v>
      </c>
      <c r="B1037" s="10" t="s">
        <v>1237</v>
      </c>
      <c r="C1037" s="164" t="s">
        <v>25340</v>
      </c>
      <c r="D1037" s="10" t="s">
        <v>252</v>
      </c>
      <c r="E1037" s="10">
        <v>403.95964999999995</v>
      </c>
      <c r="F1037" s="10">
        <v>308.07933544999997</v>
      </c>
      <c r="G1037" s="10">
        <v>25.839176800000001</v>
      </c>
      <c r="H1037" s="10">
        <v>0</v>
      </c>
      <c r="I1037" s="10">
        <v>22.1939025</v>
      </c>
      <c r="J1037" s="10">
        <v>25.284641391000001</v>
      </c>
      <c r="K1037" s="10">
        <v>0.79842525900000005</v>
      </c>
      <c r="L1037" s="10">
        <v>0</v>
      </c>
      <c r="M1037" s="10">
        <f t="shared" si="19"/>
        <v>786.15513140000007</v>
      </c>
    </row>
    <row r="1038" spans="1:13" x14ac:dyDescent="0.3">
      <c r="A1038" s="10">
        <v>4</v>
      </c>
      <c r="B1038" s="10" t="s">
        <v>1237</v>
      </c>
      <c r="C1038" s="164" t="s">
        <v>25341</v>
      </c>
      <c r="D1038" s="10" t="s">
        <v>739</v>
      </c>
      <c r="E1038" s="10">
        <v>168.67458499999998</v>
      </c>
      <c r="F1038" s="10">
        <v>86.599197715000003</v>
      </c>
      <c r="G1038" s="10">
        <v>18.0189159</v>
      </c>
      <c r="H1038" s="10">
        <v>0</v>
      </c>
      <c r="I1038" s="10">
        <v>9.1225234999999998</v>
      </c>
      <c r="J1038" s="10">
        <v>7.0782139051000001</v>
      </c>
      <c r="K1038" s="10">
        <v>0.408059589</v>
      </c>
      <c r="L1038" s="10">
        <v>0</v>
      </c>
      <c r="M1038" s="10">
        <f t="shared" si="19"/>
        <v>289.90149560910004</v>
      </c>
    </row>
    <row r="1039" spans="1:13" x14ac:dyDescent="0.3">
      <c r="A1039" s="10">
        <v>4</v>
      </c>
      <c r="B1039" s="10" t="s">
        <v>1237</v>
      </c>
      <c r="C1039" s="164" t="s">
        <v>25343</v>
      </c>
      <c r="D1039" s="10" t="s">
        <v>25342</v>
      </c>
      <c r="E1039" s="10">
        <v>67.434876000000003</v>
      </c>
      <c r="F1039" s="10">
        <v>103.41694047</v>
      </c>
      <c r="G1039" s="10">
        <v>2.4597815000000001</v>
      </c>
      <c r="H1039" s="10">
        <v>8.1519600000000008</v>
      </c>
      <c r="I1039" s="10">
        <v>3.8803276700000002</v>
      </c>
      <c r="J1039" s="10">
        <v>7.5216141443</v>
      </c>
      <c r="K1039" s="10">
        <v>5.5704480000000001E-2</v>
      </c>
      <c r="L1039" s="10">
        <v>0.26134089999999999</v>
      </c>
      <c r="M1039" s="10">
        <f t="shared" si="19"/>
        <v>193.18254516430002</v>
      </c>
    </row>
    <row r="1040" spans="1:13" x14ac:dyDescent="0.3">
      <c r="A1040" s="10">
        <v>4</v>
      </c>
      <c r="B1040" s="10" t="s">
        <v>1237</v>
      </c>
      <c r="C1040" s="164" t="s">
        <v>25344</v>
      </c>
      <c r="D1040" s="10" t="s">
        <v>552</v>
      </c>
      <c r="E1040" s="10">
        <v>51.469287000000001</v>
      </c>
      <c r="F1040" s="10">
        <v>42.692346233000002</v>
      </c>
      <c r="G1040" s="10">
        <v>0</v>
      </c>
      <c r="H1040" s="10">
        <v>0</v>
      </c>
      <c r="I1040" s="10">
        <v>2.77867598</v>
      </c>
      <c r="J1040" s="10">
        <v>3.4898733011999998</v>
      </c>
      <c r="K1040" s="10">
        <v>0</v>
      </c>
      <c r="L1040" s="10">
        <v>0</v>
      </c>
      <c r="M1040" s="10">
        <f t="shared" si="19"/>
        <v>100.43018251420001</v>
      </c>
    </row>
    <row r="1041" spans="1:13" x14ac:dyDescent="0.3">
      <c r="A1041" s="10">
        <v>4</v>
      </c>
      <c r="B1041" s="10" t="s">
        <v>1237</v>
      </c>
      <c r="C1041" s="164" t="s">
        <v>25345</v>
      </c>
      <c r="D1041" s="10" t="s">
        <v>741</v>
      </c>
      <c r="E1041" s="10">
        <v>651.4412299999999</v>
      </c>
      <c r="F1041" s="10">
        <v>253.76347347000001</v>
      </c>
      <c r="G1041" s="10">
        <v>170.75854469999999</v>
      </c>
      <c r="H1041" s="10">
        <v>0</v>
      </c>
      <c r="I1041" s="10">
        <v>32.673464799999998</v>
      </c>
      <c r="J1041" s="10">
        <v>21.347720645999999</v>
      </c>
      <c r="K1041" s="10">
        <v>5.3663418299999996</v>
      </c>
      <c r="L1041" s="10">
        <v>0</v>
      </c>
      <c r="M1041" s="10">
        <f t="shared" si="19"/>
        <v>1135.3507754459997</v>
      </c>
    </row>
    <row r="1042" spans="1:13" x14ac:dyDescent="0.3">
      <c r="A1042" s="10">
        <v>4</v>
      </c>
      <c r="B1042" s="10" t="s">
        <v>1237</v>
      </c>
      <c r="C1042" s="164" t="s">
        <v>25347</v>
      </c>
      <c r="D1042" s="10" t="s">
        <v>25346</v>
      </c>
      <c r="E1042" s="10">
        <v>455.65012999999999</v>
      </c>
      <c r="F1042" s="10">
        <v>227.50118802</v>
      </c>
      <c r="G1042" s="10">
        <v>52.144724199999999</v>
      </c>
      <c r="H1042" s="10">
        <v>53.388800000000003</v>
      </c>
      <c r="I1042" s="10">
        <v>25.372184699999998</v>
      </c>
      <c r="J1042" s="10">
        <v>18.892079498000001</v>
      </c>
      <c r="K1042" s="10">
        <v>1.36645331</v>
      </c>
      <c r="L1042" s="10">
        <v>1.7115800000000001</v>
      </c>
      <c r="M1042" s="10">
        <f t="shared" si="19"/>
        <v>836.02713972800018</v>
      </c>
    </row>
    <row r="1043" spans="1:13" x14ac:dyDescent="0.3">
      <c r="A1043" s="10">
        <v>4</v>
      </c>
      <c r="B1043" s="10" t="s">
        <v>1237</v>
      </c>
      <c r="C1043" s="164" t="s">
        <v>25349</v>
      </c>
      <c r="D1043" s="10" t="s">
        <v>25348</v>
      </c>
      <c r="E1043" s="10">
        <v>532.12898999999993</v>
      </c>
      <c r="F1043" s="10">
        <v>291.14080089999999</v>
      </c>
      <c r="G1043" s="10">
        <v>34.970484030000001</v>
      </c>
      <c r="H1043" s="10">
        <v>7.5977013884</v>
      </c>
      <c r="I1043" s="10">
        <v>30.788742599999999</v>
      </c>
      <c r="J1043" s="10">
        <v>22.868080872</v>
      </c>
      <c r="K1043" s="10">
        <v>1.2238727752</v>
      </c>
      <c r="L1043" s="10">
        <v>0.24357227470000001</v>
      </c>
      <c r="M1043" s="10">
        <f t="shared" si="19"/>
        <v>920.96224484029972</v>
      </c>
    </row>
    <row r="1044" spans="1:13" x14ac:dyDescent="0.3">
      <c r="A1044" s="10">
        <v>4</v>
      </c>
      <c r="B1044" s="10" t="s">
        <v>1237</v>
      </c>
      <c r="C1044" s="164" t="s">
        <v>25350</v>
      </c>
      <c r="D1044" s="10" t="s">
        <v>434</v>
      </c>
      <c r="E1044" s="10">
        <v>1949.98279</v>
      </c>
      <c r="F1044" s="10">
        <v>632.58353381999996</v>
      </c>
      <c r="G1044" s="10">
        <v>478.51493707999998</v>
      </c>
      <c r="H1044" s="10">
        <v>218.93629000000001</v>
      </c>
      <c r="I1044" s="10">
        <v>114.52993699999999</v>
      </c>
      <c r="J1044" s="10">
        <v>52.31561473</v>
      </c>
      <c r="K1044" s="10">
        <v>13.998352348999999</v>
      </c>
      <c r="L1044" s="10">
        <v>7.0663822999999999</v>
      </c>
      <c r="M1044" s="10">
        <f t="shared" si="19"/>
        <v>3467.927837279</v>
      </c>
    </row>
    <row r="1045" spans="1:13" x14ac:dyDescent="0.3">
      <c r="A1045" s="10">
        <v>4</v>
      </c>
      <c r="B1045" s="10" t="s">
        <v>1237</v>
      </c>
      <c r="C1045" s="164" t="s">
        <v>25352</v>
      </c>
      <c r="D1045" s="10" t="s">
        <v>25351</v>
      </c>
      <c r="E1045" s="10">
        <v>193.19584900000001</v>
      </c>
      <c r="F1045" s="10">
        <v>350.93696134999999</v>
      </c>
      <c r="G1045" s="10">
        <v>10.9473</v>
      </c>
      <c r="H1045" s="10">
        <v>89.972099999999998</v>
      </c>
      <c r="I1045" s="10">
        <v>10.5978987</v>
      </c>
      <c r="J1045" s="10">
        <v>24.808900649000002</v>
      </c>
      <c r="K1045" s="10">
        <v>0.247914</v>
      </c>
      <c r="L1045" s="10">
        <v>2.8843909999999999</v>
      </c>
      <c r="M1045" s="10">
        <f t="shared" si="19"/>
        <v>683.59131469900001</v>
      </c>
    </row>
    <row r="1046" spans="1:13" x14ac:dyDescent="0.3">
      <c r="A1046" s="10">
        <v>4</v>
      </c>
      <c r="B1046" s="10" t="s">
        <v>1237</v>
      </c>
      <c r="C1046" s="164" t="s">
        <v>25354</v>
      </c>
      <c r="D1046" s="10" t="s">
        <v>25353</v>
      </c>
      <c r="E1046" s="10">
        <v>243.366815</v>
      </c>
      <c r="F1046" s="10">
        <v>613.20627495999997</v>
      </c>
      <c r="G1046" s="10">
        <v>0</v>
      </c>
      <c r="H1046" s="10">
        <v>1347.7046713</v>
      </c>
      <c r="I1046" s="10">
        <v>15.469409800000001</v>
      </c>
      <c r="J1046" s="10">
        <v>30.748548407000001</v>
      </c>
      <c r="K1046" s="10">
        <v>0</v>
      </c>
      <c r="L1046" s="10">
        <v>79.383550220000004</v>
      </c>
      <c r="M1046" s="10">
        <f t="shared" si="19"/>
        <v>2329.8792696869996</v>
      </c>
    </row>
    <row r="1047" spans="1:13" x14ac:dyDescent="0.3">
      <c r="A1047" s="10">
        <v>4</v>
      </c>
      <c r="B1047" s="10" t="s">
        <v>1237</v>
      </c>
      <c r="C1047" s="164" t="s">
        <v>25355</v>
      </c>
      <c r="D1047" s="10" t="s">
        <v>847</v>
      </c>
      <c r="E1047" s="10">
        <v>1082.7837099999999</v>
      </c>
      <c r="F1047" s="10">
        <v>350.17941115999997</v>
      </c>
      <c r="G1047" s="10">
        <v>408.07415337999998</v>
      </c>
      <c r="H1047" s="10">
        <v>0</v>
      </c>
      <c r="I1047" s="10">
        <v>55.127074</v>
      </c>
      <c r="J1047" s="10">
        <v>29.350417803999999</v>
      </c>
      <c r="K1047" s="10">
        <v>12.909666353</v>
      </c>
      <c r="L1047" s="10">
        <v>0</v>
      </c>
      <c r="M1047" s="10">
        <f t="shared" si="19"/>
        <v>1938.4244326969999</v>
      </c>
    </row>
    <row r="1048" spans="1:13" x14ac:dyDescent="0.3">
      <c r="A1048" s="10">
        <v>4</v>
      </c>
      <c r="B1048" s="10" t="s">
        <v>1237</v>
      </c>
      <c r="C1048" s="164" t="s">
        <v>25356</v>
      </c>
      <c r="D1048" s="10" t="s">
        <v>660</v>
      </c>
      <c r="E1048" s="10">
        <v>474.83314000000001</v>
      </c>
      <c r="F1048" s="10">
        <v>139.44161933000001</v>
      </c>
      <c r="G1048" s="10">
        <v>0.25801845000000001</v>
      </c>
      <c r="H1048" s="10">
        <v>0</v>
      </c>
      <c r="I1048" s="10">
        <v>20.265442400000001</v>
      </c>
      <c r="J1048" s="10">
        <v>11.696996302000001</v>
      </c>
      <c r="K1048" s="10">
        <v>9.0354887999999998E-3</v>
      </c>
      <c r="L1048" s="10">
        <v>0</v>
      </c>
      <c r="M1048" s="10">
        <f t="shared" si="19"/>
        <v>646.50425197080006</v>
      </c>
    </row>
    <row r="1049" spans="1:13" x14ac:dyDescent="0.3">
      <c r="A1049" s="10">
        <v>4</v>
      </c>
      <c r="B1049" s="10" t="s">
        <v>1237</v>
      </c>
      <c r="C1049" s="164" t="s">
        <v>25357</v>
      </c>
      <c r="D1049" s="10" t="s">
        <v>1240</v>
      </c>
      <c r="E1049" s="10">
        <v>624.2432</v>
      </c>
      <c r="F1049" s="10">
        <v>266.03174116000002</v>
      </c>
      <c r="G1049" s="10">
        <v>29.0031991</v>
      </c>
      <c r="H1049" s="10">
        <v>0</v>
      </c>
      <c r="I1049" s="10">
        <v>28.164255099999998</v>
      </c>
      <c r="J1049" s="10">
        <v>22.535540442999999</v>
      </c>
      <c r="K1049" s="10">
        <v>0.86504627899999997</v>
      </c>
      <c r="L1049" s="10">
        <v>0</v>
      </c>
      <c r="M1049" s="10">
        <f t="shared" si="19"/>
        <v>970.84298208199993</v>
      </c>
    </row>
    <row r="1050" spans="1:13" x14ac:dyDescent="0.3">
      <c r="A1050" s="10">
        <v>4</v>
      </c>
      <c r="B1050" s="10" t="s">
        <v>1237</v>
      </c>
      <c r="C1050" s="164" t="s">
        <v>25358</v>
      </c>
      <c r="D1050" s="10" t="s">
        <v>662</v>
      </c>
      <c r="E1050" s="10">
        <v>1973.9141999999999</v>
      </c>
      <c r="F1050" s="10">
        <v>1239.390463</v>
      </c>
      <c r="G1050" s="10">
        <v>47.501761535</v>
      </c>
      <c r="H1050" s="10">
        <v>0</v>
      </c>
      <c r="I1050" s="10">
        <v>98.277707000000007</v>
      </c>
      <c r="J1050" s="10">
        <v>103.18388432</v>
      </c>
      <c r="K1050" s="10">
        <v>1.544609261</v>
      </c>
      <c r="L1050" s="10">
        <v>0</v>
      </c>
      <c r="M1050" s="10">
        <f t="shared" si="19"/>
        <v>3463.8126251159997</v>
      </c>
    </row>
    <row r="1051" spans="1:13" x14ac:dyDescent="0.3">
      <c r="A1051" s="10">
        <v>4</v>
      </c>
      <c r="B1051" s="10" t="s">
        <v>1237</v>
      </c>
      <c r="C1051" s="164" t="s">
        <v>25359</v>
      </c>
      <c r="D1051" s="10" t="s">
        <v>663</v>
      </c>
      <c r="E1051" s="10">
        <v>372.37493499999999</v>
      </c>
      <c r="F1051" s="10">
        <v>230.23036145</v>
      </c>
      <c r="G1051" s="10">
        <v>327.12736810000001</v>
      </c>
      <c r="H1051" s="10">
        <v>0</v>
      </c>
      <c r="I1051" s="10">
        <v>20.4220021</v>
      </c>
      <c r="J1051" s="10">
        <v>19.550457340000001</v>
      </c>
      <c r="K1051" s="10">
        <v>9.4991794439999993</v>
      </c>
      <c r="L1051" s="10">
        <v>0</v>
      </c>
      <c r="M1051" s="10">
        <f t="shared" si="19"/>
        <v>979.20430343399994</v>
      </c>
    </row>
    <row r="1052" spans="1:13" x14ac:dyDescent="0.3">
      <c r="A1052" s="10">
        <v>4</v>
      </c>
      <c r="B1052" s="10" t="s">
        <v>1237</v>
      </c>
      <c r="C1052" s="164" t="s">
        <v>25360</v>
      </c>
      <c r="D1052" s="10" t="s">
        <v>665</v>
      </c>
      <c r="E1052" s="10">
        <v>1409.2274499999999</v>
      </c>
      <c r="F1052" s="10">
        <v>873.79512301</v>
      </c>
      <c r="G1052" s="10">
        <v>63.725153325000001</v>
      </c>
      <c r="H1052" s="10">
        <v>0</v>
      </c>
      <c r="I1052" s="10">
        <v>71.769284999999996</v>
      </c>
      <c r="J1052" s="10">
        <v>73.117082714000006</v>
      </c>
      <c r="K1052" s="10">
        <v>1.9375929733999999</v>
      </c>
      <c r="L1052" s="10">
        <v>0</v>
      </c>
      <c r="M1052" s="10">
        <f t="shared" si="19"/>
        <v>2493.5716870224001</v>
      </c>
    </row>
    <row r="1053" spans="1:13" x14ac:dyDescent="0.3">
      <c r="A1053" s="10">
        <v>4</v>
      </c>
      <c r="B1053" s="10" t="s">
        <v>1237</v>
      </c>
      <c r="C1053" s="164" t="s">
        <v>25361</v>
      </c>
      <c r="D1053" s="10" t="s">
        <v>666</v>
      </c>
      <c r="E1053" s="10">
        <v>296.29549100000003</v>
      </c>
      <c r="F1053" s="10">
        <v>152.21949312999999</v>
      </c>
      <c r="G1053" s="10">
        <v>5.9183870000000001</v>
      </c>
      <c r="H1053" s="10">
        <v>0</v>
      </c>
      <c r="I1053" s="10">
        <v>16.834837799999999</v>
      </c>
      <c r="J1053" s="10">
        <v>12.655509542000001</v>
      </c>
      <c r="K1053" s="10">
        <v>0.17652124</v>
      </c>
      <c r="L1053" s="10">
        <v>0</v>
      </c>
      <c r="M1053" s="10">
        <f t="shared" si="19"/>
        <v>484.10023971200002</v>
      </c>
    </row>
    <row r="1054" spans="1:13" x14ac:dyDescent="0.3">
      <c r="A1054" s="10">
        <v>4</v>
      </c>
      <c r="B1054" s="10" t="s">
        <v>1237</v>
      </c>
      <c r="C1054" s="164" t="s">
        <v>25362</v>
      </c>
      <c r="D1054" s="10" t="s">
        <v>1241</v>
      </c>
      <c r="E1054" s="10">
        <v>1386.28934</v>
      </c>
      <c r="F1054" s="10">
        <v>457.09405239</v>
      </c>
      <c r="G1054" s="10">
        <v>238.73917369</v>
      </c>
      <c r="H1054" s="10">
        <v>0</v>
      </c>
      <c r="I1054" s="10">
        <v>80.517364000000001</v>
      </c>
      <c r="J1054" s="10">
        <v>38.176226571999997</v>
      </c>
      <c r="K1054" s="10">
        <v>7.7095307341000003</v>
      </c>
      <c r="L1054" s="10">
        <v>0</v>
      </c>
      <c r="M1054" s="10">
        <f t="shared" si="19"/>
        <v>2208.5256873860999</v>
      </c>
    </row>
    <row r="1055" spans="1:13" x14ac:dyDescent="0.3">
      <c r="A1055" s="10">
        <v>4</v>
      </c>
      <c r="B1055" s="10" t="s">
        <v>1237</v>
      </c>
      <c r="C1055" s="164" t="s">
        <v>25364</v>
      </c>
      <c r="D1055" s="10" t="s">
        <v>25363</v>
      </c>
      <c r="E1055" s="10">
        <v>67.392189999999999</v>
      </c>
      <c r="F1055" s="10">
        <v>86.973978740000007</v>
      </c>
      <c r="G1055" s="10">
        <v>0</v>
      </c>
      <c r="H1055" s="10">
        <v>0.59421049000000004</v>
      </c>
      <c r="I1055" s="10">
        <v>3.6690199400000001</v>
      </c>
      <c r="J1055" s="10">
        <v>7.2749361908000001</v>
      </c>
      <c r="K1055" s="10">
        <v>0</v>
      </c>
      <c r="L1055" s="10">
        <v>1.9049641999999999E-2</v>
      </c>
      <c r="M1055" s="10">
        <f t="shared" si="19"/>
        <v>165.92338500279999</v>
      </c>
    </row>
    <row r="1056" spans="1:13" x14ac:dyDescent="0.3">
      <c r="A1056" s="10">
        <v>4</v>
      </c>
      <c r="B1056" s="10" t="s">
        <v>1237</v>
      </c>
      <c r="C1056" s="164" t="s">
        <v>25365</v>
      </c>
      <c r="D1056" s="10" t="s">
        <v>668</v>
      </c>
      <c r="E1056" s="10">
        <v>43.822699999999998</v>
      </c>
      <c r="F1056" s="10">
        <v>19.506834411</v>
      </c>
      <c r="G1056" s="10">
        <v>0</v>
      </c>
      <c r="H1056" s="10">
        <v>0</v>
      </c>
      <c r="I1056" s="10">
        <v>2.3710694999999999</v>
      </c>
      <c r="J1056" s="10">
        <v>1.4765381619</v>
      </c>
      <c r="K1056" s="10">
        <v>0</v>
      </c>
      <c r="L1056" s="10">
        <v>0</v>
      </c>
      <c r="M1056" s="10">
        <f t="shared" si="19"/>
        <v>67.177142072899997</v>
      </c>
    </row>
    <row r="1057" spans="1:13" x14ac:dyDescent="0.3">
      <c r="A1057" s="10">
        <v>4</v>
      </c>
      <c r="B1057" s="10" t="s">
        <v>1237</v>
      </c>
      <c r="C1057" s="164" t="s">
        <v>25366</v>
      </c>
      <c r="D1057" s="10" t="s">
        <v>669</v>
      </c>
      <c r="E1057" s="10">
        <v>523.97379999999998</v>
      </c>
      <c r="F1057" s="10">
        <v>289.62920644000002</v>
      </c>
      <c r="G1057" s="10">
        <v>14.370997978</v>
      </c>
      <c r="H1057" s="10">
        <v>0</v>
      </c>
      <c r="I1057" s="10">
        <v>22.333036900000003</v>
      </c>
      <c r="J1057" s="10">
        <v>24.034843679000002</v>
      </c>
      <c r="K1057" s="10">
        <v>0.3576331103</v>
      </c>
      <c r="L1057" s="10">
        <v>0</v>
      </c>
      <c r="M1057" s="10">
        <f t="shared" si="19"/>
        <v>874.69951810729992</v>
      </c>
    </row>
    <row r="1058" spans="1:13" x14ac:dyDescent="0.3">
      <c r="A1058" s="10">
        <v>4</v>
      </c>
      <c r="B1058" s="10" t="s">
        <v>1237</v>
      </c>
      <c r="C1058" s="164" t="s">
        <v>25367</v>
      </c>
      <c r="D1058" s="10" t="s">
        <v>327</v>
      </c>
      <c r="E1058" s="10">
        <v>133.28170700000001</v>
      </c>
      <c r="F1058" s="10">
        <v>130.20394096000001</v>
      </c>
      <c r="G1058" s="10">
        <v>0.33239099999999999</v>
      </c>
      <c r="H1058" s="10">
        <v>0</v>
      </c>
      <c r="I1058" s="10">
        <v>7.20599262</v>
      </c>
      <c r="J1058" s="10">
        <v>10.970976268999999</v>
      </c>
      <c r="K1058" s="10">
        <v>1.16399E-2</v>
      </c>
      <c r="L1058" s="10">
        <v>0</v>
      </c>
      <c r="M1058" s="10">
        <f t="shared" si="19"/>
        <v>282.00664774900002</v>
      </c>
    </row>
    <row r="1059" spans="1:13" x14ac:dyDescent="0.3">
      <c r="A1059" s="10">
        <v>4</v>
      </c>
      <c r="B1059" s="10" t="s">
        <v>1237</v>
      </c>
      <c r="C1059" s="164" t="s">
        <v>25368</v>
      </c>
      <c r="D1059" s="10" t="s">
        <v>670</v>
      </c>
      <c r="E1059" s="10">
        <v>3077.01514</v>
      </c>
      <c r="F1059" s="10">
        <v>1956.3671383999999</v>
      </c>
      <c r="G1059" s="10">
        <v>371.75939334999998</v>
      </c>
      <c r="H1059" s="10">
        <v>0</v>
      </c>
      <c r="I1059" s="10">
        <v>132.72442899999999</v>
      </c>
      <c r="J1059" s="10">
        <v>163.87482747000001</v>
      </c>
      <c r="K1059" s="10">
        <v>12.484485877999999</v>
      </c>
      <c r="L1059" s="10">
        <v>0</v>
      </c>
      <c r="M1059" s="10">
        <f t="shared" si="19"/>
        <v>5714.2254140980003</v>
      </c>
    </row>
    <row r="1060" spans="1:13" x14ac:dyDescent="0.3">
      <c r="A1060" s="10">
        <v>4</v>
      </c>
      <c r="B1060" s="10" t="s">
        <v>1237</v>
      </c>
      <c r="C1060" s="164" t="s">
        <v>25370</v>
      </c>
      <c r="D1060" s="10" t="s">
        <v>25369</v>
      </c>
      <c r="E1060" s="10">
        <v>694.36432000000002</v>
      </c>
      <c r="F1060" s="10">
        <v>219.69526099999999</v>
      </c>
      <c r="G1060" s="10">
        <v>363.59558227999997</v>
      </c>
      <c r="H1060" s="10">
        <v>0</v>
      </c>
      <c r="I1060" s="10">
        <v>29.2052345</v>
      </c>
      <c r="J1060" s="10">
        <v>18.436222024999999</v>
      </c>
      <c r="K1060" s="10">
        <v>10.721458972000001</v>
      </c>
      <c r="L1060" s="10">
        <v>0</v>
      </c>
      <c r="M1060" s="10">
        <f t="shared" si="19"/>
        <v>1336.0180787769998</v>
      </c>
    </row>
    <row r="1061" spans="1:13" x14ac:dyDescent="0.3">
      <c r="A1061" s="10">
        <v>4</v>
      </c>
      <c r="B1061" s="10" t="s">
        <v>1237</v>
      </c>
      <c r="C1061" s="164" t="s">
        <v>25372</v>
      </c>
      <c r="D1061" s="10" t="s">
        <v>25371</v>
      </c>
      <c r="E1061" s="10">
        <v>666.46350999999993</v>
      </c>
      <c r="F1061" s="10">
        <v>229.50546649</v>
      </c>
      <c r="G1061" s="10">
        <v>137.039953</v>
      </c>
      <c r="H1061" s="10">
        <v>0</v>
      </c>
      <c r="I1061" s="10">
        <v>32.509793500000001</v>
      </c>
      <c r="J1061" s="10">
        <v>19.038176951000001</v>
      </c>
      <c r="K1061" s="10">
        <v>4.0650021059999997</v>
      </c>
      <c r="L1061" s="10">
        <v>0</v>
      </c>
      <c r="M1061" s="10">
        <f t="shared" si="19"/>
        <v>1088.6219020469998</v>
      </c>
    </row>
    <row r="1062" spans="1:13" x14ac:dyDescent="0.3">
      <c r="A1062" s="10">
        <v>4</v>
      </c>
      <c r="B1062" s="10" t="s">
        <v>1237</v>
      </c>
      <c r="C1062" s="164" t="s">
        <v>25373</v>
      </c>
      <c r="D1062" s="10" t="s">
        <v>672</v>
      </c>
      <c r="E1062" s="10">
        <v>665.72495000000004</v>
      </c>
      <c r="F1062" s="10">
        <v>182.57813937</v>
      </c>
      <c r="G1062" s="10">
        <v>5.2254205999999996</v>
      </c>
      <c r="H1062" s="10">
        <v>0</v>
      </c>
      <c r="I1062" s="10">
        <v>33.244024400000001</v>
      </c>
      <c r="J1062" s="10">
        <v>15.242732165</v>
      </c>
      <c r="K1062" s="10">
        <v>0.18298729899999999</v>
      </c>
      <c r="L1062" s="10">
        <v>0</v>
      </c>
      <c r="M1062" s="10">
        <f t="shared" si="19"/>
        <v>902.19825383400018</v>
      </c>
    </row>
    <row r="1063" spans="1:13" x14ac:dyDescent="0.3">
      <c r="A1063" s="10">
        <v>4</v>
      </c>
      <c r="B1063" s="10" t="s">
        <v>1237</v>
      </c>
      <c r="C1063" s="164" t="s">
        <v>25374</v>
      </c>
      <c r="D1063" s="10" t="s">
        <v>396</v>
      </c>
      <c r="E1063" s="10">
        <v>633.53575000000001</v>
      </c>
      <c r="F1063" s="10">
        <v>319.71507529000002</v>
      </c>
      <c r="G1063" s="10">
        <v>0.33371062400000001</v>
      </c>
      <c r="H1063" s="10">
        <v>0</v>
      </c>
      <c r="I1063" s="10">
        <v>34.668866399999999</v>
      </c>
      <c r="J1063" s="10">
        <v>26.856352302000001</v>
      </c>
      <c r="K1063" s="10">
        <v>1.1686069699999999E-2</v>
      </c>
      <c r="L1063" s="10">
        <v>0</v>
      </c>
      <c r="M1063" s="10">
        <f t="shared" si="19"/>
        <v>1015.1214406856999</v>
      </c>
    </row>
    <row r="1064" spans="1:13" x14ac:dyDescent="0.3">
      <c r="A1064" s="10">
        <v>4</v>
      </c>
      <c r="B1064" s="10" t="s">
        <v>1237</v>
      </c>
      <c r="C1064" s="164" t="s">
        <v>25376</v>
      </c>
      <c r="D1064" s="10" t="s">
        <v>25375</v>
      </c>
      <c r="E1064" s="10">
        <v>128.96404000000001</v>
      </c>
      <c r="F1064" s="10">
        <v>116.94371792</v>
      </c>
      <c r="G1064" s="10">
        <v>10.3247076</v>
      </c>
      <c r="H1064" s="10">
        <v>4.3412179999999996</v>
      </c>
      <c r="I1064" s="10">
        <v>6.9724689999999994</v>
      </c>
      <c r="J1064" s="10">
        <v>9.6460369077999992</v>
      </c>
      <c r="K1064" s="10">
        <v>0.23381508600000001</v>
      </c>
      <c r="L1064" s="10">
        <v>0.13917335</v>
      </c>
      <c r="M1064" s="10">
        <f t="shared" si="19"/>
        <v>277.56517786380005</v>
      </c>
    </row>
    <row r="1065" spans="1:13" x14ac:dyDescent="0.3">
      <c r="A1065" s="10">
        <v>4</v>
      </c>
      <c r="B1065" s="10" t="s">
        <v>1237</v>
      </c>
      <c r="C1065" s="164" t="s">
        <v>25378</v>
      </c>
      <c r="D1065" s="10" t="s">
        <v>25377</v>
      </c>
      <c r="E1065" s="10">
        <v>185.32186799999999</v>
      </c>
      <c r="F1065" s="10">
        <v>127.44202598</v>
      </c>
      <c r="G1065" s="10">
        <v>28.204447999999999</v>
      </c>
      <c r="H1065" s="10">
        <v>0</v>
      </c>
      <c r="I1065" s="10">
        <v>11.3502692</v>
      </c>
      <c r="J1065" s="10">
        <v>10.669442064</v>
      </c>
      <c r="K1065" s="10">
        <v>0.63872180000000001</v>
      </c>
      <c r="L1065" s="10">
        <v>0</v>
      </c>
      <c r="M1065" s="10">
        <f t="shared" si="19"/>
        <v>363.626775044</v>
      </c>
    </row>
    <row r="1066" spans="1:13" x14ac:dyDescent="0.3">
      <c r="A1066" s="10">
        <v>4</v>
      </c>
      <c r="B1066" s="10" t="s">
        <v>1237</v>
      </c>
      <c r="C1066" s="164" t="s">
        <v>25380</v>
      </c>
      <c r="D1066" s="10" t="s">
        <v>25379</v>
      </c>
      <c r="E1066" s="10">
        <v>32.782518400000001</v>
      </c>
      <c r="F1066" s="10">
        <v>383.20642074</v>
      </c>
      <c r="G1066" s="10">
        <v>0</v>
      </c>
      <c r="H1066" s="10">
        <v>234.70778000000001</v>
      </c>
      <c r="I1066" s="10">
        <v>1.8054753699999999</v>
      </c>
      <c r="J1066" s="10">
        <v>16.332448606</v>
      </c>
      <c r="K1066" s="10">
        <v>0</v>
      </c>
      <c r="L1066" s="10">
        <v>7.5244078999999999</v>
      </c>
      <c r="M1066" s="10">
        <f t="shared" si="19"/>
        <v>676.35905101599997</v>
      </c>
    </row>
    <row r="1067" spans="1:13" x14ac:dyDescent="0.3">
      <c r="A1067" s="10">
        <v>4</v>
      </c>
      <c r="B1067" s="10" t="s">
        <v>1237</v>
      </c>
      <c r="C1067" s="164" t="s">
        <v>25382</v>
      </c>
      <c r="D1067" s="10" t="s">
        <v>25381</v>
      </c>
      <c r="E1067" s="10">
        <v>1592.46703</v>
      </c>
      <c r="F1067" s="10">
        <v>584.93374491999998</v>
      </c>
      <c r="G1067" s="10">
        <v>77.075278999999995</v>
      </c>
      <c r="H1067" s="10">
        <v>0</v>
      </c>
      <c r="I1067" s="10">
        <v>75.936716000000004</v>
      </c>
      <c r="J1067" s="10">
        <v>48.948716896999997</v>
      </c>
      <c r="K1067" s="10">
        <v>2.59751603</v>
      </c>
      <c r="L1067" s="10">
        <v>0</v>
      </c>
      <c r="M1067" s="10">
        <f t="shared" si="19"/>
        <v>2381.9590028470002</v>
      </c>
    </row>
    <row r="1068" spans="1:13" x14ac:dyDescent="0.3">
      <c r="A1068" s="10">
        <v>4</v>
      </c>
      <c r="B1068" s="10" t="s">
        <v>1237</v>
      </c>
      <c r="C1068" s="164" t="s">
        <v>25383</v>
      </c>
      <c r="D1068" s="10" t="s">
        <v>163</v>
      </c>
      <c r="E1068" s="10">
        <v>328.67116800000002</v>
      </c>
      <c r="F1068" s="10">
        <v>180.88871545999999</v>
      </c>
      <c r="G1068" s="10">
        <v>11.126787999999999</v>
      </c>
      <c r="H1068" s="10">
        <v>0</v>
      </c>
      <c r="I1068" s="10">
        <v>18.5871478</v>
      </c>
      <c r="J1068" s="10">
        <v>14.939235296</v>
      </c>
      <c r="K1068" s="10">
        <v>0.25402240999999998</v>
      </c>
      <c r="L1068" s="10">
        <v>0</v>
      </c>
      <c r="M1068" s="10">
        <f t="shared" si="19"/>
        <v>554.46707696600004</v>
      </c>
    </row>
    <row r="1069" spans="1:13" x14ac:dyDescent="0.3">
      <c r="A1069" s="10">
        <v>4</v>
      </c>
      <c r="B1069" s="10" t="s">
        <v>1237</v>
      </c>
      <c r="C1069" s="164" t="s">
        <v>25384</v>
      </c>
      <c r="D1069" s="10" t="s">
        <v>673</v>
      </c>
      <c r="E1069" s="10">
        <v>2049.8253300000001</v>
      </c>
      <c r="F1069" s="10">
        <v>569.11731027999997</v>
      </c>
      <c r="G1069" s="10">
        <v>476.01281757999999</v>
      </c>
      <c r="H1069" s="10">
        <v>0</v>
      </c>
      <c r="I1069" s="10">
        <v>84.310725599999998</v>
      </c>
      <c r="J1069" s="10">
        <v>47.593571560000001</v>
      </c>
      <c r="K1069" s="10">
        <v>14.212373745000001</v>
      </c>
      <c r="L1069" s="10">
        <v>0</v>
      </c>
      <c r="M1069" s="10">
        <f t="shared" si="19"/>
        <v>3241.0721287649999</v>
      </c>
    </row>
    <row r="1070" spans="1:13" x14ac:dyDescent="0.3">
      <c r="A1070" s="10">
        <v>4</v>
      </c>
      <c r="B1070" s="10" t="s">
        <v>1237</v>
      </c>
      <c r="C1070" s="164" t="s">
        <v>25385</v>
      </c>
      <c r="D1070" s="10" t="s">
        <v>23297</v>
      </c>
      <c r="E1070" s="10">
        <v>113.99583700000001</v>
      </c>
      <c r="F1070" s="10">
        <v>83.818713415999994</v>
      </c>
      <c r="G1070" s="10">
        <v>3.02779</v>
      </c>
      <c r="H1070" s="10">
        <v>0</v>
      </c>
      <c r="I1070" s="10">
        <v>6.25469936</v>
      </c>
      <c r="J1070" s="10">
        <v>7.0537783304000001</v>
      </c>
      <c r="K1070" s="10">
        <v>0.106029</v>
      </c>
      <c r="L1070" s="10">
        <v>0</v>
      </c>
      <c r="M1070" s="10">
        <f t="shared" si="19"/>
        <v>214.25684710640002</v>
      </c>
    </row>
    <row r="1071" spans="1:13" x14ac:dyDescent="0.3">
      <c r="A1071" s="10">
        <v>4</v>
      </c>
      <c r="B1071" s="10" t="s">
        <v>1237</v>
      </c>
      <c r="C1071" s="164" t="s">
        <v>25386</v>
      </c>
      <c r="D1071" s="10" t="s">
        <v>228</v>
      </c>
      <c r="E1071" s="10">
        <v>302.77462000000003</v>
      </c>
      <c r="F1071" s="10">
        <v>244.46324884000001</v>
      </c>
      <c r="G1071" s="10">
        <v>46.670715444000002</v>
      </c>
      <c r="H1071" s="10">
        <v>0</v>
      </c>
      <c r="I1071" s="10">
        <v>17.938256899999999</v>
      </c>
      <c r="J1071" s="10">
        <v>20.444387678999998</v>
      </c>
      <c r="K1071" s="10">
        <v>1.341250783</v>
      </c>
      <c r="L1071" s="10">
        <v>0</v>
      </c>
      <c r="M1071" s="10">
        <f t="shared" si="19"/>
        <v>633.63247964600009</v>
      </c>
    </row>
    <row r="1072" spans="1:13" x14ac:dyDescent="0.3">
      <c r="A1072" s="10">
        <v>4</v>
      </c>
      <c r="B1072" s="10" t="s">
        <v>1237</v>
      </c>
      <c r="C1072" s="164" t="s">
        <v>25387</v>
      </c>
      <c r="D1072" s="10" t="s">
        <v>674</v>
      </c>
      <c r="E1072" s="10">
        <v>329.44129599999997</v>
      </c>
      <c r="F1072" s="10">
        <v>202.51244894000001</v>
      </c>
      <c r="G1072" s="10">
        <v>14.914226599999999</v>
      </c>
      <c r="H1072" s="10">
        <v>1.9275199999999999E-2</v>
      </c>
      <c r="I1072" s="10">
        <v>19.4174194</v>
      </c>
      <c r="J1072" s="10">
        <v>17.144616988999999</v>
      </c>
      <c r="K1072" s="10">
        <v>0.51658947</v>
      </c>
      <c r="L1072" s="10">
        <v>6.1793799999999995E-4</v>
      </c>
      <c r="M1072" s="10">
        <f t="shared" si="19"/>
        <v>583.96649053700003</v>
      </c>
    </row>
    <row r="1073" spans="1:13" x14ac:dyDescent="0.3">
      <c r="A1073" s="10">
        <v>4</v>
      </c>
      <c r="B1073" s="10" t="s">
        <v>1237</v>
      </c>
      <c r="C1073" s="164" t="s">
        <v>25388</v>
      </c>
      <c r="D1073" s="10" t="s">
        <v>556</v>
      </c>
      <c r="E1073" s="10">
        <v>461.81883999999997</v>
      </c>
      <c r="F1073" s="10">
        <v>191.83191914</v>
      </c>
      <c r="G1073" s="10">
        <v>112.06455554</v>
      </c>
      <c r="H1073" s="10">
        <v>0</v>
      </c>
      <c r="I1073" s="10">
        <v>26.970698899999999</v>
      </c>
      <c r="J1073" s="10">
        <v>15.99021492</v>
      </c>
      <c r="K1073" s="10">
        <v>3.3424267240000001</v>
      </c>
      <c r="L1073" s="10">
        <v>0</v>
      </c>
      <c r="M1073" s="10">
        <f t="shared" si="19"/>
        <v>812.01865522399999</v>
      </c>
    </row>
    <row r="1074" spans="1:13" x14ac:dyDescent="0.3">
      <c r="A1074" s="10">
        <v>4</v>
      </c>
      <c r="B1074" s="10" t="s">
        <v>1237</v>
      </c>
      <c r="C1074" s="164" t="s">
        <v>25390</v>
      </c>
      <c r="D1074" s="10" t="s">
        <v>300</v>
      </c>
      <c r="E1074" s="10">
        <v>209.64684700000001</v>
      </c>
      <c r="F1074" s="10">
        <v>127.85876555</v>
      </c>
      <c r="G1074" s="10">
        <v>1.9235899999999999</v>
      </c>
      <c r="H1074" s="10">
        <v>0</v>
      </c>
      <c r="I1074" s="10">
        <v>11.813673700000001</v>
      </c>
      <c r="J1074" s="10">
        <v>10.607081688999999</v>
      </c>
      <c r="K1074" s="10">
        <v>4.3561900000000001E-2</v>
      </c>
      <c r="L1074" s="10">
        <v>0</v>
      </c>
      <c r="M1074" s="10">
        <f t="shared" si="19"/>
        <v>361.89351983899996</v>
      </c>
    </row>
    <row r="1075" spans="1:13" x14ac:dyDescent="0.3">
      <c r="A1075" s="10">
        <v>4</v>
      </c>
      <c r="B1075" s="10" t="s">
        <v>1237</v>
      </c>
      <c r="C1075" s="164" t="s">
        <v>25391</v>
      </c>
      <c r="D1075" s="10" t="s">
        <v>25</v>
      </c>
      <c r="E1075" s="10">
        <v>183.62343900000002</v>
      </c>
      <c r="F1075" s="10">
        <v>50.997165756999998</v>
      </c>
      <c r="G1075" s="10">
        <v>102.383274</v>
      </c>
      <c r="H1075" s="10">
        <v>0</v>
      </c>
      <c r="I1075" s="10">
        <v>8.0759515999999998</v>
      </c>
      <c r="J1075" s="10">
        <v>4.2473970964000003</v>
      </c>
      <c r="K1075" s="10">
        <v>3.5853280000000001</v>
      </c>
      <c r="L1075" s="10">
        <v>0</v>
      </c>
      <c r="M1075" s="10">
        <f t="shared" si="19"/>
        <v>352.91255545340005</v>
      </c>
    </row>
    <row r="1076" spans="1:13" x14ac:dyDescent="0.3">
      <c r="A1076" s="10">
        <v>4</v>
      </c>
      <c r="B1076" s="10" t="s">
        <v>1237</v>
      </c>
      <c r="C1076" s="164" t="s">
        <v>25392</v>
      </c>
      <c r="D1076" s="10" t="s">
        <v>677</v>
      </c>
      <c r="E1076" s="10">
        <v>199.873437</v>
      </c>
      <c r="F1076" s="10">
        <v>129.58013306000001</v>
      </c>
      <c r="G1076" s="10">
        <v>13.47015</v>
      </c>
      <c r="H1076" s="10">
        <v>0</v>
      </c>
      <c r="I1076" s="10">
        <v>10.9925903</v>
      </c>
      <c r="J1076" s="10">
        <v>10.918475856000001</v>
      </c>
      <c r="K1076" s="10">
        <v>0.40175972999999998</v>
      </c>
      <c r="L1076" s="10">
        <v>0</v>
      </c>
      <c r="M1076" s="10">
        <f t="shared" si="19"/>
        <v>365.23654594599998</v>
      </c>
    </row>
    <row r="1077" spans="1:13" x14ac:dyDescent="0.3">
      <c r="A1077" s="10">
        <v>4</v>
      </c>
      <c r="B1077" s="10" t="s">
        <v>1237</v>
      </c>
      <c r="C1077" s="164" t="s">
        <v>25389</v>
      </c>
      <c r="D1077" s="10" t="s">
        <v>1242</v>
      </c>
      <c r="E1077" s="10">
        <v>560.58355000000006</v>
      </c>
      <c r="F1077" s="10">
        <v>105.33312024</v>
      </c>
      <c r="G1077" s="10">
        <v>707.80329400000005</v>
      </c>
      <c r="H1077" s="10">
        <v>0</v>
      </c>
      <c r="I1077" s="10">
        <v>25.314995400000001</v>
      </c>
      <c r="J1077" s="10">
        <v>8.8161992455</v>
      </c>
      <c r="K1077" s="10">
        <v>21.659066899999999</v>
      </c>
      <c r="L1077" s="10">
        <v>0</v>
      </c>
      <c r="M1077" s="10">
        <f t="shared" si="19"/>
        <v>1429.5102257855001</v>
      </c>
    </row>
    <row r="1078" spans="1:13" x14ac:dyDescent="0.3">
      <c r="A1078" s="10">
        <v>4</v>
      </c>
      <c r="B1078" s="10" t="s">
        <v>1237</v>
      </c>
      <c r="C1078" s="164" t="s">
        <v>25393</v>
      </c>
      <c r="D1078" s="10" t="s">
        <v>678</v>
      </c>
      <c r="E1078" s="10">
        <v>6012.3186000000005</v>
      </c>
      <c r="F1078" s="10">
        <v>4412.1856891999996</v>
      </c>
      <c r="G1078" s="10">
        <v>638.96645024999998</v>
      </c>
      <c r="H1078" s="10">
        <v>0</v>
      </c>
      <c r="I1078" s="10">
        <v>319.81296199999997</v>
      </c>
      <c r="J1078" s="10">
        <v>361.4030004</v>
      </c>
      <c r="K1078" s="10">
        <v>19.926955829000001</v>
      </c>
      <c r="L1078" s="10">
        <v>0</v>
      </c>
      <c r="M1078" s="10">
        <f t="shared" si="19"/>
        <v>11764.613657679</v>
      </c>
    </row>
    <row r="1079" spans="1:13" x14ac:dyDescent="0.3">
      <c r="A1079" s="10">
        <v>4</v>
      </c>
      <c r="B1079" s="10" t="s">
        <v>1237</v>
      </c>
      <c r="C1079" s="164" t="s">
        <v>25394</v>
      </c>
      <c r="D1079" s="10" t="s">
        <v>23322</v>
      </c>
      <c r="E1079" s="10">
        <v>79.110417999999996</v>
      </c>
      <c r="F1079" s="10">
        <v>36.894052952000003</v>
      </c>
      <c r="G1079" s="10">
        <v>521.14530000000002</v>
      </c>
      <c r="H1079" s="10">
        <v>0</v>
      </c>
      <c r="I1079" s="10">
        <v>4.1891699500000001</v>
      </c>
      <c r="J1079" s="10">
        <v>3.1533992476999999</v>
      </c>
      <c r="K1079" s="10">
        <v>15.543636899999999</v>
      </c>
      <c r="L1079" s="10">
        <v>0</v>
      </c>
      <c r="M1079" s="10">
        <f t="shared" si="19"/>
        <v>660.03597704970002</v>
      </c>
    </row>
    <row r="1080" spans="1:13" x14ac:dyDescent="0.3">
      <c r="A1080" s="10">
        <v>4</v>
      </c>
      <c r="B1080" s="10" t="s">
        <v>1237</v>
      </c>
      <c r="C1080" s="164" t="s">
        <v>25395</v>
      </c>
      <c r="D1080" s="10" t="s">
        <v>29</v>
      </c>
      <c r="E1080" s="10">
        <v>226.99402800000001</v>
      </c>
      <c r="F1080" s="10">
        <v>91.986525184000001</v>
      </c>
      <c r="G1080" s="10">
        <v>31.769570099999999</v>
      </c>
      <c r="H1080" s="10">
        <v>0</v>
      </c>
      <c r="I1080" s="10">
        <v>11.640211000000001</v>
      </c>
      <c r="J1080" s="10">
        <v>7.5258486266000002</v>
      </c>
      <c r="K1080" s="10">
        <v>0.72980807000000003</v>
      </c>
      <c r="L1080" s="10">
        <v>0</v>
      </c>
      <c r="M1080" s="10">
        <f t="shared" si="19"/>
        <v>370.64599098060006</v>
      </c>
    </row>
    <row r="1081" spans="1:13" x14ac:dyDescent="0.3">
      <c r="A1081" s="10">
        <v>4</v>
      </c>
      <c r="B1081" s="10" t="s">
        <v>1237</v>
      </c>
      <c r="C1081" s="164" t="s">
        <v>25397</v>
      </c>
      <c r="D1081" s="10" t="s">
        <v>25396</v>
      </c>
      <c r="E1081" s="10">
        <v>399.04680999999999</v>
      </c>
      <c r="F1081" s="10">
        <v>260.02222012999999</v>
      </c>
      <c r="G1081" s="10">
        <v>93.925692499999997</v>
      </c>
      <c r="H1081" s="10">
        <v>0</v>
      </c>
      <c r="I1081" s="10">
        <v>23.4313474</v>
      </c>
      <c r="J1081" s="10">
        <v>21.428683241000002</v>
      </c>
      <c r="K1081" s="10">
        <v>2.49660379</v>
      </c>
      <c r="L1081" s="10">
        <v>0</v>
      </c>
      <c r="M1081" s="10">
        <f t="shared" si="19"/>
        <v>800.35135706100004</v>
      </c>
    </row>
    <row r="1082" spans="1:13" x14ac:dyDescent="0.3">
      <c r="A1082" s="10">
        <v>4</v>
      </c>
      <c r="B1082" s="10" t="s">
        <v>1237</v>
      </c>
      <c r="C1082" s="164" t="s">
        <v>25399</v>
      </c>
      <c r="D1082" s="10" t="s">
        <v>25398</v>
      </c>
      <c r="E1082" s="10">
        <v>1057.05906</v>
      </c>
      <c r="F1082" s="10">
        <v>287.34517481</v>
      </c>
      <c r="G1082" s="10">
        <v>264.55069950000001</v>
      </c>
      <c r="H1082" s="10">
        <v>0</v>
      </c>
      <c r="I1082" s="10">
        <v>48.291262500000002</v>
      </c>
      <c r="J1082" s="10">
        <v>24.187755805999998</v>
      </c>
      <c r="K1082" s="10">
        <v>7.7208003992999998</v>
      </c>
      <c r="L1082" s="10">
        <v>0</v>
      </c>
      <c r="M1082" s="10">
        <f t="shared" si="19"/>
        <v>1689.1547530153002</v>
      </c>
    </row>
    <row r="1083" spans="1:13" x14ac:dyDescent="0.3">
      <c r="A1083" s="10">
        <v>4</v>
      </c>
      <c r="B1083" s="10" t="s">
        <v>1237</v>
      </c>
      <c r="C1083" s="164" t="s">
        <v>25400</v>
      </c>
      <c r="D1083" s="10" t="s">
        <v>680</v>
      </c>
      <c r="E1083" s="10">
        <v>785.44858999999997</v>
      </c>
      <c r="F1083" s="10">
        <v>845.98953850999999</v>
      </c>
      <c r="G1083" s="10">
        <v>9.4255881215000006</v>
      </c>
      <c r="H1083" s="10">
        <v>787.87534979999998</v>
      </c>
      <c r="I1083" s="10">
        <v>52.227356900000004</v>
      </c>
      <c r="J1083" s="10">
        <v>69.132056237</v>
      </c>
      <c r="K1083" s="10">
        <v>0.28112690080000002</v>
      </c>
      <c r="L1083" s="10">
        <v>26.881305943000001</v>
      </c>
      <c r="M1083" s="10">
        <f t="shared" si="19"/>
        <v>2577.2609124122996</v>
      </c>
    </row>
    <row r="1084" spans="1:13" x14ac:dyDescent="0.3">
      <c r="A1084" s="10">
        <v>4</v>
      </c>
      <c r="B1084" s="10" t="s">
        <v>1237</v>
      </c>
      <c r="C1084" s="164" t="s">
        <v>25401</v>
      </c>
      <c r="D1084" s="10" t="s">
        <v>805</v>
      </c>
      <c r="E1084" s="10">
        <v>247.537756</v>
      </c>
      <c r="F1084" s="10">
        <v>158.70635419999999</v>
      </c>
      <c r="G1084" s="10">
        <v>215.331739</v>
      </c>
      <c r="H1084" s="10">
        <v>0</v>
      </c>
      <c r="I1084" s="10">
        <v>11.60624</v>
      </c>
      <c r="J1084" s="10">
        <v>13.220089023</v>
      </c>
      <c r="K1084" s="10">
        <v>6.2359848900000001</v>
      </c>
      <c r="L1084" s="10">
        <v>0</v>
      </c>
      <c r="M1084" s="10">
        <f t="shared" si="19"/>
        <v>652.63816311300002</v>
      </c>
    </row>
    <row r="1085" spans="1:13" x14ac:dyDescent="0.3">
      <c r="A1085" s="10">
        <v>4</v>
      </c>
      <c r="B1085" s="10" t="s">
        <v>1237</v>
      </c>
      <c r="C1085" s="164" t="s">
        <v>25403</v>
      </c>
      <c r="D1085" s="10" t="s">
        <v>25402</v>
      </c>
      <c r="E1085" s="10">
        <v>899.17867000000001</v>
      </c>
      <c r="F1085" s="10">
        <v>354.72758305000002</v>
      </c>
      <c r="G1085" s="10">
        <v>0.31228931500000001</v>
      </c>
      <c r="H1085" s="10">
        <v>57.530189999999997</v>
      </c>
      <c r="I1085" s="10">
        <v>54.011885399999997</v>
      </c>
      <c r="J1085" s="10">
        <v>27.55254922</v>
      </c>
      <c r="K1085" s="10">
        <v>1.09359192E-2</v>
      </c>
      <c r="L1085" s="10">
        <v>1.8443458500000001</v>
      </c>
      <c r="M1085" s="10">
        <f t="shared" si="19"/>
        <v>1395.1684487542</v>
      </c>
    </row>
    <row r="1086" spans="1:13" x14ac:dyDescent="0.3">
      <c r="A1086" s="10">
        <v>4</v>
      </c>
      <c r="B1086" s="10" t="s">
        <v>1237</v>
      </c>
      <c r="C1086" s="164" t="s">
        <v>25404</v>
      </c>
      <c r="D1086" s="10" t="s">
        <v>111</v>
      </c>
      <c r="E1086" s="10">
        <v>1696.62508</v>
      </c>
      <c r="F1086" s="10">
        <v>524.85479705</v>
      </c>
      <c r="G1086" s="10">
        <v>49.141535599999997</v>
      </c>
      <c r="H1086" s="10">
        <v>0</v>
      </c>
      <c r="I1086" s="10">
        <v>74.185564499999998</v>
      </c>
      <c r="J1086" s="10">
        <v>43.624907815</v>
      </c>
      <c r="K1086" s="10">
        <v>1.6146812399999999</v>
      </c>
      <c r="L1086" s="10">
        <v>0</v>
      </c>
      <c r="M1086" s="10">
        <f t="shared" si="19"/>
        <v>2390.0465662050001</v>
      </c>
    </row>
    <row r="1087" spans="1:13" x14ac:dyDescent="0.3">
      <c r="A1087" s="10">
        <v>4</v>
      </c>
      <c r="B1087" s="10" t="s">
        <v>1237</v>
      </c>
      <c r="C1087" s="164" t="s">
        <v>25406</v>
      </c>
      <c r="D1087" s="10" t="s">
        <v>25405</v>
      </c>
      <c r="E1087" s="10">
        <v>65.572688999999997</v>
      </c>
      <c r="F1087" s="10">
        <v>174.85782502999999</v>
      </c>
      <c r="G1087" s="10">
        <v>0</v>
      </c>
      <c r="H1087" s="10">
        <v>81.212311596999996</v>
      </c>
      <c r="I1087" s="10">
        <v>3.6150725600000002</v>
      </c>
      <c r="J1087" s="10">
        <v>9.8083731094999997</v>
      </c>
      <c r="K1087" s="10">
        <v>0</v>
      </c>
      <c r="L1087" s="10">
        <v>2.603561038</v>
      </c>
      <c r="M1087" s="10">
        <f t="shared" si="19"/>
        <v>337.66983233449997</v>
      </c>
    </row>
    <row r="1088" spans="1:13" x14ac:dyDescent="0.3">
      <c r="A1088" s="10">
        <v>4</v>
      </c>
      <c r="B1088" s="10" t="s">
        <v>1237</v>
      </c>
      <c r="C1088" s="164" t="s">
        <v>25408</v>
      </c>
      <c r="D1088" s="10" t="s">
        <v>25407</v>
      </c>
      <c r="E1088" s="10">
        <v>184.190406</v>
      </c>
      <c r="F1088" s="10">
        <v>254.53041368000001</v>
      </c>
      <c r="G1088" s="10">
        <v>8.4664000000000001</v>
      </c>
      <c r="H1088" s="10">
        <v>1.1025689999999999</v>
      </c>
      <c r="I1088" s="10">
        <v>10.9198442</v>
      </c>
      <c r="J1088" s="10">
        <v>20.137655722000002</v>
      </c>
      <c r="K1088" s="10">
        <v>0.19173119999999999</v>
      </c>
      <c r="L1088" s="10">
        <v>3.5346879999999997E-2</v>
      </c>
      <c r="M1088" s="10">
        <f t="shared" si="19"/>
        <v>479.574366682</v>
      </c>
    </row>
    <row r="1089" spans="1:13" x14ac:dyDescent="0.3">
      <c r="A1089" s="10">
        <v>4</v>
      </c>
      <c r="B1089" s="10" t="s">
        <v>1237</v>
      </c>
      <c r="C1089" s="164" t="s">
        <v>25410</v>
      </c>
      <c r="D1089" s="10" t="s">
        <v>25409</v>
      </c>
      <c r="E1089" s="10">
        <v>575.43124</v>
      </c>
      <c r="F1089" s="10">
        <v>175.14486984999999</v>
      </c>
      <c r="G1089" s="10">
        <v>0</v>
      </c>
      <c r="H1089" s="10">
        <v>108.87121897</v>
      </c>
      <c r="I1089" s="10">
        <v>26.346750499999999</v>
      </c>
      <c r="J1089" s="10">
        <v>13.850089780999999</v>
      </c>
      <c r="K1089" s="10">
        <v>0</v>
      </c>
      <c r="L1089" s="10">
        <v>3.5236953933000001</v>
      </c>
      <c r="M1089" s="10">
        <f t="shared" si="19"/>
        <v>903.16786449429992</v>
      </c>
    </row>
    <row r="1090" spans="1:13" x14ac:dyDescent="0.3">
      <c r="A1090" s="10">
        <v>4</v>
      </c>
      <c r="B1090" s="10" t="s">
        <v>1237</v>
      </c>
      <c r="C1090" s="164" t="s">
        <v>25412</v>
      </c>
      <c r="D1090" s="10" t="s">
        <v>25411</v>
      </c>
      <c r="E1090" s="10">
        <v>92.018601000000004</v>
      </c>
      <c r="F1090" s="10">
        <v>170.33873048000001</v>
      </c>
      <c r="G1090" s="10">
        <v>11.7943</v>
      </c>
      <c r="H1090" s="10">
        <v>0.56399299999999997</v>
      </c>
      <c r="I1090" s="10">
        <v>5.0206737600000002</v>
      </c>
      <c r="J1090" s="10">
        <v>12.698592788999999</v>
      </c>
      <c r="K1090" s="10">
        <v>0.267096</v>
      </c>
      <c r="L1090" s="10">
        <v>1.8080889999999999E-2</v>
      </c>
      <c r="M1090" s="10">
        <f t="shared" si="19"/>
        <v>292.72006791900003</v>
      </c>
    </row>
    <row r="1091" spans="1:13" x14ac:dyDescent="0.3">
      <c r="A1091" s="10">
        <v>4</v>
      </c>
      <c r="B1091" s="10" t="s">
        <v>1237</v>
      </c>
      <c r="C1091" s="164" t="s">
        <v>25413</v>
      </c>
      <c r="D1091" s="10" t="s">
        <v>682</v>
      </c>
      <c r="E1091" s="10">
        <v>177.18427299999999</v>
      </c>
      <c r="F1091" s="10">
        <v>130.30961496</v>
      </c>
      <c r="G1091" s="10">
        <v>19.21738393</v>
      </c>
      <c r="H1091" s="10">
        <v>0</v>
      </c>
      <c r="I1091" s="10">
        <v>10.595572900000001</v>
      </c>
      <c r="J1091" s="10">
        <v>10.721325815</v>
      </c>
      <c r="K1091" s="10">
        <v>0.67296666199999999</v>
      </c>
      <c r="L1091" s="10">
        <v>0</v>
      </c>
      <c r="M1091" s="10">
        <f t="shared" si="19"/>
        <v>348.70113726699998</v>
      </c>
    </row>
    <row r="1092" spans="1:13" x14ac:dyDescent="0.3">
      <c r="A1092" s="10">
        <v>4</v>
      </c>
      <c r="B1092" s="10" t="s">
        <v>1237</v>
      </c>
      <c r="C1092" s="164" t="s">
        <v>25414</v>
      </c>
      <c r="D1092" s="10" t="s">
        <v>683</v>
      </c>
      <c r="E1092" s="10">
        <v>704.16683</v>
      </c>
      <c r="F1092" s="10">
        <v>552.00139586</v>
      </c>
      <c r="G1092" s="10">
        <v>24.307770550000001</v>
      </c>
      <c r="H1092" s="10">
        <v>42.526021995999997</v>
      </c>
      <c r="I1092" s="10">
        <v>42.542398300000002</v>
      </c>
      <c r="J1092" s="10">
        <v>46.30139363</v>
      </c>
      <c r="K1092" s="10">
        <v>0.73379545300000004</v>
      </c>
      <c r="L1092" s="10">
        <v>1.3633303228</v>
      </c>
      <c r="M1092" s="10">
        <f t="shared" si="19"/>
        <v>1413.9429361118</v>
      </c>
    </row>
    <row r="1093" spans="1:13" x14ac:dyDescent="0.3">
      <c r="A1093" s="10">
        <v>4</v>
      </c>
      <c r="B1093" s="10" t="s">
        <v>1237</v>
      </c>
      <c r="C1093" s="164" t="s">
        <v>25415</v>
      </c>
      <c r="D1093" s="10" t="s">
        <v>66</v>
      </c>
      <c r="E1093" s="10">
        <v>334.21538199999998</v>
      </c>
      <c r="F1093" s="10">
        <v>53.909443830000001</v>
      </c>
      <c r="G1093" s="10">
        <v>0</v>
      </c>
      <c r="H1093" s="10">
        <v>0</v>
      </c>
      <c r="I1093" s="10">
        <v>13.5799608</v>
      </c>
      <c r="J1093" s="10">
        <v>4.4212527214000001</v>
      </c>
      <c r="K1093" s="10">
        <v>0</v>
      </c>
      <c r="L1093" s="10">
        <v>0</v>
      </c>
      <c r="M1093" s="10">
        <f t="shared" si="19"/>
        <v>406.12603935139992</v>
      </c>
    </row>
    <row r="1094" spans="1:13" x14ac:dyDescent="0.3">
      <c r="A1094" s="10">
        <v>4</v>
      </c>
      <c r="B1094" s="10" t="s">
        <v>1237</v>
      </c>
      <c r="C1094" s="164" t="s">
        <v>25416</v>
      </c>
      <c r="D1094" s="10" t="s">
        <v>305</v>
      </c>
      <c r="E1094" s="10">
        <v>827.85812999999996</v>
      </c>
      <c r="F1094" s="10">
        <v>341.06306669000003</v>
      </c>
      <c r="G1094" s="10">
        <v>19.880900400000002</v>
      </c>
      <c r="H1094" s="10">
        <v>0</v>
      </c>
      <c r="I1094" s="10">
        <v>44.949761200000005</v>
      </c>
      <c r="J1094" s="10">
        <v>28.708243081999999</v>
      </c>
      <c r="K1094" s="10">
        <v>0.66315707999999995</v>
      </c>
      <c r="L1094" s="10">
        <v>0</v>
      </c>
      <c r="M1094" s="10">
        <f t="shared" si="19"/>
        <v>1263.1232584520001</v>
      </c>
    </row>
    <row r="1095" spans="1:13" x14ac:dyDescent="0.3">
      <c r="A1095" s="10">
        <v>4</v>
      </c>
      <c r="B1095" s="10" t="s">
        <v>1237</v>
      </c>
      <c r="C1095" s="164" t="s">
        <v>25417</v>
      </c>
      <c r="D1095" s="10" t="s">
        <v>272</v>
      </c>
      <c r="E1095" s="10">
        <v>304.89870000000002</v>
      </c>
      <c r="F1095" s="10">
        <v>142.03717931</v>
      </c>
      <c r="G1095" s="10">
        <v>376.28563220000001</v>
      </c>
      <c r="H1095" s="10">
        <v>0</v>
      </c>
      <c r="I1095" s="10">
        <v>18.086451199999999</v>
      </c>
      <c r="J1095" s="10">
        <v>11.736617986000001</v>
      </c>
      <c r="K1095" s="10">
        <v>11.045043475</v>
      </c>
      <c r="L1095" s="10">
        <v>0</v>
      </c>
      <c r="M1095" s="10">
        <f t="shared" ref="M1095:M1158" si="20">SUM(E1095:L1095)</f>
        <v>864.0896241710002</v>
      </c>
    </row>
    <row r="1096" spans="1:13" x14ac:dyDescent="0.3">
      <c r="A1096" s="10">
        <v>4</v>
      </c>
      <c r="B1096" s="10" t="s">
        <v>1237</v>
      </c>
      <c r="C1096" s="164" t="s">
        <v>25418</v>
      </c>
      <c r="D1096" s="10" t="s">
        <v>1244</v>
      </c>
      <c r="E1096" s="10">
        <v>1246.0769499999999</v>
      </c>
      <c r="F1096" s="10">
        <v>444.27250502999999</v>
      </c>
      <c r="G1096" s="10">
        <v>509.79134349999998</v>
      </c>
      <c r="H1096" s="10">
        <v>0</v>
      </c>
      <c r="I1096" s="10">
        <v>57.709899399999998</v>
      </c>
      <c r="J1096" s="10">
        <v>37.587876113999997</v>
      </c>
      <c r="K1096" s="10">
        <v>15.021509824000001</v>
      </c>
      <c r="L1096" s="10">
        <v>0</v>
      </c>
      <c r="M1096" s="10">
        <f t="shared" si="20"/>
        <v>2310.4600838679999</v>
      </c>
    </row>
    <row r="1097" spans="1:13" x14ac:dyDescent="0.3">
      <c r="A1097" s="10">
        <v>4</v>
      </c>
      <c r="B1097" s="10" t="s">
        <v>1237</v>
      </c>
      <c r="C1097" s="164" t="s">
        <v>25419</v>
      </c>
      <c r="D1097" s="10" t="s">
        <v>591</v>
      </c>
      <c r="E1097" s="10">
        <v>538.78300000000002</v>
      </c>
      <c r="F1097" s="10">
        <v>189.66332675999999</v>
      </c>
      <c r="G1097" s="10">
        <v>222.33562436</v>
      </c>
      <c r="H1097" s="10">
        <v>0</v>
      </c>
      <c r="I1097" s="10">
        <v>30.387101999999999</v>
      </c>
      <c r="J1097" s="10">
        <v>15.847892291999999</v>
      </c>
      <c r="K1097" s="10">
        <v>7.7276659240000001</v>
      </c>
      <c r="L1097" s="10">
        <v>0</v>
      </c>
      <c r="M1097" s="10">
        <f t="shared" si="20"/>
        <v>1004.744611336</v>
      </c>
    </row>
    <row r="1098" spans="1:13" x14ac:dyDescent="0.3">
      <c r="A1098" s="10">
        <v>4</v>
      </c>
      <c r="B1098" s="10" t="s">
        <v>1237</v>
      </c>
      <c r="C1098" s="164" t="s">
        <v>25420</v>
      </c>
      <c r="D1098" s="10" t="s">
        <v>685</v>
      </c>
      <c r="E1098" s="10">
        <v>1133.3027199999999</v>
      </c>
      <c r="F1098" s="10">
        <v>299.57314546999999</v>
      </c>
      <c r="G1098" s="10">
        <v>384.77135446</v>
      </c>
      <c r="H1098" s="10">
        <v>0</v>
      </c>
      <c r="I1098" s="10">
        <v>59.007408999999996</v>
      </c>
      <c r="J1098" s="10">
        <v>25.089581469999999</v>
      </c>
      <c r="K1098" s="10">
        <v>12.826509060999999</v>
      </c>
      <c r="L1098" s="10">
        <v>0</v>
      </c>
      <c r="M1098" s="10">
        <f t="shared" si="20"/>
        <v>1914.5707194610002</v>
      </c>
    </row>
    <row r="1099" spans="1:13" x14ac:dyDescent="0.3">
      <c r="A1099" s="10">
        <v>4</v>
      </c>
      <c r="B1099" s="10" t="s">
        <v>1237</v>
      </c>
      <c r="C1099" s="164" t="s">
        <v>25422</v>
      </c>
      <c r="D1099" s="10" t="s">
        <v>25421</v>
      </c>
      <c r="E1099" s="10">
        <v>319.878646</v>
      </c>
      <c r="F1099" s="10">
        <v>148.45490844</v>
      </c>
      <c r="G1099" s="10">
        <v>422.66454399999998</v>
      </c>
      <c r="H1099" s="10">
        <v>0</v>
      </c>
      <c r="I1099" s="10">
        <v>18.651690299999999</v>
      </c>
      <c r="J1099" s="10">
        <v>12.392452413999999</v>
      </c>
      <c r="K1099" s="10">
        <v>12.52703159</v>
      </c>
      <c r="L1099" s="10">
        <v>0</v>
      </c>
      <c r="M1099" s="10">
        <f t="shared" si="20"/>
        <v>934.56927274399993</v>
      </c>
    </row>
    <row r="1100" spans="1:13" x14ac:dyDescent="0.3">
      <c r="A1100" s="10">
        <v>4</v>
      </c>
      <c r="B1100" s="10" t="s">
        <v>1237</v>
      </c>
      <c r="C1100" s="164" t="s">
        <v>25424</v>
      </c>
      <c r="D1100" s="10" t="s">
        <v>25423</v>
      </c>
      <c r="E1100" s="10">
        <v>571.89594</v>
      </c>
      <c r="F1100" s="10">
        <v>321.02048127</v>
      </c>
      <c r="G1100" s="10">
        <v>5.1016596999999999</v>
      </c>
      <c r="H1100" s="10">
        <v>0</v>
      </c>
      <c r="I1100" s="10">
        <v>28.2360884</v>
      </c>
      <c r="J1100" s="10">
        <v>27.166461077000001</v>
      </c>
      <c r="K1100" s="10">
        <v>0.12920889999999999</v>
      </c>
      <c r="L1100" s="10">
        <v>0</v>
      </c>
      <c r="M1100" s="10">
        <f t="shared" si="20"/>
        <v>953.54983934699999</v>
      </c>
    </row>
    <row r="1101" spans="1:13" x14ac:dyDescent="0.3">
      <c r="A1101" s="10">
        <v>4</v>
      </c>
      <c r="B1101" s="10" t="s">
        <v>1237</v>
      </c>
      <c r="C1101" s="164" t="s">
        <v>25425</v>
      </c>
      <c r="D1101" s="10" t="s">
        <v>24883</v>
      </c>
      <c r="E1101" s="10">
        <v>238.24576300000001</v>
      </c>
      <c r="F1101" s="10">
        <v>97.048136898999999</v>
      </c>
      <c r="G1101" s="10">
        <v>195.81105116000001</v>
      </c>
      <c r="H1101" s="10">
        <v>0</v>
      </c>
      <c r="I1101" s="10">
        <v>13.895403399999999</v>
      </c>
      <c r="J1101" s="10">
        <v>8.2117597007000001</v>
      </c>
      <c r="K1101" s="10">
        <v>5.7406811115999998</v>
      </c>
      <c r="L1101" s="10">
        <v>0</v>
      </c>
      <c r="M1101" s="10">
        <f t="shared" si="20"/>
        <v>558.95279527129992</v>
      </c>
    </row>
    <row r="1102" spans="1:13" x14ac:dyDescent="0.3">
      <c r="A1102" s="10">
        <v>4</v>
      </c>
      <c r="B1102" s="10" t="s">
        <v>1237</v>
      </c>
      <c r="C1102" s="164" t="s">
        <v>25427</v>
      </c>
      <c r="D1102" s="10" t="s">
        <v>25426</v>
      </c>
      <c r="E1102" s="10">
        <v>249.93392499999999</v>
      </c>
      <c r="F1102" s="10">
        <v>194.33760168000001</v>
      </c>
      <c r="G1102" s="10">
        <v>47.865725249999997</v>
      </c>
      <c r="H1102" s="10">
        <v>0</v>
      </c>
      <c r="I1102" s="10">
        <v>14.2017943</v>
      </c>
      <c r="J1102" s="10">
        <v>16.299929376000001</v>
      </c>
      <c r="K1102" s="10">
        <v>1.1623351991999999</v>
      </c>
      <c r="L1102" s="10">
        <v>0</v>
      </c>
      <c r="M1102" s="10">
        <f t="shared" si="20"/>
        <v>523.80131080519993</v>
      </c>
    </row>
    <row r="1103" spans="1:13" x14ac:dyDescent="0.3">
      <c r="A1103" s="10">
        <v>4</v>
      </c>
      <c r="B1103" s="10" t="s">
        <v>1237</v>
      </c>
      <c r="C1103" s="164" t="s">
        <v>25429</v>
      </c>
      <c r="D1103" s="10" t="s">
        <v>25428</v>
      </c>
      <c r="E1103" s="10">
        <v>203.87824899999998</v>
      </c>
      <c r="F1103" s="10">
        <v>104.7088909</v>
      </c>
      <c r="G1103" s="10">
        <v>40.986742999999997</v>
      </c>
      <c r="H1103" s="10">
        <v>0</v>
      </c>
      <c r="I1103" s="10">
        <v>11.1590419</v>
      </c>
      <c r="J1103" s="10">
        <v>8.6956789854000007</v>
      </c>
      <c r="K1103" s="10">
        <v>1.3321753000000001</v>
      </c>
      <c r="L1103" s="10">
        <v>0</v>
      </c>
      <c r="M1103" s="10">
        <f t="shared" si="20"/>
        <v>370.76077908539997</v>
      </c>
    </row>
    <row r="1104" spans="1:13" x14ac:dyDescent="0.3">
      <c r="A1104" s="10">
        <v>4</v>
      </c>
      <c r="B1104" s="10" t="s">
        <v>1237</v>
      </c>
      <c r="C1104" s="164" t="s">
        <v>25431</v>
      </c>
      <c r="D1104" s="10" t="s">
        <v>25430</v>
      </c>
      <c r="E1104" s="10">
        <v>749.20465999999999</v>
      </c>
      <c r="F1104" s="10">
        <v>216.18253977000001</v>
      </c>
      <c r="G1104" s="10">
        <v>37.223165999999999</v>
      </c>
      <c r="H1104" s="10">
        <v>0</v>
      </c>
      <c r="I1104" s="10">
        <v>33.838522599999997</v>
      </c>
      <c r="J1104" s="10">
        <v>18.087573591000002</v>
      </c>
      <c r="K1104" s="10">
        <v>0.84296311999999995</v>
      </c>
      <c r="L1104" s="10">
        <v>0</v>
      </c>
      <c r="M1104" s="10">
        <f t="shared" si="20"/>
        <v>1055.3794250809999</v>
      </c>
    </row>
    <row r="1105" spans="1:13" x14ac:dyDescent="0.3">
      <c r="A1105" s="10">
        <v>4</v>
      </c>
      <c r="B1105" s="10" t="s">
        <v>1237</v>
      </c>
      <c r="C1105" s="164" t="s">
        <v>25432</v>
      </c>
      <c r="D1105" s="10" t="s">
        <v>687</v>
      </c>
      <c r="E1105" s="10">
        <v>155.25509399999999</v>
      </c>
      <c r="F1105" s="10">
        <v>68.250547084999994</v>
      </c>
      <c r="G1105" s="10">
        <v>22.427416099999999</v>
      </c>
      <c r="H1105" s="10">
        <v>0</v>
      </c>
      <c r="I1105" s="10">
        <v>8.4133741999999998</v>
      </c>
      <c r="J1105" s="10">
        <v>5.6265804007</v>
      </c>
      <c r="K1105" s="10">
        <v>0.50789506699999998</v>
      </c>
      <c r="L1105" s="10">
        <v>0</v>
      </c>
      <c r="M1105" s="10">
        <f t="shared" si="20"/>
        <v>260.48090685269995</v>
      </c>
    </row>
    <row r="1106" spans="1:13" x14ac:dyDescent="0.3">
      <c r="A1106" s="10">
        <v>4</v>
      </c>
      <c r="B1106" s="10" t="s">
        <v>1237</v>
      </c>
      <c r="C1106" s="164" t="s">
        <v>25434</v>
      </c>
      <c r="D1106" s="10" t="s">
        <v>25433</v>
      </c>
      <c r="E1106" s="10">
        <v>130.88002399999999</v>
      </c>
      <c r="F1106" s="10">
        <v>120.99391673</v>
      </c>
      <c r="G1106" s="10">
        <v>1.4559849999999999E-3</v>
      </c>
      <c r="H1106" s="10">
        <v>0</v>
      </c>
      <c r="I1106" s="10">
        <v>7.8234175000000006</v>
      </c>
      <c r="J1106" s="10">
        <v>10.194631531000001</v>
      </c>
      <c r="K1106" s="10">
        <v>5.0986699999999998E-5</v>
      </c>
      <c r="L1106" s="10">
        <v>0</v>
      </c>
      <c r="M1106" s="10">
        <f t="shared" si="20"/>
        <v>269.89349673269999</v>
      </c>
    </row>
    <row r="1107" spans="1:13" x14ac:dyDescent="0.3">
      <c r="A1107" s="10">
        <v>4</v>
      </c>
      <c r="B1107" s="10" t="s">
        <v>1237</v>
      </c>
      <c r="C1107" s="164" t="s">
        <v>25436</v>
      </c>
      <c r="D1107" s="10" t="s">
        <v>25435</v>
      </c>
      <c r="E1107" s="10">
        <v>39.1549683</v>
      </c>
      <c r="F1107" s="10">
        <v>175.52556483999999</v>
      </c>
      <c r="G1107" s="10">
        <v>0</v>
      </c>
      <c r="H1107" s="10">
        <v>35.246899999999997</v>
      </c>
      <c r="I1107" s="10">
        <v>2.1479798699999999</v>
      </c>
      <c r="J1107" s="10">
        <v>10.255211256999999</v>
      </c>
      <c r="K1107" s="10">
        <v>0</v>
      </c>
      <c r="L1107" s="10">
        <v>1.1299680000000001</v>
      </c>
      <c r="M1107" s="10">
        <f t="shared" si="20"/>
        <v>263.46059226700004</v>
      </c>
    </row>
    <row r="1108" spans="1:13" x14ac:dyDescent="0.3">
      <c r="A1108" s="10">
        <v>4</v>
      </c>
      <c r="B1108" s="10" t="s">
        <v>1237</v>
      </c>
      <c r="C1108" s="164" t="s">
        <v>25437</v>
      </c>
      <c r="D1108" s="10" t="s">
        <v>688</v>
      </c>
      <c r="E1108" s="10">
        <v>951.02385000000004</v>
      </c>
      <c r="F1108" s="10">
        <v>1027.8076887</v>
      </c>
      <c r="G1108" s="10">
        <v>351.13684599999999</v>
      </c>
      <c r="H1108" s="10">
        <v>0</v>
      </c>
      <c r="I1108" s="10">
        <v>57.082225100000002</v>
      </c>
      <c r="J1108" s="10">
        <v>85.865067291000003</v>
      </c>
      <c r="K1108" s="10">
        <v>10.4319001</v>
      </c>
      <c r="L1108" s="10">
        <v>0</v>
      </c>
      <c r="M1108" s="10">
        <f t="shared" si="20"/>
        <v>2483.3475771909998</v>
      </c>
    </row>
    <row r="1109" spans="1:13" x14ac:dyDescent="0.3">
      <c r="A1109" s="10">
        <v>4</v>
      </c>
      <c r="B1109" s="10" t="s">
        <v>1237</v>
      </c>
      <c r="C1109" s="164" t="s">
        <v>25439</v>
      </c>
      <c r="D1109" s="10" t="s">
        <v>25438</v>
      </c>
      <c r="E1109" s="10">
        <v>392.03005300000001</v>
      </c>
      <c r="F1109" s="10">
        <v>124.33654401</v>
      </c>
      <c r="G1109" s="10">
        <v>9.6321276999999998</v>
      </c>
      <c r="H1109" s="10">
        <v>0</v>
      </c>
      <c r="I1109" s="10">
        <v>19.204094399999999</v>
      </c>
      <c r="J1109" s="10">
        <v>10.109110324</v>
      </c>
      <c r="K1109" s="10">
        <v>0.28728724100000003</v>
      </c>
      <c r="L1109" s="10">
        <v>0</v>
      </c>
      <c r="M1109" s="10">
        <f t="shared" si="20"/>
        <v>555.59921667499987</v>
      </c>
    </row>
    <row r="1110" spans="1:13" x14ac:dyDescent="0.3">
      <c r="A1110" s="10">
        <v>4</v>
      </c>
      <c r="B1110" s="10" t="s">
        <v>1237</v>
      </c>
      <c r="C1110" s="164" t="s">
        <v>25440</v>
      </c>
      <c r="D1110" s="10" t="s">
        <v>689</v>
      </c>
      <c r="E1110" s="10">
        <v>5041.3134</v>
      </c>
      <c r="F1110" s="10">
        <v>3483.4755067999999</v>
      </c>
      <c r="G1110" s="10">
        <v>120.68762533</v>
      </c>
      <c r="H1110" s="10">
        <v>0</v>
      </c>
      <c r="I1110" s="10">
        <v>257.86292500000002</v>
      </c>
      <c r="J1110" s="10">
        <v>287.52742898000002</v>
      </c>
      <c r="K1110" s="10">
        <v>3.7279433141</v>
      </c>
      <c r="L1110" s="10">
        <v>0</v>
      </c>
      <c r="M1110" s="10">
        <f t="shared" si="20"/>
        <v>9194.5948294240989</v>
      </c>
    </row>
    <row r="1111" spans="1:13" x14ac:dyDescent="0.3">
      <c r="A1111" s="10">
        <v>4</v>
      </c>
      <c r="B1111" s="10" t="s">
        <v>1237</v>
      </c>
      <c r="C1111" s="164" t="s">
        <v>25441</v>
      </c>
      <c r="D1111" s="10" t="s">
        <v>367</v>
      </c>
      <c r="E1111" s="10">
        <v>214.93493699999999</v>
      </c>
      <c r="F1111" s="10">
        <v>74.517535245000005</v>
      </c>
      <c r="G1111" s="10">
        <v>1.7687440000000001</v>
      </c>
      <c r="H1111" s="10">
        <v>0</v>
      </c>
      <c r="I1111" s="10">
        <v>9.0838986999999989</v>
      </c>
      <c r="J1111" s="10">
        <v>5.8656821903000003</v>
      </c>
      <c r="K1111" s="10">
        <v>5.27544E-2</v>
      </c>
      <c r="L1111" s="10">
        <v>0</v>
      </c>
      <c r="M1111" s="10">
        <f t="shared" si="20"/>
        <v>306.22355153530003</v>
      </c>
    </row>
    <row r="1112" spans="1:13" x14ac:dyDescent="0.3">
      <c r="A1112" s="10">
        <v>4</v>
      </c>
      <c r="B1112" s="10" t="s">
        <v>1237</v>
      </c>
      <c r="C1112" s="164" t="s">
        <v>25442</v>
      </c>
      <c r="D1112" s="10" t="s">
        <v>69</v>
      </c>
      <c r="E1112" s="10">
        <v>95.298642999999998</v>
      </c>
      <c r="F1112" s="10">
        <v>193.21552983999999</v>
      </c>
      <c r="G1112" s="10">
        <v>0.65799839999999998</v>
      </c>
      <c r="H1112" s="10">
        <v>0</v>
      </c>
      <c r="I1112" s="10">
        <v>5.1622191100000006</v>
      </c>
      <c r="J1112" s="10">
        <v>14.946048784</v>
      </c>
      <c r="K1112" s="10">
        <v>2.0799324000000001E-2</v>
      </c>
      <c r="L1112" s="10">
        <v>0</v>
      </c>
      <c r="M1112" s="10">
        <f t="shared" si="20"/>
        <v>309.30123845800006</v>
      </c>
    </row>
    <row r="1113" spans="1:13" x14ac:dyDescent="0.3">
      <c r="A1113" s="10">
        <v>4</v>
      </c>
      <c r="B1113" s="10" t="s">
        <v>1237</v>
      </c>
      <c r="C1113" s="164" t="s">
        <v>25443</v>
      </c>
      <c r="D1113" s="10" t="s">
        <v>1246</v>
      </c>
      <c r="E1113" s="10">
        <v>273.36994600000003</v>
      </c>
      <c r="F1113" s="10">
        <v>276.72820359000002</v>
      </c>
      <c r="G1113" s="10">
        <v>0</v>
      </c>
      <c r="H1113" s="10">
        <v>0</v>
      </c>
      <c r="I1113" s="10">
        <v>15.6245767</v>
      </c>
      <c r="J1113" s="10">
        <v>23.027194515000001</v>
      </c>
      <c r="K1113" s="10">
        <v>0</v>
      </c>
      <c r="L1113" s="10">
        <v>0</v>
      </c>
      <c r="M1113" s="10">
        <f t="shared" si="20"/>
        <v>588.7499208050001</v>
      </c>
    </row>
    <row r="1114" spans="1:13" x14ac:dyDescent="0.3">
      <c r="A1114" s="10">
        <v>4</v>
      </c>
      <c r="B1114" s="10" t="s">
        <v>1237</v>
      </c>
      <c r="C1114" s="164" t="s">
        <v>25444</v>
      </c>
      <c r="D1114" s="10" t="s">
        <v>512</v>
      </c>
      <c r="E1114" s="10">
        <v>614.63702999999998</v>
      </c>
      <c r="F1114" s="10">
        <v>389.61472499000001</v>
      </c>
      <c r="G1114" s="10">
        <v>67.874003999999999</v>
      </c>
      <c r="H1114" s="10">
        <v>0</v>
      </c>
      <c r="I1114" s="10">
        <v>35.8699917</v>
      </c>
      <c r="J1114" s="10">
        <v>32.796582907999998</v>
      </c>
      <c r="K1114" s="10">
        <v>2.1319523839999999</v>
      </c>
      <c r="L1114" s="10">
        <v>0</v>
      </c>
      <c r="M1114" s="10">
        <f t="shared" si="20"/>
        <v>1142.9242859819997</v>
      </c>
    </row>
    <row r="1115" spans="1:13" x14ac:dyDescent="0.3">
      <c r="A1115" s="10">
        <v>4</v>
      </c>
      <c r="B1115" s="10" t="s">
        <v>1237</v>
      </c>
      <c r="C1115" s="164" t="s">
        <v>25445</v>
      </c>
      <c r="D1115" s="10" t="s">
        <v>23407</v>
      </c>
      <c r="E1115" s="10">
        <v>356.12417999999997</v>
      </c>
      <c r="F1115" s="10">
        <v>156.12285803</v>
      </c>
      <c r="G1115" s="10">
        <v>13.208411</v>
      </c>
      <c r="H1115" s="10">
        <v>0</v>
      </c>
      <c r="I1115" s="10">
        <v>20.109186099999999</v>
      </c>
      <c r="J1115" s="10">
        <v>13.032090699999999</v>
      </c>
      <c r="K1115" s="10">
        <v>0.29912009000000001</v>
      </c>
      <c r="L1115" s="10">
        <v>0</v>
      </c>
      <c r="M1115" s="10">
        <f t="shared" si="20"/>
        <v>558.89584591999994</v>
      </c>
    </row>
    <row r="1116" spans="1:13" x14ac:dyDescent="0.3">
      <c r="A1116" s="10">
        <v>4</v>
      </c>
      <c r="B1116" s="10" t="s">
        <v>1237</v>
      </c>
      <c r="C1116" s="164" t="s">
        <v>25446</v>
      </c>
      <c r="D1116" s="10" t="s">
        <v>857</v>
      </c>
      <c r="E1116" s="10">
        <v>734.44661000000008</v>
      </c>
      <c r="F1116" s="10">
        <v>320.26327484000001</v>
      </c>
      <c r="G1116" s="10">
        <v>423.49853479000001</v>
      </c>
      <c r="H1116" s="10">
        <v>0</v>
      </c>
      <c r="I1116" s="10">
        <v>34.563449400000003</v>
      </c>
      <c r="J1116" s="10">
        <v>27.000217810999999</v>
      </c>
      <c r="K1116" s="10">
        <v>12.490571107999999</v>
      </c>
      <c r="L1116" s="10">
        <v>0</v>
      </c>
      <c r="M1116" s="10">
        <f t="shared" si="20"/>
        <v>1552.2626579490004</v>
      </c>
    </row>
    <row r="1117" spans="1:13" x14ac:dyDescent="0.3">
      <c r="A1117" s="10">
        <v>4</v>
      </c>
      <c r="B1117" s="10" t="s">
        <v>1237</v>
      </c>
      <c r="C1117" s="164" t="s">
        <v>25448</v>
      </c>
      <c r="D1117" s="10" t="s">
        <v>25447</v>
      </c>
      <c r="E1117" s="10">
        <v>469.24576000000002</v>
      </c>
      <c r="F1117" s="10">
        <v>135.71690727999999</v>
      </c>
      <c r="G1117" s="10">
        <v>0</v>
      </c>
      <c r="H1117" s="10">
        <v>0</v>
      </c>
      <c r="I1117" s="10">
        <v>21.310977000000001</v>
      </c>
      <c r="J1117" s="10">
        <v>11.403778613</v>
      </c>
      <c r="K1117" s="10">
        <v>0</v>
      </c>
      <c r="L1117" s="10">
        <v>0</v>
      </c>
      <c r="M1117" s="10">
        <f t="shared" si="20"/>
        <v>637.67742289299997</v>
      </c>
    </row>
    <row r="1118" spans="1:13" x14ac:dyDescent="0.3">
      <c r="A1118" s="10">
        <v>4</v>
      </c>
      <c r="B1118" s="10" t="s">
        <v>1237</v>
      </c>
      <c r="C1118" s="164" t="s">
        <v>25449</v>
      </c>
      <c r="D1118" s="10" t="s">
        <v>690</v>
      </c>
      <c r="E1118" s="10">
        <v>111.066855</v>
      </c>
      <c r="F1118" s="10">
        <v>32.949210119999996</v>
      </c>
      <c r="G1118" s="10">
        <v>71.286000000000001</v>
      </c>
      <c r="H1118" s="10">
        <v>0</v>
      </c>
      <c r="I1118" s="10">
        <v>5.8790035999999999</v>
      </c>
      <c r="J1118" s="10">
        <v>2.7129427049000001</v>
      </c>
      <c r="K1118" s="10">
        <v>2.1261700000000001</v>
      </c>
      <c r="L1118" s="10">
        <v>0</v>
      </c>
      <c r="M1118" s="10">
        <f t="shared" si="20"/>
        <v>226.02018142490002</v>
      </c>
    </row>
    <row r="1119" spans="1:13" x14ac:dyDescent="0.3">
      <c r="A1119" s="10">
        <v>4</v>
      </c>
      <c r="B1119" s="10" t="s">
        <v>1267</v>
      </c>
      <c r="C1119" s="164" t="s">
        <v>25882</v>
      </c>
      <c r="D1119" s="10" t="s">
        <v>815</v>
      </c>
      <c r="E1119" s="10">
        <v>191.21169</v>
      </c>
      <c r="F1119" s="10">
        <v>99.509858871999995</v>
      </c>
      <c r="G1119" s="10">
        <v>166.67670000000001</v>
      </c>
      <c r="H1119" s="10">
        <v>0</v>
      </c>
      <c r="I1119" s="10">
        <v>10.685435699999999</v>
      </c>
      <c r="J1119" s="10">
        <v>8.1789256797000007</v>
      </c>
      <c r="K1119" s="10">
        <v>4.9712779999999999</v>
      </c>
      <c r="L1119" s="10">
        <v>0</v>
      </c>
      <c r="M1119" s="10">
        <f t="shared" si="20"/>
        <v>481.23388825169991</v>
      </c>
    </row>
    <row r="1120" spans="1:13" x14ac:dyDescent="0.3">
      <c r="A1120" s="10">
        <v>4</v>
      </c>
      <c r="B1120" s="10" t="s">
        <v>1267</v>
      </c>
      <c r="C1120" s="164" t="s">
        <v>25883</v>
      </c>
      <c r="D1120" s="10" t="s">
        <v>816</v>
      </c>
      <c r="E1120" s="10">
        <v>1812.95642</v>
      </c>
      <c r="F1120" s="10">
        <v>438.02823353000002</v>
      </c>
      <c r="G1120" s="10">
        <v>128.00006017999999</v>
      </c>
      <c r="H1120" s="10">
        <v>0</v>
      </c>
      <c r="I1120" s="10">
        <v>102.70535599999999</v>
      </c>
      <c r="J1120" s="10">
        <v>36.223252445</v>
      </c>
      <c r="K1120" s="10">
        <v>3.9925872500000001</v>
      </c>
      <c r="L1120" s="10">
        <v>0</v>
      </c>
      <c r="M1120" s="10">
        <f t="shared" si="20"/>
        <v>2521.9059094049994</v>
      </c>
    </row>
    <row r="1121" spans="1:13" x14ac:dyDescent="0.3">
      <c r="A1121" s="10">
        <v>4</v>
      </c>
      <c r="B1121" s="10" t="s">
        <v>1267</v>
      </c>
      <c r="C1121" s="164" t="s">
        <v>25885</v>
      </c>
      <c r="D1121" s="10" t="s">
        <v>25884</v>
      </c>
      <c r="E1121" s="10">
        <v>99.426168000000004</v>
      </c>
      <c r="F1121" s="10">
        <v>77.963048975999996</v>
      </c>
      <c r="G1121" s="10">
        <v>170.00878</v>
      </c>
      <c r="H1121" s="10">
        <v>0</v>
      </c>
      <c r="I1121" s="10">
        <v>5.7149363400000004</v>
      </c>
      <c r="J1121" s="10">
        <v>6.4386793580999999</v>
      </c>
      <c r="K1121" s="10">
        <v>5.0706733000000002</v>
      </c>
      <c r="L1121" s="10">
        <v>0</v>
      </c>
      <c r="M1121" s="10">
        <f t="shared" si="20"/>
        <v>364.62228597410001</v>
      </c>
    </row>
    <row r="1122" spans="1:13" x14ac:dyDescent="0.3">
      <c r="A1122" s="10">
        <v>4</v>
      </c>
      <c r="B1122" s="10" t="s">
        <v>1267</v>
      </c>
      <c r="C1122" s="164" t="s">
        <v>25886</v>
      </c>
      <c r="D1122" s="10" t="s">
        <v>817</v>
      </c>
      <c r="E1122" s="10">
        <v>2170.0184300000001</v>
      </c>
      <c r="F1122" s="10">
        <v>535.76459756999998</v>
      </c>
      <c r="G1122" s="10">
        <v>22.977266688</v>
      </c>
      <c r="H1122" s="10">
        <v>0</v>
      </c>
      <c r="I1122" s="10">
        <v>116.01899899999999</v>
      </c>
      <c r="J1122" s="10">
        <v>43.312189375999999</v>
      </c>
      <c r="K1122" s="10">
        <v>0.54465699059999995</v>
      </c>
      <c r="L1122" s="10">
        <v>0</v>
      </c>
      <c r="M1122" s="10">
        <f t="shared" si="20"/>
        <v>2888.6361396245993</v>
      </c>
    </row>
    <row r="1123" spans="1:13" x14ac:dyDescent="0.3">
      <c r="A1123" s="10">
        <v>4</v>
      </c>
      <c r="B1123" s="10" t="s">
        <v>1267</v>
      </c>
      <c r="C1123" s="164" t="s">
        <v>25888</v>
      </c>
      <c r="D1123" s="10" t="s">
        <v>25887</v>
      </c>
      <c r="E1123" s="10">
        <v>152.85746999999998</v>
      </c>
      <c r="F1123" s="10">
        <v>75.345537983</v>
      </c>
      <c r="G1123" s="10">
        <v>46.104010000000002</v>
      </c>
      <c r="H1123" s="10">
        <v>0</v>
      </c>
      <c r="I1123" s="10">
        <v>8.7296248000000016</v>
      </c>
      <c r="J1123" s="10">
        <v>6.2106495669999999</v>
      </c>
      <c r="K1123" s="10">
        <v>1.3750937999999999</v>
      </c>
      <c r="L1123" s="10">
        <v>0</v>
      </c>
      <c r="M1123" s="10">
        <f t="shared" si="20"/>
        <v>290.62238615000001</v>
      </c>
    </row>
    <row r="1124" spans="1:13" x14ac:dyDescent="0.3">
      <c r="A1124" s="10">
        <v>4</v>
      </c>
      <c r="B1124" s="10" t="s">
        <v>1267</v>
      </c>
      <c r="C1124" s="164" t="s">
        <v>25890</v>
      </c>
      <c r="D1124" s="10" t="s">
        <v>25889</v>
      </c>
      <c r="E1124" s="10">
        <v>195.67465000000001</v>
      </c>
      <c r="F1124" s="10">
        <v>80.843612161999999</v>
      </c>
      <c r="G1124" s="10">
        <v>54.816052599999999</v>
      </c>
      <c r="H1124" s="10">
        <v>0</v>
      </c>
      <c r="I1124" s="10">
        <v>11.026582299999999</v>
      </c>
      <c r="J1124" s="10">
        <v>6.4422985657999998</v>
      </c>
      <c r="K1124" s="10">
        <v>1.6349397619999999</v>
      </c>
      <c r="L1124" s="10">
        <v>0</v>
      </c>
      <c r="M1124" s="10">
        <f t="shared" si="20"/>
        <v>350.43813538979998</v>
      </c>
    </row>
    <row r="1125" spans="1:13" x14ac:dyDescent="0.3">
      <c r="A1125" s="10">
        <v>4</v>
      </c>
      <c r="B1125" s="10" t="s">
        <v>1267</v>
      </c>
      <c r="C1125" s="164" t="s">
        <v>25891</v>
      </c>
      <c r="D1125" s="10" t="s">
        <v>25322</v>
      </c>
      <c r="E1125" s="10">
        <v>1182.5899900000002</v>
      </c>
      <c r="F1125" s="10">
        <v>1181.9791729999999</v>
      </c>
      <c r="G1125" s="10">
        <v>47.8373256</v>
      </c>
      <c r="H1125" s="10">
        <v>380.34400088000001</v>
      </c>
      <c r="I1125" s="10">
        <v>76.817508000000004</v>
      </c>
      <c r="J1125" s="10">
        <v>87.288911777999999</v>
      </c>
      <c r="K1125" s="10">
        <v>1.28901267</v>
      </c>
      <c r="L1125" s="10">
        <v>12.267624660999999</v>
      </c>
      <c r="M1125" s="10">
        <f t="shared" si="20"/>
        <v>2970.4135465889999</v>
      </c>
    </row>
    <row r="1126" spans="1:13" x14ac:dyDescent="0.3">
      <c r="A1126" s="10">
        <v>4</v>
      </c>
      <c r="B1126" s="10" t="s">
        <v>1267</v>
      </c>
      <c r="C1126" s="164" t="s">
        <v>25892</v>
      </c>
      <c r="D1126" s="10" t="s">
        <v>819</v>
      </c>
      <c r="E1126" s="10">
        <v>1593.8275899999999</v>
      </c>
      <c r="F1126" s="10">
        <v>419.39048177000001</v>
      </c>
      <c r="G1126" s="10">
        <v>522.316731</v>
      </c>
      <c r="H1126" s="10">
        <v>6.0825259000000003</v>
      </c>
      <c r="I1126" s="10">
        <v>91.758889999999994</v>
      </c>
      <c r="J1126" s="10">
        <v>29.706192198</v>
      </c>
      <c r="K1126" s="10">
        <v>15.48403744</v>
      </c>
      <c r="L1126" s="10">
        <v>0.194997845</v>
      </c>
      <c r="M1126" s="10">
        <f t="shared" si="20"/>
        <v>2678.7614461529997</v>
      </c>
    </row>
    <row r="1127" spans="1:13" x14ac:dyDescent="0.3">
      <c r="A1127" s="10">
        <v>4</v>
      </c>
      <c r="B1127" s="10" t="s">
        <v>1267</v>
      </c>
      <c r="C1127" s="164" t="s">
        <v>25893</v>
      </c>
      <c r="D1127" s="10" t="s">
        <v>22631</v>
      </c>
      <c r="E1127" s="10">
        <v>539.88433999999995</v>
      </c>
      <c r="F1127" s="10">
        <v>77.745930290000004</v>
      </c>
      <c r="G1127" s="10">
        <v>52.565708000000001</v>
      </c>
      <c r="H1127" s="10">
        <v>4.8251600000000002E-3</v>
      </c>
      <c r="I1127" s="10">
        <v>21.019537700000001</v>
      </c>
      <c r="J1127" s="10">
        <v>6.0726613862000001</v>
      </c>
      <c r="K1127" s="10">
        <v>1.6701641229999999</v>
      </c>
      <c r="L1127" s="10">
        <v>1.5468799999999999E-4</v>
      </c>
      <c r="M1127" s="10">
        <f t="shared" si="20"/>
        <v>698.96332134719989</v>
      </c>
    </row>
    <row r="1128" spans="1:13" x14ac:dyDescent="0.3">
      <c r="A1128" s="10">
        <v>4</v>
      </c>
      <c r="B1128" s="10" t="s">
        <v>1267</v>
      </c>
      <c r="C1128" s="164" t="s">
        <v>25894</v>
      </c>
      <c r="D1128" s="10" t="s">
        <v>821</v>
      </c>
      <c r="E1128" s="10">
        <v>3730.1491000000001</v>
      </c>
      <c r="F1128" s="10">
        <v>1600.4123047</v>
      </c>
      <c r="G1128" s="10">
        <v>660.36171372000001</v>
      </c>
      <c r="H1128" s="10">
        <v>2199.8233021000001</v>
      </c>
      <c r="I1128" s="10">
        <v>232.277199</v>
      </c>
      <c r="J1128" s="10">
        <v>120.45577594</v>
      </c>
      <c r="K1128" s="10">
        <v>19.519045510000002</v>
      </c>
      <c r="L1128" s="10">
        <v>196.47327609999999</v>
      </c>
      <c r="M1128" s="10">
        <f t="shared" si="20"/>
        <v>8759.4717170699987</v>
      </c>
    </row>
    <row r="1129" spans="1:13" x14ac:dyDescent="0.3">
      <c r="A1129" s="10">
        <v>4</v>
      </c>
      <c r="B1129" s="10" t="s">
        <v>1267</v>
      </c>
      <c r="C1129" s="164" t="s">
        <v>25895</v>
      </c>
      <c r="D1129" s="10" t="s">
        <v>739</v>
      </c>
      <c r="E1129" s="10">
        <v>883.40462000000002</v>
      </c>
      <c r="F1129" s="10">
        <v>131.77193887000001</v>
      </c>
      <c r="G1129" s="10">
        <v>144.70563141</v>
      </c>
      <c r="H1129" s="10">
        <v>0</v>
      </c>
      <c r="I1129" s="10">
        <v>40.529993500000003</v>
      </c>
      <c r="J1129" s="10">
        <v>10.846173842000001</v>
      </c>
      <c r="K1129" s="10">
        <v>4.9811601090000002</v>
      </c>
      <c r="L1129" s="10">
        <v>0</v>
      </c>
      <c r="M1129" s="10">
        <f t="shared" si="20"/>
        <v>1216.2395177310002</v>
      </c>
    </row>
    <row r="1130" spans="1:13" x14ac:dyDescent="0.3">
      <c r="A1130" s="10">
        <v>4</v>
      </c>
      <c r="B1130" s="10" t="s">
        <v>1267</v>
      </c>
      <c r="C1130" s="164" t="s">
        <v>25896</v>
      </c>
      <c r="D1130" s="10" t="s">
        <v>784</v>
      </c>
      <c r="E1130" s="10">
        <v>611.35606999999993</v>
      </c>
      <c r="F1130" s="10">
        <v>113.02323610000001</v>
      </c>
      <c r="G1130" s="10">
        <v>230.72012866</v>
      </c>
      <c r="H1130" s="10">
        <v>0</v>
      </c>
      <c r="I1130" s="10">
        <v>27.431920600000002</v>
      </c>
      <c r="J1130" s="10">
        <v>9.2060015608000008</v>
      </c>
      <c r="K1130" s="10">
        <v>7.0110100380000002</v>
      </c>
      <c r="L1130" s="10">
        <v>0</v>
      </c>
      <c r="M1130" s="10">
        <f t="shared" si="20"/>
        <v>998.74836695879992</v>
      </c>
    </row>
    <row r="1131" spans="1:13" x14ac:dyDescent="0.3">
      <c r="A1131" s="10">
        <v>4</v>
      </c>
      <c r="B1131" s="10" t="s">
        <v>1267</v>
      </c>
      <c r="C1131" s="164" t="s">
        <v>25897</v>
      </c>
      <c r="D1131" s="10" t="s">
        <v>822</v>
      </c>
      <c r="E1131" s="10">
        <v>422.66922</v>
      </c>
      <c r="F1131" s="10">
        <v>120.03879501</v>
      </c>
      <c r="G1131" s="10">
        <v>61.837719624999998</v>
      </c>
      <c r="H1131" s="10">
        <v>0</v>
      </c>
      <c r="I1131" s="10">
        <v>24.0489976</v>
      </c>
      <c r="J1131" s="10">
        <v>9.8181748748000004</v>
      </c>
      <c r="K1131" s="10">
        <v>1.7775682375999999</v>
      </c>
      <c r="L1131" s="10">
        <v>0</v>
      </c>
      <c r="M1131" s="10">
        <f t="shared" si="20"/>
        <v>640.19047534740002</v>
      </c>
    </row>
    <row r="1132" spans="1:13" x14ac:dyDescent="0.3">
      <c r="A1132" s="10">
        <v>4</v>
      </c>
      <c r="B1132" s="10" t="s">
        <v>1267</v>
      </c>
      <c r="C1132" s="164" t="s">
        <v>25899</v>
      </c>
      <c r="D1132" s="10" t="s">
        <v>25898</v>
      </c>
      <c r="E1132" s="10">
        <v>670.40215000000001</v>
      </c>
      <c r="F1132" s="10">
        <v>235.61112401</v>
      </c>
      <c r="G1132" s="10">
        <v>55.684849</v>
      </c>
      <c r="H1132" s="10">
        <v>8.9911899999999996E-3</v>
      </c>
      <c r="I1132" s="10">
        <v>28.668977100000003</v>
      </c>
      <c r="J1132" s="10">
        <v>16.319778373999998</v>
      </c>
      <c r="K1132" s="10">
        <v>1.66085197</v>
      </c>
      <c r="L1132" s="10">
        <v>2.8824599999999998E-4</v>
      </c>
      <c r="M1132" s="10">
        <f t="shared" si="20"/>
        <v>1008.3570098899999</v>
      </c>
    </row>
    <row r="1133" spans="1:13" x14ac:dyDescent="0.3">
      <c r="A1133" s="10">
        <v>4</v>
      </c>
      <c r="B1133" s="10" t="s">
        <v>1267</v>
      </c>
      <c r="C1133" s="164" t="s">
        <v>25900</v>
      </c>
      <c r="D1133" s="10" t="s">
        <v>823</v>
      </c>
      <c r="E1133" s="10">
        <v>874.73190999999997</v>
      </c>
      <c r="F1133" s="10">
        <v>143.42211234999999</v>
      </c>
      <c r="G1133" s="10">
        <v>192.4309269</v>
      </c>
      <c r="H1133" s="10">
        <v>4.75556</v>
      </c>
      <c r="I1133" s="10">
        <v>39.8502717</v>
      </c>
      <c r="J1133" s="10">
        <v>9.5786098204000005</v>
      </c>
      <c r="K1133" s="10">
        <v>5.6016257380000001</v>
      </c>
      <c r="L1133" s="10">
        <v>0.15245710000000001</v>
      </c>
      <c r="M1133" s="10">
        <f t="shared" si="20"/>
        <v>1270.5234736083999</v>
      </c>
    </row>
    <row r="1134" spans="1:13" x14ac:dyDescent="0.3">
      <c r="A1134" s="10">
        <v>4</v>
      </c>
      <c r="B1134" s="10" t="s">
        <v>1267</v>
      </c>
      <c r="C1134" s="164" t="s">
        <v>25901</v>
      </c>
      <c r="D1134" s="10" t="s">
        <v>825</v>
      </c>
      <c r="E1134" s="10">
        <v>716.57637</v>
      </c>
      <c r="F1134" s="10">
        <v>186.36070866</v>
      </c>
      <c r="G1134" s="10">
        <v>21.747648602000002</v>
      </c>
      <c r="H1134" s="10">
        <v>0</v>
      </c>
      <c r="I1134" s="10">
        <v>39.356754600000002</v>
      </c>
      <c r="J1134" s="10">
        <v>15.540222905</v>
      </c>
      <c r="K1134" s="10">
        <v>0.49253310639999998</v>
      </c>
      <c r="L1134" s="10">
        <v>0</v>
      </c>
      <c r="M1134" s="10">
        <f t="shared" si="20"/>
        <v>980.07423787339997</v>
      </c>
    </row>
    <row r="1135" spans="1:13" x14ac:dyDescent="0.3">
      <c r="A1135" s="10">
        <v>4</v>
      </c>
      <c r="B1135" s="10" t="s">
        <v>1267</v>
      </c>
      <c r="C1135" s="164" t="s">
        <v>25903</v>
      </c>
      <c r="D1135" s="10" t="s">
        <v>25902</v>
      </c>
      <c r="E1135" s="10">
        <v>608.32087999999999</v>
      </c>
      <c r="F1135" s="10">
        <v>154.17900344</v>
      </c>
      <c r="G1135" s="10">
        <v>249.92070000000001</v>
      </c>
      <c r="H1135" s="10">
        <v>0</v>
      </c>
      <c r="I1135" s="10">
        <v>26.755884900000002</v>
      </c>
      <c r="J1135" s="10">
        <v>13.028305847</v>
      </c>
      <c r="K1135" s="10">
        <v>7.4541069999999996</v>
      </c>
      <c r="L1135" s="10">
        <v>0</v>
      </c>
      <c r="M1135" s="10">
        <f t="shared" si="20"/>
        <v>1059.6588811869999</v>
      </c>
    </row>
    <row r="1136" spans="1:13" x14ac:dyDescent="0.3">
      <c r="A1136" s="10">
        <v>4</v>
      </c>
      <c r="B1136" s="10" t="s">
        <v>1267</v>
      </c>
      <c r="C1136" s="164" t="s">
        <v>25904</v>
      </c>
      <c r="D1136" s="10" t="s">
        <v>451</v>
      </c>
      <c r="E1136" s="10">
        <v>1218.9099699999999</v>
      </c>
      <c r="F1136" s="10">
        <v>327.52737519999999</v>
      </c>
      <c r="G1136" s="10">
        <v>100.2102955</v>
      </c>
      <c r="H1136" s="10">
        <v>0</v>
      </c>
      <c r="I1136" s="10">
        <v>62.822955</v>
      </c>
      <c r="J1136" s="10">
        <v>27.061912584000002</v>
      </c>
      <c r="K1136" s="10">
        <v>3.2367236089999998</v>
      </c>
      <c r="L1136" s="10">
        <v>0</v>
      </c>
      <c r="M1136" s="10">
        <f t="shared" si="20"/>
        <v>1739.7692318930001</v>
      </c>
    </row>
    <row r="1137" spans="1:13" x14ac:dyDescent="0.3">
      <c r="A1137" s="10">
        <v>4</v>
      </c>
      <c r="B1137" s="10" t="s">
        <v>1267</v>
      </c>
      <c r="C1137" s="164" t="s">
        <v>25905</v>
      </c>
      <c r="D1137" s="10" t="s">
        <v>827</v>
      </c>
      <c r="E1137" s="10">
        <v>197.98809800000001</v>
      </c>
      <c r="F1137" s="10">
        <v>76.352369062999998</v>
      </c>
      <c r="G1137" s="10">
        <v>20.363448000000002</v>
      </c>
      <c r="H1137" s="10">
        <v>0</v>
      </c>
      <c r="I1137" s="10">
        <v>11.1181942</v>
      </c>
      <c r="J1137" s="10">
        <v>6.1714104128000002</v>
      </c>
      <c r="K1137" s="10">
        <v>0.71310175200000003</v>
      </c>
      <c r="L1137" s="10">
        <v>0</v>
      </c>
      <c r="M1137" s="10">
        <f t="shared" si="20"/>
        <v>312.70662142780003</v>
      </c>
    </row>
    <row r="1138" spans="1:13" x14ac:dyDescent="0.3">
      <c r="A1138" s="10">
        <v>4</v>
      </c>
      <c r="B1138" s="10" t="s">
        <v>1267</v>
      </c>
      <c r="C1138" s="164" t="s">
        <v>25906</v>
      </c>
      <c r="D1138" s="10" t="s">
        <v>176</v>
      </c>
      <c r="E1138" s="10">
        <v>552.75557000000003</v>
      </c>
      <c r="F1138" s="10">
        <v>78.223865434999993</v>
      </c>
      <c r="G1138" s="10">
        <v>118.782208</v>
      </c>
      <c r="H1138" s="10">
        <v>0</v>
      </c>
      <c r="I1138" s="10">
        <v>23.1792315</v>
      </c>
      <c r="J1138" s="10">
        <v>5.5270470262</v>
      </c>
      <c r="K1138" s="10">
        <v>4.0980455400000002</v>
      </c>
      <c r="L1138" s="10">
        <v>0</v>
      </c>
      <c r="M1138" s="10">
        <f t="shared" si="20"/>
        <v>782.56596750120002</v>
      </c>
    </row>
    <row r="1139" spans="1:13" x14ac:dyDescent="0.3">
      <c r="A1139" s="10">
        <v>4</v>
      </c>
      <c r="B1139" s="10" t="s">
        <v>1267</v>
      </c>
      <c r="C1139" s="164" t="s">
        <v>25907</v>
      </c>
      <c r="D1139" s="10" t="s">
        <v>1268</v>
      </c>
      <c r="E1139" s="10">
        <v>1548.6072799999999</v>
      </c>
      <c r="F1139" s="10">
        <v>402.32119738</v>
      </c>
      <c r="G1139" s="10">
        <v>687.01828250000005</v>
      </c>
      <c r="H1139" s="10">
        <v>0</v>
      </c>
      <c r="I1139" s="10">
        <v>88.060623000000007</v>
      </c>
      <c r="J1139" s="10">
        <v>33.769815948999998</v>
      </c>
      <c r="K1139" s="10">
        <v>20.308100280000001</v>
      </c>
      <c r="L1139" s="10">
        <v>0</v>
      </c>
      <c r="M1139" s="10">
        <f t="shared" si="20"/>
        <v>2780.0852991090001</v>
      </c>
    </row>
    <row r="1140" spans="1:13" x14ac:dyDescent="0.3">
      <c r="A1140" s="10">
        <v>4</v>
      </c>
      <c r="B1140" s="10" t="s">
        <v>1267</v>
      </c>
      <c r="C1140" s="164" t="s">
        <v>25909</v>
      </c>
      <c r="D1140" s="10" t="s">
        <v>25908</v>
      </c>
      <c r="E1140" s="10">
        <v>629.34663</v>
      </c>
      <c r="F1140" s="10">
        <v>331.39913073999998</v>
      </c>
      <c r="G1140" s="10">
        <v>37.673639799999997</v>
      </c>
      <c r="H1140" s="10">
        <v>209.866321</v>
      </c>
      <c r="I1140" s="10">
        <v>39.243021499999998</v>
      </c>
      <c r="J1140" s="10">
        <v>21.148855423000001</v>
      </c>
      <c r="K1140" s="10">
        <v>1.1236483779999999</v>
      </c>
      <c r="L1140" s="10">
        <v>11.362008474</v>
      </c>
      <c r="M1140" s="10">
        <f t="shared" si="20"/>
        <v>1281.163255315</v>
      </c>
    </row>
    <row r="1141" spans="1:13" x14ac:dyDescent="0.3">
      <c r="A1141" s="10">
        <v>4</v>
      </c>
      <c r="B1141" s="10" t="s">
        <v>1267</v>
      </c>
      <c r="C1141" s="164" t="s">
        <v>25910</v>
      </c>
      <c r="D1141" s="10" t="s">
        <v>828</v>
      </c>
      <c r="E1141" s="10">
        <v>4136.8464999999997</v>
      </c>
      <c r="F1141" s="10">
        <v>1593.0559633</v>
      </c>
      <c r="G1141" s="10">
        <v>148.14029379999999</v>
      </c>
      <c r="H1141" s="10">
        <v>0</v>
      </c>
      <c r="I1141" s="10">
        <v>254.48478</v>
      </c>
      <c r="J1141" s="10">
        <v>133.27458956000001</v>
      </c>
      <c r="K1141" s="10">
        <v>4.7546248200000001</v>
      </c>
      <c r="L1141" s="10">
        <v>0</v>
      </c>
      <c r="M1141" s="10">
        <f t="shared" si="20"/>
        <v>6270.5567514799995</v>
      </c>
    </row>
    <row r="1142" spans="1:13" x14ac:dyDescent="0.3">
      <c r="A1142" s="10">
        <v>4</v>
      </c>
      <c r="B1142" s="10" t="s">
        <v>1267</v>
      </c>
      <c r="C1142" s="164" t="s">
        <v>25911</v>
      </c>
      <c r="D1142" s="10" t="s">
        <v>23915</v>
      </c>
      <c r="E1142" s="10">
        <v>526.79081000000008</v>
      </c>
      <c r="F1142" s="10">
        <v>188.93208283999999</v>
      </c>
      <c r="G1142" s="10">
        <v>195.96803</v>
      </c>
      <c r="H1142" s="10">
        <v>0</v>
      </c>
      <c r="I1142" s="10">
        <v>32.756730599999997</v>
      </c>
      <c r="J1142" s="10">
        <v>15.433623346999999</v>
      </c>
      <c r="K1142" s="10">
        <v>5.8449209</v>
      </c>
      <c r="L1142" s="10">
        <v>0</v>
      </c>
      <c r="M1142" s="10">
        <f t="shared" si="20"/>
        <v>965.72619768700008</v>
      </c>
    </row>
    <row r="1143" spans="1:13" x14ac:dyDescent="0.3">
      <c r="A1143" s="10">
        <v>4</v>
      </c>
      <c r="B1143" s="10" t="s">
        <v>1267</v>
      </c>
      <c r="C1143" s="164" t="s">
        <v>25913</v>
      </c>
      <c r="D1143" s="10" t="s">
        <v>25912</v>
      </c>
      <c r="E1143" s="10">
        <v>284.25521400000002</v>
      </c>
      <c r="F1143" s="10">
        <v>77.353638735999994</v>
      </c>
      <c r="G1143" s="10">
        <v>155.36931000000001</v>
      </c>
      <c r="H1143" s="10">
        <v>0</v>
      </c>
      <c r="I1143" s="10">
        <v>13.9351146</v>
      </c>
      <c r="J1143" s="10">
        <v>6.3536077178000001</v>
      </c>
      <c r="K1143" s="10">
        <v>4.5897110000000003</v>
      </c>
      <c r="L1143" s="10">
        <v>0</v>
      </c>
      <c r="M1143" s="10">
        <f t="shared" si="20"/>
        <v>541.85659605379999</v>
      </c>
    </row>
    <row r="1144" spans="1:13" x14ac:dyDescent="0.3">
      <c r="A1144" s="10">
        <v>4</v>
      </c>
      <c r="B1144" s="10" t="s">
        <v>1267</v>
      </c>
      <c r="C1144" s="164" t="s">
        <v>25915</v>
      </c>
      <c r="D1144" s="10" t="s">
        <v>25914</v>
      </c>
      <c r="E1144" s="10">
        <v>2825.6463399999998</v>
      </c>
      <c r="F1144" s="10">
        <v>1484.2962336000001</v>
      </c>
      <c r="G1144" s="10">
        <v>33.495110099999998</v>
      </c>
      <c r="H1144" s="10">
        <v>21.419885000000001</v>
      </c>
      <c r="I1144" s="10">
        <v>177.47164700000002</v>
      </c>
      <c r="J1144" s="10">
        <v>120.48622318</v>
      </c>
      <c r="K1144" s="10">
        <v>0.75853568000000005</v>
      </c>
      <c r="L1144" s="10">
        <v>0.68669369999999996</v>
      </c>
      <c r="M1144" s="10">
        <f t="shared" si="20"/>
        <v>4664.2606682599999</v>
      </c>
    </row>
    <row r="1145" spans="1:13" x14ac:dyDescent="0.3">
      <c r="A1145" s="10">
        <v>4</v>
      </c>
      <c r="B1145" s="10" t="s">
        <v>1267</v>
      </c>
      <c r="C1145" s="164" t="s">
        <v>25916</v>
      </c>
      <c r="D1145" s="10" t="s">
        <v>554</v>
      </c>
      <c r="E1145" s="10">
        <v>944.64909</v>
      </c>
      <c r="F1145" s="10">
        <v>96.511592184999998</v>
      </c>
      <c r="G1145" s="10">
        <v>258.57367399999998</v>
      </c>
      <c r="H1145" s="10">
        <v>589.55628999999999</v>
      </c>
      <c r="I1145" s="10">
        <v>40.989041799999995</v>
      </c>
      <c r="J1145" s="10">
        <v>6.9768362978000003</v>
      </c>
      <c r="K1145" s="10">
        <v>7.7122032000000003</v>
      </c>
      <c r="L1145" s="10">
        <v>45.9943667</v>
      </c>
      <c r="M1145" s="10">
        <f t="shared" si="20"/>
        <v>1990.9630941828</v>
      </c>
    </row>
    <row r="1146" spans="1:13" x14ac:dyDescent="0.3">
      <c r="A1146" s="10">
        <v>4</v>
      </c>
      <c r="B1146" s="10" t="s">
        <v>1267</v>
      </c>
      <c r="C1146" s="164" t="s">
        <v>25918</v>
      </c>
      <c r="D1146" s="10" t="s">
        <v>25917</v>
      </c>
      <c r="E1146" s="10">
        <v>814.49414999999999</v>
      </c>
      <c r="F1146" s="10">
        <v>143.98970471999999</v>
      </c>
      <c r="G1146" s="10">
        <v>44.843516999999999</v>
      </c>
      <c r="H1146" s="10">
        <v>0</v>
      </c>
      <c r="I1146" s="10">
        <v>40.892687600000002</v>
      </c>
      <c r="J1146" s="10">
        <v>11.373915503999999</v>
      </c>
      <c r="K1146" s="10">
        <v>1.3374978</v>
      </c>
      <c r="L1146" s="10">
        <v>0</v>
      </c>
      <c r="M1146" s="10">
        <f t="shared" si="20"/>
        <v>1056.931472624</v>
      </c>
    </row>
    <row r="1147" spans="1:13" x14ac:dyDescent="0.3">
      <c r="A1147" s="10">
        <v>4</v>
      </c>
      <c r="B1147" s="10" t="s">
        <v>1267</v>
      </c>
      <c r="C1147" s="164" t="s">
        <v>25919</v>
      </c>
      <c r="D1147" s="10" t="s">
        <v>570</v>
      </c>
      <c r="E1147" s="10">
        <v>599.86238000000003</v>
      </c>
      <c r="F1147" s="10">
        <v>153.64298787000001</v>
      </c>
      <c r="G1147" s="10">
        <v>70.728704500000006</v>
      </c>
      <c r="H1147" s="10">
        <v>0</v>
      </c>
      <c r="I1147" s="10">
        <v>35.314623400000002</v>
      </c>
      <c r="J1147" s="10">
        <v>12.460946137000001</v>
      </c>
      <c r="K1147" s="10">
        <v>1.9147206800000001</v>
      </c>
      <c r="L1147" s="10">
        <v>0</v>
      </c>
      <c r="M1147" s="10">
        <f t="shared" si="20"/>
        <v>873.92436258700002</v>
      </c>
    </row>
    <row r="1148" spans="1:13" x14ac:dyDescent="0.3">
      <c r="A1148" s="10">
        <v>4</v>
      </c>
      <c r="B1148" s="10" t="s">
        <v>1267</v>
      </c>
      <c r="C1148" s="164" t="s">
        <v>25920</v>
      </c>
      <c r="D1148" s="10" t="s">
        <v>23302</v>
      </c>
      <c r="E1148" s="10">
        <v>900.94040000000007</v>
      </c>
      <c r="F1148" s="10">
        <v>157.45207897</v>
      </c>
      <c r="G1148" s="10">
        <v>476.29640869999997</v>
      </c>
      <c r="H1148" s="10">
        <v>0</v>
      </c>
      <c r="I1148" s="10">
        <v>43.781762399999998</v>
      </c>
      <c r="J1148" s="10">
        <v>12.806556778999999</v>
      </c>
      <c r="K1148" s="10">
        <v>14.609849898</v>
      </c>
      <c r="L1148" s="10">
        <v>0</v>
      </c>
      <c r="M1148" s="10">
        <f t="shared" si="20"/>
        <v>1605.8870567469999</v>
      </c>
    </row>
    <row r="1149" spans="1:13" x14ac:dyDescent="0.3">
      <c r="A1149" s="10">
        <v>4</v>
      </c>
      <c r="B1149" s="10" t="s">
        <v>1267</v>
      </c>
      <c r="C1149" s="164" t="s">
        <v>25921</v>
      </c>
      <c r="D1149" s="10" t="s">
        <v>228</v>
      </c>
      <c r="E1149" s="10">
        <v>385.28224999999998</v>
      </c>
      <c r="F1149" s="10">
        <v>115.14665685</v>
      </c>
      <c r="G1149" s="10">
        <v>5.3957499999999996</v>
      </c>
      <c r="H1149" s="10">
        <v>0</v>
      </c>
      <c r="I1149" s="10">
        <v>16.3986181</v>
      </c>
      <c r="J1149" s="10">
        <v>9.6933370111000006</v>
      </c>
      <c r="K1149" s="10">
        <v>0.122193</v>
      </c>
      <c r="L1149" s="10">
        <v>0</v>
      </c>
      <c r="M1149" s="10">
        <f t="shared" si="20"/>
        <v>532.03880496110003</v>
      </c>
    </row>
    <row r="1150" spans="1:13" x14ac:dyDescent="0.3">
      <c r="A1150" s="10">
        <v>4</v>
      </c>
      <c r="B1150" s="10" t="s">
        <v>1267</v>
      </c>
      <c r="C1150" s="164" t="s">
        <v>25922</v>
      </c>
      <c r="D1150" s="10" t="s">
        <v>1269</v>
      </c>
      <c r="E1150" s="10">
        <v>3076.2904600000002</v>
      </c>
      <c r="F1150" s="10">
        <v>753.24375900999996</v>
      </c>
      <c r="G1150" s="10">
        <v>218.48196920000001</v>
      </c>
      <c r="H1150" s="10">
        <v>0</v>
      </c>
      <c r="I1150" s="10">
        <v>175.53366200000002</v>
      </c>
      <c r="J1150" s="10">
        <v>60.268475131999999</v>
      </c>
      <c r="K1150" s="10">
        <v>6.9293829177999999</v>
      </c>
      <c r="L1150" s="10">
        <v>0</v>
      </c>
      <c r="M1150" s="10">
        <f t="shared" si="20"/>
        <v>4290.7477082597998</v>
      </c>
    </row>
    <row r="1151" spans="1:13" x14ac:dyDescent="0.3">
      <c r="A1151" s="10">
        <v>4</v>
      </c>
      <c r="B1151" s="10" t="s">
        <v>1267</v>
      </c>
      <c r="C1151" s="164" t="s">
        <v>25925</v>
      </c>
      <c r="D1151" s="10" t="s">
        <v>234</v>
      </c>
      <c r="E1151" s="10">
        <v>364.08632</v>
      </c>
      <c r="F1151" s="10">
        <v>103.20268831999999</v>
      </c>
      <c r="G1151" s="10">
        <v>158.5252337</v>
      </c>
      <c r="H1151" s="10">
        <v>0</v>
      </c>
      <c r="I1151" s="10">
        <v>20.7240574</v>
      </c>
      <c r="J1151" s="10">
        <v>8.4776667248000006</v>
      </c>
      <c r="K1151" s="10">
        <v>4.6866757620000001</v>
      </c>
      <c r="L1151" s="10">
        <v>0</v>
      </c>
      <c r="M1151" s="10">
        <f t="shared" si="20"/>
        <v>659.70264190679995</v>
      </c>
    </row>
    <row r="1152" spans="1:13" x14ac:dyDescent="0.3">
      <c r="A1152" s="10">
        <v>4</v>
      </c>
      <c r="B1152" s="10" t="s">
        <v>1267</v>
      </c>
      <c r="C1152" s="164" t="s">
        <v>25927</v>
      </c>
      <c r="D1152" s="10" t="s">
        <v>25926</v>
      </c>
      <c r="E1152" s="10">
        <v>269.11466899999999</v>
      </c>
      <c r="F1152" s="10">
        <v>130.66976962999999</v>
      </c>
      <c r="G1152" s="10">
        <v>129.81029050000001</v>
      </c>
      <c r="H1152" s="10">
        <v>0</v>
      </c>
      <c r="I1152" s="10">
        <v>15.468026200000001</v>
      </c>
      <c r="J1152" s="10">
        <v>10.79257907</v>
      </c>
      <c r="K1152" s="10">
        <v>3.798311945</v>
      </c>
      <c r="L1152" s="10">
        <v>0</v>
      </c>
      <c r="M1152" s="10">
        <f t="shared" si="20"/>
        <v>559.65364634499997</v>
      </c>
    </row>
    <row r="1153" spans="1:13" x14ac:dyDescent="0.3">
      <c r="A1153" s="10">
        <v>4</v>
      </c>
      <c r="B1153" s="10" t="s">
        <v>1267</v>
      </c>
      <c r="C1153" s="164" t="s">
        <v>25924</v>
      </c>
      <c r="D1153" s="10" t="s">
        <v>25923</v>
      </c>
      <c r="E1153" s="10">
        <v>98.634024999999994</v>
      </c>
      <c r="F1153" s="10">
        <v>78.169198839000003</v>
      </c>
      <c r="G1153" s="10">
        <v>107.8707</v>
      </c>
      <c r="H1153" s="10">
        <v>0</v>
      </c>
      <c r="I1153" s="10">
        <v>5.2759498099999993</v>
      </c>
      <c r="J1153" s="10">
        <v>5.1083438206</v>
      </c>
      <c r="K1153" s="10">
        <v>3.2173470000000002</v>
      </c>
      <c r="L1153" s="10">
        <v>0</v>
      </c>
      <c r="M1153" s="10">
        <f t="shared" si="20"/>
        <v>298.2755644696</v>
      </c>
    </row>
    <row r="1154" spans="1:13" x14ac:dyDescent="0.3">
      <c r="A1154" s="10">
        <v>4</v>
      </c>
      <c r="B1154" s="10" t="s">
        <v>1267</v>
      </c>
      <c r="C1154" s="164" t="s">
        <v>25929</v>
      </c>
      <c r="D1154" s="10" t="s">
        <v>25928</v>
      </c>
      <c r="E1154" s="10">
        <v>751.91023000000007</v>
      </c>
      <c r="F1154" s="10">
        <v>157.2704822</v>
      </c>
      <c r="G1154" s="10">
        <v>200.53079371999999</v>
      </c>
      <c r="H1154" s="10">
        <v>0</v>
      </c>
      <c r="I1154" s="10">
        <v>33.169414400000001</v>
      </c>
      <c r="J1154" s="10">
        <v>12.456645845000001</v>
      </c>
      <c r="K1154" s="10">
        <v>6.4309444994999998</v>
      </c>
      <c r="L1154" s="10">
        <v>0</v>
      </c>
      <c r="M1154" s="10">
        <f t="shared" si="20"/>
        <v>1161.7685106644999</v>
      </c>
    </row>
    <row r="1155" spans="1:13" x14ac:dyDescent="0.3">
      <c r="A1155" s="10">
        <v>4</v>
      </c>
      <c r="B1155" s="10" t="s">
        <v>1267</v>
      </c>
      <c r="C1155" s="164" t="s">
        <v>25930</v>
      </c>
      <c r="D1155" s="10" t="s">
        <v>23330</v>
      </c>
      <c r="E1155" s="10">
        <v>628.25887</v>
      </c>
      <c r="F1155" s="10">
        <v>292.90721331999998</v>
      </c>
      <c r="G1155" s="10">
        <v>155.45110965000001</v>
      </c>
      <c r="H1155" s="10">
        <v>0</v>
      </c>
      <c r="I1155" s="10">
        <v>35.441272100000006</v>
      </c>
      <c r="J1155" s="10">
        <v>22.585098748</v>
      </c>
      <c r="K1155" s="10">
        <v>5.4436956240000001</v>
      </c>
      <c r="L1155" s="10">
        <v>0</v>
      </c>
      <c r="M1155" s="10">
        <f t="shared" si="20"/>
        <v>1140.087259442</v>
      </c>
    </row>
    <row r="1156" spans="1:13" x14ac:dyDescent="0.3">
      <c r="A1156" s="10">
        <v>4</v>
      </c>
      <c r="B1156" s="10" t="s">
        <v>1267</v>
      </c>
      <c r="C1156" s="164" t="s">
        <v>25932</v>
      </c>
      <c r="D1156" s="10" t="s">
        <v>25931</v>
      </c>
      <c r="E1156" s="10">
        <v>1585.4389600000002</v>
      </c>
      <c r="F1156" s="10">
        <v>327.34849574999998</v>
      </c>
      <c r="G1156" s="10">
        <v>149.451064</v>
      </c>
      <c r="H1156" s="10">
        <v>5.2397800000000003E-3</v>
      </c>
      <c r="I1156" s="10">
        <v>75.070498999999998</v>
      </c>
      <c r="J1156" s="10">
        <v>26.795508085000002</v>
      </c>
      <c r="K1156" s="10">
        <v>4.6625448599999997</v>
      </c>
      <c r="L1156" s="10">
        <v>1.6798E-4</v>
      </c>
      <c r="M1156" s="10">
        <f t="shared" si="20"/>
        <v>2168.7724794549999</v>
      </c>
    </row>
    <row r="1157" spans="1:13" x14ac:dyDescent="0.3">
      <c r="A1157" s="10">
        <v>4</v>
      </c>
      <c r="B1157" s="10" t="s">
        <v>1267</v>
      </c>
      <c r="C1157" s="164" t="s">
        <v>25933</v>
      </c>
      <c r="D1157" s="10" t="s">
        <v>830</v>
      </c>
      <c r="E1157" s="10">
        <v>881.79855999999995</v>
      </c>
      <c r="F1157" s="10">
        <v>345.40879806999999</v>
      </c>
      <c r="G1157" s="10">
        <v>177.54996499999999</v>
      </c>
      <c r="H1157" s="10">
        <v>0</v>
      </c>
      <c r="I1157" s="10">
        <v>55.226810099999994</v>
      </c>
      <c r="J1157" s="10">
        <v>28.257786458999998</v>
      </c>
      <c r="K1157" s="10">
        <v>6.1452741</v>
      </c>
      <c r="L1157" s="10">
        <v>0</v>
      </c>
      <c r="M1157" s="10">
        <f t="shared" si="20"/>
        <v>1494.3871937289998</v>
      </c>
    </row>
    <row r="1158" spans="1:13" x14ac:dyDescent="0.3">
      <c r="A1158" s="10">
        <v>4</v>
      </c>
      <c r="B1158" s="10" t="s">
        <v>1267</v>
      </c>
      <c r="C1158" s="164" t="s">
        <v>25934</v>
      </c>
      <c r="D1158" s="10" t="s">
        <v>831</v>
      </c>
      <c r="E1158" s="10">
        <v>4043.1046999999999</v>
      </c>
      <c r="F1158" s="10">
        <v>1509.2802987</v>
      </c>
      <c r="G1158" s="10">
        <v>425.01917227000001</v>
      </c>
      <c r="H1158" s="10">
        <v>7.4267699999999994E-5</v>
      </c>
      <c r="I1158" s="10">
        <v>234.65441100000001</v>
      </c>
      <c r="J1158" s="10">
        <v>125.02693575000001</v>
      </c>
      <c r="K1158" s="10">
        <v>13.523837776000001</v>
      </c>
      <c r="L1158" s="153">
        <v>2.3809200000000001E-6</v>
      </c>
      <c r="M1158" s="10">
        <f t="shared" si="20"/>
        <v>6350.6094321446199</v>
      </c>
    </row>
    <row r="1159" spans="1:13" x14ac:dyDescent="0.3">
      <c r="A1159" s="10">
        <v>4</v>
      </c>
      <c r="B1159" s="10" t="s">
        <v>1267</v>
      </c>
      <c r="C1159" s="164" t="s">
        <v>25936</v>
      </c>
      <c r="D1159" s="10" t="s">
        <v>25935</v>
      </c>
      <c r="E1159" s="10">
        <v>193.37680399999999</v>
      </c>
      <c r="F1159" s="10">
        <v>75.422114035000007</v>
      </c>
      <c r="G1159" s="10">
        <v>22.731349999999999</v>
      </c>
      <c r="H1159" s="10">
        <v>0</v>
      </c>
      <c r="I1159" s="10">
        <v>10.597524200000001</v>
      </c>
      <c r="J1159" s="10">
        <v>5.8714217489999996</v>
      </c>
      <c r="K1159" s="10">
        <v>0.79602399999999995</v>
      </c>
      <c r="L1159" s="10">
        <v>0</v>
      </c>
      <c r="M1159" s="10">
        <f t="shared" ref="M1159:M1222" si="21">SUM(E1159:L1159)</f>
        <v>308.79523798399998</v>
      </c>
    </row>
    <row r="1160" spans="1:13" x14ac:dyDescent="0.3">
      <c r="A1160" s="10">
        <v>4</v>
      </c>
      <c r="B1160" s="10" t="s">
        <v>1267</v>
      </c>
      <c r="C1160" s="164" t="s">
        <v>25937</v>
      </c>
      <c r="D1160" s="10" t="s">
        <v>833</v>
      </c>
      <c r="E1160" s="10">
        <v>3355.9287899999999</v>
      </c>
      <c r="F1160" s="10">
        <v>932.42488486000002</v>
      </c>
      <c r="G1160" s="10">
        <v>617.39131523000003</v>
      </c>
      <c r="H1160" s="10">
        <v>0</v>
      </c>
      <c r="I1160" s="10">
        <v>187.337231</v>
      </c>
      <c r="J1160" s="10">
        <v>77.553686378999998</v>
      </c>
      <c r="K1160" s="10">
        <v>20.006903302000001</v>
      </c>
      <c r="L1160" s="10">
        <v>0</v>
      </c>
      <c r="M1160" s="10">
        <f t="shared" si="21"/>
        <v>5190.6428107710008</v>
      </c>
    </row>
    <row r="1161" spans="1:13" x14ac:dyDescent="0.3">
      <c r="A1161" s="10">
        <v>4</v>
      </c>
      <c r="B1161" s="10" t="s">
        <v>1267</v>
      </c>
      <c r="C1161" s="164" t="s">
        <v>25938</v>
      </c>
      <c r="D1161" s="10" t="s">
        <v>274</v>
      </c>
      <c r="E1161" s="10">
        <v>1019.73351</v>
      </c>
      <c r="F1161" s="10">
        <v>320.58059078999997</v>
      </c>
      <c r="G1161" s="10">
        <v>113.0787448</v>
      </c>
      <c r="H1161" s="10">
        <v>1.4667300000000001E-3</v>
      </c>
      <c r="I1161" s="10">
        <v>60.140045000000001</v>
      </c>
      <c r="J1161" s="10">
        <v>26.256896035</v>
      </c>
      <c r="K1161" s="10">
        <v>3.4180575100000001</v>
      </c>
      <c r="L1161" s="10">
        <v>4.7021399999999997E-5</v>
      </c>
      <c r="M1161" s="10">
        <f t="shared" si="21"/>
        <v>1543.2093578863999</v>
      </c>
    </row>
    <row r="1162" spans="1:13" x14ac:dyDescent="0.3">
      <c r="A1162" s="10">
        <v>4</v>
      </c>
      <c r="B1162" s="10" t="s">
        <v>1267</v>
      </c>
      <c r="C1162" s="164" t="s">
        <v>25939</v>
      </c>
      <c r="D1162" s="10" t="s">
        <v>688</v>
      </c>
      <c r="E1162" s="10">
        <v>232.375404</v>
      </c>
      <c r="F1162" s="10">
        <v>53.385445779999998</v>
      </c>
      <c r="G1162" s="10">
        <v>138.21731700000001</v>
      </c>
      <c r="H1162" s="10">
        <v>0</v>
      </c>
      <c r="I1162" s="10">
        <v>13.420306199999999</v>
      </c>
      <c r="J1162" s="10">
        <v>4.3732427173000001</v>
      </c>
      <c r="K1162" s="10">
        <v>4.42543636</v>
      </c>
      <c r="L1162" s="10">
        <v>0</v>
      </c>
      <c r="M1162" s="10">
        <f t="shared" si="21"/>
        <v>446.19715205730006</v>
      </c>
    </row>
    <row r="1163" spans="1:13" x14ac:dyDescent="0.3">
      <c r="A1163" s="10">
        <v>4</v>
      </c>
      <c r="B1163" s="10" t="s">
        <v>1267</v>
      </c>
      <c r="C1163" s="164" t="s">
        <v>25941</v>
      </c>
      <c r="D1163" s="10" t="s">
        <v>25940</v>
      </c>
      <c r="E1163" s="10">
        <v>326.70406000000003</v>
      </c>
      <c r="F1163" s="10">
        <v>162.90774723000001</v>
      </c>
      <c r="G1163" s="10">
        <v>495.814301</v>
      </c>
      <c r="H1163" s="10">
        <v>4.9570999999999999E-3</v>
      </c>
      <c r="I1163" s="10">
        <v>18.088689800000001</v>
      </c>
      <c r="J1163" s="10">
        <v>13.54219262</v>
      </c>
      <c r="K1163" s="10">
        <v>14.78812417</v>
      </c>
      <c r="L1163" s="10">
        <v>1.58918E-4</v>
      </c>
      <c r="M1163" s="10">
        <f t="shared" si="21"/>
        <v>1031.850230838</v>
      </c>
    </row>
    <row r="1164" spans="1:13" x14ac:dyDescent="0.3">
      <c r="A1164" s="10">
        <v>4</v>
      </c>
      <c r="B1164" s="10" t="s">
        <v>1267</v>
      </c>
      <c r="C1164" s="164" t="s">
        <v>25942</v>
      </c>
      <c r="D1164" s="10" t="s">
        <v>443</v>
      </c>
      <c r="E1164" s="10">
        <v>2096.8471799999998</v>
      </c>
      <c r="F1164" s="10">
        <v>931.39492975999997</v>
      </c>
      <c r="G1164" s="10">
        <v>105.27068726</v>
      </c>
      <c r="H1164" s="10">
        <v>0</v>
      </c>
      <c r="I1164" s="10">
        <v>123.366631</v>
      </c>
      <c r="J1164" s="10">
        <v>77.129583307999994</v>
      </c>
      <c r="K1164" s="10">
        <v>3.4329871550000002</v>
      </c>
      <c r="L1164" s="10">
        <v>0</v>
      </c>
      <c r="M1164" s="10">
        <f t="shared" si="21"/>
        <v>3337.4419984829997</v>
      </c>
    </row>
    <row r="1165" spans="1:13" x14ac:dyDescent="0.3">
      <c r="A1165" s="10">
        <v>4</v>
      </c>
      <c r="B1165" s="10" t="s">
        <v>1275</v>
      </c>
      <c r="C1165" s="164" t="s">
        <v>26044</v>
      </c>
      <c r="D1165" s="10" t="s">
        <v>817</v>
      </c>
      <c r="E1165" s="10">
        <v>870.71824000000004</v>
      </c>
      <c r="F1165" s="10">
        <v>218.74604517</v>
      </c>
      <c r="G1165" s="10">
        <v>386.39523765000001</v>
      </c>
      <c r="H1165" s="10">
        <v>0</v>
      </c>
      <c r="I1165" s="10">
        <v>39.571118600000005</v>
      </c>
      <c r="J1165" s="10">
        <v>17.953525973000001</v>
      </c>
      <c r="K1165" s="10">
        <v>11.942250292000001</v>
      </c>
      <c r="L1165" s="10">
        <v>0</v>
      </c>
      <c r="M1165" s="10">
        <f t="shared" si="21"/>
        <v>1545.3264176850003</v>
      </c>
    </row>
    <row r="1166" spans="1:13" x14ac:dyDescent="0.3">
      <c r="A1166" s="10">
        <v>4</v>
      </c>
      <c r="B1166" s="10" t="s">
        <v>1275</v>
      </c>
      <c r="C1166" s="164" t="s">
        <v>26045</v>
      </c>
      <c r="D1166" s="10" t="s">
        <v>25797</v>
      </c>
      <c r="E1166" s="10">
        <v>217.99170400000003</v>
      </c>
      <c r="F1166" s="10">
        <v>196.10116162</v>
      </c>
      <c r="G1166" s="10">
        <v>240.40984750000001</v>
      </c>
      <c r="H1166" s="10">
        <v>0</v>
      </c>
      <c r="I1166" s="10">
        <v>12.017576800000001</v>
      </c>
      <c r="J1166" s="10">
        <v>16.531824101000002</v>
      </c>
      <c r="K1166" s="10">
        <v>7.1144648530000003</v>
      </c>
      <c r="L1166" s="10">
        <v>0</v>
      </c>
      <c r="M1166" s="10">
        <f t="shared" si="21"/>
        <v>690.16657887399992</v>
      </c>
    </row>
    <row r="1167" spans="1:13" x14ac:dyDescent="0.3">
      <c r="A1167" s="10">
        <v>4</v>
      </c>
      <c r="B1167" s="10" t="s">
        <v>1275</v>
      </c>
      <c r="C1167" s="164" t="s">
        <v>26046</v>
      </c>
      <c r="D1167" s="10" t="s">
        <v>22797</v>
      </c>
      <c r="E1167" s="10">
        <v>733.786025</v>
      </c>
      <c r="F1167" s="10">
        <v>90.852246484999995</v>
      </c>
      <c r="G1167" s="10">
        <v>71.559470000000005</v>
      </c>
      <c r="H1167" s="10">
        <v>136.10759999999999</v>
      </c>
      <c r="I1167" s="10">
        <v>28.016708300000001</v>
      </c>
      <c r="J1167" s="10">
        <v>4.7823008382000003</v>
      </c>
      <c r="K1167" s="10">
        <v>2.1343277</v>
      </c>
      <c r="L1167" s="10">
        <v>4.3634240000000002</v>
      </c>
      <c r="M1167" s="10">
        <f t="shared" si="21"/>
        <v>1071.6021023231999</v>
      </c>
    </row>
    <row r="1168" spans="1:13" x14ac:dyDescent="0.3">
      <c r="A1168" s="10">
        <v>4</v>
      </c>
      <c r="B1168" s="10" t="s">
        <v>1275</v>
      </c>
      <c r="C1168" s="164" t="s">
        <v>26048</v>
      </c>
      <c r="D1168" s="10" t="s">
        <v>26047</v>
      </c>
      <c r="E1168" s="10">
        <v>99.767178999999999</v>
      </c>
      <c r="F1168" s="10">
        <v>51.426657830000003</v>
      </c>
      <c r="G1168" s="10">
        <v>0</v>
      </c>
      <c r="H1168" s="10">
        <v>0</v>
      </c>
      <c r="I1168" s="10">
        <v>5.3523515799999997</v>
      </c>
      <c r="J1168" s="10">
        <v>4.2850721273000003</v>
      </c>
      <c r="K1168" s="10">
        <v>0</v>
      </c>
      <c r="L1168" s="10">
        <v>0</v>
      </c>
      <c r="M1168" s="10">
        <f t="shared" si="21"/>
        <v>160.83126053730001</v>
      </c>
    </row>
    <row r="1169" spans="1:13" x14ac:dyDescent="0.3">
      <c r="A1169" s="10">
        <v>4</v>
      </c>
      <c r="B1169" s="10" t="s">
        <v>1275</v>
      </c>
      <c r="C1169" s="164" t="s">
        <v>26049</v>
      </c>
      <c r="D1169" s="10" t="s">
        <v>844</v>
      </c>
      <c r="E1169" s="10">
        <v>586.59716000000003</v>
      </c>
      <c r="F1169" s="10">
        <v>323.88551883999997</v>
      </c>
      <c r="G1169" s="10">
        <v>223.41705334</v>
      </c>
      <c r="H1169" s="10">
        <v>0</v>
      </c>
      <c r="I1169" s="10">
        <v>35.463296</v>
      </c>
      <c r="J1169" s="10">
        <v>26.114942826</v>
      </c>
      <c r="K1169" s="10">
        <v>6.6729640243999997</v>
      </c>
      <c r="L1169" s="10">
        <v>0</v>
      </c>
      <c r="M1169" s="10">
        <f t="shared" si="21"/>
        <v>1202.1509350304</v>
      </c>
    </row>
    <row r="1170" spans="1:13" x14ac:dyDescent="0.3">
      <c r="A1170" s="10">
        <v>4</v>
      </c>
      <c r="B1170" s="10" t="s">
        <v>1275</v>
      </c>
      <c r="C1170" s="164" t="s">
        <v>26050</v>
      </c>
      <c r="D1170" s="10" t="s">
        <v>22800</v>
      </c>
      <c r="E1170" s="10">
        <v>1540.1963499999999</v>
      </c>
      <c r="F1170" s="10">
        <v>256.31306081000002</v>
      </c>
      <c r="G1170" s="10">
        <v>214.2724533</v>
      </c>
      <c r="H1170" s="10">
        <v>4.4000899999999996</v>
      </c>
      <c r="I1170" s="10">
        <v>73.230779999999996</v>
      </c>
      <c r="J1170" s="10">
        <v>21.361295782999999</v>
      </c>
      <c r="K1170" s="10">
        <v>6.9412336999999997</v>
      </c>
      <c r="L1170" s="10">
        <v>0.14106099999999999</v>
      </c>
      <c r="M1170" s="10">
        <f t="shared" si="21"/>
        <v>2116.856324593</v>
      </c>
    </row>
    <row r="1171" spans="1:13" x14ac:dyDescent="0.3">
      <c r="A1171" s="10">
        <v>4</v>
      </c>
      <c r="B1171" s="10" t="s">
        <v>1275</v>
      </c>
      <c r="C1171" s="164" t="s">
        <v>26051</v>
      </c>
      <c r="D1171" s="10" t="s">
        <v>385</v>
      </c>
      <c r="E1171" s="10">
        <v>2419.1207100000001</v>
      </c>
      <c r="F1171" s="10">
        <v>78.819031467000002</v>
      </c>
      <c r="G1171" s="10">
        <v>431.34815219000001</v>
      </c>
      <c r="H1171" s="10">
        <v>0</v>
      </c>
      <c r="I1171" s="10">
        <v>86.996864399999993</v>
      </c>
      <c r="J1171" s="10">
        <v>5.4536044351999999</v>
      </c>
      <c r="K1171" s="10">
        <v>12.972672661000001</v>
      </c>
      <c r="L1171" s="10">
        <v>0</v>
      </c>
      <c r="M1171" s="10">
        <f t="shared" si="21"/>
        <v>3034.7110351532001</v>
      </c>
    </row>
    <row r="1172" spans="1:13" x14ac:dyDescent="0.3">
      <c r="A1172" s="10">
        <v>4</v>
      </c>
      <c r="B1172" s="10" t="s">
        <v>1275</v>
      </c>
      <c r="C1172" s="164" t="s">
        <v>26053</v>
      </c>
      <c r="D1172" s="10" t="s">
        <v>26052</v>
      </c>
      <c r="E1172" s="10">
        <v>77.117015000000009</v>
      </c>
      <c r="F1172" s="10">
        <v>58.777279948</v>
      </c>
      <c r="G1172" s="10">
        <v>0</v>
      </c>
      <c r="H1172" s="10">
        <v>0</v>
      </c>
      <c r="I1172" s="10">
        <v>4.1454445299999998</v>
      </c>
      <c r="J1172" s="10">
        <v>4.9831960724000002</v>
      </c>
      <c r="K1172" s="10">
        <v>0</v>
      </c>
      <c r="L1172" s="10">
        <v>0</v>
      </c>
      <c r="M1172" s="10">
        <f t="shared" si="21"/>
        <v>145.02293555040001</v>
      </c>
    </row>
    <row r="1173" spans="1:13" x14ac:dyDescent="0.3">
      <c r="A1173" s="10">
        <v>4</v>
      </c>
      <c r="B1173" s="10" t="s">
        <v>1275</v>
      </c>
      <c r="C1173" s="164" t="s">
        <v>26054</v>
      </c>
      <c r="D1173" s="10" t="s">
        <v>319</v>
      </c>
      <c r="E1173" s="10">
        <v>249.855333</v>
      </c>
      <c r="F1173" s="10">
        <v>167.70573551000001</v>
      </c>
      <c r="G1173" s="10">
        <v>246.7988928</v>
      </c>
      <c r="H1173" s="10">
        <v>0</v>
      </c>
      <c r="I1173" s="10">
        <v>12.963136299999999</v>
      </c>
      <c r="J1173" s="10">
        <v>14.238987956000001</v>
      </c>
      <c r="K1173" s="10">
        <v>7.2815561779999998</v>
      </c>
      <c r="L1173" s="10">
        <v>0</v>
      </c>
      <c r="M1173" s="10">
        <f t="shared" si="21"/>
        <v>698.84364174399991</v>
      </c>
    </row>
    <row r="1174" spans="1:13" x14ac:dyDescent="0.3">
      <c r="A1174" s="10">
        <v>4</v>
      </c>
      <c r="B1174" s="10" t="s">
        <v>1275</v>
      </c>
      <c r="C1174" s="164" t="s">
        <v>26055</v>
      </c>
      <c r="D1174" s="10" t="s">
        <v>386</v>
      </c>
      <c r="E1174" s="10">
        <v>259.140265</v>
      </c>
      <c r="F1174" s="10">
        <v>79.041603401000003</v>
      </c>
      <c r="G1174" s="10">
        <v>39.599892799999999</v>
      </c>
      <c r="H1174" s="10">
        <v>0</v>
      </c>
      <c r="I1174" s="10">
        <v>15.256983200000001</v>
      </c>
      <c r="J1174" s="10">
        <v>6.1355855596</v>
      </c>
      <c r="K1174" s="10">
        <v>1.230101881</v>
      </c>
      <c r="L1174" s="10">
        <v>0</v>
      </c>
      <c r="M1174" s="10">
        <f t="shared" si="21"/>
        <v>400.40443184159994</v>
      </c>
    </row>
    <row r="1175" spans="1:13" x14ac:dyDescent="0.3">
      <c r="A1175" s="10">
        <v>4</v>
      </c>
      <c r="B1175" s="10" t="s">
        <v>1275</v>
      </c>
      <c r="C1175" s="164" t="s">
        <v>26057</v>
      </c>
      <c r="D1175" s="10" t="s">
        <v>26056</v>
      </c>
      <c r="E1175" s="10">
        <v>842.21310899999992</v>
      </c>
      <c r="F1175" s="10">
        <v>109.96456723999999</v>
      </c>
      <c r="G1175" s="10">
        <v>59.684930000000001</v>
      </c>
      <c r="H1175" s="10">
        <v>180.43889999999999</v>
      </c>
      <c r="I1175" s="10">
        <v>32.093508700000001</v>
      </c>
      <c r="J1175" s="10">
        <v>8.8757522700999996</v>
      </c>
      <c r="K1175" s="10">
        <v>1.7132829999999999</v>
      </c>
      <c r="L1175" s="10">
        <v>5.7846399999999996</v>
      </c>
      <c r="M1175" s="10">
        <f t="shared" si="21"/>
        <v>1240.7686902101002</v>
      </c>
    </row>
    <row r="1176" spans="1:13" x14ac:dyDescent="0.3">
      <c r="A1176" s="10">
        <v>4</v>
      </c>
      <c r="B1176" s="10" t="s">
        <v>1275</v>
      </c>
      <c r="C1176" s="164" t="s">
        <v>26058</v>
      </c>
      <c r="D1176" s="10" t="s">
        <v>784</v>
      </c>
      <c r="E1176" s="10">
        <v>122.13178000000001</v>
      </c>
      <c r="F1176" s="10">
        <v>55.700702964999998</v>
      </c>
      <c r="G1176" s="10">
        <v>7.1564690000000004</v>
      </c>
      <c r="H1176" s="10">
        <v>0</v>
      </c>
      <c r="I1176" s="10">
        <v>6.8220600100000004</v>
      </c>
      <c r="J1176" s="10">
        <v>4.6623034269000003</v>
      </c>
      <c r="K1176" s="10">
        <v>0.16206654000000001</v>
      </c>
      <c r="L1176" s="10">
        <v>0</v>
      </c>
      <c r="M1176" s="10">
        <f t="shared" si="21"/>
        <v>196.63538194189999</v>
      </c>
    </row>
    <row r="1177" spans="1:13" x14ac:dyDescent="0.3">
      <c r="A1177" s="10">
        <v>4</v>
      </c>
      <c r="B1177" s="10" t="s">
        <v>1275</v>
      </c>
      <c r="C1177" s="164" t="s">
        <v>26059</v>
      </c>
      <c r="D1177" s="10" t="s">
        <v>846</v>
      </c>
      <c r="E1177" s="10">
        <v>238.44925900000001</v>
      </c>
      <c r="F1177" s="10">
        <v>106.89083389</v>
      </c>
      <c r="G1177" s="10">
        <v>13.978110983000001</v>
      </c>
      <c r="H1177" s="10">
        <v>0</v>
      </c>
      <c r="I1177" s="10">
        <v>12.625241600000001</v>
      </c>
      <c r="J1177" s="10">
        <v>8.6369919947000007</v>
      </c>
      <c r="K1177" s="10">
        <v>0.48948650700000002</v>
      </c>
      <c r="L1177" s="10">
        <v>0</v>
      </c>
      <c r="M1177" s="10">
        <f t="shared" si="21"/>
        <v>381.06992397469998</v>
      </c>
    </row>
    <row r="1178" spans="1:13" x14ac:dyDescent="0.3">
      <c r="A1178" s="10">
        <v>4</v>
      </c>
      <c r="B1178" s="10" t="s">
        <v>1275</v>
      </c>
      <c r="C1178" s="164" t="s">
        <v>26060</v>
      </c>
      <c r="D1178" s="10" t="s">
        <v>552</v>
      </c>
      <c r="E1178" s="10">
        <v>62.592244999999998</v>
      </c>
      <c r="F1178" s="10">
        <v>61.92869743</v>
      </c>
      <c r="G1178" s="10">
        <v>0</v>
      </c>
      <c r="H1178" s="10">
        <v>229.0307</v>
      </c>
      <c r="I1178" s="10">
        <v>3.3584249399999999</v>
      </c>
      <c r="J1178" s="10">
        <v>3.5926613288999998</v>
      </c>
      <c r="K1178" s="10">
        <v>0</v>
      </c>
      <c r="L1178" s="10">
        <v>7.3424100000000001</v>
      </c>
      <c r="M1178" s="10">
        <f t="shared" si="21"/>
        <v>367.84513869890003</v>
      </c>
    </row>
    <row r="1179" spans="1:13" x14ac:dyDescent="0.3">
      <c r="A1179" s="10">
        <v>4</v>
      </c>
      <c r="B1179" s="10" t="s">
        <v>1275</v>
      </c>
      <c r="C1179" s="164" t="s">
        <v>26062</v>
      </c>
      <c r="D1179" s="10" t="s">
        <v>26061</v>
      </c>
      <c r="E1179" s="10">
        <v>989.25815399999999</v>
      </c>
      <c r="F1179" s="10">
        <v>75.307759191000002</v>
      </c>
      <c r="G1179" s="10">
        <v>114.08819</v>
      </c>
      <c r="H1179" s="10">
        <v>0</v>
      </c>
      <c r="I1179" s="10">
        <v>38.709148599999999</v>
      </c>
      <c r="J1179" s="10">
        <v>5.8153083495000004</v>
      </c>
      <c r="K1179" s="10">
        <v>3.9952169999999998</v>
      </c>
      <c r="L1179" s="10">
        <v>0</v>
      </c>
      <c r="M1179" s="10">
        <f t="shared" si="21"/>
        <v>1227.1737771404996</v>
      </c>
    </row>
    <row r="1180" spans="1:13" x14ac:dyDescent="0.3">
      <c r="A1180" s="10">
        <v>4</v>
      </c>
      <c r="B1180" s="10" t="s">
        <v>1275</v>
      </c>
      <c r="C1180" s="164" t="s">
        <v>26063</v>
      </c>
      <c r="D1180" s="10" t="s">
        <v>22644</v>
      </c>
      <c r="E1180" s="10">
        <v>2071.12599</v>
      </c>
      <c r="F1180" s="10">
        <v>221.68431945</v>
      </c>
      <c r="G1180" s="10">
        <v>122.05294413</v>
      </c>
      <c r="H1180" s="10">
        <v>0</v>
      </c>
      <c r="I1180" s="10">
        <v>77.526931500000003</v>
      </c>
      <c r="J1180" s="10">
        <v>18.343484165</v>
      </c>
      <c r="K1180" s="10">
        <v>3.4990619311</v>
      </c>
      <c r="L1180" s="10">
        <v>0</v>
      </c>
      <c r="M1180" s="10">
        <f t="shared" si="21"/>
        <v>2514.2327311761005</v>
      </c>
    </row>
    <row r="1181" spans="1:13" x14ac:dyDescent="0.3">
      <c r="A1181" s="10">
        <v>4</v>
      </c>
      <c r="B1181" s="10" t="s">
        <v>1275</v>
      </c>
      <c r="C1181" s="164" t="s">
        <v>26065</v>
      </c>
      <c r="D1181" s="10" t="s">
        <v>26064</v>
      </c>
      <c r="E1181" s="10">
        <v>203.978071</v>
      </c>
      <c r="F1181" s="10">
        <v>171.27385863999999</v>
      </c>
      <c r="G1181" s="10">
        <v>53.342770000000002</v>
      </c>
      <c r="H1181" s="10">
        <v>0</v>
      </c>
      <c r="I1181" s="10">
        <v>10.704134829999999</v>
      </c>
      <c r="J1181" s="10">
        <v>14.590030799000001</v>
      </c>
      <c r="K1181" s="10">
        <v>1.590997</v>
      </c>
      <c r="L1181" s="10">
        <v>0</v>
      </c>
      <c r="M1181" s="10">
        <f t="shared" si="21"/>
        <v>455.47986226899991</v>
      </c>
    </row>
    <row r="1182" spans="1:13" x14ac:dyDescent="0.3">
      <c r="A1182" s="10">
        <v>4</v>
      </c>
      <c r="B1182" s="10" t="s">
        <v>1275</v>
      </c>
      <c r="C1182" s="164" t="s">
        <v>26066</v>
      </c>
      <c r="D1182" s="10" t="s">
        <v>434</v>
      </c>
      <c r="E1182" s="10">
        <v>2020.38849</v>
      </c>
      <c r="F1182" s="10">
        <v>140.27633234999999</v>
      </c>
      <c r="G1182" s="10">
        <v>8.4941800000000001</v>
      </c>
      <c r="H1182" s="10">
        <v>0</v>
      </c>
      <c r="I1182" s="10">
        <v>75.343261600000005</v>
      </c>
      <c r="J1182" s="10">
        <v>11.588975277999999</v>
      </c>
      <c r="K1182" s="10">
        <v>0.1923607</v>
      </c>
      <c r="L1182" s="10">
        <v>0</v>
      </c>
      <c r="M1182" s="10">
        <f t="shared" si="21"/>
        <v>2256.2835999280001</v>
      </c>
    </row>
    <row r="1183" spans="1:13" x14ac:dyDescent="0.3">
      <c r="A1183" s="10">
        <v>4</v>
      </c>
      <c r="B1183" s="10" t="s">
        <v>1275</v>
      </c>
      <c r="C1183" s="164" t="s">
        <v>26067</v>
      </c>
      <c r="D1183" s="10" t="s">
        <v>847</v>
      </c>
      <c r="E1183" s="10">
        <v>8449.6519000000008</v>
      </c>
      <c r="F1183" s="10">
        <v>2110.9036882</v>
      </c>
      <c r="G1183" s="10">
        <v>1306.3205536</v>
      </c>
      <c r="H1183" s="10">
        <v>648.44779000000005</v>
      </c>
      <c r="I1183" s="10">
        <v>456.08771999999999</v>
      </c>
      <c r="J1183" s="10">
        <v>172.26174528999999</v>
      </c>
      <c r="K1183" s="10">
        <v>38.251952866000003</v>
      </c>
      <c r="L1183" s="10">
        <v>20.7883493</v>
      </c>
      <c r="M1183" s="10">
        <f t="shared" si="21"/>
        <v>13202.713699256001</v>
      </c>
    </row>
    <row r="1184" spans="1:13" x14ac:dyDescent="0.3">
      <c r="A1184" s="10">
        <v>4</v>
      </c>
      <c r="B1184" s="10" t="s">
        <v>1275</v>
      </c>
      <c r="C1184" s="164" t="s">
        <v>26068</v>
      </c>
      <c r="D1184" s="10" t="s">
        <v>23239</v>
      </c>
      <c r="E1184" s="10">
        <v>515.86833999999999</v>
      </c>
      <c r="F1184" s="10">
        <v>54.334426399999998</v>
      </c>
      <c r="G1184" s="10">
        <v>0</v>
      </c>
      <c r="H1184" s="10">
        <v>101.316</v>
      </c>
      <c r="I1184" s="10">
        <v>20.668437000000001</v>
      </c>
      <c r="J1184" s="10">
        <v>3.7940198871000002</v>
      </c>
      <c r="K1184" s="10">
        <v>0</v>
      </c>
      <c r="L1184" s="10">
        <v>3.24804</v>
      </c>
      <c r="M1184" s="10">
        <f t="shared" si="21"/>
        <v>699.22926328710003</v>
      </c>
    </row>
    <row r="1185" spans="1:13" x14ac:dyDescent="0.3">
      <c r="A1185" s="10">
        <v>4</v>
      </c>
      <c r="B1185" s="10" t="s">
        <v>1275</v>
      </c>
      <c r="C1185" s="164" t="s">
        <v>26069</v>
      </c>
      <c r="D1185" s="10" t="s">
        <v>15</v>
      </c>
      <c r="E1185" s="10">
        <v>72.653705000000002</v>
      </c>
      <c r="F1185" s="10">
        <v>91.333222676000005</v>
      </c>
      <c r="G1185" s="10">
        <v>0</v>
      </c>
      <c r="H1185" s="10">
        <v>0</v>
      </c>
      <c r="I1185" s="10">
        <v>3.9534289199999999</v>
      </c>
      <c r="J1185" s="10">
        <v>6.0368580453999998</v>
      </c>
      <c r="K1185" s="10">
        <v>0</v>
      </c>
      <c r="L1185" s="10">
        <v>0</v>
      </c>
      <c r="M1185" s="10">
        <f t="shared" si="21"/>
        <v>173.9772146414</v>
      </c>
    </row>
    <row r="1186" spans="1:13" x14ac:dyDescent="0.3">
      <c r="A1186" s="10">
        <v>4</v>
      </c>
      <c r="B1186" s="10" t="s">
        <v>1275</v>
      </c>
      <c r="C1186" s="164" t="s">
        <v>26071</v>
      </c>
      <c r="D1186" s="10" t="s">
        <v>26070</v>
      </c>
      <c r="E1186" s="10">
        <v>1444.4130500000001</v>
      </c>
      <c r="F1186" s="10">
        <v>140.66173112000001</v>
      </c>
      <c r="G1186" s="10">
        <v>146.81032361000001</v>
      </c>
      <c r="H1186" s="10">
        <v>28.798380000000002</v>
      </c>
      <c r="I1186" s="10">
        <v>57.169120000000007</v>
      </c>
      <c r="J1186" s="10">
        <v>11.754172708</v>
      </c>
      <c r="K1186" s="10">
        <v>4.3375241719000002</v>
      </c>
      <c r="L1186" s="10">
        <v>0.92323639999999996</v>
      </c>
      <c r="M1186" s="10">
        <f t="shared" si="21"/>
        <v>1834.8675380099</v>
      </c>
    </row>
    <row r="1187" spans="1:13" x14ac:dyDescent="0.3">
      <c r="A1187" s="10">
        <v>4</v>
      </c>
      <c r="B1187" s="10" t="s">
        <v>1275</v>
      </c>
      <c r="C1187" s="164" t="s">
        <v>26073</v>
      </c>
      <c r="D1187" s="10" t="s">
        <v>26072</v>
      </c>
      <c r="E1187" s="10">
        <v>605.24541399999998</v>
      </c>
      <c r="F1187" s="10">
        <v>326.66495438999999</v>
      </c>
      <c r="G1187" s="10">
        <v>191.41794400000001</v>
      </c>
      <c r="H1187" s="10">
        <v>102.6704</v>
      </c>
      <c r="I1187" s="10">
        <v>28.3847667</v>
      </c>
      <c r="J1187" s="10">
        <v>26.776845593000001</v>
      </c>
      <c r="K1187" s="10">
        <v>5.6044007999999996</v>
      </c>
      <c r="L1187" s="10">
        <v>3.29148</v>
      </c>
      <c r="M1187" s="10">
        <f t="shared" si="21"/>
        <v>1290.056205483</v>
      </c>
    </row>
    <row r="1188" spans="1:13" x14ac:dyDescent="0.3">
      <c r="A1188" s="10">
        <v>4</v>
      </c>
      <c r="B1188" s="10" t="s">
        <v>1275</v>
      </c>
      <c r="C1188" s="164" t="s">
        <v>26074</v>
      </c>
      <c r="D1188" s="10" t="s">
        <v>393</v>
      </c>
      <c r="E1188" s="10">
        <v>1134.7034200000001</v>
      </c>
      <c r="F1188" s="10">
        <v>253.77956922000001</v>
      </c>
      <c r="G1188" s="10">
        <v>311.12241</v>
      </c>
      <c r="H1188" s="10">
        <v>0</v>
      </c>
      <c r="I1188" s="10">
        <v>46.206049999999998</v>
      </c>
      <c r="J1188" s="10">
        <v>21.465333064999999</v>
      </c>
      <c r="K1188" s="10">
        <v>10.650100500000001</v>
      </c>
      <c r="L1188" s="10">
        <v>0</v>
      </c>
      <c r="M1188" s="10">
        <f t="shared" si="21"/>
        <v>1777.9268827850001</v>
      </c>
    </row>
    <row r="1189" spans="1:13" x14ac:dyDescent="0.3">
      <c r="A1189" s="10">
        <v>4</v>
      </c>
      <c r="B1189" s="10" t="s">
        <v>1275</v>
      </c>
      <c r="C1189" s="164" t="s">
        <v>26076</v>
      </c>
      <c r="D1189" s="10" t="s">
        <v>26075</v>
      </c>
      <c r="E1189" s="10">
        <v>137.77093000000002</v>
      </c>
      <c r="F1189" s="10">
        <v>64.627472804999996</v>
      </c>
      <c r="G1189" s="10">
        <v>0</v>
      </c>
      <c r="H1189" s="10">
        <v>0</v>
      </c>
      <c r="I1189" s="10">
        <v>7.3838970000000002</v>
      </c>
      <c r="J1189" s="10">
        <v>5.3436206783999998</v>
      </c>
      <c r="K1189" s="10">
        <v>0</v>
      </c>
      <c r="L1189" s="10">
        <v>0</v>
      </c>
      <c r="M1189" s="10">
        <f t="shared" si="21"/>
        <v>215.12592048339999</v>
      </c>
    </row>
    <row r="1190" spans="1:13" x14ac:dyDescent="0.3">
      <c r="A1190" s="10">
        <v>4</v>
      </c>
      <c r="B1190" s="10" t="s">
        <v>1275</v>
      </c>
      <c r="C1190" s="164" t="s">
        <v>26077</v>
      </c>
      <c r="D1190" s="10" t="s">
        <v>666</v>
      </c>
      <c r="E1190" s="10">
        <v>215.29553300000001</v>
      </c>
      <c r="F1190" s="10">
        <v>200.14578800999999</v>
      </c>
      <c r="G1190" s="10">
        <v>429.75706500000001</v>
      </c>
      <c r="H1190" s="10">
        <v>0</v>
      </c>
      <c r="I1190" s="10">
        <v>11.834831600000001</v>
      </c>
      <c r="J1190" s="10">
        <v>15.439263686</v>
      </c>
      <c r="K1190" s="10">
        <v>12.817895569999999</v>
      </c>
      <c r="L1190" s="10">
        <v>0</v>
      </c>
      <c r="M1190" s="10">
        <f t="shared" si="21"/>
        <v>885.29037686600009</v>
      </c>
    </row>
    <row r="1191" spans="1:13" x14ac:dyDescent="0.3">
      <c r="A1191" s="10">
        <v>4</v>
      </c>
      <c r="B1191" s="10" t="s">
        <v>1275</v>
      </c>
      <c r="C1191" s="164" t="s">
        <v>26078</v>
      </c>
      <c r="D1191" s="10" t="s">
        <v>23652</v>
      </c>
      <c r="E1191" s="10">
        <v>217.20620599999998</v>
      </c>
      <c r="F1191" s="10">
        <v>402.64044387000001</v>
      </c>
      <c r="G1191" s="10">
        <v>121.8462136</v>
      </c>
      <c r="H1191" s="10">
        <v>0</v>
      </c>
      <c r="I1191" s="10">
        <v>12.142443500000001</v>
      </c>
      <c r="J1191" s="10">
        <v>34.336152476999999</v>
      </c>
      <c r="K1191" s="10">
        <v>3.3394106940000001</v>
      </c>
      <c r="L1191" s="10">
        <v>0</v>
      </c>
      <c r="M1191" s="10">
        <f t="shared" si="21"/>
        <v>791.51087014100005</v>
      </c>
    </row>
    <row r="1192" spans="1:13" x14ac:dyDescent="0.3">
      <c r="A1192" s="10">
        <v>4</v>
      </c>
      <c r="B1192" s="10" t="s">
        <v>1275</v>
      </c>
      <c r="C1192" s="164" t="s">
        <v>26079</v>
      </c>
      <c r="D1192" s="10" t="s">
        <v>931</v>
      </c>
      <c r="E1192" s="10">
        <v>847.15177699999992</v>
      </c>
      <c r="F1192" s="10">
        <v>137.14013528000001</v>
      </c>
      <c r="G1192" s="10">
        <v>275.76468899999998</v>
      </c>
      <c r="H1192" s="10">
        <v>0</v>
      </c>
      <c r="I1192" s="10">
        <v>33.205545400000005</v>
      </c>
      <c r="J1192" s="10">
        <v>11.630426044</v>
      </c>
      <c r="K1192" s="10">
        <v>8.1251432000000001</v>
      </c>
      <c r="L1192" s="10">
        <v>0</v>
      </c>
      <c r="M1192" s="10">
        <f t="shared" si="21"/>
        <v>1313.017715924</v>
      </c>
    </row>
    <row r="1193" spans="1:13" x14ac:dyDescent="0.3">
      <c r="A1193" s="10">
        <v>4</v>
      </c>
      <c r="B1193" s="10" t="s">
        <v>1275</v>
      </c>
      <c r="C1193" s="164" t="s">
        <v>26081</v>
      </c>
      <c r="D1193" s="10" t="s">
        <v>26080</v>
      </c>
      <c r="E1193" s="10">
        <v>203.84228299999998</v>
      </c>
      <c r="F1193" s="10">
        <v>78.352309868999996</v>
      </c>
      <c r="G1193" s="10">
        <v>9.0412800000000004</v>
      </c>
      <c r="H1193" s="10">
        <v>0</v>
      </c>
      <c r="I1193" s="10">
        <v>10.8670668</v>
      </c>
      <c r="J1193" s="10">
        <v>5.0781968383000002</v>
      </c>
      <c r="K1193" s="10">
        <v>0.31661400000000001</v>
      </c>
      <c r="L1193" s="10">
        <v>0</v>
      </c>
      <c r="M1193" s="10">
        <f t="shared" si="21"/>
        <v>307.4977505073</v>
      </c>
    </row>
    <row r="1194" spans="1:13" x14ac:dyDescent="0.3">
      <c r="A1194" s="10">
        <v>4</v>
      </c>
      <c r="B1194" s="10" t="s">
        <v>1275</v>
      </c>
      <c r="C1194" s="164" t="s">
        <v>26082</v>
      </c>
      <c r="D1194" s="10" t="s">
        <v>327</v>
      </c>
      <c r="E1194" s="10">
        <v>1877.4349299999999</v>
      </c>
      <c r="F1194" s="10">
        <v>235.52832745000001</v>
      </c>
      <c r="G1194" s="10">
        <v>130.99492000000001</v>
      </c>
      <c r="H1194" s="10">
        <v>0</v>
      </c>
      <c r="I1194" s="10">
        <v>74.910507800000005</v>
      </c>
      <c r="J1194" s="10">
        <v>19.813290379000001</v>
      </c>
      <c r="K1194" s="10">
        <v>4.587275</v>
      </c>
      <c r="L1194" s="10">
        <v>0</v>
      </c>
      <c r="M1194" s="10">
        <f t="shared" si="21"/>
        <v>2343.2692506290005</v>
      </c>
    </row>
    <row r="1195" spans="1:13" x14ac:dyDescent="0.3">
      <c r="A1195" s="10">
        <v>4</v>
      </c>
      <c r="B1195" s="10" t="s">
        <v>1275</v>
      </c>
      <c r="C1195" s="164" t="s">
        <v>26083</v>
      </c>
      <c r="D1195" s="10" t="s">
        <v>23533</v>
      </c>
      <c r="E1195" s="10">
        <v>510.39155400000004</v>
      </c>
      <c r="F1195" s="10">
        <v>38.055090612000001</v>
      </c>
      <c r="G1195" s="10">
        <v>0</v>
      </c>
      <c r="H1195" s="10">
        <v>0</v>
      </c>
      <c r="I1195" s="10">
        <v>18.891974500000003</v>
      </c>
      <c r="J1195" s="10">
        <v>3.0974292837999999</v>
      </c>
      <c r="K1195" s="10">
        <v>0</v>
      </c>
      <c r="L1195" s="10">
        <v>0</v>
      </c>
      <c r="M1195" s="10">
        <f t="shared" si="21"/>
        <v>570.43604839580007</v>
      </c>
    </row>
    <row r="1196" spans="1:13" x14ac:dyDescent="0.3">
      <c r="A1196" s="10">
        <v>4</v>
      </c>
      <c r="B1196" s="10" t="s">
        <v>1275</v>
      </c>
      <c r="C1196" s="164" t="s">
        <v>26085</v>
      </c>
      <c r="D1196" s="10" t="s">
        <v>26084</v>
      </c>
      <c r="E1196" s="10">
        <v>779.95254599999998</v>
      </c>
      <c r="F1196" s="10">
        <v>200.80095700999999</v>
      </c>
      <c r="G1196" s="10">
        <v>221.092648</v>
      </c>
      <c r="H1196" s="10">
        <v>0</v>
      </c>
      <c r="I1196" s="10">
        <v>38.767667200000005</v>
      </c>
      <c r="J1196" s="10">
        <v>16.020627150999999</v>
      </c>
      <c r="K1196" s="10">
        <v>7.7423868999999996</v>
      </c>
      <c r="L1196" s="10">
        <v>0</v>
      </c>
      <c r="M1196" s="10">
        <f t="shared" si="21"/>
        <v>1264.3768322610001</v>
      </c>
    </row>
    <row r="1197" spans="1:13" x14ac:dyDescent="0.3">
      <c r="A1197" s="10">
        <v>4</v>
      </c>
      <c r="B1197" s="10" t="s">
        <v>1275</v>
      </c>
      <c r="C1197" s="164" t="s">
        <v>26086</v>
      </c>
      <c r="D1197" s="10" t="s">
        <v>291</v>
      </c>
      <c r="E1197" s="10">
        <v>3745.6573199999998</v>
      </c>
      <c r="F1197" s="10">
        <v>1054.9483536</v>
      </c>
      <c r="G1197" s="10">
        <v>1954.8136520999999</v>
      </c>
      <c r="H1197" s="10">
        <v>200.54020299999999</v>
      </c>
      <c r="I1197" s="10">
        <v>211.84254300000001</v>
      </c>
      <c r="J1197" s="10">
        <v>86.380650330999998</v>
      </c>
      <c r="K1197" s="10">
        <v>62.787006425000001</v>
      </c>
      <c r="L1197" s="10">
        <v>6.4290446000000001</v>
      </c>
      <c r="M1197" s="10">
        <f t="shared" si="21"/>
        <v>7323.3987730559993</v>
      </c>
    </row>
    <row r="1198" spans="1:13" x14ac:dyDescent="0.3">
      <c r="A1198" s="10">
        <v>4</v>
      </c>
      <c r="B1198" s="10" t="s">
        <v>1275</v>
      </c>
      <c r="C1198" s="164" t="s">
        <v>26087</v>
      </c>
      <c r="D1198" s="10" t="s">
        <v>329</v>
      </c>
      <c r="E1198" s="10">
        <v>32.872759099999996</v>
      </c>
      <c r="F1198" s="10">
        <v>22.971407986999999</v>
      </c>
      <c r="G1198" s="10">
        <v>0</v>
      </c>
      <c r="H1198" s="10">
        <v>0</v>
      </c>
      <c r="I1198" s="10">
        <v>1.7779885600000001</v>
      </c>
      <c r="J1198" s="10">
        <v>1.8542560925</v>
      </c>
      <c r="K1198" s="10">
        <v>0</v>
      </c>
      <c r="L1198" s="10">
        <v>0</v>
      </c>
      <c r="M1198" s="10">
        <f t="shared" si="21"/>
        <v>59.476411739499994</v>
      </c>
    </row>
    <row r="1199" spans="1:13" x14ac:dyDescent="0.3">
      <c r="A1199" s="10">
        <v>4</v>
      </c>
      <c r="B1199" s="10" t="s">
        <v>1275</v>
      </c>
      <c r="C1199" s="164" t="s">
        <v>26089</v>
      </c>
      <c r="D1199" s="10" t="s">
        <v>26088</v>
      </c>
      <c r="E1199" s="10">
        <v>129.28619599999999</v>
      </c>
      <c r="F1199" s="10">
        <v>117.22001373000001</v>
      </c>
      <c r="G1199" s="10">
        <v>255.0410995</v>
      </c>
      <c r="H1199" s="10">
        <v>0</v>
      </c>
      <c r="I1199" s="10">
        <v>7.2246551999999999</v>
      </c>
      <c r="J1199" s="10">
        <v>9.7504716011999992</v>
      </c>
      <c r="K1199" s="10">
        <v>8.8788219510000008</v>
      </c>
      <c r="L1199" s="10">
        <v>0</v>
      </c>
      <c r="M1199" s="10">
        <f t="shared" si="21"/>
        <v>527.40125798219992</v>
      </c>
    </row>
    <row r="1200" spans="1:13" x14ac:dyDescent="0.3">
      <c r="A1200" s="10">
        <v>4</v>
      </c>
      <c r="B1200" s="10" t="s">
        <v>1275</v>
      </c>
      <c r="C1200" s="164" t="s">
        <v>26090</v>
      </c>
      <c r="D1200" s="10" t="s">
        <v>23537</v>
      </c>
      <c r="E1200" s="10">
        <v>178.14274799999998</v>
      </c>
      <c r="F1200" s="10">
        <v>123.1088714</v>
      </c>
      <c r="G1200" s="10">
        <v>8.3383856999999999</v>
      </c>
      <c r="H1200" s="10">
        <v>179.361661</v>
      </c>
      <c r="I1200" s="10">
        <v>9.7959837000000007</v>
      </c>
      <c r="J1200" s="10">
        <v>9.0483189797999994</v>
      </c>
      <c r="K1200" s="10">
        <v>0.22331982</v>
      </c>
      <c r="L1200" s="10">
        <v>5.7501116999999997</v>
      </c>
      <c r="M1200" s="10">
        <f t="shared" si="21"/>
        <v>513.76940029980005</v>
      </c>
    </row>
    <row r="1201" spans="1:13" x14ac:dyDescent="0.3">
      <c r="A1201" s="10">
        <v>4</v>
      </c>
      <c r="B1201" s="10" t="s">
        <v>1275</v>
      </c>
      <c r="C1201" s="164" t="s">
        <v>26092</v>
      </c>
      <c r="D1201" s="10" t="s">
        <v>26091</v>
      </c>
      <c r="E1201" s="10">
        <v>391.50961000000001</v>
      </c>
      <c r="F1201" s="10">
        <v>143.03143646999999</v>
      </c>
      <c r="G1201" s="10">
        <v>359.57228978000001</v>
      </c>
      <c r="H1201" s="10">
        <v>0</v>
      </c>
      <c r="I1201" s="10">
        <v>22.150097100000004</v>
      </c>
      <c r="J1201" s="10">
        <v>11.214363928999999</v>
      </c>
      <c r="K1201" s="10">
        <v>12.237199715999999</v>
      </c>
      <c r="L1201" s="10">
        <v>0</v>
      </c>
      <c r="M1201" s="10">
        <f t="shared" si="21"/>
        <v>939.71499699499998</v>
      </c>
    </row>
    <row r="1202" spans="1:13" x14ac:dyDescent="0.3">
      <c r="A1202" s="10">
        <v>4</v>
      </c>
      <c r="B1202" s="10" t="s">
        <v>1275</v>
      </c>
      <c r="C1202" s="164" t="s">
        <v>26093</v>
      </c>
      <c r="D1202" s="10" t="s">
        <v>672</v>
      </c>
      <c r="E1202" s="10">
        <v>1469.4067669999999</v>
      </c>
      <c r="F1202" s="10">
        <v>262.49937015</v>
      </c>
      <c r="G1202" s="10">
        <v>133.98060000000001</v>
      </c>
      <c r="H1202" s="10">
        <v>0</v>
      </c>
      <c r="I1202" s="10">
        <v>51.053432299999997</v>
      </c>
      <c r="J1202" s="10">
        <v>22.34974287</v>
      </c>
      <c r="K1202" s="10">
        <v>3.9961000000000002</v>
      </c>
      <c r="L1202" s="10">
        <v>0</v>
      </c>
      <c r="M1202" s="10">
        <f t="shared" si="21"/>
        <v>1943.2860123200001</v>
      </c>
    </row>
    <row r="1203" spans="1:13" x14ac:dyDescent="0.3">
      <c r="A1203" s="10">
        <v>4</v>
      </c>
      <c r="B1203" s="10" t="s">
        <v>1275</v>
      </c>
      <c r="C1203" s="164" t="s">
        <v>26094</v>
      </c>
      <c r="D1203" s="10" t="s">
        <v>396</v>
      </c>
      <c r="E1203" s="10">
        <v>2411.1932299999999</v>
      </c>
      <c r="F1203" s="10">
        <v>122.81715808</v>
      </c>
      <c r="G1203" s="10">
        <v>0</v>
      </c>
      <c r="H1203" s="10">
        <v>0</v>
      </c>
      <c r="I1203" s="10">
        <v>88.569139699999994</v>
      </c>
      <c r="J1203" s="10">
        <v>9.9788293575000004</v>
      </c>
      <c r="K1203" s="10">
        <v>0</v>
      </c>
      <c r="L1203" s="10">
        <v>0</v>
      </c>
      <c r="M1203" s="10">
        <f t="shared" si="21"/>
        <v>2632.5583571375</v>
      </c>
    </row>
    <row r="1204" spans="1:13" x14ac:dyDescent="0.3">
      <c r="A1204" s="10">
        <v>4</v>
      </c>
      <c r="B1204" s="10" t="s">
        <v>1275</v>
      </c>
      <c r="C1204" s="164" t="s">
        <v>26095</v>
      </c>
      <c r="D1204" s="10" t="s">
        <v>266</v>
      </c>
      <c r="E1204" s="10">
        <v>240.08580499999999</v>
      </c>
      <c r="F1204" s="10">
        <v>236.42268122999999</v>
      </c>
      <c r="G1204" s="10">
        <v>14.0161088</v>
      </c>
      <c r="H1204" s="10">
        <v>20.048500000000001</v>
      </c>
      <c r="I1204" s="10">
        <v>13.195797800000001</v>
      </c>
      <c r="J1204" s="10">
        <v>17.835107482000002</v>
      </c>
      <c r="K1204" s="10">
        <v>0.31741125999999997</v>
      </c>
      <c r="L1204" s="10">
        <v>0.64272700000000005</v>
      </c>
      <c r="M1204" s="10">
        <f t="shared" si="21"/>
        <v>542.56413857200005</v>
      </c>
    </row>
    <row r="1205" spans="1:13" x14ac:dyDescent="0.3">
      <c r="A1205" s="10">
        <v>4</v>
      </c>
      <c r="B1205" s="10" t="s">
        <v>1275</v>
      </c>
      <c r="C1205" s="164" t="s">
        <v>26096</v>
      </c>
      <c r="D1205" s="10" t="s">
        <v>24089</v>
      </c>
      <c r="E1205" s="10">
        <v>1151.7328679999998</v>
      </c>
      <c r="F1205" s="10">
        <v>67.052142583999995</v>
      </c>
      <c r="G1205" s="10">
        <v>26.28423385</v>
      </c>
      <c r="H1205" s="10">
        <v>0</v>
      </c>
      <c r="I1205" s="10">
        <v>43.139695500000002</v>
      </c>
      <c r="J1205" s="10">
        <v>5.6144322707000001</v>
      </c>
      <c r="K1205" s="10">
        <v>0.59523677100000005</v>
      </c>
      <c r="L1205" s="10">
        <v>0</v>
      </c>
      <c r="M1205" s="10">
        <f t="shared" si="21"/>
        <v>1294.4186089756997</v>
      </c>
    </row>
    <row r="1206" spans="1:13" x14ac:dyDescent="0.3">
      <c r="A1206" s="10">
        <v>4</v>
      </c>
      <c r="B1206" s="10" t="s">
        <v>1275</v>
      </c>
      <c r="C1206" s="164" t="s">
        <v>26097</v>
      </c>
      <c r="D1206" s="10" t="s">
        <v>21</v>
      </c>
      <c r="E1206" s="10">
        <v>40.125405000000001</v>
      </c>
      <c r="F1206" s="10">
        <v>30.093000971999999</v>
      </c>
      <c r="G1206" s="10">
        <v>0</v>
      </c>
      <c r="H1206" s="10">
        <v>12.195399999999999</v>
      </c>
      <c r="I1206" s="10">
        <v>2.1823596000000003</v>
      </c>
      <c r="J1206" s="10">
        <v>2.0690416329999999</v>
      </c>
      <c r="K1206" s="10">
        <v>0</v>
      </c>
      <c r="L1206" s="10">
        <v>0.39096900000000001</v>
      </c>
      <c r="M1206" s="10">
        <f t="shared" si="21"/>
        <v>87.056176205</v>
      </c>
    </row>
    <row r="1207" spans="1:13" x14ac:dyDescent="0.3">
      <c r="A1207" s="10">
        <v>4</v>
      </c>
      <c r="B1207" s="10" t="s">
        <v>1275</v>
      </c>
      <c r="C1207" s="164" t="s">
        <v>26098</v>
      </c>
      <c r="D1207" s="10" t="s">
        <v>24674</v>
      </c>
      <c r="E1207" s="10">
        <v>1099.7836589999999</v>
      </c>
      <c r="F1207" s="10">
        <v>109.00674238000001</v>
      </c>
      <c r="G1207" s="10">
        <v>256.32188350000001</v>
      </c>
      <c r="H1207" s="10">
        <v>69.430000000000007</v>
      </c>
      <c r="I1207" s="10">
        <v>39.571429699999996</v>
      </c>
      <c r="J1207" s="10">
        <v>7.5391068491000004</v>
      </c>
      <c r="K1207" s="10">
        <v>7.5474020409999998</v>
      </c>
      <c r="L1207" s="10">
        <v>2.2258300000000002</v>
      </c>
      <c r="M1207" s="10">
        <f t="shared" si="21"/>
        <v>1591.4260534701002</v>
      </c>
    </row>
    <row r="1208" spans="1:13" x14ac:dyDescent="0.3">
      <c r="A1208" s="10">
        <v>4</v>
      </c>
      <c r="B1208" s="10" t="s">
        <v>1275</v>
      </c>
      <c r="C1208" s="164" t="s">
        <v>26099</v>
      </c>
      <c r="D1208" s="10" t="s">
        <v>163</v>
      </c>
      <c r="E1208" s="10">
        <v>54.513338000000005</v>
      </c>
      <c r="F1208" s="10">
        <v>49.512087205</v>
      </c>
      <c r="G1208" s="10">
        <v>0</v>
      </c>
      <c r="H1208" s="10">
        <v>572.12400000000002</v>
      </c>
      <c r="I1208" s="10">
        <v>2.96051975</v>
      </c>
      <c r="J1208" s="10">
        <v>3.4055296138000002</v>
      </c>
      <c r="K1208" s="10">
        <v>0</v>
      </c>
      <c r="L1208" s="10">
        <v>18.3415</v>
      </c>
      <c r="M1208" s="10">
        <f t="shared" si="21"/>
        <v>700.85697456880007</v>
      </c>
    </row>
    <row r="1209" spans="1:13" x14ac:dyDescent="0.3">
      <c r="A1209" s="10">
        <v>4</v>
      </c>
      <c r="B1209" s="10" t="s">
        <v>1275</v>
      </c>
      <c r="C1209" s="164" t="s">
        <v>26100</v>
      </c>
      <c r="D1209" s="10" t="s">
        <v>23</v>
      </c>
      <c r="E1209" s="10">
        <v>2572.4411300000002</v>
      </c>
      <c r="F1209" s="10">
        <v>193.47912514000001</v>
      </c>
      <c r="G1209" s="10">
        <v>209.32821000000001</v>
      </c>
      <c r="H1209" s="10">
        <v>0</v>
      </c>
      <c r="I1209" s="10">
        <v>93.181300800000002</v>
      </c>
      <c r="J1209" s="10">
        <v>13.487183377999999</v>
      </c>
      <c r="K1209" s="10">
        <v>7.3304119999999999</v>
      </c>
      <c r="L1209" s="10">
        <v>0</v>
      </c>
      <c r="M1209" s="10">
        <f t="shared" si="21"/>
        <v>3089.247361318</v>
      </c>
    </row>
    <row r="1210" spans="1:13" x14ac:dyDescent="0.3">
      <c r="A1210" s="10">
        <v>4</v>
      </c>
      <c r="B1210" s="10" t="s">
        <v>1275</v>
      </c>
      <c r="C1210" s="164" t="s">
        <v>26101</v>
      </c>
      <c r="D1210" s="10" t="s">
        <v>334</v>
      </c>
      <c r="E1210" s="10">
        <v>77.203338000000002</v>
      </c>
      <c r="F1210" s="10">
        <v>36.988988196000001</v>
      </c>
      <c r="G1210" s="10">
        <v>0</v>
      </c>
      <c r="H1210" s="10">
        <v>0</v>
      </c>
      <c r="I1210" s="10">
        <v>4.1447391399999995</v>
      </c>
      <c r="J1210" s="10">
        <v>2.8086882612999999</v>
      </c>
      <c r="K1210" s="10">
        <v>0</v>
      </c>
      <c r="L1210" s="10">
        <v>0</v>
      </c>
      <c r="M1210" s="10">
        <f t="shared" si="21"/>
        <v>121.14575359730001</v>
      </c>
    </row>
    <row r="1211" spans="1:13" x14ac:dyDescent="0.3">
      <c r="A1211" s="10">
        <v>4</v>
      </c>
      <c r="B1211" s="10" t="s">
        <v>1275</v>
      </c>
      <c r="C1211" s="164" t="s">
        <v>26102</v>
      </c>
      <c r="D1211" s="7" t="s">
        <v>27242</v>
      </c>
      <c r="E1211" s="10">
        <v>5752.6404000000002</v>
      </c>
      <c r="F1211" s="10">
        <v>1537.4594451999999</v>
      </c>
      <c r="G1211" s="10">
        <v>985.00936268999999</v>
      </c>
      <c r="H1211" s="10">
        <v>166.07249999999999</v>
      </c>
      <c r="I1211" s="10">
        <v>294.31111800000002</v>
      </c>
      <c r="J1211" s="10">
        <v>127.25257473000001</v>
      </c>
      <c r="K1211" s="10">
        <v>31.193339762000001</v>
      </c>
      <c r="L1211" s="10">
        <v>5.3240499999999997</v>
      </c>
      <c r="M1211" s="10">
        <f t="shared" si="21"/>
        <v>8899.2627903819994</v>
      </c>
    </row>
    <row r="1212" spans="1:13" x14ac:dyDescent="0.3">
      <c r="A1212" s="10">
        <v>4</v>
      </c>
      <c r="B1212" s="10" t="s">
        <v>1275</v>
      </c>
      <c r="C1212" s="164" t="s">
        <v>26103</v>
      </c>
      <c r="D1212" s="10" t="s">
        <v>95</v>
      </c>
      <c r="E1212" s="10">
        <v>36.671261000000001</v>
      </c>
      <c r="F1212" s="10">
        <v>158.61951328000001</v>
      </c>
      <c r="G1212" s="10">
        <v>18.340349</v>
      </c>
      <c r="H1212" s="10">
        <v>182.2011</v>
      </c>
      <c r="I1212" s="10">
        <v>1.9966741099999998</v>
      </c>
      <c r="J1212" s="10">
        <v>11.373703733999999</v>
      </c>
      <c r="K1212" s="10">
        <v>0.4153386</v>
      </c>
      <c r="L1212" s="10">
        <v>5.8411200000000001</v>
      </c>
      <c r="M1212" s="10">
        <f t="shared" si="21"/>
        <v>415.45905972399999</v>
      </c>
    </row>
    <row r="1213" spans="1:13" x14ac:dyDescent="0.3">
      <c r="A1213" s="10">
        <v>4</v>
      </c>
      <c r="B1213" s="10" t="s">
        <v>1275</v>
      </c>
      <c r="C1213" s="164" t="s">
        <v>26104</v>
      </c>
      <c r="D1213" s="10" t="s">
        <v>541</v>
      </c>
      <c r="E1213" s="10">
        <v>199.25066700000002</v>
      </c>
      <c r="F1213" s="10">
        <v>306.05883812000002</v>
      </c>
      <c r="G1213" s="10">
        <v>197.78</v>
      </c>
      <c r="H1213" s="10">
        <v>49.1601</v>
      </c>
      <c r="I1213" s="10">
        <v>10.9535807</v>
      </c>
      <c r="J1213" s="10">
        <v>23.53665273</v>
      </c>
      <c r="K1213" s="10">
        <v>5.8872169999999997</v>
      </c>
      <c r="L1213" s="10">
        <v>1.5760099999999999</v>
      </c>
      <c r="M1213" s="10">
        <f t="shared" si="21"/>
        <v>794.20306555000002</v>
      </c>
    </row>
    <row r="1214" spans="1:13" x14ac:dyDescent="0.3">
      <c r="A1214" s="10">
        <v>4</v>
      </c>
      <c r="B1214" s="10" t="s">
        <v>1275</v>
      </c>
      <c r="C1214" s="164" t="s">
        <v>26105</v>
      </c>
      <c r="D1214" s="10" t="s">
        <v>717</v>
      </c>
      <c r="E1214" s="10">
        <v>300.50651099999999</v>
      </c>
      <c r="F1214" s="10">
        <v>154.68098483</v>
      </c>
      <c r="G1214" s="10">
        <v>30.842267100000001</v>
      </c>
      <c r="H1214" s="10">
        <v>0</v>
      </c>
      <c r="I1214" s="10">
        <v>16.488598499999998</v>
      </c>
      <c r="J1214" s="10">
        <v>13.071923067</v>
      </c>
      <c r="K1214" s="10">
        <v>0.69845854299999999</v>
      </c>
      <c r="L1214" s="10">
        <v>0</v>
      </c>
      <c r="M1214" s="10">
        <f t="shared" si="21"/>
        <v>516.2887430400001</v>
      </c>
    </row>
    <row r="1215" spans="1:13" x14ac:dyDescent="0.3">
      <c r="A1215" s="10">
        <v>4</v>
      </c>
      <c r="B1215" s="10" t="s">
        <v>1275</v>
      </c>
      <c r="C1215" s="164" t="s">
        <v>26106</v>
      </c>
      <c r="D1215" s="10" t="s">
        <v>23468</v>
      </c>
      <c r="E1215" s="10">
        <v>56.377578</v>
      </c>
      <c r="F1215" s="10">
        <v>25.303117645</v>
      </c>
      <c r="G1215" s="10">
        <v>8.6379240999999993</v>
      </c>
      <c r="H1215" s="10">
        <v>0</v>
      </c>
      <c r="I1215" s="10">
        <v>3.0758778800000002</v>
      </c>
      <c r="J1215" s="10">
        <v>2.0972169434999999</v>
      </c>
      <c r="K1215" s="10">
        <v>0.19561582999999999</v>
      </c>
      <c r="L1215" s="10">
        <v>0</v>
      </c>
      <c r="M1215" s="10">
        <f t="shared" si="21"/>
        <v>95.687330398500009</v>
      </c>
    </row>
    <row r="1216" spans="1:13" x14ac:dyDescent="0.3">
      <c r="A1216" s="10">
        <v>4</v>
      </c>
      <c r="B1216" s="10" t="s">
        <v>1275</v>
      </c>
      <c r="C1216" s="164" t="s">
        <v>26107</v>
      </c>
      <c r="D1216" s="10" t="s">
        <v>556</v>
      </c>
      <c r="E1216" s="10">
        <v>221.90218900000002</v>
      </c>
      <c r="F1216" s="10">
        <v>172.63492683999999</v>
      </c>
      <c r="G1216" s="10">
        <v>81.484399999999994</v>
      </c>
      <c r="H1216" s="10">
        <v>0</v>
      </c>
      <c r="I1216" s="10">
        <v>12.238277799999999</v>
      </c>
      <c r="J1216" s="10">
        <v>14.670480011</v>
      </c>
      <c r="K1216" s="10">
        <v>2.4303499999999998</v>
      </c>
      <c r="L1216" s="10">
        <v>0</v>
      </c>
      <c r="M1216" s="10">
        <f t="shared" si="21"/>
        <v>505.36062365099997</v>
      </c>
    </row>
    <row r="1217" spans="1:13" x14ac:dyDescent="0.3">
      <c r="A1217" s="10">
        <v>4</v>
      </c>
      <c r="B1217" s="10" t="s">
        <v>1275</v>
      </c>
      <c r="C1217" s="164" t="s">
        <v>26108</v>
      </c>
      <c r="D1217" s="10" t="s">
        <v>851</v>
      </c>
      <c r="E1217" s="10">
        <v>1766.99884</v>
      </c>
      <c r="F1217" s="10">
        <v>179.69407079999999</v>
      </c>
      <c r="G1217" s="10">
        <v>202.175566</v>
      </c>
      <c r="H1217" s="10">
        <v>110.28360000000001</v>
      </c>
      <c r="I1217" s="10">
        <v>67.635447200000002</v>
      </c>
      <c r="J1217" s="10">
        <v>13.913360511</v>
      </c>
      <c r="K1217" s="10">
        <v>6.4001345000000001</v>
      </c>
      <c r="L1217" s="10">
        <v>3.535542</v>
      </c>
      <c r="M1217" s="10">
        <f t="shared" si="21"/>
        <v>2350.6365610110001</v>
      </c>
    </row>
    <row r="1218" spans="1:13" x14ac:dyDescent="0.3">
      <c r="A1218" s="10">
        <v>4</v>
      </c>
      <c r="B1218" s="10" t="s">
        <v>1275</v>
      </c>
      <c r="C1218" s="164" t="s">
        <v>26113</v>
      </c>
      <c r="D1218" s="10" t="s">
        <v>300</v>
      </c>
      <c r="E1218" s="10">
        <v>150.00635599999998</v>
      </c>
      <c r="F1218" s="10">
        <v>120.57216814</v>
      </c>
      <c r="G1218" s="10">
        <v>0</v>
      </c>
      <c r="H1218" s="10">
        <v>131.53539499999999</v>
      </c>
      <c r="I1218" s="10">
        <v>8.0565996000000002</v>
      </c>
      <c r="J1218" s="10">
        <v>10.131172693</v>
      </c>
      <c r="K1218" s="10">
        <v>0</v>
      </c>
      <c r="L1218" s="10">
        <v>4.2168551000000001</v>
      </c>
      <c r="M1218" s="10">
        <f t="shared" si="21"/>
        <v>424.51854653300001</v>
      </c>
    </row>
    <row r="1219" spans="1:13" x14ac:dyDescent="0.3">
      <c r="A1219" s="10">
        <v>4</v>
      </c>
      <c r="B1219" s="10" t="s">
        <v>1275</v>
      </c>
      <c r="C1219" s="164" t="s">
        <v>26114</v>
      </c>
      <c r="D1219" s="10" t="s">
        <v>25</v>
      </c>
      <c r="E1219" s="10">
        <v>2628.9517300000002</v>
      </c>
      <c r="F1219" s="10">
        <v>423.26294260999998</v>
      </c>
      <c r="G1219" s="10">
        <v>29.037500600000001</v>
      </c>
      <c r="H1219" s="10">
        <v>0</v>
      </c>
      <c r="I1219" s="10">
        <v>122.4364039</v>
      </c>
      <c r="J1219" s="10">
        <v>35.660629180999997</v>
      </c>
      <c r="K1219" s="10">
        <v>0.65758894700000003</v>
      </c>
      <c r="L1219" s="10">
        <v>0</v>
      </c>
      <c r="M1219" s="10">
        <f t="shared" si="21"/>
        <v>3240.006795238</v>
      </c>
    </row>
    <row r="1220" spans="1:13" x14ac:dyDescent="0.3">
      <c r="A1220" s="10">
        <v>4</v>
      </c>
      <c r="B1220" s="10" t="s">
        <v>1275</v>
      </c>
      <c r="C1220" s="164" t="s">
        <v>26115</v>
      </c>
      <c r="D1220" s="10" t="s">
        <v>234</v>
      </c>
      <c r="E1220" s="10">
        <v>2796.7557999999999</v>
      </c>
      <c r="F1220" s="10">
        <v>85.010449695999995</v>
      </c>
      <c r="G1220" s="10">
        <v>292.77101800000003</v>
      </c>
      <c r="H1220" s="10">
        <v>0</v>
      </c>
      <c r="I1220" s="10">
        <v>97.1774585</v>
      </c>
      <c r="J1220" s="10">
        <v>6.1364281483000003</v>
      </c>
      <c r="K1220" s="10">
        <v>9.4390327700000007</v>
      </c>
      <c r="L1220" s="10">
        <v>0</v>
      </c>
      <c r="M1220" s="10">
        <f t="shared" si="21"/>
        <v>3287.2901871142994</v>
      </c>
    </row>
    <row r="1221" spans="1:13" x14ac:dyDescent="0.3">
      <c r="A1221" s="10">
        <v>4</v>
      </c>
      <c r="B1221" s="10" t="s">
        <v>1275</v>
      </c>
      <c r="C1221" s="164" t="s">
        <v>26116</v>
      </c>
      <c r="D1221" s="10" t="s">
        <v>1313</v>
      </c>
      <c r="E1221" s="10">
        <v>467.25123500000001</v>
      </c>
      <c r="F1221" s="10">
        <v>120.61707981000001</v>
      </c>
      <c r="G1221" s="10">
        <v>375.47404999999998</v>
      </c>
      <c r="H1221" s="10">
        <v>0</v>
      </c>
      <c r="I1221" s="10">
        <v>19.172034700000001</v>
      </c>
      <c r="J1221" s="10">
        <v>10.274743961</v>
      </c>
      <c r="K1221" s="10">
        <v>11.198864499999999</v>
      </c>
      <c r="L1221" s="10">
        <v>0</v>
      </c>
      <c r="M1221" s="10">
        <f t="shared" si="21"/>
        <v>1003.988007971</v>
      </c>
    </row>
    <row r="1222" spans="1:13" x14ac:dyDescent="0.3">
      <c r="A1222" s="10">
        <v>4</v>
      </c>
      <c r="B1222" s="10" t="s">
        <v>1275</v>
      </c>
      <c r="C1222" s="164" t="s">
        <v>26118</v>
      </c>
      <c r="D1222" s="10" t="s">
        <v>26117</v>
      </c>
      <c r="E1222" s="10">
        <v>904.83083999999997</v>
      </c>
      <c r="F1222" s="10">
        <v>369.26720036</v>
      </c>
      <c r="G1222" s="10">
        <v>117.2698134</v>
      </c>
      <c r="H1222" s="10">
        <v>0</v>
      </c>
      <c r="I1222" s="10">
        <v>41.063891599999998</v>
      </c>
      <c r="J1222" s="10">
        <v>30.835805282999999</v>
      </c>
      <c r="K1222" s="10">
        <v>3.26937897</v>
      </c>
      <c r="L1222" s="10">
        <v>0</v>
      </c>
      <c r="M1222" s="10">
        <f t="shared" si="21"/>
        <v>1466.5369296129998</v>
      </c>
    </row>
    <row r="1223" spans="1:13" x14ac:dyDescent="0.3">
      <c r="A1223" s="10">
        <v>4</v>
      </c>
      <c r="B1223" s="10" t="s">
        <v>1275</v>
      </c>
      <c r="C1223" s="164" t="s">
        <v>26110</v>
      </c>
      <c r="D1223" s="10" t="s">
        <v>26109</v>
      </c>
      <c r="E1223" s="10">
        <v>1858.6633299999999</v>
      </c>
      <c r="F1223" s="10">
        <v>176.55000286000001</v>
      </c>
      <c r="G1223" s="10">
        <v>447.15373911</v>
      </c>
      <c r="H1223" s="10">
        <v>1.8974899999999999</v>
      </c>
      <c r="I1223" s="10">
        <v>70.514322200000009</v>
      </c>
      <c r="J1223" s="10">
        <v>14.815798259999999</v>
      </c>
      <c r="K1223" s="10">
        <v>13.794084479</v>
      </c>
      <c r="L1223" s="10">
        <v>6.0831099999999999E-2</v>
      </c>
      <c r="M1223" s="10">
        <f t="shared" ref="M1223:M1286" si="22">SUM(E1223:L1223)</f>
        <v>2583.4495980090001</v>
      </c>
    </row>
    <row r="1224" spans="1:13" x14ac:dyDescent="0.3">
      <c r="A1224" s="10">
        <v>4</v>
      </c>
      <c r="B1224" s="10" t="s">
        <v>1275</v>
      </c>
      <c r="C1224" s="164" t="s">
        <v>26112</v>
      </c>
      <c r="D1224" s="10" t="s">
        <v>26111</v>
      </c>
      <c r="E1224" s="10">
        <v>371.07261800000003</v>
      </c>
      <c r="F1224" s="10">
        <v>99.489775061000003</v>
      </c>
      <c r="G1224" s="10">
        <v>141.75581</v>
      </c>
      <c r="I1224" s="10">
        <v>19.5508305</v>
      </c>
      <c r="J1224" s="10">
        <v>8.3461873294999993</v>
      </c>
      <c r="K1224" s="10">
        <v>4.6766640900000001</v>
      </c>
      <c r="M1224" s="10">
        <f t="shared" si="22"/>
        <v>644.89188498050009</v>
      </c>
    </row>
    <row r="1225" spans="1:13" x14ac:dyDescent="0.3">
      <c r="A1225" s="10">
        <v>4</v>
      </c>
      <c r="B1225" s="10" t="s">
        <v>1275</v>
      </c>
      <c r="C1225" s="164" t="s">
        <v>26119</v>
      </c>
      <c r="D1225" s="10" t="s">
        <v>25593</v>
      </c>
      <c r="E1225" s="10">
        <v>64.759950000000003</v>
      </c>
      <c r="F1225" s="10">
        <v>53.128876822000002</v>
      </c>
      <c r="G1225" s="10">
        <v>0</v>
      </c>
      <c r="H1225" s="10">
        <v>104.13840999999999</v>
      </c>
      <c r="I1225" s="10">
        <v>3.50641618</v>
      </c>
      <c r="J1225" s="10">
        <v>2.9151928884</v>
      </c>
      <c r="K1225" s="10">
        <v>0</v>
      </c>
      <c r="L1225" s="10">
        <v>3.3385400999999999</v>
      </c>
      <c r="M1225" s="10">
        <f t="shared" si="22"/>
        <v>231.78738599039997</v>
      </c>
    </row>
    <row r="1226" spans="1:13" x14ac:dyDescent="0.3">
      <c r="A1226" s="10">
        <v>4</v>
      </c>
      <c r="B1226" s="10" t="s">
        <v>1275</v>
      </c>
      <c r="C1226" s="164" t="s">
        <v>26120</v>
      </c>
      <c r="D1226" s="10" t="s">
        <v>557</v>
      </c>
      <c r="E1226" s="10">
        <v>630.84490500000004</v>
      </c>
      <c r="F1226" s="10">
        <v>120.48710697</v>
      </c>
      <c r="G1226" s="10">
        <v>278.56139999999999</v>
      </c>
      <c r="H1226" s="10">
        <v>0</v>
      </c>
      <c r="I1226" s="10">
        <v>27.830466899999998</v>
      </c>
      <c r="J1226" s="10">
        <v>8.9624777621000007</v>
      </c>
      <c r="K1226" s="10">
        <v>8.4766759999999994</v>
      </c>
      <c r="L1226" s="10">
        <v>0</v>
      </c>
      <c r="M1226" s="10">
        <f t="shared" si="22"/>
        <v>1075.1630326320999</v>
      </c>
    </row>
    <row r="1227" spans="1:13" x14ac:dyDescent="0.3">
      <c r="A1227" s="10">
        <v>4</v>
      </c>
      <c r="B1227" s="10" t="s">
        <v>1275</v>
      </c>
      <c r="C1227" s="164" t="s">
        <v>26121</v>
      </c>
      <c r="D1227" s="10" t="s">
        <v>29</v>
      </c>
      <c r="E1227" s="10">
        <v>1359.4126100000001</v>
      </c>
      <c r="F1227" s="10">
        <v>456.81032250999999</v>
      </c>
      <c r="G1227" s="10">
        <v>66.411491100000006</v>
      </c>
      <c r="H1227" s="10">
        <v>377.06400000000002</v>
      </c>
      <c r="I1227" s="10">
        <v>73.265326000000002</v>
      </c>
      <c r="J1227" s="10">
        <v>37.901362622000001</v>
      </c>
      <c r="K1227" s="10">
        <v>1.804032589</v>
      </c>
      <c r="L1227" s="10">
        <v>12.088200000000001</v>
      </c>
      <c r="M1227" s="10">
        <f t="shared" si="22"/>
        <v>2384.7573448210005</v>
      </c>
    </row>
    <row r="1228" spans="1:13" x14ac:dyDescent="0.3">
      <c r="A1228" s="10">
        <v>4</v>
      </c>
      <c r="B1228" s="10" t="s">
        <v>1275</v>
      </c>
      <c r="C1228" s="164" t="s">
        <v>26122</v>
      </c>
      <c r="D1228" s="10" t="s">
        <v>25396</v>
      </c>
      <c r="E1228" s="10">
        <v>22.554225800000001</v>
      </c>
      <c r="F1228" s="10">
        <v>31.385728403000002</v>
      </c>
      <c r="G1228" s="10">
        <v>0</v>
      </c>
      <c r="H1228" s="10">
        <v>0</v>
      </c>
      <c r="I1228" s="10">
        <v>1.22988944</v>
      </c>
      <c r="J1228" s="10">
        <v>2.5639976086999998</v>
      </c>
      <c r="K1228" s="10">
        <v>0</v>
      </c>
      <c r="L1228" s="10">
        <v>0</v>
      </c>
      <c r="M1228" s="10">
        <f t="shared" si="22"/>
        <v>57.733841251699999</v>
      </c>
    </row>
    <row r="1229" spans="1:13" x14ac:dyDescent="0.3">
      <c r="A1229" s="10">
        <v>4</v>
      </c>
      <c r="B1229" s="10" t="s">
        <v>1275</v>
      </c>
      <c r="C1229" s="164" t="s">
        <v>26123</v>
      </c>
      <c r="D1229" s="10" t="s">
        <v>30</v>
      </c>
      <c r="E1229" s="10">
        <v>122.688784</v>
      </c>
      <c r="F1229" s="10">
        <v>67.932962166999999</v>
      </c>
      <c r="G1229" s="10">
        <v>513.72540000000004</v>
      </c>
      <c r="H1229" s="10">
        <v>0</v>
      </c>
      <c r="I1229" s="10">
        <v>6.6059678999999996</v>
      </c>
      <c r="J1229" s="10">
        <v>5.6327644231000003</v>
      </c>
      <c r="K1229" s="10">
        <v>17.989998</v>
      </c>
      <c r="L1229" s="10">
        <v>0</v>
      </c>
      <c r="M1229" s="10">
        <f t="shared" si="22"/>
        <v>734.57587649009997</v>
      </c>
    </row>
    <row r="1230" spans="1:13" x14ac:dyDescent="0.3">
      <c r="A1230" s="10">
        <v>4</v>
      </c>
      <c r="B1230" s="10" t="s">
        <v>1275</v>
      </c>
      <c r="C1230" s="164" t="s">
        <v>26125</v>
      </c>
      <c r="D1230" s="10" t="s">
        <v>26124</v>
      </c>
      <c r="E1230" s="10">
        <v>354.97574100000003</v>
      </c>
      <c r="F1230" s="10">
        <v>342.98073865999999</v>
      </c>
      <c r="G1230" s="10">
        <v>235.42137933000001</v>
      </c>
      <c r="H1230" s="10">
        <v>0</v>
      </c>
      <c r="I1230" s="10">
        <v>19.222618300000001</v>
      </c>
      <c r="J1230" s="10">
        <v>28.601393426000001</v>
      </c>
      <c r="K1230" s="10">
        <v>6.9130934863000002</v>
      </c>
      <c r="L1230" s="10">
        <v>0</v>
      </c>
      <c r="M1230" s="10">
        <f t="shared" si="22"/>
        <v>988.11496420230003</v>
      </c>
    </row>
    <row r="1231" spans="1:13" x14ac:dyDescent="0.3">
      <c r="A1231" s="10">
        <v>4</v>
      </c>
      <c r="B1231" s="10" t="s">
        <v>1275</v>
      </c>
      <c r="C1231" s="164" t="s">
        <v>26127</v>
      </c>
      <c r="D1231" s="10" t="s">
        <v>26126</v>
      </c>
      <c r="E1231" s="10">
        <v>147.568568</v>
      </c>
      <c r="F1231" s="10">
        <v>67.589235841999994</v>
      </c>
      <c r="G1231" s="10">
        <v>0</v>
      </c>
      <c r="H1231" s="10">
        <v>0</v>
      </c>
      <c r="I1231" s="10">
        <v>7.9136661000000004</v>
      </c>
      <c r="J1231" s="10">
        <v>5.5653763282000002</v>
      </c>
      <c r="K1231" s="10">
        <v>0</v>
      </c>
      <c r="L1231" s="10">
        <v>0</v>
      </c>
      <c r="M1231" s="10">
        <f t="shared" si="22"/>
        <v>228.63684627019998</v>
      </c>
    </row>
    <row r="1232" spans="1:13" x14ac:dyDescent="0.3">
      <c r="A1232" s="10">
        <v>4</v>
      </c>
      <c r="B1232" s="10" t="s">
        <v>1275</v>
      </c>
      <c r="C1232" s="164" t="s">
        <v>26128</v>
      </c>
      <c r="D1232" s="10" t="s">
        <v>340</v>
      </c>
      <c r="E1232" s="10">
        <v>59.093983000000001</v>
      </c>
      <c r="F1232" s="10">
        <v>50.216686590999998</v>
      </c>
      <c r="G1232" s="10">
        <v>0</v>
      </c>
      <c r="H1232" s="10">
        <v>55.3523</v>
      </c>
      <c r="I1232" s="10">
        <v>3.1824457499999999</v>
      </c>
      <c r="J1232" s="10">
        <v>3.5977918131000002</v>
      </c>
      <c r="K1232" s="10">
        <v>0</v>
      </c>
      <c r="L1232" s="10">
        <v>1.7745200000000001</v>
      </c>
      <c r="M1232" s="10">
        <f t="shared" si="22"/>
        <v>173.21772715409998</v>
      </c>
    </row>
    <row r="1233" spans="1:13" x14ac:dyDescent="0.3">
      <c r="A1233" s="10">
        <v>4</v>
      </c>
      <c r="B1233" s="10" t="s">
        <v>1275</v>
      </c>
      <c r="C1233" s="164" t="s">
        <v>26130</v>
      </c>
      <c r="D1233" s="10" t="s">
        <v>26129</v>
      </c>
      <c r="E1233" s="10">
        <v>39.52722</v>
      </c>
      <c r="F1233" s="10">
        <v>37.078532846000002</v>
      </c>
      <c r="G1233" s="10">
        <v>0</v>
      </c>
      <c r="H1233" s="10">
        <v>0</v>
      </c>
      <c r="I1233" s="10">
        <v>2.1292666699999998</v>
      </c>
      <c r="J1233" s="10">
        <v>2.3023919315999999</v>
      </c>
      <c r="K1233" s="10">
        <v>0</v>
      </c>
      <c r="L1233" s="10">
        <v>0</v>
      </c>
      <c r="M1233" s="10">
        <f t="shared" si="22"/>
        <v>81.037411447599993</v>
      </c>
    </row>
    <row r="1234" spans="1:13" x14ac:dyDescent="0.3">
      <c r="A1234" s="10">
        <v>4</v>
      </c>
      <c r="B1234" s="10" t="s">
        <v>1275</v>
      </c>
      <c r="C1234" s="164" t="s">
        <v>26131</v>
      </c>
      <c r="D1234" s="10" t="s">
        <v>66</v>
      </c>
      <c r="E1234" s="10">
        <v>145.94599299999999</v>
      </c>
      <c r="F1234" s="10">
        <v>35.149685697000002</v>
      </c>
      <c r="G1234" s="10">
        <v>302.31112000000002</v>
      </c>
      <c r="H1234" s="10">
        <v>0</v>
      </c>
      <c r="I1234" s="10">
        <v>7.8406468</v>
      </c>
      <c r="J1234" s="10">
        <v>2.4192501131999999</v>
      </c>
      <c r="K1234" s="10">
        <v>9.0167204999999999</v>
      </c>
      <c r="L1234" s="10">
        <v>0</v>
      </c>
      <c r="M1234" s="10">
        <f t="shared" si="22"/>
        <v>502.68341611020003</v>
      </c>
    </row>
    <row r="1235" spans="1:13" x14ac:dyDescent="0.3">
      <c r="A1235" s="10">
        <v>4</v>
      </c>
      <c r="B1235" s="10" t="s">
        <v>1275</v>
      </c>
      <c r="C1235" s="164" t="s">
        <v>26132</v>
      </c>
      <c r="D1235" s="10" t="s">
        <v>644</v>
      </c>
      <c r="E1235" s="10">
        <v>2098.5746100000001</v>
      </c>
      <c r="F1235" s="10">
        <v>191.89992916</v>
      </c>
      <c r="G1235" s="10">
        <v>29.163694</v>
      </c>
      <c r="H1235" s="10">
        <v>0</v>
      </c>
      <c r="I1235" s="10">
        <v>81.198944800000007</v>
      </c>
      <c r="J1235" s="10">
        <v>16.109564848000002</v>
      </c>
      <c r="K1235" s="10">
        <v>0.66044457000000001</v>
      </c>
      <c r="L1235" s="10">
        <v>0</v>
      </c>
      <c r="M1235" s="10">
        <f t="shared" si="22"/>
        <v>2417.6071873779997</v>
      </c>
    </row>
    <row r="1236" spans="1:13" x14ac:dyDescent="0.3">
      <c r="A1236" s="10">
        <v>4</v>
      </c>
      <c r="B1236" s="10" t="s">
        <v>1275</v>
      </c>
      <c r="C1236" s="164" t="s">
        <v>26134</v>
      </c>
      <c r="D1236" s="10" t="s">
        <v>26133</v>
      </c>
      <c r="E1236" s="10">
        <v>205.269341</v>
      </c>
      <c r="F1236" s="10">
        <v>106.1854372</v>
      </c>
      <c r="G1236" s="10">
        <v>446.40879999999999</v>
      </c>
      <c r="H1236" s="10">
        <v>81.583299999999994</v>
      </c>
      <c r="I1236" s="10">
        <v>11.3091048</v>
      </c>
      <c r="J1236" s="10">
        <v>7.6005556107999999</v>
      </c>
      <c r="K1236" s="10">
        <v>15.63265</v>
      </c>
      <c r="L1236" s="10">
        <v>2.6154519999999999</v>
      </c>
      <c r="M1236" s="10">
        <f t="shared" si="22"/>
        <v>876.60464061079995</v>
      </c>
    </row>
    <row r="1237" spans="1:13" x14ac:dyDescent="0.3">
      <c r="A1237" s="10">
        <v>4</v>
      </c>
      <c r="B1237" s="10" t="s">
        <v>1275</v>
      </c>
      <c r="C1237" s="164" t="s">
        <v>26136</v>
      </c>
      <c r="D1237" s="10" t="s">
        <v>26135</v>
      </c>
      <c r="E1237" s="10">
        <v>1397.00802</v>
      </c>
      <c r="F1237" s="10">
        <v>143.27737303000001</v>
      </c>
      <c r="G1237" s="10">
        <v>424.45688963999999</v>
      </c>
      <c r="H1237" s="10">
        <v>130.656406</v>
      </c>
      <c r="I1237" s="10">
        <v>59.034754999999997</v>
      </c>
      <c r="J1237" s="10">
        <v>9.6196708641999997</v>
      </c>
      <c r="K1237" s="10">
        <v>14.057003917999999</v>
      </c>
      <c r="L1237" s="10">
        <v>4.18867046</v>
      </c>
      <c r="M1237" s="10">
        <f t="shared" si="22"/>
        <v>2182.2987889122005</v>
      </c>
    </row>
    <row r="1238" spans="1:13" x14ac:dyDescent="0.3">
      <c r="A1238" s="10">
        <v>4</v>
      </c>
      <c r="B1238" s="10" t="s">
        <v>1275</v>
      </c>
      <c r="C1238" s="164" t="s">
        <v>26137</v>
      </c>
      <c r="D1238" s="10" t="s">
        <v>24155</v>
      </c>
      <c r="E1238" s="10">
        <v>2519.9514799999997</v>
      </c>
      <c r="F1238" s="10">
        <v>306.12205734999998</v>
      </c>
      <c r="G1238" s="10">
        <v>392.12608999999998</v>
      </c>
      <c r="H1238" s="10">
        <v>0</v>
      </c>
      <c r="I1238" s="10">
        <v>94.831642400000007</v>
      </c>
      <c r="J1238" s="10">
        <v>25.988506781000002</v>
      </c>
      <c r="K1238" s="10">
        <v>11.695536499999999</v>
      </c>
      <c r="L1238" s="10">
        <v>0</v>
      </c>
      <c r="M1238" s="10">
        <f t="shared" si="22"/>
        <v>3350.7153130309998</v>
      </c>
    </row>
    <row r="1239" spans="1:13" x14ac:dyDescent="0.3">
      <c r="A1239" s="10">
        <v>4</v>
      </c>
      <c r="B1239" s="10" t="s">
        <v>1275</v>
      </c>
      <c r="C1239" s="164" t="s">
        <v>26138</v>
      </c>
      <c r="D1239" s="10" t="s">
        <v>25421</v>
      </c>
      <c r="E1239" s="10">
        <v>2965.8344099999999</v>
      </c>
      <c r="F1239" s="10">
        <v>1305.6341189</v>
      </c>
      <c r="G1239" s="10">
        <v>476.12634800000001</v>
      </c>
      <c r="H1239" s="10">
        <v>0</v>
      </c>
      <c r="I1239" s="10">
        <v>156.266842</v>
      </c>
      <c r="J1239" s="10">
        <v>108.73058351</v>
      </c>
      <c r="K1239" s="10">
        <v>14.1645161</v>
      </c>
      <c r="L1239" s="10">
        <v>0</v>
      </c>
      <c r="M1239" s="10">
        <f t="shared" si="22"/>
        <v>5026.756818509999</v>
      </c>
    </row>
    <row r="1240" spans="1:13" x14ac:dyDescent="0.3">
      <c r="A1240" s="10">
        <v>4</v>
      </c>
      <c r="B1240" s="10" t="s">
        <v>1275</v>
      </c>
      <c r="C1240" s="164" t="s">
        <v>26139</v>
      </c>
      <c r="D1240" s="10" t="s">
        <v>363</v>
      </c>
      <c r="E1240" s="10">
        <v>132.06668100000002</v>
      </c>
      <c r="F1240" s="10">
        <v>46.076416791</v>
      </c>
      <c r="G1240" s="10">
        <v>463.29185099</v>
      </c>
      <c r="H1240" s="10">
        <v>0</v>
      </c>
      <c r="I1240" s="10">
        <v>7.0480108999999995</v>
      </c>
      <c r="J1240" s="10">
        <v>3.8699003891000001</v>
      </c>
      <c r="K1240" s="10">
        <v>15.965414674</v>
      </c>
      <c r="L1240" s="10">
        <v>0</v>
      </c>
      <c r="M1240" s="10">
        <f t="shared" si="22"/>
        <v>668.31827474410011</v>
      </c>
    </row>
    <row r="1241" spans="1:13" x14ac:dyDescent="0.3">
      <c r="A1241" s="10">
        <v>4</v>
      </c>
      <c r="B1241" s="10" t="s">
        <v>1275</v>
      </c>
      <c r="C1241" s="164" t="s">
        <v>26141</v>
      </c>
      <c r="D1241" s="10" t="s">
        <v>26140</v>
      </c>
      <c r="E1241" s="10">
        <v>115.119917</v>
      </c>
      <c r="F1241" s="10">
        <v>52.018926241000003</v>
      </c>
      <c r="G1241" s="10">
        <v>0</v>
      </c>
      <c r="H1241" s="10">
        <v>0</v>
      </c>
      <c r="I1241" s="10">
        <v>6.1069577000000006</v>
      </c>
      <c r="J1241" s="10">
        <v>4.3311991154999996</v>
      </c>
      <c r="K1241" s="10">
        <v>0</v>
      </c>
      <c r="L1241" s="10">
        <v>0</v>
      </c>
      <c r="M1241" s="10">
        <f t="shared" si="22"/>
        <v>177.57700005650003</v>
      </c>
    </row>
    <row r="1242" spans="1:13" x14ac:dyDescent="0.3">
      <c r="A1242" s="10">
        <v>4</v>
      </c>
      <c r="B1242" s="10" t="s">
        <v>1275</v>
      </c>
      <c r="C1242" s="164" t="s">
        <v>26142</v>
      </c>
      <c r="D1242" s="10" t="s">
        <v>852</v>
      </c>
      <c r="E1242" s="10">
        <v>812.64621</v>
      </c>
      <c r="F1242" s="10">
        <v>228.10763567000001</v>
      </c>
      <c r="G1242" s="10">
        <v>0</v>
      </c>
      <c r="H1242" s="10">
        <v>0</v>
      </c>
      <c r="I1242" s="10">
        <v>46.333892399999996</v>
      </c>
      <c r="J1242" s="10">
        <v>18.83716587</v>
      </c>
      <c r="K1242" s="10">
        <v>0</v>
      </c>
      <c r="L1242" s="10">
        <v>0</v>
      </c>
      <c r="M1242" s="10">
        <f t="shared" si="22"/>
        <v>1105.9249039399999</v>
      </c>
    </row>
    <row r="1243" spans="1:13" x14ac:dyDescent="0.3">
      <c r="A1243" s="10">
        <v>4</v>
      </c>
      <c r="B1243" s="10" t="s">
        <v>1275</v>
      </c>
      <c r="C1243" s="164" t="s">
        <v>26143</v>
      </c>
      <c r="D1243" s="10" t="s">
        <v>34</v>
      </c>
      <c r="E1243" s="10">
        <v>6264.5594999999994</v>
      </c>
      <c r="F1243" s="10">
        <v>2658.7593114000001</v>
      </c>
      <c r="G1243" s="10">
        <v>1716.0422513999999</v>
      </c>
      <c r="H1243" s="10">
        <v>469.18318829999998</v>
      </c>
      <c r="I1243" s="10">
        <v>367.272806</v>
      </c>
      <c r="J1243" s="10">
        <v>215.31959766</v>
      </c>
      <c r="K1243" s="10">
        <v>50.215085195</v>
      </c>
      <c r="L1243" s="10">
        <v>15.04138771</v>
      </c>
      <c r="M1243" s="10">
        <f t="shared" si="22"/>
        <v>11756.393127665</v>
      </c>
    </row>
    <row r="1244" spans="1:13" x14ac:dyDescent="0.3">
      <c r="A1244" s="10">
        <v>4</v>
      </c>
      <c r="B1244" s="10" t="s">
        <v>1275</v>
      </c>
      <c r="C1244" s="164" t="s">
        <v>26144</v>
      </c>
      <c r="D1244" s="10" t="s">
        <v>895</v>
      </c>
      <c r="E1244" s="10">
        <v>939.75723900000003</v>
      </c>
      <c r="F1244" s="10">
        <v>78.645221513999999</v>
      </c>
      <c r="G1244" s="10">
        <v>19.705946999999998</v>
      </c>
      <c r="H1244" s="10">
        <v>498.33551999999997</v>
      </c>
      <c r="I1244" s="10">
        <v>33.337807000000005</v>
      </c>
      <c r="J1244" s="10">
        <v>5.9033233451999996</v>
      </c>
      <c r="K1244" s="10">
        <v>0.44626480000000002</v>
      </c>
      <c r="L1244" s="10">
        <v>15.9759639</v>
      </c>
      <c r="M1244" s="10">
        <f t="shared" si="22"/>
        <v>1592.1072865592</v>
      </c>
    </row>
    <row r="1245" spans="1:13" x14ac:dyDescent="0.3">
      <c r="A1245" s="10">
        <v>4</v>
      </c>
      <c r="B1245" s="10" t="s">
        <v>1275</v>
      </c>
      <c r="C1245" s="164" t="s">
        <v>26145</v>
      </c>
      <c r="D1245" s="10" t="s">
        <v>23359</v>
      </c>
      <c r="E1245" s="10">
        <v>128.04222000000001</v>
      </c>
      <c r="F1245" s="10">
        <v>71.123060335000005</v>
      </c>
      <c r="G1245" s="10">
        <v>1.6305000000000001</v>
      </c>
      <c r="H1245" s="10">
        <v>439.97649999999999</v>
      </c>
      <c r="I1245" s="10">
        <v>6.8364313200000009</v>
      </c>
      <c r="J1245" s="10">
        <v>3.4827362824999999</v>
      </c>
      <c r="K1245" s="10">
        <v>3.6924499999999999E-2</v>
      </c>
      <c r="L1245" s="10">
        <v>14.105058</v>
      </c>
      <c r="M1245" s="10">
        <f t="shared" si="22"/>
        <v>665.23343043750003</v>
      </c>
    </row>
    <row r="1246" spans="1:13" x14ac:dyDescent="0.3">
      <c r="A1246" s="10">
        <v>4</v>
      </c>
      <c r="B1246" s="10" t="s">
        <v>1275</v>
      </c>
      <c r="C1246" s="164" t="s">
        <v>26146</v>
      </c>
      <c r="D1246" s="10" t="s">
        <v>854</v>
      </c>
      <c r="E1246" s="10">
        <v>1749.6591800000001</v>
      </c>
      <c r="F1246" s="10">
        <v>378.60600909999999</v>
      </c>
      <c r="G1246" s="10">
        <v>365.1438</v>
      </c>
      <c r="H1246" s="10">
        <v>0</v>
      </c>
      <c r="I1246" s="10">
        <v>98.289947999999995</v>
      </c>
      <c r="J1246" s="10">
        <v>30.650253104000001</v>
      </c>
      <c r="K1246" s="10">
        <v>11.138670100000001</v>
      </c>
      <c r="L1246" s="10">
        <v>0</v>
      </c>
      <c r="M1246" s="10">
        <f t="shared" si="22"/>
        <v>2633.4878603040002</v>
      </c>
    </row>
    <row r="1247" spans="1:13" x14ac:dyDescent="0.3">
      <c r="A1247" s="10">
        <v>4</v>
      </c>
      <c r="B1247" s="10" t="s">
        <v>1275</v>
      </c>
      <c r="C1247" s="164" t="s">
        <v>26147</v>
      </c>
      <c r="D1247" s="10" t="s">
        <v>375</v>
      </c>
      <c r="E1247" s="10">
        <v>1464.2019599999999</v>
      </c>
      <c r="F1247" s="10">
        <v>559.77980515000002</v>
      </c>
      <c r="G1247" s="10">
        <v>263.98730399999999</v>
      </c>
      <c r="H1247" s="10">
        <v>193.12081000000001</v>
      </c>
      <c r="I1247" s="10">
        <v>84.129468000000003</v>
      </c>
      <c r="J1247" s="10">
        <v>45.901136856000001</v>
      </c>
      <c r="K1247" s="10">
        <v>7.8736674999999998</v>
      </c>
      <c r="L1247" s="10">
        <v>6.191192</v>
      </c>
      <c r="M1247" s="10">
        <f t="shared" si="22"/>
        <v>2625.1853435059998</v>
      </c>
    </row>
    <row r="1248" spans="1:13" x14ac:dyDescent="0.3">
      <c r="A1248" s="10">
        <v>4</v>
      </c>
      <c r="B1248" s="10" t="s">
        <v>1275</v>
      </c>
      <c r="C1248" s="164" t="s">
        <v>26148</v>
      </c>
      <c r="D1248" s="10" t="s">
        <v>23718</v>
      </c>
      <c r="E1248" s="10">
        <v>311.29073100000005</v>
      </c>
      <c r="F1248" s="10">
        <v>303.72177472999999</v>
      </c>
      <c r="G1248" s="10">
        <v>184.87492599999999</v>
      </c>
      <c r="H1248" s="10">
        <v>150.57400000000001</v>
      </c>
      <c r="I1248" s="10">
        <v>17.746706799999998</v>
      </c>
      <c r="J1248" s="10">
        <v>24.682035375000002</v>
      </c>
      <c r="K1248" s="10">
        <v>5.5027097999999999</v>
      </c>
      <c r="L1248" s="10">
        <v>4.82721</v>
      </c>
      <c r="M1248" s="10">
        <f t="shared" si="22"/>
        <v>1003.2200937050001</v>
      </c>
    </row>
    <row r="1249" spans="1:13" x14ac:dyDescent="0.3">
      <c r="A1249" s="10">
        <v>4</v>
      </c>
      <c r="B1249" s="10" t="s">
        <v>1275</v>
      </c>
      <c r="C1249" s="164" t="s">
        <v>26150</v>
      </c>
      <c r="D1249" s="10" t="s">
        <v>26149</v>
      </c>
      <c r="E1249" s="10">
        <v>54.973764000000003</v>
      </c>
      <c r="F1249" s="10">
        <v>28.869816553</v>
      </c>
      <c r="G1249" s="10">
        <v>0</v>
      </c>
      <c r="H1249" s="10">
        <v>194.893</v>
      </c>
      <c r="I1249" s="10">
        <v>2.9576962400000002</v>
      </c>
      <c r="J1249" s="10">
        <v>2.2865054155000002</v>
      </c>
      <c r="K1249" s="10">
        <v>0</v>
      </c>
      <c r="L1249" s="10">
        <v>6.2480099999999998</v>
      </c>
      <c r="M1249" s="10">
        <f t="shared" si="22"/>
        <v>290.22879220850007</v>
      </c>
    </row>
    <row r="1250" spans="1:13" x14ac:dyDescent="0.3">
      <c r="A1250" s="10">
        <v>4</v>
      </c>
      <c r="B1250" s="10" t="s">
        <v>1275</v>
      </c>
      <c r="C1250" s="164" t="s">
        <v>26152</v>
      </c>
      <c r="D1250" s="10" t="s">
        <v>26151</v>
      </c>
      <c r="E1250" s="10">
        <v>289.01781499999998</v>
      </c>
      <c r="F1250" s="10">
        <v>21.423713986999999</v>
      </c>
      <c r="G1250" s="10">
        <v>341.40960000000001</v>
      </c>
      <c r="H1250" s="10">
        <v>0</v>
      </c>
      <c r="I1250" s="10">
        <v>10.8419083</v>
      </c>
      <c r="J1250" s="10">
        <v>1.8063909958</v>
      </c>
      <c r="K1250" s="10">
        <v>10.0452452</v>
      </c>
      <c r="L1250" s="10">
        <v>0</v>
      </c>
      <c r="M1250" s="10">
        <f t="shared" si="22"/>
        <v>674.54467348280002</v>
      </c>
    </row>
    <row r="1251" spans="1:13" x14ac:dyDescent="0.3">
      <c r="A1251" s="10">
        <v>4</v>
      </c>
      <c r="B1251" s="10" t="s">
        <v>1275</v>
      </c>
      <c r="C1251" s="164" t="s">
        <v>26153</v>
      </c>
      <c r="D1251" s="10" t="s">
        <v>688</v>
      </c>
      <c r="E1251" s="10">
        <v>92.143287000000001</v>
      </c>
      <c r="F1251" s="10">
        <v>80.666874531000005</v>
      </c>
      <c r="G1251" s="10">
        <v>4.5583</v>
      </c>
      <c r="H1251" s="10">
        <v>0</v>
      </c>
      <c r="I1251" s="10">
        <v>4.9967166799999996</v>
      </c>
      <c r="J1251" s="10">
        <v>5.1218149572999998</v>
      </c>
      <c r="K1251" s="10">
        <v>0.15962609999999999</v>
      </c>
      <c r="L1251" s="10">
        <v>0</v>
      </c>
      <c r="M1251" s="10">
        <f t="shared" si="22"/>
        <v>187.64661926829999</v>
      </c>
    </row>
    <row r="1252" spans="1:13" x14ac:dyDescent="0.3">
      <c r="A1252" s="10">
        <v>4</v>
      </c>
      <c r="B1252" s="10" t="s">
        <v>1275</v>
      </c>
      <c r="C1252" s="164" t="s">
        <v>26154</v>
      </c>
      <c r="D1252" s="10" t="s">
        <v>366</v>
      </c>
      <c r="E1252" s="10">
        <v>59.088667000000001</v>
      </c>
      <c r="F1252" s="10">
        <v>21.660135797999999</v>
      </c>
      <c r="G1252" s="10">
        <v>0</v>
      </c>
      <c r="H1252" s="10">
        <v>0</v>
      </c>
      <c r="I1252" s="10">
        <v>3.1320196300000003</v>
      </c>
      <c r="J1252" s="10">
        <v>1.728358345</v>
      </c>
      <c r="K1252" s="10">
        <v>0</v>
      </c>
      <c r="L1252" s="10">
        <v>0</v>
      </c>
      <c r="M1252" s="10">
        <f t="shared" si="22"/>
        <v>85.609180773000006</v>
      </c>
    </row>
    <row r="1253" spans="1:13" x14ac:dyDescent="0.3">
      <c r="A1253" s="10">
        <v>4</v>
      </c>
      <c r="B1253" s="10" t="s">
        <v>1275</v>
      </c>
      <c r="C1253" s="164" t="s">
        <v>26155</v>
      </c>
      <c r="D1253" s="10" t="s">
        <v>367</v>
      </c>
      <c r="E1253" s="10">
        <v>205.94968800000001</v>
      </c>
      <c r="F1253" s="10">
        <v>157.06972037</v>
      </c>
      <c r="G1253" s="10">
        <v>18.049679999999999</v>
      </c>
      <c r="H1253" s="10">
        <v>0</v>
      </c>
      <c r="I1253" s="10">
        <v>11.3940445</v>
      </c>
      <c r="J1253" s="10">
        <v>13.221957951</v>
      </c>
      <c r="K1253" s="10">
        <v>0.40875610000000001</v>
      </c>
      <c r="L1253" s="10">
        <v>0</v>
      </c>
      <c r="M1253" s="10">
        <f t="shared" si="22"/>
        <v>406.09384692100002</v>
      </c>
    </row>
    <row r="1254" spans="1:13" x14ac:dyDescent="0.3">
      <c r="A1254" s="10">
        <v>4</v>
      </c>
      <c r="B1254" s="10" t="s">
        <v>1275</v>
      </c>
      <c r="C1254" s="164" t="s">
        <v>26156</v>
      </c>
      <c r="D1254" s="10" t="s">
        <v>69</v>
      </c>
      <c r="E1254" s="10">
        <v>940.58781999999997</v>
      </c>
      <c r="F1254" s="10">
        <v>303.30707655999998</v>
      </c>
      <c r="G1254" s="10">
        <v>321.51905782</v>
      </c>
      <c r="H1254" s="10">
        <v>0</v>
      </c>
      <c r="I1254" s="10">
        <v>51.387461999999999</v>
      </c>
      <c r="J1254" s="10">
        <v>25.386138611</v>
      </c>
      <c r="K1254" s="10">
        <v>10.071184454000001</v>
      </c>
      <c r="L1254" s="10">
        <v>0</v>
      </c>
      <c r="M1254" s="10">
        <f t="shared" si="22"/>
        <v>1652.2587394449999</v>
      </c>
    </row>
    <row r="1255" spans="1:13" x14ac:dyDescent="0.3">
      <c r="A1255" s="10">
        <v>4</v>
      </c>
      <c r="B1255" s="10" t="s">
        <v>1275</v>
      </c>
      <c r="C1255" s="164" t="s">
        <v>26157</v>
      </c>
      <c r="D1255" s="10" t="s">
        <v>512</v>
      </c>
      <c r="E1255" s="10">
        <v>135.61182099999999</v>
      </c>
      <c r="F1255" s="10">
        <v>57.220017491</v>
      </c>
      <c r="G1255" s="10">
        <v>6.98241E-2</v>
      </c>
      <c r="H1255" s="10">
        <v>16.074200000000001</v>
      </c>
      <c r="I1255" s="10">
        <v>7.2682985100000002</v>
      </c>
      <c r="J1255" s="10">
        <v>4.6641054717000001</v>
      </c>
      <c r="K1255" s="10">
        <v>1.58125E-3</v>
      </c>
      <c r="L1255" s="10">
        <v>0.51531899999999997</v>
      </c>
      <c r="M1255" s="10">
        <f t="shared" si="22"/>
        <v>221.42516682269996</v>
      </c>
    </row>
    <row r="1256" spans="1:13" x14ac:dyDescent="0.3">
      <c r="A1256" s="10">
        <v>4</v>
      </c>
      <c r="B1256" s="10" t="s">
        <v>1275</v>
      </c>
      <c r="C1256" s="164" t="s">
        <v>26159</v>
      </c>
      <c r="D1256" s="10" t="s">
        <v>26158</v>
      </c>
      <c r="E1256" s="10">
        <v>226.374562</v>
      </c>
      <c r="F1256" s="10">
        <v>283.03414380999999</v>
      </c>
      <c r="G1256" s="10">
        <v>22.3335893</v>
      </c>
      <c r="H1256" s="10">
        <v>0</v>
      </c>
      <c r="I1256" s="10">
        <v>12.2406174</v>
      </c>
      <c r="J1256" s="10">
        <v>23.974142789999998</v>
      </c>
      <c r="K1256" s="10">
        <v>0.51534988100000001</v>
      </c>
      <c r="L1256" s="10">
        <v>0</v>
      </c>
      <c r="M1256" s="10">
        <f t="shared" si="22"/>
        <v>568.472405181</v>
      </c>
    </row>
    <row r="1257" spans="1:13" x14ac:dyDescent="0.3">
      <c r="A1257" s="10">
        <v>4</v>
      </c>
      <c r="B1257" s="10" t="s">
        <v>1275</v>
      </c>
      <c r="C1257" s="164" t="s">
        <v>26160</v>
      </c>
      <c r="D1257" s="10" t="s">
        <v>22895</v>
      </c>
      <c r="E1257" s="10">
        <v>175.40682699999999</v>
      </c>
      <c r="F1257" s="10">
        <v>97.917601493999996</v>
      </c>
      <c r="G1257" s="10">
        <v>9.8246300000000009</v>
      </c>
      <c r="H1257" s="10">
        <v>0</v>
      </c>
      <c r="I1257" s="10">
        <v>9.6049118999999994</v>
      </c>
      <c r="J1257" s="10">
        <v>8.0946078466000007</v>
      </c>
      <c r="K1257" s="10">
        <v>0.2224902</v>
      </c>
      <c r="L1257" s="10">
        <v>0</v>
      </c>
      <c r="M1257" s="10">
        <f t="shared" si="22"/>
        <v>301.07106844060002</v>
      </c>
    </row>
    <row r="1258" spans="1:13" x14ac:dyDescent="0.3">
      <c r="A1258" s="10">
        <v>4</v>
      </c>
      <c r="B1258" s="10" t="s">
        <v>1275</v>
      </c>
      <c r="C1258" s="164" t="s">
        <v>26161</v>
      </c>
      <c r="D1258" s="10" t="s">
        <v>856</v>
      </c>
      <c r="E1258" s="10">
        <v>1576.66281</v>
      </c>
      <c r="F1258" s="10">
        <v>916.54842996000002</v>
      </c>
      <c r="G1258" s="10">
        <v>485.422011</v>
      </c>
      <c r="H1258" s="10">
        <v>0</v>
      </c>
      <c r="I1258" s="10">
        <v>77.983519999999999</v>
      </c>
      <c r="J1258" s="10">
        <v>76.584788653000004</v>
      </c>
      <c r="K1258" s="10">
        <v>14.4781681</v>
      </c>
      <c r="L1258" s="10">
        <v>0</v>
      </c>
      <c r="M1258" s="10">
        <f t="shared" si="22"/>
        <v>3147.6797277130004</v>
      </c>
    </row>
    <row r="1259" spans="1:13" x14ac:dyDescent="0.3">
      <c r="A1259" s="10">
        <v>4</v>
      </c>
      <c r="B1259" s="10" t="s">
        <v>1275</v>
      </c>
      <c r="C1259" s="164" t="s">
        <v>26162</v>
      </c>
      <c r="D1259" s="10" t="s">
        <v>857</v>
      </c>
      <c r="E1259" s="10">
        <v>2085.6681699999999</v>
      </c>
      <c r="F1259" s="10">
        <v>467.49340747000002</v>
      </c>
      <c r="G1259" s="10">
        <v>27.093357000000001</v>
      </c>
      <c r="H1259" s="10">
        <v>277.88400000000001</v>
      </c>
      <c r="I1259" s="10">
        <v>100.63276760000001</v>
      </c>
      <c r="J1259" s="10">
        <v>38.388881079000001</v>
      </c>
      <c r="K1259" s="10">
        <v>0.61355979999999999</v>
      </c>
      <c r="L1259" s="10">
        <v>8.9085900000000002</v>
      </c>
      <c r="M1259" s="10">
        <f t="shared" si="22"/>
        <v>3006.6827329490002</v>
      </c>
    </row>
    <row r="1260" spans="1:13" x14ac:dyDescent="0.3">
      <c r="A1260" s="9" t="s">
        <v>27324</v>
      </c>
      <c r="C1260" s="164"/>
      <c r="E1260" s="151">
        <f>SUBTOTAL(9,E524:E1259)</f>
        <v>570632.69179719919</v>
      </c>
      <c r="F1260" s="154">
        <f t="shared" ref="F1260:L1260" si="23">SUBTOTAL(9,F524:F1259)</f>
        <v>235502.16221925974</v>
      </c>
      <c r="G1260" s="11">
        <f t="shared" si="23"/>
        <v>109987.13451559949</v>
      </c>
      <c r="H1260" s="11">
        <f t="shared" si="23"/>
        <v>90508.521567729054</v>
      </c>
      <c r="I1260" s="12">
        <f t="shared" si="23"/>
        <v>28861.019040110044</v>
      </c>
      <c r="J1260" s="12">
        <f t="shared" si="23"/>
        <v>18887.688051202804</v>
      </c>
      <c r="K1260" s="11">
        <f t="shared" si="23"/>
        <v>3368.3937491790011</v>
      </c>
      <c r="L1260" s="11">
        <f t="shared" si="23"/>
        <v>4768.9487322258219</v>
      </c>
    </row>
    <row r="1261" spans="1:13" x14ac:dyDescent="0.3">
      <c r="A1261" s="10">
        <v>5</v>
      </c>
      <c r="B1261" s="10" t="s">
        <v>22595</v>
      </c>
      <c r="C1261" s="162" t="s">
        <v>23493</v>
      </c>
      <c r="D1261" s="10" t="s">
        <v>153</v>
      </c>
      <c r="E1261" s="10">
        <v>355.77006500000005</v>
      </c>
      <c r="F1261" s="10">
        <v>617.23389617999999</v>
      </c>
      <c r="G1261" s="10">
        <v>294.04625349999998</v>
      </c>
      <c r="H1261" s="10">
        <v>47.680714999999999</v>
      </c>
      <c r="I1261" s="10">
        <v>17.082713999999999</v>
      </c>
      <c r="J1261" s="10">
        <v>51.648085233000003</v>
      </c>
      <c r="K1261" s="10">
        <v>9.0615904179999998</v>
      </c>
      <c r="L1261" s="10">
        <v>1.0609116000000001</v>
      </c>
      <c r="M1261" s="10">
        <f t="shared" si="22"/>
        <v>1393.5842309309999</v>
      </c>
    </row>
    <row r="1262" spans="1:13" x14ac:dyDescent="0.3">
      <c r="A1262" s="10">
        <v>5</v>
      </c>
      <c r="B1262" s="10" t="s">
        <v>22595</v>
      </c>
      <c r="C1262" s="162" t="s">
        <v>23495</v>
      </c>
      <c r="D1262" s="10" t="s">
        <v>23494</v>
      </c>
      <c r="E1262" s="10">
        <v>95.954435099999998</v>
      </c>
      <c r="F1262" s="10">
        <v>100.12496141</v>
      </c>
      <c r="G1262" s="10">
        <v>265.19624754</v>
      </c>
      <c r="H1262" s="10">
        <v>1060.8475000000001</v>
      </c>
      <c r="I1262" s="10">
        <v>4.64037144</v>
      </c>
      <c r="J1262" s="10">
        <v>8.4267063322000002</v>
      </c>
      <c r="K1262" s="10">
        <v>8.0569946559000005</v>
      </c>
      <c r="L1262" s="10">
        <v>23.604030999999999</v>
      </c>
      <c r="M1262" s="10">
        <f t="shared" si="22"/>
        <v>1566.8512474781003</v>
      </c>
    </row>
    <row r="1263" spans="1:13" x14ac:dyDescent="0.3">
      <c r="A1263" s="10">
        <v>5</v>
      </c>
      <c r="B1263" s="10" t="s">
        <v>22595</v>
      </c>
      <c r="C1263" s="162" t="s">
        <v>23497</v>
      </c>
      <c r="D1263" s="10" t="s">
        <v>23496</v>
      </c>
      <c r="E1263" s="10">
        <v>341.20091399999995</v>
      </c>
      <c r="F1263" s="10">
        <v>255.51645543999999</v>
      </c>
      <c r="G1263" s="10">
        <v>276.43902200000002</v>
      </c>
      <c r="H1263" s="10">
        <v>0</v>
      </c>
      <c r="I1263" s="10">
        <v>16.178529080000001</v>
      </c>
      <c r="J1263" s="10">
        <v>21.586691053999999</v>
      </c>
      <c r="K1263" s="10">
        <v>8.5920473000000008</v>
      </c>
      <c r="L1263" s="10">
        <v>0</v>
      </c>
      <c r="M1263" s="10">
        <f t="shared" si="22"/>
        <v>919.51365887399993</v>
      </c>
    </row>
    <row r="1264" spans="1:13" x14ac:dyDescent="0.3">
      <c r="A1264" s="10">
        <v>5</v>
      </c>
      <c r="B1264" s="10" t="s">
        <v>22595</v>
      </c>
      <c r="C1264" s="162" t="s">
        <v>23498</v>
      </c>
      <c r="D1264" s="10" t="s">
        <v>317</v>
      </c>
      <c r="E1264" s="10">
        <v>525.96504700000003</v>
      </c>
      <c r="F1264" s="10">
        <v>383.44184745000001</v>
      </c>
      <c r="G1264" s="10">
        <v>18.719360000000002</v>
      </c>
      <c r="H1264" s="10">
        <v>0</v>
      </c>
      <c r="I1264" s="10">
        <v>24.739123599999999</v>
      </c>
      <c r="J1264" s="10">
        <v>31.050149782999998</v>
      </c>
      <c r="K1264" s="10">
        <v>0.56429949999999995</v>
      </c>
      <c r="L1264" s="10">
        <v>0</v>
      </c>
      <c r="M1264" s="10">
        <f t="shared" si="22"/>
        <v>984.479827333</v>
      </c>
    </row>
    <row r="1265" spans="1:13" x14ac:dyDescent="0.3">
      <c r="A1265" s="10">
        <v>5</v>
      </c>
      <c r="B1265" s="10" t="s">
        <v>22595</v>
      </c>
      <c r="C1265" s="162" t="s">
        <v>23499</v>
      </c>
      <c r="D1265" s="10" t="s">
        <v>970</v>
      </c>
      <c r="E1265" s="10">
        <v>35.939205700000002</v>
      </c>
      <c r="F1265" s="10">
        <v>115.03901433</v>
      </c>
      <c r="G1265" s="10">
        <v>0</v>
      </c>
      <c r="H1265" s="10">
        <v>33.821429999999999</v>
      </c>
      <c r="I1265" s="10">
        <v>1.73922585</v>
      </c>
      <c r="J1265" s="10">
        <v>9.6996901487000002</v>
      </c>
      <c r="K1265" s="10">
        <v>0</v>
      </c>
      <c r="L1265" s="10">
        <v>0.75253700000000001</v>
      </c>
      <c r="M1265" s="10">
        <f t="shared" si="22"/>
        <v>196.99110302869997</v>
      </c>
    </row>
    <row r="1266" spans="1:13" x14ac:dyDescent="0.3">
      <c r="A1266" s="10">
        <v>5</v>
      </c>
      <c r="B1266" s="10" t="s">
        <v>22595</v>
      </c>
      <c r="C1266" s="162" t="s">
        <v>23501</v>
      </c>
      <c r="D1266" s="10" t="s">
        <v>23500</v>
      </c>
      <c r="E1266" s="10">
        <v>617.05761599999994</v>
      </c>
      <c r="F1266" s="10">
        <v>703.18384342000002</v>
      </c>
      <c r="G1266" s="10">
        <v>859.06369010000003</v>
      </c>
      <c r="H1266" s="10">
        <v>139.578</v>
      </c>
      <c r="I1266" s="10">
        <v>29.080289100000002</v>
      </c>
      <c r="J1266" s="10">
        <v>59.495382558999999</v>
      </c>
      <c r="K1266" s="10">
        <v>26.306806558000002</v>
      </c>
      <c r="L1266" s="10">
        <v>3.1056499999999998</v>
      </c>
      <c r="M1266" s="10">
        <f t="shared" si="22"/>
        <v>2436.8712777369997</v>
      </c>
    </row>
    <row r="1267" spans="1:13" x14ac:dyDescent="0.3">
      <c r="A1267" s="10">
        <v>5</v>
      </c>
      <c r="B1267" s="10" t="s">
        <v>22595</v>
      </c>
      <c r="C1267" s="162" t="s">
        <v>23502</v>
      </c>
      <c r="D1267" s="10" t="s">
        <v>22631</v>
      </c>
      <c r="E1267" s="10">
        <v>23.977552200000002</v>
      </c>
      <c r="F1267" s="10">
        <v>65.529476173999996</v>
      </c>
      <c r="G1267" s="10">
        <v>0</v>
      </c>
      <c r="H1267" s="10">
        <v>434.9228</v>
      </c>
      <c r="I1267" s="10">
        <v>1.1631645800000001</v>
      </c>
      <c r="J1267" s="10">
        <v>5.4132372804999997</v>
      </c>
      <c r="K1267" s="10">
        <v>0</v>
      </c>
      <c r="L1267" s="10">
        <v>9.6771708000000007</v>
      </c>
      <c r="M1267" s="10">
        <f t="shared" si="22"/>
        <v>540.68340103449998</v>
      </c>
    </row>
    <row r="1268" spans="1:13" x14ac:dyDescent="0.3">
      <c r="A1268" s="10">
        <v>5</v>
      </c>
      <c r="B1268" s="10" t="s">
        <v>22595</v>
      </c>
      <c r="C1268" s="162" t="s">
        <v>23503</v>
      </c>
      <c r="D1268" s="10" t="s">
        <v>319</v>
      </c>
      <c r="E1268" s="10">
        <v>87.264150000000001</v>
      </c>
      <c r="F1268" s="10">
        <v>321.98951749999998</v>
      </c>
      <c r="G1268" s="10">
        <v>646.79673309999998</v>
      </c>
      <c r="H1268" s="10">
        <v>27.8323</v>
      </c>
      <c r="I1268" s="10">
        <v>4.1865771299999999</v>
      </c>
      <c r="J1268" s="10">
        <v>27.20626764</v>
      </c>
      <c r="K1268" s="10">
        <v>19.406536762000002</v>
      </c>
      <c r="L1268" s="10">
        <v>0.61927500000000002</v>
      </c>
      <c r="M1268" s="10">
        <f t="shared" si="22"/>
        <v>1135.3013571320002</v>
      </c>
    </row>
    <row r="1269" spans="1:13" x14ac:dyDescent="0.3">
      <c r="A1269" s="10">
        <v>5</v>
      </c>
      <c r="B1269" s="10" t="s">
        <v>22595</v>
      </c>
      <c r="C1269" s="162" t="s">
        <v>23504</v>
      </c>
      <c r="D1269" s="10" t="s">
        <v>483</v>
      </c>
      <c r="E1269" s="10">
        <v>67.588555600000007</v>
      </c>
      <c r="F1269" s="10">
        <v>261.79920917999999</v>
      </c>
      <c r="G1269" s="10">
        <v>190.36640299999999</v>
      </c>
      <c r="H1269" s="10">
        <v>213.92965000000001</v>
      </c>
      <c r="I1269" s="10">
        <v>3.2726863599999998</v>
      </c>
      <c r="J1269" s="10">
        <v>22.026294547999999</v>
      </c>
      <c r="K1269" s="10">
        <v>5.2585825499999999</v>
      </c>
      <c r="L1269" s="10">
        <v>4.7599955999999999</v>
      </c>
      <c r="M1269" s="10">
        <f t="shared" si="22"/>
        <v>769.00137683800006</v>
      </c>
    </row>
    <row r="1270" spans="1:13" x14ac:dyDescent="0.3">
      <c r="A1270" s="10">
        <v>5</v>
      </c>
      <c r="B1270" s="10" t="s">
        <v>22595</v>
      </c>
      <c r="C1270" s="162" t="s">
        <v>23505</v>
      </c>
      <c r="D1270" s="10" t="s">
        <v>284</v>
      </c>
      <c r="E1270" s="10">
        <v>1838.2427</v>
      </c>
      <c r="F1270" s="10">
        <v>1402.5099686000001</v>
      </c>
      <c r="G1270" s="10">
        <v>820.12750989999995</v>
      </c>
      <c r="H1270" s="10">
        <v>0</v>
      </c>
      <c r="I1270" s="10">
        <v>87.0924105</v>
      </c>
      <c r="J1270" s="10">
        <v>114.49713865</v>
      </c>
      <c r="K1270" s="10">
        <v>26.663498483000001</v>
      </c>
      <c r="L1270" s="10">
        <v>0</v>
      </c>
      <c r="M1270" s="10">
        <f t="shared" si="22"/>
        <v>4289.1332261329999</v>
      </c>
    </row>
    <row r="1271" spans="1:13" x14ac:dyDescent="0.3">
      <c r="A1271" s="10">
        <v>5</v>
      </c>
      <c r="B1271" s="10" t="s">
        <v>22595</v>
      </c>
      <c r="C1271" s="162" t="s">
        <v>23506</v>
      </c>
      <c r="D1271" s="10" t="s">
        <v>387</v>
      </c>
      <c r="E1271" s="10">
        <v>207.251541</v>
      </c>
      <c r="F1271" s="10">
        <v>589.87940905999994</v>
      </c>
      <c r="G1271" s="10">
        <v>248.80252106</v>
      </c>
      <c r="H1271" s="10">
        <v>0</v>
      </c>
      <c r="I1271" s="10">
        <v>10.02576227</v>
      </c>
      <c r="J1271" s="10">
        <v>50.111961032000004</v>
      </c>
      <c r="K1271" s="10">
        <v>8.2973735052999995</v>
      </c>
      <c r="L1271" s="10">
        <v>0</v>
      </c>
      <c r="M1271" s="10">
        <f t="shared" si="22"/>
        <v>1114.3685679272999</v>
      </c>
    </row>
    <row r="1272" spans="1:13" x14ac:dyDescent="0.3">
      <c r="A1272" s="10">
        <v>5</v>
      </c>
      <c r="B1272" s="10" t="s">
        <v>22595</v>
      </c>
      <c r="C1272" s="162" t="s">
        <v>23507</v>
      </c>
      <c r="D1272" s="10" t="s">
        <v>321</v>
      </c>
      <c r="E1272" s="10">
        <v>468.31993900000003</v>
      </c>
      <c r="F1272" s="10">
        <v>359.23548360000001</v>
      </c>
      <c r="G1272" s="10">
        <v>271.84348999999997</v>
      </c>
      <c r="H1272" s="10">
        <v>0</v>
      </c>
      <c r="I1272" s="10">
        <v>22.120459980000003</v>
      </c>
      <c r="J1272" s="10">
        <v>30.417911601</v>
      </c>
      <c r="K1272" s="10">
        <v>8.1079738999999993</v>
      </c>
      <c r="L1272" s="10">
        <v>0</v>
      </c>
      <c r="M1272" s="10">
        <f t="shared" si="22"/>
        <v>1160.0452580810002</v>
      </c>
    </row>
    <row r="1273" spans="1:13" x14ac:dyDescent="0.3">
      <c r="A1273" s="10">
        <v>5</v>
      </c>
      <c r="B1273" s="10" t="s">
        <v>22595</v>
      </c>
      <c r="C1273" s="162" t="s">
        <v>23508</v>
      </c>
      <c r="D1273" s="10" t="s">
        <v>552</v>
      </c>
      <c r="E1273" s="10">
        <v>95.354653000000013</v>
      </c>
      <c r="F1273" s="10">
        <v>313.36780259</v>
      </c>
      <c r="G1273" s="10">
        <v>180.52825559999999</v>
      </c>
      <c r="H1273" s="10">
        <v>0</v>
      </c>
      <c r="I1273" s="10">
        <v>4.6254969299999997</v>
      </c>
      <c r="J1273" s="10">
        <v>26.526356553999999</v>
      </c>
      <c r="K1273" s="10">
        <v>5.3008186899999998</v>
      </c>
      <c r="L1273" s="10">
        <v>0</v>
      </c>
      <c r="M1273" s="10">
        <f t="shared" si="22"/>
        <v>625.70338336400005</v>
      </c>
    </row>
    <row r="1274" spans="1:13" x14ac:dyDescent="0.3">
      <c r="A1274" s="10">
        <v>5</v>
      </c>
      <c r="B1274" s="10" t="s">
        <v>22595</v>
      </c>
      <c r="C1274" s="162" t="s">
        <v>23509</v>
      </c>
      <c r="D1274" s="10" t="s">
        <v>355</v>
      </c>
      <c r="E1274" s="10">
        <v>308.84995299999997</v>
      </c>
      <c r="F1274" s="10">
        <v>411.63686973</v>
      </c>
      <c r="G1274" s="10">
        <v>295.77117700000002</v>
      </c>
      <c r="H1274" s="10">
        <v>0</v>
      </c>
      <c r="I1274" s="10">
        <v>14.859245000000001</v>
      </c>
      <c r="J1274" s="10">
        <v>34.205567485000003</v>
      </c>
      <c r="K1274" s="10">
        <v>9.72462962</v>
      </c>
      <c r="L1274" s="10">
        <v>0</v>
      </c>
      <c r="M1274" s="10">
        <f t="shared" si="22"/>
        <v>1075.0474418350002</v>
      </c>
    </row>
    <row r="1275" spans="1:13" x14ac:dyDescent="0.3">
      <c r="A1275" s="10">
        <v>5</v>
      </c>
      <c r="B1275" s="10" t="s">
        <v>22595</v>
      </c>
      <c r="C1275" s="162" t="s">
        <v>23511</v>
      </c>
      <c r="D1275" s="10" t="s">
        <v>23510</v>
      </c>
      <c r="E1275" s="10">
        <v>486.18288699999999</v>
      </c>
      <c r="F1275" s="10">
        <v>394.83319655999998</v>
      </c>
      <c r="G1275" s="10">
        <v>193.9742933</v>
      </c>
      <c r="H1275" s="10">
        <v>0</v>
      </c>
      <c r="I1275" s="10">
        <v>23.1571651</v>
      </c>
      <c r="J1275" s="10">
        <v>33.389523148999999</v>
      </c>
      <c r="K1275" s="10">
        <v>5.4369923699999996</v>
      </c>
      <c r="L1275" s="10">
        <v>0</v>
      </c>
      <c r="M1275" s="10">
        <f t="shared" si="22"/>
        <v>1136.9740574790001</v>
      </c>
    </row>
    <row r="1276" spans="1:13" x14ac:dyDescent="0.3">
      <c r="A1276" s="10">
        <v>5</v>
      </c>
      <c r="B1276" s="10" t="s">
        <v>22595</v>
      </c>
      <c r="C1276" s="162" t="s">
        <v>23512</v>
      </c>
      <c r="D1276" s="10" t="s">
        <v>286</v>
      </c>
      <c r="E1276" s="10">
        <v>32206.511000000002</v>
      </c>
      <c r="F1276" s="10">
        <v>13720.161776999999</v>
      </c>
      <c r="G1276" s="10">
        <v>6795.1379634000004</v>
      </c>
      <c r="H1276" s="10">
        <v>227.98471599999999</v>
      </c>
      <c r="I1276" s="10">
        <v>1512.923268</v>
      </c>
      <c r="J1276" s="10">
        <v>1015.1901393000001</v>
      </c>
      <c r="K1276" s="10">
        <v>196.59939924</v>
      </c>
      <c r="L1276" s="10">
        <v>9.1860411600000003</v>
      </c>
      <c r="M1276" s="10">
        <f t="shared" si="22"/>
        <v>55683.694304100005</v>
      </c>
    </row>
    <row r="1277" spans="1:13" x14ac:dyDescent="0.3">
      <c r="A1277" s="10">
        <v>5</v>
      </c>
      <c r="B1277" s="10" t="s">
        <v>22595</v>
      </c>
      <c r="C1277" s="162" t="s">
        <v>23513</v>
      </c>
      <c r="D1277" s="10" t="s">
        <v>22815</v>
      </c>
      <c r="E1277" s="10">
        <v>105.21891600000001</v>
      </c>
      <c r="F1277" s="10">
        <v>293.16785040000002</v>
      </c>
      <c r="G1277" s="10">
        <v>19.164693799999998</v>
      </c>
      <c r="H1277" s="10">
        <v>0</v>
      </c>
      <c r="I1277" s="10">
        <v>5.0990307399999999</v>
      </c>
      <c r="J1277" s="10">
        <v>24.375678562000001</v>
      </c>
      <c r="K1277" s="10">
        <v>0.43400723000000002</v>
      </c>
      <c r="L1277" s="10">
        <v>0</v>
      </c>
      <c r="M1277" s="10">
        <f t="shared" si="22"/>
        <v>447.46017673200009</v>
      </c>
    </row>
    <row r="1278" spans="1:13" x14ac:dyDescent="0.3">
      <c r="A1278" s="10">
        <v>5</v>
      </c>
      <c r="B1278" s="10" t="s">
        <v>22595</v>
      </c>
      <c r="C1278" s="162" t="s">
        <v>23514</v>
      </c>
      <c r="D1278" s="10" t="s">
        <v>434</v>
      </c>
      <c r="E1278" s="10">
        <v>436.13311700000003</v>
      </c>
      <c r="F1278" s="10">
        <v>219.80768268</v>
      </c>
      <c r="G1278" s="10">
        <v>254.11590899999999</v>
      </c>
      <c r="H1278" s="10">
        <v>0</v>
      </c>
      <c r="I1278" s="10">
        <v>20.585456860000001</v>
      </c>
      <c r="J1278" s="10">
        <v>18.763823781999999</v>
      </c>
      <c r="K1278" s="10">
        <v>7.4955021000000004</v>
      </c>
      <c r="L1278" s="10">
        <v>0</v>
      </c>
      <c r="M1278" s="10">
        <f t="shared" si="22"/>
        <v>956.90149142200005</v>
      </c>
    </row>
    <row r="1279" spans="1:13" x14ac:dyDescent="0.3">
      <c r="A1279" s="10">
        <v>5</v>
      </c>
      <c r="B1279" s="10" t="s">
        <v>22595</v>
      </c>
      <c r="C1279" s="162" t="s">
        <v>23517</v>
      </c>
      <c r="D1279" s="10" t="s">
        <v>23516</v>
      </c>
      <c r="E1279" s="10">
        <v>175.15493900000001</v>
      </c>
      <c r="F1279" s="10">
        <v>296.94602966999997</v>
      </c>
      <c r="G1279" s="10">
        <v>22.748005055</v>
      </c>
      <c r="H1279" s="10">
        <v>0</v>
      </c>
      <c r="I1279" s="10">
        <v>8.3570707899999999</v>
      </c>
      <c r="J1279" s="10">
        <v>25.113436811</v>
      </c>
      <c r="K1279" s="10">
        <v>0.65293568300000004</v>
      </c>
      <c r="L1279" s="10">
        <v>0</v>
      </c>
      <c r="M1279" s="10">
        <f t="shared" si="22"/>
        <v>528.97241700900008</v>
      </c>
    </row>
    <row r="1280" spans="1:13" x14ac:dyDescent="0.3">
      <c r="A1280" s="10">
        <v>5</v>
      </c>
      <c r="B1280" s="10" t="s">
        <v>22595</v>
      </c>
      <c r="C1280" s="162" t="s">
        <v>23515</v>
      </c>
      <c r="D1280" s="10" t="s">
        <v>15</v>
      </c>
      <c r="E1280" s="10">
        <v>720.16519399999993</v>
      </c>
      <c r="F1280" s="10">
        <v>768.07310344999996</v>
      </c>
      <c r="G1280" s="10">
        <v>811.61755979999998</v>
      </c>
      <c r="H1280" s="10">
        <v>0</v>
      </c>
      <c r="I1280" s="10">
        <v>34.058371999999999</v>
      </c>
      <c r="J1280" s="10">
        <v>63.286046693000003</v>
      </c>
      <c r="K1280" s="10">
        <v>25.236308591</v>
      </c>
      <c r="L1280" s="10">
        <v>0</v>
      </c>
      <c r="M1280" s="10">
        <f t="shared" si="22"/>
        <v>2422.4365845339998</v>
      </c>
    </row>
    <row r="1281" spans="1:13" x14ac:dyDescent="0.3">
      <c r="A1281" s="10">
        <v>5</v>
      </c>
      <c r="B1281" s="10" t="s">
        <v>22595</v>
      </c>
      <c r="C1281" s="162" t="s">
        <v>23518</v>
      </c>
      <c r="D1281" s="10" t="s">
        <v>159</v>
      </c>
      <c r="E1281" s="10">
        <v>304.38881400000002</v>
      </c>
      <c r="F1281" s="10">
        <v>344.44510710999998</v>
      </c>
      <c r="G1281" s="10">
        <v>367.8845796</v>
      </c>
      <c r="H1281" s="10">
        <v>0</v>
      </c>
      <c r="I1281" s="10">
        <v>14.418950349999999</v>
      </c>
      <c r="J1281" s="10">
        <v>29.320920945000001</v>
      </c>
      <c r="K1281" s="10">
        <v>11.503524691999999</v>
      </c>
      <c r="L1281" s="10">
        <v>0</v>
      </c>
      <c r="M1281" s="10">
        <f t="shared" si="22"/>
        <v>1071.9618966969997</v>
      </c>
    </row>
    <row r="1282" spans="1:13" x14ac:dyDescent="0.3">
      <c r="A1282" s="10">
        <v>5</v>
      </c>
      <c r="B1282" s="10" t="s">
        <v>22595</v>
      </c>
      <c r="C1282" s="162" t="s">
        <v>23519</v>
      </c>
      <c r="D1282" s="10" t="s">
        <v>288</v>
      </c>
      <c r="E1282" s="10">
        <v>7874.1388099999995</v>
      </c>
      <c r="F1282" s="10">
        <v>3415.0732042</v>
      </c>
      <c r="G1282" s="10">
        <v>1279.4380091999999</v>
      </c>
      <c r="H1282" s="10">
        <v>7.6886599999999996</v>
      </c>
      <c r="I1282" s="10">
        <v>370.59176500000001</v>
      </c>
      <c r="J1282" s="10">
        <v>269.52241092000003</v>
      </c>
      <c r="K1282" s="10">
        <v>39.037865250000003</v>
      </c>
      <c r="L1282" s="10">
        <v>0.171074</v>
      </c>
      <c r="M1282" s="10">
        <f t="shared" si="22"/>
        <v>13255.661798569998</v>
      </c>
    </row>
    <row r="1283" spans="1:13" x14ac:dyDescent="0.3">
      <c r="A1283" s="10">
        <v>5</v>
      </c>
      <c r="B1283" s="10" t="s">
        <v>22595</v>
      </c>
      <c r="C1283" s="162" t="s">
        <v>23521</v>
      </c>
      <c r="D1283" s="10" t="s">
        <v>23520</v>
      </c>
      <c r="E1283" s="10">
        <v>102.96812199999999</v>
      </c>
      <c r="F1283" s="10">
        <v>494.17735838999999</v>
      </c>
      <c r="G1283" s="10">
        <v>201.87853609999999</v>
      </c>
      <c r="H1283" s="10">
        <v>0</v>
      </c>
      <c r="I1283" s="10">
        <v>4.9706278099999999</v>
      </c>
      <c r="J1283" s="10">
        <v>41.990751420999999</v>
      </c>
      <c r="K1283" s="10">
        <v>5.8961365429999999</v>
      </c>
      <c r="L1283" s="10">
        <v>0</v>
      </c>
      <c r="M1283" s="10">
        <f t="shared" si="22"/>
        <v>851.88153226400004</v>
      </c>
    </row>
    <row r="1284" spans="1:13" x14ac:dyDescent="0.3">
      <c r="A1284" s="10">
        <v>5</v>
      </c>
      <c r="B1284" s="10" t="s">
        <v>22595</v>
      </c>
      <c r="C1284" s="162" t="s">
        <v>23523</v>
      </c>
      <c r="D1284" s="10" t="s">
        <v>23522</v>
      </c>
      <c r="E1284" s="10">
        <v>47.618710200000002</v>
      </c>
      <c r="F1284" s="10">
        <v>150.34906272000001</v>
      </c>
      <c r="G1284" s="10">
        <v>40.750689999999999</v>
      </c>
      <c r="H1284" s="10">
        <v>0</v>
      </c>
      <c r="I1284" s="10">
        <v>2.3174671200000003</v>
      </c>
      <c r="J1284" s="10">
        <v>12.756479949999999</v>
      </c>
      <c r="K1284" s="10">
        <v>1.4270365</v>
      </c>
      <c r="L1284" s="10">
        <v>0</v>
      </c>
      <c r="M1284" s="10">
        <f t="shared" si="22"/>
        <v>255.21944649000002</v>
      </c>
    </row>
    <row r="1285" spans="1:13" x14ac:dyDescent="0.3">
      <c r="A1285" s="10">
        <v>5</v>
      </c>
      <c r="B1285" s="10" t="s">
        <v>22595</v>
      </c>
      <c r="C1285" s="162" t="s">
        <v>23524</v>
      </c>
      <c r="D1285" s="10" t="s">
        <v>289</v>
      </c>
      <c r="E1285" s="10">
        <v>791.81469700000002</v>
      </c>
      <c r="F1285" s="10">
        <v>425.46035661000002</v>
      </c>
      <c r="G1285" s="10">
        <v>463.09207866000003</v>
      </c>
      <c r="H1285" s="10">
        <v>0</v>
      </c>
      <c r="I1285" s="10">
        <v>37.508970000000005</v>
      </c>
      <c r="J1285" s="10">
        <v>35.786701543</v>
      </c>
      <c r="K1285" s="10">
        <v>13.919554448</v>
      </c>
      <c r="L1285" s="10">
        <v>0</v>
      </c>
      <c r="M1285" s="10">
        <f t="shared" si="22"/>
        <v>1767.5823582610001</v>
      </c>
    </row>
    <row r="1286" spans="1:13" x14ac:dyDescent="0.3">
      <c r="A1286" s="10">
        <v>5</v>
      </c>
      <c r="B1286" s="10" t="s">
        <v>22595</v>
      </c>
      <c r="C1286" s="162" t="s">
        <v>23525</v>
      </c>
      <c r="D1286" s="10" t="s">
        <v>393</v>
      </c>
      <c r="E1286" s="10">
        <v>537.31607399999996</v>
      </c>
      <c r="F1286" s="10">
        <v>459.92777052999998</v>
      </c>
      <c r="G1286" s="10">
        <v>279.68817059999998</v>
      </c>
      <c r="H1286" s="10">
        <v>0</v>
      </c>
      <c r="I1286" s="10">
        <v>25.452376900000001</v>
      </c>
      <c r="J1286" s="10">
        <v>38.790897710000003</v>
      </c>
      <c r="K1286" s="10">
        <v>8.4758013000000005</v>
      </c>
      <c r="L1286" s="10">
        <v>0</v>
      </c>
      <c r="M1286" s="10">
        <f t="shared" si="22"/>
        <v>1349.65109104</v>
      </c>
    </row>
    <row r="1287" spans="1:13" x14ac:dyDescent="0.3">
      <c r="A1287" s="10">
        <v>5</v>
      </c>
      <c r="B1287" s="10" t="s">
        <v>22595</v>
      </c>
      <c r="C1287" s="162" t="s">
        <v>23527</v>
      </c>
      <c r="D1287" s="10" t="s">
        <v>23526</v>
      </c>
      <c r="E1287" s="10">
        <v>145.31021799999999</v>
      </c>
      <c r="F1287" s="10">
        <v>415.18850873999997</v>
      </c>
      <c r="G1287" s="10">
        <v>114.33092569999999</v>
      </c>
      <c r="H1287" s="10">
        <v>0</v>
      </c>
      <c r="I1287" s="10">
        <v>6.9124208099999995</v>
      </c>
      <c r="J1287" s="10">
        <v>35.289763643999997</v>
      </c>
      <c r="K1287" s="10">
        <v>3.352751306</v>
      </c>
      <c r="L1287" s="10">
        <v>0</v>
      </c>
      <c r="M1287" s="10">
        <f t="shared" ref="M1287:M1350" si="24">SUM(E1287:L1287)</f>
        <v>720.38458819999983</v>
      </c>
    </row>
    <row r="1288" spans="1:13" x14ac:dyDescent="0.3">
      <c r="A1288" s="10">
        <v>5</v>
      </c>
      <c r="B1288" s="10" t="s">
        <v>22595</v>
      </c>
      <c r="C1288" s="162" t="s">
        <v>23528</v>
      </c>
      <c r="D1288" s="10" t="s">
        <v>666</v>
      </c>
      <c r="E1288" s="10">
        <v>555.62950099999989</v>
      </c>
      <c r="F1288" s="10">
        <v>242.80437914000001</v>
      </c>
      <c r="G1288" s="10">
        <v>560.59208723999996</v>
      </c>
      <c r="H1288" s="10">
        <v>0</v>
      </c>
      <c r="I1288" s="10">
        <v>26.506455500000001</v>
      </c>
      <c r="J1288" s="10">
        <v>20.29325657</v>
      </c>
      <c r="K1288" s="10">
        <v>17.451304473</v>
      </c>
      <c r="L1288" s="10">
        <v>0</v>
      </c>
      <c r="M1288" s="10">
        <f t="shared" si="24"/>
        <v>1423.2769839229998</v>
      </c>
    </row>
    <row r="1289" spans="1:13" x14ac:dyDescent="0.3">
      <c r="A1289" s="10">
        <v>5</v>
      </c>
      <c r="B1289" s="10" t="s">
        <v>22595</v>
      </c>
      <c r="C1289" s="162" t="s">
        <v>23529</v>
      </c>
      <c r="D1289" s="10" t="s">
        <v>262</v>
      </c>
      <c r="E1289" s="10">
        <v>188.96687700000001</v>
      </c>
      <c r="F1289" s="10">
        <v>438.39227088000001</v>
      </c>
      <c r="G1289" s="10">
        <v>270.42678534999999</v>
      </c>
      <c r="H1289" s="10">
        <v>237.62430000000001</v>
      </c>
      <c r="I1289" s="10">
        <v>9.1360084300000004</v>
      </c>
      <c r="J1289" s="10">
        <v>37.107652502999997</v>
      </c>
      <c r="K1289" s="10">
        <v>7.9092599418000002</v>
      </c>
      <c r="L1289" s="10">
        <v>5.2871940000000004</v>
      </c>
      <c r="M1289" s="10">
        <f t="shared" si="24"/>
        <v>1194.8503481047999</v>
      </c>
    </row>
    <row r="1290" spans="1:13" x14ac:dyDescent="0.3">
      <c r="A1290" s="10">
        <v>5</v>
      </c>
      <c r="B1290" s="10" t="s">
        <v>22595</v>
      </c>
      <c r="C1290" s="162" t="s">
        <v>23531</v>
      </c>
      <c r="D1290" s="10" t="s">
        <v>23530</v>
      </c>
      <c r="E1290" s="10">
        <v>46.702759</v>
      </c>
      <c r="F1290" s="10">
        <v>192.75012511</v>
      </c>
      <c r="G1290" s="10">
        <v>0</v>
      </c>
      <c r="H1290" s="10">
        <v>0</v>
      </c>
      <c r="I1290" s="10">
        <v>2.2765421100000003</v>
      </c>
      <c r="J1290" s="10">
        <v>16.317796013999999</v>
      </c>
      <c r="K1290" s="10">
        <v>0</v>
      </c>
      <c r="L1290" s="10">
        <v>0</v>
      </c>
      <c r="M1290" s="10">
        <f t="shared" si="24"/>
        <v>258.047222234</v>
      </c>
    </row>
    <row r="1291" spans="1:13" x14ac:dyDescent="0.3">
      <c r="A1291" s="10">
        <v>5</v>
      </c>
      <c r="B1291" s="10" t="s">
        <v>22595</v>
      </c>
      <c r="C1291" s="162" t="s">
        <v>23532</v>
      </c>
      <c r="D1291" s="10" t="s">
        <v>327</v>
      </c>
      <c r="E1291" s="10">
        <v>73.793127600000005</v>
      </c>
      <c r="F1291" s="10">
        <v>364.58427891000002</v>
      </c>
      <c r="G1291" s="10">
        <v>58.832021500000003</v>
      </c>
      <c r="H1291" s="10">
        <v>260.50099999999998</v>
      </c>
      <c r="I1291" s="10">
        <v>3.5780008699999999</v>
      </c>
      <c r="J1291" s="10">
        <v>30.874785388999999</v>
      </c>
      <c r="K1291" s="10">
        <v>1.5859950199999999</v>
      </c>
      <c r="L1291" s="10">
        <v>5.7962100000000003</v>
      </c>
      <c r="M1291" s="10">
        <f t="shared" si="24"/>
        <v>799.54541928899994</v>
      </c>
    </row>
    <row r="1292" spans="1:13" x14ac:dyDescent="0.3">
      <c r="A1292" s="10">
        <v>5</v>
      </c>
      <c r="B1292" s="10" t="s">
        <v>22595</v>
      </c>
      <c r="C1292" s="162" t="s">
        <v>23534</v>
      </c>
      <c r="D1292" s="10" t="s">
        <v>23533</v>
      </c>
      <c r="E1292" s="10">
        <v>845.38624500000003</v>
      </c>
      <c r="F1292" s="10">
        <v>450.07623641999999</v>
      </c>
      <c r="G1292" s="10">
        <v>605.06036182000003</v>
      </c>
      <c r="H1292" s="10">
        <v>174.08928</v>
      </c>
      <c r="I1292" s="10">
        <v>39.671762900000004</v>
      </c>
      <c r="J1292" s="10">
        <v>36.833184940000002</v>
      </c>
      <c r="K1292" s="10">
        <v>18.417325590000001</v>
      </c>
      <c r="L1292" s="10">
        <v>3.8735510999999998</v>
      </c>
      <c r="M1292" s="10">
        <f t="shared" si="24"/>
        <v>2173.4079477700002</v>
      </c>
    </row>
    <row r="1293" spans="1:13" x14ac:dyDescent="0.3">
      <c r="A1293" s="10">
        <v>5</v>
      </c>
      <c r="B1293" s="10" t="s">
        <v>22595</v>
      </c>
      <c r="C1293" s="162" t="s">
        <v>23535</v>
      </c>
      <c r="D1293" s="10" t="s">
        <v>291</v>
      </c>
      <c r="E1293" s="10">
        <v>52.835459700000001</v>
      </c>
      <c r="F1293" s="10">
        <v>257.22071283999998</v>
      </c>
      <c r="G1293" s="10">
        <v>78.275333000000003</v>
      </c>
      <c r="H1293" s="10">
        <v>0</v>
      </c>
      <c r="I1293" s="10">
        <v>2.5720799300000001</v>
      </c>
      <c r="J1293" s="10">
        <v>21.868744850999999</v>
      </c>
      <c r="K1293" s="10">
        <v>1.7726341000000001</v>
      </c>
      <c r="L1293" s="10">
        <v>0</v>
      </c>
      <c r="M1293" s="10">
        <f t="shared" si="24"/>
        <v>414.54496442099992</v>
      </c>
    </row>
    <row r="1294" spans="1:13" x14ac:dyDescent="0.3">
      <c r="A1294" s="10">
        <v>5</v>
      </c>
      <c r="B1294" s="10" t="s">
        <v>22595</v>
      </c>
      <c r="C1294" s="162" t="s">
        <v>23536</v>
      </c>
      <c r="D1294" s="10" t="s">
        <v>329</v>
      </c>
      <c r="E1294" s="10">
        <v>121.17894099999999</v>
      </c>
      <c r="F1294" s="10">
        <v>499.54942413999999</v>
      </c>
      <c r="G1294" s="10">
        <v>321.62664080000002</v>
      </c>
      <c r="H1294" s="10">
        <v>69.840159999999997</v>
      </c>
      <c r="I1294" s="10">
        <v>5.8613706600000004</v>
      </c>
      <c r="J1294" s="10">
        <v>42.498715345999997</v>
      </c>
      <c r="K1294" s="10">
        <v>9.4571201309999999</v>
      </c>
      <c r="L1294" s="10">
        <v>1.5539604</v>
      </c>
      <c r="M1294" s="10">
        <f t="shared" si="24"/>
        <v>1071.5663324770001</v>
      </c>
    </row>
    <row r="1295" spans="1:13" x14ac:dyDescent="0.3">
      <c r="A1295" s="10">
        <v>5</v>
      </c>
      <c r="B1295" s="10" t="s">
        <v>22595</v>
      </c>
      <c r="C1295" s="162" t="s">
        <v>23538</v>
      </c>
      <c r="D1295" s="10" t="s">
        <v>23537</v>
      </c>
      <c r="E1295" s="10">
        <v>24.1355948</v>
      </c>
      <c r="F1295" s="10">
        <v>21.999926171999999</v>
      </c>
      <c r="G1295" s="10">
        <v>0</v>
      </c>
      <c r="H1295" s="10">
        <v>73.286000000000001</v>
      </c>
      <c r="I1295" s="10">
        <v>1.17780087</v>
      </c>
      <c r="J1295" s="10">
        <v>1.8498612054000001</v>
      </c>
      <c r="K1295" s="10">
        <v>0</v>
      </c>
      <c r="L1295" s="10">
        <v>1.63063</v>
      </c>
      <c r="M1295" s="10">
        <f t="shared" si="24"/>
        <v>124.07981304739999</v>
      </c>
    </row>
    <row r="1296" spans="1:13" x14ac:dyDescent="0.3">
      <c r="A1296" s="10">
        <v>5</v>
      </c>
      <c r="B1296" s="10" t="s">
        <v>22595</v>
      </c>
      <c r="C1296" s="162" t="s">
        <v>23539</v>
      </c>
      <c r="D1296" s="10" t="s">
        <v>396</v>
      </c>
      <c r="E1296" s="10">
        <v>69.409371999999991</v>
      </c>
      <c r="F1296" s="10">
        <v>228.42428735999999</v>
      </c>
      <c r="G1296" s="10">
        <v>917.61861369999997</v>
      </c>
      <c r="H1296" s="10">
        <v>0</v>
      </c>
      <c r="I1296" s="10">
        <v>3.3524467899999997</v>
      </c>
      <c r="J1296" s="10">
        <v>19.490068002000001</v>
      </c>
      <c r="K1296" s="10">
        <v>28.06179946</v>
      </c>
      <c r="L1296" s="10">
        <v>0</v>
      </c>
      <c r="M1296" s="10">
        <f t="shared" si="24"/>
        <v>1266.3565873119999</v>
      </c>
    </row>
    <row r="1297" spans="1:13" x14ac:dyDescent="0.3">
      <c r="A1297" s="10">
        <v>5</v>
      </c>
      <c r="B1297" s="10" t="s">
        <v>22595</v>
      </c>
      <c r="C1297" s="162" t="s">
        <v>23540</v>
      </c>
      <c r="D1297" s="10" t="s">
        <v>266</v>
      </c>
      <c r="E1297" s="10">
        <v>836.73916699999995</v>
      </c>
      <c r="F1297" s="10">
        <v>658.08401256000002</v>
      </c>
      <c r="G1297" s="10">
        <v>581.24896699999999</v>
      </c>
      <c r="H1297" s="10">
        <v>0</v>
      </c>
      <c r="I1297" s="10">
        <v>39.409258000000001</v>
      </c>
      <c r="J1297" s="10">
        <v>55.977450386000001</v>
      </c>
      <c r="K1297" s="10">
        <v>17.587673089999999</v>
      </c>
      <c r="L1297" s="10">
        <v>0</v>
      </c>
      <c r="M1297" s="10">
        <f t="shared" si="24"/>
        <v>2189.0465280359999</v>
      </c>
    </row>
    <row r="1298" spans="1:13" x14ac:dyDescent="0.3">
      <c r="A1298" s="10">
        <v>5</v>
      </c>
      <c r="B1298" s="10" t="s">
        <v>22595</v>
      </c>
      <c r="C1298" s="162" t="s">
        <v>23542</v>
      </c>
      <c r="D1298" s="10" t="s">
        <v>23541</v>
      </c>
      <c r="E1298" s="10">
        <v>586.74656400000003</v>
      </c>
      <c r="F1298" s="10">
        <v>952.60156658999995</v>
      </c>
      <c r="G1298" s="10">
        <v>1043.3263649999999</v>
      </c>
      <c r="H1298" s="10">
        <v>0</v>
      </c>
      <c r="I1298" s="10">
        <v>27.729044599999998</v>
      </c>
      <c r="J1298" s="10">
        <v>81.120608317000006</v>
      </c>
      <c r="K1298" s="10">
        <v>31.183373970000002</v>
      </c>
      <c r="L1298" s="10">
        <v>0</v>
      </c>
      <c r="M1298" s="10">
        <f t="shared" si="24"/>
        <v>2722.7075224770001</v>
      </c>
    </row>
    <row r="1299" spans="1:13" x14ac:dyDescent="0.3">
      <c r="A1299" s="10">
        <v>5</v>
      </c>
      <c r="B1299" s="10" t="s">
        <v>22595</v>
      </c>
      <c r="C1299" s="162" t="s">
        <v>23543</v>
      </c>
      <c r="D1299" s="10" t="s">
        <v>163</v>
      </c>
      <c r="E1299" s="10">
        <v>294.08967099999995</v>
      </c>
      <c r="F1299" s="10">
        <v>310.86953812000002</v>
      </c>
      <c r="G1299" s="10">
        <v>1090.3771402</v>
      </c>
      <c r="H1299" s="10">
        <v>291.46899999999999</v>
      </c>
      <c r="I1299" s="10">
        <v>14.324187100000001</v>
      </c>
      <c r="J1299" s="10">
        <v>25.559311683000001</v>
      </c>
      <c r="K1299" s="10">
        <v>34.197701428999999</v>
      </c>
      <c r="L1299" s="10">
        <v>6.4852600000000002</v>
      </c>
      <c r="M1299" s="10">
        <f t="shared" si="24"/>
        <v>2067.371809532</v>
      </c>
    </row>
    <row r="1300" spans="1:13" x14ac:dyDescent="0.3">
      <c r="A1300" s="10">
        <v>5</v>
      </c>
      <c r="B1300" s="10" t="s">
        <v>22595</v>
      </c>
      <c r="C1300" s="162" t="s">
        <v>23544</v>
      </c>
      <c r="D1300" s="10" t="s">
        <v>554</v>
      </c>
      <c r="E1300" s="10">
        <v>83.513685999999993</v>
      </c>
      <c r="F1300" s="10">
        <v>340.38914288000001</v>
      </c>
      <c r="G1300" s="10">
        <v>20.375033269999999</v>
      </c>
      <c r="H1300" s="10">
        <v>0</v>
      </c>
      <c r="I1300" s="10">
        <v>4.0495747</v>
      </c>
      <c r="J1300" s="10">
        <v>28.980046609999999</v>
      </c>
      <c r="K1300" s="10">
        <v>0.48643488099999999</v>
      </c>
      <c r="L1300" s="10">
        <v>0</v>
      </c>
      <c r="M1300" s="10">
        <f t="shared" si="24"/>
        <v>477.79391834099999</v>
      </c>
    </row>
    <row r="1301" spans="1:13" x14ac:dyDescent="0.3">
      <c r="A1301" s="10">
        <v>5</v>
      </c>
      <c r="B1301" s="10" t="s">
        <v>22595</v>
      </c>
      <c r="C1301" s="162" t="s">
        <v>23545</v>
      </c>
      <c r="D1301" s="10" t="s">
        <v>23</v>
      </c>
      <c r="E1301" s="10">
        <v>882.33407099999999</v>
      </c>
      <c r="F1301" s="10">
        <v>357.24421346999998</v>
      </c>
      <c r="G1301" s="10">
        <v>627.94972095000003</v>
      </c>
      <c r="H1301" s="10">
        <v>0</v>
      </c>
      <c r="I1301" s="10">
        <v>41.901204300000003</v>
      </c>
      <c r="J1301" s="10">
        <v>30.104478539999999</v>
      </c>
      <c r="K1301" s="10">
        <v>18.888776850999999</v>
      </c>
      <c r="L1301" s="10">
        <v>0</v>
      </c>
      <c r="M1301" s="10">
        <f t="shared" si="24"/>
        <v>1958.4224651110001</v>
      </c>
    </row>
    <row r="1302" spans="1:13" x14ac:dyDescent="0.3">
      <c r="A1302" s="10">
        <v>5</v>
      </c>
      <c r="B1302" s="10" t="s">
        <v>22595</v>
      </c>
      <c r="C1302" s="162" t="s">
        <v>23546</v>
      </c>
      <c r="D1302" s="10" t="s">
        <v>293</v>
      </c>
      <c r="E1302" s="10">
        <v>121.33526000000001</v>
      </c>
      <c r="F1302" s="10">
        <v>226.92389691</v>
      </c>
      <c r="G1302" s="10">
        <v>24.002479999999998</v>
      </c>
      <c r="H1302" s="10">
        <v>200.79050000000001</v>
      </c>
      <c r="I1302" s="10">
        <v>5.8948423999999999</v>
      </c>
      <c r="J1302" s="10">
        <v>18.986117747000002</v>
      </c>
      <c r="K1302" s="10">
        <v>0.65979500000000002</v>
      </c>
      <c r="L1302" s="10">
        <v>4.4676419999999997</v>
      </c>
      <c r="M1302" s="10">
        <f t="shared" si="24"/>
        <v>603.06053405699993</v>
      </c>
    </row>
    <row r="1303" spans="1:13" x14ac:dyDescent="0.3">
      <c r="A1303" s="10">
        <v>5</v>
      </c>
      <c r="B1303" s="10" t="s">
        <v>22595</v>
      </c>
      <c r="C1303" s="162" t="s">
        <v>23547</v>
      </c>
      <c r="D1303" s="10" t="s">
        <v>295</v>
      </c>
      <c r="E1303" s="10">
        <v>142.59447499999999</v>
      </c>
      <c r="F1303" s="10">
        <v>294.16813515000001</v>
      </c>
      <c r="G1303" s="10">
        <v>735.56241839999996</v>
      </c>
      <c r="H1303" s="10">
        <v>62.778190000000002</v>
      </c>
      <c r="I1303" s="10">
        <v>6.8335111599999996</v>
      </c>
      <c r="J1303" s="10">
        <v>24.343611556999999</v>
      </c>
      <c r="K1303" s="10">
        <v>21.96223822</v>
      </c>
      <c r="L1303" s="10">
        <v>1.3968311</v>
      </c>
      <c r="M1303" s="10">
        <f t="shared" si="24"/>
        <v>1289.6394105869999</v>
      </c>
    </row>
    <row r="1304" spans="1:13" x14ac:dyDescent="0.3">
      <c r="A1304" s="10">
        <v>5</v>
      </c>
      <c r="B1304" s="10" t="s">
        <v>22595</v>
      </c>
      <c r="C1304" s="162" t="s">
        <v>23548</v>
      </c>
      <c r="D1304" s="10" t="s">
        <v>334</v>
      </c>
      <c r="E1304" s="10">
        <v>333.27711199999999</v>
      </c>
      <c r="F1304" s="10">
        <v>79.497236620999999</v>
      </c>
      <c r="G1304" s="10">
        <v>254.64520999999999</v>
      </c>
      <c r="H1304" s="10">
        <v>0</v>
      </c>
      <c r="I1304" s="10">
        <v>15.8634027</v>
      </c>
      <c r="J1304" s="10">
        <v>6.6536475633999999</v>
      </c>
      <c r="K1304" s="10">
        <v>7.8252050000000004</v>
      </c>
      <c r="L1304" s="10">
        <v>0</v>
      </c>
      <c r="M1304" s="10">
        <f t="shared" si="24"/>
        <v>697.7618138844</v>
      </c>
    </row>
    <row r="1305" spans="1:13" x14ac:dyDescent="0.3">
      <c r="A1305" s="10">
        <v>5</v>
      </c>
      <c r="B1305" s="10" t="s">
        <v>22595</v>
      </c>
      <c r="C1305" s="162" t="s">
        <v>23549</v>
      </c>
      <c r="D1305" s="10" t="s">
        <v>296</v>
      </c>
      <c r="E1305" s="10">
        <v>2978.2552100000003</v>
      </c>
      <c r="F1305" s="10">
        <v>2789.5196145999998</v>
      </c>
      <c r="G1305" s="10">
        <v>947.23719573000005</v>
      </c>
      <c r="H1305" s="10">
        <v>0</v>
      </c>
      <c r="I1305" s="10">
        <v>140.33179699999999</v>
      </c>
      <c r="J1305" s="10">
        <v>216.74698047999999</v>
      </c>
      <c r="K1305" s="10">
        <v>29.175778389000001</v>
      </c>
      <c r="L1305" s="10">
        <v>0</v>
      </c>
      <c r="M1305" s="10">
        <f t="shared" si="24"/>
        <v>7101.2665761990002</v>
      </c>
    </row>
    <row r="1306" spans="1:13" x14ac:dyDescent="0.3">
      <c r="A1306" s="10">
        <v>5</v>
      </c>
      <c r="B1306" s="10" t="s">
        <v>22595</v>
      </c>
      <c r="C1306" s="162" t="s">
        <v>23551</v>
      </c>
      <c r="D1306" s="10" t="s">
        <v>23550</v>
      </c>
      <c r="E1306" s="10">
        <v>837.76407800000004</v>
      </c>
      <c r="F1306" s="10">
        <v>796.71674098999995</v>
      </c>
      <c r="G1306" s="10">
        <v>618.10797141</v>
      </c>
      <c r="H1306" s="10">
        <v>0</v>
      </c>
      <c r="I1306" s="10">
        <v>39.7444956</v>
      </c>
      <c r="J1306" s="10">
        <v>65.388084511000002</v>
      </c>
      <c r="K1306" s="10">
        <v>19.082792804</v>
      </c>
      <c r="L1306" s="10">
        <v>0</v>
      </c>
      <c r="M1306" s="10">
        <f t="shared" si="24"/>
        <v>2376.8041633150001</v>
      </c>
    </row>
    <row r="1307" spans="1:13" x14ac:dyDescent="0.3">
      <c r="A1307" s="10">
        <v>5</v>
      </c>
      <c r="B1307" s="10" t="s">
        <v>22595</v>
      </c>
      <c r="C1307" s="162" t="s">
        <v>23553</v>
      </c>
      <c r="D1307" s="10" t="s">
        <v>23552</v>
      </c>
      <c r="E1307" s="10">
        <v>447.30757299999999</v>
      </c>
      <c r="F1307" s="10">
        <v>744.78785418999996</v>
      </c>
      <c r="G1307" s="10">
        <v>234.173509</v>
      </c>
      <c r="H1307" s="10">
        <v>0</v>
      </c>
      <c r="I1307" s="10">
        <v>21.430854799999999</v>
      </c>
      <c r="J1307" s="10">
        <v>58.763006990000001</v>
      </c>
      <c r="K1307" s="10">
        <v>7.1030467000000002</v>
      </c>
      <c r="L1307" s="10">
        <v>0</v>
      </c>
      <c r="M1307" s="10">
        <f t="shared" si="24"/>
        <v>1513.5658446799998</v>
      </c>
    </row>
    <row r="1308" spans="1:13" x14ac:dyDescent="0.3">
      <c r="A1308" s="10">
        <v>5</v>
      </c>
      <c r="B1308" s="10" t="s">
        <v>22595</v>
      </c>
      <c r="C1308" s="162" t="s">
        <v>23554</v>
      </c>
      <c r="D1308" s="7" t="s">
        <v>27242</v>
      </c>
      <c r="E1308" s="10">
        <v>555.48825499999998</v>
      </c>
      <c r="F1308" s="10">
        <v>510.18717744999998</v>
      </c>
      <c r="G1308" s="10">
        <v>2067.4086440000001</v>
      </c>
      <c r="H1308" s="10">
        <v>0</v>
      </c>
      <c r="I1308" s="10">
        <v>26.272699499999998</v>
      </c>
      <c r="J1308" s="10">
        <v>43.354304894999999</v>
      </c>
      <c r="K1308" s="10">
        <v>60.829987568</v>
      </c>
      <c r="L1308" s="10">
        <v>0</v>
      </c>
      <c r="M1308" s="10">
        <f t="shared" si="24"/>
        <v>3263.5410684129997</v>
      </c>
    </row>
    <row r="1309" spans="1:13" x14ac:dyDescent="0.3">
      <c r="A1309" s="10">
        <v>5</v>
      </c>
      <c r="B1309" s="10" t="s">
        <v>22595</v>
      </c>
      <c r="C1309" s="162" t="s">
        <v>23557</v>
      </c>
      <c r="D1309" s="10" t="s">
        <v>26380</v>
      </c>
      <c r="E1309" s="10">
        <v>1423.3736000000001</v>
      </c>
      <c r="F1309" s="10">
        <v>998.98339163000003</v>
      </c>
      <c r="G1309" s="10">
        <v>1062.6433305</v>
      </c>
      <c r="H1309" s="10">
        <v>277.17218000000003</v>
      </c>
      <c r="I1309" s="10">
        <v>67.239206100000004</v>
      </c>
      <c r="J1309" s="10">
        <v>83.693814942000003</v>
      </c>
      <c r="K1309" s="10">
        <v>32.333839279000003</v>
      </c>
      <c r="L1309" s="10">
        <v>6.1671494999999998</v>
      </c>
      <c r="M1309" s="10">
        <f t="shared" si="24"/>
        <v>3951.6065119510004</v>
      </c>
    </row>
    <row r="1310" spans="1:13" x14ac:dyDescent="0.3">
      <c r="A1310" s="10">
        <v>5</v>
      </c>
      <c r="B1310" s="10" t="s">
        <v>22595</v>
      </c>
      <c r="C1310" s="162" t="s">
        <v>23555</v>
      </c>
      <c r="D1310" s="10" t="s">
        <v>95</v>
      </c>
      <c r="E1310" s="10">
        <v>4428.1002600000002</v>
      </c>
      <c r="F1310" s="10">
        <v>3188.4109238999999</v>
      </c>
      <c r="G1310" s="10">
        <v>744.56004003999999</v>
      </c>
      <c r="H1310" s="10">
        <v>130.10900000000001</v>
      </c>
      <c r="I1310" s="10">
        <v>208.212503</v>
      </c>
      <c r="J1310" s="10">
        <v>206.02776476</v>
      </c>
      <c r="K1310" s="10">
        <v>22.300991243999999</v>
      </c>
      <c r="L1310" s="10">
        <v>8.8893400000000007</v>
      </c>
      <c r="M1310" s="10">
        <f t="shared" si="24"/>
        <v>8936.6108229439997</v>
      </c>
    </row>
    <row r="1311" spans="1:13" x14ac:dyDescent="0.3">
      <c r="A1311" s="10">
        <v>5</v>
      </c>
      <c r="B1311" s="10" t="s">
        <v>22595</v>
      </c>
      <c r="C1311" s="162" t="s">
        <v>23558</v>
      </c>
      <c r="D1311" s="10" t="s">
        <v>717</v>
      </c>
      <c r="E1311" s="10">
        <v>98.411011000000002</v>
      </c>
      <c r="F1311" s="10">
        <v>270.55453084999999</v>
      </c>
      <c r="G1311" s="10">
        <v>62.727773999999997</v>
      </c>
      <c r="H1311" s="10">
        <v>0</v>
      </c>
      <c r="I1311" s="10">
        <v>4.7833968100000002</v>
      </c>
      <c r="J1311" s="10">
        <v>22.708619265999999</v>
      </c>
      <c r="K1311" s="10">
        <v>1.87091787</v>
      </c>
      <c r="L1311" s="10">
        <v>0</v>
      </c>
      <c r="M1311" s="10">
        <f t="shared" si="24"/>
        <v>461.05624979600003</v>
      </c>
    </row>
    <row r="1312" spans="1:13" x14ac:dyDescent="0.3">
      <c r="A1312" s="10">
        <v>5</v>
      </c>
      <c r="B1312" s="10" t="s">
        <v>22595</v>
      </c>
      <c r="C1312" s="162" t="s">
        <v>23559</v>
      </c>
      <c r="D1312" s="10" t="s">
        <v>228</v>
      </c>
      <c r="E1312" s="10">
        <v>661.85408599999994</v>
      </c>
      <c r="F1312" s="10">
        <v>602.11277561999998</v>
      </c>
      <c r="G1312" s="10">
        <v>963.87359000000004</v>
      </c>
      <c r="H1312" s="10">
        <v>0</v>
      </c>
      <c r="I1312" s="10">
        <v>31.0791422</v>
      </c>
      <c r="J1312" s="10">
        <v>50.905002781999997</v>
      </c>
      <c r="K1312" s="10">
        <v>30.4843419</v>
      </c>
      <c r="L1312" s="10">
        <v>0</v>
      </c>
      <c r="M1312" s="10">
        <f t="shared" si="24"/>
        <v>2340.3089385019998</v>
      </c>
    </row>
    <row r="1313" spans="1:13" x14ac:dyDescent="0.3">
      <c r="A1313" s="10">
        <v>5</v>
      </c>
      <c r="B1313" s="10" t="s">
        <v>22595</v>
      </c>
      <c r="C1313" s="162" t="s">
        <v>23560</v>
      </c>
      <c r="D1313" s="10" t="s">
        <v>398</v>
      </c>
      <c r="E1313" s="10">
        <v>558.43730400000004</v>
      </c>
      <c r="F1313" s="10">
        <v>916.08972932999995</v>
      </c>
      <c r="G1313" s="10">
        <v>310.68146528</v>
      </c>
      <c r="H1313" s="10">
        <v>0</v>
      </c>
      <c r="I1313" s="10">
        <v>26.431156900000001</v>
      </c>
      <c r="J1313" s="10">
        <v>77.944151758000004</v>
      </c>
      <c r="K1313" s="10">
        <v>9.3017540160000003</v>
      </c>
      <c r="L1313" s="10">
        <v>0</v>
      </c>
      <c r="M1313" s="10">
        <f t="shared" si="24"/>
        <v>1898.8855612839998</v>
      </c>
    </row>
    <row r="1314" spans="1:13" x14ac:dyDescent="0.3">
      <c r="A1314" s="10">
        <v>5</v>
      </c>
      <c r="B1314" s="10" t="s">
        <v>22595</v>
      </c>
      <c r="C1314" s="162" t="s">
        <v>23561</v>
      </c>
      <c r="D1314" s="10" t="s">
        <v>22851</v>
      </c>
      <c r="E1314" s="10">
        <v>646.77880400000004</v>
      </c>
      <c r="F1314" s="10">
        <v>519.72603904000005</v>
      </c>
      <c r="G1314" s="10">
        <v>55.324470900000001</v>
      </c>
      <c r="H1314" s="10">
        <v>0</v>
      </c>
      <c r="I1314" s="10">
        <v>30.5430815</v>
      </c>
      <c r="J1314" s="10">
        <v>44.127000873</v>
      </c>
      <c r="K1314" s="10">
        <v>1.647477876</v>
      </c>
      <c r="L1314" s="10">
        <v>0</v>
      </c>
      <c r="M1314" s="10">
        <f t="shared" si="24"/>
        <v>1298.1468741890003</v>
      </c>
    </row>
    <row r="1315" spans="1:13" x14ac:dyDescent="0.3">
      <c r="A1315" s="10">
        <v>5</v>
      </c>
      <c r="B1315" s="10" t="s">
        <v>22595</v>
      </c>
      <c r="C1315" s="162" t="s">
        <v>23566</v>
      </c>
      <c r="D1315" s="10" t="s">
        <v>300</v>
      </c>
      <c r="E1315" s="10">
        <v>756.79222400000003</v>
      </c>
      <c r="F1315" s="10">
        <v>679.51830071999996</v>
      </c>
      <c r="G1315" s="10">
        <v>472.60361091999999</v>
      </c>
      <c r="H1315" s="10">
        <v>0</v>
      </c>
      <c r="I1315" s="10">
        <v>36.1724654</v>
      </c>
      <c r="J1315" s="10">
        <v>56.176884952999998</v>
      </c>
      <c r="K1315" s="10">
        <v>15.445276782000001</v>
      </c>
      <c r="L1315" s="10">
        <v>0</v>
      </c>
      <c r="M1315" s="10">
        <f t="shared" si="24"/>
        <v>2016.708762775</v>
      </c>
    </row>
    <row r="1316" spans="1:13" x14ac:dyDescent="0.3">
      <c r="A1316" s="10">
        <v>5</v>
      </c>
      <c r="B1316" s="10" t="s">
        <v>22595</v>
      </c>
      <c r="C1316" s="162" t="s">
        <v>23567</v>
      </c>
      <c r="D1316" s="10" t="s">
        <v>302</v>
      </c>
      <c r="E1316" s="10">
        <v>375.68476099999998</v>
      </c>
      <c r="F1316" s="10">
        <v>610.38824462000002</v>
      </c>
      <c r="G1316" s="10">
        <v>279.457899</v>
      </c>
      <c r="H1316" s="10">
        <v>0</v>
      </c>
      <c r="I1316" s="10">
        <v>17.9573283</v>
      </c>
      <c r="J1316" s="10">
        <v>53.123188634000002</v>
      </c>
      <c r="K1316" s="10">
        <v>9.1186661000000004</v>
      </c>
      <c r="L1316" s="10">
        <v>0</v>
      </c>
      <c r="M1316" s="10">
        <f t="shared" si="24"/>
        <v>1345.7300876539998</v>
      </c>
    </row>
    <row r="1317" spans="1:13" x14ac:dyDescent="0.3">
      <c r="A1317" s="10">
        <v>5</v>
      </c>
      <c r="B1317" s="10" t="s">
        <v>22595</v>
      </c>
      <c r="C1317" s="162" t="s">
        <v>23568</v>
      </c>
      <c r="D1317" s="10" t="s">
        <v>25</v>
      </c>
      <c r="E1317" s="10">
        <v>2949.1359400000001</v>
      </c>
      <c r="F1317" s="10">
        <v>1272.1479961</v>
      </c>
      <c r="G1317" s="10">
        <v>719.10438555999997</v>
      </c>
      <c r="H1317" s="10">
        <v>56.640081000000002</v>
      </c>
      <c r="I1317" s="10">
        <v>141.03186269999998</v>
      </c>
      <c r="J1317" s="10">
        <v>100.85705643</v>
      </c>
      <c r="K1317" s="10">
        <v>22.513738107999998</v>
      </c>
      <c r="L1317" s="10">
        <v>1.2602572599999999</v>
      </c>
      <c r="M1317" s="10">
        <f t="shared" si="24"/>
        <v>5262.6913171579999</v>
      </c>
    </row>
    <row r="1318" spans="1:13" x14ac:dyDescent="0.3">
      <c r="A1318" s="10">
        <v>5</v>
      </c>
      <c r="B1318" s="10" t="s">
        <v>22595</v>
      </c>
      <c r="C1318" s="162" t="s">
        <v>23569</v>
      </c>
      <c r="D1318" s="10" t="s">
        <v>234</v>
      </c>
      <c r="E1318" s="10">
        <v>500.31000399999999</v>
      </c>
      <c r="F1318" s="10">
        <v>328.40588352999998</v>
      </c>
      <c r="G1318" s="10">
        <v>729.68858899999998</v>
      </c>
      <c r="H1318" s="10">
        <v>0</v>
      </c>
      <c r="I1318" s="10">
        <v>23.861796099999999</v>
      </c>
      <c r="J1318" s="10">
        <v>27.578230439999999</v>
      </c>
      <c r="K1318" s="10">
        <v>21.555479550000001</v>
      </c>
      <c r="L1318" s="10">
        <v>0</v>
      </c>
      <c r="M1318" s="10">
        <f t="shared" si="24"/>
        <v>1631.3999826199999</v>
      </c>
    </row>
    <row r="1319" spans="1:13" x14ac:dyDescent="0.3">
      <c r="A1319" s="10">
        <v>5</v>
      </c>
      <c r="B1319" s="10" t="s">
        <v>22595</v>
      </c>
      <c r="C1319" s="162" t="s">
        <v>23570</v>
      </c>
      <c r="D1319" s="10" t="s">
        <v>1313</v>
      </c>
      <c r="E1319" s="10">
        <v>192.34282200000001</v>
      </c>
      <c r="F1319" s="10">
        <v>255.29679856000001</v>
      </c>
      <c r="G1319" s="10">
        <v>657.94017264000001</v>
      </c>
      <c r="H1319" s="10">
        <v>140.42580000000001</v>
      </c>
      <c r="I1319" s="10">
        <v>9.1163838000000013</v>
      </c>
      <c r="J1319" s="10">
        <v>21.608225954000002</v>
      </c>
      <c r="K1319" s="10">
        <v>20.325113899000002</v>
      </c>
      <c r="L1319" s="10">
        <v>3.1245029999999998</v>
      </c>
      <c r="M1319" s="10">
        <f t="shared" si="24"/>
        <v>1300.179819853</v>
      </c>
    </row>
    <row r="1320" spans="1:13" x14ac:dyDescent="0.3">
      <c r="A1320" s="10">
        <v>5</v>
      </c>
      <c r="B1320" s="10" t="s">
        <v>22595</v>
      </c>
      <c r="C1320" s="162" t="s">
        <v>23571</v>
      </c>
      <c r="D1320" s="10" t="s">
        <v>499</v>
      </c>
      <c r="E1320" s="10">
        <v>73.484415000000013</v>
      </c>
      <c r="F1320" s="10">
        <v>372.33461094</v>
      </c>
      <c r="G1320" s="10">
        <v>53.846640999999998</v>
      </c>
      <c r="H1320" s="10">
        <v>375.48500000000001</v>
      </c>
      <c r="I1320" s="10">
        <v>3.5596618900000001</v>
      </c>
      <c r="J1320" s="10">
        <v>31.511502408999998</v>
      </c>
      <c r="K1320" s="10">
        <v>1.330597416</v>
      </c>
      <c r="L1320" s="10">
        <v>8.3546399999999998</v>
      </c>
      <c r="M1320" s="10">
        <f t="shared" si="24"/>
        <v>919.9070686550001</v>
      </c>
    </row>
    <row r="1321" spans="1:13" x14ac:dyDescent="0.3">
      <c r="A1321" s="10">
        <v>5</v>
      </c>
      <c r="B1321" s="10" t="s">
        <v>22595</v>
      </c>
      <c r="C1321" s="162" t="s">
        <v>23573</v>
      </c>
      <c r="D1321" s="10" t="s">
        <v>23572</v>
      </c>
      <c r="E1321" s="10">
        <v>244.53407099999998</v>
      </c>
      <c r="F1321" s="10">
        <v>133.77728428</v>
      </c>
      <c r="G1321" s="10">
        <v>220.10218699999999</v>
      </c>
      <c r="H1321" s="10">
        <v>0</v>
      </c>
      <c r="I1321" s="10">
        <v>11.68156731</v>
      </c>
      <c r="J1321" s="10">
        <v>11.274244634</v>
      </c>
      <c r="K1321" s="10">
        <v>6.6252941600000002</v>
      </c>
      <c r="L1321" s="10">
        <v>0</v>
      </c>
      <c r="M1321" s="10">
        <f t="shared" si="24"/>
        <v>627.9946483839999</v>
      </c>
    </row>
    <row r="1322" spans="1:13" x14ac:dyDescent="0.3">
      <c r="A1322" s="10">
        <v>5</v>
      </c>
      <c r="B1322" s="10" t="s">
        <v>22595</v>
      </c>
      <c r="C1322" s="162" t="s">
        <v>23563</v>
      </c>
      <c r="D1322" s="10" t="s">
        <v>23562</v>
      </c>
      <c r="E1322" s="10">
        <v>159.74714299999999</v>
      </c>
      <c r="F1322" s="10">
        <v>419.71123927999997</v>
      </c>
      <c r="G1322" s="10">
        <v>514.56210120000003</v>
      </c>
      <c r="H1322" s="10">
        <v>0</v>
      </c>
      <c r="I1322" s="10">
        <v>7.7182478200000002</v>
      </c>
      <c r="J1322" s="10">
        <v>35.624578268999997</v>
      </c>
      <c r="K1322" s="10">
        <v>15.619057380999999</v>
      </c>
      <c r="L1322" s="10">
        <v>0</v>
      </c>
      <c r="M1322" s="10">
        <f t="shared" si="24"/>
        <v>1152.9823669500001</v>
      </c>
    </row>
    <row r="1323" spans="1:13" x14ac:dyDescent="0.3">
      <c r="A1323" s="10">
        <v>5</v>
      </c>
      <c r="B1323" s="10" t="s">
        <v>22595</v>
      </c>
      <c r="C1323" s="162" t="s">
        <v>23564</v>
      </c>
      <c r="D1323" s="10" t="s">
        <v>297</v>
      </c>
      <c r="E1323" s="10">
        <v>1417.3206299999999</v>
      </c>
      <c r="F1323" s="10">
        <v>1848.6151318</v>
      </c>
      <c r="G1323" s="10">
        <v>197.67804039999999</v>
      </c>
      <c r="H1323" s="10">
        <v>0</v>
      </c>
      <c r="I1323" s="10">
        <v>67.1032479</v>
      </c>
      <c r="J1323" s="10">
        <v>144.69853806</v>
      </c>
      <c r="K1323" s="10">
        <v>6.15119449</v>
      </c>
      <c r="L1323" s="10">
        <v>0</v>
      </c>
      <c r="M1323" s="10">
        <f t="shared" si="24"/>
        <v>3681.5667826499998</v>
      </c>
    </row>
    <row r="1324" spans="1:13" x14ac:dyDescent="0.3">
      <c r="A1324" s="10">
        <v>5</v>
      </c>
      <c r="B1324" s="10" t="s">
        <v>22595</v>
      </c>
      <c r="C1324" s="162" t="s">
        <v>23565</v>
      </c>
      <c r="D1324" s="10" t="s">
        <v>298</v>
      </c>
      <c r="E1324" s="10">
        <v>1908.6645100000001</v>
      </c>
      <c r="F1324" s="10">
        <v>1447.6504050000001</v>
      </c>
      <c r="G1324" s="10">
        <v>96.269552155</v>
      </c>
      <c r="H1324" s="10">
        <v>0</v>
      </c>
      <c r="I1324" s="10">
        <v>90.293211100000008</v>
      </c>
      <c r="J1324" s="10">
        <v>119.02517059</v>
      </c>
      <c r="K1324" s="10">
        <v>2.7090674287000001</v>
      </c>
      <c r="L1324" s="10">
        <v>0</v>
      </c>
      <c r="M1324" s="10">
        <f t="shared" si="24"/>
        <v>3664.6119162737</v>
      </c>
    </row>
    <row r="1325" spans="1:13" x14ac:dyDescent="0.3">
      <c r="A1325" s="10">
        <v>5</v>
      </c>
      <c r="B1325" s="10" t="s">
        <v>22595</v>
      </c>
      <c r="C1325" s="162" t="s">
        <v>23575</v>
      </c>
      <c r="D1325" s="10" t="s">
        <v>23574</v>
      </c>
      <c r="E1325" s="10">
        <v>57.3782748</v>
      </c>
      <c r="F1325" s="10">
        <v>208.61201638</v>
      </c>
      <c r="G1325" s="10">
        <v>46.871544299999996</v>
      </c>
      <c r="H1325" s="10">
        <v>0</v>
      </c>
      <c r="I1325" s="10">
        <v>2.7763262100000001</v>
      </c>
      <c r="J1325" s="10">
        <v>17.624825002000001</v>
      </c>
      <c r="K1325" s="10">
        <v>1.18925747</v>
      </c>
      <c r="L1325" s="10">
        <v>0</v>
      </c>
      <c r="M1325" s="10">
        <f t="shared" si="24"/>
        <v>334.45224416199994</v>
      </c>
    </row>
    <row r="1326" spans="1:13" x14ac:dyDescent="0.3">
      <c r="A1326" s="10">
        <v>5</v>
      </c>
      <c r="B1326" s="10" t="s">
        <v>22595</v>
      </c>
      <c r="C1326" s="162" t="s">
        <v>23576</v>
      </c>
      <c r="D1326" s="10" t="s">
        <v>600</v>
      </c>
      <c r="E1326" s="10">
        <v>84.431058000000007</v>
      </c>
      <c r="F1326" s="10">
        <v>338.62329407999999</v>
      </c>
      <c r="G1326" s="10">
        <v>0</v>
      </c>
      <c r="H1326" s="10">
        <v>37.956620000000001</v>
      </c>
      <c r="I1326" s="10">
        <v>4.0700383899999997</v>
      </c>
      <c r="J1326" s="10">
        <v>28.832411651000001</v>
      </c>
      <c r="K1326" s="10">
        <v>0</v>
      </c>
      <c r="L1326" s="10">
        <v>0.84454680000000004</v>
      </c>
      <c r="M1326" s="10">
        <f t="shared" si="24"/>
        <v>494.75796892099993</v>
      </c>
    </row>
    <row r="1327" spans="1:13" x14ac:dyDescent="0.3">
      <c r="A1327" s="10">
        <v>5</v>
      </c>
      <c r="B1327" s="10" t="s">
        <v>22595</v>
      </c>
      <c r="C1327" s="162" t="s">
        <v>23577</v>
      </c>
      <c r="D1327" s="10" t="s">
        <v>557</v>
      </c>
      <c r="E1327" s="10">
        <v>307.899202</v>
      </c>
      <c r="F1327" s="10">
        <v>295.65458366000001</v>
      </c>
      <c r="G1327" s="10">
        <v>793.07884999999999</v>
      </c>
      <c r="H1327" s="10">
        <v>342.51882000000001</v>
      </c>
      <c r="I1327" s="10">
        <v>14.839896449999999</v>
      </c>
      <c r="J1327" s="10">
        <v>24.271761590000001</v>
      </c>
      <c r="K1327" s="10">
        <v>24.589132200000002</v>
      </c>
      <c r="L1327" s="10">
        <v>7.6211495999999999</v>
      </c>
      <c r="M1327" s="10">
        <f t="shared" si="24"/>
        <v>1810.4733955000002</v>
      </c>
    </row>
    <row r="1328" spans="1:13" x14ac:dyDescent="0.3">
      <c r="A1328" s="10">
        <v>5</v>
      </c>
      <c r="B1328" s="10" t="s">
        <v>22595</v>
      </c>
      <c r="C1328" s="162" t="s">
        <v>23578</v>
      </c>
      <c r="D1328" s="10" t="s">
        <v>29</v>
      </c>
      <c r="E1328" s="10">
        <v>585.86085000000003</v>
      </c>
      <c r="F1328" s="10">
        <v>497.42822074999998</v>
      </c>
      <c r="G1328" s="10">
        <v>458.90626524999999</v>
      </c>
      <c r="H1328" s="10">
        <v>0</v>
      </c>
      <c r="I1328" s="10">
        <v>27.752485399999998</v>
      </c>
      <c r="J1328" s="10">
        <v>42.927944601</v>
      </c>
      <c r="K1328" s="10">
        <v>15.074290305</v>
      </c>
      <c r="L1328" s="10">
        <v>0</v>
      </c>
      <c r="M1328" s="10">
        <f t="shared" si="24"/>
        <v>1627.9500563060001</v>
      </c>
    </row>
    <row r="1329" spans="1:13" x14ac:dyDescent="0.3">
      <c r="A1329" s="10">
        <v>5</v>
      </c>
      <c r="B1329" s="10" t="s">
        <v>22595</v>
      </c>
      <c r="C1329" s="162" t="s">
        <v>23579</v>
      </c>
      <c r="D1329" s="10" t="s">
        <v>30</v>
      </c>
      <c r="E1329" s="10">
        <v>307.38591600000001</v>
      </c>
      <c r="F1329" s="10">
        <v>403.54074076000001</v>
      </c>
      <c r="G1329" s="10">
        <v>420.70529090000002</v>
      </c>
      <c r="H1329" s="10">
        <v>14.390700000000001</v>
      </c>
      <c r="I1329" s="10">
        <v>14.682506050000001</v>
      </c>
      <c r="J1329" s="10">
        <v>34.187691125000001</v>
      </c>
      <c r="K1329" s="10">
        <v>13.72111964</v>
      </c>
      <c r="L1329" s="10">
        <v>0.32019599999999998</v>
      </c>
      <c r="M1329" s="10">
        <f t="shared" si="24"/>
        <v>1208.934160475</v>
      </c>
    </row>
    <row r="1330" spans="1:13" x14ac:dyDescent="0.3">
      <c r="A1330" s="10">
        <v>5</v>
      </c>
      <c r="B1330" s="10" t="s">
        <v>22595</v>
      </c>
      <c r="C1330" s="162" t="s">
        <v>23581</v>
      </c>
      <c r="D1330" s="10" t="s">
        <v>23580</v>
      </c>
      <c r="E1330" s="10">
        <v>104.61373399999999</v>
      </c>
      <c r="F1330" s="10">
        <v>273.16731761</v>
      </c>
      <c r="G1330" s="10">
        <v>155.36701719000001</v>
      </c>
      <c r="H1330" s="10">
        <v>0</v>
      </c>
      <c r="I1330" s="10">
        <v>5.0611034799999999</v>
      </c>
      <c r="J1330" s="10">
        <v>23.170489735</v>
      </c>
      <c r="K1330" s="10">
        <v>5.1029098045000003</v>
      </c>
      <c r="L1330" s="10">
        <v>0</v>
      </c>
      <c r="M1330" s="10">
        <f t="shared" si="24"/>
        <v>566.48257181949998</v>
      </c>
    </row>
    <row r="1331" spans="1:13" x14ac:dyDescent="0.3">
      <c r="A1331" s="10">
        <v>5</v>
      </c>
      <c r="B1331" s="10" t="s">
        <v>22595</v>
      </c>
      <c r="C1331" s="162" t="s">
        <v>23583</v>
      </c>
      <c r="D1331" s="10" t="s">
        <v>23582</v>
      </c>
      <c r="E1331" s="10">
        <v>696.95199300000002</v>
      </c>
      <c r="F1331" s="10">
        <v>726.58813203</v>
      </c>
      <c r="G1331" s="10">
        <v>922.13008389000004</v>
      </c>
      <c r="H1331" s="10">
        <v>0</v>
      </c>
      <c r="I1331" s="10">
        <v>32.789431399999998</v>
      </c>
      <c r="J1331" s="10">
        <v>59.834243745000002</v>
      </c>
      <c r="K1331" s="10">
        <v>27.617975555000001</v>
      </c>
      <c r="L1331" s="10">
        <v>0</v>
      </c>
      <c r="M1331" s="10">
        <f t="shared" si="24"/>
        <v>2465.9118596200005</v>
      </c>
    </row>
    <row r="1332" spans="1:13" x14ac:dyDescent="0.3">
      <c r="A1332" s="10">
        <v>5</v>
      </c>
      <c r="B1332" s="10" t="s">
        <v>22595</v>
      </c>
      <c r="C1332" s="162" t="s">
        <v>23584</v>
      </c>
      <c r="D1332" s="10" t="s">
        <v>303</v>
      </c>
      <c r="E1332" s="10">
        <v>1417.79368</v>
      </c>
      <c r="F1332" s="10">
        <v>820.18517257999997</v>
      </c>
      <c r="G1332" s="10">
        <v>1176.1350338</v>
      </c>
      <c r="H1332" s="10">
        <v>133.67831000000001</v>
      </c>
      <c r="I1332" s="10">
        <v>67.566550200000009</v>
      </c>
      <c r="J1332" s="10">
        <v>66.089706297000006</v>
      </c>
      <c r="K1332" s="10">
        <v>35.170326776000003</v>
      </c>
      <c r="L1332" s="10">
        <v>2.9743803999999998</v>
      </c>
      <c r="M1332" s="10">
        <f t="shared" si="24"/>
        <v>3719.5931600529998</v>
      </c>
    </row>
    <row r="1333" spans="1:13" x14ac:dyDescent="0.3">
      <c r="A1333" s="10">
        <v>5</v>
      </c>
      <c r="B1333" s="10" t="s">
        <v>22595</v>
      </c>
      <c r="C1333" s="162" t="s">
        <v>23585</v>
      </c>
      <c r="D1333" s="10" t="s">
        <v>340</v>
      </c>
      <c r="E1333" s="10">
        <v>117.653831</v>
      </c>
      <c r="F1333" s="10">
        <v>258.44610348999998</v>
      </c>
      <c r="G1333" s="10">
        <v>162.90260834</v>
      </c>
      <c r="H1333" s="10">
        <v>0</v>
      </c>
      <c r="I1333" s="10">
        <v>5.7223492499999997</v>
      </c>
      <c r="J1333" s="10">
        <v>21.681731278000001</v>
      </c>
      <c r="K1333" s="10">
        <v>5.0463600385999996</v>
      </c>
      <c r="L1333" s="10">
        <v>0</v>
      </c>
      <c r="M1333" s="10">
        <f t="shared" si="24"/>
        <v>571.45298339660008</v>
      </c>
    </row>
    <row r="1334" spans="1:13" x14ac:dyDescent="0.3">
      <c r="A1334" s="10">
        <v>5</v>
      </c>
      <c r="B1334" s="10" t="s">
        <v>22595</v>
      </c>
      <c r="C1334" s="162" t="s">
        <v>23587</v>
      </c>
      <c r="D1334" s="10" t="s">
        <v>23586</v>
      </c>
      <c r="E1334" s="10">
        <v>292.858676</v>
      </c>
      <c r="F1334" s="10">
        <v>390.26814504999999</v>
      </c>
      <c r="G1334" s="10">
        <v>242.43211439999999</v>
      </c>
      <c r="H1334" s="10">
        <v>0</v>
      </c>
      <c r="I1334" s="10">
        <v>13.84338835</v>
      </c>
      <c r="J1334" s="10">
        <v>33.048356472000002</v>
      </c>
      <c r="K1334" s="10">
        <v>8.4122564900000008</v>
      </c>
      <c r="L1334" s="10">
        <v>0</v>
      </c>
      <c r="M1334" s="10">
        <f t="shared" si="24"/>
        <v>980.86293676200012</v>
      </c>
    </row>
    <row r="1335" spans="1:13" x14ac:dyDescent="0.3">
      <c r="A1335" s="10">
        <v>5</v>
      </c>
      <c r="B1335" s="10" t="s">
        <v>22595</v>
      </c>
      <c r="C1335" s="162" t="s">
        <v>23588</v>
      </c>
      <c r="D1335" s="10" t="s">
        <v>271</v>
      </c>
      <c r="E1335" s="10">
        <v>284.63424500000002</v>
      </c>
      <c r="F1335" s="10">
        <v>423.97171631999998</v>
      </c>
      <c r="G1335" s="10">
        <v>215.88471129000001</v>
      </c>
      <c r="H1335" s="10">
        <v>332.03055999999998</v>
      </c>
      <c r="I1335" s="10">
        <v>13.51427513</v>
      </c>
      <c r="J1335" s="10">
        <v>35.926544661999998</v>
      </c>
      <c r="K1335" s="10">
        <v>7.2674901089999997</v>
      </c>
      <c r="L1335" s="10">
        <v>7.3877810000000004</v>
      </c>
      <c r="M1335" s="10">
        <f t="shared" si="24"/>
        <v>1320.6173235109998</v>
      </c>
    </row>
    <row r="1336" spans="1:13" x14ac:dyDescent="0.3">
      <c r="A1336" s="10">
        <v>5</v>
      </c>
      <c r="B1336" s="10" t="s">
        <v>22595</v>
      </c>
      <c r="C1336" s="162" t="s">
        <v>23589</v>
      </c>
      <c r="D1336" s="10" t="s">
        <v>22872</v>
      </c>
      <c r="E1336" s="10">
        <v>29.127677799999997</v>
      </c>
      <c r="F1336" s="10">
        <v>47.733771414000003</v>
      </c>
      <c r="G1336" s="10">
        <v>55.889850000000003</v>
      </c>
      <c r="H1336" s="10">
        <v>32.227179999999997</v>
      </c>
      <c r="I1336" s="10">
        <v>1.42112916</v>
      </c>
      <c r="J1336" s="10">
        <v>3.9991631440000002</v>
      </c>
      <c r="K1336" s="10">
        <v>1.625864</v>
      </c>
      <c r="L1336" s="10">
        <v>0.71706300000000001</v>
      </c>
      <c r="M1336" s="10">
        <f t="shared" si="24"/>
        <v>172.74169851799999</v>
      </c>
    </row>
    <row r="1337" spans="1:13" x14ac:dyDescent="0.3">
      <c r="A1337" s="10">
        <v>5</v>
      </c>
      <c r="B1337" s="10" t="s">
        <v>22595</v>
      </c>
      <c r="C1337" s="162" t="s">
        <v>23590</v>
      </c>
      <c r="D1337" s="10" t="s">
        <v>67</v>
      </c>
      <c r="E1337" s="10">
        <v>167.17035180000002</v>
      </c>
      <c r="F1337" s="10">
        <v>121.98397778</v>
      </c>
      <c r="G1337" s="10">
        <v>116.04558382</v>
      </c>
      <c r="H1337" s="10">
        <v>0</v>
      </c>
      <c r="I1337" s="10">
        <v>7.9723499700000007</v>
      </c>
      <c r="J1337" s="10">
        <v>10.111133651999999</v>
      </c>
      <c r="K1337" s="10">
        <v>3.661246668</v>
      </c>
      <c r="L1337" s="10">
        <v>0</v>
      </c>
      <c r="M1337" s="10">
        <f t="shared" si="24"/>
        <v>426.94464368999996</v>
      </c>
    </row>
    <row r="1338" spans="1:13" x14ac:dyDescent="0.3">
      <c r="A1338" s="10">
        <v>5</v>
      </c>
      <c r="B1338" s="10" t="s">
        <v>22595</v>
      </c>
      <c r="C1338" s="162" t="s">
        <v>23591</v>
      </c>
      <c r="D1338" s="10" t="s">
        <v>644</v>
      </c>
      <c r="E1338" s="10">
        <v>40.098824199999996</v>
      </c>
      <c r="F1338" s="10">
        <v>96.881039337999994</v>
      </c>
      <c r="G1338" s="10">
        <v>8.5864062259999994</v>
      </c>
      <c r="H1338" s="10">
        <v>151.648</v>
      </c>
      <c r="I1338" s="10">
        <v>1.93290837</v>
      </c>
      <c r="J1338" s="10">
        <v>8.0959683118000001</v>
      </c>
      <c r="K1338" s="10">
        <v>0.2264945619</v>
      </c>
      <c r="L1338" s="10">
        <v>3.3742100000000002</v>
      </c>
      <c r="M1338" s="10">
        <f t="shared" si="24"/>
        <v>310.84385100769998</v>
      </c>
    </row>
    <row r="1339" spans="1:13" x14ac:dyDescent="0.3">
      <c r="A1339" s="10">
        <v>5</v>
      </c>
      <c r="B1339" s="10" t="s">
        <v>22595</v>
      </c>
      <c r="C1339" s="162" t="s">
        <v>23592</v>
      </c>
      <c r="D1339" s="10" t="s">
        <v>305</v>
      </c>
      <c r="E1339" s="10">
        <v>166.97677900000002</v>
      </c>
      <c r="F1339" s="10">
        <v>338.81489855000001</v>
      </c>
      <c r="G1339" s="10">
        <v>839.46044701999995</v>
      </c>
      <c r="H1339" s="10">
        <v>427.20130699999999</v>
      </c>
      <c r="I1339" s="10">
        <v>8.1278445500000007</v>
      </c>
      <c r="J1339" s="10">
        <v>29.373069813000001</v>
      </c>
      <c r="K1339" s="10">
        <v>26.021446661999999</v>
      </c>
      <c r="L1339" s="10">
        <v>9.5053348</v>
      </c>
      <c r="M1339" s="10">
        <f t="shared" si="24"/>
        <v>1845.4811273949999</v>
      </c>
    </row>
    <row r="1340" spans="1:13" x14ac:dyDescent="0.3">
      <c r="A1340" s="10">
        <v>5</v>
      </c>
      <c r="B1340" s="10" t="s">
        <v>22595</v>
      </c>
      <c r="C1340" s="162" t="s">
        <v>23593</v>
      </c>
      <c r="D1340" s="10" t="s">
        <v>831</v>
      </c>
      <c r="E1340" s="10">
        <v>90.108401000000001</v>
      </c>
      <c r="F1340" s="10">
        <v>289.50586994000003</v>
      </c>
      <c r="G1340" s="10">
        <v>59.844529000000001</v>
      </c>
      <c r="H1340" s="10">
        <v>0</v>
      </c>
      <c r="I1340" s="10">
        <v>4.3749130000000003</v>
      </c>
      <c r="J1340" s="10">
        <v>24.438703966999999</v>
      </c>
      <c r="K1340" s="10">
        <v>1.78491504</v>
      </c>
      <c r="L1340" s="10">
        <v>0</v>
      </c>
      <c r="M1340" s="10">
        <f t="shared" si="24"/>
        <v>470.05733194700002</v>
      </c>
    </row>
    <row r="1341" spans="1:13" x14ac:dyDescent="0.3">
      <c r="A1341" s="10">
        <v>5</v>
      </c>
      <c r="B1341" s="10" t="s">
        <v>22595</v>
      </c>
      <c r="C1341" s="162" t="s">
        <v>23594</v>
      </c>
      <c r="D1341" s="10" t="s">
        <v>306</v>
      </c>
      <c r="E1341" s="10">
        <v>1060.2151800000001</v>
      </c>
      <c r="F1341" s="10">
        <v>433.75075482</v>
      </c>
      <c r="G1341" s="10">
        <v>196.12327259</v>
      </c>
      <c r="H1341" s="10">
        <v>100.132081</v>
      </c>
      <c r="I1341" s="10">
        <v>50.278504600000005</v>
      </c>
      <c r="J1341" s="10">
        <v>35.297596974000001</v>
      </c>
      <c r="K1341" s="10">
        <v>5.5968540989999997</v>
      </c>
      <c r="L1341" s="10">
        <v>2.2279589500000001</v>
      </c>
      <c r="M1341" s="10">
        <f t="shared" si="24"/>
        <v>1883.622203033</v>
      </c>
    </row>
    <row r="1342" spans="1:13" x14ac:dyDescent="0.3">
      <c r="A1342" s="10">
        <v>5</v>
      </c>
      <c r="B1342" s="10" t="s">
        <v>22595</v>
      </c>
      <c r="C1342" s="162" t="s">
        <v>23596</v>
      </c>
      <c r="D1342" s="10" t="s">
        <v>22880</v>
      </c>
      <c r="E1342" s="10">
        <v>152.477734</v>
      </c>
      <c r="F1342" s="10">
        <v>274.89168190999999</v>
      </c>
      <c r="G1342" s="10">
        <v>55.963665507999998</v>
      </c>
      <c r="H1342" s="10">
        <v>0</v>
      </c>
      <c r="I1342" s="10">
        <v>7.4270251499999995</v>
      </c>
      <c r="J1342" s="10">
        <v>25.542745843999999</v>
      </c>
      <c r="K1342" s="10">
        <v>1.6280111974</v>
      </c>
      <c r="L1342" s="10">
        <v>0</v>
      </c>
      <c r="M1342" s="10">
        <f t="shared" si="24"/>
        <v>517.93086360940003</v>
      </c>
    </row>
    <row r="1343" spans="1:13" x14ac:dyDescent="0.3">
      <c r="A1343" s="10">
        <v>5</v>
      </c>
      <c r="B1343" s="10" t="s">
        <v>22595</v>
      </c>
      <c r="C1343" s="162" t="s">
        <v>23597</v>
      </c>
      <c r="D1343" s="10" t="s">
        <v>309</v>
      </c>
      <c r="E1343" s="10">
        <v>2066.69481</v>
      </c>
      <c r="F1343" s="10">
        <v>1055.089266</v>
      </c>
      <c r="G1343" s="10">
        <v>401.42469449999999</v>
      </c>
      <c r="H1343" s="10">
        <v>0</v>
      </c>
      <c r="I1343" s="10">
        <v>98.193524800000006</v>
      </c>
      <c r="J1343" s="10">
        <v>86.995283946000001</v>
      </c>
      <c r="K1343" s="10">
        <v>13.046026573000001</v>
      </c>
      <c r="L1343" s="10">
        <v>0</v>
      </c>
      <c r="M1343" s="10">
        <f t="shared" si="24"/>
        <v>3721.4436058189999</v>
      </c>
    </row>
    <row r="1344" spans="1:13" x14ac:dyDescent="0.3">
      <c r="A1344" s="10">
        <v>5</v>
      </c>
      <c r="B1344" s="10" t="s">
        <v>22595</v>
      </c>
      <c r="C1344" s="162" t="s">
        <v>23599</v>
      </c>
      <c r="D1344" s="10" t="s">
        <v>23598</v>
      </c>
      <c r="E1344" s="10">
        <v>53.858256699999998</v>
      </c>
      <c r="F1344" s="10">
        <v>190.96523823999999</v>
      </c>
      <c r="G1344" s="10">
        <v>106.66095</v>
      </c>
      <c r="H1344" s="10">
        <v>231.946</v>
      </c>
      <c r="I1344" s="10">
        <v>2.6092362700000002</v>
      </c>
      <c r="J1344" s="10">
        <v>16.203384481000001</v>
      </c>
      <c r="K1344" s="10">
        <v>3.2335237999999999</v>
      </c>
      <c r="L1344" s="10">
        <v>5.1608599999999996</v>
      </c>
      <c r="M1344" s="10">
        <f t="shared" si="24"/>
        <v>610.63744949099998</v>
      </c>
    </row>
    <row r="1345" spans="1:13" x14ac:dyDescent="0.3">
      <c r="A1345" s="10">
        <v>5</v>
      </c>
      <c r="B1345" s="10" t="s">
        <v>22595</v>
      </c>
      <c r="C1345" s="162" t="s">
        <v>23600</v>
      </c>
      <c r="D1345" s="10" t="s">
        <v>363</v>
      </c>
      <c r="E1345" s="10">
        <v>96.6565832</v>
      </c>
      <c r="F1345" s="10">
        <v>129.97954654</v>
      </c>
      <c r="G1345" s="10">
        <v>58.5712343</v>
      </c>
      <c r="H1345" s="10">
        <v>65.239199999999997</v>
      </c>
      <c r="I1345" s="10">
        <v>4.5889509500000001</v>
      </c>
      <c r="J1345" s="10">
        <v>11.057146505</v>
      </c>
      <c r="K1345" s="10">
        <v>2.0487458840000001</v>
      </c>
      <c r="L1345" s="10">
        <v>1.451589</v>
      </c>
      <c r="M1345" s="10">
        <f t="shared" si="24"/>
        <v>369.59299637900006</v>
      </c>
    </row>
    <row r="1346" spans="1:13" x14ac:dyDescent="0.3">
      <c r="A1346" s="10">
        <v>5</v>
      </c>
      <c r="B1346" s="10" t="s">
        <v>22595</v>
      </c>
      <c r="C1346" s="162" t="s">
        <v>23601</v>
      </c>
      <c r="D1346" s="10" t="s">
        <v>34</v>
      </c>
      <c r="E1346" s="10">
        <v>185.190834</v>
      </c>
      <c r="F1346" s="10">
        <v>534.58814344999996</v>
      </c>
      <c r="G1346" s="10">
        <v>207.11826600000001</v>
      </c>
      <c r="H1346" s="10">
        <v>0</v>
      </c>
      <c r="I1346" s="10">
        <v>8.9052967499999998</v>
      </c>
      <c r="J1346" s="10">
        <v>45.563918551</v>
      </c>
      <c r="K1346" s="10">
        <v>6.6168382000000001</v>
      </c>
      <c r="L1346" s="10">
        <v>0</v>
      </c>
      <c r="M1346" s="10">
        <f t="shared" si="24"/>
        <v>987.98329695099994</v>
      </c>
    </row>
    <row r="1347" spans="1:13" x14ac:dyDescent="0.3">
      <c r="A1347" s="10">
        <v>5</v>
      </c>
      <c r="B1347" s="10" t="s">
        <v>22595</v>
      </c>
      <c r="C1347" s="162" t="s">
        <v>23595</v>
      </c>
      <c r="D1347" s="10" t="s">
        <v>507</v>
      </c>
      <c r="E1347" s="10">
        <v>2705.6824899999997</v>
      </c>
      <c r="F1347" s="10">
        <v>1006.154915</v>
      </c>
      <c r="G1347" s="10">
        <v>964.85729461999995</v>
      </c>
      <c r="H1347" s="10">
        <v>32.545400000000001</v>
      </c>
      <c r="I1347" s="10">
        <v>129.70082579999999</v>
      </c>
      <c r="J1347" s="10">
        <v>79.981367812000002</v>
      </c>
      <c r="K1347" s="10">
        <v>29.247581413999999</v>
      </c>
      <c r="L1347" s="10">
        <v>0.72414529999999999</v>
      </c>
      <c r="M1347" s="10">
        <f t="shared" si="24"/>
        <v>4948.8940199459985</v>
      </c>
    </row>
    <row r="1348" spans="1:13" x14ac:dyDescent="0.3">
      <c r="A1348" s="10">
        <v>5</v>
      </c>
      <c r="B1348" s="10" t="s">
        <v>22595</v>
      </c>
      <c r="C1348" s="162" t="s">
        <v>23602</v>
      </c>
      <c r="D1348" s="10" t="s">
        <v>729</v>
      </c>
      <c r="E1348" s="10">
        <v>41.247761599999997</v>
      </c>
      <c r="F1348" s="10">
        <v>229.30110099000001</v>
      </c>
      <c r="G1348" s="10">
        <v>35.037129999999998</v>
      </c>
      <c r="H1348" s="10">
        <v>0</v>
      </c>
      <c r="I1348" s="10">
        <v>1.9887286399999999</v>
      </c>
      <c r="J1348" s="10">
        <v>19.586195167</v>
      </c>
      <c r="K1348" s="10">
        <v>1.1130409999999999</v>
      </c>
      <c r="L1348" s="10">
        <v>0</v>
      </c>
      <c r="M1348" s="10">
        <f t="shared" si="24"/>
        <v>328.27395739699995</v>
      </c>
    </row>
    <row r="1349" spans="1:13" x14ac:dyDescent="0.3">
      <c r="A1349" s="10">
        <v>5</v>
      </c>
      <c r="B1349" s="10" t="s">
        <v>22595</v>
      </c>
      <c r="C1349" s="162" t="s">
        <v>23604</v>
      </c>
      <c r="D1349" s="10" t="s">
        <v>23603</v>
      </c>
      <c r="E1349" s="10">
        <v>233.41439800000001</v>
      </c>
      <c r="F1349" s="10">
        <v>459.21856405</v>
      </c>
      <c r="G1349" s="10">
        <v>83.080392000000003</v>
      </c>
      <c r="H1349" s="10">
        <v>0</v>
      </c>
      <c r="I1349" s="10">
        <v>11.165672499999999</v>
      </c>
      <c r="J1349" s="10">
        <v>38.864697163000002</v>
      </c>
      <c r="K1349" s="10">
        <v>2.2958127099999999</v>
      </c>
      <c r="L1349" s="10">
        <v>0</v>
      </c>
      <c r="M1349" s="10">
        <f t="shared" si="24"/>
        <v>828.03953642299996</v>
      </c>
    </row>
    <row r="1350" spans="1:13" x14ac:dyDescent="0.3">
      <c r="A1350" s="10">
        <v>5</v>
      </c>
      <c r="B1350" s="10" t="s">
        <v>22595</v>
      </c>
      <c r="C1350" s="162" t="s">
        <v>23606</v>
      </c>
      <c r="D1350" s="10" t="s">
        <v>23605</v>
      </c>
      <c r="E1350" s="10">
        <v>1160.91272</v>
      </c>
      <c r="F1350" s="10">
        <v>784.36510524000005</v>
      </c>
      <c r="G1350" s="10">
        <v>156.44329200000001</v>
      </c>
      <c r="H1350" s="10">
        <v>109.63618</v>
      </c>
      <c r="I1350" s="10">
        <v>55.192613999999999</v>
      </c>
      <c r="J1350" s="10">
        <v>63.897586926000002</v>
      </c>
      <c r="K1350" s="10">
        <v>4.0752604730000002</v>
      </c>
      <c r="L1350" s="10">
        <v>2.4394306000000001</v>
      </c>
      <c r="M1350" s="10">
        <f t="shared" si="24"/>
        <v>2336.9621892390001</v>
      </c>
    </row>
    <row r="1351" spans="1:13" x14ac:dyDescent="0.3">
      <c r="A1351" s="10">
        <v>5</v>
      </c>
      <c r="B1351" s="10" t="s">
        <v>22595</v>
      </c>
      <c r="C1351" s="162" t="s">
        <v>23607</v>
      </c>
      <c r="D1351" s="10" t="s">
        <v>688</v>
      </c>
      <c r="E1351" s="10">
        <v>234.43784099999999</v>
      </c>
      <c r="F1351" s="10">
        <v>120.84002159000001</v>
      </c>
      <c r="G1351" s="10">
        <v>549.14511000000005</v>
      </c>
      <c r="H1351" s="10">
        <v>433.15100000000001</v>
      </c>
      <c r="I1351" s="10">
        <v>11.24419591</v>
      </c>
      <c r="J1351" s="10">
        <v>10.241934576</v>
      </c>
      <c r="K1351" s="10">
        <v>17.105604400000001</v>
      </c>
      <c r="L1351" s="10">
        <v>9.6377199999999998</v>
      </c>
      <c r="M1351" s="10">
        <f t="shared" ref="M1351:M1414" si="25">SUM(E1351:L1351)</f>
        <v>1385.8034274759998</v>
      </c>
    </row>
    <row r="1352" spans="1:13" x14ac:dyDescent="0.3">
      <c r="A1352" s="10">
        <v>5</v>
      </c>
      <c r="B1352" s="10" t="s">
        <v>22595</v>
      </c>
      <c r="C1352" s="162" t="s">
        <v>23609</v>
      </c>
      <c r="D1352" s="10" t="s">
        <v>23608</v>
      </c>
      <c r="E1352" s="10">
        <v>663.52182200000004</v>
      </c>
      <c r="F1352" s="10">
        <v>758.41877982999995</v>
      </c>
      <c r="G1352" s="10">
        <v>969.58446012000002</v>
      </c>
      <c r="H1352" s="10">
        <v>0</v>
      </c>
      <c r="I1352" s="10">
        <v>31.5727604</v>
      </c>
      <c r="J1352" s="10">
        <v>64.458827330999995</v>
      </c>
      <c r="K1352" s="10">
        <v>30.392040345000002</v>
      </c>
      <c r="L1352" s="10">
        <v>0</v>
      </c>
      <c r="M1352" s="10">
        <f t="shared" si="25"/>
        <v>2517.9486900260003</v>
      </c>
    </row>
    <row r="1353" spans="1:13" x14ac:dyDescent="0.3">
      <c r="A1353" s="10">
        <v>5</v>
      </c>
      <c r="B1353" s="10" t="s">
        <v>22595</v>
      </c>
      <c r="C1353" s="162" t="s">
        <v>23610</v>
      </c>
      <c r="D1353" s="10" t="s">
        <v>349</v>
      </c>
      <c r="E1353" s="10">
        <v>56.690256000000005</v>
      </c>
      <c r="F1353" s="10">
        <v>169.31926311999999</v>
      </c>
      <c r="G1353" s="10">
        <v>57.367773696</v>
      </c>
      <c r="H1353" s="10">
        <v>0</v>
      </c>
      <c r="I1353" s="10">
        <v>2.75628019</v>
      </c>
      <c r="J1353" s="10">
        <v>14.726696253</v>
      </c>
      <c r="K1353" s="10">
        <v>2.0089558269999999</v>
      </c>
      <c r="L1353" s="10">
        <v>0</v>
      </c>
      <c r="M1353" s="10">
        <f t="shared" si="25"/>
        <v>302.86922508600003</v>
      </c>
    </row>
    <row r="1354" spans="1:13" x14ac:dyDescent="0.3">
      <c r="A1354" s="10">
        <v>5</v>
      </c>
      <c r="B1354" s="10" t="s">
        <v>22595</v>
      </c>
      <c r="C1354" s="162" t="s">
        <v>23611</v>
      </c>
      <c r="D1354" s="10" t="s">
        <v>367</v>
      </c>
      <c r="E1354" s="10">
        <v>128.447034</v>
      </c>
      <c r="F1354" s="10">
        <v>415.9751407</v>
      </c>
      <c r="G1354" s="10">
        <v>890.97732699999995</v>
      </c>
      <c r="H1354" s="10">
        <v>0</v>
      </c>
      <c r="I1354" s="10">
        <v>6.1968802600000004</v>
      </c>
      <c r="J1354" s="10">
        <v>35.577413243999999</v>
      </c>
      <c r="K1354" s="10">
        <v>27.4002537</v>
      </c>
      <c r="L1354" s="10">
        <v>0</v>
      </c>
      <c r="M1354" s="10">
        <f t="shared" si="25"/>
        <v>1504.5740489039997</v>
      </c>
    </row>
    <row r="1355" spans="1:13" x14ac:dyDescent="0.3">
      <c r="A1355" s="10">
        <v>5</v>
      </c>
      <c r="B1355" s="10" t="s">
        <v>22595</v>
      </c>
      <c r="C1355" s="162" t="s">
        <v>23612</v>
      </c>
      <c r="D1355" s="10" t="s">
        <v>69</v>
      </c>
      <c r="E1355" s="10">
        <v>424.68825600000002</v>
      </c>
      <c r="F1355" s="10">
        <v>449.05321819</v>
      </c>
      <c r="G1355" s="10">
        <v>291.15411399999999</v>
      </c>
      <c r="H1355" s="10">
        <v>0</v>
      </c>
      <c r="I1355" s="10">
        <v>20.191308840000001</v>
      </c>
      <c r="J1355" s="10">
        <v>38.042066446</v>
      </c>
      <c r="K1355" s="10">
        <v>8.1122548099999996</v>
      </c>
      <c r="L1355" s="10">
        <v>0</v>
      </c>
      <c r="M1355" s="10">
        <f t="shared" si="25"/>
        <v>1231.2412182859998</v>
      </c>
    </row>
    <row r="1356" spans="1:13" x14ac:dyDescent="0.3">
      <c r="A1356" s="10">
        <v>5</v>
      </c>
      <c r="B1356" s="10" t="s">
        <v>22595</v>
      </c>
      <c r="C1356" s="162" t="s">
        <v>23613</v>
      </c>
      <c r="D1356" s="10" t="s">
        <v>512</v>
      </c>
      <c r="E1356" s="10">
        <v>254.68043299999999</v>
      </c>
      <c r="F1356" s="10">
        <v>376.51755677</v>
      </c>
      <c r="G1356" s="10">
        <v>130.53453999999999</v>
      </c>
      <c r="H1356" s="10">
        <v>0</v>
      </c>
      <c r="I1356" s="10">
        <v>12.176863630000001</v>
      </c>
      <c r="J1356" s="10">
        <v>31.981705782999999</v>
      </c>
      <c r="K1356" s="10">
        <v>4.5711518</v>
      </c>
      <c r="L1356" s="10">
        <v>0</v>
      </c>
      <c r="M1356" s="10">
        <f t="shared" si="25"/>
        <v>810.4622509830001</v>
      </c>
    </row>
    <row r="1357" spans="1:13" x14ac:dyDescent="0.3">
      <c r="A1357" s="10">
        <v>5</v>
      </c>
      <c r="B1357" s="10" t="s">
        <v>22595</v>
      </c>
      <c r="C1357" s="162" t="s">
        <v>23614</v>
      </c>
      <c r="D1357" s="10" t="s">
        <v>22895</v>
      </c>
      <c r="E1357" s="10">
        <v>194.558021</v>
      </c>
      <c r="F1357" s="10">
        <v>364.78246153999999</v>
      </c>
      <c r="G1357" s="10">
        <v>76.299085000000005</v>
      </c>
      <c r="H1357" s="10">
        <v>0</v>
      </c>
      <c r="I1357" s="10">
        <v>9.34853764</v>
      </c>
      <c r="J1357" s="10">
        <v>31.440370415</v>
      </c>
      <c r="K1357" s="10">
        <v>1.7278807599999999</v>
      </c>
      <c r="L1357" s="10">
        <v>0</v>
      </c>
      <c r="M1357" s="10">
        <f t="shared" si="25"/>
        <v>678.15635635499996</v>
      </c>
    </row>
    <row r="1358" spans="1:13" x14ac:dyDescent="0.3">
      <c r="A1358" s="10">
        <v>5</v>
      </c>
      <c r="B1358" s="10" t="s">
        <v>22595</v>
      </c>
      <c r="C1358" s="162" t="s">
        <v>23616</v>
      </c>
      <c r="D1358" s="10" t="s">
        <v>23615</v>
      </c>
      <c r="E1358" s="10">
        <v>490.12318899999997</v>
      </c>
      <c r="F1358" s="10">
        <v>538.09053068000003</v>
      </c>
      <c r="G1358" s="10">
        <v>1284.0108740999999</v>
      </c>
      <c r="H1358" s="10">
        <v>26.495213</v>
      </c>
      <c r="I1358" s="10">
        <v>23.178902999999998</v>
      </c>
      <c r="J1358" s="10">
        <v>45.645996525999998</v>
      </c>
      <c r="K1358" s="10">
        <v>40.321940957999999</v>
      </c>
      <c r="L1358" s="10">
        <v>0.58952431999999999</v>
      </c>
      <c r="M1358" s="10">
        <f t="shared" si="25"/>
        <v>2448.456171584</v>
      </c>
    </row>
    <row r="1359" spans="1:13" x14ac:dyDescent="0.3">
      <c r="A1359" s="10">
        <v>5</v>
      </c>
      <c r="B1359" s="10" t="s">
        <v>22595</v>
      </c>
      <c r="C1359" s="162" t="s">
        <v>23617</v>
      </c>
      <c r="D1359" s="10" t="s">
        <v>311</v>
      </c>
      <c r="E1359" s="10">
        <v>5775.0937599999997</v>
      </c>
      <c r="F1359" s="10">
        <v>3701.0093655999999</v>
      </c>
      <c r="G1359" s="10">
        <v>1238.0610369999999</v>
      </c>
      <c r="H1359" s="10">
        <v>67.711872</v>
      </c>
      <c r="I1359" s="10">
        <v>271.00066899999996</v>
      </c>
      <c r="J1359" s="10">
        <v>284.86257763999998</v>
      </c>
      <c r="K1359" s="10">
        <v>36.676188150999998</v>
      </c>
      <c r="L1359" s="10">
        <v>1.50660879</v>
      </c>
      <c r="M1359" s="10">
        <f t="shared" si="25"/>
        <v>11375.922078180996</v>
      </c>
    </row>
    <row r="1360" spans="1:13" x14ac:dyDescent="0.3">
      <c r="A1360" s="10">
        <v>5</v>
      </c>
      <c r="B1360" s="10" t="s">
        <v>22595</v>
      </c>
      <c r="C1360" s="162" t="s">
        <v>23618</v>
      </c>
      <c r="D1360" s="10" t="s">
        <v>856</v>
      </c>
      <c r="E1360" s="10">
        <v>732.19216800000004</v>
      </c>
      <c r="F1360" s="10">
        <v>220.85725389000001</v>
      </c>
      <c r="G1360" s="10">
        <v>305.76117304000002</v>
      </c>
      <c r="H1360" s="10">
        <v>0</v>
      </c>
      <c r="I1360" s="10">
        <v>35.145854700000001</v>
      </c>
      <c r="J1360" s="10">
        <v>17.738321330000002</v>
      </c>
      <c r="K1360" s="10">
        <v>9.3651168251999994</v>
      </c>
      <c r="L1360" s="10">
        <v>0</v>
      </c>
      <c r="M1360" s="10">
        <f t="shared" si="25"/>
        <v>1321.0598877852001</v>
      </c>
    </row>
    <row r="1361" spans="1:13" x14ac:dyDescent="0.3">
      <c r="A1361" s="10">
        <v>5</v>
      </c>
      <c r="B1361" s="10" t="s">
        <v>22595</v>
      </c>
      <c r="C1361" s="162" t="s">
        <v>23619</v>
      </c>
      <c r="D1361" s="10" t="s">
        <v>312</v>
      </c>
      <c r="E1361" s="10">
        <v>2062.9821900000002</v>
      </c>
      <c r="F1361" s="10">
        <v>905.79757887000005</v>
      </c>
      <c r="G1361" s="10">
        <v>67.318581191000007</v>
      </c>
      <c r="H1361" s="10">
        <v>0</v>
      </c>
      <c r="I1361" s="10">
        <v>97.345591200000001</v>
      </c>
      <c r="J1361" s="10">
        <v>73.293721332999993</v>
      </c>
      <c r="K1361" s="10">
        <v>1.7968786204</v>
      </c>
      <c r="L1361" s="10">
        <v>0</v>
      </c>
      <c r="M1361" s="10">
        <f t="shared" si="25"/>
        <v>3208.5345412144002</v>
      </c>
    </row>
    <row r="1362" spans="1:13" x14ac:dyDescent="0.3">
      <c r="A1362" s="10">
        <v>5</v>
      </c>
      <c r="B1362" s="10" t="s">
        <v>22595</v>
      </c>
      <c r="C1362" s="162" t="s">
        <v>23621</v>
      </c>
      <c r="D1362" s="10" t="s">
        <v>23620</v>
      </c>
      <c r="E1362" s="10">
        <v>502.76340999999996</v>
      </c>
      <c r="F1362" s="10">
        <v>475.81729662999999</v>
      </c>
      <c r="G1362" s="10">
        <v>19.627577299999999</v>
      </c>
      <c r="H1362" s="10">
        <v>75.962800000000001</v>
      </c>
      <c r="I1362" s="10">
        <v>23.796903399999998</v>
      </c>
      <c r="J1362" s="10">
        <v>39.920637448000001</v>
      </c>
      <c r="K1362" s="10">
        <v>0.48256052999999999</v>
      </c>
      <c r="L1362" s="10">
        <v>1.6901900000000001</v>
      </c>
      <c r="M1362" s="10">
        <f t="shared" si="25"/>
        <v>1140.0613753079999</v>
      </c>
    </row>
    <row r="1363" spans="1:13" x14ac:dyDescent="0.3">
      <c r="A1363" s="10">
        <v>5</v>
      </c>
      <c r="B1363" s="10" t="s">
        <v>1146</v>
      </c>
      <c r="C1363" s="162" t="s">
        <v>23623</v>
      </c>
      <c r="D1363" s="10" t="s">
        <v>153</v>
      </c>
      <c r="E1363" s="10">
        <v>212.41117599999998</v>
      </c>
      <c r="F1363" s="10">
        <v>408.12022916000001</v>
      </c>
      <c r="G1363" s="10">
        <v>5.2969189999999999</v>
      </c>
      <c r="H1363" s="10">
        <v>0</v>
      </c>
      <c r="I1363" s="10">
        <v>11.7864734</v>
      </c>
      <c r="J1363" s="10">
        <v>33.608097735000001</v>
      </c>
      <c r="K1363" s="10">
        <v>0.11995494700000001</v>
      </c>
      <c r="L1363" s="10">
        <v>0</v>
      </c>
      <c r="M1363" s="10">
        <f t="shared" si="25"/>
        <v>671.34285024199994</v>
      </c>
    </row>
    <row r="1364" spans="1:13" x14ac:dyDescent="0.3">
      <c r="A1364" s="10">
        <v>5</v>
      </c>
      <c r="B1364" s="10" t="s">
        <v>1146</v>
      </c>
      <c r="C1364" s="162" t="s">
        <v>23624</v>
      </c>
      <c r="D1364" s="10" t="s">
        <v>315</v>
      </c>
      <c r="E1364" s="10">
        <v>2856.4892300000001</v>
      </c>
      <c r="F1364" s="10">
        <v>1608.5969473</v>
      </c>
      <c r="G1364" s="10">
        <v>699.52760942999998</v>
      </c>
      <c r="H1364" s="10">
        <v>0</v>
      </c>
      <c r="I1364" s="10">
        <v>154.744978</v>
      </c>
      <c r="J1364" s="10">
        <v>123.97163259</v>
      </c>
      <c r="K1364" s="10">
        <v>23.694171426</v>
      </c>
      <c r="L1364" s="10">
        <v>0</v>
      </c>
      <c r="M1364" s="10">
        <f t="shared" si="25"/>
        <v>5467.0245687459992</v>
      </c>
    </row>
    <row r="1365" spans="1:13" x14ac:dyDescent="0.3">
      <c r="A1365" s="10">
        <v>5</v>
      </c>
      <c r="B1365" s="10" t="s">
        <v>1146</v>
      </c>
      <c r="C1365" s="162" t="s">
        <v>23626</v>
      </c>
      <c r="D1365" s="10" t="s">
        <v>23625</v>
      </c>
      <c r="E1365" s="10">
        <v>1108.9366399999999</v>
      </c>
      <c r="F1365" s="10">
        <v>431.5951834</v>
      </c>
      <c r="G1365" s="10">
        <v>23.464359999999999</v>
      </c>
      <c r="H1365" s="10">
        <v>0</v>
      </c>
      <c r="I1365" s="10">
        <v>54.277108799999993</v>
      </c>
      <c r="J1365" s="10">
        <v>34.578523246000003</v>
      </c>
      <c r="K1365" s="10">
        <v>0.53137800000000002</v>
      </c>
      <c r="L1365" s="10">
        <v>0</v>
      </c>
      <c r="M1365" s="10">
        <f t="shared" si="25"/>
        <v>1653.3831934459997</v>
      </c>
    </row>
    <row r="1366" spans="1:13" x14ac:dyDescent="0.3">
      <c r="A1366" s="10">
        <v>5</v>
      </c>
      <c r="B1366" s="10" t="s">
        <v>1146</v>
      </c>
      <c r="C1366" s="162" t="s">
        <v>23627</v>
      </c>
      <c r="D1366" s="10" t="s">
        <v>22797</v>
      </c>
      <c r="E1366" s="10">
        <v>80.719456999999991</v>
      </c>
      <c r="F1366" s="10">
        <v>343.51139935999998</v>
      </c>
      <c r="G1366" s="10">
        <v>39.174512800000002</v>
      </c>
      <c r="H1366" s="10">
        <v>0</v>
      </c>
      <c r="I1366" s="10">
        <v>4.3334620500000005</v>
      </c>
      <c r="J1366" s="10">
        <v>29.269348300000001</v>
      </c>
      <c r="K1366" s="10">
        <v>0.88715306000000005</v>
      </c>
      <c r="L1366" s="10">
        <v>0</v>
      </c>
      <c r="M1366" s="10">
        <f t="shared" si="25"/>
        <v>497.89533256999994</v>
      </c>
    </row>
    <row r="1367" spans="1:13" x14ac:dyDescent="0.3">
      <c r="A1367" s="10">
        <v>5</v>
      </c>
      <c r="B1367" s="10" t="s">
        <v>1146</v>
      </c>
      <c r="C1367" s="162" t="s">
        <v>23629</v>
      </c>
      <c r="D1367" s="10" t="s">
        <v>23628</v>
      </c>
      <c r="E1367" s="10">
        <v>61.146474999999995</v>
      </c>
      <c r="F1367" s="10">
        <v>155.76573791999999</v>
      </c>
      <c r="G1367" s="10">
        <v>82.696810296999999</v>
      </c>
      <c r="H1367" s="10">
        <v>0</v>
      </c>
      <c r="I1367" s="10">
        <v>3.4809014999999999</v>
      </c>
      <c r="J1367" s="10">
        <v>13.034695921999999</v>
      </c>
      <c r="K1367" s="10">
        <v>2.8959368442</v>
      </c>
      <c r="L1367" s="10">
        <v>0</v>
      </c>
      <c r="M1367" s="10">
        <f t="shared" si="25"/>
        <v>319.02055748320004</v>
      </c>
    </row>
    <row r="1368" spans="1:13" x14ac:dyDescent="0.3">
      <c r="A1368" s="10">
        <v>5</v>
      </c>
      <c r="B1368" s="10" t="s">
        <v>1146</v>
      </c>
      <c r="C1368" s="162" t="s">
        <v>23630</v>
      </c>
      <c r="D1368" s="10" t="s">
        <v>317</v>
      </c>
      <c r="E1368" s="10">
        <v>1211.87842</v>
      </c>
      <c r="F1368" s="10">
        <v>569.55416768999999</v>
      </c>
      <c r="G1368" s="10">
        <v>35.803407487999998</v>
      </c>
      <c r="H1368" s="10">
        <v>0</v>
      </c>
      <c r="I1368" s="10">
        <v>49.1263401</v>
      </c>
      <c r="J1368" s="10">
        <v>45.299959436999998</v>
      </c>
      <c r="K1368" s="10">
        <v>1.0200211952</v>
      </c>
      <c r="L1368" s="10">
        <v>0</v>
      </c>
      <c r="M1368" s="10">
        <f t="shared" si="25"/>
        <v>1912.6823159102</v>
      </c>
    </row>
    <row r="1369" spans="1:13" x14ac:dyDescent="0.3">
      <c r="A1369" s="10">
        <v>5</v>
      </c>
      <c r="B1369" s="10" t="s">
        <v>1146</v>
      </c>
      <c r="C1369" s="162" t="s">
        <v>23631</v>
      </c>
      <c r="D1369" s="10" t="s">
        <v>970</v>
      </c>
      <c r="E1369" s="10">
        <v>133.13953899999998</v>
      </c>
      <c r="F1369" s="10">
        <v>54.582506314</v>
      </c>
      <c r="G1369" s="10">
        <v>8.6598849999999992</v>
      </c>
      <c r="H1369" s="10">
        <v>0</v>
      </c>
      <c r="I1369" s="10">
        <v>7.2363376000000006</v>
      </c>
      <c r="J1369" s="10">
        <v>3.7774414771</v>
      </c>
      <c r="K1369" s="10">
        <v>0.19611291</v>
      </c>
      <c r="L1369" s="10">
        <v>0</v>
      </c>
      <c r="M1369" s="10">
        <f t="shared" si="25"/>
        <v>207.59182230110002</v>
      </c>
    </row>
    <row r="1370" spans="1:13" x14ac:dyDescent="0.3">
      <c r="A1370" s="10">
        <v>5</v>
      </c>
      <c r="B1370" s="10" t="s">
        <v>1146</v>
      </c>
      <c r="C1370" s="162" t="s">
        <v>23632</v>
      </c>
      <c r="D1370" s="10" t="s">
        <v>319</v>
      </c>
      <c r="E1370" s="10">
        <v>135.70616100000001</v>
      </c>
      <c r="F1370" s="10">
        <v>295.50235583</v>
      </c>
      <c r="G1370" s="10">
        <v>181.16134299999999</v>
      </c>
      <c r="H1370" s="10">
        <v>0</v>
      </c>
      <c r="I1370" s="10">
        <v>7.3744434999999999</v>
      </c>
      <c r="J1370" s="10">
        <v>24.446868433999999</v>
      </c>
      <c r="K1370" s="10">
        <v>6.0881671500000003</v>
      </c>
      <c r="L1370" s="10">
        <v>0</v>
      </c>
      <c r="M1370" s="10">
        <f t="shared" si="25"/>
        <v>650.27933891399994</v>
      </c>
    </row>
    <row r="1371" spans="1:13" x14ac:dyDescent="0.3">
      <c r="A1371" s="10">
        <v>5</v>
      </c>
      <c r="B1371" s="10" t="s">
        <v>1146</v>
      </c>
      <c r="C1371" s="162" t="s">
        <v>23633</v>
      </c>
      <c r="D1371" s="10" t="s">
        <v>483</v>
      </c>
      <c r="E1371" s="10">
        <v>180.73664099999999</v>
      </c>
      <c r="F1371" s="10">
        <v>348.07136718999999</v>
      </c>
      <c r="G1371" s="10">
        <v>233.01349257999999</v>
      </c>
      <c r="H1371" s="10">
        <v>0</v>
      </c>
      <c r="I1371" s="10">
        <v>10.0058775</v>
      </c>
      <c r="J1371" s="10">
        <v>28.569645069</v>
      </c>
      <c r="K1371" s="10">
        <v>7.485502469</v>
      </c>
      <c r="L1371" s="10">
        <v>0</v>
      </c>
      <c r="M1371" s="10">
        <f t="shared" si="25"/>
        <v>807.88252580800008</v>
      </c>
    </row>
    <row r="1372" spans="1:13" x14ac:dyDescent="0.3">
      <c r="A1372" s="10">
        <v>5</v>
      </c>
      <c r="B1372" s="10" t="s">
        <v>1146</v>
      </c>
      <c r="C1372" s="162" t="s">
        <v>23634</v>
      </c>
      <c r="D1372" s="10" t="s">
        <v>321</v>
      </c>
      <c r="E1372" s="10">
        <v>1287.5341900000001</v>
      </c>
      <c r="F1372" s="10">
        <v>367.08558746</v>
      </c>
      <c r="G1372" s="10">
        <v>57.872226290999997</v>
      </c>
      <c r="H1372" s="10">
        <v>0</v>
      </c>
      <c r="I1372" s="10">
        <v>58.90361</v>
      </c>
      <c r="J1372" s="10">
        <v>28.165990742999998</v>
      </c>
      <c r="K1372" s="10">
        <v>1.4679715732</v>
      </c>
      <c r="L1372" s="10">
        <v>0</v>
      </c>
      <c r="M1372" s="10">
        <f t="shared" si="25"/>
        <v>1801.0295760672002</v>
      </c>
    </row>
    <row r="1373" spans="1:13" x14ac:dyDescent="0.3">
      <c r="A1373" s="10">
        <v>5</v>
      </c>
      <c r="B1373" s="10" t="s">
        <v>1146</v>
      </c>
      <c r="C1373" s="162" t="s">
        <v>23635</v>
      </c>
      <c r="D1373" s="10" t="s">
        <v>552</v>
      </c>
      <c r="E1373" s="10">
        <v>591.680204</v>
      </c>
      <c r="F1373" s="10">
        <v>218.42427329</v>
      </c>
      <c r="G1373" s="10">
        <v>115.987101</v>
      </c>
      <c r="H1373" s="10">
        <v>0</v>
      </c>
      <c r="I1373" s="10">
        <v>23.9764591</v>
      </c>
      <c r="J1373" s="10">
        <v>17.807641835999998</v>
      </c>
      <c r="K1373" s="10">
        <v>3.43254349</v>
      </c>
      <c r="L1373" s="10">
        <v>0</v>
      </c>
      <c r="M1373" s="10">
        <f t="shared" si="25"/>
        <v>971.30822271599993</v>
      </c>
    </row>
    <row r="1374" spans="1:13" x14ac:dyDescent="0.3">
      <c r="A1374" s="10">
        <v>5</v>
      </c>
      <c r="B1374" s="10" t="s">
        <v>1146</v>
      </c>
      <c r="C1374" s="162" t="s">
        <v>23636</v>
      </c>
      <c r="D1374" s="10" t="s">
        <v>355</v>
      </c>
      <c r="E1374" s="10">
        <v>877.56602899999996</v>
      </c>
      <c r="F1374" s="10">
        <v>379.16431399999999</v>
      </c>
      <c r="G1374" s="10">
        <v>70.717514999000002</v>
      </c>
      <c r="H1374" s="10">
        <v>0</v>
      </c>
      <c r="I1374" s="10">
        <v>34.573922400000001</v>
      </c>
      <c r="J1374" s="10">
        <v>31.879028209000001</v>
      </c>
      <c r="K1374" s="10">
        <v>2.3089521463999998</v>
      </c>
      <c r="L1374" s="10">
        <v>0</v>
      </c>
      <c r="M1374" s="10">
        <f t="shared" si="25"/>
        <v>1396.2097607543999</v>
      </c>
    </row>
    <row r="1375" spans="1:13" x14ac:dyDescent="0.3">
      <c r="A1375" s="10">
        <v>5</v>
      </c>
      <c r="B1375" s="10" t="s">
        <v>1146</v>
      </c>
      <c r="C1375" s="162" t="s">
        <v>23637</v>
      </c>
      <c r="D1375" s="10" t="s">
        <v>22815</v>
      </c>
      <c r="E1375" s="10">
        <v>428.04251699999998</v>
      </c>
      <c r="F1375" s="10">
        <v>43.922055978000003</v>
      </c>
      <c r="G1375" s="10">
        <v>149.54311799999999</v>
      </c>
      <c r="H1375" s="10">
        <v>0.24793989999999999</v>
      </c>
      <c r="I1375" s="10">
        <v>15.5611611</v>
      </c>
      <c r="J1375" s="10">
        <v>3.2541128119999998</v>
      </c>
      <c r="K1375" s="10">
        <v>4.8417946000000001</v>
      </c>
      <c r="L1375" s="10">
        <v>2.4199999999999998E-3</v>
      </c>
      <c r="M1375" s="10">
        <f t="shared" si="25"/>
        <v>645.41511939000009</v>
      </c>
    </row>
    <row r="1376" spans="1:13" x14ac:dyDescent="0.3">
      <c r="A1376" s="10">
        <v>5</v>
      </c>
      <c r="B1376" s="10" t="s">
        <v>1146</v>
      </c>
      <c r="C1376" s="162" t="s">
        <v>23638</v>
      </c>
      <c r="D1376" s="10" t="s">
        <v>389</v>
      </c>
      <c r="E1376" s="10">
        <v>230.78655800000001</v>
      </c>
      <c r="F1376" s="10">
        <v>276.41659702999999</v>
      </c>
      <c r="G1376" s="10">
        <v>57.436285900000001</v>
      </c>
      <c r="H1376" s="10">
        <v>0</v>
      </c>
      <c r="I1376" s="10">
        <v>12.838262499999999</v>
      </c>
      <c r="J1376" s="10">
        <v>22.826349342</v>
      </c>
      <c r="K1376" s="10">
        <v>1.4552279720000001</v>
      </c>
      <c r="L1376" s="10">
        <v>0</v>
      </c>
      <c r="M1376" s="10">
        <f t="shared" si="25"/>
        <v>601.75928074399997</v>
      </c>
    </row>
    <row r="1377" spans="1:13" x14ac:dyDescent="0.3">
      <c r="A1377" s="10">
        <v>5</v>
      </c>
      <c r="B1377" s="10" t="s">
        <v>1146</v>
      </c>
      <c r="C1377" s="162" t="s">
        <v>23642</v>
      </c>
      <c r="D1377" s="10" t="s">
        <v>27325</v>
      </c>
      <c r="E1377" s="10">
        <v>745.78613999999993</v>
      </c>
      <c r="F1377" s="10">
        <v>338.68370727000001</v>
      </c>
      <c r="G1377" s="10">
        <v>1192.9953660000001</v>
      </c>
      <c r="H1377" s="10">
        <v>0</v>
      </c>
      <c r="I1377" s="10">
        <v>30.473022699999998</v>
      </c>
      <c r="J1377" s="10">
        <v>27.638246452000001</v>
      </c>
      <c r="K1377" s="10">
        <v>37.191354189999998</v>
      </c>
      <c r="L1377" s="10">
        <v>0</v>
      </c>
      <c r="M1377" s="10">
        <f t="shared" si="25"/>
        <v>2372.7678366120003</v>
      </c>
    </row>
    <row r="1378" spans="1:13" x14ac:dyDescent="0.3">
      <c r="A1378" s="10">
        <v>5</v>
      </c>
      <c r="B1378" s="10" t="s">
        <v>1146</v>
      </c>
      <c r="C1378" s="162" t="s">
        <v>23640</v>
      </c>
      <c r="D1378" s="10" t="s">
        <v>23639</v>
      </c>
      <c r="E1378" s="10">
        <v>691.98900000000003</v>
      </c>
      <c r="F1378" s="10">
        <v>161.98454211000001</v>
      </c>
      <c r="G1378" s="10">
        <v>48.104647999999997</v>
      </c>
      <c r="H1378" s="10">
        <v>0.25652999999999998</v>
      </c>
      <c r="I1378" s="10">
        <v>30.404802500000002</v>
      </c>
      <c r="J1378" s="10">
        <v>12.178129527999999</v>
      </c>
      <c r="K1378" s="10">
        <v>1.2833389399999999</v>
      </c>
      <c r="L1378" s="10">
        <v>2.5100000000000001E-3</v>
      </c>
      <c r="M1378" s="10">
        <f t="shared" si="25"/>
        <v>946.20350107800004</v>
      </c>
    </row>
    <row r="1379" spans="1:13" x14ac:dyDescent="0.3">
      <c r="A1379" s="10">
        <v>5</v>
      </c>
      <c r="B1379" s="10" t="s">
        <v>1146</v>
      </c>
      <c r="C1379" s="162" t="s">
        <v>23641</v>
      </c>
      <c r="D1379" s="10" t="s">
        <v>23239</v>
      </c>
      <c r="E1379" s="10">
        <v>527.85517300000004</v>
      </c>
      <c r="F1379" s="10">
        <v>319.55160975000001</v>
      </c>
      <c r="G1379" s="10">
        <v>15.13701</v>
      </c>
      <c r="H1379" s="10">
        <v>0</v>
      </c>
      <c r="I1379" s="10">
        <v>21.361094300000001</v>
      </c>
      <c r="J1379" s="10">
        <v>26.681181168999998</v>
      </c>
      <c r="K1379" s="10">
        <v>0.34279539999999997</v>
      </c>
      <c r="L1379" s="10">
        <v>0</v>
      </c>
      <c r="M1379" s="10">
        <f t="shared" si="25"/>
        <v>910.92886361900003</v>
      </c>
    </row>
    <row r="1380" spans="1:13" x14ac:dyDescent="0.3">
      <c r="A1380" s="10">
        <v>5</v>
      </c>
      <c r="B1380" s="10" t="s">
        <v>1146</v>
      </c>
      <c r="C1380" s="162" t="s">
        <v>23643</v>
      </c>
      <c r="D1380" s="10" t="s">
        <v>190</v>
      </c>
      <c r="E1380" s="10">
        <v>1188.1682500000002</v>
      </c>
      <c r="F1380" s="10">
        <v>475.37587701000001</v>
      </c>
      <c r="G1380" s="10">
        <v>429.12869841000003</v>
      </c>
      <c r="H1380" s="10">
        <v>0</v>
      </c>
      <c r="I1380" s="10">
        <v>56.135446999999999</v>
      </c>
      <c r="J1380" s="10">
        <v>37.949387319000003</v>
      </c>
      <c r="K1380" s="10">
        <v>13.998554675999999</v>
      </c>
      <c r="L1380" s="10">
        <v>0</v>
      </c>
      <c r="M1380" s="10">
        <f t="shared" si="25"/>
        <v>2200.7562144150002</v>
      </c>
    </row>
    <row r="1381" spans="1:13" x14ac:dyDescent="0.3">
      <c r="A1381" s="10">
        <v>5</v>
      </c>
      <c r="B1381" s="10" t="s">
        <v>1146</v>
      </c>
      <c r="C1381" s="162" t="s">
        <v>23644</v>
      </c>
      <c r="D1381" s="10" t="s">
        <v>1147</v>
      </c>
      <c r="E1381" s="10">
        <v>254.60853400000002</v>
      </c>
      <c r="F1381" s="10">
        <v>349.69025302</v>
      </c>
      <c r="G1381" s="10">
        <v>208.0367741</v>
      </c>
      <c r="H1381" s="10">
        <v>0</v>
      </c>
      <c r="I1381" s="10">
        <v>13.7590786</v>
      </c>
      <c r="J1381" s="10">
        <v>28.374811583</v>
      </c>
      <c r="K1381" s="10">
        <v>6.5144676390000003</v>
      </c>
      <c r="L1381" s="10">
        <v>0</v>
      </c>
      <c r="M1381" s="10">
        <f t="shared" si="25"/>
        <v>860.98391894199995</v>
      </c>
    </row>
    <row r="1382" spans="1:13" x14ac:dyDescent="0.3">
      <c r="A1382" s="10">
        <v>5</v>
      </c>
      <c r="B1382" s="10" t="s">
        <v>1146</v>
      </c>
      <c r="C1382" s="162" t="s">
        <v>23645</v>
      </c>
      <c r="D1382" s="10" t="s">
        <v>324</v>
      </c>
      <c r="E1382" s="10">
        <v>1356.9223099999999</v>
      </c>
      <c r="F1382" s="10">
        <v>1028.5360257</v>
      </c>
      <c r="G1382" s="10">
        <v>1128.731511</v>
      </c>
      <c r="H1382" s="10">
        <v>0</v>
      </c>
      <c r="I1382" s="10">
        <v>75.728043</v>
      </c>
      <c r="J1382" s="10">
        <v>81.631263136000001</v>
      </c>
      <c r="K1382" s="10">
        <v>36.214135210000002</v>
      </c>
      <c r="L1382" s="10">
        <v>0</v>
      </c>
      <c r="M1382" s="10">
        <f t="shared" si="25"/>
        <v>3707.7632880460005</v>
      </c>
    </row>
    <row r="1383" spans="1:13" x14ac:dyDescent="0.3">
      <c r="A1383" s="10">
        <v>5</v>
      </c>
      <c r="B1383" s="10" t="s">
        <v>1146</v>
      </c>
      <c r="C1383" s="162" t="s">
        <v>23646</v>
      </c>
      <c r="D1383" s="10" t="s">
        <v>393</v>
      </c>
      <c r="E1383" s="10">
        <v>115.504794</v>
      </c>
      <c r="F1383" s="10">
        <v>145.7997561</v>
      </c>
      <c r="G1383" s="10">
        <v>36.452544699999997</v>
      </c>
      <c r="H1383" s="10">
        <v>0</v>
      </c>
      <c r="I1383" s="10">
        <v>6.7182000999999998</v>
      </c>
      <c r="J1383" s="10">
        <v>12.280071786000001</v>
      </c>
      <c r="K1383" s="10">
        <v>1.05814736</v>
      </c>
      <c r="L1383" s="10">
        <v>0</v>
      </c>
      <c r="M1383" s="10">
        <f t="shared" si="25"/>
        <v>317.81351404600002</v>
      </c>
    </row>
    <row r="1384" spans="1:13" x14ac:dyDescent="0.3">
      <c r="A1384" s="10">
        <v>5</v>
      </c>
      <c r="B1384" s="10" t="s">
        <v>1146</v>
      </c>
      <c r="C1384" s="162" t="s">
        <v>23647</v>
      </c>
      <c r="D1384" s="10" t="s">
        <v>326</v>
      </c>
      <c r="E1384" s="10">
        <v>622.69176000000004</v>
      </c>
      <c r="F1384" s="10">
        <v>342.41528964999998</v>
      </c>
      <c r="G1384" s="10">
        <v>86.810017599999995</v>
      </c>
      <c r="H1384" s="10">
        <v>0</v>
      </c>
      <c r="I1384" s="10">
        <v>33.005219099999998</v>
      </c>
      <c r="J1384" s="10">
        <v>25.603052785999999</v>
      </c>
      <c r="K1384" s="10">
        <v>2.7146215730000001</v>
      </c>
      <c r="L1384" s="10">
        <v>0</v>
      </c>
      <c r="M1384" s="10">
        <f t="shared" si="25"/>
        <v>1113.2399607089999</v>
      </c>
    </row>
    <row r="1385" spans="1:13" x14ac:dyDescent="0.3">
      <c r="A1385" s="10">
        <v>5</v>
      </c>
      <c r="B1385" s="10" t="s">
        <v>1146</v>
      </c>
      <c r="C1385" s="162" t="s">
        <v>23649</v>
      </c>
      <c r="D1385" s="10" t="s">
        <v>23648</v>
      </c>
      <c r="E1385" s="10">
        <v>430.82526900000005</v>
      </c>
      <c r="F1385" s="10">
        <v>276.65942501000001</v>
      </c>
      <c r="G1385" s="10">
        <v>102.28016</v>
      </c>
      <c r="H1385" s="10">
        <v>0</v>
      </c>
      <c r="I1385" s="10">
        <v>16.174993199999999</v>
      </c>
      <c r="J1385" s="10">
        <v>23.376254543000002</v>
      </c>
      <c r="K1385" s="10">
        <v>3.5817199999999998</v>
      </c>
      <c r="L1385" s="10">
        <v>0</v>
      </c>
      <c r="M1385" s="10">
        <f t="shared" si="25"/>
        <v>852.89782175300013</v>
      </c>
    </row>
    <row r="1386" spans="1:13" x14ac:dyDescent="0.3">
      <c r="A1386" s="10">
        <v>5</v>
      </c>
      <c r="B1386" s="10" t="s">
        <v>1146</v>
      </c>
      <c r="C1386" s="162" t="s">
        <v>23650</v>
      </c>
      <c r="D1386" s="10" t="s">
        <v>666</v>
      </c>
      <c r="E1386" s="10">
        <v>275.529607</v>
      </c>
      <c r="F1386" s="10">
        <v>157.16534580999999</v>
      </c>
      <c r="G1386" s="10">
        <v>16.517530000000001</v>
      </c>
      <c r="H1386" s="10">
        <v>0</v>
      </c>
      <c r="I1386" s="10">
        <v>13.410001400000001</v>
      </c>
      <c r="J1386" s="10">
        <v>12.523737820999999</v>
      </c>
      <c r="K1386" s="10">
        <v>0.37405860000000002</v>
      </c>
      <c r="L1386" s="10">
        <v>0</v>
      </c>
      <c r="M1386" s="10">
        <f t="shared" si="25"/>
        <v>475.52028063100005</v>
      </c>
    </row>
    <row r="1387" spans="1:13" x14ac:dyDescent="0.3">
      <c r="A1387" s="10">
        <v>5</v>
      </c>
      <c r="B1387" s="10" t="s">
        <v>1146</v>
      </c>
      <c r="C1387" s="162" t="s">
        <v>23651</v>
      </c>
      <c r="D1387" s="10" t="s">
        <v>262</v>
      </c>
      <c r="E1387" s="10">
        <v>193.17710700000001</v>
      </c>
      <c r="F1387" s="10">
        <v>283.64850467000002</v>
      </c>
      <c r="G1387" s="10">
        <v>25.759989399999998</v>
      </c>
      <c r="H1387" s="10">
        <v>0</v>
      </c>
      <c r="I1387" s="10">
        <v>10.6508565</v>
      </c>
      <c r="J1387" s="10">
        <v>23.458301013</v>
      </c>
      <c r="K1387" s="10">
        <v>0.58336396999999995</v>
      </c>
      <c r="L1387" s="10">
        <v>0</v>
      </c>
      <c r="M1387" s="10">
        <f t="shared" si="25"/>
        <v>537.27812255300012</v>
      </c>
    </row>
    <row r="1388" spans="1:13" x14ac:dyDescent="0.3">
      <c r="A1388" s="10">
        <v>5</v>
      </c>
      <c r="B1388" s="10" t="s">
        <v>1146</v>
      </c>
      <c r="C1388" s="162" t="s">
        <v>23653</v>
      </c>
      <c r="D1388" s="10" t="s">
        <v>23652</v>
      </c>
      <c r="E1388" s="10">
        <v>456.433965</v>
      </c>
      <c r="F1388" s="10">
        <v>385.50924724999999</v>
      </c>
      <c r="G1388" s="10">
        <v>537.84189446000005</v>
      </c>
      <c r="H1388" s="10">
        <v>0</v>
      </c>
      <c r="I1388" s="10">
        <v>22.876680700000001</v>
      </c>
      <c r="J1388" s="10">
        <v>32.058587721999999</v>
      </c>
      <c r="K1388" s="10">
        <v>16.818528718</v>
      </c>
      <c r="L1388" s="10">
        <v>0</v>
      </c>
      <c r="M1388" s="10">
        <f t="shared" si="25"/>
        <v>1451.53890385</v>
      </c>
    </row>
    <row r="1389" spans="1:13" x14ac:dyDescent="0.3">
      <c r="A1389" s="10">
        <v>5</v>
      </c>
      <c r="B1389" s="10" t="s">
        <v>1146</v>
      </c>
      <c r="C1389" s="162" t="s">
        <v>23654</v>
      </c>
      <c r="D1389" s="10" t="s">
        <v>614</v>
      </c>
      <c r="E1389" s="10">
        <v>848.40908999999999</v>
      </c>
      <c r="F1389" s="10">
        <v>395.50002330000001</v>
      </c>
      <c r="G1389" s="10">
        <v>124.18263915999999</v>
      </c>
      <c r="H1389" s="10">
        <v>0</v>
      </c>
      <c r="I1389" s="10">
        <v>37.542179699999998</v>
      </c>
      <c r="J1389" s="10">
        <v>32.374985283999997</v>
      </c>
      <c r="K1389" s="10">
        <v>3.5090435274999998</v>
      </c>
      <c r="L1389" s="10">
        <v>0</v>
      </c>
      <c r="M1389" s="10">
        <f t="shared" si="25"/>
        <v>1441.5179609714999</v>
      </c>
    </row>
    <row r="1390" spans="1:13" x14ac:dyDescent="0.3">
      <c r="A1390" s="10">
        <v>5</v>
      </c>
      <c r="B1390" s="10" t="s">
        <v>1146</v>
      </c>
      <c r="C1390" s="162" t="s">
        <v>23655</v>
      </c>
      <c r="D1390" s="10" t="s">
        <v>327</v>
      </c>
      <c r="E1390" s="10">
        <v>217.95388700000001</v>
      </c>
      <c r="F1390" s="10">
        <v>179.51700525000001</v>
      </c>
      <c r="G1390" s="10">
        <v>67.579133600000006</v>
      </c>
      <c r="H1390" s="10">
        <v>0</v>
      </c>
      <c r="I1390" s="10">
        <v>12.0367327</v>
      </c>
      <c r="J1390" s="10">
        <v>14.299237231999999</v>
      </c>
      <c r="K1390" s="10">
        <v>1.5304078249999999</v>
      </c>
      <c r="L1390" s="10">
        <v>0</v>
      </c>
      <c r="M1390" s="10">
        <f t="shared" si="25"/>
        <v>492.91640360700001</v>
      </c>
    </row>
    <row r="1391" spans="1:13" x14ac:dyDescent="0.3">
      <c r="A1391" s="10">
        <v>5</v>
      </c>
      <c r="B1391" s="10" t="s">
        <v>1146</v>
      </c>
      <c r="C1391" s="162" t="s">
        <v>23656</v>
      </c>
      <c r="D1391" s="10" t="s">
        <v>291</v>
      </c>
      <c r="E1391" s="10">
        <v>1612.32151</v>
      </c>
      <c r="F1391" s="10">
        <v>1950.9692821000001</v>
      </c>
      <c r="G1391" s="10">
        <v>6.3195632000000002</v>
      </c>
      <c r="H1391" s="10">
        <v>0</v>
      </c>
      <c r="I1391" s="10">
        <v>89.90797400000001</v>
      </c>
      <c r="J1391" s="10">
        <v>143.8784915</v>
      </c>
      <c r="K1391" s="10">
        <v>0.14311399999999999</v>
      </c>
      <c r="L1391" s="10">
        <v>0</v>
      </c>
      <c r="M1391" s="10">
        <f t="shared" si="25"/>
        <v>3803.5399348000005</v>
      </c>
    </row>
    <row r="1392" spans="1:13" x14ac:dyDescent="0.3">
      <c r="A1392" s="10">
        <v>5</v>
      </c>
      <c r="B1392" s="10" t="s">
        <v>1146</v>
      </c>
      <c r="C1392" s="162" t="s">
        <v>23657</v>
      </c>
      <c r="D1392" s="10" t="s">
        <v>329</v>
      </c>
      <c r="E1392" s="10">
        <v>1482.6495199999999</v>
      </c>
      <c r="F1392" s="10">
        <v>486.04499263999998</v>
      </c>
      <c r="G1392" s="10">
        <v>90.898454999999998</v>
      </c>
      <c r="H1392" s="10">
        <v>0</v>
      </c>
      <c r="I1392" s="10">
        <v>63.487627600000003</v>
      </c>
      <c r="J1392" s="10">
        <v>38.265888465000003</v>
      </c>
      <c r="K1392" s="10">
        <v>2.8951905</v>
      </c>
      <c r="L1392" s="10">
        <v>0</v>
      </c>
      <c r="M1392" s="10">
        <f t="shared" si="25"/>
        <v>2164.2416742049995</v>
      </c>
    </row>
    <row r="1393" spans="1:13" x14ac:dyDescent="0.3">
      <c r="A1393" s="10">
        <v>5</v>
      </c>
      <c r="B1393" s="10" t="s">
        <v>1146</v>
      </c>
      <c r="C1393" s="162" t="s">
        <v>23658</v>
      </c>
      <c r="D1393" s="10" t="s">
        <v>357</v>
      </c>
      <c r="E1393" s="10">
        <v>606.83518000000004</v>
      </c>
      <c r="F1393" s="10">
        <v>198.67353815000001</v>
      </c>
      <c r="G1393" s="10">
        <v>108.30589000000001</v>
      </c>
      <c r="H1393" s="10">
        <v>21.384499999999999</v>
      </c>
      <c r="I1393" s="10">
        <v>24.912705200000001</v>
      </c>
      <c r="J1393" s="10">
        <v>15.923424359</v>
      </c>
      <c r="K1393" s="10">
        <v>3.4444080000000001</v>
      </c>
      <c r="L1393" s="10">
        <v>0.20885999999999999</v>
      </c>
      <c r="M1393" s="10">
        <f t="shared" si="25"/>
        <v>979.68850570899997</v>
      </c>
    </row>
    <row r="1394" spans="1:13" x14ac:dyDescent="0.3">
      <c r="A1394" s="10">
        <v>5</v>
      </c>
      <c r="B1394" s="10" t="s">
        <v>1146</v>
      </c>
      <c r="C1394" s="162" t="s">
        <v>23659</v>
      </c>
      <c r="D1394" s="10" t="s">
        <v>330</v>
      </c>
      <c r="E1394" s="10">
        <v>1131.8136099999999</v>
      </c>
      <c r="F1394" s="10">
        <v>1158.6408283999999</v>
      </c>
      <c r="G1394" s="10">
        <v>460.73057717</v>
      </c>
      <c r="H1394" s="10">
        <v>0</v>
      </c>
      <c r="I1394" s="10">
        <v>57.775999000000006</v>
      </c>
      <c r="J1394" s="10">
        <v>86.915958853000006</v>
      </c>
      <c r="K1394" s="10">
        <v>13.787538717</v>
      </c>
      <c r="L1394" s="10">
        <v>0</v>
      </c>
      <c r="M1394" s="10">
        <f t="shared" si="25"/>
        <v>2909.6645121400002</v>
      </c>
    </row>
    <row r="1395" spans="1:13" x14ac:dyDescent="0.3">
      <c r="A1395" s="10">
        <v>5</v>
      </c>
      <c r="B1395" s="10" t="s">
        <v>1146</v>
      </c>
      <c r="C1395" s="162" t="s">
        <v>23660</v>
      </c>
      <c r="D1395" s="10" t="s">
        <v>266</v>
      </c>
      <c r="E1395" s="10">
        <v>1640.0025900000001</v>
      </c>
      <c r="F1395" s="10">
        <v>290.14524210000002</v>
      </c>
      <c r="G1395" s="10">
        <v>184.95584446999999</v>
      </c>
      <c r="H1395" s="10">
        <v>0</v>
      </c>
      <c r="I1395" s="10">
        <v>61.462071999999999</v>
      </c>
      <c r="J1395" s="10">
        <v>23.845660339999998</v>
      </c>
      <c r="K1395" s="10">
        <v>6.1881035049999999</v>
      </c>
      <c r="L1395" s="10">
        <v>0</v>
      </c>
      <c r="M1395" s="10">
        <f t="shared" si="25"/>
        <v>2206.5995124149999</v>
      </c>
    </row>
    <row r="1396" spans="1:13" x14ac:dyDescent="0.3">
      <c r="A1396" s="10">
        <v>5</v>
      </c>
      <c r="B1396" s="10" t="s">
        <v>1146</v>
      </c>
      <c r="C1396" s="162" t="s">
        <v>23661</v>
      </c>
      <c r="D1396" s="10" t="s">
        <v>22836</v>
      </c>
      <c r="E1396" s="10">
        <v>413.82147999999995</v>
      </c>
      <c r="F1396" s="10">
        <v>393.47930513</v>
      </c>
      <c r="G1396" s="10">
        <v>47.951043044999999</v>
      </c>
      <c r="H1396" s="10">
        <v>0</v>
      </c>
      <c r="I1396" s="10">
        <v>25.1256889</v>
      </c>
      <c r="J1396" s="10">
        <v>32.171571829999998</v>
      </c>
      <c r="K1396" s="10">
        <v>1.0863683085</v>
      </c>
      <c r="L1396" s="10">
        <v>0</v>
      </c>
      <c r="M1396" s="10">
        <f t="shared" si="25"/>
        <v>913.63545721349988</v>
      </c>
    </row>
    <row r="1397" spans="1:13" x14ac:dyDescent="0.3">
      <c r="A1397" s="10">
        <v>5</v>
      </c>
      <c r="B1397" s="10" t="s">
        <v>1146</v>
      </c>
      <c r="C1397" s="162" t="s">
        <v>23662</v>
      </c>
      <c r="D1397" s="10" t="s">
        <v>331</v>
      </c>
      <c r="E1397" s="10">
        <v>986.90113899999994</v>
      </c>
      <c r="F1397" s="10">
        <v>350.27053541999999</v>
      </c>
      <c r="G1397" s="10">
        <v>186.42309700000001</v>
      </c>
      <c r="H1397" s="10">
        <v>0</v>
      </c>
      <c r="I1397" s="10">
        <v>38.700615999999997</v>
      </c>
      <c r="J1397" s="10">
        <v>28.404099718000001</v>
      </c>
      <c r="K1397" s="10">
        <v>6.4549287</v>
      </c>
      <c r="L1397" s="10">
        <v>0</v>
      </c>
      <c r="M1397" s="10">
        <f t="shared" si="25"/>
        <v>1597.154415838</v>
      </c>
    </row>
    <row r="1398" spans="1:13" x14ac:dyDescent="0.3">
      <c r="A1398" s="10">
        <v>5</v>
      </c>
      <c r="B1398" s="10" t="s">
        <v>1146</v>
      </c>
      <c r="C1398" s="162" t="s">
        <v>23663</v>
      </c>
      <c r="D1398" s="10" t="s">
        <v>163</v>
      </c>
      <c r="E1398" s="10">
        <v>1282.2698699999999</v>
      </c>
      <c r="F1398" s="10">
        <v>335.74961410999998</v>
      </c>
      <c r="G1398" s="10">
        <v>37.958080500000001</v>
      </c>
      <c r="H1398" s="10">
        <v>0</v>
      </c>
      <c r="I1398" s="10">
        <v>50.388778000000002</v>
      </c>
      <c r="J1398" s="10">
        <v>27.382862732</v>
      </c>
      <c r="K1398" s="10">
        <v>1.0251658400000001</v>
      </c>
      <c r="L1398" s="10">
        <v>0</v>
      </c>
      <c r="M1398" s="10">
        <f t="shared" si="25"/>
        <v>1734.7743711819999</v>
      </c>
    </row>
    <row r="1399" spans="1:13" x14ac:dyDescent="0.3">
      <c r="A1399" s="10">
        <v>5</v>
      </c>
      <c r="B1399" s="10" t="s">
        <v>1146</v>
      </c>
      <c r="C1399" s="162" t="s">
        <v>23664</v>
      </c>
      <c r="D1399" s="10" t="s">
        <v>554</v>
      </c>
      <c r="E1399" s="10">
        <v>1239.2399500000001</v>
      </c>
      <c r="F1399" s="10">
        <v>410.36737496000001</v>
      </c>
      <c r="G1399" s="10">
        <v>64.272959</v>
      </c>
      <c r="H1399" s="10">
        <v>0</v>
      </c>
      <c r="I1399" s="10">
        <v>44.9158258</v>
      </c>
      <c r="J1399" s="10">
        <v>34.419996255000001</v>
      </c>
      <c r="K1399" s="10">
        <v>1.9738519000000001</v>
      </c>
      <c r="L1399" s="10">
        <v>0</v>
      </c>
      <c r="M1399" s="10">
        <f t="shared" si="25"/>
        <v>1795.1899579150002</v>
      </c>
    </row>
    <row r="1400" spans="1:13" x14ac:dyDescent="0.3">
      <c r="A1400" s="10">
        <v>5</v>
      </c>
      <c r="B1400" s="10" t="s">
        <v>1146</v>
      </c>
      <c r="C1400" s="162" t="s">
        <v>23666</v>
      </c>
      <c r="D1400" s="10" t="s">
        <v>23665</v>
      </c>
      <c r="E1400" s="10">
        <v>133.22830399999998</v>
      </c>
      <c r="F1400" s="10">
        <v>270.22098901999999</v>
      </c>
      <c r="G1400" s="10">
        <v>10.01204165</v>
      </c>
      <c r="H1400" s="10">
        <v>0</v>
      </c>
      <c r="I1400" s="10">
        <v>7.4086422000000001</v>
      </c>
      <c r="J1400" s="10">
        <v>22.659796797999999</v>
      </c>
      <c r="K1400" s="10">
        <v>0.264926245</v>
      </c>
      <c r="L1400" s="10">
        <v>0</v>
      </c>
      <c r="M1400" s="10">
        <f t="shared" si="25"/>
        <v>443.79469991299999</v>
      </c>
    </row>
    <row r="1401" spans="1:13" x14ac:dyDescent="0.3">
      <c r="A1401" s="10">
        <v>5</v>
      </c>
      <c r="B1401" s="10" t="s">
        <v>1146</v>
      </c>
      <c r="C1401" s="162" t="s">
        <v>23667</v>
      </c>
      <c r="D1401" s="10" t="s">
        <v>23</v>
      </c>
      <c r="E1401" s="10">
        <v>195.326639</v>
      </c>
      <c r="F1401" s="10">
        <v>180.37593731999999</v>
      </c>
      <c r="G1401" s="10">
        <v>10.967603499999999</v>
      </c>
      <c r="H1401" s="10">
        <v>0</v>
      </c>
      <c r="I1401" s="10">
        <v>11.233023399999999</v>
      </c>
      <c r="J1401" s="10">
        <v>14.294533509000001</v>
      </c>
      <c r="K1401" s="10">
        <v>0.24837444</v>
      </c>
      <c r="L1401" s="10">
        <v>0</v>
      </c>
      <c r="M1401" s="10">
        <f t="shared" si="25"/>
        <v>412.44611116900001</v>
      </c>
    </row>
    <row r="1402" spans="1:13" x14ac:dyDescent="0.3">
      <c r="A1402" s="10">
        <v>5</v>
      </c>
      <c r="B1402" s="10" t="s">
        <v>1146</v>
      </c>
      <c r="C1402" s="162" t="s">
        <v>23669</v>
      </c>
      <c r="D1402" s="10" t="s">
        <v>23668</v>
      </c>
      <c r="E1402" s="10">
        <v>183.60454999999999</v>
      </c>
      <c r="F1402" s="10">
        <v>184.78132119</v>
      </c>
      <c r="G1402" s="10">
        <v>33.975047400000001</v>
      </c>
      <c r="H1402" s="10">
        <v>0</v>
      </c>
      <c r="I1402" s="10">
        <v>10.444963900000001</v>
      </c>
      <c r="J1402" s="10">
        <v>15.175741356</v>
      </c>
      <c r="K1402" s="10">
        <v>0.96613268299999999</v>
      </c>
      <c r="L1402" s="10">
        <v>0</v>
      </c>
      <c r="M1402" s="10">
        <f t="shared" si="25"/>
        <v>428.947756529</v>
      </c>
    </row>
    <row r="1403" spans="1:13" x14ac:dyDescent="0.3">
      <c r="A1403" s="10">
        <v>5</v>
      </c>
      <c r="B1403" s="10" t="s">
        <v>1146</v>
      </c>
      <c r="C1403" s="162" t="s">
        <v>23670</v>
      </c>
      <c r="D1403" s="10" t="s">
        <v>334</v>
      </c>
      <c r="E1403" s="10">
        <v>1143.6165500000002</v>
      </c>
      <c r="F1403" s="10">
        <v>632.73180088000004</v>
      </c>
      <c r="G1403" s="10">
        <v>31.860379999999999</v>
      </c>
      <c r="H1403" s="10">
        <v>0</v>
      </c>
      <c r="I1403" s="10">
        <v>59.751716000000002</v>
      </c>
      <c r="J1403" s="10">
        <v>48.238675389000001</v>
      </c>
      <c r="K1403" s="10">
        <v>0.72151560999999997</v>
      </c>
      <c r="L1403" s="10">
        <v>0</v>
      </c>
      <c r="M1403" s="10">
        <f t="shared" si="25"/>
        <v>1916.9206378790004</v>
      </c>
    </row>
    <row r="1404" spans="1:13" x14ac:dyDescent="0.3">
      <c r="A1404" s="10">
        <v>5</v>
      </c>
      <c r="B1404" s="10" t="s">
        <v>1146</v>
      </c>
      <c r="C1404" s="162" t="s">
        <v>23671</v>
      </c>
      <c r="D1404" s="7" t="s">
        <v>27242</v>
      </c>
      <c r="E1404" s="10">
        <v>344.21697399999999</v>
      </c>
      <c r="F1404" s="10">
        <v>475.57032349000002</v>
      </c>
      <c r="G1404" s="10">
        <v>447.09207350000003</v>
      </c>
      <c r="H1404" s="10">
        <v>0</v>
      </c>
      <c r="I1404" s="10">
        <v>18.462347400000002</v>
      </c>
      <c r="J1404" s="10">
        <v>40.610528916</v>
      </c>
      <c r="K1404" s="10">
        <v>13.269340250000001</v>
      </c>
      <c r="L1404" s="10">
        <v>0</v>
      </c>
      <c r="M1404" s="10">
        <f t="shared" si="25"/>
        <v>1339.221587556</v>
      </c>
    </row>
    <row r="1405" spans="1:13" x14ac:dyDescent="0.3">
      <c r="A1405" s="10">
        <v>5</v>
      </c>
      <c r="B1405" s="10" t="s">
        <v>1146</v>
      </c>
      <c r="C1405" s="162" t="s">
        <v>23673</v>
      </c>
      <c r="D1405" s="10" t="s">
        <v>23672</v>
      </c>
      <c r="E1405" s="10">
        <v>641.16939000000002</v>
      </c>
      <c r="F1405" s="10">
        <v>558.04760870999996</v>
      </c>
      <c r="G1405" s="10">
        <v>728.97535909999999</v>
      </c>
      <c r="H1405" s="10">
        <v>0</v>
      </c>
      <c r="I1405" s="10">
        <v>34.8684534</v>
      </c>
      <c r="J1405" s="10">
        <v>41.941075818999998</v>
      </c>
      <c r="K1405" s="10">
        <v>23.227138410999999</v>
      </c>
      <c r="L1405" s="10">
        <v>0</v>
      </c>
      <c r="M1405" s="10">
        <f t="shared" si="25"/>
        <v>2028.2290254399998</v>
      </c>
    </row>
    <row r="1406" spans="1:13" x14ac:dyDescent="0.3">
      <c r="A1406" s="10">
        <v>5</v>
      </c>
      <c r="B1406" s="10" t="s">
        <v>1146</v>
      </c>
      <c r="C1406" s="162" t="s">
        <v>23677</v>
      </c>
      <c r="D1406" s="10" t="s">
        <v>27326</v>
      </c>
      <c r="E1406" s="10">
        <v>2249.0928400000003</v>
      </c>
      <c r="F1406" s="10">
        <v>557.35335939000004</v>
      </c>
      <c r="G1406" s="10">
        <v>1482.3298772000001</v>
      </c>
      <c r="H1406" s="10">
        <v>0</v>
      </c>
      <c r="I1406" s="10">
        <v>101.09337500000001</v>
      </c>
      <c r="J1406" s="10">
        <v>42.528559723999997</v>
      </c>
      <c r="K1406" s="10">
        <v>45.903090319</v>
      </c>
      <c r="L1406" s="10">
        <v>0</v>
      </c>
      <c r="M1406" s="10">
        <f t="shared" si="25"/>
        <v>4478.3011016330001</v>
      </c>
    </row>
    <row r="1407" spans="1:13" x14ac:dyDescent="0.3">
      <c r="A1407" s="10">
        <v>5</v>
      </c>
      <c r="B1407" s="10" t="s">
        <v>1146</v>
      </c>
      <c r="C1407" s="162" t="s">
        <v>23675</v>
      </c>
      <c r="D1407" s="10" t="s">
        <v>27327</v>
      </c>
      <c r="E1407" s="10">
        <v>736.14693</v>
      </c>
      <c r="F1407" s="10">
        <v>270.16666129999999</v>
      </c>
      <c r="G1407" s="10">
        <v>6.0592410000000001</v>
      </c>
      <c r="H1407" s="10">
        <v>0</v>
      </c>
      <c r="I1407" s="10">
        <v>29.291883800000001</v>
      </c>
      <c r="J1407" s="10">
        <v>21.294636333</v>
      </c>
      <c r="K1407" s="10">
        <v>0.13721849999999999</v>
      </c>
      <c r="L1407" s="10">
        <v>0</v>
      </c>
      <c r="M1407" s="10">
        <f t="shared" si="25"/>
        <v>1063.0965709330001</v>
      </c>
    </row>
    <row r="1408" spans="1:13" x14ac:dyDescent="0.3">
      <c r="A1408" s="10">
        <v>5</v>
      </c>
      <c r="B1408" s="10" t="s">
        <v>1146</v>
      </c>
      <c r="C1408" s="162" t="s">
        <v>23676</v>
      </c>
      <c r="D1408" s="10" t="s">
        <v>95</v>
      </c>
      <c r="E1408" s="10">
        <v>4686.8595599999999</v>
      </c>
      <c r="F1408" s="10">
        <v>1743.3887933999999</v>
      </c>
      <c r="G1408" s="10">
        <v>1438.4531821</v>
      </c>
      <c r="H1408" s="10">
        <v>6.0829370000000003</v>
      </c>
      <c r="I1408" s="10">
        <v>243.39767500000002</v>
      </c>
      <c r="J1408" s="10">
        <v>111.97351826000001</v>
      </c>
      <c r="K1408" s="10">
        <v>44.552610270999999</v>
      </c>
      <c r="L1408" s="10">
        <v>0.16466001</v>
      </c>
      <c r="M1408" s="10">
        <f t="shared" si="25"/>
        <v>8274.8729360409998</v>
      </c>
    </row>
    <row r="1409" spans="1:13" x14ac:dyDescent="0.3">
      <c r="A1409" s="10">
        <v>5</v>
      </c>
      <c r="B1409" s="10" t="s">
        <v>1146</v>
      </c>
      <c r="C1409" s="162" t="s">
        <v>23678</v>
      </c>
      <c r="D1409" s="10" t="s">
        <v>717</v>
      </c>
      <c r="E1409" s="10">
        <v>281.65006999999997</v>
      </c>
      <c r="F1409" s="10">
        <v>262.09681645000001</v>
      </c>
      <c r="G1409" s="10">
        <v>59.385482000000003</v>
      </c>
      <c r="H1409" s="10">
        <v>0</v>
      </c>
      <c r="I1409" s="10">
        <v>15.431011099999999</v>
      </c>
      <c r="J1409" s="10">
        <v>20.150777928</v>
      </c>
      <c r="K1409" s="10">
        <v>1.6148757419999999</v>
      </c>
      <c r="L1409" s="10">
        <v>0</v>
      </c>
      <c r="M1409" s="10">
        <f t="shared" si="25"/>
        <v>640.32903321999993</v>
      </c>
    </row>
    <row r="1410" spans="1:13" x14ac:dyDescent="0.3">
      <c r="A1410" s="10">
        <v>5</v>
      </c>
      <c r="B1410" s="10" t="s">
        <v>1146</v>
      </c>
      <c r="C1410" s="162" t="s">
        <v>23679</v>
      </c>
      <c r="D1410" s="10" t="s">
        <v>25</v>
      </c>
      <c r="E1410" s="10">
        <v>1205.41238</v>
      </c>
      <c r="F1410" s="10">
        <v>622.38754362999998</v>
      </c>
      <c r="G1410" s="10">
        <v>292.00636655</v>
      </c>
      <c r="H1410" s="10">
        <v>0</v>
      </c>
      <c r="I1410" s="10">
        <v>61.764503000000005</v>
      </c>
      <c r="J1410" s="10">
        <v>49.703017215999999</v>
      </c>
      <c r="K1410" s="10">
        <v>9.4559798551000007</v>
      </c>
      <c r="L1410" s="10">
        <v>0</v>
      </c>
      <c r="M1410" s="10">
        <f t="shared" si="25"/>
        <v>2240.7297902510995</v>
      </c>
    </row>
    <row r="1411" spans="1:13" x14ac:dyDescent="0.3">
      <c r="A1411" s="10">
        <v>5</v>
      </c>
      <c r="B1411" s="10" t="s">
        <v>1146</v>
      </c>
      <c r="C1411" s="162" t="s">
        <v>23680</v>
      </c>
      <c r="D1411" s="10" t="s">
        <v>234</v>
      </c>
      <c r="E1411" s="10">
        <v>8006.7851999999993</v>
      </c>
      <c r="F1411" s="10">
        <v>3158.9649476</v>
      </c>
      <c r="G1411" s="10">
        <v>584.48452172999998</v>
      </c>
      <c r="H1411" s="10">
        <v>0</v>
      </c>
      <c r="I1411" s="10">
        <v>460.36846000000003</v>
      </c>
      <c r="J1411" s="10">
        <v>233.71107964999999</v>
      </c>
      <c r="K1411" s="10">
        <v>17.311020806999998</v>
      </c>
      <c r="L1411" s="10">
        <v>0</v>
      </c>
      <c r="M1411" s="10">
        <f t="shared" si="25"/>
        <v>12461.625229787</v>
      </c>
    </row>
    <row r="1412" spans="1:13" x14ac:dyDescent="0.3">
      <c r="A1412" s="10">
        <v>5</v>
      </c>
      <c r="B1412" s="10" t="s">
        <v>1146</v>
      </c>
      <c r="C1412" s="162" t="s">
        <v>23681</v>
      </c>
      <c r="D1412" s="10" t="s">
        <v>1313</v>
      </c>
      <c r="E1412" s="10">
        <v>691.12878000000001</v>
      </c>
      <c r="F1412" s="10">
        <v>358.02455865000002</v>
      </c>
      <c r="G1412" s="10">
        <v>805.18469032999997</v>
      </c>
      <c r="H1412" s="10">
        <v>0</v>
      </c>
      <c r="I1412" s="10">
        <v>36.760355600000004</v>
      </c>
      <c r="J1412" s="10">
        <v>28.870427721999999</v>
      </c>
      <c r="K1412" s="10">
        <v>24.936813734000001</v>
      </c>
      <c r="L1412" s="10">
        <v>0</v>
      </c>
      <c r="M1412" s="10">
        <f t="shared" si="25"/>
        <v>1944.9056260359998</v>
      </c>
    </row>
    <row r="1413" spans="1:13" x14ac:dyDescent="0.3">
      <c r="A1413" s="10">
        <v>5</v>
      </c>
      <c r="B1413" s="10" t="s">
        <v>1146</v>
      </c>
      <c r="C1413" s="162" t="s">
        <v>23682</v>
      </c>
      <c r="D1413" s="10" t="s">
        <v>677</v>
      </c>
      <c r="E1413" s="10">
        <v>110.16734</v>
      </c>
      <c r="F1413" s="10">
        <v>77.439829123999999</v>
      </c>
      <c r="G1413" s="10">
        <v>30.685825999999999</v>
      </c>
      <c r="H1413" s="10">
        <v>0</v>
      </c>
      <c r="I1413" s="10">
        <v>5.8992907099999998</v>
      </c>
      <c r="J1413" s="10">
        <v>6.1276426919000002</v>
      </c>
      <c r="K1413" s="10">
        <v>0.84046030999999999</v>
      </c>
      <c r="L1413" s="10">
        <v>0</v>
      </c>
      <c r="M1413" s="10">
        <f t="shared" si="25"/>
        <v>231.16038883589999</v>
      </c>
    </row>
    <row r="1414" spans="1:13" x14ac:dyDescent="0.3">
      <c r="A1414" s="10">
        <v>5</v>
      </c>
      <c r="B1414" s="10" t="s">
        <v>1146</v>
      </c>
      <c r="C1414" s="162" t="s">
        <v>23683</v>
      </c>
      <c r="D1414" s="10" t="s">
        <v>725</v>
      </c>
      <c r="E1414" s="10">
        <v>339.72029600000002</v>
      </c>
      <c r="F1414" s="10">
        <v>287.05609547</v>
      </c>
      <c r="G1414" s="10">
        <v>180.39565300000001</v>
      </c>
      <c r="H1414" s="10">
        <v>0</v>
      </c>
      <c r="I1414" s="10">
        <v>18.4742389</v>
      </c>
      <c r="J1414" s="10">
        <v>23.740511159</v>
      </c>
      <c r="K1414" s="10">
        <v>5.6009550499999996</v>
      </c>
      <c r="L1414" s="10">
        <v>0</v>
      </c>
      <c r="M1414" s="10">
        <f t="shared" si="25"/>
        <v>854.98774957900014</v>
      </c>
    </row>
    <row r="1415" spans="1:13" x14ac:dyDescent="0.3">
      <c r="A1415" s="10">
        <v>5</v>
      </c>
      <c r="B1415" s="10" t="s">
        <v>1146</v>
      </c>
      <c r="C1415" s="162" t="s">
        <v>23684</v>
      </c>
      <c r="D1415" s="10" t="s">
        <v>557</v>
      </c>
      <c r="E1415" s="10">
        <v>502.94091000000003</v>
      </c>
      <c r="F1415" s="10">
        <v>463.22671229000002</v>
      </c>
      <c r="G1415" s="10">
        <v>17.400932999999998</v>
      </c>
      <c r="H1415" s="10">
        <v>0</v>
      </c>
      <c r="I1415" s="10">
        <v>29.545848200000002</v>
      </c>
      <c r="J1415" s="10">
        <v>33.017574590000002</v>
      </c>
      <c r="K1415" s="10">
        <v>0.39406416</v>
      </c>
      <c r="L1415" s="10">
        <v>0</v>
      </c>
      <c r="M1415" s="10">
        <f t="shared" ref="M1415:M1478" si="26">SUM(E1415:L1415)</f>
        <v>1046.5260422400002</v>
      </c>
    </row>
    <row r="1416" spans="1:13" x14ac:dyDescent="0.3">
      <c r="A1416" s="10">
        <v>5</v>
      </c>
      <c r="B1416" s="10" t="s">
        <v>1146</v>
      </c>
      <c r="C1416" s="162" t="s">
        <v>23685</v>
      </c>
      <c r="D1416" s="10" t="s">
        <v>29</v>
      </c>
      <c r="E1416" s="10">
        <v>814.98231899999996</v>
      </c>
      <c r="F1416" s="10">
        <v>438.67605566999998</v>
      </c>
      <c r="G1416" s="10">
        <v>137.7088238</v>
      </c>
      <c r="H1416" s="10">
        <v>0</v>
      </c>
      <c r="I1416" s="10">
        <v>33.4399753</v>
      </c>
      <c r="J1416" s="10">
        <v>36.615343805000002</v>
      </c>
      <c r="K1416" s="10">
        <v>4.40385209</v>
      </c>
      <c r="L1416" s="10">
        <v>0</v>
      </c>
      <c r="M1416" s="10">
        <f t="shared" si="26"/>
        <v>1465.8263696650001</v>
      </c>
    </row>
    <row r="1417" spans="1:13" x14ac:dyDescent="0.3">
      <c r="A1417" s="10">
        <v>5</v>
      </c>
      <c r="B1417" s="10" t="s">
        <v>1146</v>
      </c>
      <c r="C1417" s="162" t="s">
        <v>23686</v>
      </c>
      <c r="D1417" s="10" t="s">
        <v>30</v>
      </c>
      <c r="E1417" s="10">
        <v>861.85328000000004</v>
      </c>
      <c r="F1417" s="10">
        <v>297.64862642000003</v>
      </c>
      <c r="G1417" s="10">
        <v>22.841781999999998</v>
      </c>
      <c r="H1417" s="10">
        <v>0</v>
      </c>
      <c r="I1417" s="10">
        <v>40.600868200000001</v>
      </c>
      <c r="J1417" s="10">
        <v>22.861905041</v>
      </c>
      <c r="K1417" s="10">
        <v>0.51727776999999997</v>
      </c>
      <c r="L1417" s="10">
        <v>0</v>
      </c>
      <c r="M1417" s="10">
        <f t="shared" si="26"/>
        <v>1246.3237394309999</v>
      </c>
    </row>
    <row r="1418" spans="1:13" x14ac:dyDescent="0.3">
      <c r="A1418" s="10">
        <v>5</v>
      </c>
      <c r="B1418" s="10" t="s">
        <v>1146</v>
      </c>
      <c r="C1418" s="162" t="s">
        <v>23687</v>
      </c>
      <c r="D1418" s="10" t="s">
        <v>64</v>
      </c>
      <c r="E1418" s="10">
        <v>464.88522399999999</v>
      </c>
      <c r="F1418" s="10">
        <v>264.93065696000002</v>
      </c>
      <c r="G1418" s="10">
        <v>25.5466756</v>
      </c>
      <c r="H1418" s="10">
        <v>0</v>
      </c>
      <c r="I1418" s="10">
        <v>20.466644300000002</v>
      </c>
      <c r="J1418" s="10">
        <v>22.236361893000002</v>
      </c>
      <c r="K1418" s="10">
        <v>0.69802606</v>
      </c>
      <c r="L1418" s="10">
        <v>0</v>
      </c>
      <c r="M1418" s="10">
        <f t="shared" si="26"/>
        <v>798.76358881299984</v>
      </c>
    </row>
    <row r="1419" spans="1:13" x14ac:dyDescent="0.3">
      <c r="A1419" s="10">
        <v>5</v>
      </c>
      <c r="B1419" s="10" t="s">
        <v>1146</v>
      </c>
      <c r="C1419" s="162" t="s">
        <v>23689</v>
      </c>
      <c r="D1419" s="10" t="s">
        <v>23688</v>
      </c>
      <c r="E1419" s="10">
        <v>294.80787099999998</v>
      </c>
      <c r="F1419" s="10">
        <v>340.58758168999998</v>
      </c>
      <c r="G1419" s="10">
        <v>1192.9100335999999</v>
      </c>
      <c r="H1419" s="10">
        <v>0</v>
      </c>
      <c r="I1419" s="10">
        <v>16.086399799999999</v>
      </c>
      <c r="J1419" s="10">
        <v>26.648205130000001</v>
      </c>
      <c r="K1419" s="10">
        <v>37.169128225000001</v>
      </c>
      <c r="L1419" s="10">
        <v>0</v>
      </c>
      <c r="M1419" s="10">
        <f t="shared" si="26"/>
        <v>1908.2092194449997</v>
      </c>
    </row>
    <row r="1420" spans="1:13" x14ac:dyDescent="0.3">
      <c r="A1420" s="10">
        <v>5</v>
      </c>
      <c r="B1420" s="10" t="s">
        <v>1146</v>
      </c>
      <c r="C1420" s="162" t="s">
        <v>23690</v>
      </c>
      <c r="D1420" s="10" t="s">
        <v>701</v>
      </c>
      <c r="E1420" s="10">
        <v>43.067079999999997</v>
      </c>
      <c r="F1420" s="10">
        <v>24.028247948000001</v>
      </c>
      <c r="G1420" s="10">
        <v>0</v>
      </c>
      <c r="H1420" s="10">
        <v>2.22458</v>
      </c>
      <c r="I1420" s="10">
        <v>2.3539810399999999</v>
      </c>
      <c r="J1420" s="10">
        <v>1.8404979758</v>
      </c>
      <c r="K1420" s="10">
        <v>0</v>
      </c>
      <c r="L1420" s="10">
        <v>2.172E-2</v>
      </c>
      <c r="M1420" s="10">
        <f t="shared" si="26"/>
        <v>73.536106963800009</v>
      </c>
    </row>
    <row r="1421" spans="1:13" x14ac:dyDescent="0.3">
      <c r="A1421" s="10">
        <v>5</v>
      </c>
      <c r="B1421" s="10" t="s">
        <v>1146</v>
      </c>
      <c r="C1421" s="162" t="s">
        <v>23691</v>
      </c>
      <c r="D1421" s="10" t="s">
        <v>111</v>
      </c>
      <c r="E1421" s="10">
        <v>161.28368899999998</v>
      </c>
      <c r="F1421" s="10">
        <v>104.62356513</v>
      </c>
      <c r="G1421" s="10">
        <v>32.709887899999998</v>
      </c>
      <c r="H1421" s="10">
        <v>0</v>
      </c>
      <c r="I1421" s="10">
        <v>8.8054278000000004</v>
      </c>
      <c r="J1421" s="10">
        <v>8.2555995625000005</v>
      </c>
      <c r="K1421" s="10">
        <v>0.85118143999999996</v>
      </c>
      <c r="L1421" s="10">
        <v>0</v>
      </c>
      <c r="M1421" s="10">
        <f t="shared" si="26"/>
        <v>316.52935083249997</v>
      </c>
    </row>
    <row r="1422" spans="1:13" x14ac:dyDescent="0.3">
      <c r="A1422" s="10">
        <v>5</v>
      </c>
      <c r="B1422" s="10" t="s">
        <v>1146</v>
      </c>
      <c r="C1422" s="162" t="s">
        <v>23693</v>
      </c>
      <c r="D1422" s="10" t="s">
        <v>23692</v>
      </c>
      <c r="E1422" s="10">
        <v>209.16811200000001</v>
      </c>
      <c r="F1422" s="10">
        <v>133.02863914</v>
      </c>
      <c r="G1422" s="10">
        <v>17.906244999999998</v>
      </c>
      <c r="H1422" s="10">
        <v>0</v>
      </c>
      <c r="I1422" s="10">
        <v>11.3004091</v>
      </c>
      <c r="J1422" s="10">
        <v>10.323035707000001</v>
      </c>
      <c r="K1422" s="10">
        <v>0.40550835000000002</v>
      </c>
      <c r="L1422" s="10">
        <v>0</v>
      </c>
      <c r="M1422" s="10">
        <f t="shared" si="26"/>
        <v>382.13194929700001</v>
      </c>
    </row>
    <row r="1423" spans="1:13" x14ac:dyDescent="0.3">
      <c r="A1423" s="10">
        <v>5</v>
      </c>
      <c r="B1423" s="10" t="s">
        <v>1146</v>
      </c>
      <c r="C1423" s="162" t="s">
        <v>23695</v>
      </c>
      <c r="D1423" s="10" t="s">
        <v>23694</v>
      </c>
      <c r="E1423" s="10">
        <v>97.50874499999999</v>
      </c>
      <c r="F1423" s="10">
        <v>192.28834549999999</v>
      </c>
      <c r="G1423" s="10">
        <v>59.009070000000001</v>
      </c>
      <c r="H1423" s="10">
        <v>0</v>
      </c>
      <c r="I1423" s="10">
        <v>5.3780960799999997</v>
      </c>
      <c r="J1423" s="10">
        <v>15.853462668000001</v>
      </c>
      <c r="K1423" s="10">
        <v>1.7371555000000001</v>
      </c>
      <c r="L1423" s="10">
        <v>0</v>
      </c>
      <c r="M1423" s="10">
        <f t="shared" si="26"/>
        <v>371.774874748</v>
      </c>
    </row>
    <row r="1424" spans="1:13" x14ac:dyDescent="0.3">
      <c r="A1424" s="10">
        <v>5</v>
      </c>
      <c r="B1424" s="10" t="s">
        <v>1146</v>
      </c>
      <c r="C1424" s="162" t="s">
        <v>23696</v>
      </c>
      <c r="D1424" s="10" t="s">
        <v>340</v>
      </c>
      <c r="E1424" s="10">
        <v>407.461907</v>
      </c>
      <c r="F1424" s="10">
        <v>74.046069047000003</v>
      </c>
      <c r="G1424" s="10">
        <v>6.3391726999999998</v>
      </c>
      <c r="H1424" s="10">
        <v>55.35669</v>
      </c>
      <c r="I1424" s="10">
        <v>17.2835219</v>
      </c>
      <c r="J1424" s="10">
        <v>5.6743257842999997</v>
      </c>
      <c r="K1424" s="10">
        <v>0.14355813000000001</v>
      </c>
      <c r="L1424" s="10">
        <v>0.54067019999999999</v>
      </c>
      <c r="M1424" s="10">
        <f t="shared" si="26"/>
        <v>566.84591476129992</v>
      </c>
    </row>
    <row r="1425" spans="1:13" x14ac:dyDescent="0.3">
      <c r="A1425" s="10">
        <v>5</v>
      </c>
      <c r="B1425" s="10" t="s">
        <v>1146</v>
      </c>
      <c r="C1425" s="162" t="s">
        <v>23697</v>
      </c>
      <c r="D1425" s="10" t="s">
        <v>271</v>
      </c>
      <c r="E1425" s="10">
        <v>141.629098</v>
      </c>
      <c r="F1425" s="10">
        <v>122.07571511</v>
      </c>
      <c r="G1425" s="10">
        <v>102.46569309</v>
      </c>
      <c r="H1425" s="10">
        <v>0</v>
      </c>
      <c r="I1425" s="10">
        <v>7.6149285999999998</v>
      </c>
      <c r="J1425" s="10">
        <v>10.627314225999999</v>
      </c>
      <c r="K1425" s="10">
        <v>3.3062379100000001</v>
      </c>
      <c r="L1425" s="10">
        <v>0</v>
      </c>
      <c r="M1425" s="10">
        <f t="shared" si="26"/>
        <v>387.71898693600002</v>
      </c>
    </row>
    <row r="1426" spans="1:13" x14ac:dyDescent="0.3">
      <c r="A1426" s="10">
        <v>5</v>
      </c>
      <c r="B1426" s="10" t="s">
        <v>1146</v>
      </c>
      <c r="C1426" s="162" t="s">
        <v>23698</v>
      </c>
      <c r="D1426" s="10" t="s">
        <v>341</v>
      </c>
      <c r="E1426" s="10">
        <v>2138.28917</v>
      </c>
      <c r="F1426" s="10">
        <v>940.16002028000003</v>
      </c>
      <c r="G1426" s="10">
        <v>1098.5628326999999</v>
      </c>
      <c r="H1426" s="10">
        <v>8.9714930000000006</v>
      </c>
      <c r="I1426" s="10">
        <v>105.347949</v>
      </c>
      <c r="J1426" s="10">
        <v>56.171442716999998</v>
      </c>
      <c r="K1426" s="10">
        <v>34.231220129999997</v>
      </c>
      <c r="L1426" s="10">
        <v>0.24292981999999999</v>
      </c>
      <c r="M1426" s="10">
        <f t="shared" si="26"/>
        <v>4381.977057647</v>
      </c>
    </row>
    <row r="1427" spans="1:13" x14ac:dyDescent="0.3">
      <c r="A1427" s="10">
        <v>5</v>
      </c>
      <c r="B1427" s="10" t="s">
        <v>1146</v>
      </c>
      <c r="C1427" s="162" t="s">
        <v>23699</v>
      </c>
      <c r="D1427" s="10" t="s">
        <v>342</v>
      </c>
      <c r="E1427" s="10">
        <v>580.88565100000005</v>
      </c>
      <c r="F1427" s="10">
        <v>307.68010494999999</v>
      </c>
      <c r="G1427" s="10">
        <v>69.955601999999999</v>
      </c>
      <c r="H1427" s="10">
        <v>19.16262</v>
      </c>
      <c r="I1427" s="10">
        <v>25.029633800000003</v>
      </c>
      <c r="J1427" s="10">
        <v>25.248014046000002</v>
      </c>
      <c r="K1427" s="10">
        <v>1.584224589</v>
      </c>
      <c r="L1427" s="10">
        <v>0.18715999999999999</v>
      </c>
      <c r="M1427" s="10">
        <f t="shared" si="26"/>
        <v>1029.7330103850002</v>
      </c>
    </row>
    <row r="1428" spans="1:13" x14ac:dyDescent="0.3">
      <c r="A1428" s="10">
        <v>5</v>
      </c>
      <c r="B1428" s="10" t="s">
        <v>1146</v>
      </c>
      <c r="C1428" s="162" t="s">
        <v>23700</v>
      </c>
      <c r="D1428" s="10" t="s">
        <v>67</v>
      </c>
      <c r="E1428" s="10">
        <v>102.01423699999999</v>
      </c>
      <c r="F1428" s="10">
        <v>313.75821286000001</v>
      </c>
      <c r="G1428" s="10">
        <v>0.73966679999999996</v>
      </c>
      <c r="H1428" s="10">
        <v>0</v>
      </c>
      <c r="I1428" s="10">
        <v>5.5026092200000001</v>
      </c>
      <c r="J1428" s="10">
        <v>26.444124757000001</v>
      </c>
      <c r="K1428" s="10">
        <v>2.2061226E-2</v>
      </c>
      <c r="L1428" s="10">
        <v>0</v>
      </c>
      <c r="M1428" s="10">
        <f t="shared" si="26"/>
        <v>448.48091186300002</v>
      </c>
    </row>
    <row r="1429" spans="1:13" x14ac:dyDescent="0.3">
      <c r="A1429" s="10">
        <v>5</v>
      </c>
      <c r="B1429" s="10" t="s">
        <v>1146</v>
      </c>
      <c r="C1429" s="162" t="s">
        <v>23701</v>
      </c>
      <c r="D1429" s="10" t="s">
        <v>644</v>
      </c>
      <c r="E1429" s="10">
        <v>1075.68932</v>
      </c>
      <c r="F1429" s="10">
        <v>291.83523068</v>
      </c>
      <c r="G1429" s="10">
        <v>275.74476919</v>
      </c>
      <c r="H1429" s="10">
        <v>0</v>
      </c>
      <c r="I1429" s="10">
        <v>40.930772099999999</v>
      </c>
      <c r="J1429" s="10">
        <v>23.539463057999999</v>
      </c>
      <c r="K1429" s="10">
        <v>8.2243195419999999</v>
      </c>
      <c r="L1429" s="10">
        <v>0</v>
      </c>
      <c r="M1429" s="10">
        <f t="shared" si="26"/>
        <v>1715.9638745699999</v>
      </c>
    </row>
    <row r="1430" spans="1:13" x14ac:dyDescent="0.3">
      <c r="A1430" s="10">
        <v>5</v>
      </c>
      <c r="B1430" s="10" t="s">
        <v>1146</v>
      </c>
      <c r="C1430" s="162" t="s">
        <v>23702</v>
      </c>
      <c r="D1430" s="10" t="s">
        <v>305</v>
      </c>
      <c r="E1430" s="10">
        <v>181.77765500000001</v>
      </c>
      <c r="F1430" s="10">
        <v>452.09600519000003</v>
      </c>
      <c r="G1430" s="10">
        <v>224.09503000000001</v>
      </c>
      <c r="H1430" s="10">
        <v>0</v>
      </c>
      <c r="I1430" s="10">
        <v>9.8984436000000002</v>
      </c>
      <c r="J1430" s="10">
        <v>37.341837269999999</v>
      </c>
      <c r="K1430" s="10">
        <v>6.6838379999999997</v>
      </c>
      <c r="L1430" s="10">
        <v>0</v>
      </c>
      <c r="M1430" s="10">
        <f t="shared" si="26"/>
        <v>911.89280905999999</v>
      </c>
    </row>
    <row r="1431" spans="1:13" x14ac:dyDescent="0.3">
      <c r="A1431" s="10">
        <v>5</v>
      </c>
      <c r="B1431" s="10" t="s">
        <v>1146</v>
      </c>
      <c r="C1431" s="162" t="s">
        <v>23704</v>
      </c>
      <c r="D1431" s="10" t="s">
        <v>23703</v>
      </c>
      <c r="E1431" s="10">
        <v>421.93649599999998</v>
      </c>
      <c r="F1431" s="10">
        <v>217.19919798000001</v>
      </c>
      <c r="G1431" s="10">
        <v>33.525520999999998</v>
      </c>
      <c r="H1431" s="10">
        <v>0</v>
      </c>
      <c r="I1431" s="10">
        <v>20.2793393</v>
      </c>
      <c r="J1431" s="10">
        <v>17.897627048</v>
      </c>
      <c r="K1431" s="10">
        <v>0.94791155000000005</v>
      </c>
      <c r="L1431" s="10">
        <v>0</v>
      </c>
      <c r="M1431" s="10">
        <f t="shared" si="26"/>
        <v>711.78609287799998</v>
      </c>
    </row>
    <row r="1432" spans="1:13" x14ac:dyDescent="0.3">
      <c r="A1432" s="10">
        <v>5</v>
      </c>
      <c r="B1432" s="10" t="s">
        <v>1146</v>
      </c>
      <c r="C1432" s="162" t="s">
        <v>23706</v>
      </c>
      <c r="D1432" s="10" t="s">
        <v>23705</v>
      </c>
      <c r="E1432" s="10">
        <v>124.17299</v>
      </c>
      <c r="F1432" s="10">
        <v>309.43310958000001</v>
      </c>
      <c r="G1432" s="10">
        <v>36.945588999999998</v>
      </c>
      <c r="H1432" s="10">
        <v>0</v>
      </c>
      <c r="I1432" s="10">
        <v>6.9107778</v>
      </c>
      <c r="J1432" s="10">
        <v>26.247919425999999</v>
      </c>
      <c r="K1432" s="10">
        <v>1.1019355799999999</v>
      </c>
      <c r="L1432" s="10">
        <v>0</v>
      </c>
      <c r="M1432" s="10">
        <f t="shared" si="26"/>
        <v>504.81232138599995</v>
      </c>
    </row>
    <row r="1433" spans="1:13" x14ac:dyDescent="0.3">
      <c r="A1433" s="10">
        <v>5</v>
      </c>
      <c r="B1433" s="10" t="s">
        <v>1146</v>
      </c>
      <c r="C1433" s="162" t="s">
        <v>23708</v>
      </c>
      <c r="D1433" s="10" t="s">
        <v>363</v>
      </c>
      <c r="E1433" s="10">
        <v>440.57774000000001</v>
      </c>
      <c r="F1433" s="10">
        <v>111.71071474</v>
      </c>
      <c r="G1433" s="10">
        <v>9.2458120000000008</v>
      </c>
      <c r="H1433" s="10">
        <v>0</v>
      </c>
      <c r="I1433" s="10">
        <v>21.2463303</v>
      </c>
      <c r="J1433" s="10">
        <v>9.0449657611000003</v>
      </c>
      <c r="K1433" s="10">
        <v>0.20938175000000001</v>
      </c>
      <c r="L1433" s="10">
        <v>0</v>
      </c>
      <c r="M1433" s="10">
        <f t="shared" si="26"/>
        <v>592.03494455110001</v>
      </c>
    </row>
    <row r="1434" spans="1:13" x14ac:dyDescent="0.3">
      <c r="A1434" s="10">
        <v>5</v>
      </c>
      <c r="B1434" s="10" t="s">
        <v>1146</v>
      </c>
      <c r="C1434" s="162" t="s">
        <v>23709</v>
      </c>
      <c r="D1434" s="10" t="s">
        <v>34</v>
      </c>
      <c r="E1434" s="10">
        <v>1168.94668</v>
      </c>
      <c r="F1434" s="10">
        <v>373.68099511999998</v>
      </c>
      <c r="G1434" s="10">
        <v>35.000971974000002</v>
      </c>
      <c r="H1434" s="10">
        <v>0</v>
      </c>
      <c r="I1434" s="10">
        <v>45.824558500000002</v>
      </c>
      <c r="J1434" s="10">
        <v>30.862798720000001</v>
      </c>
      <c r="K1434" s="10">
        <v>0.92119612719999999</v>
      </c>
      <c r="L1434" s="10">
        <v>0</v>
      </c>
      <c r="M1434" s="10">
        <f t="shared" si="26"/>
        <v>1655.2372004412</v>
      </c>
    </row>
    <row r="1435" spans="1:13" x14ac:dyDescent="0.3">
      <c r="A1435" s="10">
        <v>5</v>
      </c>
      <c r="B1435" s="10" t="s">
        <v>1146</v>
      </c>
      <c r="C1435" s="162" t="s">
        <v>23710</v>
      </c>
      <c r="D1435" s="10" t="s">
        <v>1154</v>
      </c>
      <c r="E1435" s="10">
        <v>346.85823199999999</v>
      </c>
      <c r="F1435" s="10">
        <v>217.04996518999999</v>
      </c>
      <c r="G1435" s="10">
        <v>51.3728719</v>
      </c>
      <c r="H1435" s="10">
        <v>17.98443</v>
      </c>
      <c r="I1435" s="10">
        <v>16.193303799999999</v>
      </c>
      <c r="J1435" s="10">
        <v>17.898107314000001</v>
      </c>
      <c r="K1435" s="10">
        <v>1.5611419259999999</v>
      </c>
      <c r="L1435" s="10">
        <v>0.17565</v>
      </c>
      <c r="M1435" s="10">
        <f t="shared" si="26"/>
        <v>669.09370212999988</v>
      </c>
    </row>
    <row r="1436" spans="1:13" x14ac:dyDescent="0.3">
      <c r="A1436" s="10">
        <v>5</v>
      </c>
      <c r="B1436" s="10" t="s">
        <v>1146</v>
      </c>
      <c r="C1436" s="162" t="s">
        <v>23707</v>
      </c>
      <c r="D1436" s="10" t="s">
        <v>344</v>
      </c>
      <c r="E1436" s="10">
        <v>1748.5591000000002</v>
      </c>
      <c r="F1436" s="10">
        <v>908.22148483000001</v>
      </c>
      <c r="G1436" s="10">
        <v>872.85716520999995</v>
      </c>
      <c r="H1436" s="10">
        <v>0</v>
      </c>
      <c r="I1436" s="10">
        <v>99.705958999999993</v>
      </c>
      <c r="J1436" s="10">
        <v>70.626909244000004</v>
      </c>
      <c r="K1436" s="10">
        <v>27.649506785</v>
      </c>
      <c r="L1436" s="10">
        <v>0</v>
      </c>
      <c r="M1436" s="10">
        <f t="shared" si="26"/>
        <v>3727.6201250690006</v>
      </c>
    </row>
    <row r="1437" spans="1:13" x14ac:dyDescent="0.3">
      <c r="A1437" s="10">
        <v>5</v>
      </c>
      <c r="B1437" s="10" t="s">
        <v>1146</v>
      </c>
      <c r="C1437" s="162" t="s">
        <v>23712</v>
      </c>
      <c r="D1437" s="10" t="s">
        <v>23711</v>
      </c>
      <c r="E1437" s="10">
        <v>303.06850099999997</v>
      </c>
      <c r="F1437" s="10">
        <v>175.84338124000001</v>
      </c>
      <c r="G1437" s="10">
        <v>154.7673806</v>
      </c>
      <c r="H1437" s="10">
        <v>0</v>
      </c>
      <c r="I1437" s="10">
        <v>15.995646800000001</v>
      </c>
      <c r="J1437" s="10">
        <v>14.300160309000001</v>
      </c>
      <c r="K1437" s="10">
        <v>5.2669073260000001</v>
      </c>
      <c r="L1437" s="10">
        <v>0</v>
      </c>
      <c r="M1437" s="10">
        <f t="shared" si="26"/>
        <v>669.24197727500007</v>
      </c>
    </row>
    <row r="1438" spans="1:13" x14ac:dyDescent="0.3">
      <c r="A1438" s="10">
        <v>5</v>
      </c>
      <c r="B1438" s="10" t="s">
        <v>1146</v>
      </c>
      <c r="C1438" s="162" t="s">
        <v>23713</v>
      </c>
      <c r="D1438" s="10" t="s">
        <v>1235</v>
      </c>
      <c r="E1438" s="10">
        <v>1188.8868399999999</v>
      </c>
      <c r="F1438" s="10">
        <v>265.08505266999998</v>
      </c>
      <c r="G1438" s="10">
        <v>29.008651</v>
      </c>
      <c r="H1438" s="10">
        <v>0</v>
      </c>
      <c r="I1438" s="10">
        <v>44.336175500000003</v>
      </c>
      <c r="J1438" s="10">
        <v>19.076004566999998</v>
      </c>
      <c r="K1438" s="10">
        <v>0.65693493999999997</v>
      </c>
      <c r="L1438" s="10">
        <v>0</v>
      </c>
      <c r="M1438" s="10">
        <f t="shared" si="26"/>
        <v>1547.0496586769998</v>
      </c>
    </row>
    <row r="1439" spans="1:13" x14ac:dyDescent="0.3">
      <c r="A1439" s="10">
        <v>5</v>
      </c>
      <c r="B1439" s="10" t="s">
        <v>1146</v>
      </c>
      <c r="C1439" s="162" t="s">
        <v>23714</v>
      </c>
      <c r="D1439" s="10" t="s">
        <v>854</v>
      </c>
      <c r="E1439" s="10">
        <v>259.77209700000003</v>
      </c>
      <c r="F1439" s="10">
        <v>236.37333311</v>
      </c>
      <c r="G1439" s="10">
        <v>343.35060040000002</v>
      </c>
      <c r="H1439" s="10">
        <v>0</v>
      </c>
      <c r="I1439" s="10">
        <v>13.732079300000001</v>
      </c>
      <c r="J1439" s="10">
        <v>19.294964008000001</v>
      </c>
      <c r="K1439" s="10">
        <v>10.122482525000001</v>
      </c>
      <c r="L1439" s="10">
        <v>0</v>
      </c>
      <c r="M1439" s="10">
        <f t="shared" si="26"/>
        <v>882.64555634300007</v>
      </c>
    </row>
    <row r="1440" spans="1:13" x14ac:dyDescent="0.3">
      <c r="A1440" s="10">
        <v>5</v>
      </c>
      <c r="B1440" s="10" t="s">
        <v>1146</v>
      </c>
      <c r="C1440" s="162" t="s">
        <v>23716</v>
      </c>
      <c r="D1440" s="10" t="s">
        <v>23715</v>
      </c>
      <c r="E1440" s="10">
        <v>74.696219999999997</v>
      </c>
      <c r="F1440" s="10">
        <v>88.438595222999993</v>
      </c>
      <c r="G1440" s="10">
        <v>0</v>
      </c>
      <c r="H1440" s="10">
        <v>4.5093800000000002</v>
      </c>
      <c r="I1440" s="10">
        <v>4.1068862199999998</v>
      </c>
      <c r="J1440" s="10">
        <v>6.6052828433000004</v>
      </c>
      <c r="K1440" s="10">
        <v>0</v>
      </c>
      <c r="L1440" s="10">
        <v>4.4040000000000003E-2</v>
      </c>
      <c r="M1440" s="10">
        <f t="shared" si="26"/>
        <v>178.40040428629996</v>
      </c>
    </row>
    <row r="1441" spans="1:13" x14ac:dyDescent="0.3">
      <c r="A1441" s="10">
        <v>5</v>
      </c>
      <c r="B1441" s="10" t="s">
        <v>1146</v>
      </c>
      <c r="C1441" s="162" t="s">
        <v>23717</v>
      </c>
      <c r="D1441" s="10" t="s">
        <v>1156</v>
      </c>
      <c r="E1441" s="10">
        <v>1325.13113</v>
      </c>
      <c r="F1441" s="10">
        <v>786.53827054999999</v>
      </c>
      <c r="G1441" s="10">
        <v>491.53164450000003</v>
      </c>
      <c r="H1441" s="10">
        <v>0</v>
      </c>
      <c r="I1441" s="10">
        <v>61.927658999999998</v>
      </c>
      <c r="J1441" s="10">
        <v>61.545001036999999</v>
      </c>
      <c r="K1441" s="10">
        <v>16.443820330000001</v>
      </c>
      <c r="L1441" s="10">
        <v>0</v>
      </c>
      <c r="M1441" s="10">
        <f t="shared" si="26"/>
        <v>2743.1175254169998</v>
      </c>
    </row>
    <row r="1442" spans="1:13" x14ac:dyDescent="0.3">
      <c r="A1442" s="10">
        <v>5</v>
      </c>
      <c r="B1442" s="10" t="s">
        <v>1146</v>
      </c>
      <c r="C1442" s="162" t="s">
        <v>23719</v>
      </c>
      <c r="D1442" s="10" t="s">
        <v>23718</v>
      </c>
      <c r="E1442" s="10">
        <v>127.40384299999999</v>
      </c>
      <c r="F1442" s="10">
        <v>223.66099560000001</v>
      </c>
      <c r="G1442" s="10">
        <v>39.836372206999997</v>
      </c>
      <c r="H1442" s="10">
        <v>0</v>
      </c>
      <c r="I1442" s="10">
        <v>6.8060049000000005</v>
      </c>
      <c r="J1442" s="10">
        <v>18.935187045999999</v>
      </c>
      <c r="K1442" s="10">
        <v>1.3950172808000001</v>
      </c>
      <c r="L1442" s="10">
        <v>0</v>
      </c>
      <c r="M1442" s="10">
        <f t="shared" si="26"/>
        <v>418.03742003380006</v>
      </c>
    </row>
    <row r="1443" spans="1:13" x14ac:dyDescent="0.3">
      <c r="A1443" s="10">
        <v>5</v>
      </c>
      <c r="B1443" s="10" t="s">
        <v>1146</v>
      </c>
      <c r="C1443" s="162" t="s">
        <v>23720</v>
      </c>
      <c r="D1443" s="10" t="s">
        <v>688</v>
      </c>
      <c r="E1443" s="10">
        <v>62.182317999999995</v>
      </c>
      <c r="F1443" s="10">
        <v>118.77719834</v>
      </c>
      <c r="G1443" s="10">
        <v>39.354861810999999</v>
      </c>
      <c r="H1443" s="10">
        <v>0</v>
      </c>
      <c r="I1443" s="10">
        <v>3.3650882200000001</v>
      </c>
      <c r="J1443" s="10">
        <v>9.7277835760000002</v>
      </c>
      <c r="K1443" s="10">
        <v>1.1456178988000001</v>
      </c>
      <c r="L1443" s="10">
        <v>0</v>
      </c>
      <c r="M1443" s="10">
        <f t="shared" si="26"/>
        <v>234.55286784579999</v>
      </c>
    </row>
    <row r="1444" spans="1:13" x14ac:dyDescent="0.3">
      <c r="A1444" s="10">
        <v>5</v>
      </c>
      <c r="B1444" s="10" t="s">
        <v>1146</v>
      </c>
      <c r="C1444" s="162" t="s">
        <v>23721</v>
      </c>
      <c r="D1444" s="10" t="s">
        <v>346</v>
      </c>
      <c r="E1444" s="10">
        <v>1282.90157</v>
      </c>
      <c r="F1444" s="10">
        <v>659.36878240999999</v>
      </c>
      <c r="G1444" s="10">
        <v>500.49928244</v>
      </c>
      <c r="H1444" s="10">
        <v>0</v>
      </c>
      <c r="I1444" s="10">
        <v>70.448831999999996</v>
      </c>
      <c r="J1444" s="10">
        <v>50.688796433</v>
      </c>
      <c r="K1444" s="10">
        <v>14.529935839</v>
      </c>
      <c r="L1444" s="10">
        <v>0</v>
      </c>
      <c r="M1444" s="10">
        <f t="shared" si="26"/>
        <v>2578.4371991219996</v>
      </c>
    </row>
    <row r="1445" spans="1:13" x14ac:dyDescent="0.3">
      <c r="A1445" s="10">
        <v>5</v>
      </c>
      <c r="B1445" s="10" t="s">
        <v>1146</v>
      </c>
      <c r="C1445" s="162" t="s">
        <v>23723</v>
      </c>
      <c r="D1445" s="10" t="s">
        <v>23722</v>
      </c>
      <c r="E1445" s="10">
        <v>431.98438099999998</v>
      </c>
      <c r="F1445" s="10">
        <v>162.48882347</v>
      </c>
      <c r="G1445" s="10">
        <v>408.84987619999998</v>
      </c>
      <c r="H1445" s="10">
        <v>0</v>
      </c>
      <c r="I1445" s="10">
        <v>18.793135100000001</v>
      </c>
      <c r="J1445" s="10">
        <v>13.526096577000001</v>
      </c>
      <c r="K1445" s="10">
        <v>12.004408089</v>
      </c>
      <c r="L1445" s="10">
        <v>0</v>
      </c>
      <c r="M1445" s="10">
        <f t="shared" si="26"/>
        <v>1047.6467204359999</v>
      </c>
    </row>
    <row r="1446" spans="1:13" x14ac:dyDescent="0.3">
      <c r="A1446" s="10">
        <v>5</v>
      </c>
      <c r="B1446" s="10" t="s">
        <v>1146</v>
      </c>
      <c r="C1446" s="162" t="s">
        <v>23724</v>
      </c>
      <c r="D1446" s="10" t="s">
        <v>347</v>
      </c>
      <c r="E1446" s="10">
        <v>1165.07808</v>
      </c>
      <c r="F1446" s="10">
        <v>382.48521799999997</v>
      </c>
      <c r="G1446" s="10">
        <v>798.78318205000005</v>
      </c>
      <c r="H1446" s="10">
        <v>0</v>
      </c>
      <c r="I1446" s="10">
        <v>65.834381399999998</v>
      </c>
      <c r="J1446" s="10">
        <v>29.785295807000001</v>
      </c>
      <c r="K1446" s="10">
        <v>23.380253063000001</v>
      </c>
      <c r="L1446" s="10">
        <v>0</v>
      </c>
      <c r="M1446" s="10">
        <f t="shared" si="26"/>
        <v>2465.3464103199999</v>
      </c>
    </row>
    <row r="1447" spans="1:13" x14ac:dyDescent="0.3">
      <c r="A1447" s="10">
        <v>5</v>
      </c>
      <c r="B1447" s="10" t="s">
        <v>1146</v>
      </c>
      <c r="C1447" s="162" t="s">
        <v>23725</v>
      </c>
      <c r="D1447" s="10" t="s">
        <v>349</v>
      </c>
      <c r="E1447" s="10">
        <v>211.15825799999999</v>
      </c>
      <c r="F1447" s="10">
        <v>318.10296553000001</v>
      </c>
      <c r="G1447" s="10">
        <v>270.11808400000001</v>
      </c>
      <c r="H1447" s="10">
        <v>0</v>
      </c>
      <c r="I1447" s="10">
        <v>11.6594794</v>
      </c>
      <c r="J1447" s="10">
        <v>26.053160417000001</v>
      </c>
      <c r="K1447" s="10">
        <v>9.4591896000000002</v>
      </c>
      <c r="L1447" s="10">
        <v>0</v>
      </c>
      <c r="M1447" s="10">
        <f t="shared" si="26"/>
        <v>846.55113694699992</v>
      </c>
    </row>
    <row r="1448" spans="1:13" x14ac:dyDescent="0.3">
      <c r="A1448" s="10">
        <v>5</v>
      </c>
      <c r="B1448" s="10" t="s">
        <v>1146</v>
      </c>
      <c r="C1448" s="162" t="s">
        <v>23726</v>
      </c>
      <c r="D1448" s="10" t="s">
        <v>367</v>
      </c>
      <c r="E1448" s="10">
        <v>177.84338299999999</v>
      </c>
      <c r="F1448" s="10">
        <v>222.13189456000001</v>
      </c>
      <c r="G1448" s="10">
        <v>194.02359999999999</v>
      </c>
      <c r="H1448" s="10">
        <v>0</v>
      </c>
      <c r="I1448" s="10">
        <v>9.2600291000000006</v>
      </c>
      <c r="J1448" s="10">
        <v>18.765988359000001</v>
      </c>
      <c r="K1448" s="10">
        <v>6.7944509999999996</v>
      </c>
      <c r="L1448" s="10">
        <v>0</v>
      </c>
      <c r="M1448" s="10">
        <f t="shared" si="26"/>
        <v>628.81934601899991</v>
      </c>
    </row>
    <row r="1449" spans="1:13" x14ac:dyDescent="0.3">
      <c r="A1449" s="10">
        <v>5</v>
      </c>
      <c r="B1449" s="10" t="s">
        <v>1146</v>
      </c>
      <c r="C1449" s="162" t="s">
        <v>23727</v>
      </c>
      <c r="D1449" s="10" t="s">
        <v>351</v>
      </c>
      <c r="E1449" s="10">
        <v>773.05669999999998</v>
      </c>
      <c r="F1449" s="10">
        <v>278.11433377999998</v>
      </c>
      <c r="G1449" s="10">
        <v>19.018019373000001</v>
      </c>
      <c r="H1449" s="10">
        <v>13.532</v>
      </c>
      <c r="I1449" s="10">
        <v>34.770160099999998</v>
      </c>
      <c r="J1449" s="10">
        <v>21.380291296999999</v>
      </c>
      <c r="K1449" s="10">
        <v>0.56752375020000001</v>
      </c>
      <c r="L1449" s="10">
        <v>0.13216</v>
      </c>
      <c r="M1449" s="10">
        <f t="shared" si="26"/>
        <v>1140.5711883002</v>
      </c>
    </row>
    <row r="1450" spans="1:13" x14ac:dyDescent="0.3">
      <c r="A1450" s="10">
        <v>5</v>
      </c>
      <c r="B1450" s="10" t="s">
        <v>1146</v>
      </c>
      <c r="C1450" s="162" t="s">
        <v>23728</v>
      </c>
      <c r="D1450" s="10" t="s">
        <v>69</v>
      </c>
      <c r="E1450" s="10">
        <v>178.10471699999999</v>
      </c>
      <c r="F1450" s="10">
        <v>200.25292260000001</v>
      </c>
      <c r="G1450" s="10">
        <v>65.891875999999996</v>
      </c>
      <c r="H1450" s="10">
        <v>0</v>
      </c>
      <c r="I1450" s="10">
        <v>10.0496654</v>
      </c>
      <c r="J1450" s="10">
        <v>16.313277926000001</v>
      </c>
      <c r="K1450" s="10">
        <v>1.81656036</v>
      </c>
      <c r="L1450" s="10">
        <v>0</v>
      </c>
      <c r="M1450" s="10">
        <f t="shared" si="26"/>
        <v>472.42901928599997</v>
      </c>
    </row>
    <row r="1451" spans="1:13" x14ac:dyDescent="0.3">
      <c r="A1451" s="10">
        <v>5</v>
      </c>
      <c r="B1451" s="10" t="s">
        <v>1146</v>
      </c>
      <c r="C1451" s="162" t="s">
        <v>23729</v>
      </c>
      <c r="D1451" s="10" t="s">
        <v>512</v>
      </c>
      <c r="E1451" s="10">
        <v>2041.1009900000001</v>
      </c>
      <c r="F1451" s="10">
        <v>337.56049279000001</v>
      </c>
      <c r="G1451" s="10">
        <v>227.29345266000001</v>
      </c>
      <c r="H1451" s="10">
        <v>0</v>
      </c>
      <c r="I1451" s="10">
        <v>85.478211099999996</v>
      </c>
      <c r="J1451" s="10">
        <v>27.379202544999998</v>
      </c>
      <c r="K1451" s="10">
        <v>7.8493828321999999</v>
      </c>
      <c r="L1451" s="10">
        <v>0</v>
      </c>
      <c r="M1451" s="10">
        <f t="shared" si="26"/>
        <v>2726.6617319272</v>
      </c>
    </row>
    <row r="1452" spans="1:13" x14ac:dyDescent="0.3">
      <c r="A1452" s="10">
        <v>5</v>
      </c>
      <c r="B1452" s="10" t="s">
        <v>1146</v>
      </c>
      <c r="C1452" s="162" t="s">
        <v>23731</v>
      </c>
      <c r="D1452" s="10" t="s">
        <v>23730</v>
      </c>
      <c r="E1452" s="10">
        <v>148.185631</v>
      </c>
      <c r="F1452" s="10">
        <v>344.99100934000001</v>
      </c>
      <c r="G1452" s="10">
        <v>154.74460672999999</v>
      </c>
      <c r="H1452" s="10">
        <v>0</v>
      </c>
      <c r="I1452" s="10">
        <v>7.8045040999999999</v>
      </c>
      <c r="J1452" s="10">
        <v>28.934901526000001</v>
      </c>
      <c r="K1452" s="10">
        <v>5.2781760450000004</v>
      </c>
      <c r="L1452" s="10">
        <v>0</v>
      </c>
      <c r="M1452" s="10">
        <f t="shared" si="26"/>
        <v>689.93882874099995</v>
      </c>
    </row>
    <row r="1453" spans="1:13" x14ac:dyDescent="0.3">
      <c r="A1453" s="10">
        <v>5</v>
      </c>
      <c r="B1453" s="10" t="s">
        <v>1146</v>
      </c>
      <c r="C1453" s="162" t="s">
        <v>23732</v>
      </c>
      <c r="D1453" s="10" t="s">
        <v>22895</v>
      </c>
      <c r="E1453" s="10">
        <v>779.23480000000006</v>
      </c>
      <c r="F1453" s="10">
        <v>415.93704695000002</v>
      </c>
      <c r="G1453" s="10">
        <v>86.221851818999994</v>
      </c>
      <c r="H1453" s="10">
        <v>0</v>
      </c>
      <c r="I1453" s="10">
        <v>29.297614200000002</v>
      </c>
      <c r="J1453" s="10">
        <v>34.623855554999999</v>
      </c>
      <c r="K1453" s="10">
        <v>2.4305265081999998</v>
      </c>
      <c r="L1453" s="10">
        <v>0</v>
      </c>
      <c r="M1453" s="10">
        <f t="shared" si="26"/>
        <v>1347.7456950322003</v>
      </c>
    </row>
    <row r="1454" spans="1:13" x14ac:dyDescent="0.3">
      <c r="A1454" s="10">
        <v>5</v>
      </c>
      <c r="B1454" s="10" t="s">
        <v>1146</v>
      </c>
      <c r="C1454" s="162" t="s">
        <v>23733</v>
      </c>
      <c r="D1454" s="10" t="s">
        <v>1160</v>
      </c>
      <c r="E1454" s="10">
        <v>378.93793499999998</v>
      </c>
      <c r="F1454" s="10">
        <v>302.86031485000001</v>
      </c>
      <c r="G1454" s="10">
        <v>186.99534165</v>
      </c>
      <c r="H1454" s="10">
        <v>0</v>
      </c>
      <c r="I1454" s="10">
        <v>20.407073</v>
      </c>
      <c r="J1454" s="10">
        <v>24.335711219</v>
      </c>
      <c r="K1454" s="10">
        <v>6.3931831309999998</v>
      </c>
      <c r="L1454" s="10">
        <v>0</v>
      </c>
      <c r="M1454" s="10">
        <f t="shared" si="26"/>
        <v>919.92955885000003</v>
      </c>
    </row>
    <row r="1455" spans="1:13" x14ac:dyDescent="0.3">
      <c r="A1455" s="10">
        <v>5</v>
      </c>
      <c r="B1455" s="10" t="s">
        <v>1198</v>
      </c>
      <c r="C1455" s="166" t="s">
        <v>24377</v>
      </c>
      <c r="D1455" s="10" t="s">
        <v>24376</v>
      </c>
      <c r="E1455" s="10">
        <v>92.896529000000001</v>
      </c>
      <c r="F1455" s="10">
        <v>51.574991400999998</v>
      </c>
      <c r="G1455" s="10">
        <v>19.268156000000001</v>
      </c>
      <c r="H1455" s="10">
        <v>225.16200000000001</v>
      </c>
      <c r="I1455" s="10">
        <v>5.9552204</v>
      </c>
      <c r="J1455" s="10">
        <v>4.0090633515</v>
      </c>
      <c r="K1455" s="10">
        <v>0.43635024</v>
      </c>
      <c r="L1455" s="10">
        <v>6.0791899999999996</v>
      </c>
      <c r="M1455" s="10">
        <f t="shared" si="26"/>
        <v>405.38150039250002</v>
      </c>
    </row>
    <row r="1456" spans="1:13" x14ac:dyDescent="0.3">
      <c r="A1456" s="10">
        <v>5</v>
      </c>
      <c r="B1456" s="10" t="s">
        <v>1198</v>
      </c>
      <c r="C1456" s="162" t="s">
        <v>24379</v>
      </c>
      <c r="D1456" s="10" t="s">
        <v>24378</v>
      </c>
      <c r="E1456" s="10">
        <v>146.90225599999999</v>
      </c>
      <c r="F1456" s="10">
        <v>34.683332626999999</v>
      </c>
      <c r="G1456" s="10">
        <v>1.0863552999999999</v>
      </c>
      <c r="H1456" s="10">
        <v>233.393</v>
      </c>
      <c r="I1456" s="10">
        <v>9.5964509699999994</v>
      </c>
      <c r="J1456" s="10">
        <v>2.5929126016000001</v>
      </c>
      <c r="K1456" s="10">
        <v>3.1602601000000001E-2</v>
      </c>
      <c r="L1456" s="10">
        <v>6.2805099999999996</v>
      </c>
      <c r="M1456" s="10">
        <f t="shared" si="26"/>
        <v>434.56642009959995</v>
      </c>
    </row>
    <row r="1457" spans="1:13" x14ac:dyDescent="0.3">
      <c r="A1457" s="10">
        <v>5</v>
      </c>
      <c r="B1457" s="10" t="s">
        <v>1198</v>
      </c>
      <c r="C1457" s="162" t="s">
        <v>24380</v>
      </c>
      <c r="D1457" s="10" t="s">
        <v>477</v>
      </c>
      <c r="E1457" s="10">
        <v>751.73005000000001</v>
      </c>
      <c r="F1457" s="10">
        <v>582.62854255000002</v>
      </c>
      <c r="G1457" s="10">
        <v>75.810523986999996</v>
      </c>
      <c r="H1457" s="10">
        <v>0</v>
      </c>
      <c r="I1457" s="10">
        <v>32.411366000000001</v>
      </c>
      <c r="J1457" s="10">
        <v>47.055166509999999</v>
      </c>
      <c r="K1457" s="10">
        <v>2.3250700692000001</v>
      </c>
      <c r="L1457" s="10">
        <v>0</v>
      </c>
      <c r="M1457" s="10">
        <f t="shared" si="26"/>
        <v>1491.9607191161999</v>
      </c>
    </row>
    <row r="1458" spans="1:13" x14ac:dyDescent="0.3">
      <c r="A1458" s="10">
        <v>5</v>
      </c>
      <c r="B1458" s="10" t="s">
        <v>1198</v>
      </c>
      <c r="C1458" s="162" t="s">
        <v>24382</v>
      </c>
      <c r="D1458" s="10" t="s">
        <v>24381</v>
      </c>
      <c r="E1458" s="10">
        <v>192.464135</v>
      </c>
      <c r="F1458" s="10">
        <v>108.94532572999999</v>
      </c>
      <c r="G1458" s="10">
        <v>20.707503200000001</v>
      </c>
      <c r="H1458" s="10">
        <v>301.40100000000001</v>
      </c>
      <c r="I1458" s="10">
        <v>12.4557266</v>
      </c>
      <c r="J1458" s="10">
        <v>8.6854366126000002</v>
      </c>
      <c r="K1458" s="10">
        <v>0.46894511999999999</v>
      </c>
      <c r="L1458" s="10">
        <v>8.1377299999999995</v>
      </c>
      <c r="M1458" s="10">
        <f t="shared" si="26"/>
        <v>653.2658022626</v>
      </c>
    </row>
    <row r="1459" spans="1:13" x14ac:dyDescent="0.3">
      <c r="A1459" s="10">
        <v>5</v>
      </c>
      <c r="B1459" s="10" t="s">
        <v>1198</v>
      </c>
      <c r="C1459" s="162" t="s">
        <v>24384</v>
      </c>
      <c r="D1459" s="10" t="s">
        <v>24383</v>
      </c>
      <c r="E1459" s="10">
        <v>319.37597799999998</v>
      </c>
      <c r="F1459" s="10">
        <v>138.69866765</v>
      </c>
      <c r="G1459" s="10">
        <v>15.71847</v>
      </c>
      <c r="H1459" s="10">
        <v>2.4826800000000002</v>
      </c>
      <c r="I1459" s="10">
        <v>21.651556299999999</v>
      </c>
      <c r="J1459" s="10">
        <v>10.604290396</v>
      </c>
      <c r="K1459" s="10">
        <v>0.35596129999999998</v>
      </c>
      <c r="L1459" s="10">
        <v>5.466E-2</v>
      </c>
      <c r="M1459" s="10">
        <f t="shared" si="26"/>
        <v>508.94226364600001</v>
      </c>
    </row>
    <row r="1460" spans="1:13" x14ac:dyDescent="0.3">
      <c r="A1460" s="10">
        <v>5</v>
      </c>
      <c r="B1460" s="10" t="s">
        <v>1198</v>
      </c>
      <c r="C1460" s="162" t="s">
        <v>24386</v>
      </c>
      <c r="D1460" s="10" t="s">
        <v>24385</v>
      </c>
      <c r="E1460" s="10">
        <v>172.19058100000001</v>
      </c>
      <c r="F1460" s="10">
        <v>120.59437816000001</v>
      </c>
      <c r="G1460" s="10">
        <v>30.165113000000002</v>
      </c>
      <c r="H1460" s="10">
        <v>0</v>
      </c>
      <c r="I1460" s="10">
        <v>6.5384490400000006</v>
      </c>
      <c r="J1460" s="10">
        <v>9.5300232808000001</v>
      </c>
      <c r="K1460" s="10">
        <v>0.68312426000000004</v>
      </c>
      <c r="L1460" s="10">
        <v>0</v>
      </c>
      <c r="M1460" s="10">
        <f t="shared" si="26"/>
        <v>339.70166874080002</v>
      </c>
    </row>
    <row r="1461" spans="1:13" x14ac:dyDescent="0.3">
      <c r="A1461" s="10">
        <v>5</v>
      </c>
      <c r="B1461" s="10" t="s">
        <v>1198</v>
      </c>
      <c r="C1461" s="162" t="s">
        <v>24388</v>
      </c>
      <c r="D1461" s="10" t="s">
        <v>24387</v>
      </c>
      <c r="E1461" s="10">
        <v>256.20885299999998</v>
      </c>
      <c r="F1461" s="10">
        <v>42.142058566999999</v>
      </c>
      <c r="G1461" s="10">
        <v>8.7389360299999996</v>
      </c>
      <c r="H1461" s="10">
        <v>0</v>
      </c>
      <c r="I1461" s="10">
        <v>17.197349540000001</v>
      </c>
      <c r="J1461" s="10">
        <v>3.1504145763000002</v>
      </c>
      <c r="K1461" s="10">
        <v>0.21109124000000001</v>
      </c>
      <c r="L1461" s="10">
        <v>0</v>
      </c>
      <c r="M1461" s="10">
        <f t="shared" si="26"/>
        <v>327.64870295329996</v>
      </c>
    </row>
    <row r="1462" spans="1:13" x14ac:dyDescent="0.3">
      <c r="A1462" s="10">
        <v>5</v>
      </c>
      <c r="B1462" s="10" t="s">
        <v>1198</v>
      </c>
      <c r="C1462" s="162" t="s">
        <v>24390</v>
      </c>
      <c r="D1462" s="10" t="s">
        <v>24389</v>
      </c>
      <c r="E1462" s="10">
        <v>104.75932800000001</v>
      </c>
      <c r="F1462" s="10">
        <v>303.85926291999999</v>
      </c>
      <c r="G1462" s="10">
        <v>4.5627700000000004</v>
      </c>
      <c r="H1462" s="10">
        <v>0</v>
      </c>
      <c r="I1462" s="10">
        <v>6.2192717399999999</v>
      </c>
      <c r="J1462" s="10">
        <v>24.569120235</v>
      </c>
      <c r="K1462" s="10">
        <v>0.137429</v>
      </c>
      <c r="L1462" s="10">
        <v>0</v>
      </c>
      <c r="M1462" s="10">
        <f t="shared" si="26"/>
        <v>444.107181895</v>
      </c>
    </row>
    <row r="1463" spans="1:13" x14ac:dyDescent="0.3">
      <c r="A1463" s="10">
        <v>5</v>
      </c>
      <c r="B1463" s="10" t="s">
        <v>1198</v>
      </c>
      <c r="C1463" s="162" t="s">
        <v>24391</v>
      </c>
      <c r="D1463" s="10" t="s">
        <v>205</v>
      </c>
      <c r="E1463" s="10">
        <v>424.35897999999997</v>
      </c>
      <c r="F1463" s="10">
        <v>459.42854417000001</v>
      </c>
      <c r="G1463" s="10">
        <v>57.980941600000001</v>
      </c>
      <c r="H1463" s="10">
        <v>0</v>
      </c>
      <c r="I1463" s="10">
        <v>21.903095100000002</v>
      </c>
      <c r="J1463" s="10">
        <v>36.620750917999999</v>
      </c>
      <c r="K1463" s="10">
        <v>1.3130454819999999</v>
      </c>
      <c r="L1463" s="10">
        <v>0</v>
      </c>
      <c r="M1463" s="10">
        <f t="shared" si="26"/>
        <v>1001.60535727</v>
      </c>
    </row>
    <row r="1464" spans="1:13" x14ac:dyDescent="0.3">
      <c r="A1464" s="10">
        <v>5</v>
      </c>
      <c r="B1464" s="10" t="s">
        <v>1198</v>
      </c>
      <c r="C1464" s="162" t="s">
        <v>24392</v>
      </c>
      <c r="D1464" s="10" t="s">
        <v>479</v>
      </c>
      <c r="E1464" s="10">
        <v>132.73432299999999</v>
      </c>
      <c r="F1464" s="10">
        <v>110.99279651000001</v>
      </c>
      <c r="G1464" s="10">
        <v>0.35820600000000002</v>
      </c>
      <c r="H1464" s="10">
        <v>24.840900000000001</v>
      </c>
      <c r="I1464" s="10">
        <v>8.8711918000000001</v>
      </c>
      <c r="J1464" s="10">
        <v>8.3575828158000007</v>
      </c>
      <c r="K1464" s="10">
        <v>8.1119899999999995E-3</v>
      </c>
      <c r="L1464" s="10">
        <v>0.65893000000000002</v>
      </c>
      <c r="M1464" s="10">
        <f t="shared" si="26"/>
        <v>286.8220421158</v>
      </c>
    </row>
    <row r="1465" spans="1:13" x14ac:dyDescent="0.3">
      <c r="A1465" s="10">
        <v>5</v>
      </c>
      <c r="B1465" s="10" t="s">
        <v>1198</v>
      </c>
      <c r="C1465" s="162" t="s">
        <v>24393</v>
      </c>
      <c r="D1465" s="10" t="s">
        <v>481</v>
      </c>
      <c r="E1465" s="10">
        <v>1236.9040399999999</v>
      </c>
      <c r="F1465" s="10">
        <v>568.99441925999997</v>
      </c>
      <c r="G1465" s="10">
        <v>119.94363</v>
      </c>
      <c r="H1465" s="10">
        <v>0</v>
      </c>
      <c r="I1465" s="10">
        <v>57.645962999999995</v>
      </c>
      <c r="J1465" s="10">
        <v>45.399459747000002</v>
      </c>
      <c r="K1465" s="10">
        <v>3.6219462099999999</v>
      </c>
      <c r="L1465" s="10">
        <v>0</v>
      </c>
      <c r="M1465" s="10">
        <f t="shared" si="26"/>
        <v>2032.509458217</v>
      </c>
    </row>
    <row r="1466" spans="1:13" x14ac:dyDescent="0.3">
      <c r="A1466" s="10">
        <v>5</v>
      </c>
      <c r="B1466" s="10" t="s">
        <v>1198</v>
      </c>
      <c r="C1466" s="162" t="s">
        <v>24395</v>
      </c>
      <c r="D1466" s="10" t="s">
        <v>24394</v>
      </c>
      <c r="E1466" s="10">
        <v>530.7442319999999</v>
      </c>
      <c r="F1466" s="10">
        <v>349.06718577999999</v>
      </c>
      <c r="G1466" s="10">
        <v>20.323525</v>
      </c>
      <c r="H1466" s="10">
        <v>0</v>
      </c>
      <c r="I1466" s="10">
        <v>19.83274969</v>
      </c>
      <c r="J1466" s="10">
        <v>29.021917539</v>
      </c>
      <c r="K1466" s="10">
        <v>0.46024987000000001</v>
      </c>
      <c r="L1466" s="10">
        <v>0</v>
      </c>
      <c r="M1466" s="10">
        <f t="shared" si="26"/>
        <v>949.44985987899986</v>
      </c>
    </row>
    <row r="1467" spans="1:13" x14ac:dyDescent="0.3">
      <c r="A1467" s="10">
        <v>5</v>
      </c>
      <c r="B1467" s="10" t="s">
        <v>1198</v>
      </c>
      <c r="C1467" s="162" t="s">
        <v>24396</v>
      </c>
      <c r="D1467" s="10" t="s">
        <v>22631</v>
      </c>
      <c r="E1467" s="10">
        <v>1424.3331900000001</v>
      </c>
      <c r="F1467" s="10">
        <v>547.67824528000006</v>
      </c>
      <c r="G1467" s="10">
        <v>274.3851669</v>
      </c>
      <c r="H1467" s="10">
        <v>0</v>
      </c>
      <c r="I1467" s="10">
        <v>60.481877999999995</v>
      </c>
      <c r="J1467" s="10">
        <v>44.620274418000001</v>
      </c>
      <c r="K1467" s="10">
        <v>7.9590060640000004</v>
      </c>
      <c r="L1467" s="10">
        <v>0</v>
      </c>
      <c r="M1467" s="10">
        <f t="shared" si="26"/>
        <v>2359.4577606620001</v>
      </c>
    </row>
    <row r="1468" spans="1:13" x14ac:dyDescent="0.3">
      <c r="A1468" s="10">
        <v>5</v>
      </c>
      <c r="B1468" s="10" t="s">
        <v>1198</v>
      </c>
      <c r="C1468" s="162" t="s">
        <v>24397</v>
      </c>
      <c r="D1468" s="10" t="s">
        <v>483</v>
      </c>
      <c r="E1468" s="10">
        <v>187.96898099999999</v>
      </c>
      <c r="F1468" s="10">
        <v>307.16737024999998</v>
      </c>
      <c r="G1468" s="10">
        <v>230.804496</v>
      </c>
      <c r="H1468" s="10">
        <v>0</v>
      </c>
      <c r="I1468" s="10">
        <v>11.154396500000001</v>
      </c>
      <c r="J1468" s="10">
        <v>25.367158635999999</v>
      </c>
      <c r="K1468" s="10">
        <v>6.7184363999999999</v>
      </c>
      <c r="L1468" s="10">
        <v>0</v>
      </c>
      <c r="M1468" s="10">
        <f t="shared" si="26"/>
        <v>769.18083878599987</v>
      </c>
    </row>
    <row r="1469" spans="1:13" x14ac:dyDescent="0.3">
      <c r="A1469" s="10">
        <v>5</v>
      </c>
      <c r="B1469" s="10" t="s">
        <v>1198</v>
      </c>
      <c r="C1469" s="162" t="s">
        <v>24399</v>
      </c>
      <c r="D1469" s="10" t="s">
        <v>24398</v>
      </c>
      <c r="E1469" s="10">
        <v>226.123581</v>
      </c>
      <c r="F1469" s="10">
        <v>146.48571802999999</v>
      </c>
      <c r="G1469" s="10">
        <v>10.020586700000001</v>
      </c>
      <c r="H1469" s="10">
        <v>177.941136</v>
      </c>
      <c r="I1469" s="10">
        <v>15.2648578</v>
      </c>
      <c r="J1469" s="10">
        <v>11.295204331000001</v>
      </c>
      <c r="K1469" s="10">
        <v>0.22692751999999999</v>
      </c>
      <c r="L1469" s="10">
        <v>4.7044458000000002</v>
      </c>
      <c r="M1469" s="10">
        <f t="shared" si="26"/>
        <v>592.06245718100001</v>
      </c>
    </row>
    <row r="1470" spans="1:13" x14ac:dyDescent="0.3">
      <c r="A1470" s="10">
        <v>5</v>
      </c>
      <c r="B1470" s="10" t="s">
        <v>1198</v>
      </c>
      <c r="C1470" s="162" t="s">
        <v>24401</v>
      </c>
      <c r="D1470" s="10" t="s">
        <v>24400</v>
      </c>
      <c r="E1470" s="10">
        <v>105.217066</v>
      </c>
      <c r="F1470" s="10">
        <v>93.033883653000004</v>
      </c>
      <c r="G1470" s="10">
        <v>0</v>
      </c>
      <c r="H1470" s="10">
        <v>49.570099999999996</v>
      </c>
      <c r="I1470" s="10">
        <v>4.9295280899999998</v>
      </c>
      <c r="J1470" s="10">
        <v>7.1479581394</v>
      </c>
      <c r="K1470" s="10">
        <v>0</v>
      </c>
      <c r="L1470" s="10">
        <v>1.32542</v>
      </c>
      <c r="M1470" s="10">
        <f t="shared" si="26"/>
        <v>261.22395588239999</v>
      </c>
    </row>
    <row r="1471" spans="1:13" x14ac:dyDescent="0.3">
      <c r="A1471" s="10">
        <v>5</v>
      </c>
      <c r="B1471" s="10" t="s">
        <v>1198</v>
      </c>
      <c r="C1471" s="162" t="s">
        <v>24402</v>
      </c>
      <c r="D1471" s="10" t="s">
        <v>484</v>
      </c>
      <c r="E1471" s="10">
        <v>120.95178279999999</v>
      </c>
      <c r="F1471" s="10">
        <v>144.98311652999999</v>
      </c>
      <c r="G1471" s="10">
        <v>55.710591399999998</v>
      </c>
      <c r="H1471" s="10">
        <v>676.14962800000001</v>
      </c>
      <c r="I1471" s="10">
        <v>5.6774049899999994</v>
      </c>
      <c r="J1471" s="10">
        <v>10.735607890000001</v>
      </c>
      <c r="K1471" s="10">
        <v>1.62064948</v>
      </c>
      <c r="L1471" s="10">
        <v>18.1069481</v>
      </c>
      <c r="M1471" s="10">
        <f t="shared" si="26"/>
        <v>1033.9357291900001</v>
      </c>
    </row>
    <row r="1472" spans="1:13" x14ac:dyDescent="0.3">
      <c r="A1472" s="10">
        <v>5</v>
      </c>
      <c r="B1472" s="10" t="s">
        <v>1198</v>
      </c>
      <c r="C1472" s="162" t="s">
        <v>24404</v>
      </c>
      <c r="D1472" s="10" t="s">
        <v>24403</v>
      </c>
      <c r="E1472" s="10">
        <v>145.90017499999999</v>
      </c>
      <c r="F1472" s="10">
        <v>86.518144148999994</v>
      </c>
      <c r="G1472" s="10">
        <v>19.061243000000001</v>
      </c>
      <c r="H1472" s="10">
        <v>0</v>
      </c>
      <c r="I1472" s="10">
        <v>6.4164110699999997</v>
      </c>
      <c r="J1472" s="10">
        <v>6.9515082028000004</v>
      </c>
      <c r="K1472" s="10">
        <v>0.43166342000000002</v>
      </c>
      <c r="L1472" s="10">
        <v>0</v>
      </c>
      <c r="M1472" s="10">
        <f t="shared" si="26"/>
        <v>265.27914484180002</v>
      </c>
    </row>
    <row r="1473" spans="1:13" x14ac:dyDescent="0.3">
      <c r="A1473" s="10">
        <v>5</v>
      </c>
      <c r="B1473" s="10" t="s">
        <v>1198</v>
      </c>
      <c r="C1473" s="162" t="s">
        <v>24405</v>
      </c>
      <c r="D1473" s="10" t="s">
        <v>355</v>
      </c>
      <c r="E1473" s="10">
        <v>758.07075000000009</v>
      </c>
      <c r="F1473" s="10">
        <v>557.55814445999999</v>
      </c>
      <c r="G1473" s="10">
        <v>16.107945000000001</v>
      </c>
      <c r="H1473" s="10">
        <v>0</v>
      </c>
      <c r="I1473" s="10">
        <v>30.823585300000001</v>
      </c>
      <c r="J1473" s="10">
        <v>44.865216421</v>
      </c>
      <c r="K1473" s="10">
        <v>0.46891529999999998</v>
      </c>
      <c r="L1473" s="10">
        <v>0</v>
      </c>
      <c r="M1473" s="10">
        <f t="shared" si="26"/>
        <v>1407.8945564810001</v>
      </c>
    </row>
    <row r="1474" spans="1:13" x14ac:dyDescent="0.3">
      <c r="A1474" s="10">
        <v>5</v>
      </c>
      <c r="B1474" s="10" t="s">
        <v>1198</v>
      </c>
      <c r="C1474" s="162" t="s">
        <v>24406</v>
      </c>
      <c r="D1474" s="10" t="s">
        <v>22815</v>
      </c>
      <c r="E1474" s="10">
        <v>114.492971</v>
      </c>
      <c r="F1474" s="10">
        <v>47.15999558</v>
      </c>
      <c r="G1474" s="10">
        <v>22.063845600000001</v>
      </c>
      <c r="H1474" s="10">
        <v>0</v>
      </c>
      <c r="I1474" s="10">
        <v>4.6945090999999994</v>
      </c>
      <c r="J1474" s="10">
        <v>3.6526483345999998</v>
      </c>
      <c r="K1474" s="10">
        <v>0.49966107900000001</v>
      </c>
      <c r="L1474" s="10">
        <v>0</v>
      </c>
      <c r="M1474" s="10">
        <f t="shared" si="26"/>
        <v>192.5636306936</v>
      </c>
    </row>
    <row r="1475" spans="1:13" x14ac:dyDescent="0.3">
      <c r="A1475" s="10">
        <v>5</v>
      </c>
      <c r="B1475" s="10" t="s">
        <v>1198</v>
      </c>
      <c r="C1475" s="162" t="s">
        <v>24407</v>
      </c>
      <c r="D1475" s="10" t="s">
        <v>22997</v>
      </c>
      <c r="E1475" s="10">
        <v>520.54112799999996</v>
      </c>
      <c r="F1475" s="10">
        <v>142.40016915999999</v>
      </c>
      <c r="G1475" s="10">
        <v>164.86984269999999</v>
      </c>
      <c r="H1475" s="10">
        <v>4.5359600000000002</v>
      </c>
      <c r="I1475" s="10">
        <v>34.526141299999999</v>
      </c>
      <c r="J1475" s="10">
        <v>10.696913751</v>
      </c>
      <c r="K1475" s="10">
        <v>4.6443046199999998</v>
      </c>
      <c r="L1475" s="10">
        <v>0.12470000000000001</v>
      </c>
      <c r="M1475" s="10">
        <f t="shared" si="26"/>
        <v>882.33915953099984</v>
      </c>
    </row>
    <row r="1476" spans="1:13" x14ac:dyDescent="0.3">
      <c r="A1476" s="10">
        <v>5</v>
      </c>
      <c r="B1476" s="10" t="s">
        <v>1198</v>
      </c>
      <c r="C1476" s="162" t="s">
        <v>24408</v>
      </c>
      <c r="D1476" s="10" t="s">
        <v>23772</v>
      </c>
      <c r="E1476" s="10">
        <v>210.43386269999999</v>
      </c>
      <c r="F1476" s="10">
        <v>99.884553634</v>
      </c>
      <c r="G1476" s="10">
        <v>57.051570900000002</v>
      </c>
      <c r="H1476" s="10">
        <v>0</v>
      </c>
      <c r="I1476" s="10">
        <v>14.21961604</v>
      </c>
      <c r="J1476" s="10">
        <v>7.8912580946000004</v>
      </c>
      <c r="K1476" s="10">
        <v>1.3563950410000001</v>
      </c>
      <c r="L1476" s="10">
        <v>0</v>
      </c>
      <c r="M1476" s="10">
        <f t="shared" si="26"/>
        <v>390.8372564096</v>
      </c>
    </row>
    <row r="1477" spans="1:13" x14ac:dyDescent="0.3">
      <c r="A1477" s="10">
        <v>5</v>
      </c>
      <c r="B1477" s="10" t="s">
        <v>1198</v>
      </c>
      <c r="C1477" s="162" t="s">
        <v>24410</v>
      </c>
      <c r="D1477" s="10" t="s">
        <v>24409</v>
      </c>
      <c r="E1477" s="10">
        <v>885.35874999999999</v>
      </c>
      <c r="F1477" s="10">
        <v>614.76163039000005</v>
      </c>
      <c r="G1477" s="10">
        <v>302.54624200000001</v>
      </c>
      <c r="H1477" s="10">
        <v>0</v>
      </c>
      <c r="I1477" s="10">
        <v>37.253009900000002</v>
      </c>
      <c r="J1477" s="10">
        <v>49.005174513</v>
      </c>
      <c r="K1477" s="10">
        <v>8.8445987000000006</v>
      </c>
      <c r="L1477" s="10">
        <v>0</v>
      </c>
      <c r="M1477" s="10">
        <f t="shared" si="26"/>
        <v>1897.7694055030001</v>
      </c>
    </row>
    <row r="1478" spans="1:13" x14ac:dyDescent="0.3">
      <c r="A1478" s="10">
        <v>5</v>
      </c>
      <c r="B1478" s="10" t="s">
        <v>1198</v>
      </c>
      <c r="C1478" s="162" t="s">
        <v>24411</v>
      </c>
      <c r="D1478" s="10" t="s">
        <v>23776</v>
      </c>
      <c r="E1478" s="10">
        <v>55.593507199999998</v>
      </c>
      <c r="F1478" s="10">
        <v>176.91486509999999</v>
      </c>
      <c r="G1478" s="10">
        <v>11.120563600000001</v>
      </c>
      <c r="H1478" s="10">
        <v>60.523800000000001</v>
      </c>
      <c r="I1478" s="10">
        <v>3.41326807</v>
      </c>
      <c r="J1478" s="10">
        <v>13.316216905999999</v>
      </c>
      <c r="K1478" s="10">
        <v>0.251837851</v>
      </c>
      <c r="L1478" s="10">
        <v>1.6083700000000001</v>
      </c>
      <c r="M1478" s="10">
        <f t="shared" si="26"/>
        <v>322.742428727</v>
      </c>
    </row>
    <row r="1479" spans="1:13" x14ac:dyDescent="0.3">
      <c r="A1479" s="10">
        <v>5</v>
      </c>
      <c r="B1479" s="10" t="s">
        <v>1198</v>
      </c>
      <c r="C1479" s="162" t="s">
        <v>24412</v>
      </c>
      <c r="D1479" s="10" t="s">
        <v>487</v>
      </c>
      <c r="E1479" s="10">
        <v>1389.3117999999999</v>
      </c>
      <c r="F1479" s="10">
        <v>1198.4171647999999</v>
      </c>
      <c r="G1479" s="10">
        <v>308.85792910999999</v>
      </c>
      <c r="H1479" s="10">
        <v>0</v>
      </c>
      <c r="I1479" s="10">
        <v>74.882531</v>
      </c>
      <c r="J1479" s="10">
        <v>93.083618106000003</v>
      </c>
      <c r="K1479" s="10">
        <v>8.9144112434</v>
      </c>
      <c r="L1479" s="10">
        <v>0</v>
      </c>
      <c r="M1479" s="10">
        <f t="shared" ref="M1479:M1542" si="27">SUM(E1479:L1479)</f>
        <v>3073.4674542593998</v>
      </c>
    </row>
    <row r="1480" spans="1:13" x14ac:dyDescent="0.3">
      <c r="A1480" s="10">
        <v>5</v>
      </c>
      <c r="B1480" s="10" t="s">
        <v>1198</v>
      </c>
      <c r="C1480" s="162" t="s">
        <v>24414</v>
      </c>
      <c r="D1480" s="10" t="s">
        <v>24413</v>
      </c>
      <c r="E1480" s="10">
        <v>49.675031700000005</v>
      </c>
      <c r="F1480" s="10">
        <v>102.11355734999999</v>
      </c>
      <c r="G1480" s="10">
        <v>0</v>
      </c>
      <c r="H1480" s="10">
        <v>0</v>
      </c>
      <c r="I1480" s="10">
        <v>2.8257788799999997</v>
      </c>
      <c r="J1480" s="10">
        <v>8.1880774801000005</v>
      </c>
      <c r="K1480" s="10">
        <v>0</v>
      </c>
      <c r="L1480" s="10">
        <v>0</v>
      </c>
      <c r="M1480" s="10">
        <f t="shared" si="27"/>
        <v>162.80244541009998</v>
      </c>
    </row>
    <row r="1481" spans="1:13" x14ac:dyDescent="0.3">
      <c r="A1481" s="10">
        <v>5</v>
      </c>
      <c r="B1481" s="10" t="s">
        <v>1198</v>
      </c>
      <c r="C1481" s="162" t="s">
        <v>24416</v>
      </c>
      <c r="D1481" s="10" t="s">
        <v>24415</v>
      </c>
      <c r="E1481" s="10">
        <v>175.38518200000001</v>
      </c>
      <c r="F1481" s="10">
        <v>48.585130219</v>
      </c>
      <c r="G1481" s="10">
        <v>1.6687860000000001</v>
      </c>
      <c r="H1481" s="10">
        <v>0</v>
      </c>
      <c r="I1481" s="10">
        <v>11.9223377</v>
      </c>
      <c r="J1481" s="10">
        <v>3.6887656467999999</v>
      </c>
      <c r="K1481" s="10">
        <v>4.8545749999999999E-2</v>
      </c>
      <c r="L1481" s="10">
        <v>0</v>
      </c>
      <c r="M1481" s="10">
        <f t="shared" si="27"/>
        <v>241.2987473158</v>
      </c>
    </row>
    <row r="1482" spans="1:13" x14ac:dyDescent="0.3">
      <c r="A1482" s="10">
        <v>5</v>
      </c>
      <c r="B1482" s="10" t="s">
        <v>1198</v>
      </c>
      <c r="C1482" s="162" t="s">
        <v>24418</v>
      </c>
      <c r="D1482" s="10" t="s">
        <v>24417</v>
      </c>
      <c r="E1482" s="10">
        <v>272.01357000000002</v>
      </c>
      <c r="F1482" s="10">
        <v>379.39450736999999</v>
      </c>
      <c r="G1482" s="10">
        <v>39.324794400000002</v>
      </c>
      <c r="H1482" s="10">
        <v>0</v>
      </c>
      <c r="I1482" s="10">
        <v>17.8406491</v>
      </c>
      <c r="J1482" s="10">
        <v>28.743201432999999</v>
      </c>
      <c r="K1482" s="10">
        <v>0.89055379999999995</v>
      </c>
      <c r="L1482" s="10">
        <v>0</v>
      </c>
      <c r="M1482" s="10">
        <f t="shared" si="27"/>
        <v>738.20727610299991</v>
      </c>
    </row>
    <row r="1483" spans="1:13" x14ac:dyDescent="0.3">
      <c r="A1483" s="10">
        <v>5</v>
      </c>
      <c r="B1483" s="10" t="s">
        <v>1198</v>
      </c>
      <c r="C1483" s="162" t="s">
        <v>24420</v>
      </c>
      <c r="D1483" s="10" t="s">
        <v>24419</v>
      </c>
      <c r="E1483" s="10">
        <v>301.37778800000001</v>
      </c>
      <c r="F1483" s="10">
        <v>391.22806887000002</v>
      </c>
      <c r="G1483" s="10">
        <v>45.672340400000003</v>
      </c>
      <c r="H1483" s="10">
        <v>0</v>
      </c>
      <c r="I1483" s="10">
        <v>12.674115</v>
      </c>
      <c r="J1483" s="10">
        <v>33.040727971999999</v>
      </c>
      <c r="K1483" s="10">
        <v>1.0343038689999999</v>
      </c>
      <c r="L1483" s="10">
        <v>0</v>
      </c>
      <c r="M1483" s="10">
        <f t="shared" si="27"/>
        <v>785.02734411100016</v>
      </c>
    </row>
    <row r="1484" spans="1:13" x14ac:dyDescent="0.3">
      <c r="A1484" s="10">
        <v>5</v>
      </c>
      <c r="B1484" s="10" t="s">
        <v>1198</v>
      </c>
      <c r="C1484" s="162" t="s">
        <v>24422</v>
      </c>
      <c r="D1484" s="10" t="s">
        <v>24421</v>
      </c>
      <c r="E1484" s="10">
        <v>546.454027</v>
      </c>
      <c r="F1484" s="10">
        <v>363.39780311999999</v>
      </c>
      <c r="G1484" s="10">
        <v>25.951932500000002</v>
      </c>
      <c r="H1484" s="10">
        <v>0</v>
      </c>
      <c r="I1484" s="10">
        <v>36.274455600000003</v>
      </c>
      <c r="J1484" s="10">
        <v>30.252984132000002</v>
      </c>
      <c r="K1484" s="10">
        <v>0.58771129600000005</v>
      </c>
      <c r="L1484" s="10">
        <v>0</v>
      </c>
      <c r="M1484" s="10">
        <f t="shared" si="27"/>
        <v>1002.9189136479999</v>
      </c>
    </row>
    <row r="1485" spans="1:13" x14ac:dyDescent="0.3">
      <c r="A1485" s="10">
        <v>5</v>
      </c>
      <c r="B1485" s="10" t="s">
        <v>1198</v>
      </c>
      <c r="C1485" s="162" t="s">
        <v>24424</v>
      </c>
      <c r="D1485" s="10" t="s">
        <v>24423</v>
      </c>
      <c r="E1485" s="10">
        <v>117.484128</v>
      </c>
      <c r="F1485" s="10">
        <v>139.78571839</v>
      </c>
      <c r="G1485" s="10">
        <v>15.175128000000001</v>
      </c>
      <c r="H1485" s="10">
        <v>0</v>
      </c>
      <c r="I1485" s="10">
        <v>7.7502302800000002</v>
      </c>
      <c r="J1485" s="10">
        <v>10.521171018</v>
      </c>
      <c r="K1485" s="10">
        <v>0.34365824</v>
      </c>
      <c r="L1485" s="10">
        <v>0</v>
      </c>
      <c r="M1485" s="10">
        <f t="shared" si="27"/>
        <v>291.060033928</v>
      </c>
    </row>
    <row r="1486" spans="1:13" x14ac:dyDescent="0.3">
      <c r="A1486" s="10">
        <v>5</v>
      </c>
      <c r="B1486" s="10" t="s">
        <v>1198</v>
      </c>
      <c r="C1486" s="162" t="s">
        <v>24425</v>
      </c>
      <c r="D1486" s="10" t="s">
        <v>489</v>
      </c>
      <c r="E1486" s="10">
        <v>214.89775599999999</v>
      </c>
      <c r="F1486" s="10">
        <v>629.75067488000002</v>
      </c>
      <c r="G1486" s="10">
        <v>36.668272399999999</v>
      </c>
      <c r="H1486" s="10">
        <v>301.34300000000002</v>
      </c>
      <c r="I1486" s="10">
        <v>13.608010699999999</v>
      </c>
      <c r="J1486" s="10">
        <v>51.815648678000002</v>
      </c>
      <c r="K1486" s="10">
        <v>0.83039512500000001</v>
      </c>
      <c r="L1486" s="10">
        <v>8.1238100000000006</v>
      </c>
      <c r="M1486" s="10">
        <f t="shared" si="27"/>
        <v>1257.0375677830002</v>
      </c>
    </row>
    <row r="1487" spans="1:13" x14ac:dyDescent="0.3">
      <c r="A1487" s="10">
        <v>5</v>
      </c>
      <c r="B1487" s="10" t="s">
        <v>1198</v>
      </c>
      <c r="C1487" s="162" t="s">
        <v>24426</v>
      </c>
      <c r="D1487" s="10" t="s">
        <v>490</v>
      </c>
      <c r="E1487" s="10">
        <v>853.82358999999997</v>
      </c>
      <c r="F1487" s="10">
        <v>854.36971233999998</v>
      </c>
      <c r="G1487" s="10">
        <v>187.88768450000001</v>
      </c>
      <c r="H1487" s="10">
        <v>0</v>
      </c>
      <c r="I1487" s="10">
        <v>42.98359</v>
      </c>
      <c r="J1487" s="10">
        <v>67.943885210000005</v>
      </c>
      <c r="K1487" s="10">
        <v>5.5649310999999999</v>
      </c>
      <c r="L1487" s="10">
        <v>0</v>
      </c>
      <c r="M1487" s="10">
        <f t="shared" si="27"/>
        <v>2012.5733931499999</v>
      </c>
    </row>
    <row r="1488" spans="1:13" x14ac:dyDescent="0.3">
      <c r="A1488" s="10">
        <v>5</v>
      </c>
      <c r="B1488" s="10" t="s">
        <v>1198</v>
      </c>
      <c r="C1488" s="162" t="s">
        <v>24428</v>
      </c>
      <c r="D1488" s="10" t="s">
        <v>24427</v>
      </c>
      <c r="E1488" s="10">
        <v>465.21241000000003</v>
      </c>
      <c r="F1488" s="10">
        <v>356.07248224</v>
      </c>
      <c r="G1488" s="10">
        <v>43.867859000000003</v>
      </c>
      <c r="H1488" s="10">
        <v>0</v>
      </c>
      <c r="I1488" s="10">
        <v>18.912060499999999</v>
      </c>
      <c r="J1488" s="10">
        <v>29.48167608</v>
      </c>
      <c r="K1488" s="10">
        <v>1.1934524099999999</v>
      </c>
      <c r="L1488" s="10">
        <v>0</v>
      </c>
      <c r="M1488" s="10">
        <f t="shared" si="27"/>
        <v>914.73994023</v>
      </c>
    </row>
    <row r="1489" spans="1:13" x14ac:dyDescent="0.3">
      <c r="A1489" s="10">
        <v>5</v>
      </c>
      <c r="B1489" s="10" t="s">
        <v>1198</v>
      </c>
      <c r="C1489" s="162" t="s">
        <v>24430</v>
      </c>
      <c r="D1489" s="10" t="s">
        <v>24429</v>
      </c>
      <c r="E1489" s="10">
        <v>149.092411</v>
      </c>
      <c r="F1489" s="10">
        <v>125.43574137</v>
      </c>
      <c r="G1489" s="10">
        <v>32.5381249</v>
      </c>
      <c r="H1489" s="10">
        <v>221.179</v>
      </c>
      <c r="I1489" s="10">
        <v>9.8031165900000001</v>
      </c>
      <c r="J1489" s="10">
        <v>9.5404371362999996</v>
      </c>
      <c r="K1489" s="10">
        <v>0.73686342999999999</v>
      </c>
      <c r="L1489" s="10">
        <v>5.9714099999999997</v>
      </c>
      <c r="M1489" s="10">
        <f t="shared" si="27"/>
        <v>554.29710442629994</v>
      </c>
    </row>
    <row r="1490" spans="1:13" x14ac:dyDescent="0.3">
      <c r="A1490" s="10">
        <v>5</v>
      </c>
      <c r="B1490" s="10" t="s">
        <v>1198</v>
      </c>
      <c r="C1490" s="162" t="s">
        <v>24432</v>
      </c>
      <c r="D1490" s="10" t="s">
        <v>24431</v>
      </c>
      <c r="E1490" s="10">
        <v>199.43778499999999</v>
      </c>
      <c r="F1490" s="10">
        <v>59.861763977000003</v>
      </c>
      <c r="G1490" s="10">
        <v>26.459679999999999</v>
      </c>
      <c r="H1490" s="10">
        <v>0</v>
      </c>
      <c r="I1490" s="10">
        <v>13.7093898</v>
      </c>
      <c r="J1490" s="10">
        <v>4.6650166968000004</v>
      </c>
      <c r="K1490" s="10">
        <v>0.59920929999999994</v>
      </c>
      <c r="L1490" s="10">
        <v>0</v>
      </c>
      <c r="M1490" s="10">
        <f t="shared" si="27"/>
        <v>304.73284477379997</v>
      </c>
    </row>
    <row r="1491" spans="1:13" x14ac:dyDescent="0.3">
      <c r="A1491" s="10">
        <v>5</v>
      </c>
      <c r="B1491" s="10" t="s">
        <v>1198</v>
      </c>
      <c r="C1491" s="162" t="s">
        <v>24434</v>
      </c>
      <c r="D1491" s="10" t="s">
        <v>24433</v>
      </c>
      <c r="E1491" s="10">
        <v>215.12462099999999</v>
      </c>
      <c r="F1491" s="10">
        <v>341.18028742000001</v>
      </c>
      <c r="G1491" s="10">
        <v>20.300584000000001</v>
      </c>
      <c r="H1491" s="10">
        <v>0</v>
      </c>
      <c r="I1491" s="10">
        <v>10.22320859</v>
      </c>
      <c r="J1491" s="10">
        <v>27.448351157000001</v>
      </c>
      <c r="K1491" s="10">
        <v>0.45973022000000002</v>
      </c>
      <c r="L1491" s="10">
        <v>0</v>
      </c>
      <c r="M1491" s="10">
        <f t="shared" si="27"/>
        <v>614.73678238699995</v>
      </c>
    </row>
    <row r="1492" spans="1:13" x14ac:dyDescent="0.3">
      <c r="A1492" s="10">
        <v>5</v>
      </c>
      <c r="B1492" s="10" t="s">
        <v>1198</v>
      </c>
      <c r="C1492" s="162" t="s">
        <v>24435</v>
      </c>
      <c r="D1492" s="10" t="s">
        <v>163</v>
      </c>
      <c r="E1492" s="10">
        <v>940.65298000000007</v>
      </c>
      <c r="F1492" s="10">
        <v>522.00965561999999</v>
      </c>
      <c r="G1492" s="10">
        <v>26.674424800000001</v>
      </c>
      <c r="H1492" s="10">
        <v>0</v>
      </c>
      <c r="I1492" s="10">
        <v>43.834313999999999</v>
      </c>
      <c r="J1492" s="10">
        <v>42.041206588000001</v>
      </c>
      <c r="K1492" s="10">
        <v>0.91515383100000003</v>
      </c>
      <c r="L1492" s="10">
        <v>0</v>
      </c>
      <c r="M1492" s="10">
        <f t="shared" si="27"/>
        <v>1576.1277348389999</v>
      </c>
    </row>
    <row r="1493" spans="1:13" x14ac:dyDescent="0.3">
      <c r="A1493" s="10">
        <v>5</v>
      </c>
      <c r="B1493" s="10" t="s">
        <v>1198</v>
      </c>
      <c r="C1493" s="162" t="s">
        <v>24436</v>
      </c>
      <c r="D1493" s="10" t="s">
        <v>491</v>
      </c>
      <c r="E1493" s="10">
        <v>1072.1356700000001</v>
      </c>
      <c r="F1493" s="10">
        <v>950.67453835000003</v>
      </c>
      <c r="G1493" s="10">
        <v>261.38289213000002</v>
      </c>
      <c r="H1493" s="10">
        <v>0</v>
      </c>
      <c r="I1493" s="10">
        <v>54.228550999999996</v>
      </c>
      <c r="J1493" s="10">
        <v>74.471981717999995</v>
      </c>
      <c r="K1493" s="10">
        <v>7.8554898163000004</v>
      </c>
      <c r="L1493" s="10">
        <v>0</v>
      </c>
      <c r="M1493" s="10">
        <f t="shared" si="27"/>
        <v>2420.7491230143005</v>
      </c>
    </row>
    <row r="1494" spans="1:13" x14ac:dyDescent="0.3">
      <c r="A1494" s="10">
        <v>5</v>
      </c>
      <c r="B1494" s="10" t="s">
        <v>1198</v>
      </c>
      <c r="C1494" s="162" t="s">
        <v>24438</v>
      </c>
      <c r="D1494" s="10" t="s">
        <v>24437</v>
      </c>
      <c r="E1494" s="10">
        <v>472.15484599999996</v>
      </c>
      <c r="F1494" s="10">
        <v>55.637399961</v>
      </c>
      <c r="G1494" s="10">
        <v>16.718430000000001</v>
      </c>
      <c r="H1494" s="10">
        <v>0</v>
      </c>
      <c r="I1494" s="10">
        <v>31.2654368</v>
      </c>
      <c r="J1494" s="10">
        <v>4.2320078367000002</v>
      </c>
      <c r="K1494" s="10">
        <v>0.37860840000000001</v>
      </c>
      <c r="L1494" s="10">
        <v>0</v>
      </c>
      <c r="M1494" s="10">
        <f t="shared" si="27"/>
        <v>580.38672899769983</v>
      </c>
    </row>
    <row r="1495" spans="1:13" x14ac:dyDescent="0.3">
      <c r="A1495" s="10">
        <v>5</v>
      </c>
      <c r="B1495" s="10" t="s">
        <v>1198</v>
      </c>
      <c r="C1495" s="162" t="s">
        <v>24439</v>
      </c>
      <c r="D1495" s="10" t="s">
        <v>191</v>
      </c>
      <c r="E1495" s="10">
        <v>1612.2178999999999</v>
      </c>
      <c r="F1495" s="10">
        <v>2577.1870417999999</v>
      </c>
      <c r="G1495" s="10">
        <v>117.83950222999999</v>
      </c>
      <c r="H1495" s="10">
        <v>0</v>
      </c>
      <c r="I1495" s="10">
        <v>89.47154900000001</v>
      </c>
      <c r="J1495" s="10">
        <v>201.3939293</v>
      </c>
      <c r="K1495" s="10">
        <v>3.2284941504</v>
      </c>
      <c r="L1495" s="10">
        <v>0</v>
      </c>
      <c r="M1495" s="10">
        <f t="shared" si="27"/>
        <v>4601.3384164804002</v>
      </c>
    </row>
    <row r="1496" spans="1:13" x14ac:dyDescent="0.3">
      <c r="A1496" s="10">
        <v>5</v>
      </c>
      <c r="B1496" s="10" t="s">
        <v>1198</v>
      </c>
      <c r="C1496" s="162" t="s">
        <v>24441</v>
      </c>
      <c r="D1496" s="10" t="s">
        <v>24440</v>
      </c>
      <c r="E1496" s="10">
        <v>5.7277141</v>
      </c>
      <c r="F1496" s="10">
        <v>11.079916955</v>
      </c>
      <c r="G1496" s="10">
        <v>0</v>
      </c>
      <c r="H1496" s="10">
        <v>364.74799999999999</v>
      </c>
      <c r="I1496" s="10">
        <v>0.36460797</v>
      </c>
      <c r="J1496" s="10">
        <v>0.73561336489999996</v>
      </c>
      <c r="K1496" s="10">
        <v>0</v>
      </c>
      <c r="L1496" s="10">
        <v>9.8458000000000006</v>
      </c>
      <c r="M1496" s="10">
        <f t="shared" si="27"/>
        <v>392.50165238990002</v>
      </c>
    </row>
    <row r="1497" spans="1:13" x14ac:dyDescent="0.3">
      <c r="A1497" s="10">
        <v>5</v>
      </c>
      <c r="B1497" s="10" t="s">
        <v>1198</v>
      </c>
      <c r="C1497" s="162" t="s">
        <v>24442</v>
      </c>
      <c r="D1497" s="10" t="s">
        <v>95</v>
      </c>
      <c r="E1497" s="10">
        <v>165.43725000000001</v>
      </c>
      <c r="F1497" s="10">
        <v>27.308853608</v>
      </c>
      <c r="G1497" s="10">
        <v>11.3846861</v>
      </c>
      <c r="H1497" s="10">
        <v>0</v>
      </c>
      <c r="I1497" s="10">
        <v>10.831748800000002</v>
      </c>
      <c r="J1497" s="10">
        <v>2.1922045251000002</v>
      </c>
      <c r="K1497" s="10">
        <v>0.25781923000000001</v>
      </c>
      <c r="L1497" s="10">
        <v>0</v>
      </c>
      <c r="M1497" s="10">
        <f t="shared" si="27"/>
        <v>217.41256226310003</v>
      </c>
    </row>
    <row r="1498" spans="1:13" x14ac:dyDescent="0.3">
      <c r="A1498" s="10">
        <v>5</v>
      </c>
      <c r="B1498" s="10" t="s">
        <v>1198</v>
      </c>
      <c r="C1498" s="162" t="s">
        <v>24444</v>
      </c>
      <c r="D1498" s="10" t="s">
        <v>24443</v>
      </c>
      <c r="E1498" s="10">
        <v>449.11016000000001</v>
      </c>
      <c r="F1498" s="10">
        <v>418.31456822000001</v>
      </c>
      <c r="G1498" s="10">
        <v>221.80436499999999</v>
      </c>
      <c r="H1498" s="10">
        <v>0</v>
      </c>
      <c r="I1498" s="10">
        <v>20.387468399999999</v>
      </c>
      <c r="J1498" s="10">
        <v>33.787988783999999</v>
      </c>
      <c r="K1498" s="10">
        <v>6.4850134099999996</v>
      </c>
      <c r="L1498" s="10">
        <v>0</v>
      </c>
      <c r="M1498" s="10">
        <f t="shared" si="27"/>
        <v>1149.889563814</v>
      </c>
    </row>
    <row r="1499" spans="1:13" x14ac:dyDescent="0.3">
      <c r="A1499" s="10">
        <v>5</v>
      </c>
      <c r="B1499" s="10" t="s">
        <v>1198</v>
      </c>
      <c r="C1499" s="162" t="s">
        <v>24446</v>
      </c>
      <c r="D1499" s="10" t="s">
        <v>24445</v>
      </c>
      <c r="E1499" s="10">
        <v>44.724153999999999</v>
      </c>
      <c r="F1499" s="10">
        <v>149.31745986000001</v>
      </c>
      <c r="G1499" s="10">
        <v>0</v>
      </c>
      <c r="H1499" s="10">
        <v>92.238299999999995</v>
      </c>
      <c r="I1499" s="10">
        <v>2.7791842400000002</v>
      </c>
      <c r="J1499" s="10">
        <v>10.866225966</v>
      </c>
      <c r="K1499" s="10">
        <v>0</v>
      </c>
      <c r="L1499" s="10">
        <v>2.45282</v>
      </c>
      <c r="M1499" s="10">
        <f t="shared" si="27"/>
        <v>302.378144066</v>
      </c>
    </row>
    <row r="1500" spans="1:13" x14ac:dyDescent="0.3">
      <c r="A1500" s="10">
        <v>5</v>
      </c>
      <c r="B1500" s="10" t="s">
        <v>1198</v>
      </c>
      <c r="C1500" s="162" t="s">
        <v>24447</v>
      </c>
      <c r="D1500" s="10" t="s">
        <v>494</v>
      </c>
      <c r="E1500" s="10">
        <v>1206.4996800000001</v>
      </c>
      <c r="F1500" s="10">
        <v>652.56144291999999</v>
      </c>
      <c r="G1500" s="10">
        <v>136.56303410000001</v>
      </c>
      <c r="H1500" s="10">
        <v>0</v>
      </c>
      <c r="I1500" s="10">
        <v>79.131644100000003</v>
      </c>
      <c r="J1500" s="10">
        <v>53.714860817999998</v>
      </c>
      <c r="K1500" s="10">
        <v>4.3120185700000002</v>
      </c>
      <c r="L1500" s="10">
        <v>0</v>
      </c>
      <c r="M1500" s="10">
        <f t="shared" si="27"/>
        <v>2132.7826805080003</v>
      </c>
    </row>
    <row r="1501" spans="1:13" x14ac:dyDescent="0.3">
      <c r="A1501" s="10">
        <v>5</v>
      </c>
      <c r="B1501" s="10" t="s">
        <v>1198</v>
      </c>
      <c r="C1501" s="162" t="s">
        <v>24448</v>
      </c>
      <c r="D1501" s="10" t="s">
        <v>398</v>
      </c>
      <c r="E1501" s="10">
        <v>2110.7168799999999</v>
      </c>
      <c r="F1501" s="10">
        <v>772.04751809000004</v>
      </c>
      <c r="G1501" s="10">
        <v>93.126780199999999</v>
      </c>
      <c r="H1501" s="10">
        <v>0</v>
      </c>
      <c r="I1501" s="10">
        <v>99.996658999999994</v>
      </c>
      <c r="J1501" s="10">
        <v>59.879394343999998</v>
      </c>
      <c r="K1501" s="10">
        <v>2.6439431899999999</v>
      </c>
      <c r="L1501" s="10">
        <v>0</v>
      </c>
      <c r="M1501" s="10">
        <f t="shared" si="27"/>
        <v>3138.4111748240002</v>
      </c>
    </row>
    <row r="1502" spans="1:13" x14ac:dyDescent="0.3">
      <c r="A1502" s="10">
        <v>5</v>
      </c>
      <c r="B1502" s="10" t="s">
        <v>1198</v>
      </c>
      <c r="C1502" s="162" t="s">
        <v>24450</v>
      </c>
      <c r="D1502" s="10" t="s">
        <v>24449</v>
      </c>
      <c r="E1502" s="10">
        <v>134.822914</v>
      </c>
      <c r="F1502" s="10">
        <v>22.439918018</v>
      </c>
      <c r="G1502" s="10">
        <v>1.55263649</v>
      </c>
      <c r="H1502" s="10">
        <v>373.64600000000002</v>
      </c>
      <c r="I1502" s="10">
        <v>9.1396742600000014</v>
      </c>
      <c r="J1502" s="10">
        <v>1.7276219343999999</v>
      </c>
      <c r="K1502" s="10">
        <v>4.51668733E-2</v>
      </c>
      <c r="L1502" s="10">
        <v>10.042</v>
      </c>
      <c r="M1502" s="10">
        <f t="shared" si="27"/>
        <v>553.41593157570003</v>
      </c>
    </row>
    <row r="1503" spans="1:13" x14ac:dyDescent="0.3">
      <c r="A1503" s="10">
        <v>5</v>
      </c>
      <c r="B1503" s="10" t="s">
        <v>1198</v>
      </c>
      <c r="C1503" s="162" t="s">
        <v>24452</v>
      </c>
      <c r="D1503" s="10" t="s">
        <v>24451</v>
      </c>
      <c r="E1503" s="10">
        <v>102.70013900000001</v>
      </c>
      <c r="F1503" s="10">
        <v>71.644942138000005</v>
      </c>
      <c r="G1503" s="10">
        <v>43.416736999999998</v>
      </c>
      <c r="H1503" s="10">
        <v>152.62234979999999</v>
      </c>
      <c r="I1503" s="10">
        <v>5.1459062000000007</v>
      </c>
      <c r="J1503" s="10">
        <v>4.8078384654999997</v>
      </c>
      <c r="K1503" s="10">
        <v>1.2630117000000001</v>
      </c>
      <c r="L1503" s="10">
        <v>4.0759585300000003</v>
      </c>
      <c r="M1503" s="10">
        <f t="shared" si="27"/>
        <v>385.67688283350003</v>
      </c>
    </row>
    <row r="1504" spans="1:13" x14ac:dyDescent="0.3">
      <c r="A1504" s="10">
        <v>5</v>
      </c>
      <c r="B1504" s="10" t="s">
        <v>1198</v>
      </c>
      <c r="C1504" s="162" t="s">
        <v>24453</v>
      </c>
      <c r="D1504" s="10" t="s">
        <v>496</v>
      </c>
      <c r="E1504" s="10">
        <v>6304.0046999999995</v>
      </c>
      <c r="F1504" s="10">
        <v>2295.5301371999999</v>
      </c>
      <c r="G1504" s="10">
        <v>106.335117</v>
      </c>
      <c r="H1504" s="10">
        <v>0</v>
      </c>
      <c r="I1504" s="10">
        <v>300.25529699999998</v>
      </c>
      <c r="J1504" s="10">
        <v>176.98588094999999</v>
      </c>
      <c r="K1504" s="10">
        <v>3.032864</v>
      </c>
      <c r="L1504" s="10">
        <v>0</v>
      </c>
      <c r="M1504" s="10">
        <f t="shared" si="27"/>
        <v>9186.14399615</v>
      </c>
    </row>
    <row r="1505" spans="1:13" x14ac:dyDescent="0.3">
      <c r="A1505" s="10">
        <v>5</v>
      </c>
      <c r="B1505" s="10" t="s">
        <v>1198</v>
      </c>
      <c r="C1505" s="162" t="s">
        <v>24454</v>
      </c>
      <c r="D1505" s="10" t="s">
        <v>498</v>
      </c>
      <c r="E1505" s="10">
        <v>135.28259600000001</v>
      </c>
      <c r="F1505" s="10">
        <v>70.650301673000001</v>
      </c>
      <c r="G1505" s="10">
        <v>15.243510000000001</v>
      </c>
      <c r="H1505" s="10">
        <v>42.463999999999999</v>
      </c>
      <c r="I1505" s="10">
        <v>8.8179351500000003</v>
      </c>
      <c r="J1505" s="10">
        <v>5.4836239104000004</v>
      </c>
      <c r="K1505" s="10">
        <v>0.34520680999999998</v>
      </c>
      <c r="L1505" s="10">
        <v>1.1198300000000001</v>
      </c>
      <c r="M1505" s="10">
        <f t="shared" si="27"/>
        <v>279.40700354339998</v>
      </c>
    </row>
    <row r="1506" spans="1:13" x14ac:dyDescent="0.3">
      <c r="A1506" s="10">
        <v>5</v>
      </c>
      <c r="B1506" s="10" t="s">
        <v>1198</v>
      </c>
      <c r="C1506" s="162" t="s">
        <v>24456</v>
      </c>
      <c r="D1506" s="10" t="s">
        <v>24455</v>
      </c>
      <c r="E1506" s="10">
        <v>277.30197499999997</v>
      </c>
      <c r="F1506" s="10">
        <v>193.06556684</v>
      </c>
      <c r="G1506" s="10">
        <v>138.88270459</v>
      </c>
      <c r="H1506" s="10">
        <v>23.077500000000001</v>
      </c>
      <c r="I1506" s="10">
        <v>18.12468926</v>
      </c>
      <c r="J1506" s="10">
        <v>14.606462427</v>
      </c>
      <c r="K1506" s="10">
        <v>3.6518219089000001</v>
      </c>
      <c r="L1506" s="10">
        <v>0.59567999999999999</v>
      </c>
      <c r="M1506" s="10">
        <f t="shared" si="27"/>
        <v>669.30640002589996</v>
      </c>
    </row>
    <row r="1507" spans="1:13" x14ac:dyDescent="0.3">
      <c r="A1507" s="10">
        <v>5</v>
      </c>
      <c r="B1507" s="10" t="s">
        <v>1198</v>
      </c>
      <c r="C1507" s="162" t="s">
        <v>24457</v>
      </c>
      <c r="D1507" s="10" t="s">
        <v>499</v>
      </c>
      <c r="E1507" s="10">
        <v>85.848470899999995</v>
      </c>
      <c r="F1507" s="10">
        <v>145.70814297000001</v>
      </c>
      <c r="G1507" s="10">
        <v>31.676839600000001</v>
      </c>
      <c r="H1507" s="10">
        <v>47.593200000000003</v>
      </c>
      <c r="I1507" s="10">
        <v>3.8275744500000002</v>
      </c>
      <c r="J1507" s="10">
        <v>11.635653687</v>
      </c>
      <c r="K1507" s="10">
        <v>0.71735790899999996</v>
      </c>
      <c r="L1507" s="10">
        <v>1.2444200000000001</v>
      </c>
      <c r="M1507" s="10">
        <f t="shared" si="27"/>
        <v>328.25165951600002</v>
      </c>
    </row>
    <row r="1508" spans="1:13" x14ac:dyDescent="0.3">
      <c r="A1508" s="10">
        <v>5</v>
      </c>
      <c r="B1508" s="10" t="s">
        <v>1198</v>
      </c>
      <c r="C1508" s="162" t="s">
        <v>24459</v>
      </c>
      <c r="D1508" s="10" t="s">
        <v>24458</v>
      </c>
      <c r="E1508" s="10">
        <v>169.703079</v>
      </c>
      <c r="F1508" s="10">
        <v>180.11748836000001</v>
      </c>
      <c r="G1508" s="10">
        <v>0</v>
      </c>
      <c r="H1508" s="10">
        <v>0</v>
      </c>
      <c r="I1508" s="10">
        <v>7.45623916</v>
      </c>
      <c r="J1508" s="10">
        <v>14.474429852</v>
      </c>
      <c r="K1508" s="10">
        <v>0</v>
      </c>
      <c r="L1508" s="10">
        <v>0</v>
      </c>
      <c r="M1508" s="10">
        <f t="shared" si="27"/>
        <v>371.75123637200005</v>
      </c>
    </row>
    <row r="1509" spans="1:13" x14ac:dyDescent="0.3">
      <c r="A1509" s="10">
        <v>5</v>
      </c>
      <c r="B1509" s="10" t="s">
        <v>1198</v>
      </c>
      <c r="C1509" s="162" t="s">
        <v>24461</v>
      </c>
      <c r="D1509" s="10" t="s">
        <v>24460</v>
      </c>
      <c r="E1509" s="10">
        <v>581.48250099999996</v>
      </c>
      <c r="F1509" s="10">
        <v>122.63737396000001</v>
      </c>
      <c r="G1509" s="10">
        <v>86.893255999999994</v>
      </c>
      <c r="H1509" s="10">
        <v>2.6865600000000001</v>
      </c>
      <c r="I1509" s="10">
        <v>38.979800699999998</v>
      </c>
      <c r="J1509" s="10">
        <v>9.9285934057999992</v>
      </c>
      <c r="K1509" s="10">
        <v>2.522549787</v>
      </c>
      <c r="L1509" s="10">
        <v>7.4859999999999996E-2</v>
      </c>
      <c r="M1509" s="10">
        <f t="shared" si="27"/>
        <v>845.20549485279992</v>
      </c>
    </row>
    <row r="1510" spans="1:13" x14ac:dyDescent="0.3">
      <c r="A1510" s="10">
        <v>5</v>
      </c>
      <c r="B1510" s="10" t="s">
        <v>1198</v>
      </c>
      <c r="C1510" s="162" t="s">
        <v>24463</v>
      </c>
      <c r="D1510" s="10" t="s">
        <v>24462</v>
      </c>
      <c r="E1510" s="10">
        <v>220.546693</v>
      </c>
      <c r="F1510" s="10">
        <v>233.26037242999999</v>
      </c>
      <c r="G1510" s="10">
        <v>6.2143145000000004</v>
      </c>
      <c r="H1510" s="10">
        <v>0</v>
      </c>
      <c r="I1510" s="10">
        <v>12.159096699999999</v>
      </c>
      <c r="J1510" s="10">
        <v>18.771393599</v>
      </c>
      <c r="K1510" s="10">
        <v>0.14073024100000001</v>
      </c>
      <c r="L1510" s="10">
        <v>0</v>
      </c>
      <c r="M1510" s="10">
        <f t="shared" si="27"/>
        <v>491.09260047000004</v>
      </c>
    </row>
    <row r="1511" spans="1:13" x14ac:dyDescent="0.3">
      <c r="A1511" s="10">
        <v>5</v>
      </c>
      <c r="B1511" s="10" t="s">
        <v>1198</v>
      </c>
      <c r="C1511" s="162" t="s">
        <v>24464</v>
      </c>
      <c r="D1511" s="10" t="s">
        <v>500</v>
      </c>
      <c r="E1511" s="10">
        <v>50.761663499999997</v>
      </c>
      <c r="F1511" s="10">
        <v>107.3890054</v>
      </c>
      <c r="G1511" s="10">
        <v>6.4511029999999998</v>
      </c>
      <c r="H1511" s="10">
        <v>0</v>
      </c>
      <c r="I1511" s="10">
        <v>2.9168253399999999</v>
      </c>
      <c r="J1511" s="10">
        <v>8.9572965141999994</v>
      </c>
      <c r="K1511" s="10">
        <v>0.14609289</v>
      </c>
      <c r="L1511" s="10">
        <v>0</v>
      </c>
      <c r="M1511" s="10">
        <f t="shared" si="27"/>
        <v>176.62198664420001</v>
      </c>
    </row>
    <row r="1512" spans="1:13" x14ac:dyDescent="0.3">
      <c r="A1512" s="10">
        <v>5</v>
      </c>
      <c r="B1512" s="10" t="s">
        <v>1198</v>
      </c>
      <c r="C1512" s="162" t="s">
        <v>24465</v>
      </c>
      <c r="D1512" s="10" t="s">
        <v>557</v>
      </c>
      <c r="E1512" s="10">
        <v>1821.9976700000002</v>
      </c>
      <c r="F1512" s="10">
        <v>814.16150215000005</v>
      </c>
      <c r="G1512" s="10">
        <v>753.88660707999998</v>
      </c>
      <c r="H1512" s="10">
        <v>5.7920729</v>
      </c>
      <c r="I1512" s="10">
        <v>86.852524000000003</v>
      </c>
      <c r="J1512" s="10">
        <v>63.419560273999998</v>
      </c>
      <c r="K1512" s="10">
        <v>22.919337072000001</v>
      </c>
      <c r="L1512" s="10">
        <v>0.15749949999999999</v>
      </c>
      <c r="M1512" s="10">
        <f t="shared" si="27"/>
        <v>3569.1867729760006</v>
      </c>
    </row>
    <row r="1513" spans="1:13" x14ac:dyDescent="0.3">
      <c r="A1513" s="10">
        <v>5</v>
      </c>
      <c r="B1513" s="10" t="s">
        <v>1198</v>
      </c>
      <c r="C1513" s="162" t="s">
        <v>24467</v>
      </c>
      <c r="D1513" s="10" t="s">
        <v>24466</v>
      </c>
      <c r="E1513" s="10">
        <v>335.42092300000002</v>
      </c>
      <c r="F1513" s="10">
        <v>336.93551833999999</v>
      </c>
      <c r="G1513" s="10">
        <v>4.2401599000000001</v>
      </c>
      <c r="H1513" s="10">
        <v>0</v>
      </c>
      <c r="I1513" s="10">
        <v>15.5497149</v>
      </c>
      <c r="J1513" s="10">
        <v>28.152143059</v>
      </c>
      <c r="K1513" s="10">
        <v>9.6023302000000005E-2</v>
      </c>
      <c r="L1513" s="10">
        <v>0</v>
      </c>
      <c r="M1513" s="10">
        <f t="shared" si="27"/>
        <v>720.39448250099997</v>
      </c>
    </row>
    <row r="1514" spans="1:13" x14ac:dyDescent="0.3">
      <c r="A1514" s="10">
        <v>5</v>
      </c>
      <c r="B1514" s="10" t="s">
        <v>1198</v>
      </c>
      <c r="C1514" s="162" t="s">
        <v>24469</v>
      </c>
      <c r="D1514" s="10" t="s">
        <v>24468</v>
      </c>
      <c r="E1514" s="10">
        <v>130.02145100000001</v>
      </c>
      <c r="F1514" s="10">
        <v>50.426398507000002</v>
      </c>
      <c r="G1514" s="10">
        <v>0</v>
      </c>
      <c r="H1514" s="10">
        <v>0</v>
      </c>
      <c r="I1514" s="10">
        <v>8.9899085400000001</v>
      </c>
      <c r="J1514" s="10">
        <v>3.9414714727</v>
      </c>
      <c r="K1514" s="10">
        <v>0</v>
      </c>
      <c r="L1514" s="10">
        <v>0</v>
      </c>
      <c r="M1514" s="10">
        <f t="shared" si="27"/>
        <v>193.37922951969998</v>
      </c>
    </row>
    <row r="1515" spans="1:13" x14ac:dyDescent="0.3">
      <c r="A1515" s="10">
        <v>5</v>
      </c>
      <c r="B1515" s="10" t="s">
        <v>1198</v>
      </c>
      <c r="C1515" s="162" t="s">
        <v>24470</v>
      </c>
      <c r="D1515" s="10" t="s">
        <v>502</v>
      </c>
      <c r="E1515" s="10">
        <v>408.05</v>
      </c>
      <c r="F1515" s="10">
        <v>530.93237156999999</v>
      </c>
      <c r="G1515" s="10">
        <v>25.419566</v>
      </c>
      <c r="H1515" s="10">
        <v>75.432100000000005</v>
      </c>
      <c r="I1515" s="10">
        <v>23.2543276</v>
      </c>
      <c r="J1515" s="10">
        <v>40.806984644000003</v>
      </c>
      <c r="K1515" s="10">
        <v>0.57565467999999997</v>
      </c>
      <c r="L1515" s="10">
        <v>1.97628</v>
      </c>
      <c r="M1515" s="10">
        <f t="shared" si="27"/>
        <v>1106.4472844940001</v>
      </c>
    </row>
    <row r="1516" spans="1:13" x14ac:dyDescent="0.3">
      <c r="A1516" s="10">
        <v>5</v>
      </c>
      <c r="B1516" s="10" t="s">
        <v>1198</v>
      </c>
      <c r="C1516" s="162" t="s">
        <v>24472</v>
      </c>
      <c r="D1516" s="10" t="s">
        <v>24471</v>
      </c>
      <c r="E1516" s="10">
        <v>129.06361899999999</v>
      </c>
      <c r="F1516" s="10">
        <v>203.31712469999999</v>
      </c>
      <c r="G1516" s="10">
        <v>34.513287599999998</v>
      </c>
      <c r="H1516" s="10">
        <v>0</v>
      </c>
      <c r="I1516" s="10">
        <v>7.4408211</v>
      </c>
      <c r="J1516" s="10">
        <v>16.457793997</v>
      </c>
      <c r="K1516" s="10">
        <v>0.78159281700000005</v>
      </c>
      <c r="L1516" s="10">
        <v>0</v>
      </c>
      <c r="M1516" s="10">
        <f t="shared" si="27"/>
        <v>391.57423921399999</v>
      </c>
    </row>
    <row r="1517" spans="1:13" x14ac:dyDescent="0.3">
      <c r="A1517" s="10">
        <v>5</v>
      </c>
      <c r="B1517" s="10" t="s">
        <v>1198</v>
      </c>
      <c r="C1517" s="162" t="s">
        <v>24473</v>
      </c>
      <c r="D1517" s="10" t="s">
        <v>504</v>
      </c>
      <c r="E1517" s="10">
        <v>12276.7001</v>
      </c>
      <c r="F1517" s="10">
        <v>3732.5132991</v>
      </c>
      <c r="G1517" s="10">
        <v>165.59087991000001</v>
      </c>
      <c r="H1517" s="10">
        <v>0</v>
      </c>
      <c r="I1517" s="10">
        <v>584.37781000000007</v>
      </c>
      <c r="J1517" s="10">
        <v>292.37668360999999</v>
      </c>
      <c r="K1517" s="10">
        <v>4.8942970520999998</v>
      </c>
      <c r="L1517" s="10">
        <v>0</v>
      </c>
      <c r="M1517" s="10">
        <f t="shared" si="27"/>
        <v>17056.453069672101</v>
      </c>
    </row>
    <row r="1518" spans="1:13" x14ac:dyDescent="0.3">
      <c r="A1518" s="10">
        <v>5</v>
      </c>
      <c r="B1518" s="10" t="s">
        <v>1198</v>
      </c>
      <c r="C1518" s="162" t="s">
        <v>24475</v>
      </c>
      <c r="D1518" s="10" t="s">
        <v>24474</v>
      </c>
      <c r="E1518" s="10">
        <v>120.38261299999999</v>
      </c>
      <c r="F1518" s="10">
        <v>152.08995207999999</v>
      </c>
      <c r="G1518" s="10">
        <v>0</v>
      </c>
      <c r="H1518" s="10">
        <v>29.843699999999998</v>
      </c>
      <c r="I1518" s="10">
        <v>5.7375705999999997</v>
      </c>
      <c r="J1518" s="10">
        <v>12.410836707</v>
      </c>
      <c r="K1518" s="10">
        <v>0</v>
      </c>
      <c r="L1518" s="10">
        <v>0.78012000000000004</v>
      </c>
      <c r="M1518" s="10">
        <f t="shared" si="27"/>
        <v>321.24479238700002</v>
      </c>
    </row>
    <row r="1519" spans="1:13" x14ac:dyDescent="0.3">
      <c r="A1519" s="10">
        <v>5</v>
      </c>
      <c r="B1519" s="10" t="s">
        <v>1198</v>
      </c>
      <c r="C1519" s="162" t="s">
        <v>24477</v>
      </c>
      <c r="D1519" s="10" t="s">
        <v>24476</v>
      </c>
      <c r="E1519" s="10">
        <v>122.839286</v>
      </c>
      <c r="F1519" s="10">
        <v>98.134844134999994</v>
      </c>
      <c r="G1519" s="10">
        <v>13.9524717</v>
      </c>
      <c r="H1519" s="10">
        <v>0</v>
      </c>
      <c r="I1519" s="10">
        <v>5.5904919500000005</v>
      </c>
      <c r="J1519" s="10">
        <v>8.0163041954000001</v>
      </c>
      <c r="K1519" s="10">
        <v>0.31596997999999998</v>
      </c>
      <c r="L1519" s="10">
        <v>0</v>
      </c>
      <c r="M1519" s="10">
        <f t="shared" si="27"/>
        <v>248.8493679604</v>
      </c>
    </row>
    <row r="1520" spans="1:13" x14ac:dyDescent="0.3">
      <c r="A1520" s="10">
        <v>5</v>
      </c>
      <c r="B1520" s="10" t="s">
        <v>1198</v>
      </c>
      <c r="C1520" s="162" t="s">
        <v>24479</v>
      </c>
      <c r="D1520" s="10" t="s">
        <v>24478</v>
      </c>
      <c r="E1520" s="10">
        <v>213.23500099999998</v>
      </c>
      <c r="F1520" s="10">
        <v>44.632455235999998</v>
      </c>
      <c r="G1520" s="10">
        <v>21.052812800000002</v>
      </c>
      <c r="H1520" s="10">
        <v>212.61699999999999</v>
      </c>
      <c r="I1520" s="10">
        <v>14.051349030000001</v>
      </c>
      <c r="J1520" s="10">
        <v>3.5184812776999999</v>
      </c>
      <c r="K1520" s="10">
        <v>0.4869502</v>
      </c>
      <c r="L1520" s="10">
        <v>5.7450599999999996</v>
      </c>
      <c r="M1520" s="10">
        <f t="shared" si="27"/>
        <v>515.33910954370003</v>
      </c>
    </row>
    <row r="1521" spans="1:13" x14ac:dyDescent="0.3">
      <c r="A1521" s="10">
        <v>5</v>
      </c>
      <c r="B1521" s="10" t="s">
        <v>1198</v>
      </c>
      <c r="C1521" s="162" t="s">
        <v>24480</v>
      </c>
      <c r="D1521" s="10" t="s">
        <v>239</v>
      </c>
      <c r="E1521" s="10">
        <v>163.64587900000001</v>
      </c>
      <c r="F1521" s="10">
        <v>122.23450582</v>
      </c>
      <c r="G1521" s="10">
        <v>7.7690467999999999</v>
      </c>
      <c r="H1521" s="10">
        <v>0</v>
      </c>
      <c r="I1521" s="10">
        <v>6.6649140000000004</v>
      </c>
      <c r="J1521" s="10">
        <v>10.164752947</v>
      </c>
      <c r="K1521" s="10">
        <v>0.175939189</v>
      </c>
      <c r="L1521" s="10">
        <v>0</v>
      </c>
      <c r="M1521" s="10">
        <f t="shared" si="27"/>
        <v>310.65503775600007</v>
      </c>
    </row>
    <row r="1522" spans="1:13" x14ac:dyDescent="0.3">
      <c r="A1522" s="10">
        <v>5</v>
      </c>
      <c r="B1522" s="10" t="s">
        <v>1198</v>
      </c>
      <c r="C1522" s="162" t="s">
        <v>24482</v>
      </c>
      <c r="D1522" s="10" t="s">
        <v>24481</v>
      </c>
      <c r="E1522" s="10">
        <v>130.688491</v>
      </c>
      <c r="F1522" s="10">
        <v>26.029675419</v>
      </c>
      <c r="G1522" s="10">
        <v>0</v>
      </c>
      <c r="H1522" s="10">
        <v>0</v>
      </c>
      <c r="I1522" s="10">
        <v>8.75669787</v>
      </c>
      <c r="J1522" s="10">
        <v>2.0864182399</v>
      </c>
      <c r="K1522" s="10">
        <v>0</v>
      </c>
      <c r="L1522" s="10">
        <v>0</v>
      </c>
      <c r="M1522" s="10">
        <f t="shared" si="27"/>
        <v>167.56128252890002</v>
      </c>
    </row>
    <row r="1523" spans="1:13" x14ac:dyDescent="0.3">
      <c r="A1523" s="10">
        <v>5</v>
      </c>
      <c r="B1523" s="10" t="s">
        <v>1198</v>
      </c>
      <c r="C1523" s="162" t="s">
        <v>24484</v>
      </c>
      <c r="D1523" s="10" t="s">
        <v>24483</v>
      </c>
      <c r="E1523" s="10">
        <v>116.712126</v>
      </c>
      <c r="F1523" s="10">
        <v>137.28125452</v>
      </c>
      <c r="G1523" s="10">
        <v>11.286061399999999</v>
      </c>
      <c r="H1523" s="10">
        <v>0</v>
      </c>
      <c r="I1523" s="10">
        <v>5.0163152999999996</v>
      </c>
      <c r="J1523" s="10">
        <v>10.209622236</v>
      </c>
      <c r="K1523" s="10">
        <v>0.25558603000000002</v>
      </c>
      <c r="L1523" s="10">
        <v>0</v>
      </c>
      <c r="M1523" s="10">
        <f t="shared" si="27"/>
        <v>280.76096548599998</v>
      </c>
    </row>
    <row r="1524" spans="1:13" x14ac:dyDescent="0.3">
      <c r="A1524" s="10">
        <v>5</v>
      </c>
      <c r="B1524" s="10" t="s">
        <v>1198</v>
      </c>
      <c r="C1524" s="162" t="s">
        <v>24485</v>
      </c>
      <c r="D1524" s="10" t="s">
        <v>505</v>
      </c>
      <c r="E1524" s="10">
        <v>808.95717999999999</v>
      </c>
      <c r="F1524" s="10">
        <v>1356.5350705999999</v>
      </c>
      <c r="G1524" s="10">
        <v>93.294633985999994</v>
      </c>
      <c r="H1524" s="10">
        <v>31.7928</v>
      </c>
      <c r="I1524" s="10">
        <v>41.780160000000002</v>
      </c>
      <c r="J1524" s="10">
        <v>105.53216195</v>
      </c>
      <c r="K1524" s="10">
        <v>2.6855179805999998</v>
      </c>
      <c r="L1524" s="10">
        <v>0.82264999999999999</v>
      </c>
      <c r="M1524" s="10">
        <f t="shared" si="27"/>
        <v>2441.4001745165997</v>
      </c>
    </row>
    <row r="1525" spans="1:13" x14ac:dyDescent="0.3">
      <c r="A1525" s="10">
        <v>5</v>
      </c>
      <c r="B1525" s="10" t="s">
        <v>1198</v>
      </c>
      <c r="C1525" s="162" t="s">
        <v>24487</v>
      </c>
      <c r="D1525" s="10" t="s">
        <v>24486</v>
      </c>
      <c r="E1525" s="10">
        <v>135.35877300000001</v>
      </c>
      <c r="F1525" s="10">
        <v>106.06557389</v>
      </c>
      <c r="G1525" s="10">
        <v>0</v>
      </c>
      <c r="H1525" s="10">
        <v>264.48200000000003</v>
      </c>
      <c r="I1525" s="10">
        <v>8.8322108000000004</v>
      </c>
      <c r="J1525" s="10">
        <v>8.1142664193999998</v>
      </c>
      <c r="K1525" s="10">
        <v>0</v>
      </c>
      <c r="L1525" s="10">
        <v>7.1149199999999997</v>
      </c>
      <c r="M1525" s="10">
        <f t="shared" si="27"/>
        <v>529.96774410939997</v>
      </c>
    </row>
    <row r="1526" spans="1:13" x14ac:dyDescent="0.3">
      <c r="A1526" s="10">
        <v>5</v>
      </c>
      <c r="B1526" s="10" t="s">
        <v>1198</v>
      </c>
      <c r="C1526" s="162" t="s">
        <v>24489</v>
      </c>
      <c r="D1526" s="10" t="s">
        <v>24488</v>
      </c>
      <c r="E1526" s="10">
        <v>123.536265</v>
      </c>
      <c r="F1526" s="10">
        <v>86.052866954999999</v>
      </c>
      <c r="G1526" s="10">
        <v>11.918098000000001</v>
      </c>
      <c r="H1526" s="10">
        <v>0</v>
      </c>
      <c r="I1526" s="10">
        <v>5.6060952999999998</v>
      </c>
      <c r="J1526" s="10">
        <v>6.4582599222999999</v>
      </c>
      <c r="K1526" s="10">
        <v>0.26989870999999999</v>
      </c>
      <c r="L1526" s="10">
        <v>0</v>
      </c>
      <c r="M1526" s="10">
        <f t="shared" si="27"/>
        <v>233.8414838873</v>
      </c>
    </row>
    <row r="1527" spans="1:13" x14ac:dyDescent="0.3">
      <c r="A1527" s="10">
        <v>5</v>
      </c>
      <c r="B1527" s="10" t="s">
        <v>1198</v>
      </c>
      <c r="C1527" s="162" t="s">
        <v>24491</v>
      </c>
      <c r="D1527" s="10" t="s">
        <v>24490</v>
      </c>
      <c r="E1527" s="10">
        <v>779.94263999999998</v>
      </c>
      <c r="F1527" s="10">
        <v>787.65719677000004</v>
      </c>
      <c r="G1527" s="10">
        <v>103.77296920000001</v>
      </c>
      <c r="H1527" s="10">
        <v>0</v>
      </c>
      <c r="I1527" s="10">
        <v>43.937418999999998</v>
      </c>
      <c r="J1527" s="10">
        <v>64.404878796999995</v>
      </c>
      <c r="K1527" s="10">
        <v>2.350058566</v>
      </c>
      <c r="L1527" s="10">
        <v>0</v>
      </c>
      <c r="M1527" s="10">
        <f t="shared" si="27"/>
        <v>1782.065162333</v>
      </c>
    </row>
    <row r="1528" spans="1:13" x14ac:dyDescent="0.3">
      <c r="A1528" s="10">
        <v>5</v>
      </c>
      <c r="B1528" s="10" t="s">
        <v>1198</v>
      </c>
      <c r="C1528" s="162" t="s">
        <v>24495</v>
      </c>
      <c r="D1528" s="10" t="s">
        <v>24494</v>
      </c>
      <c r="E1528" s="10">
        <v>454.10405199999997</v>
      </c>
      <c r="F1528" s="10">
        <v>548.03905116999999</v>
      </c>
      <c r="G1528" s="10">
        <v>35.039629599999998</v>
      </c>
      <c r="H1528" s="10">
        <v>184.703</v>
      </c>
      <c r="I1528" s="10">
        <v>29.567973799999997</v>
      </c>
      <c r="J1528" s="10">
        <v>45.932179482999999</v>
      </c>
      <c r="K1528" s="10">
        <v>0.79351254000000004</v>
      </c>
      <c r="L1528" s="10">
        <v>4.9758300000000002</v>
      </c>
      <c r="M1528" s="10">
        <f t="shared" si="27"/>
        <v>1303.1552285929997</v>
      </c>
    </row>
    <row r="1529" spans="1:13" x14ac:dyDescent="0.3">
      <c r="A1529" s="10">
        <v>5</v>
      </c>
      <c r="B1529" s="10" t="s">
        <v>1198</v>
      </c>
      <c r="C1529" s="162" t="s">
        <v>24496</v>
      </c>
      <c r="D1529" s="10" t="s">
        <v>508</v>
      </c>
      <c r="E1529" s="10">
        <v>489.56917200000004</v>
      </c>
      <c r="F1529" s="10">
        <v>32.853591966000003</v>
      </c>
      <c r="G1529" s="10">
        <v>36.167217899999997</v>
      </c>
      <c r="H1529" s="10">
        <v>3.4047499999999999</v>
      </c>
      <c r="I1529" s="10">
        <v>31.407564969999999</v>
      </c>
      <c r="J1529" s="10">
        <v>2.4449089733</v>
      </c>
      <c r="K1529" s="10">
        <v>1.0521209359999999</v>
      </c>
      <c r="L1529" s="10">
        <v>9.3710000000000002E-2</v>
      </c>
      <c r="M1529" s="10">
        <f t="shared" si="27"/>
        <v>596.99303674530006</v>
      </c>
    </row>
    <row r="1530" spans="1:13" x14ac:dyDescent="0.3">
      <c r="A1530" s="10">
        <v>5</v>
      </c>
      <c r="B1530" s="10" t="s">
        <v>1198</v>
      </c>
      <c r="C1530" s="162" t="s">
        <v>24498</v>
      </c>
      <c r="D1530" s="10" t="s">
        <v>24497</v>
      </c>
      <c r="E1530" s="10">
        <v>516.06439</v>
      </c>
      <c r="F1530" s="10">
        <v>375.71843865</v>
      </c>
      <c r="G1530" s="10">
        <v>251.50081950000001</v>
      </c>
      <c r="H1530" s="10">
        <v>0</v>
      </c>
      <c r="I1530" s="10">
        <v>21.931100199999999</v>
      </c>
      <c r="J1530" s="10">
        <v>31.290457580999998</v>
      </c>
      <c r="K1530" s="10">
        <v>6.9999963620000001</v>
      </c>
      <c r="L1530" s="10">
        <v>0</v>
      </c>
      <c r="M1530" s="10">
        <f t="shared" si="27"/>
        <v>1203.5052022930001</v>
      </c>
    </row>
    <row r="1531" spans="1:13" x14ac:dyDescent="0.3">
      <c r="A1531" s="10">
        <v>5</v>
      </c>
      <c r="B1531" s="10" t="s">
        <v>1198</v>
      </c>
      <c r="C1531" s="162" t="s">
        <v>24492</v>
      </c>
      <c r="D1531" s="10" t="s">
        <v>507</v>
      </c>
      <c r="E1531" s="10">
        <v>1487.1352900000002</v>
      </c>
      <c r="F1531" s="10">
        <v>713.23120262999998</v>
      </c>
      <c r="G1531" s="10">
        <v>430.5615244</v>
      </c>
      <c r="H1531" s="10">
        <v>264.247908</v>
      </c>
      <c r="I1531" s="10">
        <v>70.05249400000001</v>
      </c>
      <c r="J1531" s="10">
        <v>53.816641941999997</v>
      </c>
      <c r="K1531" s="10">
        <v>12.447131329999999</v>
      </c>
      <c r="L1531" s="10">
        <v>7.1419091400000001</v>
      </c>
      <c r="M1531" s="10">
        <f t="shared" si="27"/>
        <v>3038.634101442</v>
      </c>
    </row>
    <row r="1532" spans="1:13" x14ac:dyDescent="0.3">
      <c r="A1532" s="10">
        <v>5</v>
      </c>
      <c r="B1532" s="10" t="s">
        <v>1198</v>
      </c>
      <c r="C1532" s="162" t="s">
        <v>24493</v>
      </c>
      <c r="D1532" s="10" t="s">
        <v>344</v>
      </c>
      <c r="E1532" s="10">
        <v>543.57398799999999</v>
      </c>
      <c r="F1532" s="10">
        <v>409.57961246999997</v>
      </c>
      <c r="G1532" s="10">
        <v>61.691279717999997</v>
      </c>
      <c r="H1532" s="10">
        <v>0</v>
      </c>
      <c r="I1532" s="10">
        <v>35.064555200000001</v>
      </c>
      <c r="J1532" s="10">
        <v>34.036633363</v>
      </c>
      <c r="K1532" s="10">
        <v>1.906152472</v>
      </c>
      <c r="L1532" s="10">
        <v>0</v>
      </c>
      <c r="M1532" s="10">
        <f t="shared" si="27"/>
        <v>1085.852221223</v>
      </c>
    </row>
    <row r="1533" spans="1:13" x14ac:dyDescent="0.3">
      <c r="A1533" s="10">
        <v>5</v>
      </c>
      <c r="B1533" s="10" t="s">
        <v>1198</v>
      </c>
      <c r="C1533" s="162" t="s">
        <v>24499</v>
      </c>
      <c r="D1533" s="10" t="s">
        <v>509</v>
      </c>
      <c r="E1533" s="10">
        <v>396.40023399999995</v>
      </c>
      <c r="F1533" s="10">
        <v>479.25182151000001</v>
      </c>
      <c r="G1533" s="10">
        <v>64.936721500000004</v>
      </c>
      <c r="H1533" s="10">
        <v>0</v>
      </c>
      <c r="I1533" s="10">
        <v>25.482203599999998</v>
      </c>
      <c r="J1533" s="10">
        <v>39.841641346000003</v>
      </c>
      <c r="K1533" s="10">
        <v>1.4705655500000001</v>
      </c>
      <c r="L1533" s="10">
        <v>0</v>
      </c>
      <c r="M1533" s="10">
        <f t="shared" si="27"/>
        <v>1007.3831875059999</v>
      </c>
    </row>
    <row r="1534" spans="1:13" x14ac:dyDescent="0.3">
      <c r="A1534" s="10">
        <v>5</v>
      </c>
      <c r="B1534" s="10" t="s">
        <v>1198</v>
      </c>
      <c r="C1534" s="162" t="s">
        <v>24500</v>
      </c>
      <c r="D1534" s="10" t="s">
        <v>366</v>
      </c>
      <c r="E1534" s="10">
        <v>771.12031999999999</v>
      </c>
      <c r="F1534" s="10">
        <v>328.66041860000001</v>
      </c>
      <c r="G1534" s="10">
        <v>60.885207899999997</v>
      </c>
      <c r="H1534" s="10">
        <v>0</v>
      </c>
      <c r="I1534" s="10">
        <v>31.3744285</v>
      </c>
      <c r="J1534" s="10">
        <v>26.514290384999999</v>
      </c>
      <c r="K1534" s="10">
        <v>1.757742651</v>
      </c>
      <c r="L1534" s="10">
        <v>0</v>
      </c>
      <c r="M1534" s="10">
        <f t="shared" si="27"/>
        <v>1220.3124080360001</v>
      </c>
    </row>
    <row r="1535" spans="1:13" x14ac:dyDescent="0.3">
      <c r="A1535" s="10">
        <v>5</v>
      </c>
      <c r="B1535" s="10" t="s">
        <v>1198</v>
      </c>
      <c r="C1535" s="162" t="s">
        <v>24501</v>
      </c>
      <c r="D1535" s="10" t="s">
        <v>510</v>
      </c>
      <c r="E1535" s="10">
        <v>3694.0711199999996</v>
      </c>
      <c r="F1535" s="10">
        <v>1881.8317890999999</v>
      </c>
      <c r="G1535" s="10">
        <v>70.498732700000005</v>
      </c>
      <c r="H1535" s="10">
        <v>0</v>
      </c>
      <c r="I1535" s="10">
        <v>175.299857</v>
      </c>
      <c r="J1535" s="10">
        <v>144.78441914000001</v>
      </c>
      <c r="K1535" s="10">
        <v>2.07009759</v>
      </c>
      <c r="L1535" s="10">
        <v>0</v>
      </c>
      <c r="M1535" s="10">
        <f t="shared" si="27"/>
        <v>5968.5560155299991</v>
      </c>
    </row>
    <row r="1536" spans="1:13" x14ac:dyDescent="0.3">
      <c r="A1536" s="10">
        <v>5</v>
      </c>
      <c r="B1536" s="10" t="s">
        <v>1198</v>
      </c>
      <c r="C1536" s="162" t="s">
        <v>24502</v>
      </c>
      <c r="D1536" s="10" t="s">
        <v>512</v>
      </c>
      <c r="E1536" s="10">
        <v>15739.8997</v>
      </c>
      <c r="F1536" s="10">
        <v>4683.3860465999996</v>
      </c>
      <c r="G1536" s="10">
        <v>1127.0816609000001</v>
      </c>
      <c r="H1536" s="10">
        <v>246.13042999999999</v>
      </c>
      <c r="I1536" s="10">
        <v>748.18709999999999</v>
      </c>
      <c r="J1536" s="10">
        <v>352.79930517999998</v>
      </c>
      <c r="K1536" s="10">
        <v>32.568436941000002</v>
      </c>
      <c r="L1536" s="10">
        <v>6.6652709999999997</v>
      </c>
      <c r="M1536" s="10">
        <f t="shared" si="27"/>
        <v>22936.717950621001</v>
      </c>
    </row>
    <row r="1537" spans="1:13" x14ac:dyDescent="0.3">
      <c r="A1537" s="10">
        <v>5</v>
      </c>
      <c r="B1537" s="10" t="s">
        <v>1198</v>
      </c>
      <c r="C1537" s="162" t="s">
        <v>24503</v>
      </c>
      <c r="D1537" s="10" t="s">
        <v>513</v>
      </c>
      <c r="E1537" s="10">
        <v>166.99923000000001</v>
      </c>
      <c r="F1537" s="10">
        <v>110.94228876</v>
      </c>
      <c r="G1537" s="10">
        <v>43.618515199999997</v>
      </c>
      <c r="H1537" s="10">
        <v>0</v>
      </c>
      <c r="I1537" s="10">
        <v>7.0492851999999999</v>
      </c>
      <c r="J1537" s="10">
        <v>8.8767479986000009</v>
      </c>
      <c r="K1537" s="10">
        <v>0.98779182300000001</v>
      </c>
      <c r="L1537" s="10">
        <v>0</v>
      </c>
      <c r="M1537" s="10">
        <f t="shared" si="27"/>
        <v>338.47385898160002</v>
      </c>
    </row>
    <row r="1538" spans="1:13" x14ac:dyDescent="0.3">
      <c r="A1538" s="10">
        <v>5</v>
      </c>
      <c r="B1538" s="10" t="s">
        <v>1201</v>
      </c>
      <c r="C1538" s="162" t="s">
        <v>24506</v>
      </c>
      <c r="D1538" s="10" t="s">
        <v>24505</v>
      </c>
      <c r="E1538" s="10">
        <v>182.22745600000002</v>
      </c>
      <c r="F1538" s="10">
        <v>176.41260181000001</v>
      </c>
      <c r="G1538" s="10">
        <v>213.233767</v>
      </c>
      <c r="H1538" s="10">
        <v>0</v>
      </c>
      <c r="I1538" s="10">
        <v>8.7147709999999989</v>
      </c>
      <c r="J1538" s="10">
        <v>12.832510139</v>
      </c>
      <c r="K1538" s="10">
        <v>6.4690173</v>
      </c>
      <c r="L1538" s="10">
        <v>0</v>
      </c>
      <c r="M1538" s="10">
        <f t="shared" si="27"/>
        <v>599.89012324900011</v>
      </c>
    </row>
    <row r="1539" spans="1:13" x14ac:dyDescent="0.3">
      <c r="A1539" s="10">
        <v>5</v>
      </c>
      <c r="B1539" s="10" t="s">
        <v>1201</v>
      </c>
      <c r="C1539" s="162" t="s">
        <v>24507</v>
      </c>
      <c r="D1539" s="10" t="s">
        <v>515</v>
      </c>
      <c r="E1539" s="10">
        <v>2658.3412600000001</v>
      </c>
      <c r="F1539" s="10">
        <v>982.63280068999995</v>
      </c>
      <c r="G1539" s="10">
        <v>696.06986180000001</v>
      </c>
      <c r="H1539" s="10">
        <v>483.03100000000001</v>
      </c>
      <c r="I1539" s="10">
        <v>143.354906</v>
      </c>
      <c r="J1539" s="10">
        <v>77.650108113000002</v>
      </c>
      <c r="K1539" s="10">
        <v>20.140673899999999</v>
      </c>
      <c r="L1539" s="10">
        <v>4.71774</v>
      </c>
      <c r="M1539" s="10">
        <f t="shared" si="27"/>
        <v>5065.938350503</v>
      </c>
    </row>
    <row r="1540" spans="1:13" x14ac:dyDescent="0.3">
      <c r="A1540" s="10">
        <v>5</v>
      </c>
      <c r="B1540" s="10" t="s">
        <v>1201</v>
      </c>
      <c r="C1540" s="162" t="s">
        <v>24508</v>
      </c>
      <c r="D1540" s="10" t="s">
        <v>517</v>
      </c>
      <c r="E1540" s="10">
        <v>292.34897899999999</v>
      </c>
      <c r="F1540" s="10">
        <v>457.44387905999997</v>
      </c>
      <c r="G1540" s="10">
        <v>708.50476400000002</v>
      </c>
      <c r="H1540" s="10">
        <v>0</v>
      </c>
      <c r="I1540" s="10">
        <v>14.809615899999999</v>
      </c>
      <c r="J1540" s="10">
        <v>36.281541764000004</v>
      </c>
      <c r="K1540" s="10">
        <v>21.490864800000001</v>
      </c>
      <c r="L1540" s="10">
        <v>0</v>
      </c>
      <c r="M1540" s="10">
        <f t="shared" si="27"/>
        <v>1530.8796445239998</v>
      </c>
    </row>
    <row r="1541" spans="1:13" x14ac:dyDescent="0.3">
      <c r="A1541" s="10">
        <v>5</v>
      </c>
      <c r="B1541" s="10" t="s">
        <v>1201</v>
      </c>
      <c r="C1541" s="162" t="s">
        <v>24510</v>
      </c>
      <c r="D1541" s="10" t="s">
        <v>24509</v>
      </c>
      <c r="E1541" s="10">
        <v>321.47606199999996</v>
      </c>
      <c r="F1541" s="10">
        <v>218.9936434</v>
      </c>
      <c r="G1541" s="10">
        <v>42.276133999999999</v>
      </c>
      <c r="H1541" s="10">
        <v>0</v>
      </c>
      <c r="I1541" s="10">
        <v>15.845713100000001</v>
      </c>
      <c r="J1541" s="10">
        <v>16.855257251000001</v>
      </c>
      <c r="K1541" s="10">
        <v>1.2846773499999999</v>
      </c>
      <c r="L1541" s="10">
        <v>0</v>
      </c>
      <c r="M1541" s="10">
        <f t="shared" si="27"/>
        <v>616.73148710099997</v>
      </c>
    </row>
    <row r="1542" spans="1:13" x14ac:dyDescent="0.3">
      <c r="A1542" s="10">
        <v>5</v>
      </c>
      <c r="B1542" s="10" t="s">
        <v>1201</v>
      </c>
      <c r="C1542" s="162" t="s">
        <v>24511</v>
      </c>
      <c r="D1542" s="10" t="s">
        <v>22797</v>
      </c>
      <c r="E1542" s="10">
        <v>373.10460040000004</v>
      </c>
      <c r="F1542" s="10">
        <v>283.62280340000001</v>
      </c>
      <c r="G1542" s="10">
        <v>381.15375075999998</v>
      </c>
      <c r="H1542" s="10">
        <v>0</v>
      </c>
      <c r="I1542" s="10">
        <v>20.633818049999999</v>
      </c>
      <c r="J1542" s="10">
        <v>23.576821419000002</v>
      </c>
      <c r="K1542" s="10">
        <v>11.555035568999999</v>
      </c>
      <c r="L1542" s="10">
        <v>0</v>
      </c>
      <c r="M1542" s="10">
        <f t="shared" si="27"/>
        <v>1093.6468295980001</v>
      </c>
    </row>
    <row r="1543" spans="1:13" x14ac:dyDescent="0.3">
      <c r="A1543" s="10">
        <v>5</v>
      </c>
      <c r="B1543" s="10" t="s">
        <v>1201</v>
      </c>
      <c r="C1543" s="162" t="s">
        <v>24513</v>
      </c>
      <c r="D1543" s="10" t="s">
        <v>24512</v>
      </c>
      <c r="E1543" s="10">
        <v>46.554831</v>
      </c>
      <c r="F1543" s="10">
        <v>326.89443729999999</v>
      </c>
      <c r="G1543" s="10">
        <v>47.422460999999998</v>
      </c>
      <c r="H1543" s="10">
        <v>0</v>
      </c>
      <c r="I1543" s="10">
        <v>2.2251259599999997</v>
      </c>
      <c r="J1543" s="10">
        <v>27.789926215000001</v>
      </c>
      <c r="K1543" s="10">
        <v>1.33608638</v>
      </c>
      <c r="L1543" s="10">
        <v>0</v>
      </c>
      <c r="M1543" s="10">
        <f t="shared" ref="M1543:M1606" si="28">SUM(E1543:L1543)</f>
        <v>452.22286785499995</v>
      </c>
    </row>
    <row r="1544" spans="1:13" x14ac:dyDescent="0.3">
      <c r="A1544" s="10">
        <v>5</v>
      </c>
      <c r="B1544" s="10" t="s">
        <v>1201</v>
      </c>
      <c r="C1544" s="162" t="s">
        <v>24515</v>
      </c>
      <c r="D1544" s="10" t="s">
        <v>24514</v>
      </c>
      <c r="E1544" s="10">
        <v>473.17195000000004</v>
      </c>
      <c r="F1544" s="10">
        <v>694.41226415999995</v>
      </c>
      <c r="G1544" s="10">
        <v>70.588785900000005</v>
      </c>
      <c r="H1544" s="10">
        <v>0</v>
      </c>
      <c r="I1544" s="10">
        <v>25.047275200000001</v>
      </c>
      <c r="J1544" s="10">
        <v>58.105890619</v>
      </c>
      <c r="K1544" s="10">
        <v>1.959779559</v>
      </c>
      <c r="L1544" s="10">
        <v>0</v>
      </c>
      <c r="M1544" s="10">
        <f t="shared" si="28"/>
        <v>1323.2859454380002</v>
      </c>
    </row>
    <row r="1545" spans="1:13" x14ac:dyDescent="0.3">
      <c r="A1545" s="10">
        <v>5</v>
      </c>
      <c r="B1545" s="10" t="s">
        <v>1201</v>
      </c>
      <c r="C1545" s="162" t="s">
        <v>24516</v>
      </c>
      <c r="D1545" s="10" t="s">
        <v>970</v>
      </c>
      <c r="E1545" s="10">
        <v>175.46795500000002</v>
      </c>
      <c r="F1545" s="10">
        <v>473.09115857</v>
      </c>
      <c r="G1545" s="10">
        <v>30.070828599999999</v>
      </c>
      <c r="H1545" s="10">
        <v>0</v>
      </c>
      <c r="I1545" s="10">
        <v>9.2726334000000001</v>
      </c>
      <c r="J1545" s="10">
        <v>40.011255765999998</v>
      </c>
      <c r="K1545" s="10">
        <v>0.68098715899999995</v>
      </c>
      <c r="L1545" s="10">
        <v>0</v>
      </c>
      <c r="M1545" s="10">
        <f t="shared" si="28"/>
        <v>728.59481849500003</v>
      </c>
    </row>
    <row r="1546" spans="1:13" x14ac:dyDescent="0.3">
      <c r="A1546" s="10">
        <v>5</v>
      </c>
      <c r="B1546" s="10" t="s">
        <v>1201</v>
      </c>
      <c r="C1546" s="162" t="s">
        <v>24517</v>
      </c>
      <c r="D1546" s="10" t="s">
        <v>518</v>
      </c>
      <c r="E1546" s="10">
        <v>461.46400899999998</v>
      </c>
      <c r="F1546" s="10">
        <v>151.10175128</v>
      </c>
      <c r="G1546" s="10">
        <v>427.06766601999999</v>
      </c>
      <c r="H1546" s="10">
        <v>0</v>
      </c>
      <c r="I1546" s="10">
        <v>18.646415900000001</v>
      </c>
      <c r="J1546" s="10">
        <v>11.900220216999999</v>
      </c>
      <c r="K1546" s="10">
        <v>12.878392973</v>
      </c>
      <c r="L1546" s="10">
        <v>0</v>
      </c>
      <c r="M1546" s="10">
        <f t="shared" si="28"/>
        <v>1083.0584553899998</v>
      </c>
    </row>
    <row r="1547" spans="1:13" x14ac:dyDescent="0.3">
      <c r="A1547" s="10">
        <v>5</v>
      </c>
      <c r="B1547" s="10" t="s">
        <v>1201</v>
      </c>
      <c r="C1547" s="162" t="s">
        <v>24519</v>
      </c>
      <c r="D1547" s="10" t="s">
        <v>24518</v>
      </c>
      <c r="E1547" s="10">
        <v>647.11987999999997</v>
      </c>
      <c r="F1547" s="10">
        <v>606.70486994999999</v>
      </c>
      <c r="G1547" s="10">
        <v>42.771133839999997</v>
      </c>
      <c r="H1547" s="10">
        <v>0</v>
      </c>
      <c r="I1547" s="10">
        <v>35.569815699999999</v>
      </c>
      <c r="J1547" s="10">
        <v>49.941026543</v>
      </c>
      <c r="K1547" s="10">
        <v>0.96873139620000004</v>
      </c>
      <c r="L1547" s="10">
        <v>0</v>
      </c>
      <c r="M1547" s="10">
        <f t="shared" si="28"/>
        <v>1383.0754574291996</v>
      </c>
    </row>
    <row r="1548" spans="1:13" x14ac:dyDescent="0.3">
      <c r="A1548" s="10">
        <v>5</v>
      </c>
      <c r="B1548" s="10" t="s">
        <v>1201</v>
      </c>
      <c r="C1548" s="162" t="s">
        <v>24520</v>
      </c>
      <c r="D1548" s="10" t="s">
        <v>483</v>
      </c>
      <c r="E1548" s="10">
        <v>312.41840000000002</v>
      </c>
      <c r="F1548" s="10">
        <v>271.03195062999998</v>
      </c>
      <c r="G1548" s="10">
        <v>140.85570000000001</v>
      </c>
      <c r="H1548" s="10">
        <v>0</v>
      </c>
      <c r="I1548" s="10">
        <v>14.9382547</v>
      </c>
      <c r="J1548" s="10">
        <v>18.870923144999999</v>
      </c>
      <c r="K1548" s="10">
        <v>4.2743313599999997</v>
      </c>
      <c r="L1548" s="10">
        <v>0</v>
      </c>
      <c r="M1548" s="10">
        <f t="shared" si="28"/>
        <v>762.38955983500011</v>
      </c>
    </row>
    <row r="1549" spans="1:13" x14ac:dyDescent="0.3">
      <c r="A1549" s="10">
        <v>5</v>
      </c>
      <c r="B1549" s="10" t="s">
        <v>1201</v>
      </c>
      <c r="C1549" s="162" t="s">
        <v>24521</v>
      </c>
      <c r="D1549" s="10" t="s">
        <v>484</v>
      </c>
      <c r="E1549" s="10">
        <v>116.09294</v>
      </c>
      <c r="F1549" s="10">
        <v>404.19416050000001</v>
      </c>
      <c r="G1549" s="10">
        <v>183.22668060000001</v>
      </c>
      <c r="H1549" s="10">
        <v>0</v>
      </c>
      <c r="I1549" s="10">
        <v>5.9092561999999997</v>
      </c>
      <c r="J1549" s="10">
        <v>34.431221651999998</v>
      </c>
      <c r="K1549" s="10">
        <v>5.3548032289999998</v>
      </c>
      <c r="L1549" s="10">
        <v>0</v>
      </c>
      <c r="M1549" s="10">
        <f t="shared" si="28"/>
        <v>749.20906218099992</v>
      </c>
    </row>
    <row r="1550" spans="1:13" x14ac:dyDescent="0.3">
      <c r="A1550" s="10">
        <v>5</v>
      </c>
      <c r="B1550" s="10" t="s">
        <v>1201</v>
      </c>
      <c r="C1550" s="162" t="s">
        <v>24523</v>
      </c>
      <c r="D1550" s="10" t="s">
        <v>24522</v>
      </c>
      <c r="E1550" s="10">
        <v>688.52809000000002</v>
      </c>
      <c r="F1550" s="10">
        <v>280.06286674</v>
      </c>
      <c r="G1550" s="10">
        <v>11.073968000000001</v>
      </c>
      <c r="H1550" s="10">
        <v>0</v>
      </c>
      <c r="I1550" s="10">
        <v>29.904672099999999</v>
      </c>
      <c r="J1550" s="10">
        <v>21.770764927999998</v>
      </c>
      <c r="K1550" s="10">
        <v>0.25078297999999999</v>
      </c>
      <c r="L1550" s="10">
        <v>0</v>
      </c>
      <c r="M1550" s="10">
        <f t="shared" si="28"/>
        <v>1031.591144748</v>
      </c>
    </row>
    <row r="1551" spans="1:13" x14ac:dyDescent="0.3">
      <c r="A1551" s="10">
        <v>5</v>
      </c>
      <c r="B1551" s="10" t="s">
        <v>1201</v>
      </c>
      <c r="C1551" s="162" t="s">
        <v>24524</v>
      </c>
      <c r="D1551" s="10" t="s">
        <v>552</v>
      </c>
      <c r="E1551" s="10">
        <v>616.96945999999991</v>
      </c>
      <c r="F1551" s="10">
        <v>814.02307933999998</v>
      </c>
      <c r="G1551" s="10">
        <v>930.74476206999998</v>
      </c>
      <c r="H1551" s="10">
        <v>0</v>
      </c>
      <c r="I1551" s="10">
        <v>28.408467700000003</v>
      </c>
      <c r="J1551" s="10">
        <v>69.151433053000005</v>
      </c>
      <c r="K1551" s="10">
        <v>27.712472927</v>
      </c>
      <c r="L1551" s="10">
        <v>0</v>
      </c>
      <c r="M1551" s="10">
        <f t="shared" si="28"/>
        <v>2487.0096750899997</v>
      </c>
    </row>
    <row r="1552" spans="1:13" x14ac:dyDescent="0.3">
      <c r="A1552" s="10">
        <v>5</v>
      </c>
      <c r="B1552" s="10" t="s">
        <v>1201</v>
      </c>
      <c r="C1552" s="162" t="s">
        <v>24525</v>
      </c>
      <c r="D1552" s="10" t="s">
        <v>23449</v>
      </c>
      <c r="E1552" s="10">
        <v>82.630126999999987</v>
      </c>
      <c r="F1552" s="10">
        <v>140.26372889999999</v>
      </c>
      <c r="G1552" s="10">
        <v>39.146140000000003</v>
      </c>
      <c r="H1552" s="10">
        <v>0</v>
      </c>
      <c r="I1552" s="10">
        <v>3.9461944799999999</v>
      </c>
      <c r="J1552" s="10">
        <v>11.563485632000001</v>
      </c>
      <c r="K1552" s="10">
        <v>1.1895633000000001</v>
      </c>
      <c r="L1552" s="10">
        <v>0</v>
      </c>
      <c r="M1552" s="10">
        <f t="shared" si="28"/>
        <v>278.73923931199994</v>
      </c>
    </row>
    <row r="1553" spans="1:13" x14ac:dyDescent="0.3">
      <c r="A1553" s="10">
        <v>5</v>
      </c>
      <c r="B1553" s="10" t="s">
        <v>1201</v>
      </c>
      <c r="C1553" s="162" t="s">
        <v>24526</v>
      </c>
      <c r="D1553" s="10" t="s">
        <v>286</v>
      </c>
      <c r="E1553" s="10">
        <v>86.321903000000006</v>
      </c>
      <c r="F1553" s="10">
        <v>39.770989333000003</v>
      </c>
      <c r="G1553" s="10">
        <v>11.39434</v>
      </c>
      <c r="H1553" s="10">
        <v>219.374</v>
      </c>
      <c r="I1553" s="10">
        <v>4.0839704100000001</v>
      </c>
      <c r="J1553" s="10">
        <v>2.8324789026000001</v>
      </c>
      <c r="K1553" s="10">
        <v>0.25803809999999999</v>
      </c>
      <c r="L1553" s="10">
        <v>5.9162499999999998</v>
      </c>
      <c r="M1553" s="10">
        <f t="shared" si="28"/>
        <v>369.95196974559997</v>
      </c>
    </row>
    <row r="1554" spans="1:13" x14ac:dyDescent="0.3">
      <c r="A1554" s="10">
        <v>5</v>
      </c>
      <c r="B1554" s="10" t="s">
        <v>1201</v>
      </c>
      <c r="C1554" s="162" t="s">
        <v>24528</v>
      </c>
      <c r="D1554" s="10" t="s">
        <v>24527</v>
      </c>
      <c r="E1554" s="10">
        <v>101.42031799999999</v>
      </c>
      <c r="F1554" s="10">
        <v>483.66473838000002</v>
      </c>
      <c r="G1554" s="10">
        <v>26.593515</v>
      </c>
      <c r="H1554" s="10">
        <v>0</v>
      </c>
      <c r="I1554" s="10">
        <v>4.8920110000000001</v>
      </c>
      <c r="J1554" s="10">
        <v>41.204705081</v>
      </c>
      <c r="K1554" s="10">
        <v>0.84480988999999995</v>
      </c>
      <c r="L1554" s="10">
        <v>0</v>
      </c>
      <c r="M1554" s="10">
        <f t="shared" si="28"/>
        <v>658.62009735100003</v>
      </c>
    </row>
    <row r="1555" spans="1:13" x14ac:dyDescent="0.3">
      <c r="A1555" s="10">
        <v>5</v>
      </c>
      <c r="B1555" s="10" t="s">
        <v>1201</v>
      </c>
      <c r="C1555" s="162" t="s">
        <v>24529</v>
      </c>
      <c r="D1555" s="10" t="s">
        <v>520</v>
      </c>
      <c r="E1555" s="10">
        <v>586.46883000000003</v>
      </c>
      <c r="F1555" s="10">
        <v>371.31381119000002</v>
      </c>
      <c r="G1555" s="10">
        <v>163.69987</v>
      </c>
      <c r="H1555" s="10">
        <v>0</v>
      </c>
      <c r="I1555" s="10">
        <v>30.055437000000001</v>
      </c>
      <c r="J1555" s="10">
        <v>26.335674010000002</v>
      </c>
      <c r="K1555" s="10">
        <v>4.9627134000000002</v>
      </c>
      <c r="L1555" s="10">
        <v>0</v>
      </c>
      <c r="M1555" s="10">
        <f t="shared" si="28"/>
        <v>1182.8363356</v>
      </c>
    </row>
    <row r="1556" spans="1:13" x14ac:dyDescent="0.3">
      <c r="A1556" s="10">
        <v>5</v>
      </c>
      <c r="B1556" s="10" t="s">
        <v>1201</v>
      </c>
      <c r="C1556" s="162" t="s">
        <v>24530</v>
      </c>
      <c r="D1556" s="10" t="s">
        <v>1202</v>
      </c>
      <c r="E1556" s="10">
        <v>3391.5640000000003</v>
      </c>
      <c r="F1556" s="10">
        <v>1531.9036524999999</v>
      </c>
      <c r="G1556" s="10">
        <v>228.84186775000001</v>
      </c>
      <c r="H1556" s="10">
        <v>62.053951722999997</v>
      </c>
      <c r="I1556" s="10">
        <v>182.66222299999998</v>
      </c>
      <c r="J1556" s="10">
        <v>125.20782146000001</v>
      </c>
      <c r="K1556" s="10">
        <v>6.9523632223999998</v>
      </c>
      <c r="L1556" s="10">
        <v>0.60608090979999996</v>
      </c>
      <c r="M1556" s="10">
        <f t="shared" si="28"/>
        <v>5529.7919605652005</v>
      </c>
    </row>
    <row r="1557" spans="1:13" x14ac:dyDescent="0.3">
      <c r="A1557" s="10">
        <v>5</v>
      </c>
      <c r="B1557" s="10" t="s">
        <v>1201</v>
      </c>
      <c r="C1557" s="162" t="s">
        <v>24531</v>
      </c>
      <c r="D1557" s="10" t="s">
        <v>974</v>
      </c>
      <c r="E1557" s="10">
        <v>148.861231</v>
      </c>
      <c r="F1557" s="10">
        <v>325.27238376000003</v>
      </c>
      <c r="G1557" s="10">
        <v>14.124697899999999</v>
      </c>
      <c r="I1557" s="10">
        <v>7.3288810999999994</v>
      </c>
      <c r="J1557" s="10">
        <v>27.660444939000001</v>
      </c>
      <c r="K1557" s="10">
        <v>0.31986993600000002</v>
      </c>
      <c r="L1557" s="10">
        <v>0</v>
      </c>
      <c r="M1557" s="10">
        <f t="shared" si="28"/>
        <v>523.56750863499997</v>
      </c>
    </row>
    <row r="1558" spans="1:13" x14ac:dyDescent="0.3">
      <c r="A1558" s="10">
        <v>5</v>
      </c>
      <c r="B1558" s="10" t="s">
        <v>1201</v>
      </c>
      <c r="C1558" s="162" t="s">
        <v>24532</v>
      </c>
      <c r="D1558" s="10" t="s">
        <v>159</v>
      </c>
      <c r="E1558" s="10">
        <v>516.22158000000002</v>
      </c>
      <c r="F1558" s="10">
        <v>367.97173860999999</v>
      </c>
      <c r="G1558" s="10">
        <v>93.714225999999996</v>
      </c>
      <c r="I1558" s="10">
        <v>21.625651300000001</v>
      </c>
      <c r="J1558" s="10">
        <v>29.170586107999998</v>
      </c>
      <c r="K1558" s="10">
        <v>2.8562908299999998</v>
      </c>
      <c r="L1558" s="10">
        <v>0</v>
      </c>
      <c r="M1558" s="10">
        <f t="shared" si="28"/>
        <v>1031.5600728480001</v>
      </c>
    </row>
    <row r="1559" spans="1:13" x14ac:dyDescent="0.3">
      <c r="A1559" s="10">
        <v>5</v>
      </c>
      <c r="B1559" s="10" t="s">
        <v>1201</v>
      </c>
      <c r="C1559" s="162" t="s">
        <v>24534</v>
      </c>
      <c r="D1559" s="10" t="s">
        <v>24533</v>
      </c>
      <c r="E1559" s="10">
        <v>216.162949</v>
      </c>
      <c r="F1559" s="10">
        <v>586.70141959</v>
      </c>
      <c r="G1559" s="10">
        <v>50.491124079999999</v>
      </c>
      <c r="I1559" s="10">
        <v>8.4542865000000003</v>
      </c>
      <c r="J1559" s="10">
        <v>49.930693939000001</v>
      </c>
      <c r="K1559" s="10">
        <v>1.332660011</v>
      </c>
      <c r="L1559" s="10">
        <v>0</v>
      </c>
      <c r="M1559" s="10">
        <f t="shared" si="28"/>
        <v>913.07313311999997</v>
      </c>
    </row>
    <row r="1560" spans="1:13" x14ac:dyDescent="0.3">
      <c r="A1560" s="10">
        <v>5</v>
      </c>
      <c r="B1560" s="10" t="s">
        <v>1201</v>
      </c>
      <c r="C1560" s="162" t="s">
        <v>24536</v>
      </c>
      <c r="D1560" s="10" t="s">
        <v>24535</v>
      </c>
      <c r="E1560" s="10">
        <v>158.367527</v>
      </c>
      <c r="F1560" s="10">
        <v>463.97080538</v>
      </c>
      <c r="G1560" s="10">
        <v>0</v>
      </c>
      <c r="I1560" s="10">
        <v>7.6457091999999998</v>
      </c>
      <c r="J1560" s="10">
        <v>39.541459402999998</v>
      </c>
      <c r="K1560" s="10">
        <v>0</v>
      </c>
      <c r="L1560" s="10">
        <v>0</v>
      </c>
      <c r="M1560" s="10">
        <f t="shared" si="28"/>
        <v>669.52550098300003</v>
      </c>
    </row>
    <row r="1561" spans="1:13" x14ac:dyDescent="0.3">
      <c r="A1561" s="10">
        <v>5</v>
      </c>
      <c r="B1561" s="10" t="s">
        <v>1201</v>
      </c>
      <c r="C1561" s="162" t="s">
        <v>24538</v>
      </c>
      <c r="D1561" s="10" t="s">
        <v>24537</v>
      </c>
      <c r="E1561" s="10">
        <v>552.46476999999993</v>
      </c>
      <c r="F1561" s="10">
        <v>532.97169740000004</v>
      </c>
      <c r="G1561" s="10">
        <v>154.39713040000001</v>
      </c>
      <c r="I1561" s="10">
        <v>21.314438799999998</v>
      </c>
      <c r="J1561" s="10">
        <v>45.078626694</v>
      </c>
      <c r="K1561" s="10">
        <v>4.3335800799999999</v>
      </c>
      <c r="L1561" s="10">
        <v>0</v>
      </c>
      <c r="M1561" s="10">
        <f t="shared" si="28"/>
        <v>1310.5602433739998</v>
      </c>
    </row>
    <row r="1562" spans="1:13" x14ac:dyDescent="0.3">
      <c r="A1562" s="10">
        <v>5</v>
      </c>
      <c r="B1562" s="10" t="s">
        <v>1201</v>
      </c>
      <c r="C1562" s="162" t="s">
        <v>24539</v>
      </c>
      <c r="D1562" s="10" t="s">
        <v>522</v>
      </c>
      <c r="E1562" s="10">
        <v>481.94750999999997</v>
      </c>
      <c r="F1562" s="10">
        <v>529.74954610999998</v>
      </c>
      <c r="G1562" s="10">
        <v>261.5640765</v>
      </c>
      <c r="H1562" s="10">
        <v>150.52622</v>
      </c>
      <c r="I1562" s="10">
        <v>24.979285699999998</v>
      </c>
      <c r="J1562" s="10">
        <v>44.356436232999997</v>
      </c>
      <c r="K1562" s="10">
        <v>7.7946880800000002</v>
      </c>
      <c r="L1562" s="10">
        <v>1.4701819</v>
      </c>
      <c r="M1562" s="10">
        <f t="shared" si="28"/>
        <v>1502.387944523</v>
      </c>
    </row>
    <row r="1563" spans="1:13" x14ac:dyDescent="0.3">
      <c r="A1563" s="10">
        <v>5</v>
      </c>
      <c r="B1563" s="10" t="s">
        <v>1201</v>
      </c>
      <c r="C1563" s="162" t="s">
        <v>24540</v>
      </c>
      <c r="D1563" s="10" t="s">
        <v>614</v>
      </c>
      <c r="E1563" s="10">
        <v>114.58264000000001</v>
      </c>
      <c r="F1563" s="10">
        <v>371.09331706</v>
      </c>
      <c r="G1563" s="10">
        <v>247.713111</v>
      </c>
      <c r="I1563" s="10">
        <v>4.4453096099999998</v>
      </c>
      <c r="J1563" s="10">
        <v>31.56502532</v>
      </c>
      <c r="K1563" s="10">
        <v>7.5374832999999999</v>
      </c>
      <c r="L1563" s="10">
        <v>0</v>
      </c>
      <c r="M1563" s="10">
        <f t="shared" si="28"/>
        <v>776.93688628999996</v>
      </c>
    </row>
    <row r="1564" spans="1:13" x14ac:dyDescent="0.3">
      <c r="A1564" s="10">
        <v>5</v>
      </c>
      <c r="B1564" s="10" t="s">
        <v>1201</v>
      </c>
      <c r="C1564" s="162" t="s">
        <v>24541</v>
      </c>
      <c r="D1564" s="10" t="s">
        <v>1203</v>
      </c>
      <c r="E1564" s="10">
        <v>10057.4498</v>
      </c>
      <c r="F1564" s="10">
        <v>3628.4815650999999</v>
      </c>
      <c r="G1564" s="10">
        <v>785.45843046000005</v>
      </c>
      <c r="H1564" s="10">
        <v>315.18471</v>
      </c>
      <c r="I1564" s="10">
        <v>522.41554299999996</v>
      </c>
      <c r="J1564" s="10">
        <v>291.81626781</v>
      </c>
      <c r="K1564" s="10">
        <v>22.267507839</v>
      </c>
      <c r="L1564" s="10">
        <v>3.0783879000000001</v>
      </c>
      <c r="M1564" s="10">
        <f t="shared" si="28"/>
        <v>15626.152212108998</v>
      </c>
    </row>
    <row r="1565" spans="1:13" x14ac:dyDescent="0.3">
      <c r="A1565" s="10">
        <v>5</v>
      </c>
      <c r="B1565" s="10" t="s">
        <v>1201</v>
      </c>
      <c r="C1565" s="162" t="s">
        <v>24542</v>
      </c>
      <c r="D1565" s="10" t="s">
        <v>21</v>
      </c>
      <c r="E1565" s="10">
        <v>137.73252400000001</v>
      </c>
      <c r="F1565" s="10">
        <v>198.44976253999999</v>
      </c>
      <c r="G1565" s="10">
        <v>37.469728060000001</v>
      </c>
      <c r="H1565" s="10">
        <v>19.315912999999998</v>
      </c>
      <c r="I1565" s="10">
        <v>7.0178644000000006</v>
      </c>
      <c r="J1565" s="10">
        <v>16.593572361</v>
      </c>
      <c r="K1565" s="10">
        <v>0.98440808209999997</v>
      </c>
      <c r="L1565" s="10">
        <v>0.18865984</v>
      </c>
      <c r="M1565" s="10">
        <f t="shared" si="28"/>
        <v>417.75243228310006</v>
      </c>
    </row>
    <row r="1566" spans="1:13" x14ac:dyDescent="0.3">
      <c r="A1566" s="10">
        <v>5</v>
      </c>
      <c r="B1566" s="10" t="s">
        <v>1201</v>
      </c>
      <c r="C1566" s="162" t="s">
        <v>24544</v>
      </c>
      <c r="D1566" s="10" t="s">
        <v>24543</v>
      </c>
      <c r="E1566" s="10">
        <v>184.12914899999998</v>
      </c>
      <c r="F1566" s="10">
        <v>144.48056543000001</v>
      </c>
      <c r="G1566" s="10">
        <v>15.241110000000001</v>
      </c>
      <c r="I1566" s="10">
        <v>8.8015609000000001</v>
      </c>
      <c r="J1566" s="10">
        <v>10.425422292</v>
      </c>
      <c r="K1566" s="10">
        <v>0.46314359999999999</v>
      </c>
      <c r="L1566" s="10">
        <v>0</v>
      </c>
      <c r="M1566" s="10">
        <f t="shared" si="28"/>
        <v>363.54095122200005</v>
      </c>
    </row>
    <row r="1567" spans="1:13" x14ac:dyDescent="0.3">
      <c r="A1567" s="10">
        <v>5</v>
      </c>
      <c r="B1567" s="10" t="s">
        <v>1201</v>
      </c>
      <c r="C1567" s="162" t="s">
        <v>24546</v>
      </c>
      <c r="D1567" s="10" t="s">
        <v>24545</v>
      </c>
      <c r="E1567" s="10">
        <v>279.19575000000003</v>
      </c>
      <c r="F1567" s="10">
        <v>226.65979705000001</v>
      </c>
      <c r="G1567" s="10">
        <v>137.120566</v>
      </c>
      <c r="I1567" s="10">
        <v>14.3202123</v>
      </c>
      <c r="J1567" s="10">
        <v>18.226432008</v>
      </c>
      <c r="K1567" s="10">
        <v>4.2302203799999996</v>
      </c>
      <c r="L1567" s="10">
        <v>0</v>
      </c>
      <c r="M1567" s="10">
        <f t="shared" si="28"/>
        <v>679.75297773800003</v>
      </c>
    </row>
    <row r="1568" spans="1:13" x14ac:dyDescent="0.3">
      <c r="A1568" s="10">
        <v>5</v>
      </c>
      <c r="B1568" s="10" t="s">
        <v>1201</v>
      </c>
      <c r="C1568" s="162" t="s">
        <v>24548</v>
      </c>
      <c r="D1568" s="10" t="s">
        <v>24547</v>
      </c>
      <c r="E1568" s="10">
        <v>369.52902999999998</v>
      </c>
      <c r="F1568" s="10">
        <v>262.62023546</v>
      </c>
      <c r="G1568" s="10">
        <v>78.778736300000006</v>
      </c>
      <c r="I1568" s="10">
        <v>18.377471400000001</v>
      </c>
      <c r="J1568" s="10">
        <v>18.674802030999999</v>
      </c>
      <c r="K1568" s="10">
        <v>2.3899891740000001</v>
      </c>
      <c r="L1568" s="10">
        <v>0</v>
      </c>
      <c r="M1568" s="10">
        <f t="shared" si="28"/>
        <v>750.37026436499991</v>
      </c>
    </row>
    <row r="1569" spans="1:13" x14ac:dyDescent="0.3">
      <c r="A1569" s="10">
        <v>5</v>
      </c>
      <c r="B1569" s="10" t="s">
        <v>1201</v>
      </c>
      <c r="C1569" s="162" t="s">
        <v>24549</v>
      </c>
      <c r="D1569" s="10" t="s">
        <v>163</v>
      </c>
      <c r="E1569" s="10">
        <v>218.52260900000002</v>
      </c>
      <c r="F1569" s="10">
        <v>526.87518405000003</v>
      </c>
      <c r="G1569" s="10">
        <v>37.419232700000002</v>
      </c>
      <c r="I1569" s="10">
        <v>8.7340283999999997</v>
      </c>
      <c r="J1569" s="10">
        <v>44.841081715000001</v>
      </c>
      <c r="K1569" s="10">
        <v>1.1484813199999999</v>
      </c>
      <c r="L1569" s="10">
        <v>0</v>
      </c>
      <c r="M1569" s="10">
        <f t="shared" si="28"/>
        <v>837.54061718499997</v>
      </c>
    </row>
    <row r="1570" spans="1:13" x14ac:dyDescent="0.3">
      <c r="A1570" s="10">
        <v>5</v>
      </c>
      <c r="B1570" s="10" t="s">
        <v>1201</v>
      </c>
      <c r="C1570" s="162" t="s">
        <v>24551</v>
      </c>
      <c r="D1570" s="10" t="s">
        <v>24550</v>
      </c>
      <c r="E1570" s="10">
        <v>125.76009499999999</v>
      </c>
      <c r="F1570" s="10">
        <v>132.35013419000001</v>
      </c>
      <c r="G1570" s="10">
        <v>30.9041</v>
      </c>
      <c r="I1570" s="10">
        <v>6.0047410000000001</v>
      </c>
      <c r="J1570" s="10">
        <v>10.735405161999999</v>
      </c>
      <c r="K1570" s="10">
        <v>0.95340199999999997</v>
      </c>
      <c r="L1570" s="10">
        <v>0</v>
      </c>
      <c r="M1570" s="10">
        <f t="shared" si="28"/>
        <v>306.70787735200003</v>
      </c>
    </row>
    <row r="1571" spans="1:13" x14ac:dyDescent="0.3">
      <c r="A1571" s="10">
        <v>5</v>
      </c>
      <c r="B1571" s="10" t="s">
        <v>1201</v>
      </c>
      <c r="C1571" s="162" t="s">
        <v>24553</v>
      </c>
      <c r="D1571" s="10" t="s">
        <v>24552</v>
      </c>
      <c r="E1571" s="10">
        <v>349.37630999999999</v>
      </c>
      <c r="F1571" s="10">
        <v>588.71170140000004</v>
      </c>
      <c r="G1571" s="10">
        <v>335.69347699999997</v>
      </c>
      <c r="I1571" s="10">
        <v>18.0096642</v>
      </c>
      <c r="J1571" s="10">
        <v>48.691445318</v>
      </c>
      <c r="K1571" s="10">
        <v>9.8243098</v>
      </c>
      <c r="L1571" s="10">
        <v>0</v>
      </c>
      <c r="M1571" s="10">
        <f t="shared" si="28"/>
        <v>1350.306907718</v>
      </c>
    </row>
    <row r="1572" spans="1:13" x14ac:dyDescent="0.3">
      <c r="A1572" s="10">
        <v>5</v>
      </c>
      <c r="B1572" s="10" t="s">
        <v>1201</v>
      </c>
      <c r="C1572" s="162" t="s">
        <v>24555</v>
      </c>
      <c r="D1572" s="10" t="s">
        <v>24554</v>
      </c>
      <c r="E1572" s="10">
        <v>58.097332900000005</v>
      </c>
      <c r="F1572" s="10">
        <v>479.55857957000001</v>
      </c>
      <c r="G1572" s="10">
        <v>137.9053419</v>
      </c>
      <c r="I1572" s="10">
        <v>2.7807021700000001</v>
      </c>
      <c r="J1572" s="10">
        <v>40.948799178999998</v>
      </c>
      <c r="K1572" s="10">
        <v>4.1966443609999997</v>
      </c>
      <c r="L1572" s="10">
        <v>0</v>
      </c>
      <c r="M1572" s="10">
        <f t="shared" si="28"/>
        <v>723.48740008000004</v>
      </c>
    </row>
    <row r="1573" spans="1:13" x14ac:dyDescent="0.3">
      <c r="A1573" s="10">
        <v>5</v>
      </c>
      <c r="B1573" s="10" t="s">
        <v>1201</v>
      </c>
      <c r="C1573" s="162" t="s">
        <v>24557</v>
      </c>
      <c r="D1573" s="10" t="s">
        <v>24556</v>
      </c>
      <c r="E1573" s="10">
        <v>106.643731</v>
      </c>
      <c r="F1573" s="10">
        <v>104.18846827</v>
      </c>
      <c r="G1573" s="10">
        <v>181.0807303</v>
      </c>
      <c r="H1573" s="10">
        <v>0</v>
      </c>
      <c r="I1573" s="10">
        <v>5.4492444000000004</v>
      </c>
      <c r="J1573" s="10">
        <v>7.7355243292999996</v>
      </c>
      <c r="K1573" s="10">
        <v>5.133173341</v>
      </c>
      <c r="L1573" s="10">
        <v>0</v>
      </c>
      <c r="M1573" s="10">
        <f t="shared" si="28"/>
        <v>410.23087164029994</v>
      </c>
    </row>
    <row r="1574" spans="1:13" x14ac:dyDescent="0.3">
      <c r="A1574" s="10">
        <v>5</v>
      </c>
      <c r="B1574" s="10" t="s">
        <v>1201</v>
      </c>
      <c r="C1574" s="162" t="s">
        <v>24559</v>
      </c>
      <c r="D1574" s="10" t="s">
        <v>24558</v>
      </c>
      <c r="E1574" s="10">
        <v>75.091893999999996</v>
      </c>
      <c r="F1574" s="10">
        <v>509.70180114999999</v>
      </c>
      <c r="G1574" s="10">
        <v>8.6150733099999997</v>
      </c>
      <c r="I1574" s="10">
        <v>3.61916467</v>
      </c>
      <c r="J1574" s="10">
        <v>43.409221203000001</v>
      </c>
      <c r="K1574" s="10">
        <v>0.26117383599999999</v>
      </c>
      <c r="L1574" s="10">
        <v>0</v>
      </c>
      <c r="M1574" s="10">
        <f t="shared" si="28"/>
        <v>640.69832816899998</v>
      </c>
    </row>
    <row r="1575" spans="1:13" x14ac:dyDescent="0.3">
      <c r="A1575" s="10">
        <v>5</v>
      </c>
      <c r="B1575" s="10" t="s">
        <v>1201</v>
      </c>
      <c r="C1575" s="162" t="s">
        <v>24560</v>
      </c>
      <c r="D1575" s="10" t="s">
        <v>95</v>
      </c>
      <c r="E1575" s="10">
        <v>124.59546599999999</v>
      </c>
      <c r="F1575" s="10">
        <v>68.108207743999998</v>
      </c>
      <c r="G1575" s="10">
        <v>165.30059495</v>
      </c>
      <c r="H1575" s="10">
        <v>0.17706</v>
      </c>
      <c r="I1575" s="10">
        <v>5.9141579999999996</v>
      </c>
      <c r="J1575" s="10">
        <v>4.9953961367000002</v>
      </c>
      <c r="K1575" s="10">
        <v>4.2179185861999997</v>
      </c>
      <c r="L1575" s="10">
        <v>4.79E-3</v>
      </c>
      <c r="M1575" s="10">
        <f t="shared" si="28"/>
        <v>373.3135914168999</v>
      </c>
    </row>
    <row r="1576" spans="1:13" x14ac:dyDescent="0.3">
      <c r="A1576" s="10">
        <v>5</v>
      </c>
      <c r="B1576" s="10" t="s">
        <v>1201</v>
      </c>
      <c r="C1576" s="162" t="s">
        <v>24562</v>
      </c>
      <c r="D1576" s="10" t="s">
        <v>24561</v>
      </c>
      <c r="E1576" s="10">
        <v>35.408878000000001</v>
      </c>
      <c r="F1576" s="10">
        <v>88.529642612000004</v>
      </c>
      <c r="G1576" s="10">
        <v>156.57405</v>
      </c>
      <c r="H1576" s="10">
        <v>0</v>
      </c>
      <c r="I1576" s="10">
        <v>1.68884638</v>
      </c>
      <c r="J1576" s="10">
        <v>7.0385657364999998</v>
      </c>
      <c r="K1576" s="10">
        <v>4.5548111999999996</v>
      </c>
      <c r="L1576" s="10">
        <v>0</v>
      </c>
      <c r="M1576" s="10">
        <f t="shared" si="28"/>
        <v>293.79479392849998</v>
      </c>
    </row>
    <row r="1577" spans="1:13" x14ac:dyDescent="0.3">
      <c r="A1577" s="10">
        <v>5</v>
      </c>
      <c r="B1577" s="10" t="s">
        <v>1201</v>
      </c>
      <c r="C1577" s="162" t="s">
        <v>24564</v>
      </c>
      <c r="D1577" s="10" t="s">
        <v>24563</v>
      </c>
      <c r="E1577" s="10">
        <v>198.84960799999999</v>
      </c>
      <c r="F1577" s="10">
        <v>320.17431683000001</v>
      </c>
      <c r="G1577" s="10">
        <v>24.869868</v>
      </c>
      <c r="H1577" s="10">
        <v>0</v>
      </c>
      <c r="I1577" s="10">
        <v>9.7288987999999996</v>
      </c>
      <c r="J1577" s="10">
        <v>26.345567243000001</v>
      </c>
      <c r="K1577" s="10">
        <v>0.79005437999999995</v>
      </c>
      <c r="L1577" s="10">
        <v>0</v>
      </c>
      <c r="M1577" s="10">
        <f t="shared" si="28"/>
        <v>580.75831325299998</v>
      </c>
    </row>
    <row r="1578" spans="1:13" x14ac:dyDescent="0.3">
      <c r="A1578" s="10">
        <v>5</v>
      </c>
      <c r="B1578" s="10" t="s">
        <v>1201</v>
      </c>
      <c r="C1578" s="162" t="s">
        <v>24565</v>
      </c>
      <c r="D1578" s="10" t="s">
        <v>556</v>
      </c>
      <c r="E1578" s="10">
        <v>54.069395999999998</v>
      </c>
      <c r="F1578" s="10">
        <v>287.84893321999999</v>
      </c>
      <c r="G1578" s="10">
        <v>23.870691999999998</v>
      </c>
      <c r="H1578" s="10">
        <v>0</v>
      </c>
      <c r="I1578" s="10">
        <v>2.5993775800000001</v>
      </c>
      <c r="J1578" s="10">
        <v>24.442006165999999</v>
      </c>
      <c r="K1578" s="10">
        <v>0.59987725000000003</v>
      </c>
      <c r="L1578" s="10">
        <v>0</v>
      </c>
      <c r="M1578" s="10">
        <f t="shared" si="28"/>
        <v>393.43028221600002</v>
      </c>
    </row>
    <row r="1579" spans="1:13" x14ac:dyDescent="0.3">
      <c r="A1579" s="10">
        <v>5</v>
      </c>
      <c r="B1579" s="10" t="s">
        <v>1201</v>
      </c>
      <c r="C1579" s="162" t="s">
        <v>24566</v>
      </c>
      <c r="D1579" s="10" t="s">
        <v>524</v>
      </c>
      <c r="E1579" s="10">
        <v>207.44631299999998</v>
      </c>
      <c r="F1579" s="10">
        <v>541.88779016000001</v>
      </c>
      <c r="G1579" s="10">
        <v>247.351406</v>
      </c>
      <c r="H1579" s="10">
        <v>0</v>
      </c>
      <c r="I1579" s="10">
        <v>10.743774799999999</v>
      </c>
      <c r="J1579" s="10">
        <v>46.031763509999998</v>
      </c>
      <c r="K1579" s="10">
        <v>7.3548025399999997</v>
      </c>
      <c r="L1579" s="10">
        <v>0</v>
      </c>
      <c r="M1579" s="10">
        <f t="shared" si="28"/>
        <v>1060.8158500100001</v>
      </c>
    </row>
    <row r="1580" spans="1:13" x14ac:dyDescent="0.3">
      <c r="A1580" s="10">
        <v>5</v>
      </c>
      <c r="B1580" s="10" t="s">
        <v>1201</v>
      </c>
      <c r="C1580" s="162" t="s">
        <v>24570</v>
      </c>
      <c r="D1580" s="10" t="s">
        <v>24569</v>
      </c>
      <c r="E1580" s="10">
        <v>52.389417999999999</v>
      </c>
      <c r="F1580" s="10">
        <v>184.73702084000001</v>
      </c>
      <c r="G1580" s="10">
        <v>61.793430000000001</v>
      </c>
      <c r="H1580" s="10">
        <v>0</v>
      </c>
      <c r="I1580" s="10">
        <v>2.5041715500000001</v>
      </c>
      <c r="J1580" s="10">
        <v>15.559088313</v>
      </c>
      <c r="K1580" s="10">
        <v>1.8828395</v>
      </c>
      <c r="L1580" s="10">
        <v>0</v>
      </c>
      <c r="M1580" s="10">
        <f t="shared" si="28"/>
        <v>318.86596820300008</v>
      </c>
    </row>
    <row r="1581" spans="1:13" x14ac:dyDescent="0.3">
      <c r="A1581" s="10">
        <v>5</v>
      </c>
      <c r="B1581" s="10" t="s">
        <v>1201</v>
      </c>
      <c r="C1581" s="162" t="s">
        <v>24571</v>
      </c>
      <c r="D1581" s="10" t="s">
        <v>1313</v>
      </c>
      <c r="E1581" s="10">
        <v>112.999082</v>
      </c>
      <c r="F1581" s="10">
        <v>788.80481010999995</v>
      </c>
      <c r="G1581" s="10">
        <v>141.10761429999999</v>
      </c>
      <c r="H1581" s="10">
        <v>0</v>
      </c>
      <c r="I1581" s="10">
        <v>5.4020959800000004</v>
      </c>
      <c r="J1581" s="10">
        <v>67.411489302000007</v>
      </c>
      <c r="K1581" s="10">
        <v>3.8896240569999998</v>
      </c>
      <c r="L1581" s="10">
        <v>0</v>
      </c>
      <c r="M1581" s="10">
        <f t="shared" si="28"/>
        <v>1119.614715749</v>
      </c>
    </row>
    <row r="1582" spans="1:13" x14ac:dyDescent="0.3">
      <c r="A1582" s="10">
        <v>5</v>
      </c>
      <c r="B1582" s="10" t="s">
        <v>1201</v>
      </c>
      <c r="C1582" s="162" t="s">
        <v>24572</v>
      </c>
      <c r="D1582" s="10" t="s">
        <v>677</v>
      </c>
      <c r="E1582" s="10">
        <v>274.79332499999998</v>
      </c>
      <c r="F1582" s="10">
        <v>581.29881231000002</v>
      </c>
      <c r="G1582" s="10">
        <v>39.420493200000003</v>
      </c>
      <c r="H1582" s="10">
        <v>0</v>
      </c>
      <c r="I1582" s="10">
        <v>11.9137085</v>
      </c>
      <c r="J1582" s="10">
        <v>49.366878139000001</v>
      </c>
      <c r="K1582" s="10">
        <v>1.0346405700000001</v>
      </c>
      <c r="L1582" s="10">
        <v>0</v>
      </c>
      <c r="M1582" s="10">
        <f t="shared" si="28"/>
        <v>957.82785771900001</v>
      </c>
    </row>
    <row r="1583" spans="1:13" x14ac:dyDescent="0.3">
      <c r="A1583" s="10">
        <v>5</v>
      </c>
      <c r="B1583" s="10" t="s">
        <v>1201</v>
      </c>
      <c r="C1583" s="162" t="s">
        <v>24568</v>
      </c>
      <c r="D1583" s="10" t="s">
        <v>24567</v>
      </c>
      <c r="E1583" s="10">
        <v>264.41040900000002</v>
      </c>
      <c r="F1583" s="10">
        <v>468.96364932</v>
      </c>
      <c r="G1583" s="10">
        <v>17.823485000000002</v>
      </c>
      <c r="H1583" s="10">
        <v>0</v>
      </c>
      <c r="I1583" s="10">
        <v>13.7683292</v>
      </c>
      <c r="J1583" s="10">
        <v>39.120311919999999</v>
      </c>
      <c r="K1583" s="10">
        <v>0.40363317999999998</v>
      </c>
      <c r="L1583" s="10">
        <v>0</v>
      </c>
      <c r="M1583" s="10">
        <f t="shared" si="28"/>
        <v>804.48981762000005</v>
      </c>
    </row>
    <row r="1584" spans="1:13" x14ac:dyDescent="0.3">
      <c r="A1584" s="10">
        <v>5</v>
      </c>
      <c r="B1584" s="10" t="s">
        <v>1201</v>
      </c>
      <c r="C1584" s="162" t="s">
        <v>24574</v>
      </c>
      <c r="D1584" s="10" t="s">
        <v>24573</v>
      </c>
      <c r="E1584" s="10">
        <v>185.827201</v>
      </c>
      <c r="F1584" s="10">
        <v>427.04347808</v>
      </c>
      <c r="G1584" s="10">
        <v>208.926615</v>
      </c>
      <c r="H1584" s="10">
        <v>0</v>
      </c>
      <c r="I1584" s="10">
        <v>9.2116291000000015</v>
      </c>
      <c r="J1584" s="10">
        <v>35.715630822999998</v>
      </c>
      <c r="K1584" s="10">
        <v>6.3439503000000004</v>
      </c>
      <c r="L1584" s="10">
        <v>0</v>
      </c>
      <c r="M1584" s="10">
        <f t="shared" si="28"/>
        <v>873.06850430299983</v>
      </c>
    </row>
    <row r="1585" spans="1:13" x14ac:dyDescent="0.3">
      <c r="A1585" s="10">
        <v>5</v>
      </c>
      <c r="B1585" s="10" t="s">
        <v>1201</v>
      </c>
      <c r="C1585" s="162" t="s">
        <v>24575</v>
      </c>
      <c r="D1585" s="10" t="s">
        <v>526</v>
      </c>
      <c r="E1585" s="10">
        <v>293.78030999999999</v>
      </c>
      <c r="F1585" s="10">
        <v>177.13570669999999</v>
      </c>
      <c r="G1585" s="10">
        <v>0</v>
      </c>
      <c r="H1585" s="10">
        <v>0</v>
      </c>
      <c r="I1585" s="10">
        <v>14.078912899999999</v>
      </c>
      <c r="J1585" s="10">
        <v>13.915221228</v>
      </c>
      <c r="K1585" s="10">
        <v>0</v>
      </c>
      <c r="L1585" s="10">
        <v>0</v>
      </c>
      <c r="M1585" s="10">
        <f t="shared" si="28"/>
        <v>498.91015082799998</v>
      </c>
    </row>
    <row r="1586" spans="1:13" x14ac:dyDescent="0.3">
      <c r="A1586" s="10">
        <v>5</v>
      </c>
      <c r="B1586" s="10" t="s">
        <v>1201</v>
      </c>
      <c r="C1586" s="162" t="s">
        <v>24577</v>
      </c>
      <c r="D1586" s="10" t="s">
        <v>24576</v>
      </c>
      <c r="E1586" s="10">
        <v>361.93138999999996</v>
      </c>
      <c r="F1586" s="10">
        <v>420.77625418000002</v>
      </c>
      <c r="G1586" s="10">
        <v>610.27190827000004</v>
      </c>
      <c r="H1586" s="10">
        <v>0</v>
      </c>
      <c r="I1586" s="10">
        <v>18.201878700000002</v>
      </c>
      <c r="J1586" s="10">
        <v>34.609748973000002</v>
      </c>
      <c r="K1586" s="10">
        <v>18.493536318</v>
      </c>
      <c r="L1586" s="10">
        <v>0</v>
      </c>
      <c r="M1586" s="10">
        <f t="shared" si="28"/>
        <v>1464.284716441</v>
      </c>
    </row>
    <row r="1587" spans="1:13" x14ac:dyDescent="0.3">
      <c r="A1587" s="10">
        <v>5</v>
      </c>
      <c r="B1587" s="10" t="s">
        <v>1201</v>
      </c>
      <c r="C1587" s="162" t="s">
        <v>24579</v>
      </c>
      <c r="D1587" s="10" t="s">
        <v>24578</v>
      </c>
      <c r="E1587" s="10">
        <v>368.35951</v>
      </c>
      <c r="F1587" s="10">
        <v>581.49141881000003</v>
      </c>
      <c r="G1587" s="10">
        <v>26.8000401</v>
      </c>
      <c r="H1587" s="10">
        <v>0</v>
      </c>
      <c r="I1587" s="10">
        <v>16.095560299999999</v>
      </c>
      <c r="J1587" s="10">
        <v>49.391104937999998</v>
      </c>
      <c r="K1587" s="10">
        <v>0.60691847300000001</v>
      </c>
      <c r="L1587" s="10">
        <v>0</v>
      </c>
      <c r="M1587" s="10">
        <f t="shared" si="28"/>
        <v>1042.7445526209999</v>
      </c>
    </row>
    <row r="1588" spans="1:13" x14ac:dyDescent="0.3">
      <c r="A1588" s="10">
        <v>5</v>
      </c>
      <c r="B1588" s="10" t="s">
        <v>1201</v>
      </c>
      <c r="C1588" s="162" t="s">
        <v>24580</v>
      </c>
      <c r="D1588" s="10" t="s">
        <v>267</v>
      </c>
      <c r="E1588" s="10">
        <v>76.727705</v>
      </c>
      <c r="F1588" s="10">
        <v>518.67090173999998</v>
      </c>
      <c r="G1588" s="10">
        <v>0</v>
      </c>
      <c r="H1588" s="10">
        <v>0</v>
      </c>
      <c r="I1588" s="10">
        <v>3.6884819100000001</v>
      </c>
      <c r="J1588" s="10">
        <v>44.052418600000003</v>
      </c>
      <c r="K1588" s="10">
        <v>0</v>
      </c>
      <c r="L1588" s="10">
        <v>0</v>
      </c>
      <c r="M1588" s="10">
        <f t="shared" si="28"/>
        <v>643.13950724999995</v>
      </c>
    </row>
    <row r="1589" spans="1:13" x14ac:dyDescent="0.3">
      <c r="A1589" s="10">
        <v>5</v>
      </c>
      <c r="B1589" s="10" t="s">
        <v>1201</v>
      </c>
      <c r="C1589" s="162" t="s">
        <v>24582</v>
      </c>
      <c r="D1589" s="10" t="s">
        <v>24581</v>
      </c>
      <c r="E1589" s="10">
        <v>283.91287999999997</v>
      </c>
      <c r="F1589" s="10">
        <v>394.14823000000001</v>
      </c>
      <c r="G1589" s="10">
        <v>0</v>
      </c>
      <c r="H1589" s="10">
        <v>0</v>
      </c>
      <c r="I1589" s="10">
        <v>14.918906</v>
      </c>
      <c r="J1589" s="10">
        <v>33.473947440000003</v>
      </c>
      <c r="K1589" s="10">
        <v>0</v>
      </c>
      <c r="L1589" s="10">
        <v>0</v>
      </c>
      <c r="M1589" s="10">
        <f t="shared" si="28"/>
        <v>726.45396343999994</v>
      </c>
    </row>
    <row r="1590" spans="1:13" x14ac:dyDescent="0.3">
      <c r="A1590" s="10">
        <v>5</v>
      </c>
      <c r="B1590" s="10" t="s">
        <v>1201</v>
      </c>
      <c r="C1590" s="162" t="s">
        <v>24584</v>
      </c>
      <c r="D1590" s="10" t="s">
        <v>24583</v>
      </c>
      <c r="E1590" s="10">
        <v>261.06095199999999</v>
      </c>
      <c r="F1590" s="10">
        <v>534.52589110999998</v>
      </c>
      <c r="G1590" s="10">
        <v>69.250142100000005</v>
      </c>
      <c r="H1590" s="10">
        <v>0</v>
      </c>
      <c r="I1590" s="10">
        <v>11.320783599999999</v>
      </c>
      <c r="J1590" s="10">
        <v>45.474346468</v>
      </c>
      <c r="K1590" s="10">
        <v>1.8722598800000001</v>
      </c>
      <c r="L1590" s="10">
        <v>0</v>
      </c>
      <c r="M1590" s="10">
        <f t="shared" si="28"/>
        <v>923.50437515800002</v>
      </c>
    </row>
    <row r="1591" spans="1:13" x14ac:dyDescent="0.3">
      <c r="A1591" s="10">
        <v>5</v>
      </c>
      <c r="B1591" s="10" t="s">
        <v>1201</v>
      </c>
      <c r="C1591" s="162" t="s">
        <v>24586</v>
      </c>
      <c r="D1591" s="10" t="s">
        <v>24585</v>
      </c>
      <c r="E1591" s="10">
        <v>70.339573400000006</v>
      </c>
      <c r="F1591" s="10">
        <v>564.91254805000005</v>
      </c>
      <c r="G1591" s="10">
        <v>28.677835999999999</v>
      </c>
      <c r="H1591" s="10">
        <v>0</v>
      </c>
      <c r="I1591" s="10">
        <v>3.3765163</v>
      </c>
      <c r="J1591" s="10">
        <v>48.252340822999997</v>
      </c>
      <c r="K1591" s="10">
        <v>0.65076882000000003</v>
      </c>
      <c r="L1591" s="10">
        <v>0</v>
      </c>
      <c r="M1591" s="10">
        <f t="shared" si="28"/>
        <v>716.20958339300012</v>
      </c>
    </row>
    <row r="1592" spans="1:13" x14ac:dyDescent="0.3">
      <c r="A1592" s="10">
        <v>5</v>
      </c>
      <c r="B1592" s="10" t="s">
        <v>1201</v>
      </c>
      <c r="C1592" s="162" t="s">
        <v>24587</v>
      </c>
      <c r="D1592" s="10" t="s">
        <v>527</v>
      </c>
      <c r="E1592" s="10">
        <v>1178.640588</v>
      </c>
      <c r="F1592" s="10">
        <v>1050.4337742</v>
      </c>
      <c r="G1592" s="10">
        <v>22.686268800000001</v>
      </c>
      <c r="H1592" s="10">
        <v>0</v>
      </c>
      <c r="I1592" s="10">
        <v>59.8710515</v>
      </c>
      <c r="J1592" s="10">
        <v>87.178989637000001</v>
      </c>
      <c r="K1592" s="10">
        <v>0.51375580799999998</v>
      </c>
      <c r="L1592" s="10">
        <v>0</v>
      </c>
      <c r="M1592" s="10">
        <f t="shared" si="28"/>
        <v>2399.324427945</v>
      </c>
    </row>
    <row r="1593" spans="1:13" x14ac:dyDescent="0.3">
      <c r="A1593" s="10">
        <v>5</v>
      </c>
      <c r="B1593" s="10" t="s">
        <v>1201</v>
      </c>
      <c r="C1593" s="162" t="s">
        <v>24589</v>
      </c>
      <c r="D1593" s="10" t="s">
        <v>24588</v>
      </c>
      <c r="E1593" s="10">
        <v>608.62345000000005</v>
      </c>
      <c r="F1593" s="10">
        <v>844.31628192999995</v>
      </c>
      <c r="G1593" s="10">
        <v>919.92905629999996</v>
      </c>
      <c r="H1593" s="10">
        <v>0</v>
      </c>
      <c r="I1593" s="10">
        <v>26.813318499999998</v>
      </c>
      <c r="J1593" s="10">
        <v>67.641861903999995</v>
      </c>
      <c r="K1593" s="10">
        <v>27.744592180000001</v>
      </c>
      <c r="L1593" s="10">
        <v>0</v>
      </c>
      <c r="M1593" s="10">
        <f t="shared" si="28"/>
        <v>2495.0685608140002</v>
      </c>
    </row>
    <row r="1594" spans="1:13" x14ac:dyDescent="0.3">
      <c r="A1594" s="10">
        <v>5</v>
      </c>
      <c r="B1594" s="10" t="s">
        <v>1201</v>
      </c>
      <c r="C1594" s="162" t="s">
        <v>24590</v>
      </c>
      <c r="D1594" s="10" t="s">
        <v>1273</v>
      </c>
      <c r="E1594" s="10">
        <v>106.810694</v>
      </c>
      <c r="F1594" s="10">
        <v>276.91615209999998</v>
      </c>
      <c r="G1594" s="10">
        <v>57.506086199999999</v>
      </c>
      <c r="H1594" s="10">
        <v>0</v>
      </c>
      <c r="I1594" s="10">
        <v>5.6057052999999994</v>
      </c>
      <c r="J1594" s="10">
        <v>23.52109827</v>
      </c>
      <c r="K1594" s="10">
        <v>1.6089442549999999</v>
      </c>
      <c r="L1594" s="10">
        <v>0</v>
      </c>
      <c r="M1594" s="10">
        <f t="shared" si="28"/>
        <v>471.96868012499999</v>
      </c>
    </row>
    <row r="1595" spans="1:13" x14ac:dyDescent="0.3">
      <c r="A1595" s="10">
        <v>5</v>
      </c>
      <c r="B1595" s="10" t="s">
        <v>1201</v>
      </c>
      <c r="C1595" s="162" t="s">
        <v>24592</v>
      </c>
      <c r="D1595" s="10" t="s">
        <v>24591</v>
      </c>
      <c r="E1595" s="10">
        <v>572.14494999999999</v>
      </c>
      <c r="F1595" s="10">
        <v>216.91300885999999</v>
      </c>
      <c r="G1595" s="10">
        <v>353.77973900000001</v>
      </c>
      <c r="H1595" s="10">
        <v>0</v>
      </c>
      <c r="I1595" s="10">
        <v>20.473028600000003</v>
      </c>
      <c r="J1595" s="10">
        <v>17.224736992</v>
      </c>
      <c r="K1595" s="10">
        <v>10.790925</v>
      </c>
      <c r="L1595" s="10">
        <v>0</v>
      </c>
      <c r="M1595" s="10">
        <f t="shared" si="28"/>
        <v>1191.3263884519999</v>
      </c>
    </row>
    <row r="1596" spans="1:13" x14ac:dyDescent="0.3">
      <c r="A1596" s="10">
        <v>5</v>
      </c>
      <c r="B1596" s="10" t="s">
        <v>1201</v>
      </c>
      <c r="C1596" s="162" t="s">
        <v>24594</v>
      </c>
      <c r="D1596" s="10" t="s">
        <v>24593</v>
      </c>
      <c r="E1596" s="10">
        <v>79.968882999999991</v>
      </c>
      <c r="F1596" s="10">
        <v>274.41481340000001</v>
      </c>
      <c r="G1596" s="10">
        <v>179.44308699999999</v>
      </c>
      <c r="H1596" s="10">
        <v>0</v>
      </c>
      <c r="I1596" s="10">
        <v>3.8470000899999999</v>
      </c>
      <c r="J1596" s="10">
        <v>23.440522256000001</v>
      </c>
      <c r="K1596" s="10">
        <v>5.4399838799999998</v>
      </c>
      <c r="L1596" s="10">
        <v>0</v>
      </c>
      <c r="M1596" s="10">
        <f t="shared" si="28"/>
        <v>566.55428962600013</v>
      </c>
    </row>
    <row r="1597" spans="1:13" x14ac:dyDescent="0.3">
      <c r="A1597" s="10">
        <v>5</v>
      </c>
      <c r="B1597" s="10" t="s">
        <v>1201</v>
      </c>
      <c r="C1597" s="162" t="s">
        <v>24595</v>
      </c>
      <c r="D1597" s="10" t="s">
        <v>66</v>
      </c>
      <c r="E1597" s="10">
        <v>293.62181050000004</v>
      </c>
      <c r="F1597" s="10">
        <v>1194.8684115000001</v>
      </c>
      <c r="G1597" s="10">
        <v>329.56734066000001</v>
      </c>
      <c r="H1597" s="10">
        <v>0</v>
      </c>
      <c r="I1597" s="10">
        <v>14.846487310000001</v>
      </c>
      <c r="J1597" s="10">
        <v>101.35686157000001</v>
      </c>
      <c r="K1597" s="10">
        <v>9.6641847671000001</v>
      </c>
      <c r="L1597" s="10">
        <v>0</v>
      </c>
      <c r="M1597" s="10">
        <f t="shared" si="28"/>
        <v>1943.9250963071004</v>
      </c>
    </row>
    <row r="1598" spans="1:13" x14ac:dyDescent="0.3">
      <c r="A1598" s="10">
        <v>5</v>
      </c>
      <c r="B1598" s="10" t="s">
        <v>1201</v>
      </c>
      <c r="C1598" s="162" t="s">
        <v>24596</v>
      </c>
      <c r="D1598" s="10" t="s">
        <v>22872</v>
      </c>
      <c r="E1598" s="10">
        <v>101.3946272</v>
      </c>
      <c r="F1598" s="10">
        <v>395.54561629</v>
      </c>
      <c r="G1598" s="10">
        <v>234.72537199999999</v>
      </c>
      <c r="H1598" s="10">
        <v>0</v>
      </c>
      <c r="I1598" s="10">
        <v>4.8779523899999999</v>
      </c>
      <c r="J1598" s="10">
        <v>33.146210246000003</v>
      </c>
      <c r="K1598" s="10">
        <v>7.1513353999999998</v>
      </c>
      <c r="L1598" s="10">
        <v>0</v>
      </c>
      <c r="M1598" s="10">
        <f t="shared" si="28"/>
        <v>776.84111352599996</v>
      </c>
    </row>
    <row r="1599" spans="1:13" x14ac:dyDescent="0.3">
      <c r="A1599" s="10">
        <v>5</v>
      </c>
      <c r="B1599" s="10" t="s">
        <v>1201</v>
      </c>
      <c r="C1599" s="162" t="s">
        <v>24597</v>
      </c>
      <c r="D1599" s="10" t="s">
        <v>1205</v>
      </c>
      <c r="E1599" s="10">
        <v>4210.7165400000004</v>
      </c>
      <c r="F1599" s="10">
        <v>1128.2857624999999</v>
      </c>
      <c r="G1599" s="10">
        <v>1393.1287619</v>
      </c>
      <c r="H1599" s="10">
        <v>37.755654</v>
      </c>
      <c r="I1599" s="10">
        <v>220.873966</v>
      </c>
      <c r="J1599" s="10">
        <v>91.632068822999997</v>
      </c>
      <c r="K1599" s="10">
        <v>38.240378100999997</v>
      </c>
      <c r="L1599" s="10">
        <v>0.36875975500000002</v>
      </c>
      <c r="M1599" s="10">
        <f t="shared" si="28"/>
        <v>7121.0018910789995</v>
      </c>
    </row>
    <row r="1600" spans="1:13" x14ac:dyDescent="0.3">
      <c r="A1600" s="10">
        <v>5</v>
      </c>
      <c r="B1600" s="10" t="s">
        <v>1201</v>
      </c>
      <c r="C1600" s="162" t="s">
        <v>24599</v>
      </c>
      <c r="D1600" s="10" t="s">
        <v>24598</v>
      </c>
      <c r="E1600" s="10">
        <v>39.454051</v>
      </c>
      <c r="F1600" s="10">
        <v>207.71277805</v>
      </c>
      <c r="G1600" s="10">
        <v>45.231826327999997</v>
      </c>
      <c r="H1600" s="10">
        <v>0</v>
      </c>
      <c r="I1600" s="10">
        <v>1.8908216899999999</v>
      </c>
      <c r="J1600" s="10">
        <v>17.723061465000001</v>
      </c>
      <c r="K1600" s="10">
        <v>1.3211980846</v>
      </c>
      <c r="L1600" s="10">
        <v>0</v>
      </c>
      <c r="M1600" s="10">
        <f t="shared" si="28"/>
        <v>313.33373661759998</v>
      </c>
    </row>
    <row r="1601" spans="1:13" x14ac:dyDescent="0.3">
      <c r="A1601" s="10">
        <v>5</v>
      </c>
      <c r="B1601" s="10" t="s">
        <v>1201</v>
      </c>
      <c r="C1601" s="162" t="s">
        <v>24601</v>
      </c>
      <c r="D1601" s="10" t="s">
        <v>24600</v>
      </c>
      <c r="E1601" s="10">
        <v>161.032341</v>
      </c>
      <c r="F1601" s="10">
        <v>710.93175313999996</v>
      </c>
      <c r="G1601" s="10">
        <v>31.891876199999999</v>
      </c>
      <c r="H1601" s="10">
        <v>0</v>
      </c>
      <c r="I1601" s="10">
        <v>8.0685065999999992</v>
      </c>
      <c r="J1601" s="10">
        <v>60.670901895999997</v>
      </c>
      <c r="K1601" s="10">
        <v>0.72222881000000005</v>
      </c>
      <c r="L1601" s="10">
        <v>0</v>
      </c>
      <c r="M1601" s="10">
        <f t="shared" si="28"/>
        <v>973.31760764599994</v>
      </c>
    </row>
    <row r="1602" spans="1:13" x14ac:dyDescent="0.3">
      <c r="A1602" s="10">
        <v>5</v>
      </c>
      <c r="B1602" s="10" t="s">
        <v>1201</v>
      </c>
      <c r="C1602" s="162" t="s">
        <v>24603</v>
      </c>
      <c r="D1602" s="10" t="s">
        <v>24602</v>
      </c>
      <c r="E1602" s="10">
        <v>168.367278</v>
      </c>
      <c r="F1602" s="10">
        <v>860.92061428</v>
      </c>
      <c r="G1602" s="10">
        <v>49.229740999999997</v>
      </c>
      <c r="H1602" s="10">
        <v>0</v>
      </c>
      <c r="I1602" s="10">
        <v>8.1310749999999992</v>
      </c>
      <c r="J1602" s="10">
        <v>73.494231178000007</v>
      </c>
      <c r="K1602" s="10">
        <v>1.1148647700000001</v>
      </c>
      <c r="L1602" s="10">
        <v>0</v>
      </c>
      <c r="M1602" s="10">
        <f t="shared" si="28"/>
        <v>1161.2578042280002</v>
      </c>
    </row>
    <row r="1603" spans="1:13" x14ac:dyDescent="0.3">
      <c r="A1603" s="10">
        <v>5</v>
      </c>
      <c r="B1603" s="10" t="s">
        <v>1201</v>
      </c>
      <c r="C1603" s="162" t="s">
        <v>24604</v>
      </c>
      <c r="D1603" s="10" t="s">
        <v>23981</v>
      </c>
      <c r="E1603" s="10">
        <v>648.22937999999999</v>
      </c>
      <c r="F1603" s="10">
        <v>435.02929153999997</v>
      </c>
      <c r="G1603" s="10">
        <v>102.47678161</v>
      </c>
      <c r="H1603" s="10">
        <v>0</v>
      </c>
      <c r="I1603" s="10">
        <v>27.537086600000002</v>
      </c>
      <c r="J1603" s="10">
        <v>35.681090707000003</v>
      </c>
      <c r="K1603" s="10">
        <v>3.0079986216000001</v>
      </c>
      <c r="L1603" s="10">
        <v>0</v>
      </c>
      <c r="M1603" s="10">
        <f t="shared" si="28"/>
        <v>1251.9616290786003</v>
      </c>
    </row>
    <row r="1604" spans="1:13" x14ac:dyDescent="0.3">
      <c r="A1604" s="10">
        <v>5</v>
      </c>
      <c r="B1604" s="10" t="s">
        <v>1201</v>
      </c>
      <c r="C1604" s="162" t="s">
        <v>24606</v>
      </c>
      <c r="D1604" s="10" t="s">
        <v>24605</v>
      </c>
      <c r="E1604" s="10">
        <v>158.00872699999999</v>
      </c>
      <c r="F1604" s="10">
        <v>390.88327325</v>
      </c>
      <c r="G1604" s="10">
        <v>130.829331</v>
      </c>
      <c r="H1604" s="10">
        <v>0</v>
      </c>
      <c r="I1604" s="10">
        <v>6.1304581999999996</v>
      </c>
      <c r="J1604" s="10">
        <v>33.374154818999997</v>
      </c>
      <c r="K1604" s="10">
        <v>3.7413177000000002</v>
      </c>
      <c r="L1604" s="10">
        <v>0</v>
      </c>
      <c r="M1604" s="10">
        <f t="shared" si="28"/>
        <v>722.96726196899999</v>
      </c>
    </row>
    <row r="1605" spans="1:13" x14ac:dyDescent="0.3">
      <c r="A1605" s="10">
        <v>5</v>
      </c>
      <c r="B1605" s="10" t="s">
        <v>1201</v>
      </c>
      <c r="C1605" s="162" t="s">
        <v>24608</v>
      </c>
      <c r="D1605" s="10" t="s">
        <v>24607</v>
      </c>
      <c r="E1605" s="10">
        <v>121.77727850000001</v>
      </c>
      <c r="F1605" s="10">
        <v>411.16611891000002</v>
      </c>
      <c r="G1605" s="10">
        <v>175.04958282000001</v>
      </c>
      <c r="H1605" s="10">
        <v>0</v>
      </c>
      <c r="I1605" s="10">
        <v>5.8084390600000004</v>
      </c>
      <c r="J1605" s="10">
        <v>34.661803499999998</v>
      </c>
      <c r="K1605" s="10">
        <v>4.8295602390000001</v>
      </c>
      <c r="L1605" s="10">
        <v>0</v>
      </c>
      <c r="M1605" s="10">
        <f t="shared" si="28"/>
        <v>753.29278302900002</v>
      </c>
    </row>
    <row r="1606" spans="1:13" x14ac:dyDescent="0.3">
      <c r="A1606" s="10">
        <v>5</v>
      </c>
      <c r="B1606" s="10" t="s">
        <v>1201</v>
      </c>
      <c r="C1606" s="162" t="s">
        <v>24611</v>
      </c>
      <c r="D1606" s="10" t="s">
        <v>363</v>
      </c>
      <c r="E1606" s="10">
        <v>1045.0024100000001</v>
      </c>
      <c r="F1606" s="10">
        <v>784.99425300999997</v>
      </c>
      <c r="G1606" s="10">
        <v>47.348003992000002</v>
      </c>
      <c r="H1606" s="10">
        <v>0</v>
      </c>
      <c r="I1606" s="10">
        <v>56.036252699999999</v>
      </c>
      <c r="J1606" s="10">
        <v>63.997767346000003</v>
      </c>
      <c r="K1606" s="10">
        <v>1.4906978179000001</v>
      </c>
      <c r="L1606" s="10">
        <v>0</v>
      </c>
      <c r="M1606" s="10">
        <f t="shared" si="28"/>
        <v>1998.8693848659</v>
      </c>
    </row>
    <row r="1607" spans="1:13" x14ac:dyDescent="0.3">
      <c r="A1607" s="10">
        <v>5</v>
      </c>
      <c r="B1607" s="10" t="s">
        <v>1201</v>
      </c>
      <c r="C1607" s="162" t="s">
        <v>24613</v>
      </c>
      <c r="D1607" s="10" t="s">
        <v>24612</v>
      </c>
      <c r="E1607" s="10">
        <v>682.44177999999999</v>
      </c>
      <c r="F1607" s="10">
        <v>458.25414259000001</v>
      </c>
      <c r="G1607" s="10">
        <v>660.49777400000005</v>
      </c>
      <c r="H1607" s="10">
        <v>712.88900000000001</v>
      </c>
      <c r="I1607" s="10">
        <v>36.644388799999994</v>
      </c>
      <c r="J1607" s="10">
        <v>36.971476135000003</v>
      </c>
      <c r="K1607" s="10">
        <v>19.6580157</v>
      </c>
      <c r="L1607" s="10">
        <v>6.9627400000000002</v>
      </c>
      <c r="M1607" s="10">
        <f t="shared" ref="M1607:M1670" si="29">SUM(E1607:L1607)</f>
        <v>2614.3193172249998</v>
      </c>
    </row>
    <row r="1608" spans="1:13" x14ac:dyDescent="0.3">
      <c r="A1608" s="10">
        <v>5</v>
      </c>
      <c r="B1608" s="10" t="s">
        <v>1201</v>
      </c>
      <c r="C1608" s="162" t="s">
        <v>24615</v>
      </c>
      <c r="D1608" s="10" t="s">
        <v>24614</v>
      </c>
      <c r="E1608" s="10">
        <v>140.48995500000001</v>
      </c>
      <c r="F1608" s="10">
        <v>436.86080677000001</v>
      </c>
      <c r="G1608" s="10">
        <v>27.348403699999999</v>
      </c>
      <c r="H1608" s="10">
        <v>0</v>
      </c>
      <c r="I1608" s="10">
        <v>6.7647022999999997</v>
      </c>
      <c r="J1608" s="10">
        <v>37.142401390000003</v>
      </c>
      <c r="K1608" s="10">
        <v>0.61933632999999999</v>
      </c>
      <c r="L1608" s="10">
        <v>0</v>
      </c>
      <c r="M1608" s="10">
        <f t="shared" si="29"/>
        <v>649.22560548999991</v>
      </c>
    </row>
    <row r="1609" spans="1:13" x14ac:dyDescent="0.3">
      <c r="A1609" s="10">
        <v>5</v>
      </c>
      <c r="B1609" s="10" t="s">
        <v>1201</v>
      </c>
      <c r="C1609" s="162" t="s">
        <v>24610</v>
      </c>
      <c r="D1609" s="10" t="s">
        <v>24609</v>
      </c>
      <c r="E1609" s="10">
        <v>1692.9436800000001</v>
      </c>
      <c r="F1609" s="10">
        <v>610.21693966999999</v>
      </c>
      <c r="G1609" s="10">
        <v>2319.1383664</v>
      </c>
      <c r="H1609" s="10">
        <v>35.425600000000003</v>
      </c>
      <c r="I1609" s="10">
        <v>89.148567999999997</v>
      </c>
      <c r="J1609" s="10">
        <v>44.172650423</v>
      </c>
      <c r="K1609" s="10">
        <v>66.433083546000006</v>
      </c>
      <c r="L1609" s="10">
        <v>0.95438000000000001</v>
      </c>
      <c r="M1609" s="10">
        <f t="shared" si="29"/>
        <v>4858.4332680389989</v>
      </c>
    </row>
    <row r="1610" spans="1:13" x14ac:dyDescent="0.3">
      <c r="A1610" s="10">
        <v>5</v>
      </c>
      <c r="B1610" s="10" t="s">
        <v>1201</v>
      </c>
      <c r="C1610" s="162" t="s">
        <v>24616</v>
      </c>
      <c r="D1610" s="10" t="s">
        <v>530</v>
      </c>
      <c r="E1610" s="10">
        <v>1620.6368399999999</v>
      </c>
      <c r="F1610" s="10">
        <v>1156.7417175999999</v>
      </c>
      <c r="G1610" s="10">
        <v>258.01937726</v>
      </c>
      <c r="H1610" s="10">
        <v>0</v>
      </c>
      <c r="I1610" s="10">
        <v>73.151278999999988</v>
      </c>
      <c r="J1610" s="10">
        <v>94.651260868999998</v>
      </c>
      <c r="K1610" s="10">
        <v>7.735913976</v>
      </c>
      <c r="L1610" s="10">
        <v>0</v>
      </c>
      <c r="M1610" s="10">
        <f t="shared" si="29"/>
        <v>3210.9363887050004</v>
      </c>
    </row>
    <row r="1611" spans="1:13" x14ac:dyDescent="0.3">
      <c r="A1611" s="10">
        <v>5</v>
      </c>
      <c r="B1611" s="10" t="s">
        <v>1201</v>
      </c>
      <c r="C1611" s="162" t="s">
        <v>24618</v>
      </c>
      <c r="D1611" s="10" t="s">
        <v>24617</v>
      </c>
      <c r="E1611" s="10">
        <v>474.05162999999999</v>
      </c>
      <c r="F1611" s="10">
        <v>435.05592010999999</v>
      </c>
      <c r="G1611" s="10">
        <v>116.0109422</v>
      </c>
      <c r="H1611" s="10">
        <v>0</v>
      </c>
      <c r="I1611" s="10">
        <v>20.3015595</v>
      </c>
      <c r="J1611" s="10">
        <v>36.758456082000002</v>
      </c>
      <c r="K1611" s="10">
        <v>3.3805593310000002</v>
      </c>
      <c r="L1611" s="10">
        <v>0</v>
      </c>
      <c r="M1611" s="10">
        <f t="shared" si="29"/>
        <v>1085.5590672230001</v>
      </c>
    </row>
    <row r="1612" spans="1:13" x14ac:dyDescent="0.3">
      <c r="A1612" s="10">
        <v>5</v>
      </c>
      <c r="B1612" s="10" t="s">
        <v>1201</v>
      </c>
      <c r="C1612" s="162" t="s">
        <v>24619</v>
      </c>
      <c r="D1612" s="10" t="s">
        <v>24002</v>
      </c>
      <c r="E1612" s="10">
        <v>73.236445000000003</v>
      </c>
      <c r="F1612" s="10">
        <v>396.19414633000002</v>
      </c>
      <c r="G1612" s="10">
        <v>137.41018750000001</v>
      </c>
      <c r="H1612" s="10">
        <v>0</v>
      </c>
      <c r="I1612" s="10">
        <v>3.7682528799999999</v>
      </c>
      <c r="J1612" s="10">
        <v>33.681347053000003</v>
      </c>
      <c r="K1612" s="10">
        <v>4.1657177499999998</v>
      </c>
      <c r="L1612" s="10">
        <v>0</v>
      </c>
      <c r="M1612" s="10">
        <f t="shared" si="29"/>
        <v>648.45609651300003</v>
      </c>
    </row>
    <row r="1613" spans="1:13" x14ac:dyDescent="0.3">
      <c r="A1613" s="10">
        <v>5</v>
      </c>
      <c r="B1613" s="10" t="s">
        <v>1201</v>
      </c>
      <c r="C1613" s="162" t="s">
        <v>24621</v>
      </c>
      <c r="D1613" s="10" t="s">
        <v>24620</v>
      </c>
      <c r="E1613" s="10">
        <v>91.800094999999999</v>
      </c>
      <c r="F1613" s="10">
        <v>493.58228785</v>
      </c>
      <c r="G1613" s="10">
        <v>213.92183800000001</v>
      </c>
      <c r="H1613" s="10">
        <v>0</v>
      </c>
      <c r="I1613" s="10">
        <v>4.4103693999999996</v>
      </c>
      <c r="J1613" s="10">
        <v>42.087854014999998</v>
      </c>
      <c r="K1613" s="10">
        <v>6.4365485299999996</v>
      </c>
      <c r="L1613" s="10">
        <v>0</v>
      </c>
      <c r="M1613" s="10">
        <f t="shared" si="29"/>
        <v>852.23899279499994</v>
      </c>
    </row>
    <row r="1614" spans="1:13" x14ac:dyDescent="0.3">
      <c r="A1614" s="10">
        <v>5</v>
      </c>
      <c r="B1614" s="10" t="s">
        <v>1201</v>
      </c>
      <c r="C1614" s="162" t="s">
        <v>24622</v>
      </c>
      <c r="D1614" s="10" t="s">
        <v>24166</v>
      </c>
      <c r="E1614" s="10">
        <v>228.93545600000002</v>
      </c>
      <c r="F1614" s="10">
        <v>303.18917078999999</v>
      </c>
      <c r="G1614" s="10">
        <v>380.37765999999999</v>
      </c>
      <c r="H1614" s="10">
        <v>0</v>
      </c>
      <c r="I1614" s="10">
        <v>10.100485600000001</v>
      </c>
      <c r="J1614" s="10">
        <v>25.030438792999998</v>
      </c>
      <c r="K1614" s="10">
        <v>11.531510300000001</v>
      </c>
      <c r="L1614" s="10">
        <v>0</v>
      </c>
      <c r="M1614" s="10">
        <f t="shared" si="29"/>
        <v>959.16472148299999</v>
      </c>
    </row>
    <row r="1615" spans="1:13" x14ac:dyDescent="0.3">
      <c r="A1615" s="10">
        <v>5</v>
      </c>
      <c r="B1615" s="10" t="s">
        <v>1201</v>
      </c>
      <c r="C1615" s="162" t="s">
        <v>24624</v>
      </c>
      <c r="D1615" s="10" t="s">
        <v>24623</v>
      </c>
      <c r="E1615" s="10">
        <v>33.194045699999997</v>
      </c>
      <c r="F1615" s="10">
        <v>443.74105599000001</v>
      </c>
      <c r="G1615" s="10">
        <v>32.099629999999998</v>
      </c>
      <c r="H1615" s="10">
        <v>0</v>
      </c>
      <c r="I1615" s="10">
        <v>1.59044319</v>
      </c>
      <c r="J1615" s="10">
        <v>37.825737541999999</v>
      </c>
      <c r="K1615" s="10">
        <v>0.97312949999999998</v>
      </c>
      <c r="L1615" s="10">
        <v>0</v>
      </c>
      <c r="M1615" s="10">
        <f t="shared" si="29"/>
        <v>549.42404192200001</v>
      </c>
    </row>
    <row r="1616" spans="1:13" x14ac:dyDescent="0.3">
      <c r="A1616" s="10">
        <v>5</v>
      </c>
      <c r="B1616" s="10" t="s">
        <v>1201</v>
      </c>
      <c r="C1616" s="162" t="s">
        <v>24626</v>
      </c>
      <c r="D1616" s="10" t="s">
        <v>24625</v>
      </c>
      <c r="E1616" s="10">
        <v>151.66779600000001</v>
      </c>
      <c r="F1616" s="10">
        <v>308.92288538999998</v>
      </c>
      <c r="G1616" s="10">
        <v>277.58274790000002</v>
      </c>
      <c r="H1616" s="10">
        <v>132.98689999999999</v>
      </c>
      <c r="I1616" s="10">
        <v>7.5169351999999998</v>
      </c>
      <c r="J1616" s="10">
        <v>25.493843574</v>
      </c>
      <c r="K1616" s="10">
        <v>8.2774865949999992</v>
      </c>
      <c r="L1616" s="10">
        <v>1.2988799</v>
      </c>
      <c r="M1616" s="10">
        <f t="shared" si="29"/>
        <v>913.74747455900012</v>
      </c>
    </row>
    <row r="1617" spans="1:13" x14ac:dyDescent="0.3">
      <c r="A1617" s="10">
        <v>5</v>
      </c>
      <c r="B1617" s="10" t="s">
        <v>1201</v>
      </c>
      <c r="C1617" s="162" t="s">
        <v>24628</v>
      </c>
      <c r="D1617" s="10" t="s">
        <v>24627</v>
      </c>
      <c r="E1617" s="10">
        <v>110.77927099999999</v>
      </c>
      <c r="F1617" s="10">
        <v>124.28639225000001</v>
      </c>
      <c r="G1617" s="10">
        <v>304.45571000000001</v>
      </c>
      <c r="H1617" s="10">
        <v>0</v>
      </c>
      <c r="I1617" s="10">
        <v>5.3034072999999999</v>
      </c>
      <c r="J1617" s="10">
        <v>10.404427762999999</v>
      </c>
      <c r="K1617" s="10">
        <v>9.2298576000000008</v>
      </c>
      <c r="L1617" s="10">
        <v>0</v>
      </c>
      <c r="M1617" s="10">
        <f t="shared" si="29"/>
        <v>564.4590659129999</v>
      </c>
    </row>
    <row r="1618" spans="1:13" x14ac:dyDescent="0.3">
      <c r="A1618" s="10">
        <v>5</v>
      </c>
      <c r="B1618" s="10" t="s">
        <v>1201</v>
      </c>
      <c r="C1618" s="162" t="s">
        <v>24630</v>
      </c>
      <c r="D1618" s="10" t="s">
        <v>24629</v>
      </c>
      <c r="E1618" s="10">
        <v>135.69628900000001</v>
      </c>
      <c r="F1618" s="10">
        <v>326.08874727</v>
      </c>
      <c r="G1618" s="10">
        <v>26.006426000000001</v>
      </c>
      <c r="H1618" s="10">
        <v>0</v>
      </c>
      <c r="I1618" s="10">
        <v>6.9360400000000002</v>
      </c>
      <c r="J1618" s="10">
        <v>27.552850076999999</v>
      </c>
      <c r="K1618" s="10">
        <v>0.588946474</v>
      </c>
      <c r="L1618" s="10">
        <v>0</v>
      </c>
      <c r="M1618" s="10">
        <f t="shared" si="29"/>
        <v>522.86929882099992</v>
      </c>
    </row>
    <row r="1619" spans="1:13" x14ac:dyDescent="0.3">
      <c r="A1619" s="10">
        <v>5</v>
      </c>
      <c r="B1619" s="10" t="s">
        <v>1201</v>
      </c>
      <c r="C1619" s="162" t="s">
        <v>24631</v>
      </c>
      <c r="D1619" s="10" t="s">
        <v>69</v>
      </c>
      <c r="E1619" s="10">
        <v>1995.9538799999998</v>
      </c>
      <c r="F1619" s="10">
        <v>939.89912064999999</v>
      </c>
      <c r="G1619" s="10">
        <v>459.36060197</v>
      </c>
      <c r="H1619" s="10">
        <v>39.201535</v>
      </c>
      <c r="I1619" s="10">
        <v>105.70818799999999</v>
      </c>
      <c r="J1619" s="10">
        <v>74.763603914000001</v>
      </c>
      <c r="K1619" s="10">
        <v>13.668088587</v>
      </c>
      <c r="L1619" s="10">
        <v>0.38288051000000001</v>
      </c>
      <c r="M1619" s="10">
        <f t="shared" si="29"/>
        <v>3628.9378986310003</v>
      </c>
    </row>
    <row r="1620" spans="1:13" x14ac:dyDescent="0.3">
      <c r="A1620" s="10">
        <v>5</v>
      </c>
      <c r="B1620" s="10" t="s">
        <v>1201</v>
      </c>
      <c r="C1620" s="162" t="s">
        <v>24633</v>
      </c>
      <c r="D1620" s="10" t="s">
        <v>24632</v>
      </c>
      <c r="E1620" s="10">
        <v>119.505827</v>
      </c>
      <c r="F1620" s="10">
        <v>360.87191022000002</v>
      </c>
      <c r="G1620" s="10">
        <v>47.856899200000001</v>
      </c>
      <c r="H1620" s="10">
        <v>0</v>
      </c>
      <c r="I1620" s="10">
        <v>5.7660409000000001</v>
      </c>
      <c r="J1620" s="10">
        <v>30.695624774999999</v>
      </c>
      <c r="K1620" s="10">
        <v>1.520294992</v>
      </c>
      <c r="L1620" s="10">
        <v>0</v>
      </c>
      <c r="M1620" s="10">
        <f t="shared" si="29"/>
        <v>566.21659708699997</v>
      </c>
    </row>
    <row r="1621" spans="1:13" x14ac:dyDescent="0.3">
      <c r="A1621" s="10">
        <v>5</v>
      </c>
      <c r="B1621" s="10" t="s">
        <v>1201</v>
      </c>
      <c r="C1621" s="162" t="s">
        <v>24635</v>
      </c>
      <c r="D1621" s="10" t="s">
        <v>24634</v>
      </c>
      <c r="E1621" s="10">
        <v>144.89223799999999</v>
      </c>
      <c r="F1621" s="10">
        <v>559.37849600000004</v>
      </c>
      <c r="G1621" s="10">
        <v>305.9695122</v>
      </c>
      <c r="H1621" s="10">
        <v>0</v>
      </c>
      <c r="I1621" s="10">
        <v>5.7329376200000004</v>
      </c>
      <c r="J1621" s="10">
        <v>47.861400989000003</v>
      </c>
      <c r="K1621" s="10">
        <v>9.1389561199999996</v>
      </c>
      <c r="L1621" s="10">
        <v>0</v>
      </c>
      <c r="M1621" s="10">
        <f t="shared" si="29"/>
        <v>1072.9735409290001</v>
      </c>
    </row>
    <row r="1622" spans="1:13" x14ac:dyDescent="0.3">
      <c r="A1622" s="10">
        <v>5</v>
      </c>
      <c r="B1622" s="10" t="s">
        <v>1201</v>
      </c>
      <c r="C1622" s="162" t="s">
        <v>24637</v>
      </c>
      <c r="D1622" s="10" t="s">
        <v>24636</v>
      </c>
      <c r="E1622" s="10">
        <v>538.42160000000001</v>
      </c>
      <c r="F1622" s="10">
        <v>362.19477513999999</v>
      </c>
      <c r="G1622" s="10">
        <v>422.3704151</v>
      </c>
      <c r="H1622" s="10">
        <v>34.704714146999997</v>
      </c>
      <c r="I1622" s="10">
        <v>23.160226300000001</v>
      </c>
      <c r="J1622" s="10">
        <v>30.099055112999999</v>
      </c>
      <c r="K1622" s="10">
        <v>12.460245133000001</v>
      </c>
      <c r="L1622" s="10">
        <v>0.33895992330000002</v>
      </c>
      <c r="M1622" s="10">
        <f t="shared" si="29"/>
        <v>1423.7499908563</v>
      </c>
    </row>
    <row r="1623" spans="1:13" x14ac:dyDescent="0.3">
      <c r="A1623" s="10">
        <v>5</v>
      </c>
      <c r="B1623" s="10" t="s">
        <v>1201</v>
      </c>
      <c r="C1623" s="162" t="s">
        <v>24638</v>
      </c>
      <c r="D1623" s="10" t="s">
        <v>532</v>
      </c>
      <c r="E1623" s="10">
        <v>1318.1468500000001</v>
      </c>
      <c r="F1623" s="10">
        <v>822.08129989999998</v>
      </c>
      <c r="G1623" s="10">
        <v>371.73754480000002</v>
      </c>
      <c r="H1623" s="10">
        <v>324.49700000000001</v>
      </c>
      <c r="I1623" s="10">
        <v>60.677306999999999</v>
      </c>
      <c r="J1623" s="10">
        <v>66.213676311</v>
      </c>
      <c r="K1623" s="10">
        <v>11.307174256</v>
      </c>
      <c r="L1623" s="10">
        <v>3.16934</v>
      </c>
      <c r="M1623" s="10">
        <f t="shared" si="29"/>
        <v>2977.8301922670003</v>
      </c>
    </row>
    <row r="1624" spans="1:13" x14ac:dyDescent="0.3">
      <c r="A1624" s="10">
        <v>5</v>
      </c>
      <c r="B1624" s="10" t="s">
        <v>1201</v>
      </c>
      <c r="C1624" s="162" t="s">
        <v>24640</v>
      </c>
      <c r="D1624" s="10" t="s">
        <v>24639</v>
      </c>
      <c r="E1624" s="10">
        <v>95.891825999999995</v>
      </c>
      <c r="F1624" s="10">
        <v>550.93809562000001</v>
      </c>
      <c r="G1624" s="10">
        <v>119.6190713</v>
      </c>
      <c r="H1624" s="10">
        <v>0</v>
      </c>
      <c r="I1624" s="10">
        <v>4.6166468000000007</v>
      </c>
      <c r="J1624" s="10">
        <v>46.996702622000001</v>
      </c>
      <c r="K1624" s="10">
        <v>3.5452020900000001</v>
      </c>
      <c r="L1624" s="10">
        <v>0</v>
      </c>
      <c r="M1624" s="10">
        <f t="shared" si="29"/>
        <v>821.60754443200005</v>
      </c>
    </row>
    <row r="1625" spans="1:13" x14ac:dyDescent="0.3">
      <c r="A1625" s="10">
        <v>5</v>
      </c>
      <c r="B1625" s="10" t="s">
        <v>1250</v>
      </c>
      <c r="C1625" s="164" t="s">
        <v>25531</v>
      </c>
      <c r="D1625" s="10" t="s">
        <v>153</v>
      </c>
      <c r="E1625" s="10">
        <v>326.41928999999999</v>
      </c>
      <c r="F1625" s="10">
        <v>102.02533492000001</v>
      </c>
      <c r="G1625" s="10">
        <v>0.181531216</v>
      </c>
      <c r="H1625" s="10">
        <v>4.7623277000000002</v>
      </c>
      <c r="I1625" s="10">
        <v>21.710434299999999</v>
      </c>
      <c r="J1625" s="10">
        <v>8.6286058331</v>
      </c>
      <c r="K1625" s="10">
        <v>6.3569725000000004E-3</v>
      </c>
      <c r="L1625" s="10">
        <v>4.6510037999999997E-2</v>
      </c>
      <c r="M1625" s="10">
        <f t="shared" si="29"/>
        <v>463.78039097959999</v>
      </c>
    </row>
    <row r="1626" spans="1:13" x14ac:dyDescent="0.3">
      <c r="A1626" s="10">
        <v>5</v>
      </c>
      <c r="B1626" s="10" t="s">
        <v>1250</v>
      </c>
      <c r="C1626" s="164" t="s">
        <v>25532</v>
      </c>
      <c r="D1626" s="10" t="s">
        <v>315</v>
      </c>
      <c r="E1626" s="10">
        <v>1331.8171199999999</v>
      </c>
      <c r="F1626" s="10">
        <v>450.51745199999999</v>
      </c>
      <c r="G1626" s="10">
        <v>399.46023252999998</v>
      </c>
      <c r="H1626" s="10">
        <v>0</v>
      </c>
      <c r="I1626" s="10">
        <v>79.425359</v>
      </c>
      <c r="J1626" s="10">
        <v>36.981966907</v>
      </c>
      <c r="K1626" s="10">
        <v>11.615698634999999</v>
      </c>
      <c r="L1626" s="10">
        <v>0</v>
      </c>
      <c r="M1626" s="10">
        <f t="shared" si="29"/>
        <v>2309.8178290719998</v>
      </c>
    </row>
    <row r="1627" spans="1:13" x14ac:dyDescent="0.3">
      <c r="A1627" s="10">
        <v>5</v>
      </c>
      <c r="B1627" s="10" t="s">
        <v>1250</v>
      </c>
      <c r="C1627" s="164" t="s">
        <v>25533</v>
      </c>
      <c r="D1627" s="10" t="s">
        <v>969</v>
      </c>
      <c r="E1627" s="10">
        <v>798.58600999999999</v>
      </c>
      <c r="F1627" s="10">
        <v>393.97478180000002</v>
      </c>
      <c r="G1627" s="10">
        <v>304.72722599999997</v>
      </c>
      <c r="H1627" s="10">
        <v>0</v>
      </c>
      <c r="I1627" s="10">
        <v>44.274614</v>
      </c>
      <c r="J1627" s="10">
        <v>31.68423958</v>
      </c>
      <c r="K1627" s="10">
        <v>9.0461081500000002</v>
      </c>
      <c r="L1627" s="10">
        <v>0</v>
      </c>
      <c r="M1627" s="10">
        <f t="shared" si="29"/>
        <v>1582.2929795299999</v>
      </c>
    </row>
    <row r="1628" spans="1:13" x14ac:dyDescent="0.3">
      <c r="A1628" s="10">
        <v>5</v>
      </c>
      <c r="B1628" s="10" t="s">
        <v>1250</v>
      </c>
      <c r="C1628" s="164" t="s">
        <v>25534</v>
      </c>
      <c r="D1628" s="10" t="s">
        <v>703</v>
      </c>
      <c r="E1628" s="10">
        <v>1181.1898999999999</v>
      </c>
      <c r="F1628" s="10">
        <v>563.33126677999996</v>
      </c>
      <c r="G1628" s="10">
        <v>974.9789078</v>
      </c>
      <c r="H1628" s="10">
        <v>271.1255678</v>
      </c>
      <c r="I1628" s="10">
        <v>67.941125999999997</v>
      </c>
      <c r="J1628" s="10">
        <v>37.619168168999998</v>
      </c>
      <c r="K1628" s="10">
        <v>29.983436869999998</v>
      </c>
      <c r="L1628" s="10">
        <v>7.3376914089999996</v>
      </c>
      <c r="M1628" s="10">
        <f t="shared" si="29"/>
        <v>3133.5070648279998</v>
      </c>
    </row>
    <row r="1629" spans="1:13" x14ac:dyDescent="0.3">
      <c r="A1629" s="10">
        <v>5</v>
      </c>
      <c r="B1629" s="10" t="s">
        <v>1250</v>
      </c>
      <c r="C1629" s="164" t="s">
        <v>25535</v>
      </c>
      <c r="D1629" s="10" t="s">
        <v>1251</v>
      </c>
      <c r="E1629" s="10">
        <v>657.83056999999997</v>
      </c>
      <c r="F1629" s="10">
        <v>137.60155703999999</v>
      </c>
      <c r="G1629" s="10">
        <v>22.519664500000001</v>
      </c>
      <c r="H1629" s="10">
        <v>0</v>
      </c>
      <c r="I1629" s="10">
        <v>42.272391999999996</v>
      </c>
      <c r="J1629" s="10">
        <v>11.167527331000001</v>
      </c>
      <c r="K1629" s="10">
        <v>0.78860965000000005</v>
      </c>
      <c r="L1629" s="10">
        <v>0</v>
      </c>
      <c r="M1629" s="10">
        <f t="shared" si="29"/>
        <v>872.18032052099989</v>
      </c>
    </row>
    <row r="1630" spans="1:13" x14ac:dyDescent="0.3">
      <c r="A1630" s="10">
        <v>5</v>
      </c>
      <c r="B1630" s="10" t="s">
        <v>1250</v>
      </c>
      <c r="C1630" s="164" t="s">
        <v>25537</v>
      </c>
      <c r="D1630" s="10" t="s">
        <v>25536</v>
      </c>
      <c r="E1630" s="10">
        <v>721.50429999999994</v>
      </c>
      <c r="F1630" s="10">
        <v>359.76372481999999</v>
      </c>
      <c r="G1630" s="10">
        <v>164.44568849999999</v>
      </c>
      <c r="H1630" s="10">
        <v>0</v>
      </c>
      <c r="I1630" s="10">
        <v>41.793486000000001</v>
      </c>
      <c r="J1630" s="10">
        <v>30.209369748</v>
      </c>
      <c r="K1630" s="10">
        <v>5.0482930039999996</v>
      </c>
      <c r="L1630" s="10">
        <v>0</v>
      </c>
      <c r="M1630" s="10">
        <f t="shared" si="29"/>
        <v>1322.7648620719999</v>
      </c>
    </row>
    <row r="1631" spans="1:13" x14ac:dyDescent="0.3">
      <c r="A1631" s="10">
        <v>5</v>
      </c>
      <c r="B1631" s="10" t="s">
        <v>1250</v>
      </c>
      <c r="C1631" s="164" t="s">
        <v>25539</v>
      </c>
      <c r="D1631" s="10" t="s">
        <v>25538</v>
      </c>
      <c r="E1631" s="10">
        <v>1043.5144700000001</v>
      </c>
      <c r="F1631" s="10">
        <v>139.21232509000001</v>
      </c>
      <c r="G1631" s="10">
        <v>35.278657699999997</v>
      </c>
      <c r="H1631" s="10">
        <v>19.192499999999999</v>
      </c>
      <c r="I1631" s="10">
        <v>54.516818000000001</v>
      </c>
      <c r="J1631" s="10">
        <v>12.675052012</v>
      </c>
      <c r="K1631" s="10">
        <v>1.1310495199999999</v>
      </c>
      <c r="L1631" s="10">
        <v>0.18745000000000001</v>
      </c>
      <c r="M1631" s="10">
        <f t="shared" si="29"/>
        <v>1305.708322322</v>
      </c>
    </row>
    <row r="1632" spans="1:13" x14ac:dyDescent="0.3">
      <c r="A1632" s="10">
        <v>5</v>
      </c>
      <c r="B1632" s="10" t="s">
        <v>1250</v>
      </c>
      <c r="C1632" s="164" t="s">
        <v>25540</v>
      </c>
      <c r="D1632" s="10" t="s">
        <v>970</v>
      </c>
      <c r="E1632" s="10">
        <v>473.33661999999998</v>
      </c>
      <c r="F1632" s="10">
        <v>235.90681903999999</v>
      </c>
      <c r="G1632" s="10">
        <v>0.39508380199999998</v>
      </c>
      <c r="H1632" s="10">
        <v>37.191499999999998</v>
      </c>
      <c r="I1632" s="10">
        <v>31.412278999999998</v>
      </c>
      <c r="J1632" s="10">
        <v>19.578644265000001</v>
      </c>
      <c r="K1632" s="10">
        <v>1.38353177E-2</v>
      </c>
      <c r="L1632" s="10">
        <v>0.36325000000000002</v>
      </c>
      <c r="M1632" s="10">
        <f t="shared" si="29"/>
        <v>798.19803142470005</v>
      </c>
    </row>
    <row r="1633" spans="1:13" x14ac:dyDescent="0.3">
      <c r="A1633" s="10">
        <v>5</v>
      </c>
      <c r="B1633" s="10" t="s">
        <v>1250</v>
      </c>
      <c r="C1633" s="164" t="s">
        <v>25541</v>
      </c>
      <c r="D1633" s="10" t="s">
        <v>705</v>
      </c>
      <c r="E1633" s="10">
        <v>3071.4623999999999</v>
      </c>
      <c r="F1633" s="10">
        <v>1247.4988608000001</v>
      </c>
      <c r="G1633" s="10">
        <v>888.61945974000002</v>
      </c>
      <c r="H1633" s="10">
        <v>0</v>
      </c>
      <c r="I1633" s="10">
        <v>186.43781200000001</v>
      </c>
      <c r="J1633" s="10">
        <v>96.853787027999999</v>
      </c>
      <c r="K1633" s="10">
        <v>27.898580781</v>
      </c>
      <c r="L1633" s="10">
        <v>0</v>
      </c>
      <c r="M1633" s="10">
        <f t="shared" si="29"/>
        <v>5518.7709003489999</v>
      </c>
    </row>
    <row r="1634" spans="1:13" x14ac:dyDescent="0.3">
      <c r="A1634" s="10">
        <v>5</v>
      </c>
      <c r="B1634" s="10" t="s">
        <v>1250</v>
      </c>
      <c r="C1634" s="164" t="s">
        <v>25542</v>
      </c>
      <c r="D1634" s="10" t="s">
        <v>319</v>
      </c>
      <c r="E1634" s="10">
        <v>270.32215000000002</v>
      </c>
      <c r="F1634" s="10">
        <v>99.728498013000006</v>
      </c>
      <c r="G1634" s="10">
        <v>42.392638499999997</v>
      </c>
      <c r="H1634" s="10">
        <v>0</v>
      </c>
      <c r="I1634" s="10">
        <v>17.828999799999998</v>
      </c>
      <c r="J1634" s="10">
        <v>8.3712908633000005</v>
      </c>
      <c r="K1634" s="10">
        <v>0.97446811499999997</v>
      </c>
      <c r="L1634" s="10">
        <v>0</v>
      </c>
      <c r="M1634" s="10">
        <f t="shared" si="29"/>
        <v>439.61804529129995</v>
      </c>
    </row>
    <row r="1635" spans="1:13" x14ac:dyDescent="0.3">
      <c r="A1635" s="10">
        <v>5</v>
      </c>
      <c r="B1635" s="10" t="s">
        <v>1250</v>
      </c>
      <c r="C1635" s="164" t="s">
        <v>25543</v>
      </c>
      <c r="D1635" s="10" t="s">
        <v>284</v>
      </c>
      <c r="E1635" s="10">
        <v>387.22559000000001</v>
      </c>
      <c r="F1635" s="10">
        <v>307.36509346000003</v>
      </c>
      <c r="G1635" s="10">
        <v>30.982413999999999</v>
      </c>
      <c r="H1635" s="10">
        <v>0</v>
      </c>
      <c r="I1635" s="10">
        <v>25.530215900000002</v>
      </c>
      <c r="J1635" s="10">
        <v>25.7605991</v>
      </c>
      <c r="K1635" s="10">
        <v>0.70163162000000001</v>
      </c>
      <c r="L1635" s="10">
        <v>0</v>
      </c>
      <c r="M1635" s="10">
        <f t="shared" si="29"/>
        <v>777.56554408</v>
      </c>
    </row>
    <row r="1636" spans="1:13" x14ac:dyDescent="0.3">
      <c r="A1636" s="10">
        <v>5</v>
      </c>
      <c r="B1636" s="10" t="s">
        <v>1250</v>
      </c>
      <c r="C1636" s="164" t="s">
        <v>25544</v>
      </c>
      <c r="D1636" s="10" t="s">
        <v>321</v>
      </c>
      <c r="E1636" s="10">
        <v>1950.62039</v>
      </c>
      <c r="F1636" s="10">
        <v>438.47147464</v>
      </c>
      <c r="G1636" s="10">
        <v>219.5555593</v>
      </c>
      <c r="H1636" s="10">
        <v>0</v>
      </c>
      <c r="I1636" s="10">
        <v>109.07266799999999</v>
      </c>
      <c r="J1636" s="10">
        <v>35.554473786000003</v>
      </c>
      <c r="K1636" s="10">
        <v>7.1354215950000004</v>
      </c>
      <c r="L1636" s="10">
        <v>0</v>
      </c>
      <c r="M1636" s="10">
        <f t="shared" si="29"/>
        <v>2760.4099873209998</v>
      </c>
    </row>
    <row r="1637" spans="1:13" x14ac:dyDescent="0.3">
      <c r="A1637" s="10">
        <v>5</v>
      </c>
      <c r="B1637" s="10" t="s">
        <v>1250</v>
      </c>
      <c r="C1637" s="164" t="s">
        <v>25545</v>
      </c>
      <c r="D1637" s="10" t="s">
        <v>707</v>
      </c>
      <c r="E1637" s="10">
        <v>1933.0979299999999</v>
      </c>
      <c r="F1637" s="10">
        <v>675.14770764000002</v>
      </c>
      <c r="G1637" s="10">
        <v>4.2464640999999999</v>
      </c>
      <c r="H1637" s="10">
        <v>0.70424992119999996</v>
      </c>
      <c r="I1637" s="10">
        <v>116.121376</v>
      </c>
      <c r="J1637" s="10">
        <v>52.344921223999997</v>
      </c>
      <c r="K1637" s="10">
        <v>0.10655889</v>
      </c>
      <c r="L1637" s="10">
        <v>6.8800036000000002E-3</v>
      </c>
      <c r="M1637" s="10">
        <f t="shared" si="29"/>
        <v>2781.7760877788</v>
      </c>
    </row>
    <row r="1638" spans="1:13" x14ac:dyDescent="0.3">
      <c r="A1638" s="10">
        <v>5</v>
      </c>
      <c r="B1638" s="10" t="s">
        <v>1250</v>
      </c>
      <c r="C1638" s="164" t="s">
        <v>25546</v>
      </c>
      <c r="D1638" s="10" t="s">
        <v>355</v>
      </c>
      <c r="E1638" s="10">
        <v>691.29615999999999</v>
      </c>
      <c r="F1638" s="10">
        <v>367.42547560999998</v>
      </c>
      <c r="G1638" s="10">
        <v>30.711286000000001</v>
      </c>
      <c r="H1638" s="10">
        <v>0</v>
      </c>
      <c r="I1638" s="10">
        <v>38.409169999999996</v>
      </c>
      <c r="J1638" s="10">
        <v>30.871250484000001</v>
      </c>
      <c r="K1638" s="10">
        <v>0.69549183000000003</v>
      </c>
      <c r="L1638" s="10">
        <v>0</v>
      </c>
      <c r="M1638" s="10">
        <f t="shared" si="29"/>
        <v>1159.408833924</v>
      </c>
    </row>
    <row r="1639" spans="1:13" x14ac:dyDescent="0.3">
      <c r="A1639" s="10">
        <v>5</v>
      </c>
      <c r="B1639" s="10" t="s">
        <v>1250</v>
      </c>
      <c r="C1639" s="164" t="s">
        <v>25548</v>
      </c>
      <c r="D1639" s="10" t="s">
        <v>25547</v>
      </c>
      <c r="E1639" s="10">
        <v>1103.2293499999998</v>
      </c>
      <c r="F1639" s="10">
        <v>248.68699132</v>
      </c>
      <c r="G1639" s="10">
        <v>571.8067863</v>
      </c>
      <c r="H1639" s="10">
        <v>0</v>
      </c>
      <c r="I1639" s="10">
        <v>71.159862000000004</v>
      </c>
      <c r="J1639" s="10">
        <v>20.582377310999998</v>
      </c>
      <c r="K1639" s="10">
        <v>19.867572302999999</v>
      </c>
      <c r="L1639" s="10">
        <v>0</v>
      </c>
      <c r="M1639" s="10">
        <f t="shared" si="29"/>
        <v>2035.3329392340002</v>
      </c>
    </row>
    <row r="1640" spans="1:13" x14ac:dyDescent="0.3">
      <c r="A1640" s="10">
        <v>5</v>
      </c>
      <c r="B1640" s="10" t="s">
        <v>1250</v>
      </c>
      <c r="C1640" s="164" t="s">
        <v>25550</v>
      </c>
      <c r="D1640" s="10" t="s">
        <v>25549</v>
      </c>
      <c r="E1640" s="10">
        <v>418.38278000000003</v>
      </c>
      <c r="F1640" s="10">
        <v>153.89178982000001</v>
      </c>
      <c r="G1640" s="10">
        <v>163.457525</v>
      </c>
      <c r="H1640" s="10">
        <v>0</v>
      </c>
      <c r="I1640" s="10">
        <v>27.659698499999998</v>
      </c>
      <c r="J1640" s="10">
        <v>12.749238963</v>
      </c>
      <c r="K1640" s="10">
        <v>3.7016844</v>
      </c>
      <c r="L1640" s="10">
        <v>0</v>
      </c>
      <c r="M1640" s="10">
        <f t="shared" si="29"/>
        <v>779.84271668300005</v>
      </c>
    </row>
    <row r="1641" spans="1:13" x14ac:dyDescent="0.3">
      <c r="A1641" s="10">
        <v>5</v>
      </c>
      <c r="B1641" s="10" t="s">
        <v>1250</v>
      </c>
      <c r="C1641" s="164" t="s">
        <v>25551</v>
      </c>
      <c r="D1641" s="10" t="s">
        <v>22815</v>
      </c>
      <c r="E1641" s="10">
        <v>524.90817000000004</v>
      </c>
      <c r="F1641" s="10">
        <v>391.47513090000001</v>
      </c>
      <c r="G1641" s="10">
        <v>551.20327540000005</v>
      </c>
      <c r="H1641" s="10">
        <v>0</v>
      </c>
      <c r="I1641" s="10">
        <v>34.568762</v>
      </c>
      <c r="J1641" s="10">
        <v>32.906280666000001</v>
      </c>
      <c r="K1641" s="10">
        <v>17.606569437000001</v>
      </c>
      <c r="L1641" s="10">
        <v>0</v>
      </c>
      <c r="M1641" s="10">
        <f t="shared" si="29"/>
        <v>1552.6681884030002</v>
      </c>
    </row>
    <row r="1642" spans="1:13" x14ac:dyDescent="0.3">
      <c r="A1642" s="10">
        <v>5</v>
      </c>
      <c r="B1642" s="10" t="s">
        <v>1250</v>
      </c>
      <c r="C1642" s="164" t="s">
        <v>25552</v>
      </c>
      <c r="D1642" s="10" t="s">
        <v>709</v>
      </c>
      <c r="E1642" s="10">
        <v>8586.3557999999994</v>
      </c>
      <c r="F1642" s="10">
        <v>3664.8543113999999</v>
      </c>
      <c r="G1642" s="10">
        <v>2030.1394507</v>
      </c>
      <c r="H1642" s="10">
        <v>179.583</v>
      </c>
      <c r="I1642" s="10">
        <v>433.25189</v>
      </c>
      <c r="J1642" s="10">
        <v>257.29048238000001</v>
      </c>
      <c r="K1642" s="10">
        <v>64.246509742000001</v>
      </c>
      <c r="L1642" s="10">
        <v>4.8608099999999999</v>
      </c>
      <c r="M1642" s="10">
        <f t="shared" si="29"/>
        <v>15220.582254222001</v>
      </c>
    </row>
    <row r="1643" spans="1:13" x14ac:dyDescent="0.3">
      <c r="A1643" s="10">
        <v>5</v>
      </c>
      <c r="B1643" s="10" t="s">
        <v>1250</v>
      </c>
      <c r="C1643" s="164" t="s">
        <v>25554</v>
      </c>
      <c r="D1643" s="10" t="s">
        <v>25553</v>
      </c>
      <c r="E1643" s="10">
        <v>569.63022000000001</v>
      </c>
      <c r="F1643" s="10">
        <v>489.86774767000003</v>
      </c>
      <c r="G1643" s="10">
        <v>304.8157703</v>
      </c>
      <c r="H1643" s="10">
        <v>0</v>
      </c>
      <c r="I1643" s="10">
        <v>37.237911000000004</v>
      </c>
      <c r="J1643" s="10">
        <v>41.531406396999998</v>
      </c>
      <c r="K1643" s="10">
        <v>8.9262900920000003</v>
      </c>
      <c r="L1643" s="10">
        <v>0</v>
      </c>
      <c r="M1643" s="10">
        <f t="shared" si="29"/>
        <v>1452.0093454589999</v>
      </c>
    </row>
    <row r="1644" spans="1:13" x14ac:dyDescent="0.3">
      <c r="A1644" s="10">
        <v>5</v>
      </c>
      <c r="B1644" s="10" t="s">
        <v>1250</v>
      </c>
      <c r="C1644" s="164" t="s">
        <v>25556</v>
      </c>
      <c r="D1644" s="10" t="s">
        <v>25555</v>
      </c>
      <c r="E1644" s="10">
        <v>495.00353999999999</v>
      </c>
      <c r="F1644" s="10">
        <v>302.83200073</v>
      </c>
      <c r="G1644" s="10">
        <v>816.15916449999997</v>
      </c>
      <c r="H1644" s="10">
        <v>0</v>
      </c>
      <c r="I1644" s="10">
        <v>32.615003000000002</v>
      </c>
      <c r="J1644" s="10">
        <v>25.553545748000001</v>
      </c>
      <c r="K1644" s="10">
        <v>24.267262469999999</v>
      </c>
      <c r="L1644" s="10">
        <v>0</v>
      </c>
      <c r="M1644" s="10">
        <f t="shared" si="29"/>
        <v>1696.4305164479999</v>
      </c>
    </row>
    <row r="1645" spans="1:13" x14ac:dyDescent="0.3">
      <c r="A1645" s="10">
        <v>5</v>
      </c>
      <c r="B1645" s="10" t="s">
        <v>1250</v>
      </c>
      <c r="C1645" s="164" t="s">
        <v>25557</v>
      </c>
      <c r="D1645" s="10" t="s">
        <v>190</v>
      </c>
      <c r="E1645" s="10">
        <v>2011.6107100000002</v>
      </c>
      <c r="F1645" s="10">
        <v>1134.0601551</v>
      </c>
      <c r="G1645" s="10">
        <v>758.66608454000004</v>
      </c>
      <c r="H1645" s="10">
        <v>0</v>
      </c>
      <c r="I1645" s="10">
        <v>117.74550000000001</v>
      </c>
      <c r="J1645" s="10">
        <v>87.377643062999994</v>
      </c>
      <c r="K1645" s="10">
        <v>24.649537260999999</v>
      </c>
      <c r="L1645" s="10">
        <v>0</v>
      </c>
      <c r="M1645" s="10">
        <f t="shared" si="29"/>
        <v>4134.1096299639994</v>
      </c>
    </row>
    <row r="1646" spans="1:13" x14ac:dyDescent="0.3">
      <c r="A1646" s="10">
        <v>5</v>
      </c>
      <c r="B1646" s="10" t="s">
        <v>1250</v>
      </c>
      <c r="C1646" s="164" t="s">
        <v>25558</v>
      </c>
      <c r="D1646" s="10" t="s">
        <v>634</v>
      </c>
      <c r="E1646" s="10">
        <v>1396.0415600000001</v>
      </c>
      <c r="F1646" s="10">
        <v>560.14281496000001</v>
      </c>
      <c r="G1646" s="10">
        <v>1025.3520341999999</v>
      </c>
      <c r="H1646" s="10">
        <v>6.3198420000000004</v>
      </c>
      <c r="I1646" s="10">
        <v>76.154856999999993</v>
      </c>
      <c r="J1646" s="10">
        <v>29.776137630000001</v>
      </c>
      <c r="K1646" s="10">
        <v>34.189789714</v>
      </c>
      <c r="L1646" s="10">
        <v>0.15442950999999999</v>
      </c>
      <c r="M1646" s="10">
        <f t="shared" si="29"/>
        <v>3128.1314650140002</v>
      </c>
    </row>
    <row r="1647" spans="1:13" x14ac:dyDescent="0.3">
      <c r="A1647" s="10">
        <v>5</v>
      </c>
      <c r="B1647" s="10" t="s">
        <v>1250</v>
      </c>
      <c r="C1647" s="164" t="s">
        <v>25559</v>
      </c>
      <c r="D1647" s="10" t="s">
        <v>176</v>
      </c>
      <c r="E1647" s="10">
        <v>1321.49171</v>
      </c>
      <c r="F1647" s="10">
        <v>729.79546424</v>
      </c>
      <c r="G1647" s="10">
        <v>38.369889499999999</v>
      </c>
      <c r="H1647" s="10">
        <v>0</v>
      </c>
      <c r="I1647" s="10">
        <v>84.946260999999993</v>
      </c>
      <c r="J1647" s="10">
        <v>56.980687586000002</v>
      </c>
      <c r="K1647" s="10">
        <v>1.124804039</v>
      </c>
      <c r="L1647" s="10">
        <v>0</v>
      </c>
      <c r="M1647" s="10">
        <f t="shared" si="29"/>
        <v>2232.7088163650001</v>
      </c>
    </row>
    <row r="1648" spans="1:13" x14ac:dyDescent="0.3">
      <c r="A1648" s="10">
        <v>5</v>
      </c>
      <c r="B1648" s="10" t="s">
        <v>1250</v>
      </c>
      <c r="C1648" s="164" t="s">
        <v>25560</v>
      </c>
      <c r="D1648" s="10" t="s">
        <v>393</v>
      </c>
      <c r="E1648" s="10">
        <v>639.0230600000001</v>
      </c>
      <c r="F1648" s="10">
        <v>340.84957298</v>
      </c>
      <c r="G1648" s="10">
        <v>27.709700300000002</v>
      </c>
      <c r="H1648" s="10">
        <v>0</v>
      </c>
      <c r="I1648" s="10">
        <v>34.883151000000005</v>
      </c>
      <c r="J1648" s="10">
        <v>28.403261723</v>
      </c>
      <c r="K1648" s="10">
        <v>0.62751694000000002</v>
      </c>
      <c r="L1648" s="10">
        <v>0</v>
      </c>
      <c r="M1648" s="10">
        <f t="shared" si="29"/>
        <v>1071.4962629430004</v>
      </c>
    </row>
    <row r="1649" spans="1:13" x14ac:dyDescent="0.3">
      <c r="A1649" s="10">
        <v>5</v>
      </c>
      <c r="B1649" s="10" t="s">
        <v>1250</v>
      </c>
      <c r="C1649" s="164" t="s">
        <v>25561</v>
      </c>
      <c r="D1649" s="10" t="s">
        <v>666</v>
      </c>
      <c r="E1649" s="10">
        <v>11483.9095</v>
      </c>
      <c r="F1649" s="10">
        <v>3910.9941872999998</v>
      </c>
      <c r="G1649" s="10">
        <v>1408.8458361999999</v>
      </c>
      <c r="H1649" s="10">
        <v>0</v>
      </c>
      <c r="I1649" s="10">
        <v>616.94799</v>
      </c>
      <c r="J1649" s="10">
        <v>298.64539402999998</v>
      </c>
      <c r="K1649" s="10">
        <v>43.988798178000003</v>
      </c>
      <c r="L1649" s="10">
        <v>0</v>
      </c>
      <c r="M1649" s="10">
        <f t="shared" si="29"/>
        <v>17763.331705708002</v>
      </c>
    </row>
    <row r="1650" spans="1:13" x14ac:dyDescent="0.3">
      <c r="A1650" s="10">
        <v>5</v>
      </c>
      <c r="B1650" s="10" t="s">
        <v>1250</v>
      </c>
      <c r="C1650" s="164" t="s">
        <v>25562</v>
      </c>
      <c r="D1650" s="10" t="s">
        <v>262</v>
      </c>
      <c r="E1650" s="10">
        <v>708.33533999999997</v>
      </c>
      <c r="F1650" s="10">
        <v>366.81452453999998</v>
      </c>
      <c r="G1650" s="10">
        <v>591.06666199999995</v>
      </c>
      <c r="H1650" s="10">
        <v>0</v>
      </c>
      <c r="I1650" s="10">
        <v>39.687657999999999</v>
      </c>
      <c r="J1650" s="10">
        <v>30.783222394999999</v>
      </c>
      <c r="K1650" s="10">
        <v>20.5045982</v>
      </c>
      <c r="L1650" s="10">
        <v>0</v>
      </c>
      <c r="M1650" s="10">
        <f t="shared" si="29"/>
        <v>1757.1920051349998</v>
      </c>
    </row>
    <row r="1651" spans="1:13" x14ac:dyDescent="0.3">
      <c r="A1651" s="10">
        <v>5</v>
      </c>
      <c r="B1651" s="10" t="s">
        <v>1250</v>
      </c>
      <c r="C1651" s="164" t="s">
        <v>25564</v>
      </c>
      <c r="D1651" s="10" t="s">
        <v>25563</v>
      </c>
      <c r="E1651" s="10">
        <v>405.67565999999999</v>
      </c>
      <c r="F1651" s="10">
        <v>65.247377755000002</v>
      </c>
      <c r="G1651" s="10">
        <v>7.9699200000000001</v>
      </c>
      <c r="H1651" s="10">
        <v>15.505260501</v>
      </c>
      <c r="I1651" s="10">
        <v>26.978803299999999</v>
      </c>
      <c r="J1651" s="10">
        <v>5.4035663158</v>
      </c>
      <c r="K1651" s="10">
        <v>0.25804389999999999</v>
      </c>
      <c r="L1651" s="10">
        <v>0.1514401152</v>
      </c>
      <c r="M1651" s="10">
        <f t="shared" si="29"/>
        <v>527.19007188700004</v>
      </c>
    </row>
    <row r="1652" spans="1:13" x14ac:dyDescent="0.3">
      <c r="A1652" s="10">
        <v>5</v>
      </c>
      <c r="B1652" s="10" t="s">
        <v>1250</v>
      </c>
      <c r="C1652" s="164" t="s">
        <v>25565</v>
      </c>
      <c r="D1652" s="10" t="s">
        <v>713</v>
      </c>
      <c r="E1652" s="10">
        <v>1050.6631199999999</v>
      </c>
      <c r="F1652" s="10">
        <v>332.04810265999998</v>
      </c>
      <c r="G1652" s="10">
        <v>0.750723166</v>
      </c>
      <c r="H1652" s="10">
        <v>0</v>
      </c>
      <c r="I1652" s="10">
        <v>67.264104000000003</v>
      </c>
      <c r="J1652" s="10">
        <v>26.212692279999999</v>
      </c>
      <c r="K1652" s="10">
        <v>1.7005402400000001E-2</v>
      </c>
      <c r="L1652" s="10">
        <v>0</v>
      </c>
      <c r="M1652" s="10">
        <f t="shared" si="29"/>
        <v>1476.9557475084</v>
      </c>
    </row>
    <row r="1653" spans="1:13" x14ac:dyDescent="0.3">
      <c r="A1653" s="10">
        <v>5</v>
      </c>
      <c r="B1653" s="10" t="s">
        <v>1250</v>
      </c>
      <c r="C1653" s="164" t="s">
        <v>25566</v>
      </c>
      <c r="D1653" s="10" t="s">
        <v>327</v>
      </c>
      <c r="E1653" s="10">
        <v>2117.1821600000003</v>
      </c>
      <c r="F1653" s="10">
        <v>625.34207089999995</v>
      </c>
      <c r="G1653" s="10">
        <v>58.682053699999997</v>
      </c>
      <c r="H1653" s="10">
        <v>0</v>
      </c>
      <c r="I1653" s="10">
        <v>124.88998299999999</v>
      </c>
      <c r="J1653" s="10">
        <v>49.254090835</v>
      </c>
      <c r="K1653" s="10">
        <v>1.9846963200000001</v>
      </c>
      <c r="L1653" s="10">
        <v>0</v>
      </c>
      <c r="M1653" s="10">
        <f t="shared" si="29"/>
        <v>2977.3350547550003</v>
      </c>
    </row>
    <row r="1654" spans="1:13" x14ac:dyDescent="0.3">
      <c r="A1654" s="10">
        <v>5</v>
      </c>
      <c r="B1654" s="10" t="s">
        <v>1250</v>
      </c>
      <c r="C1654" s="164" t="s">
        <v>25568</v>
      </c>
      <c r="D1654" s="10" t="s">
        <v>25567</v>
      </c>
      <c r="E1654" s="10">
        <v>909.19329000000005</v>
      </c>
      <c r="F1654" s="10">
        <v>161.03426590999999</v>
      </c>
      <c r="G1654" s="10">
        <v>0</v>
      </c>
      <c r="H1654" s="10">
        <v>0</v>
      </c>
      <c r="I1654" s="10">
        <v>44.881875000000001</v>
      </c>
      <c r="J1654" s="10">
        <v>12.832580093000001</v>
      </c>
      <c r="K1654" s="10">
        <v>0</v>
      </c>
      <c r="L1654" s="10">
        <v>0</v>
      </c>
      <c r="M1654" s="10">
        <f t="shared" si="29"/>
        <v>1127.9420110030001</v>
      </c>
    </row>
    <row r="1655" spans="1:13" x14ac:dyDescent="0.3">
      <c r="A1655" s="10">
        <v>5</v>
      </c>
      <c r="B1655" s="10" t="s">
        <v>1250</v>
      </c>
      <c r="C1655" s="164" t="s">
        <v>25569</v>
      </c>
      <c r="D1655" s="10" t="s">
        <v>291</v>
      </c>
      <c r="E1655" s="10">
        <v>8880.4812000000002</v>
      </c>
      <c r="F1655" s="10">
        <v>2237.6510917000001</v>
      </c>
      <c r="G1655" s="10">
        <v>1322.552565</v>
      </c>
      <c r="H1655" s="10">
        <v>33.072609999999997</v>
      </c>
      <c r="I1655" s="10">
        <v>481.51830000000001</v>
      </c>
      <c r="J1655" s="10">
        <v>175.30622939</v>
      </c>
      <c r="K1655" s="10">
        <v>40.077028116999998</v>
      </c>
      <c r="L1655" s="10">
        <v>0.32301960000000002</v>
      </c>
      <c r="M1655" s="10">
        <f t="shared" si="29"/>
        <v>13170.982043807</v>
      </c>
    </row>
    <row r="1656" spans="1:13" x14ac:dyDescent="0.3">
      <c r="A1656" s="10">
        <v>5</v>
      </c>
      <c r="B1656" s="10" t="s">
        <v>1250</v>
      </c>
      <c r="C1656" s="164" t="s">
        <v>25570</v>
      </c>
      <c r="D1656" s="10" t="s">
        <v>329</v>
      </c>
      <c r="E1656" s="10">
        <v>1255.0582099999999</v>
      </c>
      <c r="F1656" s="10">
        <v>566.44075112999997</v>
      </c>
      <c r="G1656" s="10">
        <v>535.37967639999999</v>
      </c>
      <c r="H1656" s="10">
        <v>0</v>
      </c>
      <c r="I1656" s="10">
        <v>72.44109499999999</v>
      </c>
      <c r="J1656" s="10">
        <v>46.716353460999997</v>
      </c>
      <c r="K1656" s="10">
        <v>17.339724691000001</v>
      </c>
      <c r="L1656" s="10">
        <v>0</v>
      </c>
      <c r="M1656" s="10">
        <f t="shared" si="29"/>
        <v>2493.3758106819996</v>
      </c>
    </row>
    <row r="1657" spans="1:13" x14ac:dyDescent="0.3">
      <c r="A1657" s="10">
        <v>5</v>
      </c>
      <c r="B1657" s="10" t="s">
        <v>1250</v>
      </c>
      <c r="C1657" s="164" t="s">
        <v>25571</v>
      </c>
      <c r="D1657" s="10" t="s">
        <v>23537</v>
      </c>
      <c r="E1657" s="10">
        <v>362.03013999999996</v>
      </c>
      <c r="F1657" s="10">
        <v>317.12170533</v>
      </c>
      <c r="G1657" s="10">
        <v>269.03729670000001</v>
      </c>
      <c r="H1657" s="10">
        <v>0</v>
      </c>
      <c r="I1657" s="10">
        <v>23.896376400000001</v>
      </c>
      <c r="J1657" s="10">
        <v>27.050672754000001</v>
      </c>
      <c r="K1657" s="10">
        <v>7.8315818640000003</v>
      </c>
      <c r="L1657" s="10">
        <v>0</v>
      </c>
      <c r="M1657" s="10">
        <f t="shared" si="29"/>
        <v>1006.967773048</v>
      </c>
    </row>
    <row r="1658" spans="1:13" x14ac:dyDescent="0.3">
      <c r="A1658" s="10">
        <v>5</v>
      </c>
      <c r="B1658" s="10" t="s">
        <v>1250</v>
      </c>
      <c r="C1658" s="164" t="s">
        <v>25572</v>
      </c>
      <c r="D1658" s="10" t="s">
        <v>357</v>
      </c>
      <c r="E1658" s="10">
        <v>218.59077299999998</v>
      </c>
      <c r="F1658" s="10">
        <v>90.280395544000001</v>
      </c>
      <c r="G1658" s="10">
        <v>29.411878850000001</v>
      </c>
      <c r="H1658" s="10">
        <v>0</v>
      </c>
      <c r="I1658" s="10">
        <v>14.478372800000001</v>
      </c>
      <c r="J1658" s="10">
        <v>7.8603558073000004</v>
      </c>
      <c r="K1658" s="10">
        <v>0.66606564499999998</v>
      </c>
      <c r="L1658" s="10">
        <v>0</v>
      </c>
      <c r="M1658" s="10">
        <f t="shared" si="29"/>
        <v>361.28784164629997</v>
      </c>
    </row>
    <row r="1659" spans="1:13" x14ac:dyDescent="0.3">
      <c r="A1659" s="10">
        <v>5</v>
      </c>
      <c r="B1659" s="10" t="s">
        <v>1250</v>
      </c>
      <c r="C1659" s="164" t="s">
        <v>25573</v>
      </c>
      <c r="D1659" s="10" t="s">
        <v>266</v>
      </c>
      <c r="E1659" s="10">
        <v>400.40346999999997</v>
      </c>
      <c r="F1659" s="10">
        <v>363.52843618999998</v>
      </c>
      <c r="G1659" s="10">
        <v>525.94640800000002</v>
      </c>
      <c r="H1659" s="10">
        <v>0</v>
      </c>
      <c r="I1659" s="10">
        <v>26.4004032</v>
      </c>
      <c r="J1659" s="10">
        <v>30.744762092999999</v>
      </c>
      <c r="K1659" s="10">
        <v>15.494988684000001</v>
      </c>
      <c r="L1659" s="10">
        <v>0</v>
      </c>
      <c r="M1659" s="10">
        <f t="shared" si="29"/>
        <v>1362.5184681669998</v>
      </c>
    </row>
    <row r="1660" spans="1:13" x14ac:dyDescent="0.3">
      <c r="A1660" s="10">
        <v>5</v>
      </c>
      <c r="B1660" s="10" t="s">
        <v>1250</v>
      </c>
      <c r="C1660" s="164" t="s">
        <v>25575</v>
      </c>
      <c r="D1660" s="10" t="s">
        <v>25574</v>
      </c>
      <c r="E1660" s="10">
        <v>442.83506</v>
      </c>
      <c r="F1660" s="10">
        <v>276.66596606000002</v>
      </c>
      <c r="G1660" s="10">
        <v>12.655806</v>
      </c>
      <c r="H1660" s="10">
        <v>0</v>
      </c>
      <c r="I1660" s="10">
        <v>29.349586599999999</v>
      </c>
      <c r="J1660" s="10">
        <v>23.223569741999999</v>
      </c>
      <c r="K1660" s="10">
        <v>0.28660549000000002</v>
      </c>
      <c r="L1660" s="10">
        <v>0</v>
      </c>
      <c r="M1660" s="10">
        <f t="shared" si="29"/>
        <v>785.01659389199995</v>
      </c>
    </row>
    <row r="1661" spans="1:13" x14ac:dyDescent="0.3">
      <c r="A1661" s="10">
        <v>5</v>
      </c>
      <c r="B1661" s="10" t="s">
        <v>1250</v>
      </c>
      <c r="C1661" s="164" t="s">
        <v>25577</v>
      </c>
      <c r="D1661" s="10" t="s">
        <v>25576</v>
      </c>
      <c r="E1661" s="10">
        <v>388.81031000000002</v>
      </c>
      <c r="F1661" s="10">
        <v>50.114972723999998</v>
      </c>
      <c r="G1661" s="10">
        <v>7.7797340999999998</v>
      </c>
      <c r="H1661" s="10">
        <v>0</v>
      </c>
      <c r="I1661" s="10">
        <v>24.494768099999998</v>
      </c>
      <c r="J1661" s="10">
        <v>4.0420183501000002</v>
      </c>
      <c r="K1661" s="10">
        <v>0.176181421</v>
      </c>
      <c r="L1661" s="10">
        <v>0</v>
      </c>
      <c r="M1661" s="10">
        <f t="shared" si="29"/>
        <v>475.41798469510002</v>
      </c>
    </row>
    <row r="1662" spans="1:13" x14ac:dyDescent="0.3">
      <c r="A1662" s="10">
        <v>5</v>
      </c>
      <c r="B1662" s="10" t="s">
        <v>1250</v>
      </c>
      <c r="C1662" s="164" t="s">
        <v>25578</v>
      </c>
      <c r="D1662" s="10" t="s">
        <v>224</v>
      </c>
      <c r="E1662" s="10">
        <v>322.31324999999998</v>
      </c>
      <c r="F1662" s="10">
        <v>207.08360791999999</v>
      </c>
      <c r="G1662" s="10">
        <v>39.621279999999999</v>
      </c>
      <c r="H1662" s="10">
        <v>0</v>
      </c>
      <c r="I1662" s="10">
        <v>21.278771199999998</v>
      </c>
      <c r="J1662" s="10">
        <v>17.252113360999999</v>
      </c>
      <c r="K1662" s="10">
        <v>1.116079</v>
      </c>
      <c r="L1662" s="10">
        <v>0</v>
      </c>
      <c r="M1662" s="10">
        <f t="shared" si="29"/>
        <v>608.66510148100008</v>
      </c>
    </row>
    <row r="1663" spans="1:13" x14ac:dyDescent="0.3">
      <c r="A1663" s="10">
        <v>5</v>
      </c>
      <c r="B1663" s="10" t="s">
        <v>1250</v>
      </c>
      <c r="C1663" s="164" t="s">
        <v>25579</v>
      </c>
      <c r="D1663" s="10" t="s">
        <v>489</v>
      </c>
      <c r="E1663" s="10">
        <v>525.83733999999993</v>
      </c>
      <c r="F1663" s="10">
        <v>367.37345776000001</v>
      </c>
      <c r="G1663" s="10">
        <v>1479.4707023999999</v>
      </c>
      <c r="H1663" s="10">
        <v>0</v>
      </c>
      <c r="I1663" s="10">
        <v>34.587635999999996</v>
      </c>
      <c r="J1663" s="10">
        <v>30.840922596999999</v>
      </c>
      <c r="K1663" s="10">
        <v>44.178771372999996</v>
      </c>
      <c r="L1663" s="10">
        <v>0</v>
      </c>
      <c r="M1663" s="10">
        <f t="shared" si="29"/>
        <v>2482.28883013</v>
      </c>
    </row>
    <row r="1664" spans="1:13" x14ac:dyDescent="0.3">
      <c r="A1664" s="10">
        <v>5</v>
      </c>
      <c r="B1664" s="10" t="s">
        <v>1250</v>
      </c>
      <c r="C1664" s="164" t="s">
        <v>25580</v>
      </c>
      <c r="D1664" s="10" t="s">
        <v>163</v>
      </c>
      <c r="E1664" s="10">
        <v>436.66958999999997</v>
      </c>
      <c r="F1664" s="10">
        <v>76.449438701999995</v>
      </c>
      <c r="G1664" s="10">
        <v>29.2150383</v>
      </c>
      <c r="H1664" s="10">
        <v>0</v>
      </c>
      <c r="I1664" s="10">
        <v>28.788993399999999</v>
      </c>
      <c r="J1664" s="10">
        <v>6.2531110437999997</v>
      </c>
      <c r="K1664" s="10">
        <v>0.66160797199999999</v>
      </c>
      <c r="L1664" s="10">
        <v>0</v>
      </c>
      <c r="M1664" s="10">
        <f t="shared" si="29"/>
        <v>578.03777941779981</v>
      </c>
    </row>
    <row r="1665" spans="1:13" x14ac:dyDescent="0.3">
      <c r="A1665" s="10">
        <v>5</v>
      </c>
      <c r="B1665" s="10" t="s">
        <v>1250</v>
      </c>
      <c r="C1665" s="164" t="s">
        <v>25581</v>
      </c>
      <c r="D1665" s="10" t="s">
        <v>23</v>
      </c>
      <c r="E1665" s="10">
        <v>734.72134000000005</v>
      </c>
      <c r="F1665" s="10">
        <v>114.75791642</v>
      </c>
      <c r="G1665" s="10">
        <v>169.50227054000001</v>
      </c>
      <c r="H1665" s="10">
        <v>81.634960000000007</v>
      </c>
      <c r="I1665" s="10">
        <v>43.124258000000005</v>
      </c>
      <c r="J1665" s="10">
        <v>9.3529414556999999</v>
      </c>
      <c r="K1665" s="10">
        <v>5.3152517556000003</v>
      </c>
      <c r="L1665" s="10">
        <v>0.79733010000000004</v>
      </c>
      <c r="M1665" s="10">
        <f t="shared" si="29"/>
        <v>1159.2062682713001</v>
      </c>
    </row>
    <row r="1666" spans="1:13" x14ac:dyDescent="0.3">
      <c r="A1666" s="10">
        <v>5</v>
      </c>
      <c r="B1666" s="10" t="s">
        <v>1250</v>
      </c>
      <c r="C1666" s="164" t="s">
        <v>25582</v>
      </c>
      <c r="D1666" s="7" t="s">
        <v>27242</v>
      </c>
      <c r="E1666" s="10">
        <v>536.24666000000002</v>
      </c>
      <c r="F1666" s="10">
        <v>345.90091904000002</v>
      </c>
      <c r="G1666" s="10">
        <v>0</v>
      </c>
      <c r="H1666" s="10">
        <v>0</v>
      </c>
      <c r="I1666" s="10">
        <v>35.337629000000007</v>
      </c>
      <c r="J1666" s="10">
        <v>28.003910308999998</v>
      </c>
      <c r="K1666" s="10">
        <v>0</v>
      </c>
      <c r="L1666" s="10">
        <v>0</v>
      </c>
      <c r="M1666" s="10">
        <f t="shared" si="29"/>
        <v>945.48911834900002</v>
      </c>
    </row>
    <row r="1667" spans="1:13" x14ac:dyDescent="0.3">
      <c r="A1667" s="10">
        <v>5</v>
      </c>
      <c r="B1667" s="10" t="s">
        <v>1250</v>
      </c>
      <c r="C1667" s="164" t="s">
        <v>25583</v>
      </c>
      <c r="D1667" s="10" t="s">
        <v>95</v>
      </c>
      <c r="E1667" s="10">
        <v>2484.8056799999999</v>
      </c>
      <c r="F1667" s="10">
        <v>857.96975810000004</v>
      </c>
      <c r="G1667" s="10">
        <v>800.82837036000001</v>
      </c>
      <c r="H1667" s="10">
        <v>169.32599999999999</v>
      </c>
      <c r="I1667" s="10">
        <v>134.57976500000001</v>
      </c>
      <c r="J1667" s="10">
        <v>51.794917562999998</v>
      </c>
      <c r="K1667" s="10">
        <v>24.448962030000001</v>
      </c>
      <c r="L1667" s="10">
        <v>4.5812499999999998</v>
      </c>
      <c r="M1667" s="10">
        <f t="shared" si="29"/>
        <v>4528.3347030530012</v>
      </c>
    </row>
    <row r="1668" spans="1:13" x14ac:dyDescent="0.3">
      <c r="A1668" s="10">
        <v>5</v>
      </c>
      <c r="B1668" s="10" t="s">
        <v>1250</v>
      </c>
      <c r="C1668" s="164" t="s">
        <v>25584</v>
      </c>
      <c r="D1668" s="10" t="s">
        <v>717</v>
      </c>
      <c r="E1668" s="10">
        <v>620.28335000000004</v>
      </c>
      <c r="F1668" s="10">
        <v>92.820506667999993</v>
      </c>
      <c r="G1668" s="10">
        <v>194.99076099999999</v>
      </c>
      <c r="H1668" s="10">
        <v>0</v>
      </c>
      <c r="I1668" s="10">
        <v>36.288871999999998</v>
      </c>
      <c r="J1668" s="10">
        <v>7.1912013657999996</v>
      </c>
      <c r="K1668" s="10">
        <v>6.7991343500000001</v>
      </c>
      <c r="L1668" s="10">
        <v>0</v>
      </c>
      <c r="M1668" s="10">
        <f t="shared" si="29"/>
        <v>958.37382538380007</v>
      </c>
    </row>
    <row r="1669" spans="1:13" x14ac:dyDescent="0.3">
      <c r="A1669" s="10">
        <v>5</v>
      </c>
      <c r="B1669" s="10" t="s">
        <v>1250</v>
      </c>
      <c r="C1669" s="164" t="s">
        <v>25585</v>
      </c>
      <c r="D1669" s="10" t="s">
        <v>718</v>
      </c>
      <c r="E1669" s="10">
        <v>2083.1084799999999</v>
      </c>
      <c r="F1669" s="10">
        <v>641.36114749000001</v>
      </c>
      <c r="G1669" s="10">
        <v>0</v>
      </c>
      <c r="H1669" s="10">
        <v>0</v>
      </c>
      <c r="I1669" s="10">
        <v>117.31272100000001</v>
      </c>
      <c r="J1669" s="10">
        <v>50.696506874999997</v>
      </c>
      <c r="K1669" s="10">
        <v>0</v>
      </c>
      <c r="L1669" s="10">
        <v>0</v>
      </c>
      <c r="M1669" s="10">
        <f t="shared" si="29"/>
        <v>2892.4788553650001</v>
      </c>
    </row>
    <row r="1670" spans="1:13" x14ac:dyDescent="0.3">
      <c r="A1670" s="10">
        <v>5</v>
      </c>
      <c r="B1670" s="10" t="s">
        <v>1250</v>
      </c>
      <c r="C1670" s="164" t="s">
        <v>25586</v>
      </c>
      <c r="D1670" s="10" t="s">
        <v>22851</v>
      </c>
      <c r="E1670" s="10">
        <v>623.27686000000006</v>
      </c>
      <c r="F1670" s="10">
        <v>334.06648275999999</v>
      </c>
      <c r="G1670" s="10">
        <v>401.86187560000002</v>
      </c>
      <c r="H1670" s="10">
        <v>0</v>
      </c>
      <c r="I1670" s="10">
        <v>40.670594000000001</v>
      </c>
      <c r="J1670" s="10">
        <v>27.829176356000001</v>
      </c>
      <c r="K1670" s="10">
        <v>11.906835848</v>
      </c>
      <c r="L1670" s="10">
        <v>0</v>
      </c>
      <c r="M1670" s="10">
        <f t="shared" si="29"/>
        <v>1439.611824564</v>
      </c>
    </row>
    <row r="1671" spans="1:13" x14ac:dyDescent="0.3">
      <c r="A1671" s="10">
        <v>5</v>
      </c>
      <c r="B1671" s="10" t="s">
        <v>1250</v>
      </c>
      <c r="C1671" s="164" t="s">
        <v>25587</v>
      </c>
      <c r="D1671" s="10" t="s">
        <v>719</v>
      </c>
      <c r="E1671" s="10">
        <v>2801.3044</v>
      </c>
      <c r="F1671" s="10">
        <v>1280.5056967</v>
      </c>
      <c r="G1671" s="10">
        <v>1198.1172793000001</v>
      </c>
      <c r="H1671" s="10">
        <v>84.377300000000005</v>
      </c>
      <c r="I1671" s="10">
        <v>160.51400999999998</v>
      </c>
      <c r="J1671" s="10">
        <v>88.183419361000006</v>
      </c>
      <c r="K1671" s="10">
        <v>37.084401393</v>
      </c>
      <c r="L1671" s="10">
        <v>2.2825899999999999</v>
      </c>
      <c r="M1671" s="10">
        <f t="shared" ref="M1671:M1734" si="30">SUM(E1671:L1671)</f>
        <v>5652.3690967539997</v>
      </c>
    </row>
    <row r="1672" spans="1:13" x14ac:dyDescent="0.3">
      <c r="A1672" s="10">
        <v>5</v>
      </c>
      <c r="B1672" s="10" t="s">
        <v>1250</v>
      </c>
      <c r="C1672" s="164" t="s">
        <v>25588</v>
      </c>
      <c r="D1672" s="10" t="s">
        <v>720</v>
      </c>
      <c r="E1672" s="10">
        <v>4305.5348999999997</v>
      </c>
      <c r="F1672" s="10">
        <v>1192.0456879000001</v>
      </c>
      <c r="G1672" s="10">
        <v>823.60065344999998</v>
      </c>
      <c r="H1672" s="10">
        <v>29.473389999999998</v>
      </c>
      <c r="I1672" s="10">
        <v>252.87499099999999</v>
      </c>
      <c r="J1672" s="10">
        <v>84.995778017999996</v>
      </c>
      <c r="K1672" s="10">
        <v>27.388166729000002</v>
      </c>
      <c r="L1672" s="10">
        <v>0.80049000000000003</v>
      </c>
      <c r="M1672" s="10">
        <f t="shared" si="30"/>
        <v>6716.7140570969996</v>
      </c>
    </row>
    <row r="1673" spans="1:13" x14ac:dyDescent="0.3">
      <c r="A1673" s="10">
        <v>5</v>
      </c>
      <c r="B1673" s="10" t="s">
        <v>1250</v>
      </c>
      <c r="C1673" s="164" t="s">
        <v>25589</v>
      </c>
      <c r="D1673" s="10" t="s">
        <v>25</v>
      </c>
      <c r="E1673" s="10">
        <v>840.34437000000003</v>
      </c>
      <c r="F1673" s="10">
        <v>439.66732076</v>
      </c>
      <c r="G1673" s="10">
        <v>128.42955549999999</v>
      </c>
      <c r="H1673" s="10">
        <v>0</v>
      </c>
      <c r="I1673" s="10">
        <v>40.884169</v>
      </c>
      <c r="J1673" s="10">
        <v>36.389075943999998</v>
      </c>
      <c r="K1673" s="10">
        <v>4.3994483239999997</v>
      </c>
      <c r="L1673" s="10">
        <v>0</v>
      </c>
      <c r="M1673" s="10">
        <f t="shared" si="30"/>
        <v>1490.1139395279999</v>
      </c>
    </row>
    <row r="1674" spans="1:13" x14ac:dyDescent="0.3">
      <c r="A1674" s="10">
        <v>5</v>
      </c>
      <c r="B1674" s="10" t="s">
        <v>1250</v>
      </c>
      <c r="C1674" s="164" t="s">
        <v>25590</v>
      </c>
      <c r="D1674" s="10" t="s">
        <v>722</v>
      </c>
      <c r="E1674" s="10">
        <v>2948.8197</v>
      </c>
      <c r="F1674" s="10">
        <v>599.52228738999997</v>
      </c>
      <c r="G1674" s="10">
        <v>579.35928954999997</v>
      </c>
      <c r="H1674" s="10">
        <v>0</v>
      </c>
      <c r="I1674" s="10">
        <v>171.231876</v>
      </c>
      <c r="J1674" s="10">
        <v>46.821158472</v>
      </c>
      <c r="K1674" s="10">
        <v>18.424347520000001</v>
      </c>
      <c r="L1674" s="10">
        <v>0</v>
      </c>
      <c r="M1674" s="10">
        <f t="shared" si="30"/>
        <v>4364.178658932</v>
      </c>
    </row>
    <row r="1675" spans="1:13" x14ac:dyDescent="0.3">
      <c r="A1675" s="10">
        <v>5</v>
      </c>
      <c r="B1675" s="10" t="s">
        <v>1250</v>
      </c>
      <c r="C1675" s="164" t="s">
        <v>25591</v>
      </c>
      <c r="D1675" s="10" t="s">
        <v>234</v>
      </c>
      <c r="E1675" s="10">
        <v>709.20691999999997</v>
      </c>
      <c r="F1675" s="10">
        <v>427.32668716000001</v>
      </c>
      <c r="G1675" s="10">
        <v>991.619686</v>
      </c>
      <c r="H1675" s="10">
        <v>0</v>
      </c>
      <c r="I1675" s="10">
        <v>46.758320999999995</v>
      </c>
      <c r="J1675" s="10">
        <v>35.320173828000001</v>
      </c>
      <c r="K1675" s="10">
        <v>31.415639240000001</v>
      </c>
      <c r="L1675" s="10">
        <v>0</v>
      </c>
      <c r="M1675" s="10">
        <f t="shared" si="30"/>
        <v>2241.6474272279997</v>
      </c>
    </row>
    <row r="1676" spans="1:13" x14ac:dyDescent="0.3">
      <c r="A1676" s="10">
        <v>5</v>
      </c>
      <c r="B1676" s="10" t="s">
        <v>1250</v>
      </c>
      <c r="C1676" s="164" t="s">
        <v>25592</v>
      </c>
      <c r="D1676" s="10" t="s">
        <v>724</v>
      </c>
      <c r="E1676" s="10">
        <v>1842.0227200000002</v>
      </c>
      <c r="F1676" s="10">
        <v>701.44809267999995</v>
      </c>
      <c r="G1676" s="10">
        <v>366.38139469999999</v>
      </c>
      <c r="H1676" s="10">
        <v>0</v>
      </c>
      <c r="I1676" s="10">
        <v>101.76951200000001</v>
      </c>
      <c r="J1676" s="10">
        <v>54.885433937000002</v>
      </c>
      <c r="K1676" s="10">
        <v>10.66914553</v>
      </c>
      <c r="L1676" s="10">
        <v>0</v>
      </c>
      <c r="M1676" s="10">
        <f t="shared" si="30"/>
        <v>3077.176298847</v>
      </c>
    </row>
    <row r="1677" spans="1:13" x14ac:dyDescent="0.3">
      <c r="A1677" s="10">
        <v>5</v>
      </c>
      <c r="B1677" s="10" t="s">
        <v>1250</v>
      </c>
      <c r="C1677" s="164" t="s">
        <v>25594</v>
      </c>
      <c r="D1677" s="10" t="s">
        <v>25593</v>
      </c>
      <c r="E1677" s="10">
        <v>312.10215000000005</v>
      </c>
      <c r="F1677" s="10">
        <v>87.076386263000003</v>
      </c>
      <c r="G1677" s="10">
        <v>16.171900099999998</v>
      </c>
      <c r="H1677" s="10">
        <v>42.548228760999997</v>
      </c>
      <c r="I1677" s="10">
        <v>20.744156499999999</v>
      </c>
      <c r="J1677" s="10">
        <v>6.9216548217999998</v>
      </c>
      <c r="K1677" s="10">
        <v>0.56221109000000002</v>
      </c>
      <c r="L1677" s="10">
        <v>0.41557027559999998</v>
      </c>
      <c r="M1677" s="10">
        <f t="shared" si="30"/>
        <v>486.54225781140008</v>
      </c>
    </row>
    <row r="1678" spans="1:13" x14ac:dyDescent="0.3">
      <c r="A1678" s="10">
        <v>5</v>
      </c>
      <c r="B1678" s="10" t="s">
        <v>1250</v>
      </c>
      <c r="C1678" s="164" t="s">
        <v>25595</v>
      </c>
      <c r="D1678" s="10" t="s">
        <v>600</v>
      </c>
      <c r="E1678" s="10">
        <v>496.32556</v>
      </c>
      <c r="F1678" s="10">
        <v>413.06465585000001</v>
      </c>
      <c r="G1678" s="10">
        <v>16.492198900000002</v>
      </c>
      <c r="H1678" s="10">
        <v>0</v>
      </c>
      <c r="I1678" s="10">
        <v>32.740473999999999</v>
      </c>
      <c r="J1678" s="10">
        <v>34.577983862000004</v>
      </c>
      <c r="K1678" s="10">
        <v>0.373484551</v>
      </c>
      <c r="L1678" s="10">
        <v>0</v>
      </c>
      <c r="M1678" s="10">
        <f t="shared" si="30"/>
        <v>993.57435716299995</v>
      </c>
    </row>
    <row r="1679" spans="1:13" x14ac:dyDescent="0.3">
      <c r="A1679" s="10">
        <v>5</v>
      </c>
      <c r="B1679" s="10" t="s">
        <v>1250</v>
      </c>
      <c r="C1679" s="164" t="s">
        <v>25596</v>
      </c>
      <c r="D1679" s="10" t="s">
        <v>725</v>
      </c>
      <c r="E1679" s="10">
        <v>1432.7600299999999</v>
      </c>
      <c r="F1679" s="10">
        <v>453.83227704000001</v>
      </c>
      <c r="G1679" s="10">
        <v>282.77796589000002</v>
      </c>
      <c r="H1679" s="10">
        <v>0</v>
      </c>
      <c r="I1679" s="10">
        <v>83.122090999999998</v>
      </c>
      <c r="J1679" s="10">
        <v>37.230111901000001</v>
      </c>
      <c r="K1679" s="10">
        <v>8.4341192090000003</v>
      </c>
      <c r="L1679" s="10">
        <v>0</v>
      </c>
      <c r="M1679" s="10">
        <f t="shared" si="30"/>
        <v>2298.15659504</v>
      </c>
    </row>
    <row r="1680" spans="1:13" x14ac:dyDescent="0.3">
      <c r="A1680" s="10">
        <v>5</v>
      </c>
      <c r="B1680" s="10" t="s">
        <v>1250</v>
      </c>
      <c r="C1680" s="164" t="s">
        <v>25597</v>
      </c>
      <c r="D1680" s="10" t="s">
        <v>557</v>
      </c>
      <c r="E1680" s="10">
        <v>218.58070800000002</v>
      </c>
      <c r="F1680" s="10">
        <v>82.865934308000007</v>
      </c>
      <c r="G1680" s="10">
        <v>0</v>
      </c>
      <c r="H1680" s="10">
        <v>48.004011280999997</v>
      </c>
      <c r="I1680" s="10">
        <v>14.5188655</v>
      </c>
      <c r="J1680" s="10">
        <v>7.9370065859999999</v>
      </c>
      <c r="K1680" s="10">
        <v>0</v>
      </c>
      <c r="L1680" s="10">
        <v>0.4688498519</v>
      </c>
      <c r="M1680" s="10">
        <f t="shared" si="30"/>
        <v>372.37537552690003</v>
      </c>
    </row>
    <row r="1681" spans="1:13" x14ac:dyDescent="0.3">
      <c r="A1681" s="10">
        <v>5</v>
      </c>
      <c r="B1681" s="10" t="s">
        <v>1250</v>
      </c>
      <c r="C1681" s="164" t="s">
        <v>25598</v>
      </c>
      <c r="D1681" s="10" t="s">
        <v>29</v>
      </c>
      <c r="E1681" s="10">
        <v>6169.7314999999999</v>
      </c>
      <c r="F1681" s="10">
        <v>1456.8501217</v>
      </c>
      <c r="G1681" s="10">
        <v>627.10261668999999</v>
      </c>
      <c r="H1681" s="10">
        <v>0</v>
      </c>
      <c r="I1681" s="10">
        <v>362.95533</v>
      </c>
      <c r="J1681" s="10">
        <v>113.8914348</v>
      </c>
      <c r="K1681" s="10">
        <v>19.174732502000001</v>
      </c>
      <c r="L1681" s="10">
        <v>0</v>
      </c>
      <c r="M1681" s="10">
        <f t="shared" si="30"/>
        <v>8749.7057356920013</v>
      </c>
    </row>
    <row r="1682" spans="1:13" x14ac:dyDescent="0.3">
      <c r="A1682" s="10">
        <v>5</v>
      </c>
      <c r="B1682" s="10" t="s">
        <v>1250</v>
      </c>
      <c r="C1682" s="164" t="s">
        <v>25599</v>
      </c>
      <c r="D1682" s="10" t="s">
        <v>30</v>
      </c>
      <c r="E1682" s="10">
        <v>176.92344300000002</v>
      </c>
      <c r="F1682" s="10">
        <v>54.609745611999998</v>
      </c>
      <c r="G1682" s="10">
        <v>0</v>
      </c>
      <c r="H1682" s="10">
        <v>0</v>
      </c>
      <c r="I1682" s="10">
        <v>11.742637500000001</v>
      </c>
      <c r="J1682" s="10">
        <v>4.4113843341000001</v>
      </c>
      <c r="K1682" s="10">
        <v>0</v>
      </c>
      <c r="L1682" s="10">
        <v>0</v>
      </c>
      <c r="M1682" s="10">
        <f t="shared" si="30"/>
        <v>247.68721044610001</v>
      </c>
    </row>
    <row r="1683" spans="1:13" x14ac:dyDescent="0.3">
      <c r="A1683" s="10">
        <v>5</v>
      </c>
      <c r="B1683" s="10" t="s">
        <v>1250</v>
      </c>
      <c r="C1683" s="164" t="s">
        <v>25601</v>
      </c>
      <c r="D1683" s="10" t="s">
        <v>25600</v>
      </c>
      <c r="E1683" s="10">
        <v>675.26579000000004</v>
      </c>
      <c r="F1683" s="10">
        <v>219.44926473999999</v>
      </c>
      <c r="G1683" s="10">
        <v>83.538804686999995</v>
      </c>
      <c r="H1683" s="10">
        <v>0</v>
      </c>
      <c r="I1683" s="10">
        <v>33.201327999999997</v>
      </c>
      <c r="J1683" s="10">
        <v>18.504173475000002</v>
      </c>
      <c r="K1683" s="10">
        <v>2.4916228778999998</v>
      </c>
      <c r="L1683" s="10">
        <v>0</v>
      </c>
      <c r="M1683" s="10">
        <f t="shared" si="30"/>
        <v>1032.4509837799001</v>
      </c>
    </row>
    <row r="1684" spans="1:13" x14ac:dyDescent="0.3">
      <c r="A1684" s="10">
        <v>5</v>
      </c>
      <c r="B1684" s="10" t="s">
        <v>1250</v>
      </c>
      <c r="C1684" s="164" t="s">
        <v>25603</v>
      </c>
      <c r="D1684" s="10" t="s">
        <v>25602</v>
      </c>
      <c r="E1684" s="10">
        <v>1262.08537</v>
      </c>
      <c r="F1684" s="10">
        <v>233.03062184999999</v>
      </c>
      <c r="G1684" s="10">
        <v>126.84693249999999</v>
      </c>
      <c r="H1684" s="10">
        <v>0</v>
      </c>
      <c r="I1684" s="10">
        <v>71.840958999999998</v>
      </c>
      <c r="J1684" s="10">
        <v>18.613922480999999</v>
      </c>
      <c r="K1684" s="10">
        <v>2.8725957700000002</v>
      </c>
      <c r="L1684" s="10">
        <v>0</v>
      </c>
      <c r="M1684" s="10">
        <f t="shared" si="30"/>
        <v>1715.290401601</v>
      </c>
    </row>
    <row r="1685" spans="1:13" x14ac:dyDescent="0.3">
      <c r="A1685" s="10">
        <v>5</v>
      </c>
      <c r="B1685" s="10" t="s">
        <v>1250</v>
      </c>
      <c r="C1685" s="164" t="s">
        <v>25604</v>
      </c>
      <c r="D1685" s="10" t="s">
        <v>23688</v>
      </c>
      <c r="E1685" s="10">
        <v>279.02119900000002</v>
      </c>
      <c r="F1685" s="10">
        <v>51.775901795000003</v>
      </c>
      <c r="G1685" s="10">
        <v>0</v>
      </c>
      <c r="H1685" s="10">
        <v>0</v>
      </c>
      <c r="I1685" s="10">
        <v>14.442202700000001</v>
      </c>
      <c r="J1685" s="10">
        <v>4.2187931686000004</v>
      </c>
      <c r="K1685" s="10">
        <v>0</v>
      </c>
      <c r="L1685" s="10">
        <v>0</v>
      </c>
      <c r="M1685" s="10">
        <f t="shared" si="30"/>
        <v>349.45809666359997</v>
      </c>
    </row>
    <row r="1686" spans="1:13" x14ac:dyDescent="0.3">
      <c r="A1686" s="10">
        <v>5</v>
      </c>
      <c r="B1686" s="10" t="s">
        <v>1250</v>
      </c>
      <c r="C1686" s="164" t="s">
        <v>25605</v>
      </c>
      <c r="D1686" s="10" t="s">
        <v>505</v>
      </c>
      <c r="E1686" s="10">
        <v>529.88544000000002</v>
      </c>
      <c r="F1686" s="10">
        <v>653.08878584000001</v>
      </c>
      <c r="G1686" s="10">
        <v>673.04972009999994</v>
      </c>
      <c r="H1686" s="10">
        <v>20.274321</v>
      </c>
      <c r="I1686" s="10">
        <v>31.546333999999998</v>
      </c>
      <c r="J1686" s="10">
        <v>34.787153740999997</v>
      </c>
      <c r="K1686" s="10">
        <v>23.569028672000002</v>
      </c>
      <c r="L1686" s="10">
        <v>0.53307987000000001</v>
      </c>
      <c r="M1686" s="10">
        <f t="shared" si="30"/>
        <v>1966.7338632230001</v>
      </c>
    </row>
    <row r="1687" spans="1:13" x14ac:dyDescent="0.3">
      <c r="A1687" s="10">
        <v>5</v>
      </c>
      <c r="B1687" s="10" t="s">
        <v>1250</v>
      </c>
      <c r="C1687" s="164" t="s">
        <v>25606</v>
      </c>
      <c r="D1687" s="10" t="s">
        <v>270</v>
      </c>
      <c r="E1687" s="10">
        <v>293.33551</v>
      </c>
      <c r="F1687" s="10">
        <v>327.11079001000002</v>
      </c>
      <c r="G1687" s="10">
        <v>275.664399</v>
      </c>
      <c r="H1687" s="10">
        <v>0</v>
      </c>
      <c r="I1687" s="10">
        <v>19.370337099999997</v>
      </c>
      <c r="J1687" s="10">
        <v>27.743813915</v>
      </c>
      <c r="K1687" s="10">
        <v>9.4791913099999991</v>
      </c>
      <c r="L1687" s="10">
        <v>0</v>
      </c>
      <c r="M1687" s="10">
        <f t="shared" si="30"/>
        <v>952.70404133500006</v>
      </c>
    </row>
    <row r="1688" spans="1:13" x14ac:dyDescent="0.3">
      <c r="A1688" s="10">
        <v>5</v>
      </c>
      <c r="B1688" s="10" t="s">
        <v>1250</v>
      </c>
      <c r="C1688" s="164" t="s">
        <v>25607</v>
      </c>
      <c r="D1688" s="10" t="s">
        <v>340</v>
      </c>
      <c r="E1688" s="10">
        <v>311.45197999999999</v>
      </c>
      <c r="F1688" s="10">
        <v>111.5464027</v>
      </c>
      <c r="G1688" s="10">
        <v>25.021466799999999</v>
      </c>
      <c r="H1688" s="10">
        <v>0</v>
      </c>
      <c r="I1688" s="10">
        <v>20.615717499999999</v>
      </c>
      <c r="J1688" s="10">
        <v>8.9672471367999993</v>
      </c>
      <c r="K1688" s="10">
        <v>0.87622013300000001</v>
      </c>
      <c r="L1688" s="10">
        <v>0</v>
      </c>
      <c r="M1688" s="10">
        <f t="shared" si="30"/>
        <v>478.47903426979997</v>
      </c>
    </row>
    <row r="1689" spans="1:13" x14ac:dyDescent="0.3">
      <c r="A1689" s="10">
        <v>5</v>
      </c>
      <c r="B1689" s="10" t="s">
        <v>1250</v>
      </c>
      <c r="C1689" s="164" t="s">
        <v>25609</v>
      </c>
      <c r="D1689" s="10" t="s">
        <v>25608</v>
      </c>
      <c r="E1689" s="10">
        <v>671.31763999999998</v>
      </c>
      <c r="F1689" s="10">
        <v>461.58857066000002</v>
      </c>
      <c r="G1689" s="10">
        <v>548.63111200000003</v>
      </c>
      <c r="H1689" s="10">
        <v>0</v>
      </c>
      <c r="I1689" s="10">
        <v>42.615774999999999</v>
      </c>
      <c r="J1689" s="10">
        <v>38.330997425</v>
      </c>
      <c r="K1689" s="10">
        <v>17.585373700000002</v>
      </c>
      <c r="L1689" s="10">
        <v>0</v>
      </c>
      <c r="M1689" s="10">
        <f t="shared" si="30"/>
        <v>1780.069468785</v>
      </c>
    </row>
    <row r="1690" spans="1:13" x14ac:dyDescent="0.3">
      <c r="A1690" s="10">
        <v>5</v>
      </c>
      <c r="B1690" s="10" t="s">
        <v>1250</v>
      </c>
      <c r="C1690" s="164" t="s">
        <v>25610</v>
      </c>
      <c r="D1690" s="10" t="s">
        <v>271</v>
      </c>
      <c r="E1690" s="10">
        <v>354.34468999999996</v>
      </c>
      <c r="F1690" s="10">
        <v>95.721774475000004</v>
      </c>
      <c r="G1690" s="10">
        <v>469.02078732000001</v>
      </c>
      <c r="H1690" s="10">
        <v>0</v>
      </c>
      <c r="I1690" s="10">
        <v>23.5824116</v>
      </c>
      <c r="J1690" s="10">
        <v>7.8259192972999996</v>
      </c>
      <c r="K1690" s="10">
        <v>15.021762418</v>
      </c>
      <c r="L1690" s="10">
        <v>0</v>
      </c>
      <c r="M1690" s="10">
        <f t="shared" si="30"/>
        <v>965.51734511029986</v>
      </c>
    </row>
    <row r="1691" spans="1:13" x14ac:dyDescent="0.3">
      <c r="A1691" s="10">
        <v>5</v>
      </c>
      <c r="B1691" s="10" t="s">
        <v>1250</v>
      </c>
      <c r="C1691" s="164" t="s">
        <v>25611</v>
      </c>
      <c r="D1691" s="10" t="s">
        <v>726</v>
      </c>
      <c r="E1691" s="10">
        <v>2192.7995699999997</v>
      </c>
      <c r="F1691" s="10">
        <v>595.18990137000003</v>
      </c>
      <c r="G1691" s="10">
        <v>756.37824570999999</v>
      </c>
      <c r="H1691" s="10">
        <v>0</v>
      </c>
      <c r="I1691" s="10">
        <v>125.31371999999999</v>
      </c>
      <c r="J1691" s="10">
        <v>46.086963109999999</v>
      </c>
      <c r="K1691" s="10">
        <v>24.475368880000001</v>
      </c>
      <c r="L1691" s="10">
        <v>0</v>
      </c>
      <c r="M1691" s="10">
        <f t="shared" si="30"/>
        <v>3740.2437690699999</v>
      </c>
    </row>
    <row r="1692" spans="1:13" x14ac:dyDescent="0.3">
      <c r="A1692" s="10">
        <v>5</v>
      </c>
      <c r="B1692" s="10" t="s">
        <v>1250</v>
      </c>
      <c r="C1692" s="164" t="s">
        <v>25612</v>
      </c>
      <c r="D1692" s="10" t="s">
        <v>728</v>
      </c>
      <c r="E1692" s="10">
        <v>601.06074999999998</v>
      </c>
      <c r="F1692" s="10">
        <v>302.55213792000001</v>
      </c>
      <c r="G1692" s="10">
        <v>209.33199999999999</v>
      </c>
      <c r="H1692" s="10">
        <v>0</v>
      </c>
      <c r="I1692" s="10">
        <v>32.475197999999999</v>
      </c>
      <c r="J1692" s="10">
        <v>25.322272729000002</v>
      </c>
      <c r="K1692" s="10">
        <v>7.3305408999999999</v>
      </c>
      <c r="L1692" s="10">
        <v>0</v>
      </c>
      <c r="M1692" s="10">
        <f t="shared" si="30"/>
        <v>1178.0728995489999</v>
      </c>
    </row>
    <row r="1693" spans="1:13" x14ac:dyDescent="0.3">
      <c r="A1693" s="10">
        <v>5</v>
      </c>
      <c r="B1693" s="10" t="s">
        <v>1250</v>
      </c>
      <c r="C1693" s="164" t="s">
        <v>25613</v>
      </c>
      <c r="D1693" s="10" t="s">
        <v>644</v>
      </c>
      <c r="E1693" s="10">
        <v>391.43968999999998</v>
      </c>
      <c r="F1693" s="10">
        <v>487.36518224999998</v>
      </c>
      <c r="G1693" s="10">
        <v>486.97853240000001</v>
      </c>
      <c r="H1693" s="10">
        <v>0</v>
      </c>
      <c r="I1693" s="10">
        <v>25.816398800000002</v>
      </c>
      <c r="J1693" s="10">
        <v>41.251997695</v>
      </c>
      <c r="K1693" s="10">
        <v>15.741519128</v>
      </c>
      <c r="L1693" s="10">
        <v>0</v>
      </c>
      <c r="M1693" s="10">
        <f t="shared" si="30"/>
        <v>1448.5933202729998</v>
      </c>
    </row>
    <row r="1694" spans="1:13" x14ac:dyDescent="0.3">
      <c r="A1694" s="10">
        <v>5</v>
      </c>
      <c r="B1694" s="10" t="s">
        <v>1250</v>
      </c>
      <c r="C1694" s="164" t="s">
        <v>25614</v>
      </c>
      <c r="D1694" s="10" t="s">
        <v>831</v>
      </c>
      <c r="E1694" s="10">
        <v>1609.75773</v>
      </c>
      <c r="F1694" s="10">
        <v>372.89246044999999</v>
      </c>
      <c r="G1694" s="10">
        <v>340.75633019999998</v>
      </c>
      <c r="H1694" s="10">
        <v>0</v>
      </c>
      <c r="I1694" s="10">
        <v>92.782809</v>
      </c>
      <c r="J1694" s="10">
        <v>30.427391933999999</v>
      </c>
      <c r="K1694" s="10">
        <v>10.211164145</v>
      </c>
      <c r="L1694" s="10">
        <v>0</v>
      </c>
      <c r="M1694" s="10">
        <f t="shared" si="30"/>
        <v>2456.8278857289997</v>
      </c>
    </row>
    <row r="1695" spans="1:13" x14ac:dyDescent="0.3">
      <c r="A1695" s="10">
        <v>5</v>
      </c>
      <c r="B1695" s="10" t="s">
        <v>1250</v>
      </c>
      <c r="C1695" s="164" t="s">
        <v>25616</v>
      </c>
      <c r="D1695" s="10" t="s">
        <v>25615</v>
      </c>
      <c r="E1695" s="10">
        <v>883.22883999999999</v>
      </c>
      <c r="F1695" s="10">
        <v>293.91023371</v>
      </c>
      <c r="G1695" s="10">
        <v>578.12448893999999</v>
      </c>
      <c r="H1695" s="10">
        <v>0</v>
      </c>
      <c r="I1695" s="10">
        <v>55.615118000000002</v>
      </c>
      <c r="J1695" s="10">
        <v>24.501903291000001</v>
      </c>
      <c r="K1695" s="10">
        <v>18.478152061999999</v>
      </c>
      <c r="L1695" s="10">
        <v>0</v>
      </c>
      <c r="M1695" s="10">
        <f t="shared" si="30"/>
        <v>1853.8587360029999</v>
      </c>
    </row>
    <row r="1696" spans="1:13" x14ac:dyDescent="0.3">
      <c r="A1696" s="10">
        <v>5</v>
      </c>
      <c r="B1696" s="10" t="s">
        <v>1250</v>
      </c>
      <c r="C1696" s="164" t="s">
        <v>25618</v>
      </c>
      <c r="D1696" s="10" t="s">
        <v>25617</v>
      </c>
      <c r="E1696" s="10">
        <v>1150.4404299999999</v>
      </c>
      <c r="F1696" s="10">
        <v>414.69444720000001</v>
      </c>
      <c r="G1696" s="10">
        <v>334.35801936000001</v>
      </c>
      <c r="H1696" s="10">
        <v>0</v>
      </c>
      <c r="I1696" s="10">
        <v>61.739986000000002</v>
      </c>
      <c r="J1696" s="10">
        <v>33.308654265999998</v>
      </c>
      <c r="K1696" s="10">
        <v>11.467713025</v>
      </c>
      <c r="L1696" s="10">
        <v>0</v>
      </c>
      <c r="M1696" s="10">
        <f t="shared" si="30"/>
        <v>2006.009249851</v>
      </c>
    </row>
    <row r="1697" spans="1:13" x14ac:dyDescent="0.3">
      <c r="A1697" s="10">
        <v>5</v>
      </c>
      <c r="B1697" s="10" t="s">
        <v>1250</v>
      </c>
      <c r="C1697" s="164" t="s">
        <v>25619</v>
      </c>
      <c r="D1697" s="10" t="s">
        <v>1252</v>
      </c>
      <c r="E1697" s="10">
        <v>806.17151999999999</v>
      </c>
      <c r="F1697" s="10">
        <v>189.2970933</v>
      </c>
      <c r="G1697" s="10">
        <v>711.55955241000004</v>
      </c>
      <c r="H1697" s="10">
        <v>6.4270500000000004</v>
      </c>
      <c r="I1697" s="10">
        <v>53.589423000000004</v>
      </c>
      <c r="J1697" s="10">
        <v>15.109472472</v>
      </c>
      <c r="K1697" s="10">
        <v>23.250077779000001</v>
      </c>
      <c r="L1697" s="10">
        <v>6.2770000000000006E-2</v>
      </c>
      <c r="M1697" s="10">
        <f t="shared" si="30"/>
        <v>1805.466958961</v>
      </c>
    </row>
    <row r="1698" spans="1:13" x14ac:dyDescent="0.3">
      <c r="A1698" s="10">
        <v>5</v>
      </c>
      <c r="B1698" s="10" t="s">
        <v>1250</v>
      </c>
      <c r="C1698" s="164" t="s">
        <v>25620</v>
      </c>
      <c r="D1698" s="10" t="s">
        <v>25296</v>
      </c>
      <c r="E1698" s="10">
        <v>551.94233000000008</v>
      </c>
      <c r="F1698" s="10">
        <v>432.94382281999998</v>
      </c>
      <c r="G1698" s="10">
        <v>1741.2402522</v>
      </c>
      <c r="H1698" s="10">
        <v>0</v>
      </c>
      <c r="I1698" s="10">
        <v>36.338355999999997</v>
      </c>
      <c r="J1698" s="10">
        <v>36.511462834</v>
      </c>
      <c r="K1698" s="10">
        <v>53.994480240000001</v>
      </c>
      <c r="L1698" s="10">
        <v>0</v>
      </c>
      <c r="M1698" s="10">
        <f t="shared" si="30"/>
        <v>2852.9707040940002</v>
      </c>
    </row>
    <row r="1699" spans="1:13" x14ac:dyDescent="0.3">
      <c r="A1699" s="10">
        <v>5</v>
      </c>
      <c r="B1699" s="10" t="s">
        <v>1250</v>
      </c>
      <c r="C1699" s="164" t="s">
        <v>25621</v>
      </c>
      <c r="D1699" s="10" t="s">
        <v>34</v>
      </c>
      <c r="E1699" s="10">
        <v>754.64612</v>
      </c>
      <c r="F1699" s="10">
        <v>388.53575791999998</v>
      </c>
      <c r="G1699" s="10">
        <v>494.512473</v>
      </c>
      <c r="H1699" s="10">
        <v>0</v>
      </c>
      <c r="I1699" s="10">
        <v>40.722430000000003</v>
      </c>
      <c r="J1699" s="10">
        <v>32.468607974999998</v>
      </c>
      <c r="K1699" s="10">
        <v>15.07412441</v>
      </c>
      <c r="L1699" s="10">
        <v>0</v>
      </c>
      <c r="M1699" s="10">
        <f t="shared" si="30"/>
        <v>1725.959513305</v>
      </c>
    </row>
    <row r="1700" spans="1:13" x14ac:dyDescent="0.3">
      <c r="A1700" s="10">
        <v>5</v>
      </c>
      <c r="B1700" s="10" t="s">
        <v>1250</v>
      </c>
      <c r="C1700" s="164" t="s">
        <v>25622</v>
      </c>
      <c r="D1700" s="10" t="s">
        <v>729</v>
      </c>
      <c r="E1700" s="10">
        <v>3859.6601000000001</v>
      </c>
      <c r="F1700" s="10">
        <v>1263.4727699</v>
      </c>
      <c r="G1700" s="10">
        <v>523.31740709999997</v>
      </c>
      <c r="H1700" s="10">
        <v>0</v>
      </c>
      <c r="I1700" s="10">
        <v>236.38708800000001</v>
      </c>
      <c r="J1700" s="10">
        <v>98.313395963000005</v>
      </c>
      <c r="K1700" s="10">
        <v>14.62066025</v>
      </c>
      <c r="L1700" s="10">
        <v>0</v>
      </c>
      <c r="M1700" s="10">
        <f t="shared" si="30"/>
        <v>5995.7714212130013</v>
      </c>
    </row>
    <row r="1701" spans="1:13" x14ac:dyDescent="0.3">
      <c r="A1701" s="10">
        <v>5</v>
      </c>
      <c r="B1701" s="10" t="s">
        <v>1250</v>
      </c>
      <c r="C1701" s="164" t="s">
        <v>25623</v>
      </c>
      <c r="D1701" s="10" t="s">
        <v>731</v>
      </c>
      <c r="E1701" s="10">
        <v>6295.9052999999994</v>
      </c>
      <c r="F1701" s="10">
        <v>1359.3100843</v>
      </c>
      <c r="G1701" s="10">
        <v>730.87561289999996</v>
      </c>
      <c r="H1701" s="10">
        <v>0</v>
      </c>
      <c r="I1701" s="10">
        <v>342.88060999999999</v>
      </c>
      <c r="J1701" s="10">
        <v>105.58138314999999</v>
      </c>
      <c r="K1701" s="10">
        <v>22.375998717000002</v>
      </c>
      <c r="L1701" s="10">
        <v>0</v>
      </c>
      <c r="M1701" s="10">
        <f t="shared" si="30"/>
        <v>8856.9289890669988</v>
      </c>
    </row>
    <row r="1702" spans="1:13" x14ac:dyDescent="0.3">
      <c r="A1702" s="10">
        <v>5</v>
      </c>
      <c r="B1702" s="10" t="s">
        <v>1250</v>
      </c>
      <c r="C1702" s="164" t="s">
        <v>25624</v>
      </c>
      <c r="D1702" s="10" t="s">
        <v>732</v>
      </c>
      <c r="E1702" s="10">
        <v>2331.62183</v>
      </c>
      <c r="F1702" s="10">
        <v>547.45975450000003</v>
      </c>
      <c r="G1702" s="10">
        <v>490.29600053000001</v>
      </c>
      <c r="H1702" s="10">
        <v>0</v>
      </c>
      <c r="I1702" s="10">
        <v>139.09293500000001</v>
      </c>
      <c r="J1702" s="10">
        <v>43.314663955</v>
      </c>
      <c r="K1702" s="10">
        <v>14.965267889</v>
      </c>
      <c r="L1702" s="10">
        <v>0</v>
      </c>
      <c r="M1702" s="10">
        <f t="shared" si="30"/>
        <v>3566.7504518740006</v>
      </c>
    </row>
    <row r="1703" spans="1:13" x14ac:dyDescent="0.3">
      <c r="A1703" s="10">
        <v>5</v>
      </c>
      <c r="B1703" s="10" t="s">
        <v>1250</v>
      </c>
      <c r="C1703" s="164" t="s">
        <v>25626</v>
      </c>
      <c r="D1703" s="10" t="s">
        <v>25625</v>
      </c>
      <c r="E1703" s="10">
        <v>1162.6047100000001</v>
      </c>
      <c r="F1703" s="10">
        <v>239.93619992000001</v>
      </c>
      <c r="G1703" s="10">
        <v>127.71785060000001</v>
      </c>
      <c r="H1703" s="10">
        <v>0</v>
      </c>
      <c r="I1703" s="10">
        <v>65.109032999999997</v>
      </c>
      <c r="J1703" s="10">
        <v>19.596816496999999</v>
      </c>
      <c r="K1703" s="10">
        <v>2.892316702</v>
      </c>
      <c r="L1703" s="10">
        <v>0</v>
      </c>
      <c r="M1703" s="10">
        <f t="shared" si="30"/>
        <v>1617.8569267190001</v>
      </c>
    </row>
    <row r="1704" spans="1:13" x14ac:dyDescent="0.3">
      <c r="A1704" s="10">
        <v>5</v>
      </c>
      <c r="B1704" s="10" t="s">
        <v>1250</v>
      </c>
      <c r="C1704" s="164" t="s">
        <v>25627</v>
      </c>
      <c r="D1704" s="10" t="s">
        <v>688</v>
      </c>
      <c r="E1704" s="10">
        <v>710.84986000000004</v>
      </c>
      <c r="F1704" s="10">
        <v>591.22739617000002</v>
      </c>
      <c r="G1704" s="10">
        <v>136.70559046</v>
      </c>
      <c r="H1704" s="10">
        <v>0</v>
      </c>
      <c r="I1704" s="10">
        <v>44.187982000000005</v>
      </c>
      <c r="J1704" s="10">
        <v>47.985363303</v>
      </c>
      <c r="K1704" s="10">
        <v>4.0773688104000003</v>
      </c>
      <c r="L1704" s="10">
        <v>0</v>
      </c>
      <c r="M1704" s="10">
        <f t="shared" si="30"/>
        <v>1535.0335607433999</v>
      </c>
    </row>
    <row r="1705" spans="1:13" x14ac:dyDescent="0.3">
      <c r="A1705" s="10">
        <v>5</v>
      </c>
      <c r="B1705" s="10" t="s">
        <v>1250</v>
      </c>
      <c r="C1705" s="164" t="s">
        <v>25629</v>
      </c>
      <c r="D1705" s="10" t="s">
        <v>25628</v>
      </c>
      <c r="E1705" s="10">
        <v>469.30550999999997</v>
      </c>
      <c r="F1705" s="10">
        <v>364.13951037999999</v>
      </c>
      <c r="G1705" s="10">
        <v>34.554966200000003</v>
      </c>
      <c r="H1705" s="10">
        <v>0</v>
      </c>
      <c r="I1705" s="10">
        <v>30.990193999999999</v>
      </c>
      <c r="J1705" s="10">
        <v>31.010913923</v>
      </c>
      <c r="K1705" s="10">
        <v>0.83185283499999996</v>
      </c>
      <c r="L1705" s="10">
        <v>0</v>
      </c>
      <c r="M1705" s="10">
        <f t="shared" si="30"/>
        <v>930.83294733799983</v>
      </c>
    </row>
    <row r="1706" spans="1:13" x14ac:dyDescent="0.3">
      <c r="A1706" s="10">
        <v>5</v>
      </c>
      <c r="B1706" s="10" t="s">
        <v>1250</v>
      </c>
      <c r="C1706" s="164" t="s">
        <v>25631</v>
      </c>
      <c r="D1706" s="10" t="s">
        <v>25630</v>
      </c>
      <c r="E1706" s="10">
        <v>164.08856600000001</v>
      </c>
      <c r="F1706" s="10">
        <v>33.524236881</v>
      </c>
      <c r="G1706" s="10">
        <v>12.690645699999999</v>
      </c>
      <c r="H1706" s="10">
        <v>0</v>
      </c>
      <c r="I1706" s="10">
        <v>10.902326500000001</v>
      </c>
      <c r="J1706" s="10">
        <v>2.7533434361000002</v>
      </c>
      <c r="K1706" s="10">
        <v>0.28739413800000002</v>
      </c>
      <c r="L1706" s="10">
        <v>0</v>
      </c>
      <c r="M1706" s="10">
        <f t="shared" si="30"/>
        <v>224.24651265510002</v>
      </c>
    </row>
    <row r="1707" spans="1:13" x14ac:dyDescent="0.3">
      <c r="A1707" s="10">
        <v>5</v>
      </c>
      <c r="B1707" s="10" t="s">
        <v>1250</v>
      </c>
      <c r="C1707" s="164" t="s">
        <v>25632</v>
      </c>
      <c r="D1707" s="10" t="s">
        <v>367</v>
      </c>
      <c r="E1707" s="10">
        <v>2146.5378699999997</v>
      </c>
      <c r="F1707" s="10">
        <v>990.86337951999997</v>
      </c>
      <c r="G1707" s="10">
        <v>96.395291</v>
      </c>
      <c r="H1707" s="10">
        <v>0</v>
      </c>
      <c r="I1707" s="10">
        <v>118.290104</v>
      </c>
      <c r="J1707" s="10">
        <v>76.242380596999993</v>
      </c>
      <c r="K1707" s="10">
        <v>2.8492933200000001</v>
      </c>
      <c r="L1707" s="10">
        <v>0</v>
      </c>
      <c r="M1707" s="10">
        <f t="shared" si="30"/>
        <v>3431.1783184369997</v>
      </c>
    </row>
    <row r="1708" spans="1:13" x14ac:dyDescent="0.3">
      <c r="A1708" s="10">
        <v>5</v>
      </c>
      <c r="B1708" s="10" t="s">
        <v>1250</v>
      </c>
      <c r="C1708" s="164" t="s">
        <v>25633</v>
      </c>
      <c r="D1708" s="10" t="s">
        <v>69</v>
      </c>
      <c r="E1708" s="10">
        <v>805.13960999999995</v>
      </c>
      <c r="F1708" s="10">
        <v>210.76275143999999</v>
      </c>
      <c r="G1708" s="10">
        <v>56.728573263000001</v>
      </c>
      <c r="H1708" s="10">
        <v>15.330471577000001</v>
      </c>
      <c r="I1708" s="10">
        <v>50.362293000000001</v>
      </c>
      <c r="J1708" s="10">
        <v>16.441613125</v>
      </c>
      <c r="K1708" s="10">
        <v>1.6919823098</v>
      </c>
      <c r="L1708" s="10">
        <v>0.1497299574</v>
      </c>
      <c r="M1708" s="10">
        <f t="shared" si="30"/>
        <v>1156.6070246721999</v>
      </c>
    </row>
    <row r="1709" spans="1:13" x14ac:dyDescent="0.3">
      <c r="A1709" s="10">
        <v>5</v>
      </c>
      <c r="B1709" s="10" t="s">
        <v>1250</v>
      </c>
      <c r="C1709" s="164" t="s">
        <v>25634</v>
      </c>
      <c r="D1709" s="10" t="s">
        <v>512</v>
      </c>
      <c r="E1709" s="10">
        <v>1223.5351300000002</v>
      </c>
      <c r="F1709" s="10">
        <v>540.24234563000005</v>
      </c>
      <c r="G1709" s="10">
        <v>387.38530164999997</v>
      </c>
      <c r="H1709" s="10">
        <v>0</v>
      </c>
      <c r="I1709" s="10">
        <v>75.343091000000001</v>
      </c>
      <c r="J1709" s="10">
        <v>44.039492975000002</v>
      </c>
      <c r="K1709" s="10">
        <v>11.787808008000001</v>
      </c>
      <c r="L1709" s="10">
        <v>0</v>
      </c>
      <c r="M1709" s="10">
        <f t="shared" si="30"/>
        <v>2282.3331692630004</v>
      </c>
    </row>
    <row r="1710" spans="1:13" x14ac:dyDescent="0.3">
      <c r="A1710" s="10">
        <v>5</v>
      </c>
      <c r="B1710" s="10" t="s">
        <v>1250</v>
      </c>
      <c r="C1710" s="164" t="s">
        <v>25635</v>
      </c>
      <c r="D1710" s="10" t="s">
        <v>25528</v>
      </c>
      <c r="E1710" s="10">
        <v>607.19820000000004</v>
      </c>
      <c r="F1710" s="10">
        <v>302.90765980999998</v>
      </c>
      <c r="G1710" s="10">
        <v>669.90615119999995</v>
      </c>
      <c r="H1710" s="10">
        <v>0</v>
      </c>
      <c r="I1710" s="10">
        <v>34.454918999999997</v>
      </c>
      <c r="J1710" s="10">
        <v>25.472459482000001</v>
      </c>
      <c r="K1710" s="10">
        <v>23.184913479999999</v>
      </c>
      <c r="L1710" s="10">
        <v>0</v>
      </c>
      <c r="M1710" s="10">
        <f t="shared" si="30"/>
        <v>1663.1243029720001</v>
      </c>
    </row>
    <row r="1711" spans="1:13" x14ac:dyDescent="0.3">
      <c r="A1711" s="10">
        <v>5</v>
      </c>
      <c r="B1711" s="10" t="s">
        <v>1250</v>
      </c>
      <c r="C1711" s="164" t="s">
        <v>25636</v>
      </c>
      <c r="D1711" s="10" t="s">
        <v>734</v>
      </c>
      <c r="E1711" s="10">
        <v>2070.8769400000001</v>
      </c>
      <c r="F1711" s="10">
        <v>726.04312809999999</v>
      </c>
      <c r="G1711" s="10">
        <v>1508.9515153</v>
      </c>
      <c r="H1711" s="10">
        <v>0</v>
      </c>
      <c r="I1711" s="10">
        <v>108.79962399999999</v>
      </c>
      <c r="J1711" s="10">
        <v>59.655136130999999</v>
      </c>
      <c r="K1711" s="10">
        <v>45.720875984000003</v>
      </c>
      <c r="L1711" s="10">
        <v>0</v>
      </c>
      <c r="M1711" s="10">
        <f t="shared" si="30"/>
        <v>4520.0472195150005</v>
      </c>
    </row>
    <row r="1712" spans="1:13" x14ac:dyDescent="0.3">
      <c r="A1712" s="10">
        <v>5</v>
      </c>
      <c r="B1712" s="10" t="s">
        <v>1250</v>
      </c>
      <c r="C1712" s="164" t="s">
        <v>25638</v>
      </c>
      <c r="D1712" s="10" t="s">
        <v>25637</v>
      </c>
      <c r="E1712" s="10">
        <v>461.98968000000002</v>
      </c>
      <c r="F1712" s="10">
        <v>293.89441653</v>
      </c>
      <c r="G1712" s="10">
        <v>359.86900659999998</v>
      </c>
      <c r="H1712" s="10">
        <v>0</v>
      </c>
      <c r="I1712" s="10">
        <v>30.532862999999999</v>
      </c>
      <c r="J1712" s="10">
        <v>24.837791899999999</v>
      </c>
      <c r="K1712" s="10">
        <v>10.457016149999999</v>
      </c>
      <c r="L1712" s="10">
        <v>0</v>
      </c>
      <c r="M1712" s="10">
        <f t="shared" si="30"/>
        <v>1181.5807741799999</v>
      </c>
    </row>
    <row r="1713" spans="1:13" x14ac:dyDescent="0.3">
      <c r="A1713" s="10">
        <v>5</v>
      </c>
      <c r="B1713" s="10" t="s">
        <v>1315</v>
      </c>
      <c r="C1713" s="164" t="s">
        <v>26948</v>
      </c>
      <c r="D1713" s="10" t="s">
        <v>153</v>
      </c>
      <c r="E1713" s="10">
        <v>221.28134500000002</v>
      </c>
      <c r="F1713" s="10">
        <v>184.96844204000001</v>
      </c>
      <c r="G1713" s="10">
        <v>42.026837999999998</v>
      </c>
      <c r="H1713" s="10">
        <v>0</v>
      </c>
      <c r="I1713" s="10">
        <v>11.3484295</v>
      </c>
      <c r="J1713" s="10">
        <v>14.246789148</v>
      </c>
      <c r="K1713" s="10">
        <v>1.3350880000000001</v>
      </c>
      <c r="L1713" s="10">
        <v>0</v>
      </c>
      <c r="M1713" s="10">
        <f t="shared" si="30"/>
        <v>475.206931688</v>
      </c>
    </row>
    <row r="1714" spans="1:13" x14ac:dyDescent="0.3">
      <c r="A1714" s="10">
        <v>5</v>
      </c>
      <c r="B1714" s="10" t="s">
        <v>1315</v>
      </c>
      <c r="C1714" s="164" t="s">
        <v>26949</v>
      </c>
      <c r="D1714" s="10" t="s">
        <v>969</v>
      </c>
      <c r="E1714" s="10">
        <v>175.690236</v>
      </c>
      <c r="F1714" s="10">
        <v>72.027462731</v>
      </c>
      <c r="G1714" s="10">
        <v>8.7876815199999996</v>
      </c>
      <c r="H1714" s="10">
        <v>256.35300000000001</v>
      </c>
      <c r="I1714" s="10">
        <v>9.4262566999999997</v>
      </c>
      <c r="J1714" s="10">
        <v>5.3863920086999997</v>
      </c>
      <c r="K1714" s="10">
        <v>0.25563770200000002</v>
      </c>
      <c r="L1714" s="10">
        <v>6.9125199999999998</v>
      </c>
      <c r="M1714" s="10">
        <f t="shared" si="30"/>
        <v>534.83918666169984</v>
      </c>
    </row>
    <row r="1715" spans="1:13" x14ac:dyDescent="0.3">
      <c r="A1715" s="10">
        <v>5</v>
      </c>
      <c r="B1715" s="10" t="s">
        <v>1315</v>
      </c>
      <c r="C1715" s="164" t="s">
        <v>26951</v>
      </c>
      <c r="D1715" s="10" t="s">
        <v>26950</v>
      </c>
      <c r="E1715" s="10">
        <v>539.99226999999996</v>
      </c>
      <c r="F1715" s="10">
        <v>382.39916670999997</v>
      </c>
      <c r="G1715" s="10">
        <v>29.4456433</v>
      </c>
      <c r="H1715" s="10">
        <v>0</v>
      </c>
      <c r="I1715" s="10">
        <v>25.882833400000003</v>
      </c>
      <c r="J1715" s="10">
        <v>31.626247308</v>
      </c>
      <c r="K1715" s="10">
        <v>0.66683054500000005</v>
      </c>
      <c r="L1715" s="10">
        <v>0</v>
      </c>
      <c r="M1715" s="10">
        <f t="shared" si="30"/>
        <v>1010.0129912629999</v>
      </c>
    </row>
    <row r="1716" spans="1:13" x14ac:dyDescent="0.3">
      <c r="A1716" s="10">
        <v>5</v>
      </c>
      <c r="B1716" s="10" t="s">
        <v>1315</v>
      </c>
      <c r="C1716" s="164" t="s">
        <v>26953</v>
      </c>
      <c r="D1716" s="10" t="s">
        <v>26952</v>
      </c>
      <c r="E1716" s="10">
        <v>303.35644099999996</v>
      </c>
      <c r="F1716" s="10">
        <v>143.57209054</v>
      </c>
      <c r="G1716" s="10">
        <v>0</v>
      </c>
      <c r="H1716" s="10">
        <v>71.835499999999996</v>
      </c>
      <c r="I1716" s="10">
        <v>15.3947392</v>
      </c>
      <c r="J1716" s="10">
        <v>9.6134173425</v>
      </c>
      <c r="K1716" s="10">
        <v>0</v>
      </c>
      <c r="L1716" s="10">
        <v>1.9353899999999999</v>
      </c>
      <c r="M1716" s="10">
        <f t="shared" si="30"/>
        <v>545.70757808250005</v>
      </c>
    </row>
    <row r="1717" spans="1:13" x14ac:dyDescent="0.3">
      <c r="A1717" s="10">
        <v>5</v>
      </c>
      <c r="B1717" s="10" t="s">
        <v>1315</v>
      </c>
      <c r="C1717" s="164" t="s">
        <v>26954</v>
      </c>
      <c r="D1717" s="10" t="s">
        <v>970</v>
      </c>
      <c r="E1717" s="10">
        <v>2266.3776500000004</v>
      </c>
      <c r="F1717" s="10">
        <v>1022.9233402</v>
      </c>
      <c r="G1717" s="10">
        <v>58.390659628999998</v>
      </c>
      <c r="H1717" s="10">
        <v>0</v>
      </c>
      <c r="I1717" s="10">
        <v>114.67584900000001</v>
      </c>
      <c r="J1717" s="10">
        <v>75.458664279000004</v>
      </c>
      <c r="K1717" s="10">
        <v>1.6322520190000001</v>
      </c>
      <c r="L1717" s="10">
        <v>0</v>
      </c>
      <c r="M1717" s="10">
        <f t="shared" si="30"/>
        <v>3539.4584151270005</v>
      </c>
    </row>
    <row r="1718" spans="1:13" x14ac:dyDescent="0.3">
      <c r="A1718" s="10">
        <v>5</v>
      </c>
      <c r="B1718" s="10" t="s">
        <v>1315</v>
      </c>
      <c r="C1718" s="164" t="s">
        <v>26955</v>
      </c>
      <c r="D1718" s="10" t="s">
        <v>25005</v>
      </c>
      <c r="E1718" s="10">
        <v>169.02761100000001</v>
      </c>
      <c r="F1718" s="10">
        <v>231.46128820000001</v>
      </c>
      <c r="G1718" s="10">
        <v>687.87889800000005</v>
      </c>
      <c r="H1718" s="10">
        <v>84.314007403999994</v>
      </c>
      <c r="I1718" s="10">
        <v>8.6892648000000001</v>
      </c>
      <c r="J1718" s="10">
        <v>18.798541598</v>
      </c>
      <c r="K1718" s="10">
        <v>20.836847030000001</v>
      </c>
      <c r="L1718" s="10">
        <v>0.82348951829999995</v>
      </c>
      <c r="M1718" s="10">
        <f t="shared" si="30"/>
        <v>1221.8299475502999</v>
      </c>
    </row>
    <row r="1719" spans="1:13" x14ac:dyDescent="0.3">
      <c r="A1719" s="10">
        <v>5</v>
      </c>
      <c r="B1719" s="10" t="s">
        <v>1315</v>
      </c>
      <c r="C1719" s="164" t="s">
        <v>26957</v>
      </c>
      <c r="D1719" s="10" t="s">
        <v>26956</v>
      </c>
      <c r="E1719" s="10">
        <v>200.91215099999999</v>
      </c>
      <c r="F1719" s="10">
        <v>93.179525329000001</v>
      </c>
      <c r="G1719" s="10">
        <v>0</v>
      </c>
      <c r="H1719" s="10">
        <v>0</v>
      </c>
      <c r="I1719" s="10">
        <v>10.253967800000002</v>
      </c>
      <c r="J1719" s="10">
        <v>7.5662150044000001</v>
      </c>
      <c r="K1719" s="10">
        <v>0</v>
      </c>
      <c r="L1719" s="10">
        <v>0</v>
      </c>
      <c r="M1719" s="10">
        <f t="shared" si="30"/>
        <v>311.91185913340001</v>
      </c>
    </row>
    <row r="1720" spans="1:13" x14ac:dyDescent="0.3">
      <c r="A1720" s="10">
        <v>5</v>
      </c>
      <c r="B1720" s="10" t="s">
        <v>1315</v>
      </c>
      <c r="C1720" s="164" t="s">
        <v>26959</v>
      </c>
      <c r="D1720" s="10" t="s">
        <v>26958</v>
      </c>
      <c r="E1720" s="10">
        <v>302.12244199999998</v>
      </c>
      <c r="F1720" s="10">
        <v>300.50001938999998</v>
      </c>
      <c r="G1720" s="10">
        <v>6.5176527799999997</v>
      </c>
      <c r="H1720" s="10">
        <v>0</v>
      </c>
      <c r="I1720" s="10">
        <v>16.4074353</v>
      </c>
      <c r="J1720" s="10">
        <v>23.738974329000001</v>
      </c>
      <c r="K1720" s="10">
        <v>0.1870808457</v>
      </c>
      <c r="L1720" s="10">
        <v>0</v>
      </c>
      <c r="M1720" s="10">
        <f t="shared" si="30"/>
        <v>649.4736046447</v>
      </c>
    </row>
    <row r="1721" spans="1:13" x14ac:dyDescent="0.3">
      <c r="A1721" s="10">
        <v>5</v>
      </c>
      <c r="B1721" s="10" t="s">
        <v>1315</v>
      </c>
      <c r="C1721" s="164" t="s">
        <v>26960</v>
      </c>
      <c r="D1721" s="10" t="s">
        <v>484</v>
      </c>
      <c r="E1721" s="10">
        <v>814.67641000000003</v>
      </c>
      <c r="F1721" s="10">
        <v>451.27254459</v>
      </c>
      <c r="G1721" s="10">
        <v>77.100103791999999</v>
      </c>
      <c r="H1721" s="10">
        <v>0</v>
      </c>
      <c r="I1721" s="10">
        <v>40.131379000000003</v>
      </c>
      <c r="J1721" s="10">
        <v>35.440533807000001</v>
      </c>
      <c r="K1721" s="10">
        <v>2.1588377149000002</v>
      </c>
      <c r="L1721" s="10">
        <v>0</v>
      </c>
      <c r="M1721" s="10">
        <f t="shared" si="30"/>
        <v>1420.7798089039002</v>
      </c>
    </row>
    <row r="1722" spans="1:13" x14ac:dyDescent="0.3">
      <c r="A1722" s="10">
        <v>5</v>
      </c>
      <c r="B1722" s="10" t="s">
        <v>1315</v>
      </c>
      <c r="C1722" s="164" t="s">
        <v>26961</v>
      </c>
      <c r="D1722" s="10" t="s">
        <v>321</v>
      </c>
      <c r="E1722" s="10">
        <v>371.94963999999999</v>
      </c>
      <c r="F1722" s="10">
        <v>423.50942291000001</v>
      </c>
      <c r="G1722" s="10">
        <v>235.8044697</v>
      </c>
      <c r="H1722" s="10">
        <v>0</v>
      </c>
      <c r="I1722" s="10">
        <v>18.726956999999999</v>
      </c>
      <c r="J1722" s="10">
        <v>35.630859258000001</v>
      </c>
      <c r="K1722" s="10">
        <v>7.163947555</v>
      </c>
      <c r="L1722" s="10">
        <v>0</v>
      </c>
      <c r="M1722" s="10">
        <f t="shared" si="30"/>
        <v>1092.7852964230003</v>
      </c>
    </row>
    <row r="1723" spans="1:13" x14ac:dyDescent="0.3">
      <c r="A1723" s="10">
        <v>5</v>
      </c>
      <c r="B1723" s="10" t="s">
        <v>1315</v>
      </c>
      <c r="C1723" s="164" t="s">
        <v>26962</v>
      </c>
      <c r="D1723" s="10" t="s">
        <v>213</v>
      </c>
      <c r="E1723" s="10">
        <v>1884.3070599999999</v>
      </c>
      <c r="F1723" s="10">
        <v>494.72650113999998</v>
      </c>
      <c r="G1723" s="10">
        <v>371.3820781</v>
      </c>
      <c r="H1723" s="10">
        <v>0</v>
      </c>
      <c r="I1723" s="10">
        <v>69.452652</v>
      </c>
      <c r="J1723" s="10">
        <v>39.869994974000001</v>
      </c>
      <c r="K1723" s="10">
        <v>11.274297929999999</v>
      </c>
      <c r="L1723" s="10">
        <v>0</v>
      </c>
      <c r="M1723" s="10">
        <f t="shared" si="30"/>
        <v>2871.0125841439994</v>
      </c>
    </row>
    <row r="1724" spans="1:13" x14ac:dyDescent="0.3">
      <c r="A1724" s="10">
        <v>5</v>
      </c>
      <c r="B1724" s="10" t="s">
        <v>1315</v>
      </c>
      <c r="C1724" s="164" t="s">
        <v>26963</v>
      </c>
      <c r="D1724" s="10" t="s">
        <v>22815</v>
      </c>
      <c r="E1724" s="10">
        <v>178.98116100000001</v>
      </c>
      <c r="F1724" s="10">
        <v>170.79884031</v>
      </c>
      <c r="G1724" s="10">
        <v>637.34163599999999</v>
      </c>
      <c r="H1724" s="10">
        <v>75.860251402000003</v>
      </c>
      <c r="I1724" s="10">
        <v>9.4674051000000006</v>
      </c>
      <c r="J1724" s="10">
        <v>14.117728141000001</v>
      </c>
      <c r="K1724" s="10">
        <v>19.19886365</v>
      </c>
      <c r="L1724" s="10">
        <v>0.74091996709999997</v>
      </c>
      <c r="M1724" s="10">
        <f t="shared" si="30"/>
        <v>1106.5068055700999</v>
      </c>
    </row>
    <row r="1725" spans="1:13" x14ac:dyDescent="0.3">
      <c r="A1725" s="10">
        <v>5</v>
      </c>
      <c r="B1725" s="10" t="s">
        <v>1315</v>
      </c>
      <c r="C1725" s="164" t="s">
        <v>26964</v>
      </c>
      <c r="D1725" s="10" t="s">
        <v>973</v>
      </c>
      <c r="E1725" s="10">
        <v>6040.2434000000003</v>
      </c>
      <c r="F1725" s="10">
        <v>2684.2857758999999</v>
      </c>
      <c r="G1725" s="10">
        <v>85.044710100000003</v>
      </c>
      <c r="H1725" s="10">
        <v>0</v>
      </c>
      <c r="I1725" s="10">
        <v>286.31293200000005</v>
      </c>
      <c r="J1725" s="10">
        <v>200.11257619</v>
      </c>
      <c r="K1725" s="10">
        <v>1.9671664040000001</v>
      </c>
      <c r="L1725" s="10">
        <v>0</v>
      </c>
      <c r="M1725" s="10">
        <f t="shared" si="30"/>
        <v>9297.9665605940008</v>
      </c>
    </row>
    <row r="1726" spans="1:13" x14ac:dyDescent="0.3">
      <c r="A1726" s="10">
        <v>5</v>
      </c>
      <c r="B1726" s="10" t="s">
        <v>1315</v>
      </c>
      <c r="C1726" s="164" t="s">
        <v>26965</v>
      </c>
      <c r="D1726" s="10" t="s">
        <v>974</v>
      </c>
      <c r="E1726" s="10">
        <v>913.80421999999999</v>
      </c>
      <c r="F1726" s="10">
        <v>591.00558045000002</v>
      </c>
      <c r="G1726" s="10">
        <v>323.4992886</v>
      </c>
      <c r="H1726" s="10">
        <v>0</v>
      </c>
      <c r="I1726" s="10">
        <v>44.757905000000001</v>
      </c>
      <c r="J1726" s="10">
        <v>49.229899619999998</v>
      </c>
      <c r="K1726" s="10">
        <v>9.4656970010000006</v>
      </c>
      <c r="L1726" s="10">
        <v>0</v>
      </c>
      <c r="M1726" s="10">
        <f t="shared" si="30"/>
        <v>1931.762590671</v>
      </c>
    </row>
    <row r="1727" spans="1:13" x14ac:dyDescent="0.3">
      <c r="A1727" s="10">
        <v>5</v>
      </c>
      <c r="B1727" s="10" t="s">
        <v>1315</v>
      </c>
      <c r="C1727" s="164" t="s">
        <v>26966</v>
      </c>
      <c r="D1727" s="10" t="s">
        <v>976</v>
      </c>
      <c r="E1727" s="10">
        <v>247.76056500000001</v>
      </c>
      <c r="F1727" s="10">
        <v>379.11298077999999</v>
      </c>
      <c r="G1727" s="10">
        <v>0</v>
      </c>
      <c r="H1727" s="10">
        <v>11.504300000000001</v>
      </c>
      <c r="I1727" s="10">
        <v>12.9042586</v>
      </c>
      <c r="J1727" s="10">
        <v>19.475591511000001</v>
      </c>
      <c r="K1727" s="10">
        <v>0</v>
      </c>
      <c r="L1727" s="10">
        <v>0.31794</v>
      </c>
      <c r="M1727" s="10">
        <f t="shared" si="30"/>
        <v>671.07563589099993</v>
      </c>
    </row>
    <row r="1728" spans="1:13" x14ac:dyDescent="0.3">
      <c r="A1728" s="10">
        <v>5</v>
      </c>
      <c r="B1728" s="10" t="s">
        <v>1315</v>
      </c>
      <c r="C1728" s="164" t="s">
        <v>26967</v>
      </c>
      <c r="D1728" s="10" t="s">
        <v>159</v>
      </c>
      <c r="E1728" s="10">
        <v>456.21374000000003</v>
      </c>
      <c r="F1728" s="10">
        <v>150.62540204000001</v>
      </c>
      <c r="G1728" s="10">
        <v>898.46987635000005</v>
      </c>
      <c r="H1728" s="10">
        <v>70.345200000000006</v>
      </c>
      <c r="I1728" s="10">
        <v>23.642955700000002</v>
      </c>
      <c r="J1728" s="10">
        <v>9.9509209787999993</v>
      </c>
      <c r="K1728" s="10">
        <v>26.598303437999999</v>
      </c>
      <c r="L1728" s="10">
        <v>1.8952</v>
      </c>
      <c r="M1728" s="10">
        <f t="shared" si="30"/>
        <v>1637.7415985067998</v>
      </c>
    </row>
    <row r="1729" spans="1:13" x14ac:dyDescent="0.3">
      <c r="A1729" s="10">
        <v>5</v>
      </c>
      <c r="B1729" s="10" t="s">
        <v>1315</v>
      </c>
      <c r="C1729" s="164" t="s">
        <v>26968</v>
      </c>
      <c r="D1729" s="10" t="s">
        <v>698</v>
      </c>
      <c r="E1729" s="10">
        <v>1223.6952200000001</v>
      </c>
      <c r="F1729" s="10">
        <v>384.98945139</v>
      </c>
      <c r="G1729" s="10">
        <v>77.113749299999995</v>
      </c>
      <c r="H1729" s="10">
        <v>0</v>
      </c>
      <c r="I1729" s="10">
        <v>47.955761499999994</v>
      </c>
      <c r="J1729" s="10">
        <v>31.936227293999998</v>
      </c>
      <c r="K1729" s="10">
        <v>2.3582328800000001</v>
      </c>
      <c r="L1729" s="10">
        <v>0</v>
      </c>
      <c r="M1729" s="10">
        <f t="shared" si="30"/>
        <v>1768.048642364</v>
      </c>
    </row>
    <row r="1730" spans="1:13" x14ac:dyDescent="0.3">
      <c r="A1730" s="10">
        <v>5</v>
      </c>
      <c r="B1730" s="10" t="s">
        <v>1315</v>
      </c>
      <c r="C1730" s="164" t="s">
        <v>26969</v>
      </c>
      <c r="D1730" s="10" t="s">
        <v>977</v>
      </c>
      <c r="E1730" s="10">
        <v>1330.3707399999998</v>
      </c>
      <c r="F1730" s="10">
        <v>399.52154704999998</v>
      </c>
      <c r="G1730" s="10">
        <v>57.927060281999999</v>
      </c>
      <c r="H1730" s="10">
        <v>0</v>
      </c>
      <c r="I1730" s="10">
        <v>60.809609000000002</v>
      </c>
      <c r="J1730" s="10">
        <v>31.527590544999999</v>
      </c>
      <c r="K1730" s="10">
        <v>1.8401983734</v>
      </c>
      <c r="L1730" s="10">
        <v>0</v>
      </c>
      <c r="M1730" s="10">
        <f t="shared" si="30"/>
        <v>1881.9967452503997</v>
      </c>
    </row>
    <row r="1731" spans="1:13" x14ac:dyDescent="0.3">
      <c r="A1731" s="10">
        <v>5</v>
      </c>
      <c r="B1731" s="10" t="s">
        <v>1315</v>
      </c>
      <c r="C1731" s="164" t="s">
        <v>26970</v>
      </c>
      <c r="D1731" s="10" t="s">
        <v>1268</v>
      </c>
      <c r="E1731" s="10">
        <v>75.860315999999997</v>
      </c>
      <c r="F1731" s="10">
        <v>24.086772375999999</v>
      </c>
      <c r="G1731" s="10">
        <v>0</v>
      </c>
      <c r="H1731" s="10">
        <v>0</v>
      </c>
      <c r="I1731" s="10">
        <v>3.8509641299999999</v>
      </c>
      <c r="J1731" s="10">
        <v>1.6676754287</v>
      </c>
      <c r="K1731" s="10">
        <v>0</v>
      </c>
      <c r="L1731" s="10">
        <v>0</v>
      </c>
      <c r="M1731" s="10">
        <f t="shared" si="30"/>
        <v>105.46572793469998</v>
      </c>
    </row>
    <row r="1732" spans="1:13" x14ac:dyDescent="0.3">
      <c r="A1732" s="10">
        <v>5</v>
      </c>
      <c r="B1732" s="10" t="s">
        <v>1315</v>
      </c>
      <c r="C1732" s="164" t="s">
        <v>26971</v>
      </c>
      <c r="D1732" s="10" t="s">
        <v>979</v>
      </c>
      <c r="E1732" s="10">
        <v>1078.8410200000001</v>
      </c>
      <c r="F1732" s="10">
        <v>646.70071167000003</v>
      </c>
      <c r="G1732" s="10">
        <v>447.62196114</v>
      </c>
      <c r="H1732" s="10">
        <v>0</v>
      </c>
      <c r="I1732" s="10">
        <v>53.544754999999995</v>
      </c>
      <c r="J1732" s="10">
        <v>51.260443436999999</v>
      </c>
      <c r="K1732" s="10">
        <v>12.316964221999999</v>
      </c>
      <c r="L1732" s="10">
        <v>0</v>
      </c>
      <c r="M1732" s="10">
        <f t="shared" si="30"/>
        <v>2290.2858554690001</v>
      </c>
    </row>
    <row r="1733" spans="1:13" x14ac:dyDescent="0.3">
      <c r="A1733" s="10">
        <v>5</v>
      </c>
      <c r="B1733" s="10" t="s">
        <v>1315</v>
      </c>
      <c r="C1733" s="164" t="s">
        <v>26972</v>
      </c>
      <c r="D1733" s="10" t="s">
        <v>25821</v>
      </c>
      <c r="E1733" s="10">
        <v>140.687015</v>
      </c>
      <c r="F1733" s="10">
        <v>55.027187656000002</v>
      </c>
      <c r="G1733" s="10">
        <v>5.6879083000000001</v>
      </c>
      <c r="H1733" s="10">
        <v>0</v>
      </c>
      <c r="I1733" s="10">
        <v>7.1505082</v>
      </c>
      <c r="J1733" s="10">
        <v>4.1635994683000002</v>
      </c>
      <c r="K1733" s="10">
        <v>0.16546388000000001</v>
      </c>
      <c r="L1733" s="10">
        <v>0</v>
      </c>
      <c r="M1733" s="10">
        <f t="shared" si="30"/>
        <v>212.88168250429999</v>
      </c>
    </row>
    <row r="1734" spans="1:13" x14ac:dyDescent="0.3">
      <c r="A1734" s="10">
        <v>5</v>
      </c>
      <c r="B1734" s="10" t="s">
        <v>1315</v>
      </c>
      <c r="C1734" s="164" t="s">
        <v>26973</v>
      </c>
      <c r="D1734" s="10" t="s">
        <v>614</v>
      </c>
      <c r="E1734" s="10">
        <v>544.42971999999997</v>
      </c>
      <c r="F1734" s="10">
        <v>533.12682079000001</v>
      </c>
      <c r="G1734" s="10">
        <v>905.73484440000004</v>
      </c>
      <c r="H1734" s="10">
        <v>73.822279176999999</v>
      </c>
      <c r="I1734" s="10">
        <v>27.5450315</v>
      </c>
      <c r="J1734" s="10">
        <v>44.249557465000002</v>
      </c>
      <c r="K1734" s="10">
        <v>27.336273665</v>
      </c>
      <c r="L1734" s="10">
        <v>0.72101923840000004</v>
      </c>
      <c r="M1734" s="10">
        <f t="shared" si="30"/>
        <v>2156.9655462353999</v>
      </c>
    </row>
    <row r="1735" spans="1:13" x14ac:dyDescent="0.3">
      <c r="A1735" s="10">
        <v>5</v>
      </c>
      <c r="B1735" s="10" t="s">
        <v>1315</v>
      </c>
      <c r="C1735" s="164" t="s">
        <v>26974</v>
      </c>
      <c r="D1735" s="10" t="s">
        <v>24078</v>
      </c>
      <c r="E1735" s="10">
        <v>288.88511199999999</v>
      </c>
      <c r="F1735" s="10">
        <v>375.88460956</v>
      </c>
      <c r="G1735" s="10">
        <v>17.305601299999999</v>
      </c>
      <c r="H1735" s="10">
        <v>0</v>
      </c>
      <c r="I1735" s="10">
        <v>15.179140200000001</v>
      </c>
      <c r="J1735" s="10">
        <v>31.367538150000001</v>
      </c>
      <c r="K1735" s="10">
        <v>0.39190609700000001</v>
      </c>
      <c r="L1735" s="10">
        <v>0</v>
      </c>
      <c r="M1735" s="10">
        <f t="shared" ref="M1735:M1798" si="31">SUM(E1735:L1735)</f>
        <v>729.01390730699995</v>
      </c>
    </row>
    <row r="1736" spans="1:13" x14ac:dyDescent="0.3">
      <c r="A1736" s="10">
        <v>5</v>
      </c>
      <c r="B1736" s="10" t="s">
        <v>1315</v>
      </c>
      <c r="C1736" s="164" t="s">
        <v>26976</v>
      </c>
      <c r="D1736" s="10" t="s">
        <v>26975</v>
      </c>
      <c r="E1736" s="10">
        <v>175.93024</v>
      </c>
      <c r="F1736" s="10">
        <v>184.44641725</v>
      </c>
      <c r="G1736" s="10">
        <v>10.81836</v>
      </c>
      <c r="H1736" s="10">
        <v>0</v>
      </c>
      <c r="I1736" s="10">
        <v>9.271776599999999</v>
      </c>
      <c r="J1736" s="10">
        <v>14.726881883000001</v>
      </c>
      <c r="K1736" s="10">
        <v>0.30531239999999998</v>
      </c>
      <c r="L1736" s="10">
        <v>0</v>
      </c>
      <c r="M1736" s="10">
        <f t="shared" si="31"/>
        <v>395.49898813299995</v>
      </c>
    </row>
    <row r="1737" spans="1:13" x14ac:dyDescent="0.3">
      <c r="A1737" s="10">
        <v>5</v>
      </c>
      <c r="B1737" s="10" t="s">
        <v>1315</v>
      </c>
      <c r="C1737" s="164" t="s">
        <v>26977</v>
      </c>
      <c r="D1737" s="10" t="s">
        <v>352</v>
      </c>
      <c r="E1737" s="10">
        <v>416.08231000000001</v>
      </c>
      <c r="F1737" s="10">
        <v>252.30763429999999</v>
      </c>
      <c r="G1737" s="10">
        <v>14.396597</v>
      </c>
      <c r="H1737" s="10">
        <v>0</v>
      </c>
      <c r="I1737" s="10">
        <v>20.528900499999999</v>
      </c>
      <c r="J1737" s="10">
        <v>21.272904278999999</v>
      </c>
      <c r="K1737" s="10">
        <v>0.32602797</v>
      </c>
      <c r="L1737" s="10">
        <v>0</v>
      </c>
      <c r="M1737" s="10">
        <f t="shared" si="31"/>
        <v>724.91437404900012</v>
      </c>
    </row>
    <row r="1738" spans="1:13" x14ac:dyDescent="0.3">
      <c r="A1738" s="10">
        <v>5</v>
      </c>
      <c r="B1738" s="10" t="s">
        <v>1315</v>
      </c>
      <c r="C1738" s="164" t="s">
        <v>26978</v>
      </c>
      <c r="D1738" s="10" t="s">
        <v>24431</v>
      </c>
      <c r="E1738" s="10">
        <v>108.86963800000001</v>
      </c>
      <c r="F1738" s="10">
        <v>29.217423061000002</v>
      </c>
      <c r="G1738" s="10">
        <v>1.1225160000000001</v>
      </c>
      <c r="H1738" s="10">
        <v>0</v>
      </c>
      <c r="I1738" s="10">
        <v>5.6187301000000005</v>
      </c>
      <c r="J1738" s="10">
        <v>2.0263273892</v>
      </c>
      <c r="K1738" s="10">
        <v>3.2654589999999997E-2</v>
      </c>
      <c r="L1738" s="10">
        <v>0</v>
      </c>
      <c r="M1738" s="10">
        <f t="shared" si="31"/>
        <v>146.88728914019998</v>
      </c>
    </row>
    <row r="1739" spans="1:13" x14ac:dyDescent="0.3">
      <c r="A1739" s="10">
        <v>5</v>
      </c>
      <c r="B1739" s="10" t="s">
        <v>1315</v>
      </c>
      <c r="C1739" s="164" t="s">
        <v>26979</v>
      </c>
      <c r="D1739" s="10" t="s">
        <v>163</v>
      </c>
      <c r="E1739" s="10">
        <v>1353.0881300000001</v>
      </c>
      <c r="F1739" s="10">
        <v>188.41203041</v>
      </c>
      <c r="G1739" s="10">
        <v>65.164635200000006</v>
      </c>
      <c r="H1739" s="10">
        <v>0</v>
      </c>
      <c r="I1739" s="10">
        <v>47.347569999999997</v>
      </c>
      <c r="J1739" s="10">
        <v>15.553018338999999</v>
      </c>
      <c r="K1739" s="10">
        <v>2.0303245150000002</v>
      </c>
      <c r="L1739" s="10">
        <v>0</v>
      </c>
      <c r="M1739" s="10">
        <f t="shared" si="31"/>
        <v>1671.5957084639999</v>
      </c>
    </row>
    <row r="1740" spans="1:13" x14ac:dyDescent="0.3">
      <c r="A1740" s="10">
        <v>5</v>
      </c>
      <c r="B1740" s="10" t="s">
        <v>1315</v>
      </c>
      <c r="C1740" s="164" t="s">
        <v>26980</v>
      </c>
      <c r="D1740" s="10" t="s">
        <v>23</v>
      </c>
      <c r="E1740" s="10">
        <v>1637.60528</v>
      </c>
      <c r="F1740" s="10">
        <v>451.03658578</v>
      </c>
      <c r="G1740" s="10">
        <v>82.971198000000001</v>
      </c>
      <c r="H1740" s="10">
        <v>0</v>
      </c>
      <c r="I1740" s="10">
        <v>68.105604</v>
      </c>
      <c r="J1740" s="10">
        <v>36.544823696000002</v>
      </c>
      <c r="K1740" s="10">
        <v>2.410866629</v>
      </c>
      <c r="L1740" s="10">
        <v>0</v>
      </c>
      <c r="M1740" s="10">
        <f t="shared" si="31"/>
        <v>2278.674358105</v>
      </c>
    </row>
    <row r="1741" spans="1:13" x14ac:dyDescent="0.3">
      <c r="A1741" s="10">
        <v>5</v>
      </c>
      <c r="B1741" s="10" t="s">
        <v>1315</v>
      </c>
      <c r="C1741" s="164" t="s">
        <v>26981</v>
      </c>
      <c r="D1741" s="10" t="s">
        <v>1053</v>
      </c>
      <c r="E1741" s="10">
        <v>1612.92535</v>
      </c>
      <c r="F1741" s="10">
        <v>201.14772378000001</v>
      </c>
      <c r="G1741" s="10">
        <v>314.8739918</v>
      </c>
      <c r="H1741" s="10">
        <v>0</v>
      </c>
      <c r="I1741" s="10">
        <v>56.417381499999998</v>
      </c>
      <c r="J1741" s="10">
        <v>15.741195877999999</v>
      </c>
      <c r="K1741" s="10">
        <v>9.6303458000000006</v>
      </c>
      <c r="L1741" s="10">
        <v>0</v>
      </c>
      <c r="M1741" s="10">
        <f t="shared" si="31"/>
        <v>2210.7359887580001</v>
      </c>
    </row>
    <row r="1742" spans="1:13" x14ac:dyDescent="0.3">
      <c r="A1742" s="10">
        <v>5</v>
      </c>
      <c r="B1742" s="10" t="s">
        <v>1315</v>
      </c>
      <c r="C1742" s="164" t="s">
        <v>26982</v>
      </c>
      <c r="D1742" s="10" t="s">
        <v>981</v>
      </c>
      <c r="E1742" s="10">
        <v>1023.24846</v>
      </c>
      <c r="F1742" s="10">
        <v>486.04433194000001</v>
      </c>
      <c r="G1742" s="10">
        <v>249.50051532000001</v>
      </c>
      <c r="H1742" s="10">
        <v>31.7928</v>
      </c>
      <c r="I1742" s="10">
        <v>49.406277000000003</v>
      </c>
      <c r="J1742" s="10">
        <v>35.460690816000003</v>
      </c>
      <c r="K1742" s="10">
        <v>7.5732001748000002</v>
      </c>
      <c r="L1742" s="10">
        <v>0.82264999999999999</v>
      </c>
      <c r="M1742" s="10">
        <f t="shared" si="31"/>
        <v>1883.8489252507998</v>
      </c>
    </row>
    <row r="1743" spans="1:13" x14ac:dyDescent="0.3">
      <c r="A1743" s="10">
        <v>5</v>
      </c>
      <c r="B1743" s="10" t="s">
        <v>1315</v>
      </c>
      <c r="C1743" s="164" t="s">
        <v>26983</v>
      </c>
      <c r="D1743" s="10" t="s">
        <v>982</v>
      </c>
      <c r="E1743" s="10">
        <v>124.160571</v>
      </c>
      <c r="F1743" s="10">
        <v>225.62578126</v>
      </c>
      <c r="G1743" s="10">
        <v>4.9040000000000004E-3</v>
      </c>
      <c r="H1743" s="10">
        <v>0</v>
      </c>
      <c r="I1743" s="10">
        <v>6.3380914999999991</v>
      </c>
      <c r="J1743" s="10">
        <v>17.991658486999999</v>
      </c>
      <c r="K1743" s="10">
        <v>1.4265999999999999E-4</v>
      </c>
      <c r="L1743" s="10">
        <v>0</v>
      </c>
      <c r="M1743" s="10">
        <f t="shared" si="31"/>
        <v>374.12114890700002</v>
      </c>
    </row>
    <row r="1744" spans="1:13" x14ac:dyDescent="0.3">
      <c r="A1744" s="10">
        <v>5</v>
      </c>
      <c r="B1744" s="10" t="s">
        <v>1315</v>
      </c>
      <c r="C1744" s="164" t="s">
        <v>26984</v>
      </c>
      <c r="D1744" s="10" t="s">
        <v>983</v>
      </c>
      <c r="E1744" s="10">
        <v>984.45461999999998</v>
      </c>
      <c r="F1744" s="10">
        <v>438.00667642000002</v>
      </c>
      <c r="G1744" s="10">
        <v>687.299038</v>
      </c>
      <c r="H1744" s="10">
        <v>22.512515515</v>
      </c>
      <c r="I1744" s="10">
        <v>51.829260999999995</v>
      </c>
      <c r="J1744" s="10">
        <v>30.482481796999998</v>
      </c>
      <c r="K1744" s="10">
        <v>20.07241041</v>
      </c>
      <c r="L1744" s="10">
        <v>0.21988003989999999</v>
      </c>
      <c r="M1744" s="10">
        <f t="shared" si="31"/>
        <v>2234.8768831819002</v>
      </c>
    </row>
    <row r="1745" spans="1:13" x14ac:dyDescent="0.3">
      <c r="A1745" s="10">
        <v>5</v>
      </c>
      <c r="B1745" s="10" t="s">
        <v>1315</v>
      </c>
      <c r="C1745" s="164" t="s">
        <v>26985</v>
      </c>
      <c r="D1745" s="10" t="s">
        <v>416</v>
      </c>
      <c r="E1745" s="10">
        <v>212.58729599999998</v>
      </c>
      <c r="F1745" s="10">
        <v>352.21713645</v>
      </c>
      <c r="G1745" s="10">
        <v>0</v>
      </c>
      <c r="H1745" s="10">
        <v>0</v>
      </c>
      <c r="I1745" s="10">
        <v>10.929910700000001</v>
      </c>
      <c r="J1745" s="10">
        <v>29.798013979</v>
      </c>
      <c r="K1745" s="10">
        <v>0</v>
      </c>
      <c r="L1745" s="10">
        <v>0</v>
      </c>
      <c r="M1745" s="10">
        <f t="shared" si="31"/>
        <v>605.53235712899993</v>
      </c>
    </row>
    <row r="1746" spans="1:13" x14ac:dyDescent="0.3">
      <c r="A1746" s="10">
        <v>5</v>
      </c>
      <c r="B1746" s="10" t="s">
        <v>1315</v>
      </c>
      <c r="C1746" s="164" t="s">
        <v>26987</v>
      </c>
      <c r="D1746" s="10" t="s">
        <v>26986</v>
      </c>
      <c r="E1746" s="10">
        <v>203.60397800000001</v>
      </c>
      <c r="F1746" s="10">
        <v>155.02226148</v>
      </c>
      <c r="G1746" s="10">
        <v>0</v>
      </c>
      <c r="H1746" s="10">
        <v>0</v>
      </c>
      <c r="I1746" s="10">
        <v>10.788845700000001</v>
      </c>
      <c r="J1746" s="10">
        <v>12.674424541</v>
      </c>
      <c r="K1746" s="10">
        <v>0</v>
      </c>
      <c r="L1746" s="10">
        <v>0</v>
      </c>
      <c r="M1746" s="10">
        <f t="shared" si="31"/>
        <v>382.08950972100001</v>
      </c>
    </row>
    <row r="1747" spans="1:13" x14ac:dyDescent="0.3">
      <c r="A1747" s="10">
        <v>5</v>
      </c>
      <c r="B1747" s="10" t="s">
        <v>1315</v>
      </c>
      <c r="C1747" s="164" t="s">
        <v>26988</v>
      </c>
      <c r="D1747" s="10" t="s">
        <v>556</v>
      </c>
      <c r="E1747" s="10">
        <v>370.73346000000004</v>
      </c>
      <c r="F1747" s="10">
        <v>127.20508667</v>
      </c>
      <c r="G1747" s="10">
        <v>20.760375199999999</v>
      </c>
      <c r="H1747" s="10">
        <v>0</v>
      </c>
      <c r="I1747" s="10">
        <v>18.527562200000002</v>
      </c>
      <c r="J1747" s="10">
        <v>9.8353895576999992</v>
      </c>
      <c r="K1747" s="10">
        <v>0.59224944199999996</v>
      </c>
      <c r="L1747" s="10">
        <v>0</v>
      </c>
      <c r="M1747" s="10">
        <f t="shared" si="31"/>
        <v>547.65412306970006</v>
      </c>
    </row>
    <row r="1748" spans="1:13" x14ac:dyDescent="0.3">
      <c r="A1748" s="10">
        <v>5</v>
      </c>
      <c r="B1748" s="10" t="s">
        <v>1315</v>
      </c>
      <c r="C1748" s="164" t="s">
        <v>26989</v>
      </c>
      <c r="D1748" s="10" t="s">
        <v>985</v>
      </c>
      <c r="E1748" s="10">
        <v>892.34947999999997</v>
      </c>
      <c r="F1748" s="10">
        <v>444.44965411999999</v>
      </c>
      <c r="G1748" s="10">
        <v>8.8274210604000007</v>
      </c>
      <c r="H1748" s="10">
        <v>0</v>
      </c>
      <c r="I1748" s="10">
        <v>36.120114999999998</v>
      </c>
      <c r="J1748" s="10">
        <v>34.151055276000001</v>
      </c>
      <c r="K1748" s="10">
        <v>0.23533748339999999</v>
      </c>
      <c r="L1748" s="10">
        <v>0</v>
      </c>
      <c r="M1748" s="10">
        <f t="shared" si="31"/>
        <v>1416.1330629397999</v>
      </c>
    </row>
    <row r="1749" spans="1:13" x14ac:dyDescent="0.3">
      <c r="A1749" s="10">
        <v>5</v>
      </c>
      <c r="B1749" s="10" t="s">
        <v>1315</v>
      </c>
      <c r="C1749" s="164" t="s">
        <v>26990</v>
      </c>
      <c r="D1749" s="10" t="s">
        <v>987</v>
      </c>
      <c r="E1749" s="10">
        <v>1700.49495</v>
      </c>
      <c r="F1749" s="10">
        <v>871.84944026999995</v>
      </c>
      <c r="G1749" s="10">
        <v>87.326271800000001</v>
      </c>
      <c r="H1749" s="10">
        <v>0</v>
      </c>
      <c r="I1749" s="10">
        <v>84.729697999999999</v>
      </c>
      <c r="J1749" s="10">
        <v>69.868141266999999</v>
      </c>
      <c r="K1749" s="10">
        <v>2.6441744919999999</v>
      </c>
      <c r="L1749" s="10">
        <v>0</v>
      </c>
      <c r="M1749" s="10">
        <f t="shared" si="31"/>
        <v>2816.9126758289999</v>
      </c>
    </row>
    <row r="1750" spans="1:13" x14ac:dyDescent="0.3">
      <c r="A1750" s="10">
        <v>5</v>
      </c>
      <c r="B1750" s="10" t="s">
        <v>1315</v>
      </c>
      <c r="C1750" s="164" t="s">
        <v>26992</v>
      </c>
      <c r="D1750" s="10" t="s">
        <v>26991</v>
      </c>
      <c r="E1750" s="10">
        <v>449.2226</v>
      </c>
      <c r="F1750" s="10">
        <v>203.74302745</v>
      </c>
      <c r="G1750" s="10">
        <v>83.604261699999995</v>
      </c>
      <c r="H1750" s="10">
        <v>5.3731299999999997</v>
      </c>
      <c r="I1750" s="10">
        <v>23.4605709</v>
      </c>
      <c r="J1750" s="10">
        <v>15.669182318000001</v>
      </c>
      <c r="K1750" s="10">
        <v>2.059898198</v>
      </c>
      <c r="L1750" s="10">
        <v>0.14971999999999999</v>
      </c>
      <c r="M1750" s="10">
        <f t="shared" si="31"/>
        <v>783.28239056600012</v>
      </c>
    </row>
    <row r="1751" spans="1:13" x14ac:dyDescent="0.3">
      <c r="A1751" s="10">
        <v>5</v>
      </c>
      <c r="B1751" s="10" t="s">
        <v>1315</v>
      </c>
      <c r="C1751" s="164" t="s">
        <v>26993</v>
      </c>
      <c r="D1751" s="10" t="s">
        <v>24455</v>
      </c>
      <c r="E1751" s="10">
        <v>574.25663999999995</v>
      </c>
      <c r="F1751" s="10">
        <v>130.89273313999999</v>
      </c>
      <c r="G1751" s="10">
        <v>36.498309999999996</v>
      </c>
      <c r="H1751" s="10">
        <v>56.463299999999997</v>
      </c>
      <c r="I1751" s="10">
        <v>21.091800799999998</v>
      </c>
      <c r="J1751" s="10">
        <v>10.978559532</v>
      </c>
      <c r="K1751" s="10">
        <v>1.1594594</v>
      </c>
      <c r="L1751" s="10">
        <v>1.4906600000000001</v>
      </c>
      <c r="M1751" s="10">
        <f t="shared" si="31"/>
        <v>832.83146287199986</v>
      </c>
    </row>
    <row r="1752" spans="1:13" x14ac:dyDescent="0.3">
      <c r="A1752" s="10">
        <v>5</v>
      </c>
      <c r="B1752" s="10" t="s">
        <v>1315</v>
      </c>
      <c r="C1752" s="164" t="s">
        <v>26994</v>
      </c>
      <c r="D1752" s="10" t="s">
        <v>24460</v>
      </c>
      <c r="E1752" s="10">
        <v>25.209433000000001</v>
      </c>
      <c r="F1752" s="10">
        <v>23.958425425000001</v>
      </c>
      <c r="G1752" s="10">
        <v>0</v>
      </c>
      <c r="H1752" s="10">
        <v>0</v>
      </c>
      <c r="I1752" s="10">
        <v>1.2944633099999998</v>
      </c>
      <c r="J1752" s="10">
        <v>1.7552440365999999</v>
      </c>
      <c r="K1752" s="10">
        <v>0</v>
      </c>
      <c r="L1752" s="10">
        <v>0</v>
      </c>
      <c r="M1752" s="10">
        <f t="shared" si="31"/>
        <v>52.2175657716</v>
      </c>
    </row>
    <row r="1753" spans="1:13" x14ac:dyDescent="0.3">
      <c r="A1753" s="10">
        <v>5</v>
      </c>
      <c r="B1753" s="10" t="s">
        <v>1315</v>
      </c>
      <c r="C1753" s="164" t="s">
        <v>26995</v>
      </c>
      <c r="D1753" s="10" t="s">
        <v>989</v>
      </c>
      <c r="E1753" s="10">
        <v>5476.6559000000007</v>
      </c>
      <c r="F1753" s="10">
        <v>1725.2339784999999</v>
      </c>
      <c r="G1753" s="10">
        <v>451.31006475999999</v>
      </c>
      <c r="H1753" s="10">
        <v>0</v>
      </c>
      <c r="I1753" s="10">
        <v>298.757071</v>
      </c>
      <c r="J1753" s="10">
        <v>123.37700674</v>
      </c>
      <c r="K1753" s="10">
        <v>13.081558098</v>
      </c>
      <c r="L1753" s="10">
        <v>0</v>
      </c>
      <c r="M1753" s="10">
        <f t="shared" si="31"/>
        <v>8088.4155790980003</v>
      </c>
    </row>
    <row r="1754" spans="1:13" x14ac:dyDescent="0.3">
      <c r="A1754" s="10">
        <v>5</v>
      </c>
      <c r="B1754" s="10" t="s">
        <v>1315</v>
      </c>
      <c r="C1754" s="164" t="s">
        <v>26996</v>
      </c>
      <c r="D1754" s="10" t="s">
        <v>557</v>
      </c>
      <c r="E1754" s="10">
        <v>1407.53368</v>
      </c>
      <c r="F1754" s="10">
        <v>297.02485947000002</v>
      </c>
      <c r="G1754" s="10">
        <v>299.39315190000002</v>
      </c>
      <c r="H1754" s="10">
        <v>0</v>
      </c>
      <c r="I1754" s="10">
        <v>53.799863299999998</v>
      </c>
      <c r="J1754" s="10">
        <v>24.633060317000002</v>
      </c>
      <c r="K1754" s="10">
        <v>9.2713734300000006</v>
      </c>
      <c r="L1754" s="10">
        <v>0</v>
      </c>
      <c r="M1754" s="10">
        <f t="shared" si="31"/>
        <v>2091.6559884170001</v>
      </c>
    </row>
    <row r="1755" spans="1:13" x14ac:dyDescent="0.3">
      <c r="A1755" s="10">
        <v>5</v>
      </c>
      <c r="B1755" s="10" t="s">
        <v>1315</v>
      </c>
      <c r="C1755" s="164" t="s">
        <v>26998</v>
      </c>
      <c r="D1755" s="10" t="s">
        <v>26997</v>
      </c>
      <c r="E1755" s="10">
        <v>529.43727000000001</v>
      </c>
      <c r="F1755" s="10">
        <v>267.88427080999998</v>
      </c>
      <c r="G1755" s="10">
        <v>58.984769499999999</v>
      </c>
      <c r="H1755" s="10">
        <v>0</v>
      </c>
      <c r="I1755" s="10">
        <v>24.855266</v>
      </c>
      <c r="J1755" s="10">
        <v>21.736212366</v>
      </c>
      <c r="K1755" s="10">
        <v>1.574314776</v>
      </c>
      <c r="L1755" s="10">
        <v>0</v>
      </c>
      <c r="M1755" s="10">
        <f t="shared" si="31"/>
        <v>904.47210345200006</v>
      </c>
    </row>
    <row r="1756" spans="1:13" x14ac:dyDescent="0.3">
      <c r="A1756" s="10">
        <v>5</v>
      </c>
      <c r="B1756" s="10" t="s">
        <v>1315</v>
      </c>
      <c r="C1756" s="164" t="s">
        <v>26999</v>
      </c>
      <c r="D1756" s="10" t="s">
        <v>23476</v>
      </c>
      <c r="E1756" s="10">
        <v>477.41904999999997</v>
      </c>
      <c r="F1756" s="10">
        <v>201.57642035999999</v>
      </c>
      <c r="G1756" s="10">
        <v>6.5700959000000001</v>
      </c>
      <c r="H1756" s="10">
        <v>0</v>
      </c>
      <c r="I1756" s="10">
        <v>24.955883700000001</v>
      </c>
      <c r="J1756" s="10">
        <v>12.012574224</v>
      </c>
      <c r="K1756" s="10">
        <v>0.19112699</v>
      </c>
      <c r="L1756" s="10">
        <v>0</v>
      </c>
      <c r="M1756" s="10">
        <f t="shared" si="31"/>
        <v>722.72515117399985</v>
      </c>
    </row>
    <row r="1757" spans="1:13" x14ac:dyDescent="0.3">
      <c r="A1757" s="10">
        <v>5</v>
      </c>
      <c r="B1757" s="10" t="s">
        <v>1315</v>
      </c>
      <c r="C1757" s="164" t="s">
        <v>27000</v>
      </c>
      <c r="D1757" s="10" t="s">
        <v>991</v>
      </c>
      <c r="E1757" s="10">
        <v>1254.9773699999998</v>
      </c>
      <c r="F1757" s="10">
        <v>781.20788778999997</v>
      </c>
      <c r="G1757" s="10">
        <v>81.925231620999995</v>
      </c>
      <c r="H1757" s="10">
        <v>0</v>
      </c>
      <c r="I1757" s="10">
        <v>68.383283000000006</v>
      </c>
      <c r="J1757" s="10">
        <v>61.356051149000002</v>
      </c>
      <c r="K1757" s="10">
        <v>2.3832431164000001</v>
      </c>
      <c r="L1757" s="10">
        <v>0</v>
      </c>
      <c r="M1757" s="10">
        <f t="shared" si="31"/>
        <v>2250.2330666764001</v>
      </c>
    </row>
    <row r="1758" spans="1:13" x14ac:dyDescent="0.3">
      <c r="A1758" s="10">
        <v>5</v>
      </c>
      <c r="B1758" s="10" t="s">
        <v>1315</v>
      </c>
      <c r="C1758" s="164" t="s">
        <v>27001</v>
      </c>
      <c r="D1758" s="10" t="s">
        <v>993</v>
      </c>
      <c r="E1758" s="10">
        <v>770.80520000000001</v>
      </c>
      <c r="F1758" s="10">
        <v>1036.7225934000001</v>
      </c>
      <c r="G1758" s="10">
        <v>45.5531425</v>
      </c>
      <c r="H1758" s="10">
        <v>12.3352</v>
      </c>
      <c r="I1758" s="10">
        <v>34.872471600000004</v>
      </c>
      <c r="J1758" s="10">
        <v>76.330499372999995</v>
      </c>
      <c r="K1758" s="10">
        <v>1.2677403300000001</v>
      </c>
      <c r="L1758" s="10">
        <v>0.33400000000000002</v>
      </c>
      <c r="M1758" s="10">
        <f t="shared" si="31"/>
        <v>1978.2208472029999</v>
      </c>
    </row>
    <row r="1759" spans="1:13" x14ac:dyDescent="0.3">
      <c r="A1759" s="10">
        <v>5</v>
      </c>
      <c r="B1759" s="10" t="s">
        <v>1315</v>
      </c>
      <c r="C1759" s="164" t="s">
        <v>27003</v>
      </c>
      <c r="D1759" s="10" t="s">
        <v>27002</v>
      </c>
      <c r="E1759" s="10">
        <v>82.836483000000001</v>
      </c>
      <c r="F1759" s="10">
        <v>96.748633447000003</v>
      </c>
      <c r="G1759" s="10">
        <v>261.61698000000001</v>
      </c>
      <c r="H1759" s="10">
        <v>48.007599999999996</v>
      </c>
      <c r="I1759" s="10">
        <v>4.2497153999999995</v>
      </c>
      <c r="J1759" s="10">
        <v>8.0777345153999995</v>
      </c>
      <c r="K1759" s="10">
        <v>7.9311449999999999</v>
      </c>
      <c r="L1759" s="10">
        <v>0.46888999999999997</v>
      </c>
      <c r="M1759" s="10">
        <f t="shared" si="31"/>
        <v>509.93718136240005</v>
      </c>
    </row>
    <row r="1760" spans="1:13" x14ac:dyDescent="0.3">
      <c r="A1760" s="10">
        <v>5</v>
      </c>
      <c r="B1760" s="10" t="s">
        <v>1315</v>
      </c>
      <c r="C1760" s="164" t="s">
        <v>27004</v>
      </c>
      <c r="D1760" s="10" t="s">
        <v>949</v>
      </c>
      <c r="E1760" s="10">
        <v>300.58448900000002</v>
      </c>
      <c r="F1760" s="10">
        <v>314.20463011999999</v>
      </c>
      <c r="G1760" s="10">
        <v>547.98473000000001</v>
      </c>
      <c r="H1760" s="10">
        <v>88.961621559999998</v>
      </c>
      <c r="I1760" s="10">
        <v>15.780188799999999</v>
      </c>
      <c r="J1760" s="10">
        <v>24.906459564999999</v>
      </c>
      <c r="K1760" s="10">
        <v>16.612683799999999</v>
      </c>
      <c r="L1760" s="10">
        <v>0.86888049389999999</v>
      </c>
      <c r="M1760" s="10">
        <f t="shared" si="31"/>
        <v>1309.9036833388998</v>
      </c>
    </row>
    <row r="1761" spans="1:13" x14ac:dyDescent="0.3">
      <c r="A1761" s="10">
        <v>5</v>
      </c>
      <c r="B1761" s="10" t="s">
        <v>1315</v>
      </c>
      <c r="C1761" s="164" t="s">
        <v>27005</v>
      </c>
      <c r="D1761" s="10" t="s">
        <v>66</v>
      </c>
      <c r="E1761" s="10">
        <v>441.39965000000001</v>
      </c>
      <c r="F1761" s="10">
        <v>295.66767783</v>
      </c>
      <c r="G1761" s="10">
        <v>1.5464004999999999E-2</v>
      </c>
      <c r="H1761" s="10">
        <v>0</v>
      </c>
      <c r="I1761" s="10">
        <v>22.533483699999998</v>
      </c>
      <c r="J1761" s="10">
        <v>24.173800396000001</v>
      </c>
      <c r="K1761" s="10">
        <v>4.4985480000000002E-4</v>
      </c>
      <c r="L1761" s="10">
        <v>0</v>
      </c>
      <c r="M1761" s="10">
        <f t="shared" si="31"/>
        <v>783.79052578580013</v>
      </c>
    </row>
    <row r="1762" spans="1:13" x14ac:dyDescent="0.3">
      <c r="A1762" s="10">
        <v>5</v>
      </c>
      <c r="B1762" s="10" t="s">
        <v>1315</v>
      </c>
      <c r="C1762" s="164" t="s">
        <v>27006</v>
      </c>
      <c r="D1762" s="10" t="s">
        <v>726</v>
      </c>
      <c r="E1762" s="10">
        <v>1185.4636500000001</v>
      </c>
      <c r="F1762" s="10">
        <v>436.30987822999998</v>
      </c>
      <c r="G1762" s="10">
        <v>406.13721700000002</v>
      </c>
      <c r="H1762" s="10">
        <v>0</v>
      </c>
      <c r="I1762" s="10">
        <v>52.725262000000001</v>
      </c>
      <c r="J1762" s="10">
        <v>35.066399955999998</v>
      </c>
      <c r="K1762" s="10">
        <v>11.648169773999999</v>
      </c>
      <c r="L1762" s="10">
        <v>0</v>
      </c>
      <c r="M1762" s="10">
        <f t="shared" si="31"/>
        <v>2127.3505769600001</v>
      </c>
    </row>
    <row r="1763" spans="1:13" x14ac:dyDescent="0.3">
      <c r="A1763" s="10">
        <v>5</v>
      </c>
      <c r="B1763" s="10" t="s">
        <v>1315</v>
      </c>
      <c r="C1763" s="164" t="s">
        <v>27008</v>
      </c>
      <c r="D1763" s="10" t="s">
        <v>27007</v>
      </c>
      <c r="E1763" s="10">
        <v>174.364779</v>
      </c>
      <c r="F1763" s="10">
        <v>95.913960287999998</v>
      </c>
      <c r="G1763" s="10">
        <v>9.7204804199999995</v>
      </c>
      <c r="H1763" s="10">
        <v>0</v>
      </c>
      <c r="I1763" s="10">
        <v>8.8748129000000002</v>
      </c>
      <c r="J1763" s="10">
        <v>7.8009788399</v>
      </c>
      <c r="K1763" s="10">
        <v>0.28277302799999998</v>
      </c>
      <c r="L1763" s="10">
        <v>0</v>
      </c>
      <c r="M1763" s="10">
        <f t="shared" si="31"/>
        <v>296.95778447589998</v>
      </c>
    </row>
    <row r="1764" spans="1:13" x14ac:dyDescent="0.3">
      <c r="A1764" s="10">
        <v>5</v>
      </c>
      <c r="B1764" s="10" t="s">
        <v>1315</v>
      </c>
      <c r="C1764" s="164" t="s">
        <v>27010</v>
      </c>
      <c r="D1764" s="10" t="s">
        <v>27009</v>
      </c>
      <c r="E1764" s="10">
        <v>1149.3596199999999</v>
      </c>
      <c r="F1764" s="10">
        <v>623.86236478000001</v>
      </c>
      <c r="G1764" s="10">
        <v>252.17197992999999</v>
      </c>
      <c r="H1764" s="10">
        <v>31.7928</v>
      </c>
      <c r="I1764" s="10">
        <v>54.915361999999995</v>
      </c>
      <c r="J1764" s="10">
        <v>46.309637035000002</v>
      </c>
      <c r="K1764" s="10">
        <v>7.5754501141999997</v>
      </c>
      <c r="L1764" s="10">
        <v>0.82264999999999999</v>
      </c>
      <c r="M1764" s="10">
        <f t="shared" si="31"/>
        <v>2166.8098638592</v>
      </c>
    </row>
    <row r="1765" spans="1:13" x14ac:dyDescent="0.3">
      <c r="A1765" s="10">
        <v>5</v>
      </c>
      <c r="B1765" s="10" t="s">
        <v>1315</v>
      </c>
      <c r="C1765" s="164" t="s">
        <v>27011</v>
      </c>
      <c r="D1765" s="10" t="s">
        <v>831</v>
      </c>
      <c r="E1765" s="10">
        <v>186.68594199999998</v>
      </c>
      <c r="F1765" s="10">
        <v>168.53905607999999</v>
      </c>
      <c r="G1765" s="10">
        <v>1.4435103</v>
      </c>
      <c r="H1765" s="10">
        <v>0</v>
      </c>
      <c r="I1765" s="10">
        <v>9.8803707999999997</v>
      </c>
      <c r="J1765" s="10">
        <v>14.11898785</v>
      </c>
      <c r="K1765" s="10">
        <v>3.2689989000000003E-2</v>
      </c>
      <c r="L1765" s="10">
        <v>0</v>
      </c>
      <c r="M1765" s="10">
        <f t="shared" si="31"/>
        <v>380.70055701899997</v>
      </c>
    </row>
    <row r="1766" spans="1:13" x14ac:dyDescent="0.3">
      <c r="A1766" s="10">
        <v>5</v>
      </c>
      <c r="B1766" s="10" t="s">
        <v>1315</v>
      </c>
      <c r="C1766" s="164" t="s">
        <v>27012</v>
      </c>
      <c r="D1766" s="10" t="s">
        <v>24605</v>
      </c>
      <c r="E1766" s="10">
        <v>2057.5628000000002</v>
      </c>
      <c r="F1766" s="10">
        <v>709.02649012999996</v>
      </c>
      <c r="G1766" s="10">
        <v>264.98530595</v>
      </c>
      <c r="H1766" s="10">
        <v>0</v>
      </c>
      <c r="I1766" s="10">
        <v>95.948599999999999</v>
      </c>
      <c r="J1766" s="10">
        <v>57.179849441000002</v>
      </c>
      <c r="K1766" s="10">
        <v>7.1622352458999998</v>
      </c>
      <c r="L1766" s="10">
        <v>0</v>
      </c>
      <c r="M1766" s="10">
        <f t="shared" si="31"/>
        <v>3191.8652807669005</v>
      </c>
    </row>
    <row r="1767" spans="1:13" x14ac:dyDescent="0.3">
      <c r="A1767" s="10">
        <v>5</v>
      </c>
      <c r="B1767" s="10" t="s">
        <v>1315</v>
      </c>
      <c r="C1767" s="164" t="s">
        <v>27013</v>
      </c>
      <c r="D1767" s="10" t="s">
        <v>26468</v>
      </c>
      <c r="E1767" s="10">
        <v>165.02029200000001</v>
      </c>
      <c r="F1767" s="10">
        <v>131.98900277999999</v>
      </c>
      <c r="G1767" s="10">
        <v>206.13613000000001</v>
      </c>
      <c r="H1767" s="10">
        <v>0</v>
      </c>
      <c r="I1767" s="10">
        <v>8.4161657000000005</v>
      </c>
      <c r="J1767" s="10">
        <v>10.937657844</v>
      </c>
      <c r="K1767" s="10">
        <v>6.2824330399999999</v>
      </c>
      <c r="L1767" s="10">
        <v>0</v>
      </c>
      <c r="M1767" s="10">
        <f t="shared" si="31"/>
        <v>528.78168136400006</v>
      </c>
    </row>
    <row r="1768" spans="1:13" x14ac:dyDescent="0.3">
      <c r="A1768" s="10">
        <v>5</v>
      </c>
      <c r="B1768" s="10" t="s">
        <v>1315</v>
      </c>
      <c r="C1768" s="164" t="s">
        <v>27016</v>
      </c>
      <c r="D1768" s="10" t="s">
        <v>994</v>
      </c>
      <c r="E1768" s="10">
        <v>1255.6664500000002</v>
      </c>
      <c r="F1768" s="10">
        <v>426.96588161</v>
      </c>
      <c r="G1768" s="10">
        <v>37.988419399999998</v>
      </c>
      <c r="H1768" s="10">
        <v>0</v>
      </c>
      <c r="I1768" s="10">
        <v>52.37379</v>
      </c>
      <c r="J1768" s="10">
        <v>34.629488408999997</v>
      </c>
      <c r="K1768" s="10">
        <v>0.92193121499999997</v>
      </c>
      <c r="L1768" s="10">
        <v>0</v>
      </c>
      <c r="M1768" s="10">
        <f t="shared" si="31"/>
        <v>1808.5459606340005</v>
      </c>
    </row>
    <row r="1769" spans="1:13" x14ac:dyDescent="0.3">
      <c r="A1769" s="10">
        <v>5</v>
      </c>
      <c r="B1769" s="10" t="s">
        <v>1315</v>
      </c>
      <c r="C1769" s="164" t="s">
        <v>27018</v>
      </c>
      <c r="D1769" s="10" t="s">
        <v>27017</v>
      </c>
      <c r="E1769" s="10">
        <v>216.19797299999999</v>
      </c>
      <c r="F1769" s="10">
        <v>126.19413817</v>
      </c>
      <c r="G1769" s="10">
        <v>158.03975138000001</v>
      </c>
      <c r="H1769" s="10">
        <v>0</v>
      </c>
      <c r="I1769" s="10">
        <v>11.041082300000001</v>
      </c>
      <c r="J1769" s="10">
        <v>8.5338147982999999</v>
      </c>
      <c r="K1769" s="10">
        <v>4.8200953031999996</v>
      </c>
      <c r="L1769" s="10">
        <v>0</v>
      </c>
      <c r="M1769" s="10">
        <f t="shared" si="31"/>
        <v>524.82685495149997</v>
      </c>
    </row>
    <row r="1770" spans="1:13" x14ac:dyDescent="0.3">
      <c r="A1770" s="10">
        <v>5</v>
      </c>
      <c r="B1770" s="10" t="s">
        <v>1315</v>
      </c>
      <c r="C1770" s="164" t="s">
        <v>27020</v>
      </c>
      <c r="D1770" s="10" t="s">
        <v>27019</v>
      </c>
      <c r="E1770" s="10">
        <v>572.40170999999998</v>
      </c>
      <c r="F1770" s="10">
        <v>316.33557511999999</v>
      </c>
      <c r="G1770" s="10">
        <v>0.95017260000000003</v>
      </c>
      <c r="H1770" s="10">
        <v>0</v>
      </c>
      <c r="I1770" s="10">
        <v>29.5697869</v>
      </c>
      <c r="J1770" s="10">
        <v>25.325665161</v>
      </c>
      <c r="K1770" s="10">
        <v>2.7640930000000001E-2</v>
      </c>
      <c r="L1770" s="10">
        <v>0</v>
      </c>
      <c r="M1770" s="10">
        <f t="shared" si="31"/>
        <v>944.61055071099997</v>
      </c>
    </row>
    <row r="1771" spans="1:13" x14ac:dyDescent="0.3">
      <c r="A1771" s="10">
        <v>5</v>
      </c>
      <c r="B1771" s="10" t="s">
        <v>1315</v>
      </c>
      <c r="C1771" s="164" t="s">
        <v>27021</v>
      </c>
      <c r="D1771" s="10" t="s">
        <v>996</v>
      </c>
      <c r="E1771" s="10">
        <v>897.15998999999999</v>
      </c>
      <c r="F1771" s="10">
        <v>588.28719386</v>
      </c>
      <c r="G1771" s="10">
        <v>32.365262346000002</v>
      </c>
      <c r="H1771" s="10">
        <v>0</v>
      </c>
      <c r="I1771" s="10">
        <v>40.148819699999997</v>
      </c>
      <c r="J1771" s="10">
        <v>44.737578378000002</v>
      </c>
      <c r="K1771" s="10">
        <v>0.84850850190000005</v>
      </c>
      <c r="L1771" s="10">
        <v>0</v>
      </c>
      <c r="M1771" s="10">
        <f t="shared" si="31"/>
        <v>1603.5473527859001</v>
      </c>
    </row>
    <row r="1772" spans="1:13" x14ac:dyDescent="0.3">
      <c r="A1772" s="10">
        <v>5</v>
      </c>
      <c r="B1772" s="10" t="s">
        <v>1315</v>
      </c>
      <c r="C1772" s="164" t="s">
        <v>27015</v>
      </c>
      <c r="D1772" s="10" t="s">
        <v>27014</v>
      </c>
      <c r="E1772" s="10">
        <v>2053.54414</v>
      </c>
      <c r="F1772" s="10">
        <v>605.43476989999999</v>
      </c>
      <c r="G1772" s="10">
        <v>97.702504259999998</v>
      </c>
      <c r="H1772" s="10">
        <v>0</v>
      </c>
      <c r="I1772" s="10">
        <v>82.566891999999996</v>
      </c>
      <c r="J1772" s="10">
        <v>46.301488186</v>
      </c>
      <c r="K1772" s="10">
        <v>2.9914875759999999</v>
      </c>
      <c r="L1772" s="10">
        <v>0</v>
      </c>
      <c r="M1772" s="10">
        <f t="shared" si="31"/>
        <v>2888.5412819219996</v>
      </c>
    </row>
    <row r="1773" spans="1:13" x14ac:dyDescent="0.3">
      <c r="A1773" s="10">
        <v>5</v>
      </c>
      <c r="B1773" s="10" t="s">
        <v>1315</v>
      </c>
      <c r="C1773" s="164" t="s">
        <v>27022</v>
      </c>
      <c r="D1773" s="10" t="s">
        <v>998</v>
      </c>
      <c r="E1773" s="10">
        <v>182.839034</v>
      </c>
      <c r="F1773" s="10">
        <v>187.80961669999999</v>
      </c>
      <c r="G1773" s="10">
        <v>154.1153328</v>
      </c>
      <c r="H1773" s="10">
        <v>0</v>
      </c>
      <c r="I1773" s="10">
        <v>9.3410711000000006</v>
      </c>
      <c r="J1773" s="10">
        <v>15.782737639</v>
      </c>
      <c r="K1773" s="10">
        <v>4.700001705</v>
      </c>
      <c r="L1773" s="10">
        <v>0</v>
      </c>
      <c r="M1773" s="10">
        <f t="shared" si="31"/>
        <v>554.58779394399994</v>
      </c>
    </row>
    <row r="1774" spans="1:13" x14ac:dyDescent="0.3">
      <c r="A1774" s="10">
        <v>5</v>
      </c>
      <c r="B1774" s="10" t="s">
        <v>1315</v>
      </c>
      <c r="C1774" s="164" t="s">
        <v>27024</v>
      </c>
      <c r="D1774" s="10" t="s">
        <v>27023</v>
      </c>
      <c r="E1774" s="10">
        <v>440.5675</v>
      </c>
      <c r="F1774" s="10">
        <v>297.23255681000001</v>
      </c>
      <c r="G1774" s="10">
        <v>174.34622833</v>
      </c>
      <c r="H1774" s="10">
        <v>15.344621099999999</v>
      </c>
      <c r="I1774" s="10">
        <v>20.244501700000001</v>
      </c>
      <c r="J1774" s="10">
        <v>24.695408342</v>
      </c>
      <c r="K1774" s="10">
        <v>5.1805177960000002</v>
      </c>
      <c r="L1774" s="10">
        <v>0.149869694</v>
      </c>
      <c r="M1774" s="10">
        <f t="shared" si="31"/>
        <v>977.76120377200004</v>
      </c>
    </row>
    <row r="1775" spans="1:13" x14ac:dyDescent="0.3">
      <c r="A1775" s="10">
        <v>5</v>
      </c>
      <c r="B1775" s="10" t="s">
        <v>1315</v>
      </c>
      <c r="C1775" s="164" t="s">
        <v>27025</v>
      </c>
      <c r="D1775" s="10" t="s">
        <v>24895</v>
      </c>
      <c r="E1775" s="10">
        <v>261.40488299999998</v>
      </c>
      <c r="F1775" s="10">
        <v>277.90449524000002</v>
      </c>
      <c r="G1775" s="10">
        <v>391.30520000000001</v>
      </c>
      <c r="H1775" s="10">
        <v>49.749841277999998</v>
      </c>
      <c r="I1775" s="10">
        <v>13.3904675</v>
      </c>
      <c r="J1775" s="10">
        <v>22.950974467000002</v>
      </c>
      <c r="K1775" s="10">
        <v>11.862826099999999</v>
      </c>
      <c r="L1775" s="10">
        <v>0.48589968919999998</v>
      </c>
      <c r="M1775" s="10">
        <f t="shared" si="31"/>
        <v>1029.0545872742</v>
      </c>
    </row>
    <row r="1776" spans="1:13" x14ac:dyDescent="0.3">
      <c r="A1776" s="10">
        <v>5</v>
      </c>
      <c r="B1776" s="10" t="s">
        <v>1315</v>
      </c>
      <c r="C1776" s="164" t="s">
        <v>27026</v>
      </c>
      <c r="D1776" s="10" t="s">
        <v>999</v>
      </c>
      <c r="E1776" s="10">
        <v>296.79944599999999</v>
      </c>
      <c r="F1776" s="10">
        <v>108.58499247</v>
      </c>
      <c r="G1776" s="10">
        <v>0</v>
      </c>
      <c r="H1776" s="10">
        <v>0</v>
      </c>
      <c r="I1776" s="10">
        <v>15.088408300000001</v>
      </c>
      <c r="J1776" s="10">
        <v>6.9064945391999997</v>
      </c>
      <c r="K1776" s="10">
        <v>0</v>
      </c>
      <c r="L1776" s="10">
        <v>0</v>
      </c>
      <c r="M1776" s="10">
        <f t="shared" si="31"/>
        <v>427.37934130920002</v>
      </c>
    </row>
    <row r="1777" spans="1:13" x14ac:dyDescent="0.3">
      <c r="A1777" s="10">
        <v>5</v>
      </c>
      <c r="B1777" s="10" t="s">
        <v>1315</v>
      </c>
      <c r="C1777" s="164" t="s">
        <v>27027</v>
      </c>
      <c r="D1777" s="10" t="s">
        <v>1000</v>
      </c>
      <c r="E1777" s="10">
        <v>715.18817000000001</v>
      </c>
      <c r="F1777" s="10">
        <v>590.26560897000002</v>
      </c>
      <c r="G1777" s="10">
        <v>75.967144300000001</v>
      </c>
      <c r="H1777" s="10">
        <v>0</v>
      </c>
      <c r="I1777" s="10">
        <v>32.931069000000001</v>
      </c>
      <c r="J1777" s="10">
        <v>43.500926276999998</v>
      </c>
      <c r="K1777" s="10">
        <v>2.0228471200000002</v>
      </c>
      <c r="L1777" s="10">
        <v>0</v>
      </c>
      <c r="M1777" s="10">
        <f t="shared" si="31"/>
        <v>1459.875765667</v>
      </c>
    </row>
    <row r="1778" spans="1:13" x14ac:dyDescent="0.3">
      <c r="A1778" s="10">
        <v>5</v>
      </c>
      <c r="B1778" s="10" t="s">
        <v>1315</v>
      </c>
      <c r="C1778" s="164" t="s">
        <v>27029</v>
      </c>
      <c r="D1778" s="10" t="s">
        <v>27028</v>
      </c>
      <c r="E1778" s="10">
        <v>298.26448900000003</v>
      </c>
      <c r="F1778" s="10">
        <v>124.50277932</v>
      </c>
      <c r="G1778" s="10">
        <v>199.55793541</v>
      </c>
      <c r="H1778" s="10">
        <v>0</v>
      </c>
      <c r="I1778" s="10">
        <v>15.1381859</v>
      </c>
      <c r="J1778" s="10">
        <v>9.5577791130000005</v>
      </c>
      <c r="K1778" s="10">
        <v>5.9663660710000004</v>
      </c>
      <c r="L1778" s="10">
        <v>0</v>
      </c>
      <c r="M1778" s="10">
        <f t="shared" si="31"/>
        <v>652.98753481400013</v>
      </c>
    </row>
    <row r="1779" spans="1:13" x14ac:dyDescent="0.3">
      <c r="A1779" s="10">
        <v>5</v>
      </c>
      <c r="B1779" s="10" t="s">
        <v>1315</v>
      </c>
      <c r="C1779" s="164" t="s">
        <v>27030</v>
      </c>
      <c r="D1779" s="10" t="s">
        <v>69</v>
      </c>
      <c r="E1779" s="10">
        <v>1263.3389299999999</v>
      </c>
      <c r="F1779" s="10">
        <v>546.72850407999999</v>
      </c>
      <c r="G1779" s="10">
        <v>252.89456190000001</v>
      </c>
      <c r="H1779" s="10">
        <v>0</v>
      </c>
      <c r="I1779" s="10">
        <v>57.095515999999996</v>
      </c>
      <c r="J1779" s="10">
        <v>42.240446597000002</v>
      </c>
      <c r="K1779" s="10">
        <v>7.1919231100000003</v>
      </c>
      <c r="L1779" s="10">
        <v>0</v>
      </c>
      <c r="M1779" s="10">
        <f t="shared" si="31"/>
        <v>2169.4898816869995</v>
      </c>
    </row>
    <row r="1780" spans="1:13" x14ac:dyDescent="0.3">
      <c r="A1780" s="10">
        <v>5</v>
      </c>
      <c r="B1780" s="10" t="s">
        <v>1315</v>
      </c>
      <c r="C1780" s="164" t="s">
        <v>27031</v>
      </c>
      <c r="D1780" s="10" t="s">
        <v>1002</v>
      </c>
      <c r="E1780" s="10">
        <v>3139.2249000000002</v>
      </c>
      <c r="F1780" s="10">
        <v>1583.9096609999999</v>
      </c>
      <c r="G1780" s="10">
        <v>457.11979015999998</v>
      </c>
      <c r="H1780" s="10">
        <v>0</v>
      </c>
      <c r="I1780" s="10">
        <v>157.927044</v>
      </c>
      <c r="J1780" s="10">
        <v>117.69210373</v>
      </c>
      <c r="K1780" s="10">
        <v>13.429230493</v>
      </c>
      <c r="L1780" s="10">
        <v>0</v>
      </c>
      <c r="M1780" s="10">
        <f t="shared" si="31"/>
        <v>5469.302729383</v>
      </c>
    </row>
    <row r="1781" spans="1:13" x14ac:dyDescent="0.3">
      <c r="A1781" s="10">
        <v>5</v>
      </c>
      <c r="B1781" s="10" t="s">
        <v>1315</v>
      </c>
      <c r="C1781" s="164" t="s">
        <v>27033</v>
      </c>
      <c r="D1781" s="10" t="s">
        <v>27032</v>
      </c>
      <c r="E1781" s="10">
        <v>588.46698000000004</v>
      </c>
      <c r="F1781" s="10">
        <v>375.29115171000001</v>
      </c>
      <c r="G1781" s="10">
        <v>228.93457452999999</v>
      </c>
      <c r="H1781" s="10">
        <v>0</v>
      </c>
      <c r="I1781" s="10">
        <v>30.978719599999998</v>
      </c>
      <c r="J1781" s="10">
        <v>29.214020216000002</v>
      </c>
      <c r="K1781" s="10">
        <v>6.6598138240000004</v>
      </c>
      <c r="L1781" s="10">
        <v>0</v>
      </c>
      <c r="M1781" s="10">
        <f t="shared" si="31"/>
        <v>1259.54525988</v>
      </c>
    </row>
    <row r="1782" spans="1:13" x14ac:dyDescent="0.3">
      <c r="A1782" s="10">
        <v>5</v>
      </c>
      <c r="B1782" s="10" t="s">
        <v>1315</v>
      </c>
      <c r="C1782" s="164" t="s">
        <v>27035</v>
      </c>
      <c r="D1782" s="10" t="s">
        <v>27034</v>
      </c>
      <c r="E1782" s="10">
        <v>632.44903999999997</v>
      </c>
      <c r="F1782" s="10">
        <v>220.45893090000001</v>
      </c>
      <c r="G1782" s="10">
        <v>0</v>
      </c>
      <c r="H1782" s="10">
        <v>0</v>
      </c>
      <c r="I1782" s="10">
        <v>25.436763000000003</v>
      </c>
      <c r="J1782" s="10">
        <v>17.734483254000001</v>
      </c>
      <c r="K1782" s="10">
        <v>0</v>
      </c>
      <c r="L1782" s="10">
        <v>0</v>
      </c>
      <c r="M1782" s="10">
        <f t="shared" si="31"/>
        <v>896.07921715400005</v>
      </c>
    </row>
    <row r="1783" spans="1:13" x14ac:dyDescent="0.3">
      <c r="A1783" s="10">
        <v>5</v>
      </c>
      <c r="B1783" s="10" t="s">
        <v>1315</v>
      </c>
      <c r="C1783" s="164" t="s">
        <v>27036</v>
      </c>
      <c r="D1783" s="10" t="s">
        <v>312</v>
      </c>
      <c r="E1783" s="10">
        <v>1557.7013399999998</v>
      </c>
      <c r="F1783" s="10">
        <v>697.32230853999999</v>
      </c>
      <c r="G1783" s="10">
        <v>453.23927357000002</v>
      </c>
      <c r="H1783" s="10">
        <v>0</v>
      </c>
      <c r="I1783" s="10">
        <v>80.673995000000005</v>
      </c>
      <c r="J1783" s="10">
        <v>47.12960357</v>
      </c>
      <c r="K1783" s="10">
        <v>12.772587173</v>
      </c>
      <c r="L1783" s="10">
        <v>0</v>
      </c>
      <c r="M1783" s="10">
        <f t="shared" si="31"/>
        <v>2848.8391078530003</v>
      </c>
    </row>
    <row r="1784" spans="1:13" x14ac:dyDescent="0.3">
      <c r="A1784" s="10">
        <v>5</v>
      </c>
      <c r="B1784" s="10" t="s">
        <v>1315</v>
      </c>
      <c r="C1784" s="164" t="s">
        <v>27037</v>
      </c>
      <c r="D1784" s="10" t="s">
        <v>734</v>
      </c>
      <c r="E1784" s="10">
        <v>530.13215000000002</v>
      </c>
      <c r="F1784" s="10">
        <v>300.16716406</v>
      </c>
      <c r="G1784" s="10">
        <v>190.76667559000001</v>
      </c>
      <c r="H1784" s="10">
        <v>0</v>
      </c>
      <c r="I1784" s="10">
        <v>29.938408500000001</v>
      </c>
      <c r="J1784" s="10">
        <v>24.614640065</v>
      </c>
      <c r="K1784" s="10">
        <v>5.8002921951999999</v>
      </c>
      <c r="L1784" s="10">
        <v>0</v>
      </c>
      <c r="M1784" s="10">
        <f t="shared" si="31"/>
        <v>1081.4193304102</v>
      </c>
    </row>
    <row r="1785" spans="1:13" x14ac:dyDescent="0.3">
      <c r="A1785" s="9" t="s">
        <v>27328</v>
      </c>
      <c r="C1785" s="164"/>
      <c r="E1785" s="151">
        <f>SUBTOTAL(9,E1261:E1784)</f>
        <v>480793.52685349988</v>
      </c>
      <c r="F1785" s="154">
        <f t="shared" ref="F1785:L1785" si="32">SUBTOTAL(9,F1261:F1784)</f>
        <v>267211.53189952264</v>
      </c>
      <c r="G1785" s="11">
        <f t="shared" si="32"/>
        <v>142869.94445199537</v>
      </c>
      <c r="H1785" s="11">
        <f t="shared" si="32"/>
        <v>16643.068295447199</v>
      </c>
      <c r="I1785" s="12">
        <f t="shared" si="32"/>
        <v>24442.09146147002</v>
      </c>
      <c r="J1785" s="12">
        <f t="shared" si="32"/>
        <v>21154.888609850688</v>
      </c>
      <c r="K1785" s="11">
        <f t="shared" si="32"/>
        <v>4336.7670589075988</v>
      </c>
      <c r="L1785" s="11">
        <f t="shared" si="32"/>
        <v>369.36081518959998</v>
      </c>
    </row>
    <row r="1786" spans="1:13" x14ac:dyDescent="0.3">
      <c r="A1786" s="10">
        <v>6</v>
      </c>
      <c r="B1786" s="10" t="s">
        <v>1066</v>
      </c>
      <c r="C1786" s="162" t="s">
        <v>22793</v>
      </c>
      <c r="D1786" s="10" t="s">
        <v>61</v>
      </c>
      <c r="E1786" s="10">
        <v>123.29424</v>
      </c>
      <c r="F1786" s="10">
        <v>529.76235986999995</v>
      </c>
      <c r="G1786" s="10">
        <v>162.55875399999999</v>
      </c>
      <c r="H1786" s="10">
        <v>0.69755246000000004</v>
      </c>
      <c r="I1786" s="10">
        <v>6.7737472500000004</v>
      </c>
      <c r="J1786" s="10">
        <v>43.694746762000001</v>
      </c>
      <c r="K1786" s="10">
        <v>5.0400801</v>
      </c>
      <c r="L1786" s="10">
        <v>2.2362610299999999E-2</v>
      </c>
      <c r="M1786" s="10">
        <f t="shared" si="31"/>
        <v>871.84384305229992</v>
      </c>
    </row>
    <row r="1787" spans="1:13" x14ac:dyDescent="0.3">
      <c r="A1787" s="10">
        <v>6</v>
      </c>
      <c r="B1787" s="10" t="s">
        <v>1066</v>
      </c>
      <c r="C1787" s="162" t="s">
        <v>22794</v>
      </c>
      <c r="D1787" s="10" t="s">
        <v>1067</v>
      </c>
      <c r="E1787" s="10">
        <v>167.56994499999999</v>
      </c>
      <c r="F1787" s="10">
        <v>252.17604878</v>
      </c>
      <c r="G1787" s="10">
        <v>165.93544428999999</v>
      </c>
      <c r="H1787" s="10">
        <v>57.183</v>
      </c>
      <c r="I1787" s="10">
        <v>9.1685677999999999</v>
      </c>
      <c r="J1787" s="10">
        <v>20.644034737999998</v>
      </c>
      <c r="K1787" s="10">
        <v>5.1326978069999996</v>
      </c>
      <c r="L1787" s="10">
        <v>1.8332079999999999</v>
      </c>
      <c r="M1787" s="10">
        <f t="shared" si="31"/>
        <v>679.64294641499998</v>
      </c>
    </row>
    <row r="1788" spans="1:13" x14ac:dyDescent="0.3">
      <c r="A1788" s="10">
        <v>6</v>
      </c>
      <c r="B1788" s="10" t="s">
        <v>1066</v>
      </c>
      <c r="C1788" s="162" t="s">
        <v>22796</v>
      </c>
      <c r="D1788" s="10" t="s">
        <v>22795</v>
      </c>
      <c r="E1788" s="10">
        <v>191.70057700000001</v>
      </c>
      <c r="F1788" s="10">
        <v>87.794307146999998</v>
      </c>
      <c r="G1788" s="10">
        <v>26.257560600000001</v>
      </c>
      <c r="H1788" s="10">
        <v>12.8345</v>
      </c>
      <c r="I1788" s="10">
        <v>10.7587011</v>
      </c>
      <c r="J1788" s="10">
        <v>6.3851373250999997</v>
      </c>
      <c r="K1788" s="10">
        <v>0.59463421999999999</v>
      </c>
      <c r="L1788" s="10">
        <v>0.41145700000000002</v>
      </c>
      <c r="M1788" s="10">
        <f t="shared" si="31"/>
        <v>336.73687439209993</v>
      </c>
    </row>
    <row r="1789" spans="1:13" x14ac:dyDescent="0.3">
      <c r="A1789" s="10">
        <v>6</v>
      </c>
      <c r="B1789" s="10" t="s">
        <v>1066</v>
      </c>
      <c r="C1789" s="162" t="s">
        <v>22798</v>
      </c>
      <c r="D1789" s="10" t="s">
        <v>22797</v>
      </c>
      <c r="E1789" s="10">
        <v>1222.46948</v>
      </c>
      <c r="F1789" s="10">
        <v>809.21848268999997</v>
      </c>
      <c r="G1789" s="10">
        <v>395.35993100000002</v>
      </c>
      <c r="H1789" s="10">
        <v>0</v>
      </c>
      <c r="I1789" s="10">
        <v>69.968031000000011</v>
      </c>
      <c r="J1789" s="10">
        <v>66.422750715000006</v>
      </c>
      <c r="K1789" s="10">
        <v>10.525150249999999</v>
      </c>
      <c r="L1789" s="10">
        <v>0</v>
      </c>
      <c r="M1789" s="10">
        <f t="shared" si="31"/>
        <v>2573.9638256549997</v>
      </c>
    </row>
    <row r="1790" spans="1:13" x14ac:dyDescent="0.3">
      <c r="A1790" s="10">
        <v>6</v>
      </c>
      <c r="B1790" s="10" t="s">
        <v>1066</v>
      </c>
      <c r="C1790" s="162" t="s">
        <v>22799</v>
      </c>
      <c r="D1790" s="10" t="s">
        <v>317</v>
      </c>
      <c r="E1790" s="10">
        <v>262.259996</v>
      </c>
      <c r="F1790" s="10">
        <v>112.69152352</v>
      </c>
      <c r="G1790" s="10">
        <v>22.48574</v>
      </c>
      <c r="H1790" s="10">
        <v>0</v>
      </c>
      <c r="I1790" s="10">
        <v>14.456931500000001</v>
      </c>
      <c r="J1790" s="10">
        <v>9.0534396979</v>
      </c>
      <c r="K1790" s="10">
        <v>0.509216</v>
      </c>
      <c r="L1790" s="10">
        <v>0</v>
      </c>
      <c r="M1790" s="10">
        <f t="shared" si="31"/>
        <v>421.45684671790002</v>
      </c>
    </row>
    <row r="1791" spans="1:13" x14ac:dyDescent="0.3">
      <c r="A1791" s="10">
        <v>6</v>
      </c>
      <c r="B1791" s="10" t="s">
        <v>1066</v>
      </c>
      <c r="C1791" s="162" t="s">
        <v>22801</v>
      </c>
      <c r="D1791" s="10" t="s">
        <v>22800</v>
      </c>
      <c r="E1791" s="10">
        <v>38.638727000000003</v>
      </c>
      <c r="F1791" s="10">
        <v>52.379431302</v>
      </c>
      <c r="G1791" s="10">
        <v>24.399301170000001</v>
      </c>
      <c r="H1791" s="10">
        <v>115.27500000000001</v>
      </c>
      <c r="I1791" s="10">
        <v>2.2211751099999999</v>
      </c>
      <c r="J1791" s="10">
        <v>4.0502687653000002</v>
      </c>
      <c r="K1791" s="10">
        <v>0.55254945899999997</v>
      </c>
      <c r="L1791" s="10">
        <v>3.69556</v>
      </c>
      <c r="M1791" s="10">
        <f t="shared" si="31"/>
        <v>241.21201280629998</v>
      </c>
    </row>
    <row r="1792" spans="1:13" x14ac:dyDescent="0.3">
      <c r="A1792" s="10">
        <v>6</v>
      </c>
      <c r="B1792" s="10" t="s">
        <v>1066</v>
      </c>
      <c r="C1792" s="162" t="s">
        <v>22802</v>
      </c>
      <c r="D1792" s="10" t="s">
        <v>22631</v>
      </c>
      <c r="E1792" s="10">
        <v>117.43365999999999</v>
      </c>
      <c r="F1792" s="10">
        <v>29.208541452999999</v>
      </c>
      <c r="G1792" s="10">
        <v>130.42411519999999</v>
      </c>
      <c r="H1792" s="10">
        <v>185.8631</v>
      </c>
      <c r="I1792" s="10">
        <v>6.2219585999999998</v>
      </c>
      <c r="J1792" s="10">
        <v>2.1895451195</v>
      </c>
      <c r="K1792" s="10">
        <v>3.970375368</v>
      </c>
      <c r="L1792" s="10">
        <v>5.9585299999999997</v>
      </c>
      <c r="M1792" s="10">
        <f t="shared" si="31"/>
        <v>481.26982574049998</v>
      </c>
    </row>
    <row r="1793" spans="1:13" x14ac:dyDescent="0.3">
      <c r="A1793" s="10">
        <v>6</v>
      </c>
      <c r="B1793" s="10" t="s">
        <v>1066</v>
      </c>
      <c r="C1793" s="162" t="s">
        <v>22803</v>
      </c>
      <c r="D1793" s="10" t="s">
        <v>319</v>
      </c>
      <c r="E1793" s="10">
        <v>142.52302799999998</v>
      </c>
      <c r="F1793" s="10">
        <v>109.86197163</v>
      </c>
      <c r="G1793" s="10">
        <v>0</v>
      </c>
      <c r="H1793" s="10">
        <v>0</v>
      </c>
      <c r="I1793" s="10">
        <v>7.7233346000000003</v>
      </c>
      <c r="J1793" s="10">
        <v>9.0412494169999995</v>
      </c>
      <c r="K1793" s="10">
        <v>0</v>
      </c>
      <c r="L1793" s="10">
        <v>0</v>
      </c>
      <c r="M1793" s="10">
        <f t="shared" si="31"/>
        <v>269.14958364699999</v>
      </c>
    </row>
    <row r="1794" spans="1:13" x14ac:dyDescent="0.3">
      <c r="A1794" s="10">
        <v>6</v>
      </c>
      <c r="B1794" s="10" t="s">
        <v>1066</v>
      </c>
      <c r="C1794" s="162" t="s">
        <v>22805</v>
      </c>
      <c r="D1794" s="10" t="s">
        <v>22804</v>
      </c>
      <c r="E1794" s="10">
        <v>233.71515100000002</v>
      </c>
      <c r="F1794" s="10">
        <v>333.48148646999999</v>
      </c>
      <c r="G1794" s="10">
        <v>83.802924200000007</v>
      </c>
      <c r="H1794" s="10">
        <v>222.84440000000001</v>
      </c>
      <c r="I1794" s="10">
        <v>12.32644696</v>
      </c>
      <c r="J1794" s="10">
        <v>26.796808850000001</v>
      </c>
      <c r="K1794" s="10">
        <v>2.3748651770000002</v>
      </c>
      <c r="L1794" s="10">
        <v>7.144101</v>
      </c>
      <c r="M1794" s="10">
        <f t="shared" si="31"/>
        <v>922.48618365699997</v>
      </c>
    </row>
    <row r="1795" spans="1:13" x14ac:dyDescent="0.3">
      <c r="A1795" s="10">
        <v>6</v>
      </c>
      <c r="B1795" s="10" t="s">
        <v>1066</v>
      </c>
      <c r="C1795" s="162" t="s">
        <v>22806</v>
      </c>
      <c r="D1795" s="10" t="s">
        <v>321</v>
      </c>
      <c r="E1795" s="10">
        <v>2067.1148410000001</v>
      </c>
      <c r="F1795" s="10">
        <v>91.278013061999999</v>
      </c>
      <c r="G1795" s="10">
        <v>487.76313800000003</v>
      </c>
      <c r="H1795" s="10">
        <v>0</v>
      </c>
      <c r="I1795" s="10">
        <v>74.0324332</v>
      </c>
      <c r="J1795" s="10">
        <v>7.0919484501000003</v>
      </c>
      <c r="K1795" s="10">
        <v>14.225147290000001</v>
      </c>
      <c r="L1795" s="10">
        <v>0</v>
      </c>
      <c r="M1795" s="10">
        <f t="shared" si="31"/>
        <v>2741.5055210021005</v>
      </c>
    </row>
    <row r="1796" spans="1:13" x14ac:dyDescent="0.3">
      <c r="A1796" s="10">
        <v>6</v>
      </c>
      <c r="B1796" s="10" t="s">
        <v>1066</v>
      </c>
      <c r="C1796" s="162" t="s">
        <v>22807</v>
      </c>
      <c r="D1796" s="10" t="s">
        <v>552</v>
      </c>
      <c r="E1796" s="10">
        <v>103.71371400000001</v>
      </c>
      <c r="F1796" s="10">
        <v>426.40163825000002</v>
      </c>
      <c r="G1796" s="10">
        <v>389.79941000000002</v>
      </c>
      <c r="H1796" s="10">
        <v>0</v>
      </c>
      <c r="I1796" s="10">
        <v>5.5357664700000004</v>
      </c>
      <c r="J1796" s="10">
        <v>36.430721974999997</v>
      </c>
      <c r="K1796" s="10">
        <v>12.085596000000001</v>
      </c>
      <c r="L1796" s="10">
        <v>0</v>
      </c>
      <c r="M1796" s="10">
        <f t="shared" si="31"/>
        <v>973.96684669499996</v>
      </c>
    </row>
    <row r="1797" spans="1:13" x14ac:dyDescent="0.3">
      <c r="A1797" s="10">
        <v>6</v>
      </c>
      <c r="B1797" s="10" t="s">
        <v>1066</v>
      </c>
      <c r="C1797" s="162" t="s">
        <v>22808</v>
      </c>
      <c r="D1797" s="10" t="s">
        <v>22642</v>
      </c>
      <c r="E1797" s="10">
        <v>108.42743299999999</v>
      </c>
      <c r="F1797" s="10">
        <v>101.51784142</v>
      </c>
      <c r="G1797" s="10">
        <v>0</v>
      </c>
      <c r="H1797" s="10">
        <v>0</v>
      </c>
      <c r="I1797" s="10">
        <v>5.9365860000000001</v>
      </c>
      <c r="J1797" s="10">
        <v>7.1292265184000003</v>
      </c>
      <c r="K1797" s="10">
        <v>0</v>
      </c>
      <c r="L1797" s="10">
        <v>0</v>
      </c>
      <c r="M1797" s="10">
        <f t="shared" si="31"/>
        <v>223.01108693839998</v>
      </c>
    </row>
    <row r="1798" spans="1:13" x14ac:dyDescent="0.3">
      <c r="A1798" s="10">
        <v>6</v>
      </c>
      <c r="B1798" s="10" t="s">
        <v>1066</v>
      </c>
      <c r="C1798" s="162" t="s">
        <v>22809</v>
      </c>
      <c r="D1798" s="10" t="s">
        <v>741</v>
      </c>
      <c r="E1798" s="10">
        <v>95.711275999999998</v>
      </c>
      <c r="F1798" s="10">
        <v>34.912712364000001</v>
      </c>
      <c r="G1798" s="10">
        <v>255.225706</v>
      </c>
      <c r="H1798" s="10">
        <v>0</v>
      </c>
      <c r="I1798" s="10">
        <v>5.1373004399999997</v>
      </c>
      <c r="J1798" s="10">
        <v>2.7937512758</v>
      </c>
      <c r="K1798" s="10">
        <v>7.9131844999999998</v>
      </c>
      <c r="L1798" s="10">
        <v>0</v>
      </c>
      <c r="M1798" s="10">
        <f t="shared" si="31"/>
        <v>401.6939305798</v>
      </c>
    </row>
    <row r="1799" spans="1:13" x14ac:dyDescent="0.3">
      <c r="A1799" s="10">
        <v>6</v>
      </c>
      <c r="B1799" s="10" t="s">
        <v>1066</v>
      </c>
      <c r="C1799" s="162" t="s">
        <v>22810</v>
      </c>
      <c r="D1799" s="10" t="s">
        <v>213</v>
      </c>
      <c r="E1799" s="10">
        <v>143.97739799999999</v>
      </c>
      <c r="F1799" s="10">
        <v>102.64867373</v>
      </c>
      <c r="G1799" s="10">
        <v>224.31642110000001</v>
      </c>
      <c r="H1799" s="10">
        <v>0</v>
      </c>
      <c r="I1799" s="10">
        <v>8.0196769999999997</v>
      </c>
      <c r="J1799" s="10">
        <v>7.9816575992000001</v>
      </c>
      <c r="K1799" s="10">
        <v>6.7972984920000004</v>
      </c>
      <c r="L1799" s="10">
        <v>0</v>
      </c>
      <c r="M1799" s="10">
        <f t="shared" ref="M1799:M1862" si="33">SUM(E1799:L1799)</f>
        <v>493.74112592119997</v>
      </c>
    </row>
    <row r="1800" spans="1:13" x14ac:dyDescent="0.3">
      <c r="A1800" s="10">
        <v>6</v>
      </c>
      <c r="B1800" s="10" t="s">
        <v>1066</v>
      </c>
      <c r="C1800" s="162" t="s">
        <v>22812</v>
      </c>
      <c r="D1800" s="10" t="s">
        <v>22811</v>
      </c>
      <c r="E1800" s="10">
        <v>1006.072618</v>
      </c>
      <c r="F1800" s="10">
        <v>141.66418852000001</v>
      </c>
      <c r="G1800" s="10">
        <v>182.39453</v>
      </c>
      <c r="H1800" s="10">
        <v>0</v>
      </c>
      <c r="I1800" s="10">
        <v>36.613260699999998</v>
      </c>
      <c r="J1800" s="10">
        <v>11.741955347999999</v>
      </c>
      <c r="K1800" s="10">
        <v>5.7942200000000001</v>
      </c>
      <c r="L1800" s="10">
        <v>0</v>
      </c>
      <c r="M1800" s="10">
        <f t="shared" si="33"/>
        <v>1384.280772568</v>
      </c>
    </row>
    <row r="1801" spans="1:13" x14ac:dyDescent="0.3">
      <c r="A1801" s="10">
        <v>6</v>
      </c>
      <c r="B1801" s="10" t="s">
        <v>1066</v>
      </c>
      <c r="C1801" s="162" t="s">
        <v>22814</v>
      </c>
      <c r="D1801" s="10" t="s">
        <v>22813</v>
      </c>
      <c r="E1801" s="10">
        <v>572.47121000000004</v>
      </c>
      <c r="F1801" s="10">
        <v>618.97186490000001</v>
      </c>
      <c r="G1801" s="10">
        <v>724.86597337000001</v>
      </c>
      <c r="H1801" s="10">
        <v>0</v>
      </c>
      <c r="I1801" s="10">
        <v>32.373034499999996</v>
      </c>
      <c r="J1801" s="10">
        <v>52.615085088000001</v>
      </c>
      <c r="K1801" s="10">
        <v>22.171111895999999</v>
      </c>
      <c r="L1801" s="10">
        <v>0</v>
      </c>
      <c r="M1801" s="10">
        <f t="shared" si="33"/>
        <v>2023.4682797539997</v>
      </c>
    </row>
    <row r="1802" spans="1:13" x14ac:dyDescent="0.3">
      <c r="A1802" s="10">
        <v>6</v>
      </c>
      <c r="B1802" s="10" t="s">
        <v>1066</v>
      </c>
      <c r="C1802" s="162" t="s">
        <v>22816</v>
      </c>
      <c r="D1802" s="10" t="s">
        <v>22815</v>
      </c>
      <c r="E1802" s="10">
        <v>1415.8217099999999</v>
      </c>
      <c r="F1802" s="10">
        <v>171.41132339999999</v>
      </c>
      <c r="G1802" s="10">
        <v>227.35760999999999</v>
      </c>
      <c r="H1802" s="10">
        <v>0</v>
      </c>
      <c r="I1802" s="10">
        <v>58.433565799999997</v>
      </c>
      <c r="J1802" s="10">
        <v>14.077857102999999</v>
      </c>
      <c r="K1802" s="10">
        <v>6.9966931600000004</v>
      </c>
      <c r="L1802" s="10">
        <v>0</v>
      </c>
      <c r="M1802" s="10">
        <f t="shared" si="33"/>
        <v>1894.0987594629999</v>
      </c>
    </row>
    <row r="1803" spans="1:13" x14ac:dyDescent="0.3">
      <c r="A1803" s="10">
        <v>6</v>
      </c>
      <c r="B1803" s="10" t="s">
        <v>1066</v>
      </c>
      <c r="C1803" s="162" t="s">
        <v>22817</v>
      </c>
      <c r="D1803" s="10" t="s">
        <v>62</v>
      </c>
      <c r="E1803" s="10">
        <v>3173.3845799999999</v>
      </c>
      <c r="F1803" s="10">
        <v>509.10437300000001</v>
      </c>
      <c r="G1803" s="10">
        <v>2119.2518613000002</v>
      </c>
      <c r="H1803" s="10">
        <v>49.593699999999998</v>
      </c>
      <c r="I1803" s="10">
        <v>129.4297522</v>
      </c>
      <c r="J1803" s="10">
        <v>42.588804189999998</v>
      </c>
      <c r="K1803" s="10">
        <v>60.620478358</v>
      </c>
      <c r="L1803" s="10">
        <v>1.5899110000000001</v>
      </c>
      <c r="M1803" s="10">
        <f t="shared" si="33"/>
        <v>6085.5634600479998</v>
      </c>
    </row>
    <row r="1804" spans="1:13" x14ac:dyDescent="0.3">
      <c r="A1804" s="10">
        <v>6</v>
      </c>
      <c r="B1804" s="10" t="s">
        <v>1066</v>
      </c>
      <c r="C1804" s="162" t="s">
        <v>22819</v>
      </c>
      <c r="D1804" s="10" t="s">
        <v>22818</v>
      </c>
      <c r="E1804" s="10">
        <v>88.288482999999999</v>
      </c>
      <c r="F1804" s="10">
        <v>419.11447492999997</v>
      </c>
      <c r="G1804" s="10">
        <v>397.0890382</v>
      </c>
      <c r="H1804" s="10">
        <v>0</v>
      </c>
      <c r="I1804" s="10">
        <v>4.9830413900000003</v>
      </c>
      <c r="J1804" s="10">
        <v>35.660326437000002</v>
      </c>
      <c r="K1804" s="10">
        <v>12.323497122999999</v>
      </c>
      <c r="L1804" s="10">
        <v>0</v>
      </c>
      <c r="M1804" s="10">
        <f t="shared" si="33"/>
        <v>957.45886108000002</v>
      </c>
    </row>
    <row r="1805" spans="1:13" x14ac:dyDescent="0.3">
      <c r="A1805" s="10">
        <v>6</v>
      </c>
      <c r="B1805" s="10" t="s">
        <v>1066</v>
      </c>
      <c r="C1805" s="162" t="s">
        <v>22820</v>
      </c>
      <c r="D1805" s="10" t="s">
        <v>869</v>
      </c>
      <c r="E1805" s="10">
        <v>80.309971000000004</v>
      </c>
      <c r="F1805" s="10">
        <v>42.390505060999999</v>
      </c>
      <c r="G1805" s="10">
        <v>68.896909199999996</v>
      </c>
      <c r="H1805" s="10">
        <v>0</v>
      </c>
      <c r="I1805" s="10">
        <v>4.2955239900000004</v>
      </c>
      <c r="J1805" s="10">
        <v>3.4308349110999998</v>
      </c>
      <c r="K1805" s="10">
        <v>2.1297793440000001</v>
      </c>
      <c r="L1805" s="10">
        <v>0</v>
      </c>
      <c r="M1805" s="10">
        <f t="shared" si="33"/>
        <v>201.4535235061</v>
      </c>
    </row>
    <row r="1806" spans="1:13" x14ac:dyDescent="0.3">
      <c r="A1806" s="10">
        <v>6</v>
      </c>
      <c r="B1806" s="10" t="s">
        <v>1066</v>
      </c>
      <c r="C1806" s="162" t="s">
        <v>22822</v>
      </c>
      <c r="D1806" s="10" t="s">
        <v>22821</v>
      </c>
      <c r="E1806" s="10">
        <v>158.020983</v>
      </c>
      <c r="F1806" s="10">
        <v>393.55082490000001</v>
      </c>
      <c r="G1806" s="10">
        <v>244.10797936</v>
      </c>
      <c r="H1806" s="10">
        <v>315.41842500000001</v>
      </c>
      <c r="I1806" s="10">
        <v>8.6272667399999996</v>
      </c>
      <c r="J1806" s="10">
        <v>31.693012671999998</v>
      </c>
      <c r="K1806" s="10">
        <v>7.6543089235000004</v>
      </c>
      <c r="L1806" s="10">
        <v>10.111883860000001</v>
      </c>
      <c r="M1806" s="10">
        <f t="shared" si="33"/>
        <v>1169.1846844555</v>
      </c>
    </row>
    <row r="1807" spans="1:13" x14ac:dyDescent="0.3">
      <c r="A1807" s="10">
        <v>6</v>
      </c>
      <c r="B1807" s="10" t="s">
        <v>1066</v>
      </c>
      <c r="C1807" s="162" t="s">
        <v>22824</v>
      </c>
      <c r="D1807" s="10" t="s">
        <v>22823</v>
      </c>
      <c r="E1807" s="10">
        <v>146.69706299999999</v>
      </c>
      <c r="F1807" s="10">
        <v>142.74316353</v>
      </c>
      <c r="G1807" s="10">
        <v>92.114291300000005</v>
      </c>
      <c r="H1807" s="10">
        <v>0</v>
      </c>
      <c r="I1807" s="10">
        <v>8.2939317799999994</v>
      </c>
      <c r="J1807" s="10">
        <v>11.797858909</v>
      </c>
      <c r="K1807" s="10">
        <v>2.7078410650000002</v>
      </c>
      <c r="L1807" s="10">
        <v>0</v>
      </c>
      <c r="M1807" s="10">
        <f t="shared" si="33"/>
        <v>404.35414958400003</v>
      </c>
    </row>
    <row r="1808" spans="1:13" x14ac:dyDescent="0.3">
      <c r="A1808" s="10">
        <v>6</v>
      </c>
      <c r="B1808" s="10" t="s">
        <v>1066</v>
      </c>
      <c r="C1808" s="162" t="s">
        <v>22826</v>
      </c>
      <c r="D1808" s="10" t="s">
        <v>22825</v>
      </c>
      <c r="E1808" s="10">
        <v>1095.4998700000001</v>
      </c>
      <c r="F1808" s="10">
        <v>384.49403175999998</v>
      </c>
      <c r="G1808" s="10">
        <v>163.2929</v>
      </c>
      <c r="H1808" s="10">
        <v>0</v>
      </c>
      <c r="I1808" s="10">
        <v>51.433677799999998</v>
      </c>
      <c r="J1808" s="10">
        <v>31.741613145999999</v>
      </c>
      <c r="K1808" s="10">
        <v>5.1874130999999997</v>
      </c>
      <c r="L1808" s="10">
        <v>0</v>
      </c>
      <c r="M1808" s="10">
        <f t="shared" si="33"/>
        <v>1731.6495058059998</v>
      </c>
    </row>
    <row r="1809" spans="1:13" x14ac:dyDescent="0.3">
      <c r="A1809" s="10">
        <v>6</v>
      </c>
      <c r="B1809" s="10" t="s">
        <v>1066</v>
      </c>
      <c r="C1809" s="162" t="s">
        <v>22827</v>
      </c>
      <c r="D1809" s="10" t="s">
        <v>666</v>
      </c>
      <c r="E1809" s="10">
        <v>904.29245500000002</v>
      </c>
      <c r="F1809" s="10">
        <v>115.13308925</v>
      </c>
      <c r="G1809" s="10">
        <v>204.01400000000001</v>
      </c>
      <c r="H1809" s="10">
        <v>0</v>
      </c>
      <c r="I1809" s="10">
        <v>32.482959299999997</v>
      </c>
      <c r="J1809" s="10">
        <v>9.4064141367000005</v>
      </c>
      <c r="K1809" s="10">
        <v>6.4810179999999997</v>
      </c>
      <c r="L1809" s="10">
        <v>0</v>
      </c>
      <c r="M1809" s="10">
        <f t="shared" si="33"/>
        <v>1271.8099356866999</v>
      </c>
    </row>
    <row r="1810" spans="1:13" x14ac:dyDescent="0.3">
      <c r="A1810" s="10">
        <v>6</v>
      </c>
      <c r="B1810" s="10" t="s">
        <v>1066</v>
      </c>
      <c r="C1810" s="162" t="s">
        <v>22828</v>
      </c>
      <c r="D1810" s="10" t="s">
        <v>262</v>
      </c>
      <c r="E1810" s="10">
        <v>153.51924500000001</v>
      </c>
      <c r="F1810" s="10">
        <v>56.484989476999999</v>
      </c>
      <c r="G1810" s="10">
        <v>224.25288</v>
      </c>
      <c r="H1810" s="10">
        <v>0</v>
      </c>
      <c r="I1810" s="10">
        <v>8.1475803999999989</v>
      </c>
      <c r="J1810" s="10">
        <v>4.7383484006999996</v>
      </c>
      <c r="K1810" s="10">
        <v>6.7984387000000002</v>
      </c>
      <c r="L1810" s="10">
        <v>0</v>
      </c>
      <c r="M1810" s="10">
        <f t="shared" si="33"/>
        <v>453.94148197769999</v>
      </c>
    </row>
    <row r="1811" spans="1:13" x14ac:dyDescent="0.3">
      <c r="A1811" s="10">
        <v>6</v>
      </c>
      <c r="B1811" s="10" t="s">
        <v>1066</v>
      </c>
      <c r="C1811" s="162" t="s">
        <v>22829</v>
      </c>
      <c r="D1811" s="10" t="s">
        <v>1070</v>
      </c>
      <c r="E1811" s="10">
        <v>391.25441000000001</v>
      </c>
      <c r="F1811" s="10">
        <v>186.63175928000001</v>
      </c>
      <c r="G1811" s="10">
        <v>17.960152399999998</v>
      </c>
      <c r="H1811" s="10">
        <v>0</v>
      </c>
      <c r="I1811" s="10">
        <v>22.496882499999998</v>
      </c>
      <c r="J1811" s="10">
        <v>13.657163033</v>
      </c>
      <c r="K1811" s="10">
        <v>0.40672834099999999</v>
      </c>
      <c r="L1811" s="10">
        <v>0</v>
      </c>
      <c r="M1811" s="10">
        <f t="shared" si="33"/>
        <v>632.40709555399985</v>
      </c>
    </row>
    <row r="1812" spans="1:13" x14ac:dyDescent="0.3">
      <c r="A1812" s="10">
        <v>6</v>
      </c>
      <c r="B1812" s="10" t="s">
        <v>1066</v>
      </c>
      <c r="C1812" s="162" t="s">
        <v>22830</v>
      </c>
      <c r="D1812" s="10" t="s">
        <v>614</v>
      </c>
      <c r="E1812" s="10">
        <v>196.08640599999998</v>
      </c>
      <c r="F1812" s="10">
        <v>63.278785886000001</v>
      </c>
      <c r="G1812" s="10">
        <v>0</v>
      </c>
      <c r="H1812" s="10">
        <v>0</v>
      </c>
      <c r="I1812" s="10">
        <v>9.9990303000000011</v>
      </c>
      <c r="J1812" s="10">
        <v>5.1028382342</v>
      </c>
      <c r="K1812" s="10">
        <v>0</v>
      </c>
      <c r="L1812" s="10">
        <v>0</v>
      </c>
      <c r="M1812" s="10">
        <f t="shared" si="33"/>
        <v>274.46706042020003</v>
      </c>
    </row>
    <row r="1813" spans="1:13" x14ac:dyDescent="0.3">
      <c r="A1813" s="10">
        <v>6</v>
      </c>
      <c r="B1813" s="10" t="s">
        <v>1066</v>
      </c>
      <c r="C1813" s="162" t="s">
        <v>22831</v>
      </c>
      <c r="D1813" s="10" t="s">
        <v>327</v>
      </c>
      <c r="E1813" s="10">
        <v>207.332886</v>
      </c>
      <c r="F1813" s="10">
        <v>391.81538660000001</v>
      </c>
      <c r="G1813" s="10">
        <v>329.26915000000002</v>
      </c>
      <c r="H1813" s="10">
        <v>0</v>
      </c>
      <c r="I1813" s="10">
        <v>11.7665842</v>
      </c>
      <c r="J1813" s="10">
        <v>33.337092239</v>
      </c>
      <c r="K1813" s="10">
        <v>10.2044648</v>
      </c>
      <c r="L1813" s="10">
        <v>0</v>
      </c>
      <c r="M1813" s="10">
        <f t="shared" si="33"/>
        <v>983.72556383899996</v>
      </c>
    </row>
    <row r="1814" spans="1:13" x14ac:dyDescent="0.3">
      <c r="A1814" s="10">
        <v>6</v>
      </c>
      <c r="B1814" s="10" t="s">
        <v>1066</v>
      </c>
      <c r="C1814" s="162" t="s">
        <v>22833</v>
      </c>
      <c r="D1814" s="10" t="s">
        <v>22832</v>
      </c>
      <c r="E1814" s="10">
        <v>1887.7697909999999</v>
      </c>
      <c r="F1814" s="10">
        <v>122.38476300000001</v>
      </c>
      <c r="G1814" s="10">
        <v>296.28876819999999</v>
      </c>
      <c r="H1814" s="10">
        <v>0</v>
      </c>
      <c r="I1814" s="10">
        <v>68.9058134</v>
      </c>
      <c r="J1814" s="10">
        <v>9.8845328273999993</v>
      </c>
      <c r="K1814" s="10">
        <v>9.0570859830000003</v>
      </c>
      <c r="L1814" s="10">
        <v>0</v>
      </c>
      <c r="M1814" s="10">
        <f t="shared" si="33"/>
        <v>2394.2907544104</v>
      </c>
    </row>
    <row r="1815" spans="1:13" x14ac:dyDescent="0.3">
      <c r="A1815" s="10">
        <v>6</v>
      </c>
      <c r="B1815" s="10" t="s">
        <v>1066</v>
      </c>
      <c r="C1815" s="162" t="s">
        <v>22835</v>
      </c>
      <c r="D1815" s="10" t="s">
        <v>22834</v>
      </c>
      <c r="E1815" s="10">
        <v>1835.341921</v>
      </c>
      <c r="F1815" s="10">
        <v>117.89201156</v>
      </c>
      <c r="G1815" s="10">
        <v>358.65264130000003</v>
      </c>
      <c r="H1815" s="10">
        <v>0</v>
      </c>
      <c r="I1815" s="10">
        <v>69.683028000000007</v>
      </c>
      <c r="J1815" s="10">
        <v>9.4261573433999999</v>
      </c>
      <c r="K1815" s="10">
        <v>11.047171909999999</v>
      </c>
      <c r="L1815" s="10">
        <v>0</v>
      </c>
      <c r="M1815" s="10">
        <f t="shared" si="33"/>
        <v>2402.0429311133998</v>
      </c>
    </row>
    <row r="1816" spans="1:13" x14ac:dyDescent="0.3">
      <c r="A1816" s="10">
        <v>6</v>
      </c>
      <c r="B1816" s="10" t="s">
        <v>1066</v>
      </c>
      <c r="C1816" s="162" t="s">
        <v>22837</v>
      </c>
      <c r="D1816" s="10" t="s">
        <v>22836</v>
      </c>
      <c r="E1816" s="10">
        <v>52.385128999999999</v>
      </c>
      <c r="F1816" s="10">
        <v>89.651150319999999</v>
      </c>
      <c r="G1816" s="10">
        <v>28.568023181000001</v>
      </c>
      <c r="H1816" s="10">
        <v>0</v>
      </c>
      <c r="I1816" s="10">
        <v>2.8932532399999999</v>
      </c>
      <c r="J1816" s="10">
        <v>7.2191946045000002</v>
      </c>
      <c r="K1816" s="10">
        <v>0.68924543999999999</v>
      </c>
      <c r="L1816" s="10">
        <v>0</v>
      </c>
      <c r="M1816" s="10">
        <f t="shared" si="33"/>
        <v>181.40599578550001</v>
      </c>
    </row>
    <row r="1817" spans="1:13" x14ac:dyDescent="0.3">
      <c r="A1817" s="10">
        <v>6</v>
      </c>
      <c r="B1817" s="10" t="s">
        <v>1066</v>
      </c>
      <c r="C1817" s="162" t="s">
        <v>22839</v>
      </c>
      <c r="D1817" s="10" t="s">
        <v>22838</v>
      </c>
      <c r="E1817" s="10">
        <v>206.54437299999998</v>
      </c>
      <c r="F1817" s="10">
        <v>187.03376055000001</v>
      </c>
      <c r="G1817" s="10">
        <v>44.292327</v>
      </c>
      <c r="H1817" s="10">
        <v>7.5969879999999996</v>
      </c>
      <c r="I1817" s="10">
        <v>11.497380999999999</v>
      </c>
      <c r="J1817" s="10">
        <v>15.647464106999999</v>
      </c>
      <c r="K1817" s="10">
        <v>1.1148996600000001</v>
      </c>
      <c r="L1817" s="10">
        <v>0.24354894999999999</v>
      </c>
      <c r="M1817" s="10">
        <f t="shared" si="33"/>
        <v>473.97074226699999</v>
      </c>
    </row>
    <row r="1818" spans="1:13" x14ac:dyDescent="0.3">
      <c r="A1818" s="10">
        <v>6</v>
      </c>
      <c r="B1818" s="10" t="s">
        <v>1066</v>
      </c>
      <c r="C1818" s="162" t="s">
        <v>22841</v>
      </c>
      <c r="D1818" s="10" t="s">
        <v>22840</v>
      </c>
      <c r="E1818" s="10">
        <v>73.376120999999998</v>
      </c>
      <c r="F1818" s="10">
        <v>46.243993744999997</v>
      </c>
      <c r="G1818" s="10">
        <v>31.207873500000002</v>
      </c>
      <c r="H1818" s="10">
        <v>11.8772</v>
      </c>
      <c r="I1818" s="10">
        <v>4.00799576</v>
      </c>
      <c r="J1818" s="10">
        <v>3.7874104675</v>
      </c>
      <c r="K1818" s="10">
        <v>0.70673761999999996</v>
      </c>
      <c r="L1818" s="10">
        <v>0.38076700000000002</v>
      </c>
      <c r="M1818" s="10">
        <f t="shared" si="33"/>
        <v>171.58809909249999</v>
      </c>
    </row>
    <row r="1819" spans="1:13" x14ac:dyDescent="0.3">
      <c r="A1819" s="10">
        <v>6</v>
      </c>
      <c r="B1819" s="10" t="s">
        <v>1066</v>
      </c>
      <c r="C1819" s="162" t="s">
        <v>22842</v>
      </c>
      <c r="D1819" s="10" t="s">
        <v>163</v>
      </c>
      <c r="E1819" s="10">
        <v>358.99347599999999</v>
      </c>
      <c r="F1819" s="10">
        <v>403.70689604</v>
      </c>
      <c r="G1819" s="10">
        <v>438.91336389999998</v>
      </c>
      <c r="H1819" s="10">
        <v>0.15270901000000001</v>
      </c>
      <c r="I1819" s="10">
        <v>14.4807144</v>
      </c>
      <c r="J1819" s="10">
        <v>34.267064519999998</v>
      </c>
      <c r="K1819" s="10">
        <v>13.559366404</v>
      </c>
      <c r="L1819" s="10">
        <v>4.895656E-3</v>
      </c>
      <c r="M1819" s="10">
        <f t="shared" si="33"/>
        <v>1264.0784859299999</v>
      </c>
    </row>
    <row r="1820" spans="1:13" x14ac:dyDescent="0.3">
      <c r="A1820" s="10">
        <v>6</v>
      </c>
      <c r="B1820" s="10" t="s">
        <v>1066</v>
      </c>
      <c r="C1820" s="162" t="s">
        <v>22843</v>
      </c>
      <c r="D1820" s="10" t="s">
        <v>23</v>
      </c>
      <c r="E1820" s="10">
        <v>764.42253999999991</v>
      </c>
      <c r="F1820" s="10">
        <v>466.45861657</v>
      </c>
      <c r="G1820" s="10">
        <v>1122.3834655000001</v>
      </c>
      <c r="H1820" s="10">
        <v>0.95319085999999997</v>
      </c>
      <c r="I1820" s="10">
        <v>38.117272299999996</v>
      </c>
      <c r="J1820" s="10">
        <v>38.743027480000002</v>
      </c>
      <c r="K1820" s="10">
        <v>33.478975961000003</v>
      </c>
      <c r="L1820" s="10">
        <v>3.0558011E-2</v>
      </c>
      <c r="M1820" s="10">
        <f t="shared" si="33"/>
        <v>2464.5876466819996</v>
      </c>
    </row>
    <row r="1821" spans="1:13" x14ac:dyDescent="0.3">
      <c r="A1821" s="10">
        <v>6</v>
      </c>
      <c r="B1821" s="10" t="s">
        <v>1066</v>
      </c>
      <c r="C1821" s="162" t="s">
        <v>22844</v>
      </c>
      <c r="D1821" s="10" t="s">
        <v>334</v>
      </c>
      <c r="E1821" s="10">
        <v>1138.5250639999999</v>
      </c>
      <c r="F1821" s="10">
        <v>94.406516259</v>
      </c>
      <c r="G1821" s="10">
        <v>226.87541999999999</v>
      </c>
      <c r="H1821" s="10">
        <v>0</v>
      </c>
      <c r="I1821" s="10">
        <v>43.363359899999999</v>
      </c>
      <c r="J1821" s="10">
        <v>7.2971071726999996</v>
      </c>
      <c r="K1821" s="10">
        <v>7.2072609999999999</v>
      </c>
      <c r="L1821" s="10">
        <v>0</v>
      </c>
      <c r="M1821" s="10">
        <f t="shared" si="33"/>
        <v>1517.6747283317</v>
      </c>
    </row>
    <row r="1822" spans="1:13" x14ac:dyDescent="0.3">
      <c r="A1822" s="10">
        <v>6</v>
      </c>
      <c r="B1822" s="10" t="s">
        <v>1066</v>
      </c>
      <c r="C1822" s="162" t="s">
        <v>22845</v>
      </c>
      <c r="D1822" s="10" t="s">
        <v>416</v>
      </c>
      <c r="E1822" s="10">
        <v>88.463564999999988</v>
      </c>
      <c r="F1822" s="10">
        <v>93.033318833999999</v>
      </c>
      <c r="G1822" s="10">
        <v>267.36949199999998</v>
      </c>
      <c r="H1822" s="10">
        <v>0</v>
      </c>
      <c r="I1822" s="10">
        <v>4.7419804399999999</v>
      </c>
      <c r="J1822" s="10">
        <v>7.0729990596999999</v>
      </c>
      <c r="K1822" s="10">
        <v>8.33418511</v>
      </c>
      <c r="L1822" s="10">
        <v>0</v>
      </c>
      <c r="M1822" s="10">
        <f t="shared" si="33"/>
        <v>469.01554044370005</v>
      </c>
    </row>
    <row r="1823" spans="1:13" x14ac:dyDescent="0.3">
      <c r="A1823" s="10">
        <v>6</v>
      </c>
      <c r="B1823" s="10" t="s">
        <v>1066</v>
      </c>
      <c r="C1823" s="162" t="s">
        <v>22846</v>
      </c>
      <c r="D1823" s="10" t="s">
        <v>717</v>
      </c>
      <c r="E1823" s="10">
        <v>278.26957799999997</v>
      </c>
      <c r="F1823" s="10">
        <v>323.77728695000002</v>
      </c>
      <c r="G1823" s="10">
        <v>796.14665300000001</v>
      </c>
      <c r="H1823" s="10">
        <v>0</v>
      </c>
      <c r="I1823" s="10">
        <v>14.06369091</v>
      </c>
      <c r="J1823" s="10">
        <v>27.495605129000001</v>
      </c>
      <c r="K1823" s="10">
        <v>24.306433179999999</v>
      </c>
      <c r="L1823" s="10">
        <v>0</v>
      </c>
      <c r="M1823" s="10">
        <f t="shared" si="33"/>
        <v>1464.0592471690002</v>
      </c>
    </row>
    <row r="1824" spans="1:13" x14ac:dyDescent="0.3">
      <c r="A1824" s="10">
        <v>6</v>
      </c>
      <c r="B1824" s="10" t="s">
        <v>1066</v>
      </c>
      <c r="C1824" s="162" t="s">
        <v>22847</v>
      </c>
      <c r="D1824" s="10" t="s">
        <v>228</v>
      </c>
      <c r="E1824" s="10">
        <v>47.851357</v>
      </c>
      <c r="F1824" s="10">
        <v>380.07037209999999</v>
      </c>
      <c r="G1824" s="10">
        <v>1.9010590000000001</v>
      </c>
      <c r="H1824" s="10">
        <v>24.035952200000001</v>
      </c>
      <c r="I1824" s="10">
        <v>2.6128731199999997</v>
      </c>
      <c r="J1824" s="10">
        <v>31.829077015999999</v>
      </c>
      <c r="K1824" s="10">
        <v>6.0391840000000002E-2</v>
      </c>
      <c r="L1824" s="10">
        <v>0.77056186999999998</v>
      </c>
      <c r="M1824" s="10">
        <f t="shared" si="33"/>
        <v>489.13164414599999</v>
      </c>
    </row>
    <row r="1825" spans="1:13" x14ac:dyDescent="0.3">
      <c r="A1825" s="10">
        <v>6</v>
      </c>
      <c r="B1825" s="10" t="s">
        <v>1066</v>
      </c>
      <c r="C1825" s="162" t="s">
        <v>22848</v>
      </c>
      <c r="D1825" s="10" t="s">
        <v>556</v>
      </c>
      <c r="E1825" s="10">
        <v>153.74441999999999</v>
      </c>
      <c r="F1825" s="10">
        <v>234.55922891</v>
      </c>
      <c r="G1825" s="10">
        <v>134.503446</v>
      </c>
      <c r="H1825" s="10">
        <v>0.59384400000000004</v>
      </c>
      <c r="I1825" s="10">
        <v>8.2631424799999991</v>
      </c>
      <c r="J1825" s="10">
        <v>19.585904871</v>
      </c>
      <c r="K1825" s="10">
        <v>4.2728359999999999</v>
      </c>
      <c r="L1825" s="10">
        <v>1.9037800000000001E-2</v>
      </c>
      <c r="M1825" s="10">
        <f t="shared" si="33"/>
        <v>555.54186006099985</v>
      </c>
    </row>
    <row r="1826" spans="1:13" x14ac:dyDescent="0.3">
      <c r="A1826" s="10">
        <v>6</v>
      </c>
      <c r="B1826" s="10" t="s">
        <v>1066</v>
      </c>
      <c r="C1826" s="162" t="s">
        <v>22850</v>
      </c>
      <c r="D1826" s="10" t="s">
        <v>22849</v>
      </c>
      <c r="E1826" s="10">
        <v>130.72256899999999</v>
      </c>
      <c r="F1826" s="10">
        <v>131.58945861999999</v>
      </c>
      <c r="G1826" s="10">
        <v>444.44104440000001</v>
      </c>
      <c r="H1826" s="10">
        <v>0</v>
      </c>
      <c r="I1826" s="10">
        <v>6.9931262099999998</v>
      </c>
      <c r="J1826" s="10">
        <v>9.9680805434999993</v>
      </c>
      <c r="K1826" s="10">
        <v>11.834767451999999</v>
      </c>
      <c r="L1826" s="10">
        <v>0</v>
      </c>
      <c r="M1826" s="10">
        <f t="shared" si="33"/>
        <v>735.54904622550009</v>
      </c>
    </row>
    <row r="1827" spans="1:13" x14ac:dyDescent="0.3">
      <c r="A1827" s="10">
        <v>6</v>
      </c>
      <c r="B1827" s="10" t="s">
        <v>1066</v>
      </c>
      <c r="C1827" s="162" t="s">
        <v>22852</v>
      </c>
      <c r="D1827" s="10" t="s">
        <v>22851</v>
      </c>
      <c r="E1827" s="10">
        <v>92.463742999999994</v>
      </c>
      <c r="F1827" s="10">
        <v>118.97425661</v>
      </c>
      <c r="G1827" s="10">
        <v>0</v>
      </c>
      <c r="H1827" s="10">
        <v>0</v>
      </c>
      <c r="I1827" s="10">
        <v>5.0860371199999994</v>
      </c>
      <c r="J1827" s="10">
        <v>9.3330752182999994</v>
      </c>
      <c r="K1827" s="10">
        <v>0</v>
      </c>
      <c r="L1827" s="10">
        <v>0</v>
      </c>
      <c r="M1827" s="10">
        <f t="shared" si="33"/>
        <v>225.85711194829997</v>
      </c>
    </row>
    <row r="1828" spans="1:13" x14ac:dyDescent="0.3">
      <c r="A1828" s="10">
        <v>6</v>
      </c>
      <c r="B1828" s="10" t="s">
        <v>1066</v>
      </c>
      <c r="C1828" s="162" t="s">
        <v>22854</v>
      </c>
      <c r="D1828" s="10" t="s">
        <v>22853</v>
      </c>
      <c r="E1828" s="10">
        <v>2361.9004600000003</v>
      </c>
      <c r="F1828" s="10">
        <v>501.98389370000001</v>
      </c>
      <c r="G1828" s="10">
        <v>282.012</v>
      </c>
      <c r="H1828" s="10">
        <v>0</v>
      </c>
      <c r="I1828" s="10">
        <v>93.81203219999999</v>
      </c>
      <c r="J1828" s="10">
        <v>41.431483628999999</v>
      </c>
      <c r="K1828" s="10">
        <v>8.7436900000000009</v>
      </c>
      <c r="L1828" s="10">
        <v>0</v>
      </c>
      <c r="M1828" s="10">
        <f t="shared" si="33"/>
        <v>3289.8835595290002</v>
      </c>
    </row>
    <row r="1829" spans="1:13" x14ac:dyDescent="0.3">
      <c r="A1829" s="10">
        <v>6</v>
      </c>
      <c r="B1829" s="10" t="s">
        <v>1066</v>
      </c>
      <c r="C1829" s="162" t="s">
        <v>22855</v>
      </c>
      <c r="D1829" s="10" t="s">
        <v>25</v>
      </c>
      <c r="E1829" s="10">
        <v>135.58583200000001</v>
      </c>
      <c r="F1829" s="10">
        <v>94.029843584000005</v>
      </c>
      <c r="G1829" s="10">
        <v>0</v>
      </c>
      <c r="H1829" s="10">
        <v>0</v>
      </c>
      <c r="I1829" s="10">
        <v>7.2549304299999999</v>
      </c>
      <c r="J1829" s="10">
        <v>7.9763282574999996</v>
      </c>
      <c r="K1829" s="10">
        <v>0</v>
      </c>
      <c r="L1829" s="10">
        <v>0</v>
      </c>
      <c r="M1829" s="10">
        <f t="shared" si="33"/>
        <v>244.84693427150003</v>
      </c>
    </row>
    <row r="1830" spans="1:13" x14ac:dyDescent="0.3">
      <c r="A1830" s="10">
        <v>6</v>
      </c>
      <c r="B1830" s="10" t="s">
        <v>1066</v>
      </c>
      <c r="C1830" s="162" t="s">
        <v>22856</v>
      </c>
      <c r="D1830" s="10" t="s">
        <v>234</v>
      </c>
      <c r="E1830" s="10">
        <v>119.56966299999999</v>
      </c>
      <c r="F1830" s="10">
        <v>59.158801578000002</v>
      </c>
      <c r="G1830" s="10">
        <v>17.706607999999999</v>
      </c>
      <c r="H1830" s="10">
        <v>64.203500000000005</v>
      </c>
      <c r="I1830" s="10">
        <v>6.4609644599999996</v>
      </c>
      <c r="J1830" s="10">
        <v>3.5400731038000002</v>
      </c>
      <c r="K1830" s="10">
        <v>0.40098684000000001</v>
      </c>
      <c r="L1830" s="10">
        <v>2.058284</v>
      </c>
      <c r="M1830" s="10">
        <f t="shared" si="33"/>
        <v>273.09888098179999</v>
      </c>
    </row>
    <row r="1831" spans="1:13" x14ac:dyDescent="0.3">
      <c r="A1831" s="10">
        <v>6</v>
      </c>
      <c r="B1831" s="10" t="s">
        <v>1066</v>
      </c>
      <c r="C1831" s="162" t="s">
        <v>22858</v>
      </c>
      <c r="D1831" s="10" t="s">
        <v>22857</v>
      </c>
      <c r="E1831" s="10">
        <v>1458.693565</v>
      </c>
      <c r="F1831" s="10">
        <v>208.94228447</v>
      </c>
      <c r="G1831" s="10">
        <v>547.28292999999996</v>
      </c>
      <c r="H1831" s="10">
        <v>0</v>
      </c>
      <c r="I1831" s="10">
        <v>63.270629399999997</v>
      </c>
      <c r="J1831" s="10">
        <v>17.158100031</v>
      </c>
      <c r="K1831" s="10">
        <v>16.54579648</v>
      </c>
      <c r="L1831" s="10">
        <v>0</v>
      </c>
      <c r="M1831" s="10">
        <f t="shared" si="33"/>
        <v>2311.8933053809997</v>
      </c>
    </row>
    <row r="1832" spans="1:13" x14ac:dyDescent="0.3">
      <c r="A1832" s="10">
        <v>6</v>
      </c>
      <c r="B1832" s="10" t="s">
        <v>1066</v>
      </c>
      <c r="C1832" s="162" t="s">
        <v>22859</v>
      </c>
      <c r="D1832" s="10" t="s">
        <v>533</v>
      </c>
      <c r="E1832" s="10">
        <v>2011.6423459999999</v>
      </c>
      <c r="F1832" s="10">
        <v>719.56607078000002</v>
      </c>
      <c r="G1832" s="10">
        <v>247.57509949999999</v>
      </c>
      <c r="H1832" s="10">
        <v>74.412080000000003</v>
      </c>
      <c r="I1832" s="10">
        <v>76.198727700000006</v>
      </c>
      <c r="J1832" s="10">
        <v>60.695105726999998</v>
      </c>
      <c r="K1832" s="10">
        <v>7.3373784422000004</v>
      </c>
      <c r="L1832" s="10">
        <v>2.3855520000000001</v>
      </c>
      <c r="M1832" s="10">
        <f t="shared" si="33"/>
        <v>3199.8123601491998</v>
      </c>
    </row>
    <row r="1833" spans="1:13" x14ac:dyDescent="0.3">
      <c r="A1833" s="10">
        <v>6</v>
      </c>
      <c r="B1833" s="10" t="s">
        <v>1066</v>
      </c>
      <c r="C1833" s="162" t="s">
        <v>22860</v>
      </c>
      <c r="D1833" s="10" t="s">
        <v>557</v>
      </c>
      <c r="E1833" s="10">
        <v>1206.190873</v>
      </c>
      <c r="F1833" s="10">
        <v>315.43266691999997</v>
      </c>
      <c r="G1833" s="10">
        <v>316.38365090000002</v>
      </c>
      <c r="H1833" s="10">
        <v>0.23548115999999999</v>
      </c>
      <c r="I1833" s="10">
        <v>43.16392037</v>
      </c>
      <c r="J1833" s="10">
        <v>26.434202143</v>
      </c>
      <c r="K1833" s="10">
        <v>9.8093607340000002</v>
      </c>
      <c r="L1833" s="10">
        <v>7.5492199999999997E-3</v>
      </c>
      <c r="M1833" s="10">
        <f t="shared" si="33"/>
        <v>1917.657704447</v>
      </c>
    </row>
    <row r="1834" spans="1:13" x14ac:dyDescent="0.3">
      <c r="A1834" s="10">
        <v>6</v>
      </c>
      <c r="B1834" s="10" t="s">
        <v>1066</v>
      </c>
      <c r="C1834" s="162" t="s">
        <v>22861</v>
      </c>
      <c r="D1834" s="10" t="s">
        <v>29</v>
      </c>
      <c r="E1834" s="10">
        <v>74.112391000000002</v>
      </c>
      <c r="F1834" s="10">
        <v>52.542556363999999</v>
      </c>
      <c r="G1834" s="10">
        <v>3.3144300000000002</v>
      </c>
      <c r="H1834" s="10">
        <v>0</v>
      </c>
      <c r="I1834" s="10">
        <v>4.02506816</v>
      </c>
      <c r="J1834" s="10">
        <v>3.7653577724999998</v>
      </c>
      <c r="K1834" s="10">
        <v>7.5059200000000006E-2</v>
      </c>
      <c r="L1834" s="10">
        <v>0</v>
      </c>
      <c r="M1834" s="10">
        <f t="shared" si="33"/>
        <v>137.83486249649999</v>
      </c>
    </row>
    <row r="1835" spans="1:13" x14ac:dyDescent="0.3">
      <c r="A1835" s="10">
        <v>6</v>
      </c>
      <c r="B1835" s="10" t="s">
        <v>1066</v>
      </c>
      <c r="C1835" s="162" t="s">
        <v>22862</v>
      </c>
      <c r="D1835" s="10" t="s">
        <v>109</v>
      </c>
      <c r="E1835" s="10">
        <v>895.87286399999994</v>
      </c>
      <c r="F1835" s="10">
        <v>67.034071578999999</v>
      </c>
      <c r="G1835" s="10">
        <v>165.44495000000001</v>
      </c>
      <c r="H1835" s="10">
        <v>0</v>
      </c>
      <c r="I1835" s="10">
        <v>31.30144765</v>
      </c>
      <c r="J1835" s="10">
        <v>5.4672793613000001</v>
      </c>
      <c r="K1835" s="10">
        <v>5.0963709000000001</v>
      </c>
      <c r="L1835" s="10">
        <v>0</v>
      </c>
      <c r="M1835" s="10">
        <f t="shared" si="33"/>
        <v>1170.2169834903</v>
      </c>
    </row>
    <row r="1836" spans="1:13" x14ac:dyDescent="0.3">
      <c r="A1836" s="10">
        <v>6</v>
      </c>
      <c r="B1836" s="10" t="s">
        <v>1066</v>
      </c>
      <c r="C1836" s="162" t="s">
        <v>22863</v>
      </c>
      <c r="D1836" s="10" t="s">
        <v>64</v>
      </c>
      <c r="E1836" s="10">
        <v>57.481860000000005</v>
      </c>
      <c r="F1836" s="10">
        <v>32.918665322999999</v>
      </c>
      <c r="G1836" s="10">
        <v>0</v>
      </c>
      <c r="H1836" s="10">
        <v>0</v>
      </c>
      <c r="I1836" s="10">
        <v>3.1130119900000004</v>
      </c>
      <c r="J1836" s="10">
        <v>2.7905074609999998</v>
      </c>
      <c r="K1836" s="10">
        <v>0</v>
      </c>
      <c r="L1836" s="10">
        <v>0</v>
      </c>
      <c r="M1836" s="10">
        <f t="shared" si="33"/>
        <v>96.304044774000019</v>
      </c>
    </row>
    <row r="1837" spans="1:13" x14ac:dyDescent="0.3">
      <c r="A1837" s="10">
        <v>6</v>
      </c>
      <c r="B1837" s="10" t="s">
        <v>1066</v>
      </c>
      <c r="C1837" s="162" t="s">
        <v>22864</v>
      </c>
      <c r="D1837" s="10" t="s">
        <v>421</v>
      </c>
      <c r="E1837" s="10">
        <v>156.48908800000001</v>
      </c>
      <c r="F1837" s="10">
        <v>65.064952728999998</v>
      </c>
      <c r="G1837" s="10">
        <v>484.05976440000001</v>
      </c>
      <c r="H1837" s="10">
        <v>155.5521</v>
      </c>
      <c r="I1837" s="10">
        <v>8.6857015000000004</v>
      </c>
      <c r="J1837" s="10">
        <v>5.1036047418999999</v>
      </c>
      <c r="K1837" s="10">
        <v>15.002035741</v>
      </c>
      <c r="L1837" s="10">
        <v>4.9868009999999998</v>
      </c>
      <c r="M1837" s="10">
        <f t="shared" si="33"/>
        <v>894.94404811189997</v>
      </c>
    </row>
    <row r="1838" spans="1:13" x14ac:dyDescent="0.3">
      <c r="A1838" s="10">
        <v>6</v>
      </c>
      <c r="B1838" s="10" t="s">
        <v>1066</v>
      </c>
      <c r="C1838" s="162" t="s">
        <v>22865</v>
      </c>
      <c r="D1838" s="10" t="s">
        <v>340</v>
      </c>
      <c r="E1838" s="10">
        <v>61.669055</v>
      </c>
      <c r="F1838" s="10">
        <v>49.337005509999997</v>
      </c>
      <c r="G1838" s="10">
        <v>26.596999</v>
      </c>
      <c r="H1838" s="10">
        <v>0</v>
      </c>
      <c r="I1838" s="10">
        <v>3.36946938</v>
      </c>
      <c r="J1838" s="10">
        <v>3.8324133388999999</v>
      </c>
      <c r="K1838" s="10">
        <v>0.60231933999999998</v>
      </c>
      <c r="L1838" s="10">
        <v>0</v>
      </c>
      <c r="M1838" s="10">
        <f t="shared" si="33"/>
        <v>145.40726156890003</v>
      </c>
    </row>
    <row r="1839" spans="1:13" x14ac:dyDescent="0.3">
      <c r="A1839" s="10">
        <v>6</v>
      </c>
      <c r="B1839" s="10" t="s">
        <v>1066</v>
      </c>
      <c r="C1839" s="162" t="s">
        <v>22867</v>
      </c>
      <c r="D1839" s="10" t="s">
        <v>22866</v>
      </c>
      <c r="E1839" s="10">
        <v>143.73973899999999</v>
      </c>
      <c r="F1839" s="10">
        <v>482.50777297000002</v>
      </c>
      <c r="G1839" s="10">
        <v>25.838246999999999</v>
      </c>
      <c r="H1839" s="10">
        <v>231.4110819</v>
      </c>
      <c r="I1839" s="10">
        <v>7.9640709000000003</v>
      </c>
      <c r="J1839" s="10">
        <v>39.976822962999996</v>
      </c>
      <c r="K1839" s="10">
        <v>0.58887233000000005</v>
      </c>
      <c r="L1839" s="10">
        <v>7.4187281699999996</v>
      </c>
      <c r="M1839" s="10">
        <f t="shared" si="33"/>
        <v>939.44533523300004</v>
      </c>
    </row>
    <row r="1840" spans="1:13" x14ac:dyDescent="0.3">
      <c r="A1840" s="10">
        <v>6</v>
      </c>
      <c r="B1840" s="10" t="s">
        <v>1066</v>
      </c>
      <c r="C1840" s="162" t="s">
        <v>22868</v>
      </c>
      <c r="D1840" s="10" t="s">
        <v>271</v>
      </c>
      <c r="E1840" s="10">
        <v>60.096516999999999</v>
      </c>
      <c r="F1840" s="10">
        <v>52.467119656999998</v>
      </c>
      <c r="G1840" s="10">
        <v>46.576892999999998</v>
      </c>
      <c r="H1840" s="10">
        <v>0</v>
      </c>
      <c r="I1840" s="10">
        <v>3.2991005099999997</v>
      </c>
      <c r="J1840" s="10">
        <v>3.9605018667</v>
      </c>
      <c r="K1840" s="10">
        <v>1.0547876</v>
      </c>
      <c r="L1840" s="10">
        <v>0</v>
      </c>
      <c r="M1840" s="10">
        <f t="shared" si="33"/>
        <v>167.4549196337</v>
      </c>
    </row>
    <row r="1841" spans="1:13" x14ac:dyDescent="0.3">
      <c r="A1841" s="10">
        <v>6</v>
      </c>
      <c r="B1841" s="10" t="s">
        <v>1066</v>
      </c>
      <c r="C1841" s="162" t="s">
        <v>22870</v>
      </c>
      <c r="D1841" s="10" t="s">
        <v>22869</v>
      </c>
      <c r="E1841" s="10">
        <v>413.87241599999999</v>
      </c>
      <c r="F1841" s="10">
        <v>533.55799472000001</v>
      </c>
      <c r="G1841" s="10">
        <v>585.36415</v>
      </c>
      <c r="H1841" s="10">
        <v>0</v>
      </c>
      <c r="I1841" s="10">
        <v>16.4238401</v>
      </c>
      <c r="J1841" s="10">
        <v>45.436750603</v>
      </c>
      <c r="K1841" s="10">
        <v>17.897862700000001</v>
      </c>
      <c r="L1841" s="10">
        <v>0</v>
      </c>
      <c r="M1841" s="10">
        <f t="shared" si="33"/>
        <v>1612.5530141229999</v>
      </c>
    </row>
    <row r="1842" spans="1:13" x14ac:dyDescent="0.3">
      <c r="A1842" s="10">
        <v>6</v>
      </c>
      <c r="B1842" s="10" t="s">
        <v>1066</v>
      </c>
      <c r="C1842" s="162" t="s">
        <v>22871</v>
      </c>
      <c r="D1842" s="10" t="s">
        <v>66</v>
      </c>
      <c r="E1842" s="10">
        <v>202.78021799999999</v>
      </c>
      <c r="F1842" s="10">
        <v>86.749747178000007</v>
      </c>
      <c r="G1842" s="10">
        <v>691.1816</v>
      </c>
      <c r="H1842" s="10">
        <v>0</v>
      </c>
      <c r="I1842" s="10">
        <v>11.0398453</v>
      </c>
      <c r="J1842" s="10">
        <v>7.1750477165</v>
      </c>
      <c r="K1842" s="10">
        <v>18.581287</v>
      </c>
      <c r="L1842" s="10">
        <v>0</v>
      </c>
      <c r="M1842" s="10">
        <f t="shared" si="33"/>
        <v>1017.5077451945</v>
      </c>
    </row>
    <row r="1843" spans="1:13" x14ac:dyDescent="0.3">
      <c r="A1843" s="10">
        <v>6</v>
      </c>
      <c r="B1843" s="10" t="s">
        <v>1066</v>
      </c>
      <c r="C1843" s="162" t="s">
        <v>22873</v>
      </c>
      <c r="D1843" s="10" t="s">
        <v>22872</v>
      </c>
      <c r="E1843" s="10">
        <v>1212.50657</v>
      </c>
      <c r="F1843" s="10">
        <v>165.98447060999999</v>
      </c>
      <c r="G1843" s="10">
        <v>233.2334711</v>
      </c>
      <c r="H1843" s="10">
        <v>0</v>
      </c>
      <c r="I1843" s="10">
        <v>49.2337062</v>
      </c>
      <c r="J1843" s="10">
        <v>13.45253769</v>
      </c>
      <c r="K1843" s="10">
        <v>7.3808172000000001</v>
      </c>
      <c r="L1843" s="10">
        <v>0</v>
      </c>
      <c r="M1843" s="10">
        <f t="shared" si="33"/>
        <v>1681.7915728</v>
      </c>
    </row>
    <row r="1844" spans="1:13" x14ac:dyDescent="0.3">
      <c r="A1844" s="10">
        <v>6</v>
      </c>
      <c r="B1844" s="10" t="s">
        <v>1066</v>
      </c>
      <c r="C1844" s="162" t="s">
        <v>22875</v>
      </c>
      <c r="D1844" s="10" t="s">
        <v>22874</v>
      </c>
      <c r="E1844" s="10">
        <v>1699.6934840000001</v>
      </c>
      <c r="F1844" s="10">
        <v>345.75089644000002</v>
      </c>
      <c r="G1844" s="10">
        <v>41.834800000000001</v>
      </c>
      <c r="H1844" s="10">
        <v>0.23455699999999999</v>
      </c>
      <c r="I1844" s="10">
        <v>58.499300839999997</v>
      </c>
      <c r="J1844" s="10">
        <v>28.518805127</v>
      </c>
      <c r="K1844" s="10">
        <v>1.2970699999999999</v>
      </c>
      <c r="L1844" s="10">
        <v>7.5195699999999997E-3</v>
      </c>
      <c r="M1844" s="10">
        <f t="shared" si="33"/>
        <v>2175.8364329770011</v>
      </c>
    </row>
    <row r="1845" spans="1:13" x14ac:dyDescent="0.3">
      <c r="A1845" s="10">
        <v>6</v>
      </c>
      <c r="B1845" s="10" t="s">
        <v>1066</v>
      </c>
      <c r="C1845" s="162" t="s">
        <v>22876</v>
      </c>
      <c r="D1845" s="10" t="s">
        <v>67</v>
      </c>
      <c r="E1845" s="10">
        <v>8037.6674499999999</v>
      </c>
      <c r="F1845" s="10">
        <v>1359.2500749999999</v>
      </c>
      <c r="G1845" s="10">
        <v>1393.8808021</v>
      </c>
      <c r="H1845" s="10">
        <v>0</v>
      </c>
      <c r="I1845" s="10">
        <v>409.23548899999997</v>
      </c>
      <c r="J1845" s="10">
        <v>112.00956047</v>
      </c>
      <c r="K1845" s="10">
        <v>41.121857386000002</v>
      </c>
      <c r="L1845" s="10">
        <v>0</v>
      </c>
      <c r="M1845" s="10">
        <f t="shared" si="33"/>
        <v>11353.165233956002</v>
      </c>
    </row>
    <row r="1846" spans="1:13" x14ac:dyDescent="0.3">
      <c r="A1846" s="10">
        <v>6</v>
      </c>
      <c r="B1846" s="10" t="s">
        <v>1066</v>
      </c>
      <c r="C1846" s="162" t="s">
        <v>22877</v>
      </c>
      <c r="D1846" s="10" t="s">
        <v>305</v>
      </c>
      <c r="E1846" s="10">
        <v>175.599279</v>
      </c>
      <c r="F1846" s="10">
        <v>169.60116414999999</v>
      </c>
      <c r="G1846" s="10">
        <v>29.19885</v>
      </c>
      <c r="H1846" s="10">
        <v>0</v>
      </c>
      <c r="I1846" s="10">
        <v>9.5470102800000003</v>
      </c>
      <c r="J1846" s="10">
        <v>14.368765224000001</v>
      </c>
      <c r="K1846" s="10">
        <v>0.9032753</v>
      </c>
      <c r="L1846" s="10">
        <v>0</v>
      </c>
      <c r="M1846" s="10">
        <f t="shared" si="33"/>
        <v>399.21834395399998</v>
      </c>
    </row>
    <row r="1847" spans="1:13" x14ac:dyDescent="0.3">
      <c r="A1847" s="10">
        <v>6</v>
      </c>
      <c r="B1847" s="10" t="s">
        <v>1066</v>
      </c>
      <c r="C1847" s="162" t="s">
        <v>22881</v>
      </c>
      <c r="D1847" s="10" t="s">
        <v>22880</v>
      </c>
      <c r="E1847" s="10">
        <v>2121.9047100000003</v>
      </c>
      <c r="F1847" s="10">
        <v>247.59467613999999</v>
      </c>
      <c r="G1847" s="10">
        <v>396.73883089999998</v>
      </c>
      <c r="H1847" s="10">
        <v>0</v>
      </c>
      <c r="I1847" s="10">
        <v>102.87698159999999</v>
      </c>
      <c r="J1847" s="10">
        <v>20.427234333000001</v>
      </c>
      <c r="K1847" s="10">
        <v>11.862890862</v>
      </c>
      <c r="L1847" s="10">
        <v>0</v>
      </c>
      <c r="M1847" s="10">
        <f t="shared" si="33"/>
        <v>2901.4053238349998</v>
      </c>
    </row>
    <row r="1848" spans="1:13" x14ac:dyDescent="0.3">
      <c r="A1848" s="10">
        <v>6</v>
      </c>
      <c r="B1848" s="10" t="s">
        <v>1066</v>
      </c>
      <c r="C1848" s="162" t="s">
        <v>22882</v>
      </c>
      <c r="D1848" s="10" t="s">
        <v>363</v>
      </c>
      <c r="E1848" s="10">
        <v>160.079959</v>
      </c>
      <c r="F1848" s="10">
        <v>66.790898595000002</v>
      </c>
      <c r="G1848" s="10">
        <v>0.64842630000000001</v>
      </c>
      <c r="H1848" s="10">
        <v>0</v>
      </c>
      <c r="I1848" s="10">
        <v>8.5022474199999998</v>
      </c>
      <c r="J1848" s="10">
        <v>5.4828142729999998</v>
      </c>
      <c r="K1848" s="10">
        <v>1.743188E-2</v>
      </c>
      <c r="L1848" s="10">
        <v>0</v>
      </c>
      <c r="M1848" s="10">
        <f t="shared" si="33"/>
        <v>241.52177746800004</v>
      </c>
    </row>
    <row r="1849" spans="1:13" x14ac:dyDescent="0.3">
      <c r="A1849" s="10">
        <v>6</v>
      </c>
      <c r="B1849" s="10" t="s">
        <v>1066</v>
      </c>
      <c r="C1849" s="162" t="s">
        <v>22884</v>
      </c>
      <c r="D1849" s="10" t="s">
        <v>22883</v>
      </c>
      <c r="E1849" s="10">
        <v>137.26254900000001</v>
      </c>
      <c r="F1849" s="10">
        <v>41.771469246999999</v>
      </c>
      <c r="G1849" s="10">
        <v>0</v>
      </c>
      <c r="H1849" s="10">
        <v>0</v>
      </c>
      <c r="I1849" s="10">
        <v>7.26498153</v>
      </c>
      <c r="J1849" s="10">
        <v>3.4780279140000001</v>
      </c>
      <c r="K1849" s="10">
        <v>0</v>
      </c>
      <c r="L1849" s="10">
        <v>0</v>
      </c>
      <c r="M1849" s="10">
        <f t="shared" si="33"/>
        <v>189.777027691</v>
      </c>
    </row>
    <row r="1850" spans="1:13" x14ac:dyDescent="0.3">
      <c r="A1850" s="10">
        <v>6</v>
      </c>
      <c r="B1850" s="10" t="s">
        <v>1066</v>
      </c>
      <c r="C1850" s="162" t="s">
        <v>22886</v>
      </c>
      <c r="D1850" s="10" t="s">
        <v>22885</v>
      </c>
      <c r="E1850" s="10">
        <v>534.21271000000002</v>
      </c>
      <c r="F1850" s="10">
        <v>398.92388353000001</v>
      </c>
      <c r="G1850" s="10">
        <v>25.086626195000001</v>
      </c>
      <c r="H1850" s="10">
        <v>0</v>
      </c>
      <c r="I1850" s="10">
        <v>31.377229699999997</v>
      </c>
      <c r="J1850" s="10">
        <v>32.430318835000001</v>
      </c>
      <c r="K1850" s="10">
        <v>0.58256501869999999</v>
      </c>
      <c r="L1850" s="10">
        <v>0</v>
      </c>
      <c r="M1850" s="10">
        <f t="shared" si="33"/>
        <v>1022.6133332787001</v>
      </c>
    </row>
    <row r="1851" spans="1:13" x14ac:dyDescent="0.3">
      <c r="A1851" s="10">
        <v>6</v>
      </c>
      <c r="B1851" s="10" t="s">
        <v>1066</v>
      </c>
      <c r="C1851" s="162" t="s">
        <v>22887</v>
      </c>
      <c r="D1851" s="10" t="s">
        <v>852</v>
      </c>
      <c r="E1851" s="10">
        <v>217.88020999999998</v>
      </c>
      <c r="F1851" s="10">
        <v>93.187119358000004</v>
      </c>
      <c r="G1851" s="10">
        <v>380.3728868</v>
      </c>
      <c r="H1851" s="10">
        <v>0</v>
      </c>
      <c r="I1851" s="10">
        <v>11.809618670000001</v>
      </c>
      <c r="J1851" s="10">
        <v>7.1878361008000002</v>
      </c>
      <c r="K1851" s="10">
        <v>10.042196150000001</v>
      </c>
      <c r="L1851" s="10">
        <v>0</v>
      </c>
      <c r="M1851" s="10">
        <f t="shared" si="33"/>
        <v>720.4798670788</v>
      </c>
    </row>
    <row r="1852" spans="1:13" x14ac:dyDescent="0.3">
      <c r="A1852" s="10">
        <v>6</v>
      </c>
      <c r="B1852" s="10" t="s">
        <v>1066</v>
      </c>
      <c r="C1852" s="162" t="s">
        <v>22889</v>
      </c>
      <c r="D1852" s="10" t="s">
        <v>22888</v>
      </c>
      <c r="E1852" s="10">
        <v>185.394814</v>
      </c>
      <c r="F1852" s="10">
        <v>66.066649249999998</v>
      </c>
      <c r="G1852" s="10">
        <v>267.20972</v>
      </c>
      <c r="H1852" s="10">
        <v>0</v>
      </c>
      <c r="I1852" s="10">
        <v>9.8314888000000007</v>
      </c>
      <c r="J1852" s="10">
        <v>5.5317415538999999</v>
      </c>
      <c r="K1852" s="10">
        <v>8.1007221999999999</v>
      </c>
      <c r="L1852" s="10">
        <v>0</v>
      </c>
      <c r="M1852" s="10">
        <f t="shared" si="33"/>
        <v>542.13513580389997</v>
      </c>
    </row>
    <row r="1853" spans="1:13" x14ac:dyDescent="0.3">
      <c r="A1853" s="10">
        <v>6</v>
      </c>
      <c r="B1853" s="10" t="s">
        <v>1066</v>
      </c>
      <c r="C1853" s="162" t="s">
        <v>22879</v>
      </c>
      <c r="D1853" s="10" t="s">
        <v>22878</v>
      </c>
      <c r="E1853" s="10">
        <v>4143.3459219999995</v>
      </c>
      <c r="F1853" s="10">
        <v>376.92819330999998</v>
      </c>
      <c r="G1853" s="10">
        <v>84.8577382</v>
      </c>
      <c r="H1853" s="10">
        <v>0</v>
      </c>
      <c r="I1853" s="10">
        <v>144.94286309999998</v>
      </c>
      <c r="J1853" s="10">
        <v>31.879468573</v>
      </c>
      <c r="K1853" s="10">
        <v>2.6322847700000001</v>
      </c>
      <c r="L1853" s="10">
        <v>0</v>
      </c>
      <c r="M1853" s="10">
        <f t="shared" si="33"/>
        <v>4784.5864699530002</v>
      </c>
    </row>
    <row r="1854" spans="1:13" x14ac:dyDescent="0.3">
      <c r="A1854" s="10">
        <v>6</v>
      </c>
      <c r="B1854" s="10" t="s">
        <v>1066</v>
      </c>
      <c r="C1854" s="162" t="s">
        <v>22891</v>
      </c>
      <c r="D1854" s="10" t="s">
        <v>22890</v>
      </c>
      <c r="E1854" s="10">
        <v>68.963606999999996</v>
      </c>
      <c r="F1854" s="10">
        <v>48.263587508999997</v>
      </c>
      <c r="G1854" s="10">
        <v>0</v>
      </c>
      <c r="H1854" s="10">
        <v>9.3837700000000002</v>
      </c>
      <c r="I1854" s="10">
        <v>3.7653460399999998</v>
      </c>
      <c r="J1854" s="10">
        <v>3.9901261182000001</v>
      </c>
      <c r="K1854" s="10">
        <v>0</v>
      </c>
      <c r="L1854" s="10">
        <v>0.30083100000000002</v>
      </c>
      <c r="M1854" s="10">
        <f t="shared" si="33"/>
        <v>134.66726766719998</v>
      </c>
    </row>
    <row r="1855" spans="1:13" x14ac:dyDescent="0.3">
      <c r="A1855" s="10">
        <v>6</v>
      </c>
      <c r="B1855" s="10" t="s">
        <v>1066</v>
      </c>
      <c r="C1855" s="162" t="s">
        <v>22892</v>
      </c>
      <c r="D1855" s="10" t="s">
        <v>688</v>
      </c>
      <c r="E1855" s="10">
        <v>399.848679</v>
      </c>
      <c r="F1855" s="10">
        <v>153.01774187999999</v>
      </c>
      <c r="G1855" s="10">
        <v>22.345799</v>
      </c>
      <c r="H1855" s="10">
        <v>256.67597999999998</v>
      </c>
      <c r="I1855" s="10">
        <v>22.031372599999997</v>
      </c>
      <c r="J1855" s="10">
        <v>11.673483007</v>
      </c>
      <c r="K1855" s="10">
        <v>0.556043167</v>
      </c>
      <c r="L1855" s="10">
        <v>8.2287078000000005</v>
      </c>
      <c r="M1855" s="10">
        <f t="shared" si="33"/>
        <v>874.37780645399994</v>
      </c>
    </row>
    <row r="1856" spans="1:13" x14ac:dyDescent="0.3">
      <c r="A1856" s="10">
        <v>6</v>
      </c>
      <c r="B1856" s="10" t="s">
        <v>1066</v>
      </c>
      <c r="C1856" s="162" t="s">
        <v>22893</v>
      </c>
      <c r="D1856" s="10" t="s">
        <v>366</v>
      </c>
      <c r="E1856" s="10">
        <v>205.37568499999998</v>
      </c>
      <c r="F1856" s="10">
        <v>67.910836012999994</v>
      </c>
      <c r="G1856" s="10">
        <v>0</v>
      </c>
      <c r="H1856" s="10">
        <v>0</v>
      </c>
      <c r="I1856" s="10">
        <v>10.904861299999999</v>
      </c>
      <c r="J1856" s="10">
        <v>5.2969784942000002</v>
      </c>
      <c r="K1856" s="10">
        <v>0</v>
      </c>
      <c r="L1856" s="10">
        <v>0</v>
      </c>
      <c r="M1856" s="10">
        <f t="shared" si="33"/>
        <v>289.48836080719997</v>
      </c>
    </row>
    <row r="1857" spans="1:13" x14ac:dyDescent="0.3">
      <c r="A1857" s="10">
        <v>6</v>
      </c>
      <c r="B1857" s="10" t="s">
        <v>1066</v>
      </c>
      <c r="C1857" s="162" t="s">
        <v>22894</v>
      </c>
      <c r="D1857" s="10" t="s">
        <v>69</v>
      </c>
      <c r="E1857" s="10">
        <v>1738.39436</v>
      </c>
      <c r="F1857" s="10">
        <v>875.60727126999996</v>
      </c>
      <c r="G1857" s="10">
        <v>27.691289000000001</v>
      </c>
      <c r="H1857" s="10">
        <v>0</v>
      </c>
      <c r="I1857" s="10">
        <v>91.875971000000007</v>
      </c>
      <c r="J1857" s="10">
        <v>73.093110926999998</v>
      </c>
      <c r="K1857" s="10">
        <v>0.62710113999999995</v>
      </c>
      <c r="L1857" s="10">
        <v>0</v>
      </c>
      <c r="M1857" s="10">
        <f t="shared" si="33"/>
        <v>2807.2891033369997</v>
      </c>
    </row>
    <row r="1858" spans="1:13" x14ac:dyDescent="0.3">
      <c r="A1858" s="10">
        <v>6</v>
      </c>
      <c r="B1858" s="10" t="s">
        <v>1066</v>
      </c>
      <c r="C1858" s="162" t="s">
        <v>22896</v>
      </c>
      <c r="D1858" s="10" t="s">
        <v>22895</v>
      </c>
      <c r="E1858" s="10">
        <v>901.81500000000005</v>
      </c>
      <c r="F1858" s="10">
        <v>352.27926618999999</v>
      </c>
      <c r="G1858" s="10">
        <v>791.79698400999996</v>
      </c>
      <c r="H1858" s="10">
        <v>0.16071569999999999</v>
      </c>
      <c r="I1858" s="10">
        <v>38.798276999999999</v>
      </c>
      <c r="J1858" s="10">
        <v>29.524085415999998</v>
      </c>
      <c r="K1858" s="10">
        <v>24.549461881999999</v>
      </c>
      <c r="L1858" s="10">
        <v>5.1523200000000002E-3</v>
      </c>
      <c r="M1858" s="10">
        <f t="shared" si="33"/>
        <v>2138.928942518</v>
      </c>
    </row>
    <row r="1859" spans="1:13" x14ac:dyDescent="0.3">
      <c r="A1859" s="10">
        <v>6</v>
      </c>
      <c r="B1859" s="10" t="s">
        <v>1066</v>
      </c>
      <c r="C1859" s="162" t="s">
        <v>22898</v>
      </c>
      <c r="D1859" s="10" t="s">
        <v>22897</v>
      </c>
      <c r="E1859" s="10">
        <v>38.469489000000003</v>
      </c>
      <c r="F1859" s="10">
        <v>346.6266</v>
      </c>
      <c r="G1859" s="10">
        <v>299.20084100000003</v>
      </c>
      <c r="H1859" s="10">
        <v>0.20745910000000001</v>
      </c>
      <c r="I1859" s="10">
        <v>2.1045565399999999</v>
      </c>
      <c r="J1859" s="10">
        <v>29.375687889999998</v>
      </c>
      <c r="K1859" s="10">
        <v>9.2657497099999997</v>
      </c>
      <c r="L1859" s="10">
        <v>6.6508499999999998E-3</v>
      </c>
      <c r="M1859" s="10">
        <f t="shared" si="33"/>
        <v>725.25703409000005</v>
      </c>
    </row>
    <row r="1860" spans="1:13" x14ac:dyDescent="0.3">
      <c r="A1860" s="10">
        <v>6</v>
      </c>
      <c r="B1860" s="10" t="s">
        <v>1066</v>
      </c>
      <c r="C1860" s="162" t="s">
        <v>22900</v>
      </c>
      <c r="D1860" s="10" t="s">
        <v>22899</v>
      </c>
      <c r="E1860" s="10">
        <v>130.40224699999999</v>
      </c>
      <c r="F1860" s="10">
        <v>125.52306213999999</v>
      </c>
      <c r="G1860" s="10">
        <v>12.843101000000001</v>
      </c>
      <c r="H1860" s="10">
        <v>0</v>
      </c>
      <c r="I1860" s="10">
        <v>7.1156537399999999</v>
      </c>
      <c r="J1860" s="10">
        <v>9.8940928981000003</v>
      </c>
      <c r="K1860" s="10">
        <v>0.29084680000000002</v>
      </c>
      <c r="L1860" s="10">
        <v>0</v>
      </c>
      <c r="M1860" s="10">
        <f t="shared" si="33"/>
        <v>286.06900357809997</v>
      </c>
    </row>
    <row r="1861" spans="1:13" x14ac:dyDescent="0.3">
      <c r="A1861" s="10">
        <v>6</v>
      </c>
      <c r="B1861" s="10" t="s">
        <v>1184</v>
      </c>
      <c r="C1861" s="162" t="s">
        <v>24182</v>
      </c>
      <c r="D1861" s="10" t="s">
        <v>27329</v>
      </c>
      <c r="E1861" s="10">
        <v>1032.0463300000001</v>
      </c>
      <c r="F1861" s="10">
        <v>275.04392149</v>
      </c>
      <c r="G1861" s="10">
        <v>139.56285099999999</v>
      </c>
      <c r="H1861" s="10">
        <v>6.192069</v>
      </c>
      <c r="I1861" s="10">
        <v>44.232755699999998</v>
      </c>
      <c r="J1861" s="10">
        <v>22.610433010000001</v>
      </c>
      <c r="K1861" s="10">
        <v>4.2022055600000003</v>
      </c>
      <c r="L1861" s="10">
        <v>0.1985094</v>
      </c>
      <c r="M1861" s="10">
        <f t="shared" si="33"/>
        <v>1524.08907516</v>
      </c>
    </row>
    <row r="1862" spans="1:13" x14ac:dyDescent="0.3">
      <c r="A1862" s="10">
        <v>6</v>
      </c>
      <c r="B1862" s="10" t="s">
        <v>1184</v>
      </c>
      <c r="C1862" s="162" t="s">
        <v>24184</v>
      </c>
      <c r="D1862" s="10" t="s">
        <v>315</v>
      </c>
      <c r="E1862" s="10">
        <v>234.313479</v>
      </c>
      <c r="F1862" s="10">
        <v>69.257802521000002</v>
      </c>
      <c r="G1862" s="10">
        <v>190.06333739999999</v>
      </c>
      <c r="H1862" s="10">
        <v>0</v>
      </c>
      <c r="I1862" s="10">
        <v>13.111666699999999</v>
      </c>
      <c r="J1862" s="10">
        <v>5.7512884435</v>
      </c>
      <c r="K1862" s="10">
        <v>6.0378388899999997</v>
      </c>
      <c r="L1862" s="10">
        <v>0</v>
      </c>
      <c r="M1862" s="10">
        <f t="shared" si="33"/>
        <v>518.53541295449998</v>
      </c>
    </row>
    <row r="1863" spans="1:13" x14ac:dyDescent="0.3">
      <c r="A1863" s="10">
        <v>6</v>
      </c>
      <c r="B1863" s="10" t="s">
        <v>1184</v>
      </c>
      <c r="C1863" s="162" t="s">
        <v>24186</v>
      </c>
      <c r="D1863" s="10" t="s">
        <v>406</v>
      </c>
      <c r="E1863" s="10">
        <v>863.22388999999998</v>
      </c>
      <c r="F1863" s="10">
        <v>295.62793463000003</v>
      </c>
      <c r="G1863" s="10">
        <v>240.555916</v>
      </c>
      <c r="H1863" s="10">
        <v>1504.0510429000001</v>
      </c>
      <c r="I1863" s="10">
        <v>46.882318699999999</v>
      </c>
      <c r="J1863" s="10">
        <v>24.392562331000001</v>
      </c>
      <c r="K1863" s="10">
        <v>6.7919063399999997</v>
      </c>
      <c r="L1863" s="10">
        <v>53.210555992000003</v>
      </c>
      <c r="M1863" s="10">
        <f t="shared" ref="M1863:M1926" si="34">SUM(E1863:L1863)</f>
        <v>3034.7361268929999</v>
      </c>
    </row>
    <row r="1864" spans="1:13" x14ac:dyDescent="0.3">
      <c r="A1864" s="10">
        <v>6</v>
      </c>
      <c r="B1864" s="10" t="s">
        <v>1184</v>
      </c>
      <c r="C1864" s="162" t="s">
        <v>24188</v>
      </c>
      <c r="D1864" s="10" t="s">
        <v>27330</v>
      </c>
      <c r="E1864" s="10">
        <v>117.351788</v>
      </c>
      <c r="F1864" s="10">
        <v>101.59326609999999</v>
      </c>
      <c r="G1864" s="10">
        <v>18.242007999999998</v>
      </c>
      <c r="H1864" s="10">
        <v>67.456400000000002</v>
      </c>
      <c r="I1864" s="10">
        <v>6.8016360000000002</v>
      </c>
      <c r="J1864" s="10">
        <v>7.8503085393000003</v>
      </c>
      <c r="K1864" s="10">
        <v>0.53351736000000005</v>
      </c>
      <c r="L1864" s="10">
        <v>2.16256</v>
      </c>
      <c r="M1864" s="10">
        <f t="shared" si="34"/>
        <v>321.99148399929993</v>
      </c>
    </row>
    <row r="1865" spans="1:13" x14ac:dyDescent="0.3">
      <c r="A1865" s="10">
        <v>6</v>
      </c>
      <c r="B1865" s="10" t="s">
        <v>1184</v>
      </c>
      <c r="C1865" s="162" t="s">
        <v>24190</v>
      </c>
      <c r="D1865" s="10" t="s">
        <v>27331</v>
      </c>
      <c r="E1865" s="10">
        <v>286.84104100000002</v>
      </c>
      <c r="F1865" s="10">
        <v>286.74263724000002</v>
      </c>
      <c r="G1865" s="10">
        <v>99.569453100000004</v>
      </c>
      <c r="H1865" s="10">
        <v>0.24008499999999999</v>
      </c>
      <c r="I1865" s="10">
        <v>14.180301999999999</v>
      </c>
      <c r="J1865" s="10">
        <v>23.871873007000001</v>
      </c>
      <c r="K1865" s="10">
        <v>2.9051327470000001</v>
      </c>
      <c r="L1865" s="10">
        <v>7.6968039999999998E-3</v>
      </c>
      <c r="M1865" s="10">
        <f t="shared" si="34"/>
        <v>714.35822089800013</v>
      </c>
    </row>
    <row r="1866" spans="1:13" x14ac:dyDescent="0.3">
      <c r="A1866" s="10">
        <v>6</v>
      </c>
      <c r="B1866" s="10" t="s">
        <v>1184</v>
      </c>
      <c r="C1866" s="162" t="s">
        <v>24192</v>
      </c>
      <c r="D1866" s="10" t="s">
        <v>27332</v>
      </c>
      <c r="E1866" s="10">
        <v>280.93570200000005</v>
      </c>
      <c r="F1866" s="10">
        <v>152.39158682999999</v>
      </c>
      <c r="G1866" s="10">
        <v>300.78383575999999</v>
      </c>
      <c r="H1866" s="10">
        <v>0</v>
      </c>
      <c r="I1866" s="10">
        <v>16.123151</v>
      </c>
      <c r="J1866" s="10">
        <v>12.365265470000001</v>
      </c>
      <c r="K1866" s="10">
        <v>8.4293089182000003</v>
      </c>
      <c r="L1866" s="10">
        <v>0</v>
      </c>
      <c r="M1866" s="10">
        <f t="shared" si="34"/>
        <v>771.02884997820013</v>
      </c>
    </row>
    <row r="1867" spans="1:13" x14ac:dyDescent="0.3">
      <c r="A1867" s="10">
        <v>6</v>
      </c>
      <c r="B1867" s="10" t="s">
        <v>1184</v>
      </c>
      <c r="C1867" s="162" t="s">
        <v>24194</v>
      </c>
      <c r="D1867" s="10" t="s">
        <v>27333</v>
      </c>
      <c r="E1867" s="10">
        <v>585.64194499999996</v>
      </c>
      <c r="F1867" s="10">
        <v>61.376891985999997</v>
      </c>
      <c r="G1867" s="10">
        <v>145.36229663</v>
      </c>
      <c r="H1867" s="10">
        <v>0</v>
      </c>
      <c r="I1867" s="10">
        <v>22.752319100000001</v>
      </c>
      <c r="J1867" s="10">
        <v>4.5102119166000003</v>
      </c>
      <c r="K1867" s="10">
        <v>3.8978190421000001</v>
      </c>
      <c r="L1867" s="10">
        <v>0</v>
      </c>
      <c r="M1867" s="10">
        <f t="shared" si="34"/>
        <v>823.54148367469998</v>
      </c>
    </row>
    <row r="1868" spans="1:13" x14ac:dyDescent="0.3">
      <c r="A1868" s="10">
        <v>6</v>
      </c>
      <c r="B1868" s="10" t="s">
        <v>1184</v>
      </c>
      <c r="C1868" s="162" t="s">
        <v>24196</v>
      </c>
      <c r="D1868" s="10" t="s">
        <v>408</v>
      </c>
      <c r="E1868" s="10">
        <v>1424.7546199999999</v>
      </c>
      <c r="F1868" s="10">
        <v>477.65901373000003</v>
      </c>
      <c r="G1868" s="10">
        <v>368.15854505999999</v>
      </c>
      <c r="H1868" s="10">
        <v>0</v>
      </c>
      <c r="I1868" s="10">
        <v>79.171313100000006</v>
      </c>
      <c r="J1868" s="10">
        <v>39.097575124000002</v>
      </c>
      <c r="K1868" s="10">
        <v>10.504447491000001</v>
      </c>
      <c r="L1868" s="10">
        <v>0</v>
      </c>
      <c r="M1868" s="10">
        <f t="shared" si="34"/>
        <v>2399.3455145049998</v>
      </c>
    </row>
    <row r="1869" spans="1:13" x14ac:dyDescent="0.3">
      <c r="A1869" s="10">
        <v>6</v>
      </c>
      <c r="B1869" s="10" t="s">
        <v>1184</v>
      </c>
      <c r="C1869" s="162" t="s">
        <v>24198</v>
      </c>
      <c r="D1869" s="10" t="s">
        <v>410</v>
      </c>
      <c r="E1869" s="10">
        <v>2862.22948</v>
      </c>
      <c r="F1869" s="10">
        <v>778.17030618000001</v>
      </c>
      <c r="G1869" s="10">
        <v>1035.7365798999999</v>
      </c>
      <c r="H1869" s="10">
        <v>0</v>
      </c>
      <c r="I1869" s="10">
        <v>163.65078399999999</v>
      </c>
      <c r="J1869" s="10">
        <v>61.606008160999998</v>
      </c>
      <c r="K1869" s="10">
        <v>28.960900862999999</v>
      </c>
      <c r="L1869" s="10">
        <v>0</v>
      </c>
      <c r="M1869" s="10">
        <f t="shared" si="34"/>
        <v>4930.354059104</v>
      </c>
    </row>
    <row r="1870" spans="1:13" x14ac:dyDescent="0.3">
      <c r="A1870" s="10">
        <v>6</v>
      </c>
      <c r="B1870" s="10" t="s">
        <v>1184</v>
      </c>
      <c r="C1870" s="162" t="s">
        <v>24200</v>
      </c>
      <c r="D1870" s="10" t="s">
        <v>411</v>
      </c>
      <c r="E1870" s="10">
        <v>2185.10995</v>
      </c>
      <c r="F1870" s="10">
        <v>662.83517929000004</v>
      </c>
      <c r="G1870" s="10">
        <v>778.96305008000002</v>
      </c>
      <c r="H1870" s="10">
        <v>4537.0806199999997</v>
      </c>
      <c r="I1870" s="10">
        <v>108.80371600000001</v>
      </c>
      <c r="J1870" s="10">
        <v>54.402838963999997</v>
      </c>
      <c r="K1870" s="10">
        <v>23.587433395000001</v>
      </c>
      <c r="L1870" s="10">
        <v>183.9744718</v>
      </c>
      <c r="M1870" s="10">
        <f t="shared" si="34"/>
        <v>8534.7572595290003</v>
      </c>
    </row>
    <row r="1871" spans="1:13" x14ac:dyDescent="0.3">
      <c r="A1871" s="10">
        <v>6</v>
      </c>
      <c r="B1871" s="10" t="s">
        <v>1184</v>
      </c>
      <c r="C1871" s="162" t="s">
        <v>24202</v>
      </c>
      <c r="D1871" s="10" t="s">
        <v>655</v>
      </c>
      <c r="E1871" s="10">
        <v>123.092445</v>
      </c>
      <c r="F1871" s="10">
        <v>69.941775551999996</v>
      </c>
      <c r="G1871" s="10">
        <v>158.22227000000001</v>
      </c>
      <c r="H1871" s="10">
        <v>334.78759000000002</v>
      </c>
      <c r="I1871" s="10">
        <v>6.7698000299999999</v>
      </c>
      <c r="J1871" s="10">
        <v>5.6489049247000001</v>
      </c>
      <c r="K1871" s="10">
        <v>5.0263249999999999</v>
      </c>
      <c r="L1871" s="10">
        <v>10.732843799999999</v>
      </c>
      <c r="M1871" s="10">
        <f t="shared" si="34"/>
        <v>714.22195430670001</v>
      </c>
    </row>
    <row r="1872" spans="1:13" x14ac:dyDescent="0.3">
      <c r="A1872" s="10">
        <v>6</v>
      </c>
      <c r="B1872" s="10" t="s">
        <v>1184</v>
      </c>
      <c r="C1872" s="162" t="s">
        <v>24204</v>
      </c>
      <c r="D1872" s="10" t="s">
        <v>865</v>
      </c>
      <c r="E1872" s="10">
        <v>46.132642899999993</v>
      </c>
      <c r="F1872" s="10">
        <v>169.00326894</v>
      </c>
      <c r="G1872" s="10">
        <v>0</v>
      </c>
      <c r="H1872" s="10">
        <v>7217.7400349999998</v>
      </c>
      <c r="I1872" s="10">
        <v>2.6178437700000003</v>
      </c>
      <c r="J1872" s="10">
        <v>6.1123643033999997</v>
      </c>
      <c r="K1872" s="10">
        <v>0</v>
      </c>
      <c r="L1872" s="10">
        <v>255.0512962</v>
      </c>
      <c r="M1872" s="10">
        <f t="shared" si="34"/>
        <v>7696.6574511133995</v>
      </c>
    </row>
    <row r="1873" spans="1:13" x14ac:dyDescent="0.3">
      <c r="A1873" s="10">
        <v>6</v>
      </c>
      <c r="B1873" s="10" t="s">
        <v>1184</v>
      </c>
      <c r="C1873" s="162" t="s">
        <v>24206</v>
      </c>
      <c r="D1873" s="10" t="s">
        <v>27334</v>
      </c>
      <c r="E1873" s="10">
        <v>87.682683000000011</v>
      </c>
      <c r="F1873" s="10">
        <v>208.49229826000001</v>
      </c>
      <c r="G1873" s="10">
        <v>0</v>
      </c>
      <c r="H1873" s="10">
        <v>519.81487700000002</v>
      </c>
      <c r="I1873" s="10">
        <v>4.8428987899999996</v>
      </c>
      <c r="J1873" s="10">
        <v>17.113509872000002</v>
      </c>
      <c r="K1873" s="10">
        <v>0</v>
      </c>
      <c r="L1873" s="10">
        <v>16.664530500000001</v>
      </c>
      <c r="M1873" s="10">
        <f t="shared" si="34"/>
        <v>854.61079742200013</v>
      </c>
    </row>
    <row r="1874" spans="1:13" x14ac:dyDescent="0.3">
      <c r="A1874" s="10">
        <v>6</v>
      </c>
      <c r="B1874" s="10" t="s">
        <v>1184</v>
      </c>
      <c r="C1874" s="162" t="s">
        <v>24208</v>
      </c>
      <c r="D1874" s="10" t="s">
        <v>846</v>
      </c>
      <c r="E1874" s="10">
        <v>98.003188999999992</v>
      </c>
      <c r="F1874" s="10">
        <v>55.370573041</v>
      </c>
      <c r="G1874" s="10">
        <v>25.522130700000002</v>
      </c>
      <c r="H1874" s="10">
        <v>0</v>
      </c>
      <c r="I1874" s="10">
        <v>5.4364594000000004</v>
      </c>
      <c r="J1874" s="10">
        <v>4.1961506397999999</v>
      </c>
      <c r="K1874" s="10">
        <v>0.57797926399999999</v>
      </c>
      <c r="L1874" s="10">
        <v>0</v>
      </c>
      <c r="M1874" s="10">
        <f t="shared" si="34"/>
        <v>189.10648204479998</v>
      </c>
    </row>
    <row r="1875" spans="1:13" x14ac:dyDescent="0.3">
      <c r="A1875" s="10">
        <v>6</v>
      </c>
      <c r="B1875" s="10" t="s">
        <v>1184</v>
      </c>
      <c r="C1875" s="162" t="s">
        <v>24210</v>
      </c>
      <c r="D1875" s="10" t="s">
        <v>27335</v>
      </c>
      <c r="E1875" s="10">
        <v>79.766976</v>
      </c>
      <c r="F1875" s="10">
        <v>257.20721688999998</v>
      </c>
      <c r="G1875" s="10">
        <v>0</v>
      </c>
      <c r="H1875" s="10">
        <v>536.62854000000004</v>
      </c>
      <c r="I1875" s="10">
        <v>4.7703705999999997</v>
      </c>
      <c r="J1875" s="10">
        <v>20.436337233</v>
      </c>
      <c r="K1875" s="10">
        <v>0</v>
      </c>
      <c r="L1875" s="10">
        <v>17.2035977</v>
      </c>
      <c r="M1875" s="10">
        <f t="shared" si="34"/>
        <v>916.01303842300001</v>
      </c>
    </row>
    <row r="1876" spans="1:13" x14ac:dyDescent="0.3">
      <c r="A1876" s="10">
        <v>6</v>
      </c>
      <c r="B1876" s="10" t="s">
        <v>1184</v>
      </c>
      <c r="C1876" s="162" t="s">
        <v>24212</v>
      </c>
      <c r="D1876" s="10" t="s">
        <v>27336</v>
      </c>
      <c r="E1876" s="10">
        <v>679.27867000000003</v>
      </c>
      <c r="F1876" s="10">
        <v>79.755182794000007</v>
      </c>
      <c r="G1876" s="10">
        <v>313.55710195</v>
      </c>
      <c r="H1876" s="10">
        <v>0</v>
      </c>
      <c r="I1876" s="10">
        <v>28.5865823</v>
      </c>
      <c r="J1876" s="10">
        <v>6.2645524463999998</v>
      </c>
      <c r="K1876" s="10">
        <v>8.7638619565999996</v>
      </c>
      <c r="L1876" s="10">
        <v>0</v>
      </c>
      <c r="M1876" s="10">
        <f t="shared" si="34"/>
        <v>1116.2059514470002</v>
      </c>
    </row>
    <row r="1877" spans="1:13" x14ac:dyDescent="0.3">
      <c r="A1877" s="10">
        <v>6</v>
      </c>
      <c r="B1877" s="10" t="s">
        <v>1184</v>
      </c>
      <c r="C1877" s="162" t="s">
        <v>24214</v>
      </c>
      <c r="D1877" s="10" t="s">
        <v>413</v>
      </c>
      <c r="E1877" s="10">
        <v>2620.7013900000002</v>
      </c>
      <c r="F1877" s="10">
        <v>1139.4160185999999</v>
      </c>
      <c r="G1877" s="10">
        <v>223.75526338</v>
      </c>
      <c r="H1877" s="10">
        <v>1674.547677</v>
      </c>
      <c r="I1877" s="10">
        <v>162.515221</v>
      </c>
      <c r="J1877" s="10">
        <v>94.606588113000001</v>
      </c>
      <c r="K1877" s="10">
        <v>6.1058768282999996</v>
      </c>
      <c r="L1877" s="10">
        <v>99.580641469</v>
      </c>
      <c r="M1877" s="10">
        <f t="shared" si="34"/>
        <v>6021.2286763902994</v>
      </c>
    </row>
    <row r="1878" spans="1:13" x14ac:dyDescent="0.3">
      <c r="A1878" s="10">
        <v>6</v>
      </c>
      <c r="B1878" s="10" t="s">
        <v>1184</v>
      </c>
      <c r="C1878" s="162" t="s">
        <v>24216</v>
      </c>
      <c r="D1878" s="10" t="s">
        <v>27337</v>
      </c>
      <c r="E1878" s="10">
        <v>44.932967000000005</v>
      </c>
      <c r="F1878" s="10">
        <v>274.15256497000001</v>
      </c>
      <c r="G1878" s="10">
        <v>25.692971</v>
      </c>
      <c r="H1878" s="10">
        <v>166.23410000000001</v>
      </c>
      <c r="I1878" s="10">
        <v>2.5136504899999998</v>
      </c>
      <c r="J1878" s="10">
        <v>23.091229001999999</v>
      </c>
      <c r="K1878" s="10">
        <v>0.58184719600000001</v>
      </c>
      <c r="L1878" s="10">
        <v>5.3292400000000004</v>
      </c>
      <c r="M1878" s="10">
        <f t="shared" si="34"/>
        <v>542.52856965800004</v>
      </c>
    </row>
    <row r="1879" spans="1:13" x14ac:dyDescent="0.3">
      <c r="A1879" s="10">
        <v>6</v>
      </c>
      <c r="B1879" s="10" t="s">
        <v>1184</v>
      </c>
      <c r="C1879" s="162" t="s">
        <v>24218</v>
      </c>
      <c r="D1879" s="10" t="s">
        <v>27338</v>
      </c>
      <c r="E1879" s="10">
        <v>151.905069</v>
      </c>
      <c r="F1879" s="10">
        <v>60.134289389000003</v>
      </c>
      <c r="G1879" s="10">
        <v>16.849520399999999</v>
      </c>
      <c r="H1879" s="10">
        <v>0</v>
      </c>
      <c r="I1879" s="10">
        <v>8.4657424999999993</v>
      </c>
      <c r="J1879" s="10">
        <v>4.9515560811999997</v>
      </c>
      <c r="K1879" s="10">
        <v>0.39240965</v>
      </c>
      <c r="L1879" s="10">
        <v>0</v>
      </c>
      <c r="M1879" s="10">
        <f t="shared" si="34"/>
        <v>242.69858702019999</v>
      </c>
    </row>
    <row r="1880" spans="1:13" x14ac:dyDescent="0.3">
      <c r="A1880" s="10">
        <v>6</v>
      </c>
      <c r="B1880" s="10" t="s">
        <v>1184</v>
      </c>
      <c r="C1880" s="162" t="s">
        <v>24220</v>
      </c>
      <c r="D1880" s="10" t="s">
        <v>27339</v>
      </c>
      <c r="E1880" s="10">
        <v>213.85669799999999</v>
      </c>
      <c r="F1880" s="10">
        <v>166.51510574</v>
      </c>
      <c r="G1880" s="10">
        <v>64.675038000000001</v>
      </c>
      <c r="H1880" s="10">
        <v>0</v>
      </c>
      <c r="I1880" s="10">
        <v>11.070772799999999</v>
      </c>
      <c r="J1880" s="10">
        <v>13.653919881</v>
      </c>
      <c r="K1880" s="10">
        <v>1.9155220799999999</v>
      </c>
      <c r="L1880" s="10">
        <v>0</v>
      </c>
      <c r="M1880" s="10">
        <f t="shared" si="34"/>
        <v>471.68705650099997</v>
      </c>
    </row>
    <row r="1881" spans="1:13" x14ac:dyDescent="0.3">
      <c r="A1881" s="10">
        <v>6</v>
      </c>
      <c r="B1881" s="10" t="s">
        <v>1184</v>
      </c>
      <c r="C1881" s="162" t="s">
        <v>24222</v>
      </c>
      <c r="D1881" s="10" t="s">
        <v>666</v>
      </c>
      <c r="E1881" s="10">
        <v>148.036756</v>
      </c>
      <c r="F1881" s="10">
        <v>250.39432496000001</v>
      </c>
      <c r="G1881" s="10">
        <v>0</v>
      </c>
      <c r="H1881" s="10">
        <v>0</v>
      </c>
      <c r="I1881" s="10">
        <v>8.2652024999999991</v>
      </c>
      <c r="J1881" s="10">
        <v>21.141862254999999</v>
      </c>
      <c r="K1881" s="10">
        <v>0</v>
      </c>
      <c r="L1881" s="10">
        <v>0</v>
      </c>
      <c r="M1881" s="10">
        <f t="shared" si="34"/>
        <v>427.838145715</v>
      </c>
    </row>
    <row r="1882" spans="1:13" x14ac:dyDescent="0.3">
      <c r="A1882" s="10">
        <v>6</v>
      </c>
      <c r="B1882" s="10" t="s">
        <v>1184</v>
      </c>
      <c r="C1882" s="162" t="s">
        <v>24224</v>
      </c>
      <c r="D1882" s="10" t="s">
        <v>614</v>
      </c>
      <c r="E1882" s="10">
        <v>203.68714600000001</v>
      </c>
      <c r="F1882" s="10">
        <v>70.002499158999996</v>
      </c>
      <c r="G1882" s="10">
        <v>227.625023</v>
      </c>
      <c r="H1882" s="10">
        <v>0</v>
      </c>
      <c r="I1882" s="10">
        <v>11.313368800000001</v>
      </c>
      <c r="J1882" s="10">
        <v>5.5822107280999997</v>
      </c>
      <c r="K1882" s="10">
        <v>6.8954554899999998</v>
      </c>
      <c r="L1882" s="10">
        <v>0</v>
      </c>
      <c r="M1882" s="10">
        <f t="shared" si="34"/>
        <v>525.10570317710005</v>
      </c>
    </row>
    <row r="1883" spans="1:13" x14ac:dyDescent="0.3">
      <c r="A1883" s="10">
        <v>6</v>
      </c>
      <c r="B1883" s="10" t="s">
        <v>1184</v>
      </c>
      <c r="C1883" s="162" t="s">
        <v>24226</v>
      </c>
      <c r="D1883" s="10" t="s">
        <v>27340</v>
      </c>
      <c r="E1883" s="10">
        <v>471.32303000000002</v>
      </c>
      <c r="F1883" s="10">
        <v>390.92598760999999</v>
      </c>
      <c r="G1883" s="10">
        <v>110.9837536</v>
      </c>
      <c r="H1883" s="10">
        <v>1796.5754809</v>
      </c>
      <c r="I1883" s="10">
        <v>28.0720983</v>
      </c>
      <c r="J1883" s="10">
        <v>25.917421402999999</v>
      </c>
      <c r="K1883" s="10">
        <v>3.2160561539999999</v>
      </c>
      <c r="L1883" s="10">
        <v>59.348678880000001</v>
      </c>
      <c r="M1883" s="10">
        <f t="shared" si="34"/>
        <v>2886.3625068470001</v>
      </c>
    </row>
    <row r="1884" spans="1:13" x14ac:dyDescent="0.3">
      <c r="A1884" s="10">
        <v>6</v>
      </c>
      <c r="B1884" s="10" t="s">
        <v>1184</v>
      </c>
      <c r="C1884" s="162" t="s">
        <v>24228</v>
      </c>
      <c r="D1884" s="10" t="s">
        <v>414</v>
      </c>
      <c r="E1884" s="10">
        <v>477.42090200000001</v>
      </c>
      <c r="F1884" s="10">
        <v>184.60549592000001</v>
      </c>
      <c r="G1884" s="10">
        <v>200.87852000000001</v>
      </c>
      <c r="H1884" s="10">
        <v>2385.754093</v>
      </c>
      <c r="I1884" s="10">
        <v>20.427623799999999</v>
      </c>
      <c r="J1884" s="10">
        <v>14.258216774999999</v>
      </c>
      <c r="K1884" s="10">
        <v>6.3318981000000001</v>
      </c>
      <c r="L1884" s="10">
        <v>84.976172500000004</v>
      </c>
      <c r="M1884" s="10">
        <f t="shared" si="34"/>
        <v>3374.6529220950006</v>
      </c>
    </row>
    <row r="1885" spans="1:13" x14ac:dyDescent="0.3">
      <c r="A1885" s="10">
        <v>6</v>
      </c>
      <c r="B1885" s="10" t="s">
        <v>1184</v>
      </c>
      <c r="C1885" s="162" t="s">
        <v>24230</v>
      </c>
      <c r="D1885" s="10" t="s">
        <v>163</v>
      </c>
      <c r="E1885" s="10">
        <v>81.396883000000003</v>
      </c>
      <c r="F1885" s="10">
        <v>60.563000907999999</v>
      </c>
      <c r="G1885" s="10">
        <v>2.0013502999999998E-2</v>
      </c>
      <c r="H1885" s="10">
        <v>0</v>
      </c>
      <c r="I1885" s="10">
        <v>4.5359587799999996</v>
      </c>
      <c r="J1885" s="10">
        <v>4.6612879791999999</v>
      </c>
      <c r="K1885" s="10">
        <v>5.3803149999999997E-4</v>
      </c>
      <c r="L1885" s="10">
        <v>0</v>
      </c>
      <c r="M1885" s="10">
        <f t="shared" si="34"/>
        <v>151.17768220170001</v>
      </c>
    </row>
    <row r="1886" spans="1:13" x14ac:dyDescent="0.3">
      <c r="A1886" s="10">
        <v>6</v>
      </c>
      <c r="B1886" s="10" t="s">
        <v>1184</v>
      </c>
      <c r="C1886" s="162" t="s">
        <v>24232</v>
      </c>
      <c r="D1886" s="10" t="s">
        <v>23</v>
      </c>
      <c r="E1886" s="10">
        <v>1072.3648800000001</v>
      </c>
      <c r="F1886" s="10">
        <v>1043.4360343999999</v>
      </c>
      <c r="G1886" s="10">
        <v>365.35972071999998</v>
      </c>
      <c r="H1886" s="10">
        <v>13409.0759</v>
      </c>
      <c r="I1886" s="10">
        <v>67.087512000000004</v>
      </c>
      <c r="J1886" s="10">
        <v>78.918436421999999</v>
      </c>
      <c r="K1886" s="10">
        <v>10.36028539</v>
      </c>
      <c r="L1886" s="10">
        <v>641.03287999999998</v>
      </c>
      <c r="M1886" s="10">
        <f t="shared" si="34"/>
        <v>16687.635648931999</v>
      </c>
    </row>
    <row r="1887" spans="1:13" x14ac:dyDescent="0.3">
      <c r="A1887" s="10">
        <v>6</v>
      </c>
      <c r="B1887" s="10" t="s">
        <v>1184</v>
      </c>
      <c r="C1887" s="162" t="s">
        <v>24234</v>
      </c>
      <c r="D1887" s="10" t="s">
        <v>24683</v>
      </c>
      <c r="E1887" s="10">
        <v>747.12181999999996</v>
      </c>
      <c r="F1887" s="10">
        <v>267.41539355999998</v>
      </c>
      <c r="G1887" s="10">
        <v>216.069243</v>
      </c>
      <c r="H1887" s="10">
        <v>6.356522</v>
      </c>
      <c r="I1887" s="10">
        <v>30.780564099999999</v>
      </c>
      <c r="J1887" s="10">
        <v>22.468665147999999</v>
      </c>
      <c r="K1887" s="10">
        <v>6.75662173</v>
      </c>
      <c r="L1887" s="10">
        <v>0.20378170000000001</v>
      </c>
      <c r="M1887" s="10">
        <f t="shared" si="34"/>
        <v>1297.1726112379999</v>
      </c>
    </row>
    <row r="1888" spans="1:13" x14ac:dyDescent="0.3">
      <c r="A1888" s="10">
        <v>6</v>
      </c>
      <c r="B1888" s="10" t="s">
        <v>1184</v>
      </c>
      <c r="C1888" s="162" t="s">
        <v>24240</v>
      </c>
      <c r="D1888" s="10" t="s">
        <v>26380</v>
      </c>
      <c r="E1888" s="10">
        <v>91.219898999999998</v>
      </c>
      <c r="F1888" s="10">
        <v>68.730395874999999</v>
      </c>
      <c r="G1888" s="10">
        <v>74.682489000000004</v>
      </c>
      <c r="H1888" s="10">
        <v>0</v>
      </c>
      <c r="I1888" s="10">
        <v>5.0746585599999996</v>
      </c>
      <c r="J1888" s="10">
        <v>4.2658877818000001</v>
      </c>
      <c r="K1888" s="10">
        <v>2.3724764999999999</v>
      </c>
      <c r="L1888" s="10">
        <v>0</v>
      </c>
      <c r="M1888" s="10">
        <f t="shared" si="34"/>
        <v>246.34580671679998</v>
      </c>
    </row>
    <row r="1889" spans="1:13" x14ac:dyDescent="0.3">
      <c r="A1889" s="10">
        <v>6</v>
      </c>
      <c r="B1889" s="10" t="s">
        <v>1184</v>
      </c>
      <c r="C1889" s="162" t="s">
        <v>24236</v>
      </c>
      <c r="D1889" s="10" t="s">
        <v>416</v>
      </c>
      <c r="E1889" s="10">
        <v>1492.1275500000002</v>
      </c>
      <c r="F1889" s="10">
        <v>800.50747822000005</v>
      </c>
      <c r="G1889" s="10">
        <v>172.66749440000001</v>
      </c>
      <c r="H1889" s="10">
        <v>0</v>
      </c>
      <c r="I1889" s="10">
        <v>94.089303999999998</v>
      </c>
      <c r="J1889" s="10">
        <v>61.686675714000003</v>
      </c>
      <c r="K1889" s="10">
        <v>4.9749239999999997</v>
      </c>
      <c r="L1889" s="10">
        <v>0</v>
      </c>
      <c r="M1889" s="10">
        <f t="shared" si="34"/>
        <v>2626.0534263340005</v>
      </c>
    </row>
    <row r="1890" spans="1:13" x14ac:dyDescent="0.3">
      <c r="A1890" s="10">
        <v>6</v>
      </c>
      <c r="B1890" s="10" t="s">
        <v>1184</v>
      </c>
      <c r="C1890" s="162" t="s">
        <v>24238</v>
      </c>
      <c r="D1890" s="10" t="s">
        <v>418</v>
      </c>
      <c r="E1890" s="10">
        <v>440.82295999999997</v>
      </c>
      <c r="F1890" s="10">
        <v>302.64656676999999</v>
      </c>
      <c r="G1890" s="10">
        <v>129.96208060000001</v>
      </c>
      <c r="H1890" s="10">
        <v>29127.004499999999</v>
      </c>
      <c r="I1890" s="10">
        <v>26.692965000000001</v>
      </c>
      <c r="J1890" s="10">
        <v>17.884795053000001</v>
      </c>
      <c r="K1890" s="10">
        <v>3.8248372920000002</v>
      </c>
      <c r="L1890" s="10">
        <v>949.47511599999996</v>
      </c>
      <c r="M1890" s="10">
        <f t="shared" si="34"/>
        <v>30998.313820714997</v>
      </c>
    </row>
    <row r="1891" spans="1:13" x14ac:dyDescent="0.3">
      <c r="A1891" s="10">
        <v>6</v>
      </c>
      <c r="B1891" s="10" t="s">
        <v>1184</v>
      </c>
      <c r="C1891" s="162" t="s">
        <v>24242</v>
      </c>
      <c r="D1891" s="10" t="s">
        <v>556</v>
      </c>
      <c r="E1891" s="10">
        <v>843.82393000000002</v>
      </c>
      <c r="F1891" s="10">
        <v>128.63278395</v>
      </c>
      <c r="G1891" s="10">
        <v>224.74958000000001</v>
      </c>
      <c r="H1891" s="10">
        <v>0</v>
      </c>
      <c r="I1891" s="10">
        <v>36.6180868</v>
      </c>
      <c r="J1891" s="10">
        <v>10.552051908999999</v>
      </c>
      <c r="K1891" s="10">
        <v>6.0420324000000001</v>
      </c>
      <c r="L1891" s="10">
        <v>0</v>
      </c>
      <c r="M1891" s="10">
        <f t="shared" si="34"/>
        <v>1250.4184650589998</v>
      </c>
    </row>
    <row r="1892" spans="1:13" x14ac:dyDescent="0.3">
      <c r="A1892" s="10">
        <v>6</v>
      </c>
      <c r="B1892" s="10" t="s">
        <v>1184</v>
      </c>
      <c r="C1892" s="162" t="s">
        <v>24244</v>
      </c>
      <c r="D1892" s="10" t="s">
        <v>398</v>
      </c>
      <c r="E1892" s="10">
        <v>1353.7021099999999</v>
      </c>
      <c r="F1892" s="10">
        <v>250.83777419</v>
      </c>
      <c r="G1892" s="10">
        <v>20.89997</v>
      </c>
      <c r="H1892" s="10">
        <v>18.6194837</v>
      </c>
      <c r="I1892" s="10">
        <v>65.602045000000004</v>
      </c>
      <c r="J1892" s="10">
        <v>19.850001263999999</v>
      </c>
      <c r="K1892" s="10">
        <v>0.60798920000000001</v>
      </c>
      <c r="L1892" s="10">
        <v>0.59691589</v>
      </c>
      <c r="M1892" s="10">
        <f t="shared" si="34"/>
        <v>1730.7162892440001</v>
      </c>
    </row>
    <row r="1893" spans="1:13" x14ac:dyDescent="0.3">
      <c r="A1893" s="10">
        <v>6</v>
      </c>
      <c r="B1893" s="10" t="s">
        <v>1184</v>
      </c>
      <c r="C1893" s="162" t="s">
        <v>24246</v>
      </c>
      <c r="D1893" s="10" t="s">
        <v>25</v>
      </c>
      <c r="E1893" s="10">
        <v>553.89512100000002</v>
      </c>
      <c r="F1893" s="10">
        <v>287.36146959000001</v>
      </c>
      <c r="G1893" s="10">
        <v>309.63050249999998</v>
      </c>
      <c r="H1893" s="10">
        <v>20.514800000000001</v>
      </c>
      <c r="I1893" s="10">
        <v>20.44434</v>
      </c>
      <c r="J1893" s="10">
        <v>24.092615216999999</v>
      </c>
      <c r="K1893" s="10">
        <v>8.2913946930000009</v>
      </c>
      <c r="L1893" s="10">
        <v>0.65767699999999996</v>
      </c>
      <c r="M1893" s="10">
        <f t="shared" si="34"/>
        <v>1224.8879199999999</v>
      </c>
    </row>
    <row r="1894" spans="1:13" x14ac:dyDescent="0.3">
      <c r="A1894" s="10">
        <v>6</v>
      </c>
      <c r="B1894" s="10" t="s">
        <v>1184</v>
      </c>
      <c r="C1894" s="162" t="s">
        <v>24248</v>
      </c>
      <c r="D1894" s="10" t="s">
        <v>27341</v>
      </c>
      <c r="E1894" s="10">
        <v>165.81425000000002</v>
      </c>
      <c r="F1894" s="10">
        <v>290.01075154</v>
      </c>
      <c r="G1894" s="10">
        <v>185.49859001999999</v>
      </c>
      <c r="H1894" s="10">
        <v>125.358</v>
      </c>
      <c r="I1894" s="10">
        <v>9.4254456999999991</v>
      </c>
      <c r="J1894" s="10">
        <v>24.474843667999998</v>
      </c>
      <c r="K1894" s="10">
        <v>5.7620222099999996</v>
      </c>
      <c r="L1894" s="10">
        <v>4.0188199999999998</v>
      </c>
      <c r="M1894" s="10">
        <f t="shared" si="34"/>
        <v>810.36272313799998</v>
      </c>
    </row>
    <row r="1895" spans="1:13" x14ac:dyDescent="0.3">
      <c r="A1895" s="10">
        <v>6</v>
      </c>
      <c r="B1895" s="10" t="s">
        <v>1184</v>
      </c>
      <c r="C1895" s="162" t="s">
        <v>24250</v>
      </c>
      <c r="D1895" s="10" t="s">
        <v>27342</v>
      </c>
      <c r="E1895" s="10">
        <v>760.93382999999994</v>
      </c>
      <c r="F1895" s="10">
        <v>187.67819603999999</v>
      </c>
      <c r="G1895" s="10">
        <v>141.7663326</v>
      </c>
      <c r="H1895" s="10">
        <v>0</v>
      </c>
      <c r="I1895" s="10">
        <v>32.004703499999998</v>
      </c>
      <c r="J1895" s="10">
        <v>15.028538385999999</v>
      </c>
      <c r="K1895" s="10">
        <v>4.2744610600000001</v>
      </c>
      <c r="L1895" s="10">
        <v>0</v>
      </c>
      <c r="M1895" s="10">
        <f t="shared" si="34"/>
        <v>1141.6860615860001</v>
      </c>
    </row>
    <row r="1896" spans="1:13" x14ac:dyDescent="0.3">
      <c r="A1896" s="10">
        <v>6</v>
      </c>
      <c r="B1896" s="10" t="s">
        <v>1184</v>
      </c>
      <c r="C1896" s="162" t="s">
        <v>24252</v>
      </c>
      <c r="D1896" s="10" t="s">
        <v>420</v>
      </c>
      <c r="E1896" s="10">
        <v>1961.73983</v>
      </c>
      <c r="F1896" s="10">
        <v>894.76105445999997</v>
      </c>
      <c r="G1896" s="10">
        <v>383.45951172000002</v>
      </c>
      <c r="H1896" s="10">
        <v>4165.6641155999996</v>
      </c>
      <c r="I1896" s="10">
        <v>106.89395400000001</v>
      </c>
      <c r="J1896" s="10">
        <v>63.991973352999999</v>
      </c>
      <c r="K1896" s="10">
        <v>11.911938918000001</v>
      </c>
      <c r="L1896" s="10">
        <v>160.11889665000001</v>
      </c>
      <c r="M1896" s="10">
        <f t="shared" si="34"/>
        <v>7748.5412747009987</v>
      </c>
    </row>
    <row r="1897" spans="1:13" x14ac:dyDescent="0.3">
      <c r="A1897" s="10">
        <v>6</v>
      </c>
      <c r="B1897" s="10" t="s">
        <v>1184</v>
      </c>
      <c r="C1897" s="162" t="s">
        <v>24254</v>
      </c>
      <c r="D1897" s="10" t="s">
        <v>421</v>
      </c>
      <c r="E1897" s="10">
        <v>1706.83905</v>
      </c>
      <c r="F1897" s="10">
        <v>387.82540598000003</v>
      </c>
      <c r="G1897" s="10">
        <v>548.08104316000004</v>
      </c>
      <c r="H1897" s="10">
        <v>445.04199999999997</v>
      </c>
      <c r="I1897" s="10">
        <v>90.536596000000003</v>
      </c>
      <c r="J1897" s="10">
        <v>31.893962526999999</v>
      </c>
      <c r="K1897" s="10">
        <v>15.5429026</v>
      </c>
      <c r="L1897" s="10">
        <v>14.26745</v>
      </c>
      <c r="M1897" s="10">
        <f t="shared" si="34"/>
        <v>3240.0284102669998</v>
      </c>
    </row>
    <row r="1898" spans="1:13" x14ac:dyDescent="0.3">
      <c r="A1898" s="10">
        <v>6</v>
      </c>
      <c r="B1898" s="10" t="s">
        <v>1184</v>
      </c>
      <c r="C1898" s="162" t="s">
        <v>24256</v>
      </c>
      <c r="D1898" s="10" t="s">
        <v>27343</v>
      </c>
      <c r="E1898" s="10">
        <v>109.24436</v>
      </c>
      <c r="F1898" s="10">
        <v>390.69781396000002</v>
      </c>
      <c r="G1898" s="10">
        <v>22.013324999999998</v>
      </c>
      <c r="H1898" s="10">
        <v>28400.196388</v>
      </c>
      <c r="I1898" s="10">
        <v>7.0673928999999998</v>
      </c>
      <c r="J1898" s="10">
        <v>13.822202015</v>
      </c>
      <c r="K1898" s="10">
        <v>0.50521260000000001</v>
      </c>
      <c r="L1898" s="10">
        <v>1291.4190888000001</v>
      </c>
      <c r="M1898" s="10">
        <f t="shared" si="34"/>
        <v>30234.965783275002</v>
      </c>
    </row>
    <row r="1899" spans="1:13" x14ac:dyDescent="0.3">
      <c r="A1899" s="10">
        <v>6</v>
      </c>
      <c r="B1899" s="10" t="s">
        <v>1184</v>
      </c>
      <c r="C1899" s="162" t="s">
        <v>24258</v>
      </c>
      <c r="D1899" s="10" t="s">
        <v>423</v>
      </c>
      <c r="E1899" s="10">
        <v>190.195055</v>
      </c>
      <c r="F1899" s="10">
        <v>227.91389950999999</v>
      </c>
      <c r="G1899" s="10">
        <v>414.18250039999998</v>
      </c>
      <c r="H1899" s="10">
        <v>263.75306178</v>
      </c>
      <c r="I1899" s="10">
        <v>10.643079999999999</v>
      </c>
      <c r="J1899" s="10">
        <v>18.813829282</v>
      </c>
      <c r="K1899" s="10">
        <v>12.179075210000001</v>
      </c>
      <c r="L1899" s="10">
        <v>8.4555513474000001</v>
      </c>
      <c r="M1899" s="10">
        <f t="shared" si="34"/>
        <v>1146.1360525293999</v>
      </c>
    </row>
    <row r="1900" spans="1:13" x14ac:dyDescent="0.3">
      <c r="A1900" s="10">
        <v>6</v>
      </c>
      <c r="B1900" s="10" t="s">
        <v>1184</v>
      </c>
      <c r="C1900" s="162" t="s">
        <v>24260</v>
      </c>
      <c r="D1900" s="10" t="s">
        <v>1185</v>
      </c>
      <c r="E1900" s="10">
        <v>1351.2334499999999</v>
      </c>
      <c r="F1900" s="10">
        <v>392.33047383000002</v>
      </c>
      <c r="G1900" s="10">
        <v>764.36430106</v>
      </c>
      <c r="H1900" s="10">
        <v>0</v>
      </c>
      <c r="I1900" s="10">
        <v>69.365447000000003</v>
      </c>
      <c r="J1900" s="10">
        <v>32.249164776000001</v>
      </c>
      <c r="K1900" s="10">
        <v>22.373250471999999</v>
      </c>
      <c r="L1900" s="10">
        <v>0</v>
      </c>
      <c r="M1900" s="10">
        <f t="shared" si="34"/>
        <v>2631.916087138</v>
      </c>
    </row>
    <row r="1901" spans="1:13" x14ac:dyDescent="0.3">
      <c r="A1901" s="10">
        <v>6</v>
      </c>
      <c r="B1901" s="10" t="s">
        <v>1184</v>
      </c>
      <c r="C1901" s="162" t="s">
        <v>24262</v>
      </c>
      <c r="D1901" s="10" t="s">
        <v>26457</v>
      </c>
      <c r="E1901" s="10">
        <v>61.601774000000006</v>
      </c>
      <c r="F1901" s="10">
        <v>74.214729770999995</v>
      </c>
      <c r="G1901" s="10">
        <v>120.17914928</v>
      </c>
      <c r="H1901" s="10">
        <v>0</v>
      </c>
      <c r="I1901" s="10">
        <v>3.4150240300000001</v>
      </c>
      <c r="J1901" s="10">
        <v>6.0719211479000004</v>
      </c>
      <c r="K1901" s="10">
        <v>3.5325517856999999</v>
      </c>
      <c r="L1901" s="10">
        <v>0</v>
      </c>
      <c r="M1901" s="10">
        <f t="shared" si="34"/>
        <v>269.01515001459995</v>
      </c>
    </row>
    <row r="1902" spans="1:13" x14ac:dyDescent="0.3">
      <c r="A1902" s="10">
        <v>6</v>
      </c>
      <c r="B1902" s="10" t="s">
        <v>1184</v>
      </c>
      <c r="C1902" s="162" t="s">
        <v>24264</v>
      </c>
      <c r="D1902" s="10" t="s">
        <v>831</v>
      </c>
      <c r="E1902" s="10">
        <v>661.94785100000001</v>
      </c>
      <c r="F1902" s="10">
        <v>191.88165092</v>
      </c>
      <c r="G1902" s="10">
        <v>229.62549999999999</v>
      </c>
      <c r="H1902" s="10">
        <v>0</v>
      </c>
      <c r="I1902" s="10">
        <v>25.827246799999998</v>
      </c>
      <c r="J1902" s="10">
        <v>16.157035575999998</v>
      </c>
      <c r="K1902" s="10">
        <v>6.1730951999999997</v>
      </c>
      <c r="L1902" s="10">
        <v>0</v>
      </c>
      <c r="M1902" s="10">
        <f t="shared" si="34"/>
        <v>1131.6123794960001</v>
      </c>
    </row>
    <row r="1903" spans="1:13" x14ac:dyDescent="0.3">
      <c r="A1903" s="10">
        <v>6</v>
      </c>
      <c r="B1903" s="10" t="s">
        <v>1184</v>
      </c>
      <c r="C1903" s="162" t="s">
        <v>24266</v>
      </c>
      <c r="D1903" s="10" t="s">
        <v>26470</v>
      </c>
      <c r="E1903" s="10">
        <v>141.64849100000001</v>
      </c>
      <c r="F1903" s="10">
        <v>127.86922862999999</v>
      </c>
      <c r="G1903" s="10">
        <v>312.05176</v>
      </c>
      <c r="H1903" s="10">
        <v>0</v>
      </c>
      <c r="I1903" s="10">
        <v>7.8868783999999996</v>
      </c>
      <c r="J1903" s="10">
        <v>8.2371966563000001</v>
      </c>
      <c r="K1903" s="10">
        <v>8.3890063999999995</v>
      </c>
      <c r="L1903" s="10">
        <v>0</v>
      </c>
      <c r="M1903" s="10">
        <f t="shared" si="34"/>
        <v>606.08256108629985</v>
      </c>
    </row>
    <row r="1904" spans="1:13" x14ac:dyDescent="0.3">
      <c r="A1904" s="10">
        <v>6</v>
      </c>
      <c r="B1904" s="10" t="s">
        <v>1184</v>
      </c>
      <c r="C1904" s="162" t="s">
        <v>24268</v>
      </c>
      <c r="D1904" s="10" t="s">
        <v>424</v>
      </c>
      <c r="E1904" s="10">
        <v>71.305746999999997</v>
      </c>
      <c r="F1904" s="10">
        <v>239.39998064</v>
      </c>
      <c r="G1904" s="10">
        <v>3.2425994999999999</v>
      </c>
      <c r="H1904" s="10">
        <v>7768.5276970000004</v>
      </c>
      <c r="I1904" s="10">
        <v>4.7948094999999995</v>
      </c>
      <c r="J1904" s="10">
        <v>9.5750735136999996</v>
      </c>
      <c r="K1904" s="10">
        <v>0.11252822899999999</v>
      </c>
      <c r="L1904" s="10">
        <v>277.81614144999998</v>
      </c>
      <c r="M1904" s="10">
        <f t="shared" si="34"/>
        <v>8374.7745768327004</v>
      </c>
    </row>
    <row r="1905" spans="1:13" x14ac:dyDescent="0.3">
      <c r="A1905" s="10">
        <v>6</v>
      </c>
      <c r="B1905" s="10" t="s">
        <v>1184</v>
      </c>
      <c r="C1905" s="162" t="s">
        <v>24270</v>
      </c>
      <c r="D1905" s="10" t="s">
        <v>425</v>
      </c>
      <c r="E1905" s="10">
        <v>535.52554999999995</v>
      </c>
      <c r="F1905" s="10">
        <v>177.83330233999999</v>
      </c>
      <c r="G1905" s="10">
        <v>270.43863603</v>
      </c>
      <c r="H1905" s="10">
        <v>2569.694</v>
      </c>
      <c r="I1905" s="10">
        <v>25.191853200000001</v>
      </c>
      <c r="J1905" s="10">
        <v>12.462976283</v>
      </c>
      <c r="K1905" s="10">
        <v>8.2500850860000003</v>
      </c>
      <c r="L1905" s="10">
        <v>105.03104999999999</v>
      </c>
      <c r="M1905" s="10">
        <f t="shared" si="34"/>
        <v>3704.427452939</v>
      </c>
    </row>
    <row r="1906" spans="1:13" x14ac:dyDescent="0.3">
      <c r="A1906" s="10">
        <v>6</v>
      </c>
      <c r="B1906" s="10" t="s">
        <v>1184</v>
      </c>
      <c r="C1906" s="162" t="s">
        <v>24272</v>
      </c>
      <c r="D1906" s="10" t="s">
        <v>27344</v>
      </c>
      <c r="E1906" s="10">
        <v>75.153014999999996</v>
      </c>
      <c r="F1906" s="10">
        <v>29.114265395</v>
      </c>
      <c r="G1906" s="10">
        <v>0</v>
      </c>
      <c r="H1906" s="10">
        <v>0</v>
      </c>
      <c r="I1906" s="10">
        <v>4.23950856</v>
      </c>
      <c r="J1906" s="10">
        <v>2.3377922914</v>
      </c>
      <c r="K1906" s="10">
        <v>0</v>
      </c>
      <c r="L1906" s="10">
        <v>0</v>
      </c>
      <c r="M1906" s="10">
        <f t="shared" si="34"/>
        <v>110.84458124640001</v>
      </c>
    </row>
    <row r="1907" spans="1:13" x14ac:dyDescent="0.3">
      <c r="A1907" s="10">
        <v>6</v>
      </c>
      <c r="B1907" s="10" t="s">
        <v>1184</v>
      </c>
      <c r="C1907" s="162" t="s">
        <v>24274</v>
      </c>
      <c r="D1907" s="10" t="s">
        <v>426</v>
      </c>
      <c r="E1907" s="10">
        <v>182.992313</v>
      </c>
      <c r="F1907" s="10">
        <v>80.332744876000007</v>
      </c>
      <c r="G1907" s="10">
        <v>175.18382989</v>
      </c>
      <c r="H1907" s="10">
        <v>2680.8577399999999</v>
      </c>
      <c r="I1907" s="10">
        <v>7.4556304000000004</v>
      </c>
      <c r="J1907" s="10">
        <v>6.6486500700000004</v>
      </c>
      <c r="K1907" s="10">
        <v>5.3754036212000003</v>
      </c>
      <c r="L1907" s="10">
        <v>91.796617999999995</v>
      </c>
      <c r="M1907" s="10">
        <f t="shared" si="34"/>
        <v>3230.6429298571993</v>
      </c>
    </row>
    <row r="1908" spans="1:13" x14ac:dyDescent="0.3">
      <c r="A1908" s="10">
        <v>6</v>
      </c>
      <c r="B1908" s="10" t="s">
        <v>1184</v>
      </c>
      <c r="C1908" s="162" t="s">
        <v>24276</v>
      </c>
      <c r="D1908" s="10" t="s">
        <v>427</v>
      </c>
      <c r="E1908" s="10">
        <v>559.37272200000007</v>
      </c>
      <c r="F1908" s="10">
        <v>135.10970610000001</v>
      </c>
      <c r="G1908" s="10">
        <v>172.6699606</v>
      </c>
      <c r="H1908" s="10">
        <v>5220.2770030000001</v>
      </c>
      <c r="I1908" s="10">
        <v>25.321418099999999</v>
      </c>
      <c r="J1908" s="10">
        <v>9.4759304481999997</v>
      </c>
      <c r="K1908" s="10">
        <v>5.1007805446000001</v>
      </c>
      <c r="L1908" s="10">
        <v>353.33280910000002</v>
      </c>
      <c r="M1908" s="10">
        <f t="shared" si="34"/>
        <v>6480.6603298928012</v>
      </c>
    </row>
    <row r="1909" spans="1:13" x14ac:dyDescent="0.3">
      <c r="A1909" s="10">
        <v>6</v>
      </c>
      <c r="B1909" s="10" t="s">
        <v>1184</v>
      </c>
      <c r="C1909" s="162" t="s">
        <v>24278</v>
      </c>
      <c r="D1909" s="10" t="s">
        <v>27345</v>
      </c>
      <c r="E1909" s="10">
        <v>978.92332999999996</v>
      </c>
      <c r="F1909" s="10">
        <v>384.72032181999998</v>
      </c>
      <c r="G1909" s="10">
        <v>370.74538784999999</v>
      </c>
      <c r="H1909" s="10">
        <v>0.79123900000000003</v>
      </c>
      <c r="I1909" s="10">
        <v>45.325160000000004</v>
      </c>
      <c r="J1909" s="10">
        <v>32.278281925000002</v>
      </c>
      <c r="K1909" s="10">
        <v>11.526919301</v>
      </c>
      <c r="L1909" s="10">
        <v>2.5366099999999999E-2</v>
      </c>
      <c r="M1909" s="10">
        <f t="shared" si="34"/>
        <v>1824.3360059959998</v>
      </c>
    </row>
    <row r="1910" spans="1:13" x14ac:dyDescent="0.3">
      <c r="A1910" s="10">
        <v>6</v>
      </c>
      <c r="B1910" s="10" t="s">
        <v>1184</v>
      </c>
      <c r="C1910" s="162" t="s">
        <v>24280</v>
      </c>
      <c r="D1910" s="10" t="s">
        <v>27346</v>
      </c>
      <c r="E1910" s="10">
        <v>718.51993999999991</v>
      </c>
      <c r="F1910" s="10">
        <v>171.61911526</v>
      </c>
      <c r="G1910" s="10">
        <v>31.696480000000001</v>
      </c>
      <c r="H1910" s="10">
        <v>367.37592999999998</v>
      </c>
      <c r="I1910" s="10">
        <v>31.2820708</v>
      </c>
      <c r="J1910" s="10">
        <v>13.022039921999999</v>
      </c>
      <c r="K1910" s="10">
        <v>0.92818065000000005</v>
      </c>
      <c r="L1910" s="10">
        <v>18.593246300000001</v>
      </c>
      <c r="M1910" s="10">
        <f t="shared" si="34"/>
        <v>1353.0370029319997</v>
      </c>
    </row>
    <row r="1911" spans="1:13" x14ac:dyDescent="0.3">
      <c r="A1911" s="10">
        <v>6</v>
      </c>
      <c r="B1911" s="10" t="s">
        <v>1184</v>
      </c>
      <c r="C1911" s="162" t="s">
        <v>24282</v>
      </c>
      <c r="D1911" s="10" t="s">
        <v>27347</v>
      </c>
      <c r="E1911" s="10">
        <v>236.580747</v>
      </c>
      <c r="F1911" s="10">
        <v>260.34481003000002</v>
      </c>
      <c r="G1911" s="10">
        <v>232.36652100000001</v>
      </c>
      <c r="H1911" s="10">
        <v>4636.7939483</v>
      </c>
      <c r="I1911" s="10">
        <v>14.090402399999999</v>
      </c>
      <c r="J1911" s="10">
        <v>15.636722386000001</v>
      </c>
      <c r="K1911" s="10">
        <v>6.8243230400000003</v>
      </c>
      <c r="L1911" s="10">
        <v>159.47997674000001</v>
      </c>
      <c r="M1911" s="10">
        <f t="shared" si="34"/>
        <v>5562.1174508960003</v>
      </c>
    </row>
    <row r="1912" spans="1:13" x14ac:dyDescent="0.3">
      <c r="A1912" s="10">
        <v>6</v>
      </c>
      <c r="B1912" s="10" t="s">
        <v>1184</v>
      </c>
      <c r="C1912" s="162" t="s">
        <v>24284</v>
      </c>
      <c r="D1912" s="10" t="s">
        <v>428</v>
      </c>
      <c r="E1912" s="10">
        <v>2626.5215199999998</v>
      </c>
      <c r="F1912" s="10">
        <v>869.69643725000003</v>
      </c>
      <c r="G1912" s="10">
        <v>142.74673586</v>
      </c>
      <c r="H1912" s="10">
        <v>204.30709124000001</v>
      </c>
      <c r="I1912" s="10">
        <v>137.843345</v>
      </c>
      <c r="J1912" s="10">
        <v>68.648551511999997</v>
      </c>
      <c r="K1912" s="10">
        <v>4.7171696816999997</v>
      </c>
      <c r="L1912" s="10">
        <v>7.0667857218999997</v>
      </c>
      <c r="M1912" s="10">
        <f t="shared" si="34"/>
        <v>4061.5476362655995</v>
      </c>
    </row>
    <row r="1913" spans="1:13" x14ac:dyDescent="0.3">
      <c r="A1913" s="10">
        <v>6</v>
      </c>
      <c r="B1913" s="10" t="s">
        <v>1184</v>
      </c>
      <c r="C1913" s="162" t="s">
        <v>24286</v>
      </c>
      <c r="D1913" s="10" t="s">
        <v>1186</v>
      </c>
      <c r="E1913" s="10">
        <v>2141.7992000000004</v>
      </c>
      <c r="F1913" s="10">
        <v>240.63511374000001</v>
      </c>
      <c r="G1913" s="10">
        <v>217.17554849999999</v>
      </c>
      <c r="H1913" s="10">
        <v>11.2659685</v>
      </c>
      <c r="I1913" s="10">
        <v>94.069614999999999</v>
      </c>
      <c r="J1913" s="10">
        <v>19.641550017</v>
      </c>
      <c r="K1913" s="10">
        <v>6.3177396400000001</v>
      </c>
      <c r="L1913" s="10">
        <v>0.36117151800000002</v>
      </c>
      <c r="M1913" s="10">
        <f t="shared" si="34"/>
        <v>2731.2659069150004</v>
      </c>
    </row>
    <row r="1914" spans="1:13" x14ac:dyDescent="0.3">
      <c r="A1914" s="10">
        <v>6</v>
      </c>
      <c r="B1914" s="10" t="s">
        <v>1184</v>
      </c>
      <c r="C1914" s="162" t="s">
        <v>24288</v>
      </c>
      <c r="D1914" s="10" t="s">
        <v>27348</v>
      </c>
      <c r="E1914" s="10">
        <v>40.452587000000001</v>
      </c>
      <c r="F1914" s="10">
        <v>254.14240089</v>
      </c>
      <c r="G1914" s="10">
        <v>0</v>
      </c>
      <c r="H1914" s="10">
        <v>153.81899999999999</v>
      </c>
      <c r="I1914" s="10">
        <v>2.2425939399999999</v>
      </c>
      <c r="J1914" s="10">
        <v>21.086015688</v>
      </c>
      <c r="K1914" s="10">
        <v>0</v>
      </c>
      <c r="L1914" s="10">
        <v>4.9312300000000002</v>
      </c>
      <c r="M1914" s="10">
        <f t="shared" si="34"/>
        <v>476.67382751800005</v>
      </c>
    </row>
    <row r="1915" spans="1:13" x14ac:dyDescent="0.3">
      <c r="A1915" s="10">
        <v>6</v>
      </c>
      <c r="B1915" s="10" t="s">
        <v>1184</v>
      </c>
      <c r="C1915" s="162" t="s">
        <v>24290</v>
      </c>
      <c r="D1915" s="10" t="s">
        <v>1188</v>
      </c>
      <c r="E1915" s="10">
        <v>575.66781000000003</v>
      </c>
      <c r="F1915" s="10">
        <v>542.24929707000001</v>
      </c>
      <c r="G1915" s="10">
        <v>85.985958999999994</v>
      </c>
      <c r="H1915" s="10">
        <v>14649.544</v>
      </c>
      <c r="I1915" s="10">
        <v>36.673724700000001</v>
      </c>
      <c r="J1915" s="10">
        <v>30.131707921</v>
      </c>
      <c r="K1915" s="10">
        <v>2.5669577000000001</v>
      </c>
      <c r="L1915" s="10">
        <v>475.7354378</v>
      </c>
      <c r="M1915" s="10">
        <f t="shared" si="34"/>
        <v>16398.554894191002</v>
      </c>
    </row>
    <row r="1916" spans="1:13" x14ac:dyDescent="0.3">
      <c r="A1916" s="10">
        <v>6</v>
      </c>
      <c r="B1916" s="10" t="s">
        <v>1184</v>
      </c>
      <c r="C1916" s="162" t="s">
        <v>24292</v>
      </c>
      <c r="D1916" s="10" t="s">
        <v>688</v>
      </c>
      <c r="E1916" s="10">
        <v>151.13778000000002</v>
      </c>
      <c r="F1916" s="10">
        <v>98.114948173000002</v>
      </c>
      <c r="G1916" s="10">
        <v>5.129092</v>
      </c>
      <c r="H1916" s="10">
        <v>82.916899999999998</v>
      </c>
      <c r="I1916" s="10">
        <v>8.3571971000000005</v>
      </c>
      <c r="J1916" s="10">
        <v>7.4355454500000002</v>
      </c>
      <c r="K1916" s="10">
        <v>0.11615447</v>
      </c>
      <c r="L1916" s="10">
        <v>2.65821</v>
      </c>
      <c r="M1916" s="10">
        <f t="shared" si="34"/>
        <v>355.86582719300009</v>
      </c>
    </row>
    <row r="1917" spans="1:13" x14ac:dyDescent="0.3">
      <c r="A1917" s="10">
        <v>6</v>
      </c>
      <c r="B1917" s="10" t="s">
        <v>1184</v>
      </c>
      <c r="C1917" s="162" t="s">
        <v>24294</v>
      </c>
      <c r="D1917" s="10" t="s">
        <v>23608</v>
      </c>
      <c r="E1917" s="10">
        <v>258.38735500000001</v>
      </c>
      <c r="F1917" s="10">
        <v>341.01860956000002</v>
      </c>
      <c r="G1917" s="10">
        <v>13.851692699999999</v>
      </c>
      <c r="H1917" s="10">
        <v>5439.3467179999998</v>
      </c>
      <c r="I1917" s="10">
        <v>14.970543599999999</v>
      </c>
      <c r="J1917" s="10">
        <v>24.700065926000001</v>
      </c>
      <c r="K1917" s="10">
        <v>0.31368777199999998</v>
      </c>
      <c r="L1917" s="10">
        <v>174.37798240000001</v>
      </c>
      <c r="M1917" s="10">
        <f t="shared" si="34"/>
        <v>6266.9666549580006</v>
      </c>
    </row>
    <row r="1918" spans="1:13" x14ac:dyDescent="0.3">
      <c r="A1918" s="10">
        <v>6</v>
      </c>
      <c r="B1918" s="10" t="s">
        <v>1184</v>
      </c>
      <c r="C1918" s="162" t="s">
        <v>24296</v>
      </c>
      <c r="D1918" s="10" t="s">
        <v>24895</v>
      </c>
      <c r="E1918" s="10">
        <v>365.52157</v>
      </c>
      <c r="F1918" s="10">
        <v>143.38136137000001</v>
      </c>
      <c r="G1918" s="10">
        <v>252.77755719999999</v>
      </c>
      <c r="H1918" s="10">
        <v>0</v>
      </c>
      <c r="I1918" s="10">
        <v>20.778604300000001</v>
      </c>
      <c r="J1918" s="10">
        <v>11.585155517</v>
      </c>
      <c r="K1918" s="10">
        <v>6.7746120899999998</v>
      </c>
      <c r="L1918" s="10">
        <v>0</v>
      </c>
      <c r="M1918" s="10">
        <f t="shared" si="34"/>
        <v>800.81886047700004</v>
      </c>
    </row>
    <row r="1919" spans="1:13" x14ac:dyDescent="0.3">
      <c r="A1919" s="10">
        <v>6</v>
      </c>
      <c r="B1919" s="10" t="s">
        <v>1184</v>
      </c>
      <c r="C1919" s="162" t="s">
        <v>24298</v>
      </c>
      <c r="D1919" s="10" t="s">
        <v>69</v>
      </c>
      <c r="E1919" s="10">
        <v>257.55827099999999</v>
      </c>
      <c r="F1919" s="10">
        <v>98.636001948000001</v>
      </c>
      <c r="G1919" s="10">
        <v>4.6238534700000002</v>
      </c>
      <c r="H1919" s="10">
        <v>17.724482999999999</v>
      </c>
      <c r="I1919" s="10">
        <v>14.5727899</v>
      </c>
      <c r="J1919" s="10">
        <v>8.0994266559000003</v>
      </c>
      <c r="K1919" s="10">
        <v>0.13451013000000001</v>
      </c>
      <c r="L1919" s="10">
        <v>1.3787102099999999</v>
      </c>
      <c r="M1919" s="10">
        <f t="shared" si="34"/>
        <v>402.72804631390005</v>
      </c>
    </row>
    <row r="1920" spans="1:13" x14ac:dyDescent="0.3">
      <c r="A1920" s="10">
        <v>6</v>
      </c>
      <c r="B1920" s="10" t="s">
        <v>1184</v>
      </c>
      <c r="C1920" s="162" t="s">
        <v>24300</v>
      </c>
      <c r="D1920" s="10" t="s">
        <v>23399</v>
      </c>
      <c r="E1920" s="10">
        <v>707.14814999999999</v>
      </c>
      <c r="F1920" s="10">
        <v>101.31276072</v>
      </c>
      <c r="G1920" s="10">
        <v>137.93446553000001</v>
      </c>
      <c r="H1920" s="10">
        <v>0</v>
      </c>
      <c r="I1920" s="10">
        <v>31.400738199999999</v>
      </c>
      <c r="J1920" s="10">
        <v>7.8112105963999996</v>
      </c>
      <c r="K1920" s="10">
        <v>3.7081414062000002</v>
      </c>
      <c r="L1920" s="10">
        <v>0</v>
      </c>
      <c r="M1920" s="10">
        <f t="shared" si="34"/>
        <v>989.31546645259994</v>
      </c>
    </row>
    <row r="1921" spans="1:13" x14ac:dyDescent="0.3">
      <c r="A1921" s="10">
        <v>6</v>
      </c>
      <c r="B1921" s="10" t="s">
        <v>1184</v>
      </c>
      <c r="C1921" s="162" t="s">
        <v>24302</v>
      </c>
      <c r="D1921" s="10" t="s">
        <v>429</v>
      </c>
      <c r="E1921" s="10">
        <v>714.39720999999997</v>
      </c>
      <c r="F1921" s="10">
        <v>89.428236096000006</v>
      </c>
      <c r="G1921" s="10">
        <v>136.15648189999999</v>
      </c>
      <c r="H1921" s="10">
        <v>1356.2380499999999</v>
      </c>
      <c r="I1921" s="10">
        <v>34.751601900000004</v>
      </c>
      <c r="J1921" s="10">
        <v>7.1338007350000003</v>
      </c>
      <c r="K1921" s="10">
        <v>4.2480233500000004</v>
      </c>
      <c r="L1921" s="10">
        <v>45.512585999999999</v>
      </c>
      <c r="M1921" s="10">
        <f t="shared" si="34"/>
        <v>2387.865989981</v>
      </c>
    </row>
    <row r="1922" spans="1:13" x14ac:dyDescent="0.3">
      <c r="A1922" s="10">
        <v>6</v>
      </c>
      <c r="B1922" s="10" t="s">
        <v>1184</v>
      </c>
      <c r="C1922" s="162" t="s">
        <v>24304</v>
      </c>
      <c r="D1922" s="10" t="s">
        <v>27349</v>
      </c>
      <c r="E1922" s="10">
        <v>80.951628999999997</v>
      </c>
      <c r="F1922" s="10">
        <v>133.71026875000001</v>
      </c>
      <c r="G1922" s="10">
        <v>0</v>
      </c>
      <c r="H1922" s="10">
        <v>0</v>
      </c>
      <c r="I1922" s="10">
        <v>4.4687690299999998</v>
      </c>
      <c r="J1922" s="10">
        <v>11.371955184000001</v>
      </c>
      <c r="K1922" s="10">
        <v>0</v>
      </c>
      <c r="L1922" s="10">
        <v>0</v>
      </c>
      <c r="M1922" s="10">
        <f t="shared" si="34"/>
        <v>230.50262196400001</v>
      </c>
    </row>
    <row r="1923" spans="1:13" x14ac:dyDescent="0.3">
      <c r="A1923" s="10">
        <v>6</v>
      </c>
      <c r="B1923" s="10" t="s">
        <v>1184</v>
      </c>
      <c r="C1923" s="162" t="s">
        <v>24306</v>
      </c>
      <c r="D1923" s="10" t="s">
        <v>27350</v>
      </c>
      <c r="E1923" s="10">
        <v>149.07500399999998</v>
      </c>
      <c r="F1923" s="10">
        <v>70.936193402000001</v>
      </c>
      <c r="G1923" s="10">
        <v>0</v>
      </c>
      <c r="H1923" s="10">
        <v>234.4899431</v>
      </c>
      <c r="I1923" s="10">
        <v>8.2869740000000007</v>
      </c>
      <c r="J1923" s="10">
        <v>5.6065475771999997</v>
      </c>
      <c r="K1923" s="10">
        <v>0</v>
      </c>
      <c r="L1923" s="10">
        <v>7.5174464600000004</v>
      </c>
      <c r="M1923" s="10">
        <f t="shared" si="34"/>
        <v>475.91210853919995</v>
      </c>
    </row>
    <row r="1924" spans="1:13" x14ac:dyDescent="0.3">
      <c r="A1924" s="10">
        <v>6</v>
      </c>
      <c r="B1924" s="10" t="s">
        <v>1184</v>
      </c>
      <c r="C1924" s="162" t="s">
        <v>24308</v>
      </c>
      <c r="D1924" s="10" t="s">
        <v>27351</v>
      </c>
      <c r="E1924" s="10">
        <v>194.084766</v>
      </c>
      <c r="F1924" s="10">
        <v>54.940238489999999</v>
      </c>
      <c r="G1924" s="10">
        <v>12.335720295</v>
      </c>
      <c r="H1924" s="10">
        <v>0</v>
      </c>
      <c r="I1924" s="10">
        <v>10.840825500000001</v>
      </c>
      <c r="J1924" s="10">
        <v>3.9846539116000002</v>
      </c>
      <c r="K1924" s="10">
        <v>0.33162624930000001</v>
      </c>
      <c r="L1924" s="10">
        <v>0</v>
      </c>
      <c r="M1924" s="10">
        <f t="shared" si="34"/>
        <v>276.51783044589996</v>
      </c>
    </row>
    <row r="1925" spans="1:13" x14ac:dyDescent="0.3">
      <c r="A1925" s="10">
        <v>6</v>
      </c>
      <c r="B1925" s="10" t="s">
        <v>1232</v>
      </c>
      <c r="C1925" s="164" t="s">
        <v>25187</v>
      </c>
      <c r="D1925" s="10" t="s">
        <v>608</v>
      </c>
      <c r="E1925" s="10">
        <v>4292.4486999999999</v>
      </c>
      <c r="F1925" s="10">
        <v>1829.1663398999999</v>
      </c>
      <c r="G1925" s="10">
        <v>45.093129959999999</v>
      </c>
      <c r="H1925" s="10">
        <v>0</v>
      </c>
      <c r="I1925" s="10">
        <v>220.402874</v>
      </c>
      <c r="J1925" s="10">
        <v>150.23779063999999</v>
      </c>
      <c r="K1925" s="10">
        <v>1.181611661</v>
      </c>
      <c r="L1925" s="10">
        <v>0</v>
      </c>
      <c r="M1925" s="10">
        <f t="shared" si="34"/>
        <v>6538.5304461609994</v>
      </c>
    </row>
    <row r="1926" spans="1:13" x14ac:dyDescent="0.3">
      <c r="A1926" s="10">
        <v>6</v>
      </c>
      <c r="B1926" s="10" t="s">
        <v>1232</v>
      </c>
      <c r="C1926" s="164" t="s">
        <v>25189</v>
      </c>
      <c r="D1926" s="10" t="s">
        <v>25188</v>
      </c>
      <c r="E1926" s="10">
        <v>75.512059000000008</v>
      </c>
      <c r="F1926" s="10">
        <v>10.847270824000001</v>
      </c>
      <c r="G1926" s="10">
        <v>0</v>
      </c>
      <c r="H1926" s="10">
        <v>0</v>
      </c>
      <c r="I1926" s="10">
        <v>3.8527967700000003</v>
      </c>
      <c r="J1926" s="10">
        <v>0.85512629640000004</v>
      </c>
      <c r="K1926" s="10">
        <v>0</v>
      </c>
      <c r="L1926" s="10">
        <v>0</v>
      </c>
      <c r="M1926" s="10">
        <f t="shared" si="34"/>
        <v>91.067252890400013</v>
      </c>
    </row>
    <row r="1927" spans="1:13" x14ac:dyDescent="0.3">
      <c r="A1927" s="10">
        <v>6</v>
      </c>
      <c r="B1927" s="10" t="s">
        <v>1232</v>
      </c>
      <c r="C1927" s="164" t="s">
        <v>25191</v>
      </c>
      <c r="D1927" s="10" t="s">
        <v>25190</v>
      </c>
      <c r="E1927" s="10">
        <v>659.07263999999998</v>
      </c>
      <c r="F1927" s="10">
        <v>166.92122771999999</v>
      </c>
      <c r="G1927" s="10">
        <v>64.599794399999993</v>
      </c>
      <c r="H1927" s="10">
        <v>0</v>
      </c>
      <c r="I1927" s="10">
        <v>35.048656299999998</v>
      </c>
      <c r="J1927" s="10">
        <v>13.456089792</v>
      </c>
      <c r="K1927" s="10">
        <v>1.4629373889999999</v>
      </c>
      <c r="L1927" s="10">
        <v>0</v>
      </c>
      <c r="M1927" s="10">
        <f t="shared" ref="M1927:M1990" si="35">SUM(E1927:L1927)</f>
        <v>940.56134560099986</v>
      </c>
    </row>
    <row r="1928" spans="1:13" x14ac:dyDescent="0.3">
      <c r="A1928" s="10">
        <v>6</v>
      </c>
      <c r="B1928" s="10" t="s">
        <v>1232</v>
      </c>
      <c r="C1928" s="164" t="s">
        <v>25193</v>
      </c>
      <c r="D1928" s="10" t="s">
        <v>25192</v>
      </c>
      <c r="E1928" s="10">
        <v>2338.5574300000003</v>
      </c>
      <c r="F1928" s="10">
        <v>76.262555718000002</v>
      </c>
      <c r="G1928" s="10">
        <v>2259.3784000000001</v>
      </c>
      <c r="H1928" s="10">
        <v>0</v>
      </c>
      <c r="I1928" s="10">
        <v>80.635571799999994</v>
      </c>
      <c r="J1928" s="10">
        <v>6.4543910237000004</v>
      </c>
      <c r="K1928" s="10">
        <v>68.495186000000004</v>
      </c>
      <c r="L1928" s="10">
        <v>0</v>
      </c>
      <c r="M1928" s="10">
        <f t="shared" si="35"/>
        <v>4829.7835345417006</v>
      </c>
    </row>
    <row r="1929" spans="1:13" x14ac:dyDescent="0.3">
      <c r="A1929" s="10">
        <v>6</v>
      </c>
      <c r="B1929" s="10" t="s">
        <v>1232</v>
      </c>
      <c r="C1929" s="164" t="s">
        <v>25194</v>
      </c>
      <c r="D1929" s="10" t="s">
        <v>25017</v>
      </c>
      <c r="E1929" s="10">
        <v>540.68316899999991</v>
      </c>
      <c r="F1929" s="10">
        <v>72.108412229999999</v>
      </c>
      <c r="G1929" s="10">
        <v>19.006558999999999</v>
      </c>
      <c r="H1929" s="10">
        <v>0</v>
      </c>
      <c r="I1929" s="10">
        <v>20.230669300000002</v>
      </c>
      <c r="J1929" s="10">
        <v>5.5930699871999998</v>
      </c>
      <c r="K1929" s="10">
        <v>0.57620093800000005</v>
      </c>
      <c r="L1929" s="10">
        <v>0</v>
      </c>
      <c r="M1929" s="10">
        <f t="shared" si="35"/>
        <v>658.19808045520006</v>
      </c>
    </row>
    <row r="1930" spans="1:13" x14ac:dyDescent="0.3">
      <c r="A1930" s="10">
        <v>6</v>
      </c>
      <c r="B1930" s="10" t="s">
        <v>1232</v>
      </c>
      <c r="C1930" s="164" t="s">
        <v>25196</v>
      </c>
      <c r="D1930" s="10" t="s">
        <v>25195</v>
      </c>
      <c r="E1930" s="10">
        <v>319.42340299999995</v>
      </c>
      <c r="F1930" s="10">
        <v>112.60640219</v>
      </c>
      <c r="G1930" s="10">
        <v>1700.8192274</v>
      </c>
      <c r="H1930" s="10">
        <v>0</v>
      </c>
      <c r="I1930" s="10">
        <v>17.3183191</v>
      </c>
      <c r="J1930" s="10">
        <v>9.5409428903000002</v>
      </c>
      <c r="K1930" s="10">
        <v>51.010106831000002</v>
      </c>
      <c r="L1930" s="10">
        <v>0</v>
      </c>
      <c r="M1930" s="10">
        <f t="shared" si="35"/>
        <v>2210.7184014113</v>
      </c>
    </row>
    <row r="1931" spans="1:13" x14ac:dyDescent="0.3">
      <c r="A1931" s="10">
        <v>6</v>
      </c>
      <c r="B1931" s="10" t="s">
        <v>1232</v>
      </c>
      <c r="C1931" s="164" t="s">
        <v>25198</v>
      </c>
      <c r="D1931" s="10" t="s">
        <v>25197</v>
      </c>
      <c r="E1931" s="10">
        <v>153.303462</v>
      </c>
      <c r="F1931" s="10">
        <v>23.64675523</v>
      </c>
      <c r="G1931" s="10">
        <v>2615.5248999999999</v>
      </c>
      <c r="H1931" s="10">
        <v>0</v>
      </c>
      <c r="I1931" s="10">
        <v>7.5862289399999998</v>
      </c>
      <c r="J1931" s="10">
        <v>1.8103734517000001</v>
      </c>
      <c r="K1931" s="10">
        <v>79.292107999999999</v>
      </c>
      <c r="L1931" s="10">
        <v>0</v>
      </c>
      <c r="M1931" s="10">
        <f t="shared" si="35"/>
        <v>2881.1638276217</v>
      </c>
    </row>
    <row r="1932" spans="1:13" x14ac:dyDescent="0.3">
      <c r="A1932" s="10">
        <v>6</v>
      </c>
      <c r="B1932" s="10" t="s">
        <v>1232</v>
      </c>
      <c r="C1932" s="164" t="s">
        <v>25199</v>
      </c>
      <c r="D1932" s="10" t="s">
        <v>610</v>
      </c>
      <c r="E1932" s="10">
        <v>3778.2862800000003</v>
      </c>
      <c r="F1932" s="10">
        <v>574.89596775999996</v>
      </c>
      <c r="G1932" s="10">
        <v>1332.3534832</v>
      </c>
      <c r="H1932" s="10">
        <v>0</v>
      </c>
      <c r="I1932" s="10">
        <v>157.79754800000001</v>
      </c>
      <c r="J1932" s="10">
        <v>47.806853128999997</v>
      </c>
      <c r="K1932" s="10">
        <v>41.972552423000003</v>
      </c>
      <c r="L1932" s="10">
        <v>0</v>
      </c>
      <c r="M1932" s="10">
        <f t="shared" si="35"/>
        <v>5933.1126845120007</v>
      </c>
    </row>
    <row r="1933" spans="1:13" x14ac:dyDescent="0.3">
      <c r="A1933" s="10">
        <v>6</v>
      </c>
      <c r="B1933" s="10" t="s">
        <v>1232</v>
      </c>
      <c r="C1933" s="164" t="s">
        <v>25200</v>
      </c>
      <c r="D1933" s="10" t="s">
        <v>612</v>
      </c>
      <c r="E1933" s="10">
        <v>664.90377999999998</v>
      </c>
      <c r="F1933" s="10">
        <v>198.72502679999999</v>
      </c>
      <c r="G1933" s="10">
        <v>85.338118600000001</v>
      </c>
      <c r="H1933" s="10">
        <v>0</v>
      </c>
      <c r="I1933" s="10">
        <v>35.702433999999997</v>
      </c>
      <c r="J1933" s="10">
        <v>12.982371295</v>
      </c>
      <c r="K1933" s="10">
        <v>1.932580051</v>
      </c>
      <c r="L1933" s="10">
        <v>0</v>
      </c>
      <c r="M1933" s="10">
        <f t="shared" si="35"/>
        <v>999.58431074600003</v>
      </c>
    </row>
    <row r="1934" spans="1:13" x14ac:dyDescent="0.3">
      <c r="A1934" s="10">
        <v>6</v>
      </c>
      <c r="B1934" s="10" t="s">
        <v>1232</v>
      </c>
      <c r="C1934" s="164" t="s">
        <v>25201</v>
      </c>
      <c r="D1934" s="10" t="s">
        <v>614</v>
      </c>
      <c r="E1934" s="10">
        <v>821.28708199999994</v>
      </c>
      <c r="F1934" s="10">
        <v>53.209055005000003</v>
      </c>
      <c r="G1934" s="10">
        <v>444.33385950000002</v>
      </c>
      <c r="H1934" s="10">
        <v>0</v>
      </c>
      <c r="I1934" s="10">
        <v>33.304450699999997</v>
      </c>
      <c r="J1934" s="10">
        <v>4.4339396499000001</v>
      </c>
      <c r="K1934" s="10">
        <v>13.800858059999999</v>
      </c>
      <c r="L1934" s="10">
        <v>0</v>
      </c>
      <c r="M1934" s="10">
        <f t="shared" si="35"/>
        <v>1370.3692449149</v>
      </c>
    </row>
    <row r="1935" spans="1:13" x14ac:dyDescent="0.3">
      <c r="A1935" s="10">
        <v>6</v>
      </c>
      <c r="B1935" s="10" t="s">
        <v>1232</v>
      </c>
      <c r="C1935" s="164" t="s">
        <v>25203</v>
      </c>
      <c r="D1935" s="10" t="s">
        <v>25202</v>
      </c>
      <c r="E1935" s="10">
        <v>3075.7643169999997</v>
      </c>
      <c r="F1935" s="10">
        <v>36.080787244</v>
      </c>
      <c r="G1935" s="10">
        <v>1877.5065929</v>
      </c>
      <c r="H1935" s="10">
        <v>0</v>
      </c>
      <c r="I1935" s="10">
        <v>98.214944299999999</v>
      </c>
      <c r="J1935" s="10">
        <v>3.2603896032000002</v>
      </c>
      <c r="K1935" s="10">
        <v>57.384515815999997</v>
      </c>
      <c r="L1935" s="10">
        <v>0</v>
      </c>
      <c r="M1935" s="10">
        <f t="shared" si="35"/>
        <v>5148.2115468631991</v>
      </c>
    </row>
    <row r="1936" spans="1:13" x14ac:dyDescent="0.3">
      <c r="A1936" s="10">
        <v>6</v>
      </c>
      <c r="B1936" s="10" t="s">
        <v>1232</v>
      </c>
      <c r="C1936" s="164" t="s">
        <v>25205</v>
      </c>
      <c r="D1936" s="10" t="s">
        <v>25204</v>
      </c>
      <c r="E1936" s="10">
        <v>7.8773420000000005</v>
      </c>
      <c r="F1936" s="10">
        <v>33.705179584</v>
      </c>
      <c r="G1936" s="10">
        <v>0</v>
      </c>
      <c r="H1936" s="10">
        <v>0</v>
      </c>
      <c r="I1936" s="10">
        <v>0.39996074199999998</v>
      </c>
      <c r="J1936" s="10">
        <v>2.8446164805</v>
      </c>
      <c r="K1936" s="10">
        <v>0</v>
      </c>
      <c r="L1936" s="10">
        <v>0</v>
      </c>
      <c r="M1936" s="10">
        <f t="shared" si="35"/>
        <v>44.827098806499997</v>
      </c>
    </row>
    <row r="1937" spans="1:13" x14ac:dyDescent="0.3">
      <c r="A1937" s="10">
        <v>6</v>
      </c>
      <c r="B1937" s="10" t="s">
        <v>1232</v>
      </c>
      <c r="C1937" s="164" t="s">
        <v>25206</v>
      </c>
      <c r="D1937" s="10" t="s">
        <v>878</v>
      </c>
      <c r="E1937" s="10">
        <v>1272.366225</v>
      </c>
      <c r="F1937" s="10">
        <v>22.55555755</v>
      </c>
      <c r="G1937" s="10">
        <v>729.09038999999996</v>
      </c>
      <c r="H1937" s="10">
        <v>0</v>
      </c>
      <c r="I1937" s="10">
        <v>42.027571300000005</v>
      </c>
      <c r="J1937" s="10">
        <v>1.9440195452</v>
      </c>
      <c r="K1937" s="10">
        <v>22.9675318</v>
      </c>
      <c r="L1937" s="10">
        <v>0</v>
      </c>
      <c r="M1937" s="10">
        <f t="shared" si="35"/>
        <v>2090.9512951951997</v>
      </c>
    </row>
    <row r="1938" spans="1:13" x14ac:dyDescent="0.3">
      <c r="A1938" s="10">
        <v>6</v>
      </c>
      <c r="B1938" s="10" t="s">
        <v>1232</v>
      </c>
      <c r="C1938" s="164" t="s">
        <v>25207</v>
      </c>
      <c r="D1938" s="10" t="s">
        <v>616</v>
      </c>
      <c r="E1938" s="10">
        <v>494.7373</v>
      </c>
      <c r="F1938" s="10">
        <v>214.99902306000001</v>
      </c>
      <c r="G1938" s="10">
        <v>56.5829241</v>
      </c>
      <c r="H1938" s="10">
        <v>0</v>
      </c>
      <c r="I1938" s="10">
        <v>26.1834372</v>
      </c>
      <c r="J1938" s="10">
        <v>15.299253859</v>
      </c>
      <c r="K1938" s="10">
        <v>1.2813853580000001</v>
      </c>
      <c r="L1938" s="10">
        <v>0</v>
      </c>
      <c r="M1938" s="10">
        <f t="shared" si="35"/>
        <v>809.08332357699999</v>
      </c>
    </row>
    <row r="1939" spans="1:13" x14ac:dyDescent="0.3">
      <c r="A1939" s="10">
        <v>6</v>
      </c>
      <c r="B1939" s="10" t="s">
        <v>1232</v>
      </c>
      <c r="C1939" s="164" t="s">
        <v>25208</v>
      </c>
      <c r="D1939" s="10" t="s">
        <v>556</v>
      </c>
      <c r="E1939" s="10">
        <v>462.42473000000001</v>
      </c>
      <c r="F1939" s="10">
        <v>64.245790761999999</v>
      </c>
      <c r="G1939" s="10">
        <v>603.136167</v>
      </c>
      <c r="H1939" s="10">
        <v>0</v>
      </c>
      <c r="I1939" s="10">
        <v>23.648291</v>
      </c>
      <c r="J1939" s="10">
        <v>5.4385233236000001</v>
      </c>
      <c r="K1939" s="10">
        <v>18.700033399999999</v>
      </c>
      <c r="L1939" s="10">
        <v>0</v>
      </c>
      <c r="M1939" s="10">
        <f t="shared" si="35"/>
        <v>1177.5935354855999</v>
      </c>
    </row>
    <row r="1940" spans="1:13" x14ac:dyDescent="0.3">
      <c r="A1940" s="10">
        <v>6</v>
      </c>
      <c r="B1940" s="10" t="s">
        <v>1232</v>
      </c>
      <c r="C1940" s="164" t="s">
        <v>25210</v>
      </c>
      <c r="D1940" s="10" t="s">
        <v>25209</v>
      </c>
      <c r="E1940" s="10">
        <v>45.504097000000002</v>
      </c>
      <c r="F1940" s="10">
        <v>130.45258956999999</v>
      </c>
      <c r="G1940" s="10">
        <v>0</v>
      </c>
      <c r="H1940" s="10">
        <v>0</v>
      </c>
      <c r="I1940" s="10">
        <v>2.6375839000000001</v>
      </c>
      <c r="J1940" s="10">
        <v>10.919631165</v>
      </c>
      <c r="K1940" s="10">
        <v>0</v>
      </c>
      <c r="L1940" s="10">
        <v>0</v>
      </c>
      <c r="M1940" s="10">
        <f t="shared" si="35"/>
        <v>189.513901635</v>
      </c>
    </row>
    <row r="1941" spans="1:13" x14ac:dyDescent="0.3">
      <c r="A1941" s="10">
        <v>6</v>
      </c>
      <c r="B1941" s="10" t="s">
        <v>1232</v>
      </c>
      <c r="C1941" s="164" t="s">
        <v>25211</v>
      </c>
      <c r="D1941" s="10" t="s">
        <v>618</v>
      </c>
      <c r="E1941" s="10">
        <v>2905.9744299999998</v>
      </c>
      <c r="F1941" s="10">
        <v>65.225174464999995</v>
      </c>
      <c r="G1941" s="10">
        <v>1162.3428919</v>
      </c>
      <c r="H1941" s="10">
        <v>0</v>
      </c>
      <c r="I1941" s="10">
        <v>97.662899800000005</v>
      </c>
      <c r="J1941" s="10">
        <v>5.6571520505999997</v>
      </c>
      <c r="K1941" s="10">
        <v>36.493512051000003</v>
      </c>
      <c r="L1941" s="10">
        <v>0</v>
      </c>
      <c r="M1941" s="10">
        <f t="shared" si="35"/>
        <v>4273.3560602665993</v>
      </c>
    </row>
    <row r="1942" spans="1:13" x14ac:dyDescent="0.3">
      <c r="A1942" s="10">
        <v>6</v>
      </c>
      <c r="B1942" s="10" t="s">
        <v>1232</v>
      </c>
      <c r="C1942" s="164" t="s">
        <v>25213</v>
      </c>
      <c r="D1942" s="10" t="s">
        <v>25212</v>
      </c>
      <c r="E1942" s="10">
        <v>3353.3935399999996</v>
      </c>
      <c r="F1942" s="10">
        <v>202.70338082999999</v>
      </c>
      <c r="G1942" s="10">
        <v>2953.8271927000001</v>
      </c>
      <c r="H1942" s="10">
        <v>0</v>
      </c>
      <c r="I1942" s="10">
        <v>128.7930873</v>
      </c>
      <c r="J1942" s="10">
        <v>16.725748365000001</v>
      </c>
      <c r="K1942" s="10">
        <v>89.050844342999994</v>
      </c>
      <c r="L1942" s="10">
        <v>0</v>
      </c>
      <c r="M1942" s="10">
        <f t="shared" si="35"/>
        <v>6744.4937935379994</v>
      </c>
    </row>
    <row r="1943" spans="1:13" x14ac:dyDescent="0.3">
      <c r="A1943" s="10">
        <v>6</v>
      </c>
      <c r="B1943" s="10" t="s">
        <v>1232</v>
      </c>
      <c r="C1943" s="164" t="s">
        <v>25215</v>
      </c>
      <c r="D1943" s="10" t="s">
        <v>25214</v>
      </c>
      <c r="E1943" s="10">
        <v>315.22083100000003</v>
      </c>
      <c r="F1943" s="10">
        <v>19.766918050000001</v>
      </c>
      <c r="G1943" s="10">
        <v>13.2551077</v>
      </c>
      <c r="H1943" s="10">
        <v>0</v>
      </c>
      <c r="I1943" s="10">
        <v>10.77075784</v>
      </c>
      <c r="J1943" s="10">
        <v>1.586213705</v>
      </c>
      <c r="K1943" s="10">
        <v>0.40184125599999998</v>
      </c>
      <c r="L1943" s="10">
        <v>0</v>
      </c>
      <c r="M1943" s="10">
        <f t="shared" si="35"/>
        <v>361.00166955100002</v>
      </c>
    </row>
    <row r="1944" spans="1:13" x14ac:dyDescent="0.3">
      <c r="A1944" s="10">
        <v>6</v>
      </c>
      <c r="B1944" s="10" t="s">
        <v>1232</v>
      </c>
      <c r="C1944" s="164" t="s">
        <v>25216</v>
      </c>
      <c r="D1944" s="10" t="s">
        <v>23041</v>
      </c>
      <c r="E1944" s="10">
        <v>903.47487999999998</v>
      </c>
      <c r="F1944" s="10">
        <v>241.10417669</v>
      </c>
      <c r="G1944" s="10">
        <v>837.63815</v>
      </c>
      <c r="H1944" s="10">
        <v>0</v>
      </c>
      <c r="I1944" s="10">
        <v>47.443561899999999</v>
      </c>
      <c r="J1944" s="10">
        <v>19.987470853000001</v>
      </c>
      <c r="K1944" s="10">
        <v>25.9706914</v>
      </c>
      <c r="L1944" s="10">
        <v>0</v>
      </c>
      <c r="M1944" s="10">
        <f t="shared" si="35"/>
        <v>2075.6189308429998</v>
      </c>
    </row>
    <row r="1945" spans="1:13" x14ac:dyDescent="0.3">
      <c r="A1945" s="10">
        <v>6</v>
      </c>
      <c r="B1945" s="10" t="s">
        <v>1232</v>
      </c>
      <c r="C1945" s="164" t="s">
        <v>25218</v>
      </c>
      <c r="D1945" s="10" t="s">
        <v>25217</v>
      </c>
      <c r="E1945" s="10">
        <v>2581.1145100000003</v>
      </c>
      <c r="F1945" s="10">
        <v>76.662181412999999</v>
      </c>
      <c r="G1945" s="10">
        <v>616.59877700000004</v>
      </c>
      <c r="H1945" s="10">
        <v>0</v>
      </c>
      <c r="I1945" s="10">
        <v>84.480888499999992</v>
      </c>
      <c r="J1945" s="10">
        <v>6.2456931603000001</v>
      </c>
      <c r="K1945" s="10">
        <v>19.117428879999999</v>
      </c>
      <c r="L1945" s="10">
        <v>0</v>
      </c>
      <c r="M1945" s="10">
        <f t="shared" si="35"/>
        <v>3384.2194789533</v>
      </c>
    </row>
    <row r="1946" spans="1:13" x14ac:dyDescent="0.3">
      <c r="A1946" s="10">
        <v>6</v>
      </c>
      <c r="B1946" s="10" t="s">
        <v>1232</v>
      </c>
      <c r="C1946" s="164" t="s">
        <v>25220</v>
      </c>
      <c r="D1946" s="10" t="s">
        <v>25219</v>
      </c>
      <c r="E1946" s="10">
        <v>333.02931999999998</v>
      </c>
      <c r="F1946" s="10">
        <v>111.53234264</v>
      </c>
      <c r="G1946" s="10">
        <v>22.531993499999999</v>
      </c>
      <c r="H1946" s="10">
        <v>0</v>
      </c>
      <c r="I1946" s="10">
        <v>17.481834599999999</v>
      </c>
      <c r="J1946" s="10">
        <v>7.4783354824000003</v>
      </c>
      <c r="K1946" s="10">
        <v>0.51026250399999995</v>
      </c>
      <c r="L1946" s="10">
        <v>0</v>
      </c>
      <c r="M1946" s="10">
        <f t="shared" si="35"/>
        <v>492.56408872640003</v>
      </c>
    </row>
    <row r="1947" spans="1:13" x14ac:dyDescent="0.3">
      <c r="A1947" s="10">
        <v>6</v>
      </c>
      <c r="B1947" s="10" t="s">
        <v>1232</v>
      </c>
      <c r="C1947" s="164" t="s">
        <v>25221</v>
      </c>
      <c r="D1947" s="10" t="s">
        <v>24968</v>
      </c>
      <c r="E1947" s="10">
        <v>335.90974199999999</v>
      </c>
      <c r="F1947" s="10">
        <v>237.18411993000001</v>
      </c>
      <c r="G1947" s="10">
        <v>513.51418190000004</v>
      </c>
      <c r="H1947" s="10">
        <v>0</v>
      </c>
      <c r="I1947" s="10">
        <v>17.135824100000001</v>
      </c>
      <c r="J1947" s="10">
        <v>20.15645331</v>
      </c>
      <c r="K1947" s="10">
        <v>15.348840954</v>
      </c>
      <c r="L1947" s="10">
        <v>0</v>
      </c>
      <c r="M1947" s="10">
        <f t="shared" si="35"/>
        <v>1139.2491621940001</v>
      </c>
    </row>
    <row r="1948" spans="1:13" x14ac:dyDescent="0.3">
      <c r="A1948" s="10">
        <v>6</v>
      </c>
      <c r="B1948" s="10" t="s">
        <v>1232</v>
      </c>
      <c r="C1948" s="164" t="s">
        <v>25223</v>
      </c>
      <c r="D1948" s="10" t="s">
        <v>621</v>
      </c>
      <c r="E1948" s="10">
        <v>1469.5292299999999</v>
      </c>
      <c r="F1948" s="10">
        <v>415.33596279</v>
      </c>
      <c r="G1948" s="10">
        <v>0</v>
      </c>
      <c r="H1948" s="10">
        <v>0</v>
      </c>
      <c r="I1948" s="10">
        <v>78.319003099999989</v>
      </c>
      <c r="J1948" s="10">
        <v>28.444519846999999</v>
      </c>
      <c r="K1948" s="10">
        <v>0</v>
      </c>
      <c r="L1948" s="10">
        <v>0</v>
      </c>
      <c r="M1948" s="10">
        <f t="shared" si="35"/>
        <v>1991.6287157369998</v>
      </c>
    </row>
    <row r="1949" spans="1:13" x14ac:dyDescent="0.3">
      <c r="A1949" s="10">
        <v>6</v>
      </c>
      <c r="B1949" s="10" t="s">
        <v>1232</v>
      </c>
      <c r="C1949" s="164" t="s">
        <v>25224</v>
      </c>
      <c r="D1949" s="10" t="s">
        <v>23061</v>
      </c>
      <c r="E1949" s="10">
        <v>629.86516999999992</v>
      </c>
      <c r="F1949" s="10">
        <v>56.99979622</v>
      </c>
      <c r="G1949" s="10">
        <v>22.082303700000001</v>
      </c>
      <c r="H1949" s="10">
        <v>0</v>
      </c>
      <c r="I1949" s="10">
        <v>24.394469999999998</v>
      </c>
      <c r="J1949" s="10">
        <v>4.0522548486999996</v>
      </c>
      <c r="K1949" s="10">
        <v>0.66944601100000001</v>
      </c>
      <c r="L1949" s="10">
        <v>0</v>
      </c>
      <c r="M1949" s="10">
        <f t="shared" si="35"/>
        <v>738.06344077969993</v>
      </c>
    </row>
    <row r="1950" spans="1:13" x14ac:dyDescent="0.3">
      <c r="A1950" s="10">
        <v>6</v>
      </c>
      <c r="B1950" s="10" t="s">
        <v>1232</v>
      </c>
      <c r="C1950" s="164" t="s">
        <v>25222</v>
      </c>
      <c r="D1950" s="10" t="s">
        <v>620</v>
      </c>
      <c r="E1950" s="10">
        <v>1350.9553500000002</v>
      </c>
      <c r="F1950" s="10">
        <v>229.97434697</v>
      </c>
      <c r="G1950" s="10">
        <v>10.126144</v>
      </c>
      <c r="H1950" s="10">
        <v>0</v>
      </c>
      <c r="I1950" s="10">
        <v>63.734178999999997</v>
      </c>
      <c r="J1950" s="10">
        <v>18.968576607999999</v>
      </c>
      <c r="K1950" s="10">
        <v>0.30698384000000001</v>
      </c>
      <c r="L1950" s="10">
        <v>0</v>
      </c>
      <c r="M1950" s="10">
        <f t="shared" si="35"/>
        <v>1674.0655804180001</v>
      </c>
    </row>
    <row r="1951" spans="1:13" x14ac:dyDescent="0.3">
      <c r="A1951" s="10">
        <v>6</v>
      </c>
      <c r="B1951" s="10" t="s">
        <v>1232</v>
      </c>
      <c r="C1951" s="164" t="s">
        <v>25225</v>
      </c>
      <c r="D1951" s="10" t="s">
        <v>623</v>
      </c>
      <c r="E1951" s="10">
        <v>1797.4477099999999</v>
      </c>
      <c r="F1951" s="10">
        <v>356.24410397000003</v>
      </c>
      <c r="G1951" s="10">
        <v>25.844180167000001</v>
      </c>
      <c r="H1951" s="10">
        <v>0</v>
      </c>
      <c r="I1951" s="10">
        <v>82.537669000000008</v>
      </c>
      <c r="J1951" s="10">
        <v>29.516679577000001</v>
      </c>
      <c r="K1951" s="10">
        <v>0.6825795563</v>
      </c>
      <c r="L1951" s="10">
        <v>0</v>
      </c>
      <c r="M1951" s="10">
        <f t="shared" si="35"/>
        <v>2292.2729222703001</v>
      </c>
    </row>
    <row r="1952" spans="1:13" x14ac:dyDescent="0.3">
      <c r="A1952" s="10">
        <v>6</v>
      </c>
      <c r="B1952" s="10" t="s">
        <v>1232</v>
      </c>
      <c r="C1952" s="164" t="s">
        <v>25226</v>
      </c>
      <c r="D1952" s="10" t="s">
        <v>22953</v>
      </c>
      <c r="E1952" s="10">
        <v>610.85983699999997</v>
      </c>
      <c r="F1952" s="10">
        <v>55.219311865000002</v>
      </c>
      <c r="G1952" s="10">
        <v>141.72289000000001</v>
      </c>
      <c r="H1952" s="10">
        <v>0</v>
      </c>
      <c r="I1952" s="10">
        <v>21.505558999999998</v>
      </c>
      <c r="J1952" s="10">
        <v>2.3311750993000002</v>
      </c>
      <c r="K1952" s="10">
        <v>4.2964646999999996</v>
      </c>
      <c r="L1952" s="10">
        <v>0</v>
      </c>
      <c r="M1952" s="10">
        <f t="shared" si="35"/>
        <v>835.93523766429996</v>
      </c>
    </row>
    <row r="1953" spans="1:13" x14ac:dyDescent="0.3">
      <c r="A1953" s="10">
        <v>6</v>
      </c>
      <c r="B1953" s="10" t="s">
        <v>1232</v>
      </c>
      <c r="C1953" s="164" t="s">
        <v>25228</v>
      </c>
      <c r="D1953" s="10" t="s">
        <v>25227</v>
      </c>
      <c r="E1953" s="10">
        <v>904.66958499999998</v>
      </c>
      <c r="F1953" s="10">
        <v>48.645033429999998</v>
      </c>
      <c r="G1953" s="10">
        <v>456.47720299999997</v>
      </c>
      <c r="H1953" s="10">
        <v>0</v>
      </c>
      <c r="I1953" s="10">
        <v>31.804320199999999</v>
      </c>
      <c r="J1953" s="10">
        <v>4.0707890016999997</v>
      </c>
      <c r="K1953" s="10">
        <v>13.838535269999999</v>
      </c>
      <c r="L1953" s="10">
        <v>0</v>
      </c>
      <c r="M1953" s="10">
        <f t="shared" si="35"/>
        <v>1459.5054659016998</v>
      </c>
    </row>
    <row r="1954" spans="1:13" x14ac:dyDescent="0.3">
      <c r="A1954" s="10">
        <v>6</v>
      </c>
      <c r="B1954" s="10" t="s">
        <v>1232</v>
      </c>
      <c r="C1954" s="164" t="s">
        <v>25230</v>
      </c>
      <c r="D1954" s="10" t="s">
        <v>25229</v>
      </c>
      <c r="E1954" s="10">
        <v>308.218279</v>
      </c>
      <c r="F1954" s="10">
        <v>128.29067459999999</v>
      </c>
      <c r="G1954" s="10">
        <v>0</v>
      </c>
      <c r="H1954" s="10">
        <v>0</v>
      </c>
      <c r="I1954" s="10">
        <v>15.8578083</v>
      </c>
      <c r="J1954" s="10">
        <v>10.695708550999999</v>
      </c>
      <c r="K1954" s="10">
        <v>0</v>
      </c>
      <c r="L1954" s="10">
        <v>0</v>
      </c>
      <c r="M1954" s="10">
        <f t="shared" si="35"/>
        <v>463.06247045099997</v>
      </c>
    </row>
    <row r="1955" spans="1:13" x14ac:dyDescent="0.3">
      <c r="A1955" s="10">
        <v>6</v>
      </c>
      <c r="B1955" s="10" t="s">
        <v>1232</v>
      </c>
      <c r="C1955" s="164" t="s">
        <v>25232</v>
      </c>
      <c r="D1955" s="10" t="s">
        <v>25231</v>
      </c>
      <c r="E1955" s="10">
        <v>1814.2465299999999</v>
      </c>
      <c r="F1955" s="10">
        <v>55.072586415000004</v>
      </c>
      <c r="G1955" s="10">
        <v>3145.5589</v>
      </c>
      <c r="H1955" s="10">
        <v>0</v>
      </c>
      <c r="I1955" s="10">
        <v>62.115507299999997</v>
      </c>
      <c r="J1955" s="10">
        <v>4.7752206723999997</v>
      </c>
      <c r="K1955" s="10">
        <v>95.509955000000005</v>
      </c>
      <c r="L1955" s="10">
        <v>0</v>
      </c>
      <c r="M1955" s="10">
        <f t="shared" si="35"/>
        <v>5177.2786993873997</v>
      </c>
    </row>
    <row r="1956" spans="1:13" x14ac:dyDescent="0.3">
      <c r="A1956" s="10">
        <v>6</v>
      </c>
      <c r="B1956" s="10" t="s">
        <v>1232</v>
      </c>
      <c r="C1956" s="164" t="s">
        <v>25233</v>
      </c>
      <c r="D1956" s="10" t="s">
        <v>688</v>
      </c>
      <c r="E1956" s="10">
        <v>204.849827</v>
      </c>
      <c r="F1956" s="10">
        <v>73.128744803999993</v>
      </c>
      <c r="G1956" s="10">
        <v>304.17349300000001</v>
      </c>
      <c r="H1956" s="10">
        <v>0</v>
      </c>
      <c r="I1956" s="10">
        <v>10.154908450000001</v>
      </c>
      <c r="J1956" s="10">
        <v>6.2583581862999997</v>
      </c>
      <c r="K1956" s="10">
        <v>9.4307922000000008</v>
      </c>
      <c r="L1956" s="10">
        <v>0</v>
      </c>
      <c r="M1956" s="10">
        <f t="shared" si="35"/>
        <v>607.99612364030008</v>
      </c>
    </row>
    <row r="1957" spans="1:13" x14ac:dyDescent="0.3">
      <c r="A1957" s="10">
        <v>6</v>
      </c>
      <c r="B1957" s="10" t="s">
        <v>1232</v>
      </c>
      <c r="C1957" s="164" t="s">
        <v>25234</v>
      </c>
      <c r="D1957" s="10" t="s">
        <v>625</v>
      </c>
      <c r="E1957" s="10">
        <v>503.99673000000001</v>
      </c>
      <c r="F1957" s="10">
        <v>149.87126015999999</v>
      </c>
      <c r="G1957" s="10">
        <v>2456.1618385000002</v>
      </c>
      <c r="H1957" s="10">
        <v>0</v>
      </c>
      <c r="I1957" s="10">
        <v>21.734619200000001</v>
      </c>
      <c r="J1957" s="10">
        <v>12.713876216999999</v>
      </c>
      <c r="K1957" s="10">
        <v>73.664280531000003</v>
      </c>
      <c r="L1957" s="10">
        <v>0</v>
      </c>
      <c r="M1957" s="10">
        <f t="shared" si="35"/>
        <v>3218.1426046079996</v>
      </c>
    </row>
    <row r="1958" spans="1:13" x14ac:dyDescent="0.3">
      <c r="A1958" s="10">
        <v>6</v>
      </c>
      <c r="B1958" s="10" t="s">
        <v>1254</v>
      </c>
      <c r="C1958" s="164" t="s">
        <v>25640</v>
      </c>
      <c r="D1958" s="10" t="s">
        <v>736</v>
      </c>
      <c r="E1958" s="10">
        <v>192.96550300000001</v>
      </c>
      <c r="F1958" s="10">
        <v>78.777335019999995</v>
      </c>
      <c r="G1958" s="10">
        <v>517.22678399999995</v>
      </c>
      <c r="H1958" s="10">
        <v>0</v>
      </c>
      <c r="I1958" s="10">
        <v>10.279020099999999</v>
      </c>
      <c r="J1958" s="10">
        <v>6.6576994448000004</v>
      </c>
      <c r="K1958" s="10">
        <v>13.903970299999999</v>
      </c>
      <c r="L1958" s="10">
        <v>0</v>
      </c>
      <c r="M1958" s="10">
        <f t="shared" si="35"/>
        <v>819.81031186479993</v>
      </c>
    </row>
    <row r="1959" spans="1:13" x14ac:dyDescent="0.3">
      <c r="A1959" s="10">
        <v>6</v>
      </c>
      <c r="B1959" s="10" t="s">
        <v>1254</v>
      </c>
      <c r="C1959" s="164" t="s">
        <v>25642</v>
      </c>
      <c r="D1959" s="10" t="s">
        <v>25641</v>
      </c>
      <c r="E1959" s="10">
        <v>38.738079800000001</v>
      </c>
      <c r="F1959" s="10">
        <v>315.54971690000002</v>
      </c>
      <c r="G1959" s="10">
        <v>257.53521799999999</v>
      </c>
      <c r="H1959" s="10">
        <v>0</v>
      </c>
      <c r="I1959" s="10">
        <v>2.0523966300000001</v>
      </c>
      <c r="J1959" s="10">
        <v>26.450300363</v>
      </c>
      <c r="K1959" s="10">
        <v>7.8074151000000001</v>
      </c>
      <c r="L1959" s="10">
        <v>0</v>
      </c>
      <c r="M1959" s="10">
        <f t="shared" si="35"/>
        <v>648.13312679299986</v>
      </c>
    </row>
    <row r="1960" spans="1:13" x14ac:dyDescent="0.3">
      <c r="A1960" s="10">
        <v>6</v>
      </c>
      <c r="B1960" s="10" t="s">
        <v>1254</v>
      </c>
      <c r="C1960" s="164" t="s">
        <v>25644</v>
      </c>
      <c r="D1960" s="10" t="s">
        <v>25643</v>
      </c>
      <c r="E1960" s="10">
        <v>1078.6599370000001</v>
      </c>
      <c r="F1960" s="10">
        <v>93.373353144000006</v>
      </c>
      <c r="G1960" s="10">
        <v>472.26299999999998</v>
      </c>
      <c r="H1960" s="10">
        <v>0</v>
      </c>
      <c r="I1960" s="10">
        <v>54.6102919</v>
      </c>
      <c r="J1960" s="10">
        <v>7.5761389367999996</v>
      </c>
      <c r="K1960" s="10">
        <v>15.002609700000001</v>
      </c>
      <c r="L1960" s="10">
        <v>0</v>
      </c>
      <c r="M1960" s="10">
        <f t="shared" si="35"/>
        <v>1721.4853306808</v>
      </c>
    </row>
    <row r="1961" spans="1:13" x14ac:dyDescent="0.3">
      <c r="A1961" s="10">
        <v>6</v>
      </c>
      <c r="B1961" s="10" t="s">
        <v>1254</v>
      </c>
      <c r="C1961" s="164" t="s">
        <v>25645</v>
      </c>
      <c r="D1961" s="10" t="s">
        <v>774</v>
      </c>
      <c r="E1961" s="10">
        <v>173.657779</v>
      </c>
      <c r="F1961" s="10">
        <v>158.30347338999999</v>
      </c>
      <c r="G1961" s="10">
        <v>0</v>
      </c>
      <c r="H1961" s="10">
        <v>0</v>
      </c>
      <c r="I1961" s="10">
        <v>8.8863613400000006</v>
      </c>
      <c r="J1961" s="10">
        <v>13.370769065999999</v>
      </c>
      <c r="K1961" s="10">
        <v>0</v>
      </c>
      <c r="L1961" s="10">
        <v>0</v>
      </c>
      <c r="M1961" s="10">
        <f t="shared" si="35"/>
        <v>354.21838279600001</v>
      </c>
    </row>
    <row r="1962" spans="1:13" x14ac:dyDescent="0.3">
      <c r="A1962" s="10">
        <v>6</v>
      </c>
      <c r="B1962" s="10" t="s">
        <v>1254</v>
      </c>
      <c r="C1962" s="164" t="s">
        <v>25647</v>
      </c>
      <c r="D1962" s="10" t="s">
        <v>25646</v>
      </c>
      <c r="E1962" s="10">
        <v>1683.2373560000001</v>
      </c>
      <c r="F1962" s="10">
        <v>179.77661143</v>
      </c>
      <c r="G1962" s="10">
        <v>26.315580400000002</v>
      </c>
      <c r="H1962" s="10">
        <v>0</v>
      </c>
      <c r="I1962" s="10">
        <v>59.629045900000001</v>
      </c>
      <c r="J1962" s="10">
        <v>15.147835426</v>
      </c>
      <c r="K1962" s="10">
        <v>0.59594701000000005</v>
      </c>
      <c r="L1962" s="10">
        <v>0</v>
      </c>
      <c r="M1962" s="10">
        <f t="shared" si="35"/>
        <v>1964.702376166</v>
      </c>
    </row>
    <row r="1963" spans="1:13" x14ac:dyDescent="0.3">
      <c r="A1963" s="10">
        <v>6</v>
      </c>
      <c r="B1963" s="10" t="s">
        <v>1254</v>
      </c>
      <c r="C1963" s="164" t="s">
        <v>25648</v>
      </c>
      <c r="D1963" s="10" t="s">
        <v>23429</v>
      </c>
      <c r="E1963" s="10">
        <v>248.00921400000001</v>
      </c>
      <c r="F1963" s="10">
        <v>309.86631254999998</v>
      </c>
      <c r="G1963" s="10">
        <v>43.780304399999999</v>
      </c>
      <c r="H1963" s="10">
        <v>0</v>
      </c>
      <c r="I1963" s="10">
        <v>12.86653596</v>
      </c>
      <c r="J1963" s="10">
        <v>25.776333447999999</v>
      </c>
      <c r="K1963" s="10">
        <v>0.99145601299999997</v>
      </c>
      <c r="L1963" s="10">
        <v>0</v>
      </c>
      <c r="M1963" s="10">
        <f t="shared" si="35"/>
        <v>641.29015637099985</v>
      </c>
    </row>
    <row r="1964" spans="1:13" x14ac:dyDescent="0.3">
      <c r="A1964" s="10">
        <v>6</v>
      </c>
      <c r="B1964" s="10" t="s">
        <v>1254</v>
      </c>
      <c r="C1964" s="164" t="s">
        <v>25649</v>
      </c>
      <c r="D1964" s="10" t="s">
        <v>23200</v>
      </c>
      <c r="E1964" s="10">
        <v>815.76564200000007</v>
      </c>
      <c r="F1964" s="10">
        <v>295.00439505000003</v>
      </c>
      <c r="G1964" s="10">
        <v>468.36423680000001</v>
      </c>
      <c r="H1964" s="10">
        <v>0</v>
      </c>
      <c r="I1964" s="10">
        <v>42.449386599999997</v>
      </c>
      <c r="J1964" s="10">
        <v>23.737975297999999</v>
      </c>
      <c r="K1964" s="10">
        <v>14.501910350999999</v>
      </c>
      <c r="L1964" s="10">
        <v>0</v>
      </c>
      <c r="M1964" s="10">
        <f t="shared" si="35"/>
        <v>1659.8235460990004</v>
      </c>
    </row>
    <row r="1965" spans="1:13" x14ac:dyDescent="0.3">
      <c r="A1965" s="10">
        <v>6</v>
      </c>
      <c r="B1965" s="10" t="s">
        <v>1254</v>
      </c>
      <c r="C1965" s="164" t="s">
        <v>25650</v>
      </c>
      <c r="D1965" s="10" t="s">
        <v>410</v>
      </c>
      <c r="E1965" s="10">
        <v>995.24772600000006</v>
      </c>
      <c r="F1965" s="10">
        <v>362.40891786999998</v>
      </c>
      <c r="G1965" s="10">
        <v>21.6046555</v>
      </c>
      <c r="H1965" s="10">
        <v>0</v>
      </c>
      <c r="I1965" s="10">
        <v>39.209000400000001</v>
      </c>
      <c r="J1965" s="10">
        <v>30.297124096000001</v>
      </c>
      <c r="K1965" s="10">
        <v>0.58481388599999995</v>
      </c>
      <c r="L1965" s="10">
        <v>0</v>
      </c>
      <c r="M1965" s="10">
        <f t="shared" si="35"/>
        <v>1449.3522377520001</v>
      </c>
    </row>
    <row r="1966" spans="1:13" x14ac:dyDescent="0.3">
      <c r="A1966" s="10">
        <v>6</v>
      </c>
      <c r="B1966" s="10" t="s">
        <v>1254</v>
      </c>
      <c r="C1966" s="164" t="s">
        <v>25651</v>
      </c>
      <c r="D1966" s="10" t="s">
        <v>737</v>
      </c>
      <c r="E1966" s="10">
        <v>2402.19049</v>
      </c>
      <c r="F1966" s="10">
        <v>460.99430003999998</v>
      </c>
      <c r="G1966" s="10">
        <v>99.282751360000006</v>
      </c>
      <c r="H1966" s="10">
        <v>0</v>
      </c>
      <c r="I1966" s="10">
        <v>109.09554990000001</v>
      </c>
      <c r="J1966" s="10">
        <v>38.716466594000003</v>
      </c>
      <c r="K1966" s="10">
        <v>2.9549384853</v>
      </c>
      <c r="L1966" s="10">
        <v>0</v>
      </c>
      <c r="M1966" s="10">
        <f t="shared" si="35"/>
        <v>3113.2344963792998</v>
      </c>
    </row>
    <row r="1967" spans="1:13" x14ac:dyDescent="0.3">
      <c r="A1967" s="10">
        <v>6</v>
      </c>
      <c r="B1967" s="10" t="s">
        <v>1254</v>
      </c>
      <c r="C1967" s="164" t="s">
        <v>25652</v>
      </c>
      <c r="D1967" s="10" t="s">
        <v>386</v>
      </c>
      <c r="E1967" s="10">
        <v>1130.0744399999999</v>
      </c>
      <c r="F1967" s="10">
        <v>227.00820820000001</v>
      </c>
      <c r="G1967" s="10">
        <v>243.52297999999999</v>
      </c>
      <c r="H1967" s="10">
        <v>0</v>
      </c>
      <c r="I1967" s="10">
        <v>47.174223600000005</v>
      </c>
      <c r="J1967" s="10">
        <v>17.800608908000001</v>
      </c>
      <c r="K1967" s="10">
        <v>7.5503388999999999</v>
      </c>
      <c r="L1967" s="10">
        <v>0</v>
      </c>
      <c r="M1967" s="10">
        <f t="shared" si="35"/>
        <v>1673.1307996079997</v>
      </c>
    </row>
    <row r="1968" spans="1:13" x14ac:dyDescent="0.3">
      <c r="A1968" s="10">
        <v>6</v>
      </c>
      <c r="B1968" s="10" t="s">
        <v>1254</v>
      </c>
      <c r="C1968" s="164" t="s">
        <v>25653</v>
      </c>
      <c r="D1968" s="10" t="s">
        <v>739</v>
      </c>
      <c r="E1968" s="10">
        <v>248.54080400000001</v>
      </c>
      <c r="F1968" s="10">
        <v>132.25973951</v>
      </c>
      <c r="G1968" s="10">
        <v>0</v>
      </c>
      <c r="H1968" s="10">
        <v>0</v>
      </c>
      <c r="I1968" s="10">
        <v>13.9262257</v>
      </c>
      <c r="J1968" s="10">
        <v>10.14553619</v>
      </c>
      <c r="K1968" s="10">
        <v>0</v>
      </c>
      <c r="L1968" s="10">
        <v>0</v>
      </c>
      <c r="M1968" s="10">
        <f t="shared" si="35"/>
        <v>404.87230539999996</v>
      </c>
    </row>
    <row r="1969" spans="1:13" x14ac:dyDescent="0.3">
      <c r="A1969" s="10">
        <v>6</v>
      </c>
      <c r="B1969" s="10" t="s">
        <v>1254</v>
      </c>
      <c r="C1969" s="164" t="s">
        <v>25654</v>
      </c>
      <c r="D1969" s="10" t="s">
        <v>22638</v>
      </c>
      <c r="E1969" s="10">
        <v>271.13811099999998</v>
      </c>
      <c r="F1969" s="10">
        <v>115.66282113</v>
      </c>
      <c r="G1969" s="10">
        <v>54.668629600000003</v>
      </c>
      <c r="H1969" s="10">
        <v>0</v>
      </c>
      <c r="I1969" s="10">
        <v>14.524072160000001</v>
      </c>
      <c r="J1969" s="10">
        <v>8.8420975856999995</v>
      </c>
      <c r="K1969" s="10">
        <v>1.2380332519999999</v>
      </c>
      <c r="L1969" s="10">
        <v>0</v>
      </c>
      <c r="M1969" s="10">
        <f t="shared" si="35"/>
        <v>466.0737647277</v>
      </c>
    </row>
    <row r="1970" spans="1:13" x14ac:dyDescent="0.3">
      <c r="A1970" s="10">
        <v>6</v>
      </c>
      <c r="B1970" s="10" t="s">
        <v>1254</v>
      </c>
      <c r="C1970" s="164" t="s">
        <v>25656</v>
      </c>
      <c r="D1970" s="10" t="s">
        <v>25655</v>
      </c>
      <c r="E1970" s="10">
        <v>253.48659809999998</v>
      </c>
      <c r="F1970" s="10">
        <v>216.94186661000001</v>
      </c>
      <c r="G1970" s="10">
        <v>587.96047329999999</v>
      </c>
      <c r="H1970" s="10">
        <v>0</v>
      </c>
      <c r="I1970" s="10">
        <v>12.695443079999999</v>
      </c>
      <c r="J1970" s="10">
        <v>18.332374519999998</v>
      </c>
      <c r="K1970" s="10">
        <v>18.041684920000002</v>
      </c>
      <c r="L1970" s="10">
        <v>0</v>
      </c>
      <c r="M1970" s="10">
        <f t="shared" si="35"/>
        <v>1107.45844053</v>
      </c>
    </row>
    <row r="1971" spans="1:13" x14ac:dyDescent="0.3">
      <c r="A1971" s="10">
        <v>6</v>
      </c>
      <c r="B1971" s="10" t="s">
        <v>1254</v>
      </c>
      <c r="C1971" s="164" t="s">
        <v>25657</v>
      </c>
      <c r="D1971" s="10" t="s">
        <v>741</v>
      </c>
      <c r="E1971" s="10">
        <v>1428.45108</v>
      </c>
      <c r="F1971" s="10">
        <v>658.05083028000001</v>
      </c>
      <c r="G1971" s="10">
        <v>244.08580000000001</v>
      </c>
      <c r="H1971" s="10">
        <v>0</v>
      </c>
      <c r="I1971" s="10">
        <v>78.359385000000003</v>
      </c>
      <c r="J1971" s="10">
        <v>52.928807931999998</v>
      </c>
      <c r="K1971" s="10">
        <v>7.5678070000000002</v>
      </c>
      <c r="L1971" s="10">
        <v>0</v>
      </c>
      <c r="M1971" s="10">
        <f t="shared" si="35"/>
        <v>2469.443710212</v>
      </c>
    </row>
    <row r="1972" spans="1:13" x14ac:dyDescent="0.3">
      <c r="A1972" s="10">
        <v>6</v>
      </c>
      <c r="B1972" s="10" t="s">
        <v>1254</v>
      </c>
      <c r="C1972" s="164" t="s">
        <v>25659</v>
      </c>
      <c r="D1972" s="10" t="s">
        <v>25658</v>
      </c>
      <c r="E1972" s="10">
        <v>96.868128999999996</v>
      </c>
      <c r="F1972" s="10">
        <v>53.427147617000003</v>
      </c>
      <c r="G1972" s="10">
        <v>0</v>
      </c>
      <c r="H1972" s="10">
        <v>0</v>
      </c>
      <c r="I1972" s="10">
        <v>5.1558236700000002</v>
      </c>
      <c r="J1972" s="10">
        <v>4.4522939478000003</v>
      </c>
      <c r="K1972" s="10">
        <v>0</v>
      </c>
      <c r="L1972" s="10">
        <v>0</v>
      </c>
      <c r="M1972" s="10">
        <f t="shared" si="35"/>
        <v>159.9033942348</v>
      </c>
    </row>
    <row r="1973" spans="1:13" x14ac:dyDescent="0.3">
      <c r="A1973" s="10">
        <v>6</v>
      </c>
      <c r="B1973" s="10" t="s">
        <v>1254</v>
      </c>
      <c r="C1973" s="164" t="s">
        <v>25660</v>
      </c>
      <c r="D1973" s="10" t="s">
        <v>742</v>
      </c>
      <c r="E1973" s="10">
        <v>767.03940999999998</v>
      </c>
      <c r="F1973" s="10">
        <v>266.27515799999998</v>
      </c>
      <c r="G1973" s="10">
        <v>43.755310399999999</v>
      </c>
      <c r="H1973" s="10">
        <v>0</v>
      </c>
      <c r="I1973" s="10">
        <v>39.421957500000005</v>
      </c>
      <c r="J1973" s="10">
        <v>21.811379857999999</v>
      </c>
      <c r="K1973" s="10">
        <v>1.056074229</v>
      </c>
      <c r="L1973" s="10">
        <v>0</v>
      </c>
      <c r="M1973" s="10">
        <f t="shared" si="35"/>
        <v>1139.359289987</v>
      </c>
    </row>
    <row r="1974" spans="1:13" x14ac:dyDescent="0.3">
      <c r="A1974" s="10">
        <v>6</v>
      </c>
      <c r="B1974" s="10" t="s">
        <v>1254</v>
      </c>
      <c r="C1974" s="164" t="s">
        <v>25662</v>
      </c>
      <c r="D1974" s="10" t="s">
        <v>25661</v>
      </c>
      <c r="E1974" s="10">
        <v>180.29579100000001</v>
      </c>
      <c r="F1974" s="10">
        <v>148.00257948999999</v>
      </c>
      <c r="G1974" s="10">
        <v>14.197345</v>
      </c>
      <c r="H1974" s="10">
        <v>0</v>
      </c>
      <c r="I1974" s="10">
        <v>6.5707126900000006</v>
      </c>
      <c r="J1974" s="10">
        <v>12.401981351</v>
      </c>
      <c r="K1974" s="10">
        <v>0.32151446</v>
      </c>
      <c r="L1974" s="10">
        <v>0</v>
      </c>
      <c r="M1974" s="10">
        <f t="shared" si="35"/>
        <v>361.78992399100002</v>
      </c>
    </row>
    <row r="1975" spans="1:13" x14ac:dyDescent="0.3">
      <c r="A1975" s="10">
        <v>6</v>
      </c>
      <c r="B1975" s="10" t="s">
        <v>1254</v>
      </c>
      <c r="C1975" s="164" t="s">
        <v>25664</v>
      </c>
      <c r="D1975" s="10" t="s">
        <v>25663</v>
      </c>
      <c r="E1975" s="10">
        <v>905.52099599999997</v>
      </c>
      <c r="F1975" s="10">
        <v>159.69239064000001</v>
      </c>
      <c r="G1975" s="10">
        <v>868.00184100000001</v>
      </c>
      <c r="H1975" s="10">
        <v>0</v>
      </c>
      <c r="I1975" s="10">
        <v>34.323788199999996</v>
      </c>
      <c r="J1975" s="10">
        <v>13.695946684999999</v>
      </c>
      <c r="K1975" s="10">
        <v>27.218956299999999</v>
      </c>
      <c r="L1975" s="10">
        <v>0</v>
      </c>
      <c r="M1975" s="10">
        <f t="shared" si="35"/>
        <v>2008.4539188250001</v>
      </c>
    </row>
    <row r="1976" spans="1:13" x14ac:dyDescent="0.3">
      <c r="A1976" s="10">
        <v>6</v>
      </c>
      <c r="B1976" s="10" t="s">
        <v>1254</v>
      </c>
      <c r="C1976" s="164" t="s">
        <v>25665</v>
      </c>
      <c r="D1976" s="10" t="s">
        <v>744</v>
      </c>
      <c r="E1976" s="10">
        <v>1512.40753</v>
      </c>
      <c r="F1976" s="10">
        <v>200.49212168</v>
      </c>
      <c r="G1976" s="10">
        <v>183.11700400000001</v>
      </c>
      <c r="H1976" s="10">
        <v>0</v>
      </c>
      <c r="I1976" s="10">
        <v>63.264868499999999</v>
      </c>
      <c r="J1976" s="10">
        <v>16.216623445</v>
      </c>
      <c r="K1976" s="10">
        <v>5.3166122299999996</v>
      </c>
      <c r="L1976" s="10">
        <v>0</v>
      </c>
      <c r="M1976" s="10">
        <f t="shared" si="35"/>
        <v>1980.8147598549999</v>
      </c>
    </row>
    <row r="1977" spans="1:13" x14ac:dyDescent="0.3">
      <c r="A1977" s="10">
        <v>6</v>
      </c>
      <c r="B1977" s="10" t="s">
        <v>1254</v>
      </c>
      <c r="C1977" s="164" t="s">
        <v>25666</v>
      </c>
      <c r="D1977" s="10" t="s">
        <v>838</v>
      </c>
      <c r="E1977" s="10">
        <v>1471.3502920000001</v>
      </c>
      <c r="F1977" s="10">
        <v>306.81798880999997</v>
      </c>
      <c r="G1977" s="10">
        <v>76.902980400000004</v>
      </c>
      <c r="H1977" s="10">
        <v>0</v>
      </c>
      <c r="I1977" s="10">
        <v>55.010098600000006</v>
      </c>
      <c r="J1977" s="10">
        <v>25.406897473000001</v>
      </c>
      <c r="K1977" s="10">
        <v>1.7415569879999999</v>
      </c>
      <c r="L1977" s="10">
        <v>0</v>
      </c>
      <c r="M1977" s="10">
        <f t="shared" si="35"/>
        <v>1937.2298142709999</v>
      </c>
    </row>
    <row r="1978" spans="1:13" x14ac:dyDescent="0.3">
      <c r="A1978" s="10">
        <v>6</v>
      </c>
      <c r="B1978" s="10" t="s">
        <v>1254</v>
      </c>
      <c r="C1978" s="164" t="s">
        <v>25667</v>
      </c>
      <c r="D1978" s="10" t="s">
        <v>190</v>
      </c>
      <c r="E1978" s="10">
        <v>358.26525500000002</v>
      </c>
      <c r="F1978" s="10">
        <v>191.40334182999999</v>
      </c>
      <c r="G1978" s="10">
        <v>0</v>
      </c>
      <c r="H1978" s="10">
        <v>0</v>
      </c>
      <c r="I1978" s="10">
        <v>19.427233999999999</v>
      </c>
      <c r="J1978" s="10">
        <v>14.471119634000001</v>
      </c>
      <c r="K1978" s="10">
        <v>0</v>
      </c>
      <c r="L1978" s="10">
        <v>0</v>
      </c>
      <c r="M1978" s="10">
        <f t="shared" si="35"/>
        <v>583.56695046400012</v>
      </c>
    </row>
    <row r="1979" spans="1:13" x14ac:dyDescent="0.3">
      <c r="A1979" s="10">
        <v>6</v>
      </c>
      <c r="B1979" s="10" t="s">
        <v>1254</v>
      </c>
      <c r="C1979" s="164" t="s">
        <v>25668</v>
      </c>
      <c r="D1979" s="10" t="s">
        <v>746</v>
      </c>
      <c r="E1979" s="10">
        <v>158.52202300000002</v>
      </c>
      <c r="F1979" s="10">
        <v>161.29266709999999</v>
      </c>
      <c r="G1979" s="10">
        <v>1.8940999999999999</v>
      </c>
      <c r="H1979" s="10">
        <v>0</v>
      </c>
      <c r="I1979" s="10">
        <v>8.1547970599999999</v>
      </c>
      <c r="J1979" s="10">
        <v>13.359368462000001</v>
      </c>
      <c r="K1979" s="10">
        <v>4.2894000000000002E-2</v>
      </c>
      <c r="L1979" s="10">
        <v>0</v>
      </c>
      <c r="M1979" s="10">
        <f t="shared" si="35"/>
        <v>343.26584962200002</v>
      </c>
    </row>
    <row r="1980" spans="1:13" x14ac:dyDescent="0.3">
      <c r="A1980" s="10">
        <v>6</v>
      </c>
      <c r="B1980" s="10" t="s">
        <v>1254</v>
      </c>
      <c r="C1980" s="164" t="s">
        <v>25669</v>
      </c>
      <c r="D1980" s="10" t="s">
        <v>871</v>
      </c>
      <c r="E1980" s="10">
        <v>92.687703400000004</v>
      </c>
      <c r="F1980" s="10">
        <v>90.671463326999998</v>
      </c>
      <c r="G1980" s="10">
        <v>979.13882100000001</v>
      </c>
      <c r="H1980" s="10">
        <v>0</v>
      </c>
      <c r="I1980" s="10">
        <v>4.8445063600000005</v>
      </c>
      <c r="J1980" s="10">
        <v>7.7992556549999996</v>
      </c>
      <c r="K1980" s="10">
        <v>29.626573759999999</v>
      </c>
      <c r="L1980" s="10">
        <v>0</v>
      </c>
      <c r="M1980" s="10">
        <f t="shared" si="35"/>
        <v>1204.7683235019999</v>
      </c>
    </row>
    <row r="1981" spans="1:13" x14ac:dyDescent="0.3">
      <c r="A1981" s="10">
        <v>6</v>
      </c>
      <c r="B1981" s="10" t="s">
        <v>1254</v>
      </c>
      <c r="C1981" s="164" t="s">
        <v>25670</v>
      </c>
      <c r="D1981" s="10" t="s">
        <v>162</v>
      </c>
      <c r="E1981" s="10">
        <v>313.13843499999996</v>
      </c>
      <c r="F1981" s="10">
        <v>596.78329513000006</v>
      </c>
      <c r="G1981" s="10">
        <v>508.73182009999999</v>
      </c>
      <c r="H1981" s="10">
        <v>0</v>
      </c>
      <c r="I1981" s="10">
        <v>17.764262600000002</v>
      </c>
      <c r="J1981" s="10">
        <v>50.260382374000002</v>
      </c>
      <c r="K1981" s="10">
        <v>14.839977249</v>
      </c>
      <c r="L1981" s="10">
        <v>0</v>
      </c>
      <c r="M1981" s="10">
        <f t="shared" si="35"/>
        <v>1501.518172453</v>
      </c>
    </row>
    <row r="1982" spans="1:13" x14ac:dyDescent="0.3">
      <c r="A1982" s="10">
        <v>6</v>
      </c>
      <c r="B1982" s="10" t="s">
        <v>1254</v>
      </c>
      <c r="C1982" s="164" t="s">
        <v>25672</v>
      </c>
      <c r="D1982" s="10" t="s">
        <v>25671</v>
      </c>
      <c r="E1982" s="10">
        <v>1279.69678</v>
      </c>
      <c r="F1982" s="10">
        <v>153.71241232</v>
      </c>
      <c r="G1982" s="10">
        <v>199.328419</v>
      </c>
      <c r="H1982" s="10">
        <v>0</v>
      </c>
      <c r="I1982" s="10">
        <v>47.778527500000003</v>
      </c>
      <c r="J1982" s="10">
        <v>12.487865025</v>
      </c>
      <c r="K1982" s="10">
        <v>6.1801145200000001</v>
      </c>
      <c r="L1982" s="10">
        <v>0</v>
      </c>
      <c r="M1982" s="10">
        <f t="shared" si="35"/>
        <v>1699.1841183649999</v>
      </c>
    </row>
    <row r="1983" spans="1:13" x14ac:dyDescent="0.3">
      <c r="A1983" s="10">
        <v>6</v>
      </c>
      <c r="B1983" s="10" t="s">
        <v>1254</v>
      </c>
      <c r="C1983" s="164" t="s">
        <v>25673</v>
      </c>
      <c r="D1983" s="10" t="s">
        <v>23270</v>
      </c>
      <c r="E1983" s="10">
        <v>737.03890000000001</v>
      </c>
      <c r="F1983" s="10">
        <v>299.23649379</v>
      </c>
      <c r="G1983" s="10">
        <v>131.4049843</v>
      </c>
      <c r="H1983" s="10">
        <v>0</v>
      </c>
      <c r="I1983" s="10">
        <v>32.606465499999999</v>
      </c>
      <c r="J1983" s="10">
        <v>25.031240820000001</v>
      </c>
      <c r="K1983" s="10">
        <v>3.9278838550000001</v>
      </c>
      <c r="L1983" s="10">
        <v>0</v>
      </c>
      <c r="M1983" s="10">
        <f t="shared" si="35"/>
        <v>1229.2459682649999</v>
      </c>
    </row>
    <row r="1984" spans="1:13" x14ac:dyDescent="0.3">
      <c r="A1984" s="10">
        <v>6</v>
      </c>
      <c r="B1984" s="10" t="s">
        <v>1254</v>
      </c>
      <c r="C1984" s="164" t="s">
        <v>25674</v>
      </c>
      <c r="D1984" s="10" t="s">
        <v>614</v>
      </c>
      <c r="E1984" s="10">
        <v>31.416589399999999</v>
      </c>
      <c r="F1984" s="10">
        <v>525.74074453000003</v>
      </c>
      <c r="G1984" s="10">
        <v>66.471789200000003</v>
      </c>
      <c r="H1984" s="10">
        <v>0</v>
      </c>
      <c r="I1984" s="10">
        <v>1.6614731599999999</v>
      </c>
      <c r="J1984" s="10">
        <v>44.040320424000001</v>
      </c>
      <c r="K1984" s="10">
        <v>2.11164094</v>
      </c>
      <c r="L1984" s="10">
        <v>0</v>
      </c>
      <c r="M1984" s="10">
        <f t="shared" si="35"/>
        <v>671.4425576540001</v>
      </c>
    </row>
    <row r="1985" spans="1:13" x14ac:dyDescent="0.3">
      <c r="A1985" s="10">
        <v>6</v>
      </c>
      <c r="B1985" s="10" t="s">
        <v>1254</v>
      </c>
      <c r="C1985" s="164" t="s">
        <v>25676</v>
      </c>
      <c r="D1985" s="10" t="s">
        <v>25675</v>
      </c>
      <c r="E1985" s="10">
        <v>24.247568600000001</v>
      </c>
      <c r="F1985" s="10">
        <v>129.34449823</v>
      </c>
      <c r="G1985" s="10">
        <v>6.56379</v>
      </c>
      <c r="H1985" s="10">
        <v>0</v>
      </c>
      <c r="I1985" s="10">
        <v>1.3110354200000001</v>
      </c>
      <c r="J1985" s="10">
        <v>10.900586411000001</v>
      </c>
      <c r="K1985" s="10">
        <v>0.148645</v>
      </c>
      <c r="L1985" s="10">
        <v>0</v>
      </c>
      <c r="M1985" s="10">
        <f t="shared" si="35"/>
        <v>172.51612366099999</v>
      </c>
    </row>
    <row r="1986" spans="1:13" x14ac:dyDescent="0.3">
      <c r="A1986" s="10">
        <v>6</v>
      </c>
      <c r="B1986" s="10" t="s">
        <v>1254</v>
      </c>
      <c r="C1986" s="164" t="s">
        <v>25678</v>
      </c>
      <c r="D1986" s="10" t="s">
        <v>25677</v>
      </c>
      <c r="E1986" s="10">
        <v>34.280601800000007</v>
      </c>
      <c r="F1986" s="10">
        <v>96.250305475000005</v>
      </c>
      <c r="G1986" s="10">
        <v>0</v>
      </c>
      <c r="H1986" s="10">
        <v>0</v>
      </c>
      <c r="I1986" s="10">
        <v>1.8133318300000001</v>
      </c>
      <c r="J1986" s="10">
        <v>8.1938713116000006</v>
      </c>
      <c r="K1986" s="10">
        <v>0</v>
      </c>
      <c r="L1986" s="10">
        <v>0</v>
      </c>
      <c r="M1986" s="10">
        <f t="shared" si="35"/>
        <v>140.53811041660001</v>
      </c>
    </row>
    <row r="1987" spans="1:13" x14ac:dyDescent="0.3">
      <c r="A1987" s="10">
        <v>6</v>
      </c>
      <c r="B1987" s="10" t="s">
        <v>1254</v>
      </c>
      <c r="C1987" s="164" t="s">
        <v>25679</v>
      </c>
      <c r="D1987" s="10" t="s">
        <v>23918</v>
      </c>
      <c r="E1987" s="10">
        <v>76.306664700000013</v>
      </c>
      <c r="F1987" s="10">
        <v>68.792607222000001</v>
      </c>
      <c r="G1987" s="10">
        <v>0</v>
      </c>
      <c r="H1987" s="10">
        <v>0</v>
      </c>
      <c r="I1987" s="10">
        <v>3.9432074699999999</v>
      </c>
      <c r="J1987" s="10">
        <v>5.7095852461999996</v>
      </c>
      <c r="K1987" s="10">
        <v>0</v>
      </c>
      <c r="L1987" s="10">
        <v>0</v>
      </c>
      <c r="M1987" s="10">
        <f t="shared" si="35"/>
        <v>154.75206463820001</v>
      </c>
    </row>
    <row r="1988" spans="1:13" x14ac:dyDescent="0.3">
      <c r="A1988" s="10">
        <v>6</v>
      </c>
      <c r="B1988" s="10" t="s">
        <v>1254</v>
      </c>
      <c r="C1988" s="164" t="s">
        <v>25680</v>
      </c>
      <c r="D1988" s="10" t="s">
        <v>23922</v>
      </c>
      <c r="E1988" s="10">
        <v>69.987760000000009</v>
      </c>
      <c r="F1988" s="10">
        <v>112.39702765</v>
      </c>
      <c r="G1988" s="10">
        <v>0</v>
      </c>
      <c r="H1988" s="10">
        <v>0</v>
      </c>
      <c r="I1988" s="10">
        <v>3.7528674199999998</v>
      </c>
      <c r="J1988" s="10">
        <v>7.5363554678</v>
      </c>
      <c r="K1988" s="10">
        <v>0</v>
      </c>
      <c r="L1988" s="10">
        <v>0</v>
      </c>
      <c r="M1988" s="10">
        <f t="shared" si="35"/>
        <v>193.67401053780003</v>
      </c>
    </row>
    <row r="1989" spans="1:13" x14ac:dyDescent="0.3">
      <c r="A1989" s="10">
        <v>6</v>
      </c>
      <c r="B1989" s="10" t="s">
        <v>1254</v>
      </c>
      <c r="C1989" s="164" t="s">
        <v>25682</v>
      </c>
      <c r="D1989" s="10" t="s">
        <v>25681</v>
      </c>
      <c r="E1989" s="10">
        <v>65.395964000000006</v>
      </c>
      <c r="F1989" s="10">
        <v>89.522542139999999</v>
      </c>
      <c r="G1989" s="10">
        <v>143.17545179999999</v>
      </c>
      <c r="H1989" s="10">
        <v>0</v>
      </c>
      <c r="I1989" s="10">
        <v>3.59524943</v>
      </c>
      <c r="J1989" s="10">
        <v>7.2135859656000001</v>
      </c>
      <c r="K1989" s="10">
        <v>4.3404998299999997</v>
      </c>
      <c r="L1989" s="10">
        <v>0</v>
      </c>
      <c r="M1989" s="10">
        <f t="shared" si="35"/>
        <v>313.24329316559999</v>
      </c>
    </row>
    <row r="1990" spans="1:13" x14ac:dyDescent="0.3">
      <c r="A1990" s="10">
        <v>6</v>
      </c>
      <c r="B1990" s="10" t="s">
        <v>1254</v>
      </c>
      <c r="C1990" s="164" t="s">
        <v>25683</v>
      </c>
      <c r="D1990" s="10" t="s">
        <v>163</v>
      </c>
      <c r="E1990" s="10">
        <v>123.66017600000001</v>
      </c>
      <c r="F1990" s="10">
        <v>366.52889529999999</v>
      </c>
      <c r="G1990" s="10">
        <v>98.576155099000005</v>
      </c>
      <c r="H1990" s="10">
        <v>0</v>
      </c>
      <c r="I1990" s="10">
        <v>6.9873647999999999</v>
      </c>
      <c r="J1990" s="10">
        <v>31.142358010999999</v>
      </c>
      <c r="K1990" s="10">
        <v>2.2330731004</v>
      </c>
      <c r="L1990" s="10">
        <v>0</v>
      </c>
      <c r="M1990" s="10">
        <f t="shared" si="35"/>
        <v>629.12802231040007</v>
      </c>
    </row>
    <row r="1991" spans="1:13" x14ac:dyDescent="0.3">
      <c r="A1991" s="10">
        <v>6</v>
      </c>
      <c r="B1991" s="10" t="s">
        <v>1254</v>
      </c>
      <c r="C1991" s="164" t="s">
        <v>25684</v>
      </c>
      <c r="D1991" s="10" t="s">
        <v>23</v>
      </c>
      <c r="E1991" s="10">
        <v>97.604487000000006</v>
      </c>
      <c r="F1991" s="10">
        <v>67.045131032</v>
      </c>
      <c r="G1991" s="10">
        <v>62.791482000000002</v>
      </c>
      <c r="H1991" s="10">
        <v>0</v>
      </c>
      <c r="I1991" s="10">
        <v>5.1655926800000005</v>
      </c>
      <c r="J1991" s="10">
        <v>5.1610247123999997</v>
      </c>
      <c r="K1991" s="10">
        <v>1.93254682</v>
      </c>
      <c r="L1991" s="10">
        <v>0</v>
      </c>
      <c r="M1991" s="10">
        <f t="shared" ref="M1991:M2054" si="36">SUM(E1991:L1991)</f>
        <v>239.70026424440002</v>
      </c>
    </row>
    <row r="1992" spans="1:13" x14ac:dyDescent="0.3">
      <c r="A1992" s="10">
        <v>6</v>
      </c>
      <c r="B1992" s="10" t="s">
        <v>1254</v>
      </c>
      <c r="C1992" s="164" t="s">
        <v>25685</v>
      </c>
      <c r="D1992" s="10" t="s">
        <v>673</v>
      </c>
      <c r="E1992" s="10">
        <v>75.114497</v>
      </c>
      <c r="F1992" s="10">
        <v>64.549884516999995</v>
      </c>
      <c r="G1992" s="10">
        <v>144.04822999999999</v>
      </c>
      <c r="H1992" s="10">
        <v>0</v>
      </c>
      <c r="I1992" s="10">
        <v>4.0183877299999997</v>
      </c>
      <c r="J1992" s="10">
        <v>5.0279345467000001</v>
      </c>
      <c r="K1992" s="10">
        <v>4.3669608000000002</v>
      </c>
      <c r="L1992" s="10">
        <v>0</v>
      </c>
      <c r="M1992" s="10">
        <f t="shared" si="36"/>
        <v>297.12589459369997</v>
      </c>
    </row>
    <row r="1993" spans="1:13" x14ac:dyDescent="0.3">
      <c r="A1993" s="10">
        <v>6</v>
      </c>
      <c r="B1993" s="10" t="s">
        <v>1254</v>
      </c>
      <c r="C1993" s="164" t="s">
        <v>25686</v>
      </c>
      <c r="D1993" s="10" t="s">
        <v>747</v>
      </c>
      <c r="E1993" s="10">
        <v>759.82029899999998</v>
      </c>
      <c r="F1993" s="10">
        <v>469.47149094999997</v>
      </c>
      <c r="G1993" s="10">
        <v>327.65746000000001</v>
      </c>
      <c r="H1993" s="10">
        <v>0</v>
      </c>
      <c r="I1993" s="10">
        <v>29.335773100000001</v>
      </c>
      <c r="J1993" s="10">
        <v>39.000007273999998</v>
      </c>
      <c r="K1993" s="10">
        <v>10.158898799999999</v>
      </c>
      <c r="L1993" s="10">
        <v>0</v>
      </c>
      <c r="M1993" s="10">
        <f t="shared" si="36"/>
        <v>1635.4439291239999</v>
      </c>
    </row>
    <row r="1994" spans="1:13" x14ac:dyDescent="0.3">
      <c r="A1994" s="10">
        <v>6</v>
      </c>
      <c r="B1994" s="10" t="s">
        <v>1254</v>
      </c>
      <c r="C1994" s="164" t="s">
        <v>25688</v>
      </c>
      <c r="D1994" s="10" t="s">
        <v>25687</v>
      </c>
      <c r="E1994" s="10">
        <v>218.273729</v>
      </c>
      <c r="F1994" s="10">
        <v>382.36266842999999</v>
      </c>
      <c r="G1994" s="10">
        <v>73.801109999999994</v>
      </c>
      <c r="H1994" s="10">
        <v>0</v>
      </c>
      <c r="I1994" s="10">
        <v>11.38675486</v>
      </c>
      <c r="J1994" s="10">
        <v>31.941183886000001</v>
      </c>
      <c r="K1994" s="10">
        <v>2.3444761999999999</v>
      </c>
      <c r="L1994" s="10">
        <v>0</v>
      </c>
      <c r="M1994" s="10">
        <f t="shared" si="36"/>
        <v>720.10992237599999</v>
      </c>
    </row>
    <row r="1995" spans="1:13" x14ac:dyDescent="0.3">
      <c r="A1995" s="10">
        <v>6</v>
      </c>
      <c r="B1995" s="10" t="s">
        <v>1254</v>
      </c>
      <c r="C1995" s="164" t="s">
        <v>25689</v>
      </c>
      <c r="D1995" s="10" t="s">
        <v>23022</v>
      </c>
      <c r="E1995" s="10">
        <v>102.72167400000001</v>
      </c>
      <c r="F1995" s="10">
        <v>358.39488120999999</v>
      </c>
      <c r="G1995" s="10">
        <v>77.053749199999999</v>
      </c>
      <c r="H1995" s="10">
        <v>0</v>
      </c>
      <c r="I1995" s="10">
        <v>5.4318335900000001</v>
      </c>
      <c r="J1995" s="10">
        <v>30.038661255000001</v>
      </c>
      <c r="K1995" s="10">
        <v>1.744971144</v>
      </c>
      <c r="L1995" s="10">
        <v>0</v>
      </c>
      <c r="M1995" s="10">
        <f t="shared" si="36"/>
        <v>575.38577039899997</v>
      </c>
    </row>
    <row r="1996" spans="1:13" x14ac:dyDescent="0.3">
      <c r="A1996" s="10">
        <v>6</v>
      </c>
      <c r="B1996" s="10" t="s">
        <v>1254</v>
      </c>
      <c r="C1996" s="164" t="s">
        <v>25691</v>
      </c>
      <c r="D1996" s="10" t="s">
        <v>25690</v>
      </c>
      <c r="E1996" s="10">
        <v>57.708420000000004</v>
      </c>
      <c r="F1996" s="10">
        <v>58.602751423999997</v>
      </c>
      <c r="G1996" s="10">
        <v>26.043618599999999</v>
      </c>
      <c r="H1996" s="10">
        <v>0</v>
      </c>
      <c r="I1996" s="10">
        <v>3.1088916200000001</v>
      </c>
      <c r="J1996" s="10">
        <v>4.5733166399999998</v>
      </c>
      <c r="K1996" s="10">
        <v>0.58978706000000003</v>
      </c>
      <c r="L1996" s="10">
        <v>0</v>
      </c>
      <c r="M1996" s="10">
        <f t="shared" si="36"/>
        <v>150.62678534400001</v>
      </c>
    </row>
    <row r="1997" spans="1:13" x14ac:dyDescent="0.3">
      <c r="A1997" s="10">
        <v>6</v>
      </c>
      <c r="B1997" s="10" t="s">
        <v>1254</v>
      </c>
      <c r="C1997" s="164" t="s">
        <v>25693</v>
      </c>
      <c r="D1997" s="10" t="s">
        <v>25692</v>
      </c>
      <c r="E1997" s="10">
        <v>351.06508100000002</v>
      </c>
      <c r="F1997" s="10">
        <v>200.27233432</v>
      </c>
      <c r="G1997" s="10">
        <v>667.27248059999999</v>
      </c>
      <c r="H1997" s="10">
        <v>0</v>
      </c>
      <c r="I1997" s="10">
        <v>19.1529165</v>
      </c>
      <c r="J1997" s="10">
        <v>16.284528563999999</v>
      </c>
      <c r="K1997" s="10">
        <v>17.880881454000001</v>
      </c>
      <c r="L1997" s="10">
        <v>0</v>
      </c>
      <c r="M1997" s="10">
        <f t="shared" si="36"/>
        <v>1271.9282224379999</v>
      </c>
    </row>
    <row r="1998" spans="1:13" x14ac:dyDescent="0.3">
      <c r="A1998" s="10">
        <v>6</v>
      </c>
      <c r="B1998" s="10" t="s">
        <v>1254</v>
      </c>
      <c r="C1998" s="164" t="s">
        <v>25694</v>
      </c>
      <c r="D1998" s="10" t="s">
        <v>556</v>
      </c>
      <c r="E1998" s="10">
        <v>1139.3140980000001</v>
      </c>
      <c r="F1998" s="10">
        <v>155.12520782999999</v>
      </c>
      <c r="G1998" s="10">
        <v>26.497065849999998</v>
      </c>
      <c r="H1998" s="10">
        <v>0</v>
      </c>
      <c r="I1998" s="10">
        <v>42.993380300000005</v>
      </c>
      <c r="J1998" s="10">
        <v>12.604987403999999</v>
      </c>
      <c r="K1998" s="10">
        <v>0.60006972169999995</v>
      </c>
      <c r="L1998" s="10">
        <v>0</v>
      </c>
      <c r="M1998" s="10">
        <f t="shared" si="36"/>
        <v>1377.1348091056998</v>
      </c>
    </row>
    <row r="1999" spans="1:13" x14ac:dyDescent="0.3">
      <c r="A1999" s="10">
        <v>6</v>
      </c>
      <c r="B1999" s="10" t="s">
        <v>1254</v>
      </c>
      <c r="C1999" s="164" t="s">
        <v>25695</v>
      </c>
      <c r="D1999" s="10" t="s">
        <v>22851</v>
      </c>
      <c r="E1999" s="10">
        <v>646.40687800000001</v>
      </c>
      <c r="F1999" s="10">
        <v>183.47667632</v>
      </c>
      <c r="G1999" s="10">
        <v>375.10543699999999</v>
      </c>
      <c r="H1999" s="10">
        <v>0</v>
      </c>
      <c r="I1999" s="10">
        <v>28.2072997</v>
      </c>
      <c r="J1999" s="10">
        <v>15.255536319999999</v>
      </c>
      <c r="K1999" s="10">
        <v>11.6300188</v>
      </c>
      <c r="L1999" s="10">
        <v>0</v>
      </c>
      <c r="M1999" s="10">
        <f t="shared" si="36"/>
        <v>1260.0818461399999</v>
      </c>
    </row>
    <row r="2000" spans="1:13" x14ac:dyDescent="0.3">
      <c r="A2000" s="10">
        <v>6</v>
      </c>
      <c r="B2000" s="10" t="s">
        <v>1254</v>
      </c>
      <c r="C2000" s="164" t="s">
        <v>25697</v>
      </c>
      <c r="D2000" s="10" t="s">
        <v>25696</v>
      </c>
      <c r="E2000" s="10">
        <v>958.27146799999991</v>
      </c>
      <c r="F2000" s="10">
        <v>77.935282904999994</v>
      </c>
      <c r="G2000" s="10">
        <v>292.99973</v>
      </c>
      <c r="H2000" s="10">
        <v>0</v>
      </c>
      <c r="I2000" s="10">
        <v>32.3697546</v>
      </c>
      <c r="J2000" s="10">
        <v>6.0273503893999996</v>
      </c>
      <c r="K2000" s="10">
        <v>9.0843509999999998</v>
      </c>
      <c r="L2000" s="10">
        <v>0</v>
      </c>
      <c r="M2000" s="10">
        <f t="shared" si="36"/>
        <v>1376.6879368943999</v>
      </c>
    </row>
    <row r="2001" spans="1:13" x14ac:dyDescent="0.3">
      <c r="A2001" s="10">
        <v>6</v>
      </c>
      <c r="B2001" s="10" t="s">
        <v>1254</v>
      </c>
      <c r="C2001" s="164" t="s">
        <v>25703</v>
      </c>
      <c r="D2001" s="10" t="s">
        <v>25702</v>
      </c>
      <c r="E2001" s="10">
        <v>181.15186</v>
      </c>
      <c r="F2001" s="10">
        <v>216.72376442000001</v>
      </c>
      <c r="G2001" s="10">
        <v>64.135140000000007</v>
      </c>
      <c r="H2001" s="10">
        <v>0</v>
      </c>
      <c r="I2001" s="10">
        <v>9.4332122900000002</v>
      </c>
      <c r="J2001" s="10">
        <v>17.724622556</v>
      </c>
      <c r="K2001" s="10">
        <v>1.87224272</v>
      </c>
      <c r="L2001" s="10">
        <v>0</v>
      </c>
      <c r="M2001" s="10">
        <f t="shared" si="36"/>
        <v>491.04084198599998</v>
      </c>
    </row>
    <row r="2002" spans="1:13" x14ac:dyDescent="0.3">
      <c r="A2002" s="10">
        <v>6</v>
      </c>
      <c r="B2002" s="10" t="s">
        <v>1254</v>
      </c>
      <c r="C2002" s="164" t="s">
        <v>25704</v>
      </c>
      <c r="D2002" s="10" t="s">
        <v>1313</v>
      </c>
      <c r="E2002" s="10">
        <v>133.76702</v>
      </c>
      <c r="F2002" s="10">
        <v>74.858515221999994</v>
      </c>
      <c r="G2002" s="10">
        <v>180.10987</v>
      </c>
      <c r="H2002" s="10">
        <v>0</v>
      </c>
      <c r="I2002" s="10">
        <v>7.1575811800000002</v>
      </c>
      <c r="J2002" s="10">
        <v>4.4033691382000004</v>
      </c>
      <c r="K2002" s="10">
        <v>5.2577342500000004</v>
      </c>
      <c r="L2002" s="10">
        <v>0</v>
      </c>
      <c r="M2002" s="10">
        <f t="shared" si="36"/>
        <v>405.55408979020001</v>
      </c>
    </row>
    <row r="2003" spans="1:13" x14ac:dyDescent="0.3">
      <c r="A2003" s="10">
        <v>6</v>
      </c>
      <c r="B2003" s="10" t="s">
        <v>1254</v>
      </c>
      <c r="C2003" s="164" t="s">
        <v>25705</v>
      </c>
      <c r="D2003" s="10" t="s">
        <v>750</v>
      </c>
      <c r="E2003" s="10">
        <v>1177.9572799999999</v>
      </c>
      <c r="F2003" s="10">
        <v>207.86396067999999</v>
      </c>
      <c r="G2003" s="10">
        <v>530.51805999999999</v>
      </c>
      <c r="H2003" s="10">
        <v>0</v>
      </c>
      <c r="I2003" s="10">
        <v>53.937669499999998</v>
      </c>
      <c r="J2003" s="10">
        <v>16.679097771999999</v>
      </c>
      <c r="K2003" s="10">
        <v>16.853251100000001</v>
      </c>
      <c r="L2003" s="10">
        <v>0</v>
      </c>
      <c r="M2003" s="10">
        <f t="shared" si="36"/>
        <v>2003.8093190519999</v>
      </c>
    </row>
    <row r="2004" spans="1:13" x14ac:dyDescent="0.3">
      <c r="A2004" s="10">
        <v>6</v>
      </c>
      <c r="B2004" s="10" t="s">
        <v>1254</v>
      </c>
      <c r="C2004" s="164" t="s">
        <v>25698</v>
      </c>
      <c r="D2004" s="10" t="s">
        <v>749</v>
      </c>
      <c r="E2004" s="10">
        <v>1350.0176199999999</v>
      </c>
      <c r="F2004" s="10">
        <v>147.17774403999999</v>
      </c>
      <c r="G2004" s="10">
        <v>207.04319000000001</v>
      </c>
      <c r="H2004" s="10">
        <v>0</v>
      </c>
      <c r="I2004" s="10">
        <v>53.033386100000001</v>
      </c>
      <c r="J2004" s="10">
        <v>12.102669089999999</v>
      </c>
      <c r="K2004" s="10">
        <v>6.4193020000000001</v>
      </c>
      <c r="L2004" s="10">
        <v>0</v>
      </c>
      <c r="M2004" s="10">
        <f t="shared" si="36"/>
        <v>1775.7939112299998</v>
      </c>
    </row>
    <row r="2005" spans="1:13" x14ac:dyDescent="0.3">
      <c r="A2005" s="10">
        <v>6</v>
      </c>
      <c r="B2005" s="10" t="s">
        <v>1254</v>
      </c>
      <c r="C2005" s="164" t="s">
        <v>25700</v>
      </c>
      <c r="D2005" s="10" t="s">
        <v>25699</v>
      </c>
      <c r="E2005" s="10">
        <v>375.111041</v>
      </c>
      <c r="F2005" s="10">
        <v>311.02341140999999</v>
      </c>
      <c r="G2005" s="10">
        <v>93.076089400000001</v>
      </c>
      <c r="H2005" s="10">
        <v>0</v>
      </c>
      <c r="I2005" s="10">
        <v>20.1028457</v>
      </c>
      <c r="J2005" s="10">
        <v>24.191962239999999</v>
      </c>
      <c r="K2005" s="10">
        <v>2.1078170319999998</v>
      </c>
      <c r="L2005" s="10">
        <v>0</v>
      </c>
      <c r="M2005" s="10">
        <f t="shared" si="36"/>
        <v>825.61316678199989</v>
      </c>
    </row>
    <row r="2006" spans="1:13" x14ac:dyDescent="0.3">
      <c r="A2006" s="10">
        <v>6</v>
      </c>
      <c r="B2006" s="10" t="s">
        <v>1254</v>
      </c>
      <c r="C2006" s="164" t="s">
        <v>25701</v>
      </c>
      <c r="D2006" s="10" t="s">
        <v>23314</v>
      </c>
      <c r="E2006" s="10">
        <v>1480.793189</v>
      </c>
      <c r="F2006" s="10">
        <v>145.67380605</v>
      </c>
      <c r="G2006" s="10">
        <v>284.23849000000001</v>
      </c>
      <c r="H2006" s="10">
        <v>0</v>
      </c>
      <c r="I2006" s="10">
        <v>58.590722800000002</v>
      </c>
      <c r="J2006" s="10">
        <v>9.2061030541999997</v>
      </c>
      <c r="K2006" s="10">
        <v>9.0295559999999995</v>
      </c>
      <c r="L2006" s="10">
        <v>0</v>
      </c>
      <c r="M2006" s="10">
        <f t="shared" si="36"/>
        <v>1987.5318669041999</v>
      </c>
    </row>
    <row r="2007" spans="1:13" x14ac:dyDescent="0.3">
      <c r="A2007" s="10">
        <v>6</v>
      </c>
      <c r="B2007" s="10" t="s">
        <v>1254</v>
      </c>
      <c r="C2007" s="164" t="s">
        <v>25706</v>
      </c>
      <c r="D2007" s="10" t="s">
        <v>267</v>
      </c>
      <c r="E2007" s="10">
        <v>531.94064400000002</v>
      </c>
      <c r="F2007" s="10">
        <v>51.550739600999997</v>
      </c>
      <c r="G2007" s="10">
        <v>289.67517700000002</v>
      </c>
      <c r="H2007" s="10">
        <v>0</v>
      </c>
      <c r="I2007" s="10">
        <v>19.615036500000002</v>
      </c>
      <c r="J2007" s="10">
        <v>4.0706433210000004</v>
      </c>
      <c r="K2007" s="10">
        <v>8.9149694799999999</v>
      </c>
      <c r="L2007" s="10">
        <v>0</v>
      </c>
      <c r="M2007" s="10">
        <f t="shared" si="36"/>
        <v>905.7672099020001</v>
      </c>
    </row>
    <row r="2008" spans="1:13" x14ac:dyDescent="0.3">
      <c r="A2008" s="10">
        <v>6</v>
      </c>
      <c r="B2008" s="10" t="s">
        <v>1254</v>
      </c>
      <c r="C2008" s="164" t="s">
        <v>25708</v>
      </c>
      <c r="D2008" s="10" t="s">
        <v>25707</v>
      </c>
      <c r="E2008" s="10">
        <v>1055.3683100000001</v>
      </c>
      <c r="F2008" s="10">
        <v>282.67721213999999</v>
      </c>
      <c r="G2008" s="10">
        <v>434.70651314000003</v>
      </c>
      <c r="H2008" s="10">
        <v>0</v>
      </c>
      <c r="I2008" s="10">
        <v>50.899798199999999</v>
      </c>
      <c r="J2008" s="10">
        <v>23.197023868999999</v>
      </c>
      <c r="K2008" s="10">
        <v>13.760948345999999</v>
      </c>
      <c r="L2008" s="10">
        <v>0</v>
      </c>
      <c r="M2008" s="10">
        <f t="shared" si="36"/>
        <v>1860.6098056950002</v>
      </c>
    </row>
    <row r="2009" spans="1:13" x14ac:dyDescent="0.3">
      <c r="A2009" s="10">
        <v>6</v>
      </c>
      <c r="B2009" s="10" t="s">
        <v>1254</v>
      </c>
      <c r="C2009" s="164" t="s">
        <v>25709</v>
      </c>
      <c r="D2009" s="10" t="s">
        <v>23688</v>
      </c>
      <c r="E2009" s="10">
        <v>911.19787300000007</v>
      </c>
      <c r="F2009" s="10">
        <v>252.10302777000001</v>
      </c>
      <c r="G2009" s="10">
        <v>590.66713000000004</v>
      </c>
      <c r="H2009" s="10">
        <v>0</v>
      </c>
      <c r="I2009" s="10">
        <v>32.661378499999998</v>
      </c>
      <c r="J2009" s="10">
        <v>21.120552924999998</v>
      </c>
      <c r="K2009" s="10">
        <v>18.1629921</v>
      </c>
      <c r="L2009" s="10">
        <v>0</v>
      </c>
      <c r="M2009" s="10">
        <f t="shared" si="36"/>
        <v>1825.9129542950002</v>
      </c>
    </row>
    <row r="2010" spans="1:13" x14ac:dyDescent="0.3">
      <c r="A2010" s="10">
        <v>6</v>
      </c>
      <c r="B2010" s="10" t="s">
        <v>1254</v>
      </c>
      <c r="C2010" s="164" t="s">
        <v>25711</v>
      </c>
      <c r="D2010" s="10" t="s">
        <v>25710</v>
      </c>
      <c r="E2010" s="10">
        <v>168.180003</v>
      </c>
      <c r="F2010" s="10">
        <v>89.731268197999995</v>
      </c>
      <c r="G2010" s="10">
        <v>187.69964999999999</v>
      </c>
      <c r="H2010" s="10">
        <v>0</v>
      </c>
      <c r="I2010" s="10">
        <v>8.9262375399999989</v>
      </c>
      <c r="J2010" s="10">
        <v>7.0748737495</v>
      </c>
      <c r="K2010" s="10">
        <v>5.9627444000000001</v>
      </c>
      <c r="L2010" s="10">
        <v>0</v>
      </c>
      <c r="M2010" s="10">
        <f t="shared" si="36"/>
        <v>467.57477688750004</v>
      </c>
    </row>
    <row r="2011" spans="1:13" x14ac:dyDescent="0.3">
      <c r="A2011" s="10">
        <v>6</v>
      </c>
      <c r="B2011" s="10" t="s">
        <v>1254</v>
      </c>
      <c r="C2011" s="164" t="s">
        <v>25713</v>
      </c>
      <c r="D2011" s="10" t="s">
        <v>25712</v>
      </c>
      <c r="E2011" s="10">
        <v>555.39002699999992</v>
      </c>
      <c r="F2011" s="10">
        <v>62.122055420999999</v>
      </c>
      <c r="G2011" s="10">
        <v>39.401069999999997</v>
      </c>
      <c r="H2011" s="10">
        <v>0</v>
      </c>
      <c r="I2011" s="10">
        <v>20.253711250000002</v>
      </c>
      <c r="J2011" s="10">
        <v>5.0947263625000003</v>
      </c>
      <c r="K2011" s="10">
        <v>1.19448</v>
      </c>
      <c r="L2011" s="10">
        <v>0</v>
      </c>
      <c r="M2011" s="10">
        <f t="shared" si="36"/>
        <v>683.45607003349994</v>
      </c>
    </row>
    <row r="2012" spans="1:13" x14ac:dyDescent="0.3">
      <c r="A2012" s="10">
        <v>6</v>
      </c>
      <c r="B2012" s="10" t="s">
        <v>1254</v>
      </c>
      <c r="C2012" s="164" t="s">
        <v>25714</v>
      </c>
      <c r="D2012" s="10" t="s">
        <v>735</v>
      </c>
      <c r="E2012" s="10">
        <v>5939.9555</v>
      </c>
      <c r="F2012" s="10">
        <v>2593.4053576000001</v>
      </c>
      <c r="G2012" s="10">
        <v>342.78879914999999</v>
      </c>
      <c r="H2012" s="10">
        <v>0</v>
      </c>
      <c r="I2012" s="10">
        <v>326.20092099999999</v>
      </c>
      <c r="J2012" s="10">
        <v>206.04643053999999</v>
      </c>
      <c r="K2012" s="10">
        <v>10.233559468999999</v>
      </c>
      <c r="L2012" s="10">
        <v>0</v>
      </c>
      <c r="M2012" s="10">
        <f t="shared" si="36"/>
        <v>9418.630567758999</v>
      </c>
    </row>
    <row r="2013" spans="1:13" x14ac:dyDescent="0.3">
      <c r="A2013" s="10">
        <v>6</v>
      </c>
      <c r="B2013" s="10" t="s">
        <v>1254</v>
      </c>
      <c r="C2013" s="164" t="s">
        <v>25716</v>
      </c>
      <c r="D2013" s="10" t="s">
        <v>25715</v>
      </c>
      <c r="E2013" s="10">
        <v>677.14807899999994</v>
      </c>
      <c r="F2013" s="10">
        <v>143.48157237999999</v>
      </c>
      <c r="G2013" s="10">
        <v>180.74964299999999</v>
      </c>
      <c r="H2013" s="10">
        <v>0</v>
      </c>
      <c r="I2013" s="10">
        <v>33.096621399999997</v>
      </c>
      <c r="J2013" s="10">
        <v>11.669481053</v>
      </c>
      <c r="K2013" s="10">
        <v>5.5797324799999997</v>
      </c>
      <c r="L2013" s="10">
        <v>0</v>
      </c>
      <c r="M2013" s="10">
        <f t="shared" si="36"/>
        <v>1051.725129313</v>
      </c>
    </row>
    <row r="2014" spans="1:13" x14ac:dyDescent="0.3">
      <c r="A2014" s="10">
        <v>6</v>
      </c>
      <c r="B2014" s="10" t="s">
        <v>1254</v>
      </c>
      <c r="C2014" s="164" t="s">
        <v>25717</v>
      </c>
      <c r="D2014" s="10" t="s">
        <v>23963</v>
      </c>
      <c r="E2014" s="10">
        <v>318.55368199999998</v>
      </c>
      <c r="F2014" s="10">
        <v>183.52197552999999</v>
      </c>
      <c r="G2014" s="10">
        <v>0</v>
      </c>
      <c r="H2014" s="10">
        <v>0</v>
      </c>
      <c r="I2014" s="10">
        <v>17.355527800000001</v>
      </c>
      <c r="J2014" s="10">
        <v>13.375831532999999</v>
      </c>
      <c r="K2014" s="10">
        <v>0</v>
      </c>
      <c r="L2014" s="10">
        <v>0</v>
      </c>
      <c r="M2014" s="10">
        <f t="shared" si="36"/>
        <v>532.80701686299994</v>
      </c>
    </row>
    <row r="2015" spans="1:13" x14ac:dyDescent="0.3">
      <c r="A2015" s="10">
        <v>6</v>
      </c>
      <c r="B2015" s="10" t="s">
        <v>1254</v>
      </c>
      <c r="C2015" s="164" t="s">
        <v>25718</v>
      </c>
      <c r="D2015" s="10" t="s">
        <v>505</v>
      </c>
      <c r="E2015" s="10">
        <v>1296.4742820000001</v>
      </c>
      <c r="F2015" s="10">
        <v>177.14856666</v>
      </c>
      <c r="G2015" s="10">
        <v>297.84681399999999</v>
      </c>
      <c r="H2015" s="10">
        <v>0</v>
      </c>
      <c r="I2015" s="10">
        <v>49.100999100000003</v>
      </c>
      <c r="J2015" s="10">
        <v>14.615470729</v>
      </c>
      <c r="K2015" s="10">
        <v>9.0295014800000004</v>
      </c>
      <c r="L2015" s="10">
        <v>0</v>
      </c>
      <c r="M2015" s="10">
        <f t="shared" si="36"/>
        <v>1844.215633969</v>
      </c>
    </row>
    <row r="2016" spans="1:13" x14ac:dyDescent="0.3">
      <c r="A2016" s="10">
        <v>6</v>
      </c>
      <c r="B2016" s="10" t="s">
        <v>1254</v>
      </c>
      <c r="C2016" s="164" t="s">
        <v>25719</v>
      </c>
      <c r="D2016" s="10" t="s">
        <v>23968</v>
      </c>
      <c r="E2016" s="10">
        <v>278.27415199999996</v>
      </c>
      <c r="F2016" s="10">
        <v>98.052054960000007</v>
      </c>
      <c r="G2016" s="10">
        <v>216.08488700000001</v>
      </c>
      <c r="H2016" s="10">
        <v>0</v>
      </c>
      <c r="I2016" s="10">
        <v>14.562414200000001</v>
      </c>
      <c r="J2016" s="10">
        <v>6.6539076859000001</v>
      </c>
      <c r="K2016" s="10">
        <v>6.4982925800000002</v>
      </c>
      <c r="L2016" s="10">
        <v>0</v>
      </c>
      <c r="M2016" s="10">
        <f t="shared" si="36"/>
        <v>620.12570842590003</v>
      </c>
    </row>
    <row r="2017" spans="1:13" x14ac:dyDescent="0.3">
      <c r="A2017" s="10">
        <v>6</v>
      </c>
      <c r="B2017" s="10" t="s">
        <v>1254</v>
      </c>
      <c r="C2017" s="164" t="s">
        <v>25721</v>
      </c>
      <c r="D2017" s="10" t="s">
        <v>25720</v>
      </c>
      <c r="E2017" s="10">
        <v>586.85940000000005</v>
      </c>
      <c r="F2017" s="10">
        <v>277.46719947999998</v>
      </c>
      <c r="G2017" s="10">
        <v>10.8108</v>
      </c>
      <c r="H2017" s="10">
        <v>0</v>
      </c>
      <c r="I2017" s="10">
        <v>27.532685600000001</v>
      </c>
      <c r="J2017" s="10">
        <v>22.325699084</v>
      </c>
      <c r="K2017" s="10">
        <v>0.24482400000000001</v>
      </c>
      <c r="L2017" s="10">
        <v>0</v>
      </c>
      <c r="M2017" s="10">
        <f t="shared" si="36"/>
        <v>925.24060816400004</v>
      </c>
    </row>
    <row r="2018" spans="1:13" x14ac:dyDescent="0.3">
      <c r="A2018" s="10">
        <v>6</v>
      </c>
      <c r="B2018" s="10" t="s">
        <v>1254</v>
      </c>
      <c r="C2018" s="164" t="s">
        <v>25722</v>
      </c>
      <c r="D2018" s="10" t="s">
        <v>752</v>
      </c>
      <c r="E2018" s="10">
        <v>1348.897279</v>
      </c>
      <c r="F2018" s="10">
        <v>198.36560917</v>
      </c>
      <c r="G2018" s="10">
        <v>506.05674721000003</v>
      </c>
      <c r="H2018" s="10">
        <v>0</v>
      </c>
      <c r="I2018" s="10">
        <v>69.986468299999999</v>
      </c>
      <c r="J2018" s="10">
        <v>13.565057061999999</v>
      </c>
      <c r="K2018" s="10">
        <v>15.929073215000001</v>
      </c>
      <c r="L2018" s="10">
        <v>0</v>
      </c>
      <c r="M2018" s="10">
        <f t="shared" si="36"/>
        <v>2152.8002339569998</v>
      </c>
    </row>
    <row r="2019" spans="1:13" x14ac:dyDescent="0.3">
      <c r="A2019" s="10">
        <v>6</v>
      </c>
      <c r="B2019" s="10" t="s">
        <v>1254</v>
      </c>
      <c r="C2019" s="164" t="s">
        <v>25723</v>
      </c>
      <c r="D2019" s="10" t="s">
        <v>24717</v>
      </c>
      <c r="E2019" s="10">
        <v>254.327079</v>
      </c>
      <c r="F2019" s="10">
        <v>139.04359815999999</v>
      </c>
      <c r="G2019" s="10">
        <v>143.07953000000001</v>
      </c>
      <c r="H2019" s="10">
        <v>0</v>
      </c>
      <c r="I2019" s="10">
        <v>13.844817500000001</v>
      </c>
      <c r="J2019" s="10">
        <v>11.350957846</v>
      </c>
      <c r="K2019" s="10">
        <v>4.3375899999999996</v>
      </c>
      <c r="L2019" s="10">
        <v>0</v>
      </c>
      <c r="M2019" s="10">
        <f t="shared" si="36"/>
        <v>565.98357250599997</v>
      </c>
    </row>
    <row r="2020" spans="1:13" x14ac:dyDescent="0.3">
      <c r="A2020" s="10">
        <v>6</v>
      </c>
      <c r="B2020" s="10" t="s">
        <v>1254</v>
      </c>
      <c r="C2020" s="164" t="s">
        <v>25724</v>
      </c>
      <c r="D2020" s="10" t="s">
        <v>23971</v>
      </c>
      <c r="E2020" s="10">
        <v>885.72867999999994</v>
      </c>
      <c r="F2020" s="10">
        <v>203.65705360999999</v>
      </c>
      <c r="G2020" s="10">
        <v>12.003134584</v>
      </c>
      <c r="H2020" s="10">
        <v>0</v>
      </c>
      <c r="I2020" s="10">
        <v>38.002482199999996</v>
      </c>
      <c r="J2020" s="10">
        <v>16.204466334999999</v>
      </c>
      <c r="K2020" s="10">
        <v>0.2722668647</v>
      </c>
      <c r="L2020" s="10">
        <v>0</v>
      </c>
      <c r="M2020" s="10">
        <f t="shared" si="36"/>
        <v>1155.8680835937</v>
      </c>
    </row>
    <row r="2021" spans="1:13" x14ac:dyDescent="0.3">
      <c r="A2021" s="10">
        <v>6</v>
      </c>
      <c r="B2021" s="10" t="s">
        <v>1254</v>
      </c>
      <c r="C2021" s="164" t="s">
        <v>25726</v>
      </c>
      <c r="D2021" s="10" t="s">
        <v>25725</v>
      </c>
      <c r="E2021" s="10">
        <v>167.757124</v>
      </c>
      <c r="F2021" s="10">
        <v>99.107785931999999</v>
      </c>
      <c r="G2021" s="10">
        <v>4.8855680000000001</v>
      </c>
      <c r="H2021" s="10">
        <v>0</v>
      </c>
      <c r="I2021" s="10">
        <v>8.7883720400000005</v>
      </c>
      <c r="J2021" s="10">
        <v>7.2539329451999999</v>
      </c>
      <c r="K2021" s="10">
        <v>0.11063948</v>
      </c>
      <c r="L2021" s="10">
        <v>0</v>
      </c>
      <c r="M2021" s="10">
        <f t="shared" si="36"/>
        <v>287.90342239719996</v>
      </c>
    </row>
    <row r="2022" spans="1:13" x14ac:dyDescent="0.3">
      <c r="A2022" s="10">
        <v>6</v>
      </c>
      <c r="B2022" s="10" t="s">
        <v>1254</v>
      </c>
      <c r="C2022" s="164" t="s">
        <v>25728</v>
      </c>
      <c r="D2022" s="10" t="s">
        <v>25727</v>
      </c>
      <c r="E2022" s="10">
        <v>25.5438148</v>
      </c>
      <c r="F2022" s="10">
        <v>75.747389978000001</v>
      </c>
      <c r="G2022" s="10">
        <v>0</v>
      </c>
      <c r="H2022" s="10">
        <v>0</v>
      </c>
      <c r="I2022" s="10">
        <v>1.3551415499999999</v>
      </c>
      <c r="J2022" s="10">
        <v>6.2678745507000002</v>
      </c>
      <c r="K2022" s="10">
        <v>0</v>
      </c>
      <c r="L2022" s="10">
        <v>0</v>
      </c>
      <c r="M2022" s="10">
        <f t="shared" si="36"/>
        <v>108.91422087870001</v>
      </c>
    </row>
    <row r="2023" spans="1:13" x14ac:dyDescent="0.3">
      <c r="A2023" s="10">
        <v>6</v>
      </c>
      <c r="B2023" s="10" t="s">
        <v>1254</v>
      </c>
      <c r="C2023" s="164" t="s">
        <v>25730</v>
      </c>
      <c r="D2023" s="10" t="s">
        <v>25729</v>
      </c>
      <c r="E2023" s="10">
        <v>1421.1309099999999</v>
      </c>
      <c r="F2023" s="10">
        <v>370.78910365000002</v>
      </c>
      <c r="G2023" s="10">
        <v>792.85602400000005</v>
      </c>
      <c r="H2023" s="10">
        <v>23.497299999999999</v>
      </c>
      <c r="I2023" s="10">
        <v>70.497674000000004</v>
      </c>
      <c r="J2023" s="10">
        <v>29.883526230000001</v>
      </c>
      <c r="K2023" s="10">
        <v>24.35530421</v>
      </c>
      <c r="L2023" s="10">
        <v>0.75329299999999999</v>
      </c>
      <c r="M2023" s="10">
        <f t="shared" si="36"/>
        <v>2733.7631350900006</v>
      </c>
    </row>
    <row r="2024" spans="1:13" x14ac:dyDescent="0.3">
      <c r="A2024" s="10">
        <v>6</v>
      </c>
      <c r="B2024" s="10" t="s">
        <v>1254</v>
      </c>
      <c r="C2024" s="164" t="s">
        <v>25731</v>
      </c>
      <c r="D2024" s="10" t="s">
        <v>246</v>
      </c>
      <c r="E2024" s="10">
        <v>642.07624099999998</v>
      </c>
      <c r="F2024" s="10">
        <v>129.20275688000001</v>
      </c>
      <c r="G2024" s="10">
        <v>26.768441826</v>
      </c>
      <c r="H2024" s="10">
        <v>0</v>
      </c>
      <c r="I2024" s="10">
        <v>26.280945299999999</v>
      </c>
      <c r="J2024" s="10">
        <v>9.5193886602000006</v>
      </c>
      <c r="K2024" s="10">
        <v>0.81156452530000001</v>
      </c>
      <c r="L2024" s="10">
        <v>0</v>
      </c>
      <c r="M2024" s="10">
        <f t="shared" si="36"/>
        <v>834.65933819149996</v>
      </c>
    </row>
    <row r="2025" spans="1:13" x14ac:dyDescent="0.3">
      <c r="A2025" s="10">
        <v>6</v>
      </c>
      <c r="B2025" s="10" t="s">
        <v>1254</v>
      </c>
      <c r="C2025" s="164" t="s">
        <v>25732</v>
      </c>
      <c r="D2025" s="10" t="s">
        <v>754</v>
      </c>
      <c r="E2025" s="10">
        <v>1319.8422999999998</v>
      </c>
      <c r="F2025" s="10">
        <v>135.71685328000001</v>
      </c>
      <c r="G2025" s="10">
        <v>756.00946999999996</v>
      </c>
      <c r="H2025" s="10">
        <v>0</v>
      </c>
      <c r="I2025" s="10">
        <v>51.381249799999999</v>
      </c>
      <c r="J2025" s="10">
        <v>10.13709543</v>
      </c>
      <c r="K2025" s="10">
        <v>22.192689099999999</v>
      </c>
      <c r="L2025" s="10">
        <v>0</v>
      </c>
      <c r="M2025" s="10">
        <f t="shared" si="36"/>
        <v>2295.27965761</v>
      </c>
    </row>
    <row r="2026" spans="1:13" x14ac:dyDescent="0.3">
      <c r="A2026" s="10">
        <v>6</v>
      </c>
      <c r="B2026" s="10" t="s">
        <v>1254</v>
      </c>
      <c r="C2026" s="164" t="s">
        <v>25733</v>
      </c>
      <c r="D2026" s="10" t="s">
        <v>23357</v>
      </c>
      <c r="E2026" s="10">
        <v>306.93627199999997</v>
      </c>
      <c r="F2026" s="10">
        <v>189.14727632</v>
      </c>
      <c r="G2026" s="10">
        <v>54.182979000000003</v>
      </c>
      <c r="H2026" s="10">
        <v>0</v>
      </c>
      <c r="I2026" s="10">
        <v>17.085902900000001</v>
      </c>
      <c r="J2026" s="10">
        <v>14.208042182</v>
      </c>
      <c r="K2026" s="10">
        <v>1.72125935</v>
      </c>
      <c r="L2026" s="10">
        <v>0</v>
      </c>
      <c r="M2026" s="10">
        <f t="shared" si="36"/>
        <v>583.28173175199993</v>
      </c>
    </row>
    <row r="2027" spans="1:13" x14ac:dyDescent="0.3">
      <c r="A2027" s="10">
        <v>6</v>
      </c>
      <c r="B2027" s="10" t="s">
        <v>1254</v>
      </c>
      <c r="C2027" s="164" t="s">
        <v>25734</v>
      </c>
      <c r="D2027" s="10" t="s">
        <v>858</v>
      </c>
      <c r="E2027" s="10">
        <v>535.29800699999998</v>
      </c>
      <c r="F2027" s="10">
        <v>426.39847129999998</v>
      </c>
      <c r="G2027" s="10">
        <v>469.00114500000001</v>
      </c>
      <c r="H2027" s="10">
        <v>0</v>
      </c>
      <c r="I2027" s="10">
        <v>27.762910399999999</v>
      </c>
      <c r="J2027" s="10">
        <v>35.845319975000002</v>
      </c>
      <c r="K2027" s="10">
        <v>14.4848517</v>
      </c>
      <c r="L2027" s="10">
        <v>0</v>
      </c>
      <c r="M2027" s="10">
        <f t="shared" si="36"/>
        <v>1508.790705375</v>
      </c>
    </row>
    <row r="2028" spans="1:13" x14ac:dyDescent="0.3">
      <c r="A2028" s="10">
        <v>6</v>
      </c>
      <c r="B2028" s="10" t="s">
        <v>1254</v>
      </c>
      <c r="C2028" s="164" t="s">
        <v>25736</v>
      </c>
      <c r="D2028" s="10" t="s">
        <v>25735</v>
      </c>
      <c r="E2028" s="10">
        <v>42.556316000000002</v>
      </c>
      <c r="F2028" s="10">
        <v>325.69155792999999</v>
      </c>
      <c r="G2028" s="10">
        <v>46.39166032</v>
      </c>
      <c r="H2028" s="10">
        <v>0</v>
      </c>
      <c r="I2028" s="10">
        <v>2.2914678899999998</v>
      </c>
      <c r="J2028" s="10">
        <v>27.568716819999999</v>
      </c>
      <c r="K2028" s="10">
        <v>1.050602222</v>
      </c>
      <c r="L2028" s="10">
        <v>0</v>
      </c>
      <c r="M2028" s="10">
        <f t="shared" si="36"/>
        <v>445.550321182</v>
      </c>
    </row>
    <row r="2029" spans="1:13" x14ac:dyDescent="0.3">
      <c r="A2029" s="10">
        <v>6</v>
      </c>
      <c r="B2029" s="10" t="s">
        <v>1254</v>
      </c>
      <c r="C2029" s="164" t="s">
        <v>25737</v>
      </c>
      <c r="D2029" s="10" t="s">
        <v>756</v>
      </c>
      <c r="E2029" s="10">
        <v>3879.5331999999999</v>
      </c>
      <c r="F2029" s="10">
        <v>1939.3040751000001</v>
      </c>
      <c r="G2029" s="10">
        <v>427.31425159000003</v>
      </c>
      <c r="H2029" s="10">
        <v>0</v>
      </c>
      <c r="I2029" s="10">
        <v>219.511438</v>
      </c>
      <c r="J2029" s="10">
        <v>154.45534731000001</v>
      </c>
      <c r="K2029" s="10">
        <v>12.226228872</v>
      </c>
      <c r="L2029" s="10">
        <v>0</v>
      </c>
      <c r="M2029" s="10">
        <f t="shared" si="36"/>
        <v>6632.3445408720008</v>
      </c>
    </row>
    <row r="2030" spans="1:13" x14ac:dyDescent="0.3">
      <c r="A2030" s="10">
        <v>6</v>
      </c>
      <c r="B2030" s="10" t="s">
        <v>1254</v>
      </c>
      <c r="C2030" s="164" t="s">
        <v>25739</v>
      </c>
      <c r="D2030" s="10" t="s">
        <v>25738</v>
      </c>
      <c r="E2030" s="10">
        <v>835.77427999999998</v>
      </c>
      <c r="F2030" s="10">
        <v>260.03384803</v>
      </c>
      <c r="G2030" s="10">
        <v>479.65071339999997</v>
      </c>
      <c r="H2030" s="10">
        <v>0</v>
      </c>
      <c r="I2030" s="10">
        <v>45.925105799999997</v>
      </c>
      <c r="J2030" s="10">
        <v>20.998671059999999</v>
      </c>
      <c r="K2030" s="10">
        <v>15.21919611</v>
      </c>
      <c r="L2030" s="10">
        <v>0</v>
      </c>
      <c r="M2030" s="10">
        <f t="shared" si="36"/>
        <v>1657.6018144000002</v>
      </c>
    </row>
    <row r="2031" spans="1:13" x14ac:dyDescent="0.3">
      <c r="A2031" s="10">
        <v>6</v>
      </c>
      <c r="B2031" s="10" t="s">
        <v>1254</v>
      </c>
      <c r="C2031" s="164" t="s">
        <v>25740</v>
      </c>
      <c r="D2031" s="10" t="s">
        <v>69</v>
      </c>
      <c r="E2031" s="10">
        <v>286.265108</v>
      </c>
      <c r="F2031" s="10">
        <v>153.06606206999999</v>
      </c>
      <c r="G2031" s="10">
        <v>33.465235800000002</v>
      </c>
      <c r="H2031" s="10">
        <v>0</v>
      </c>
      <c r="I2031" s="10">
        <v>16.125754799999999</v>
      </c>
      <c r="J2031" s="10">
        <v>12.314129744000001</v>
      </c>
      <c r="K2031" s="10">
        <v>0.75785891999999999</v>
      </c>
      <c r="L2031" s="10">
        <v>0</v>
      </c>
      <c r="M2031" s="10">
        <f t="shared" si="36"/>
        <v>501.99414933399999</v>
      </c>
    </row>
    <row r="2032" spans="1:13" x14ac:dyDescent="0.3">
      <c r="A2032" s="10">
        <v>6</v>
      </c>
      <c r="B2032" s="10" t="s">
        <v>1254</v>
      </c>
      <c r="C2032" s="164" t="s">
        <v>25742</v>
      </c>
      <c r="D2032" s="10" t="s">
        <v>25741</v>
      </c>
      <c r="E2032" s="10">
        <v>632.32236499999999</v>
      </c>
      <c r="F2032" s="10">
        <v>360.97537747000001</v>
      </c>
      <c r="G2032" s="10">
        <v>71.232364000000004</v>
      </c>
      <c r="H2032" s="10">
        <v>0</v>
      </c>
      <c r="I2032" s="10">
        <v>23.245564330000001</v>
      </c>
      <c r="J2032" s="10">
        <v>30.619527172000002</v>
      </c>
      <c r="K2032" s="10">
        <v>1.61313909</v>
      </c>
      <c r="L2032" s="10">
        <v>0</v>
      </c>
      <c r="M2032" s="10">
        <f t="shared" si="36"/>
        <v>1120.008337062</v>
      </c>
    </row>
    <row r="2033" spans="1:13" x14ac:dyDescent="0.3">
      <c r="A2033" s="10">
        <v>6</v>
      </c>
      <c r="B2033" s="10" t="s">
        <v>1254</v>
      </c>
      <c r="C2033" s="164" t="s">
        <v>25744</v>
      </c>
      <c r="D2033" s="10" t="s">
        <v>25743</v>
      </c>
      <c r="E2033" s="10">
        <v>33.085006</v>
      </c>
      <c r="F2033" s="10">
        <v>240.42005639000001</v>
      </c>
      <c r="G2033" s="10">
        <v>1277.2940900000001</v>
      </c>
      <c r="H2033" s="10">
        <v>0</v>
      </c>
      <c r="I2033" s="10">
        <v>1.8626763199999998</v>
      </c>
      <c r="J2033" s="10">
        <v>20.325622191000001</v>
      </c>
      <c r="K2033" s="10">
        <v>38.722350499999997</v>
      </c>
      <c r="L2033" s="10">
        <v>0</v>
      </c>
      <c r="M2033" s="10">
        <f t="shared" si="36"/>
        <v>1611.709801401</v>
      </c>
    </row>
    <row r="2034" spans="1:13" x14ac:dyDescent="0.3">
      <c r="A2034" s="10">
        <v>6</v>
      </c>
      <c r="B2034" s="10" t="s">
        <v>1254</v>
      </c>
      <c r="C2034" s="164" t="s">
        <v>25746</v>
      </c>
      <c r="D2034" s="10" t="s">
        <v>25745</v>
      </c>
      <c r="E2034" s="10">
        <v>372.24753499999997</v>
      </c>
      <c r="F2034" s="10">
        <v>190.82765380999999</v>
      </c>
      <c r="G2034" s="10">
        <v>1304.1127979</v>
      </c>
      <c r="H2034" s="10">
        <v>0</v>
      </c>
      <c r="I2034" s="10">
        <v>20.002130820000001</v>
      </c>
      <c r="J2034" s="10">
        <v>15.887668213</v>
      </c>
      <c r="K2034" s="10">
        <v>39.480662195999997</v>
      </c>
      <c r="L2034" s="10">
        <v>0</v>
      </c>
      <c r="M2034" s="10">
        <f t="shared" si="36"/>
        <v>1942.5584479390002</v>
      </c>
    </row>
    <row r="2035" spans="1:13" x14ac:dyDescent="0.3">
      <c r="A2035" s="10">
        <v>6</v>
      </c>
      <c r="B2035" s="10" t="s">
        <v>1277</v>
      </c>
      <c r="C2035" s="164" t="s">
        <v>26164</v>
      </c>
      <c r="D2035" s="10" t="s">
        <v>817</v>
      </c>
      <c r="E2035" s="10">
        <v>504.87420700000001</v>
      </c>
      <c r="F2035" s="10">
        <v>331.21504685999997</v>
      </c>
      <c r="G2035" s="10">
        <v>302.71841699999999</v>
      </c>
      <c r="H2035" s="10">
        <v>0</v>
      </c>
      <c r="I2035" s="10">
        <v>22.949307700000002</v>
      </c>
      <c r="J2035" s="10">
        <v>30.519676938</v>
      </c>
      <c r="K2035" s="10">
        <v>8.56333989</v>
      </c>
      <c r="L2035" s="10">
        <v>0</v>
      </c>
      <c r="M2035" s="10">
        <f t="shared" si="36"/>
        <v>1200.8399953879998</v>
      </c>
    </row>
    <row r="2036" spans="1:13" x14ac:dyDescent="0.3">
      <c r="A2036" s="10">
        <v>6</v>
      </c>
      <c r="B2036" s="10" t="s">
        <v>1277</v>
      </c>
      <c r="C2036" s="164" t="s">
        <v>26166</v>
      </c>
      <c r="D2036" s="10" t="s">
        <v>26165</v>
      </c>
      <c r="E2036" s="10">
        <v>213.529573</v>
      </c>
      <c r="F2036" s="10">
        <v>142.63882624999999</v>
      </c>
      <c r="G2036" s="10">
        <v>0</v>
      </c>
      <c r="H2036" s="10">
        <v>0</v>
      </c>
      <c r="I2036" s="10">
        <v>9.4520106800000008</v>
      </c>
      <c r="J2036" s="10">
        <v>13.096487569000001</v>
      </c>
      <c r="K2036" s="10">
        <v>0</v>
      </c>
      <c r="L2036" s="10">
        <v>0</v>
      </c>
      <c r="M2036" s="10">
        <f t="shared" si="36"/>
        <v>378.71689749899997</v>
      </c>
    </row>
    <row r="2037" spans="1:13" x14ac:dyDescent="0.3">
      <c r="A2037" s="10">
        <v>6</v>
      </c>
      <c r="B2037" s="10" t="s">
        <v>1277</v>
      </c>
      <c r="C2037" s="164" t="s">
        <v>26168</v>
      </c>
      <c r="D2037" s="10" t="s">
        <v>26167</v>
      </c>
      <c r="E2037" s="10">
        <v>1075.83987</v>
      </c>
      <c r="F2037" s="10">
        <v>260.46443651999999</v>
      </c>
      <c r="G2037" s="10">
        <v>100.8289654</v>
      </c>
      <c r="H2037" s="10">
        <v>0</v>
      </c>
      <c r="I2037" s="10">
        <v>57.070285900000002</v>
      </c>
      <c r="J2037" s="10">
        <v>24.080850479999999</v>
      </c>
      <c r="K2037" s="10">
        <v>2.722856057</v>
      </c>
      <c r="L2037" s="10">
        <v>0</v>
      </c>
      <c r="M2037" s="10">
        <f t="shared" si="36"/>
        <v>1521.0072643569999</v>
      </c>
    </row>
    <row r="2038" spans="1:13" x14ac:dyDescent="0.3">
      <c r="A2038" s="10">
        <v>6</v>
      </c>
      <c r="B2038" s="10" t="s">
        <v>1277</v>
      </c>
      <c r="C2038" s="164" t="s">
        <v>26170</v>
      </c>
      <c r="D2038" s="10" t="s">
        <v>26169</v>
      </c>
      <c r="E2038" s="10">
        <v>54.715893999999999</v>
      </c>
      <c r="F2038" s="10">
        <v>51.197822297999998</v>
      </c>
      <c r="G2038" s="10">
        <v>0</v>
      </c>
      <c r="H2038" s="10">
        <v>1001.2735055000001</v>
      </c>
      <c r="I2038" s="10">
        <v>2.8279796500000001</v>
      </c>
      <c r="J2038" s="10">
        <v>4.3999751709000003</v>
      </c>
      <c r="K2038" s="10">
        <v>0</v>
      </c>
      <c r="L2038" s="10">
        <v>34.913682639999998</v>
      </c>
      <c r="M2038" s="10">
        <f t="shared" si="36"/>
        <v>1149.3288592589001</v>
      </c>
    </row>
    <row r="2039" spans="1:13" x14ac:dyDescent="0.3">
      <c r="A2039" s="10">
        <v>6</v>
      </c>
      <c r="B2039" s="10" t="s">
        <v>1277</v>
      </c>
      <c r="C2039" s="164" t="s">
        <v>26172</v>
      </c>
      <c r="D2039" s="10" t="s">
        <v>26171</v>
      </c>
      <c r="E2039" s="10">
        <v>118.80986900000001</v>
      </c>
      <c r="F2039" s="10">
        <v>343.08848347000003</v>
      </c>
      <c r="G2039" s="10">
        <v>0</v>
      </c>
      <c r="H2039" s="10">
        <v>0</v>
      </c>
      <c r="I2039" s="10">
        <v>5.9145695700000003</v>
      </c>
      <c r="J2039" s="10">
        <v>30.11258188</v>
      </c>
      <c r="K2039" s="10">
        <v>0</v>
      </c>
      <c r="L2039" s="10">
        <v>0</v>
      </c>
      <c r="M2039" s="10">
        <f t="shared" si="36"/>
        <v>497.92550392000004</v>
      </c>
    </row>
    <row r="2040" spans="1:13" x14ac:dyDescent="0.3">
      <c r="A2040" s="10">
        <v>6</v>
      </c>
      <c r="B2040" s="10" t="s">
        <v>1277</v>
      </c>
      <c r="C2040" s="164" t="s">
        <v>26173</v>
      </c>
      <c r="D2040" s="10" t="s">
        <v>773</v>
      </c>
      <c r="E2040" s="10">
        <v>499.30070699999999</v>
      </c>
      <c r="F2040" s="10">
        <v>236.22870674999999</v>
      </c>
      <c r="G2040" s="10">
        <v>715.61594000000002</v>
      </c>
      <c r="H2040" s="10">
        <v>0</v>
      </c>
      <c r="I2040" s="10">
        <v>20.252032909999997</v>
      </c>
      <c r="J2040" s="10">
        <v>20.961659729000001</v>
      </c>
      <c r="K2040" s="10">
        <v>20.498027</v>
      </c>
      <c r="L2040" s="10">
        <v>0</v>
      </c>
      <c r="M2040" s="10">
        <f t="shared" si="36"/>
        <v>1512.8570733890003</v>
      </c>
    </row>
    <row r="2041" spans="1:13" x14ac:dyDescent="0.3">
      <c r="A2041" s="10">
        <v>6</v>
      </c>
      <c r="B2041" s="10" t="s">
        <v>1277</v>
      </c>
      <c r="C2041" s="164" t="s">
        <v>26175</v>
      </c>
      <c r="D2041" s="10" t="s">
        <v>26174</v>
      </c>
      <c r="E2041" s="10">
        <v>1116.495778</v>
      </c>
      <c r="F2041" s="10">
        <v>303.77526833000002</v>
      </c>
      <c r="G2041" s="10">
        <v>60.226979999999998</v>
      </c>
      <c r="H2041" s="10">
        <v>0</v>
      </c>
      <c r="I2041" s="10">
        <v>37.797052000000001</v>
      </c>
      <c r="J2041" s="10">
        <v>26.617889998999999</v>
      </c>
      <c r="K2041" s="10">
        <v>1.7246599</v>
      </c>
      <c r="L2041" s="10">
        <v>0</v>
      </c>
      <c r="M2041" s="10">
        <f t="shared" si="36"/>
        <v>1546.6376282289998</v>
      </c>
    </row>
    <row r="2042" spans="1:13" x14ac:dyDescent="0.3">
      <c r="A2042" s="10">
        <v>6</v>
      </c>
      <c r="B2042" s="10" t="s">
        <v>1277</v>
      </c>
      <c r="C2042" s="164" t="s">
        <v>26177</v>
      </c>
      <c r="D2042" s="10" t="s">
        <v>26176</v>
      </c>
      <c r="E2042" s="10">
        <v>918.32057999999995</v>
      </c>
      <c r="F2042" s="10">
        <v>385.24245463</v>
      </c>
      <c r="G2042" s="10">
        <v>603.46996630000001</v>
      </c>
      <c r="H2042" s="10">
        <v>0</v>
      </c>
      <c r="I2042" s="10">
        <v>38.826000399999998</v>
      </c>
      <c r="J2042" s="10">
        <v>36.629741467000002</v>
      </c>
      <c r="K2042" s="10">
        <v>17.285091287</v>
      </c>
      <c r="L2042" s="10">
        <v>0</v>
      </c>
      <c r="M2042" s="10">
        <f t="shared" si="36"/>
        <v>1999.7738340840001</v>
      </c>
    </row>
    <row r="2043" spans="1:13" x14ac:dyDescent="0.3">
      <c r="A2043" s="10">
        <v>6</v>
      </c>
      <c r="B2043" s="10" t="s">
        <v>1277</v>
      </c>
      <c r="C2043" s="164" t="s">
        <v>26179</v>
      </c>
      <c r="D2043" s="10" t="s">
        <v>26178</v>
      </c>
      <c r="E2043" s="10">
        <v>92.706142099999994</v>
      </c>
      <c r="F2043" s="10">
        <v>335.46608715000002</v>
      </c>
      <c r="G2043" s="10">
        <v>87.969900999999993</v>
      </c>
      <c r="H2043" s="10">
        <v>0</v>
      </c>
      <c r="I2043" s="10">
        <v>4.33126722</v>
      </c>
      <c r="J2043" s="10">
        <v>28.791514931999998</v>
      </c>
      <c r="K2043" s="10">
        <v>2.521995</v>
      </c>
      <c r="L2043" s="10">
        <v>0</v>
      </c>
      <c r="M2043" s="10">
        <f t="shared" si="36"/>
        <v>551.786907402</v>
      </c>
    </row>
    <row r="2044" spans="1:13" x14ac:dyDescent="0.3">
      <c r="A2044" s="10">
        <v>6</v>
      </c>
      <c r="B2044" s="10" t="s">
        <v>1277</v>
      </c>
      <c r="C2044" s="164" t="s">
        <v>26181</v>
      </c>
      <c r="D2044" s="10" t="s">
        <v>26180</v>
      </c>
      <c r="E2044" s="10">
        <v>222.03861000000001</v>
      </c>
      <c r="F2044" s="10">
        <v>65.945453383</v>
      </c>
      <c r="G2044" s="10">
        <v>0</v>
      </c>
      <c r="H2044" s="10">
        <v>0</v>
      </c>
      <c r="I2044" s="10">
        <v>9.0140893000000002</v>
      </c>
      <c r="J2044" s="10">
        <v>6.5108334194999999</v>
      </c>
      <c r="K2044" s="10">
        <v>0</v>
      </c>
      <c r="L2044" s="10">
        <v>0</v>
      </c>
      <c r="M2044" s="10">
        <f t="shared" si="36"/>
        <v>303.50898610250005</v>
      </c>
    </row>
    <row r="2045" spans="1:13" x14ac:dyDescent="0.3">
      <c r="A2045" s="10">
        <v>6</v>
      </c>
      <c r="B2045" s="10" t="s">
        <v>1277</v>
      </c>
      <c r="C2045" s="164" t="s">
        <v>26183</v>
      </c>
      <c r="D2045" s="10" t="s">
        <v>26182</v>
      </c>
      <c r="E2045" s="10">
        <v>464.27298000000002</v>
      </c>
      <c r="F2045" s="10">
        <v>433.85369450000002</v>
      </c>
      <c r="G2045" s="10">
        <v>280.85891900000001</v>
      </c>
      <c r="H2045" s="10">
        <v>0</v>
      </c>
      <c r="I2045" s="10">
        <v>24.530149000000002</v>
      </c>
      <c r="J2045" s="10">
        <v>41.093357402000002</v>
      </c>
      <c r="K2045" s="10">
        <v>7.7491254600000001</v>
      </c>
      <c r="L2045" s="10">
        <v>0</v>
      </c>
      <c r="M2045" s="10">
        <f t="shared" si="36"/>
        <v>1252.358225362</v>
      </c>
    </row>
    <row r="2046" spans="1:13" x14ac:dyDescent="0.3">
      <c r="A2046" s="10">
        <v>6</v>
      </c>
      <c r="B2046" s="10" t="s">
        <v>1277</v>
      </c>
      <c r="C2046" s="164" t="s">
        <v>26185</v>
      </c>
      <c r="D2046" s="10" t="s">
        <v>26184</v>
      </c>
      <c r="E2046" s="10">
        <v>140.45974000000001</v>
      </c>
      <c r="F2046" s="10">
        <v>338.02046639000002</v>
      </c>
      <c r="G2046" s="10">
        <v>0</v>
      </c>
      <c r="H2046" s="10">
        <v>0</v>
      </c>
      <c r="I2046" s="10">
        <v>6.99415019</v>
      </c>
      <c r="J2046" s="10">
        <v>29.13550832</v>
      </c>
      <c r="K2046" s="10">
        <v>0</v>
      </c>
      <c r="L2046" s="10">
        <v>0</v>
      </c>
      <c r="M2046" s="10">
        <f t="shared" si="36"/>
        <v>514.60986490000005</v>
      </c>
    </row>
    <row r="2047" spans="1:13" x14ac:dyDescent="0.3">
      <c r="A2047" s="10">
        <v>6</v>
      </c>
      <c r="B2047" s="10" t="s">
        <v>1277</v>
      </c>
      <c r="C2047" s="164" t="s">
        <v>26187</v>
      </c>
      <c r="D2047" s="10" t="s">
        <v>26186</v>
      </c>
      <c r="E2047" s="10">
        <v>246.557154</v>
      </c>
      <c r="F2047" s="10">
        <v>357.07097070999998</v>
      </c>
      <c r="G2047" s="10">
        <v>0</v>
      </c>
      <c r="H2047" s="10">
        <v>0</v>
      </c>
      <c r="I2047" s="10">
        <v>13.8914355</v>
      </c>
      <c r="J2047" s="10">
        <v>33.413773229999997</v>
      </c>
      <c r="K2047" s="10">
        <v>0</v>
      </c>
      <c r="L2047" s="10">
        <v>0</v>
      </c>
      <c r="M2047" s="10">
        <f t="shared" si="36"/>
        <v>650.93333343999996</v>
      </c>
    </row>
    <row r="2048" spans="1:13" x14ac:dyDescent="0.3">
      <c r="A2048" s="10">
        <v>6</v>
      </c>
      <c r="B2048" s="10" t="s">
        <v>1277</v>
      </c>
      <c r="C2048" s="164" t="s">
        <v>26188</v>
      </c>
      <c r="D2048" s="10" t="s">
        <v>379</v>
      </c>
      <c r="E2048" s="10">
        <v>4209.9718999999996</v>
      </c>
      <c r="F2048" s="10">
        <v>978.35116550999999</v>
      </c>
      <c r="G2048" s="10">
        <v>784.83655599999997</v>
      </c>
      <c r="H2048" s="10">
        <v>0</v>
      </c>
      <c r="I2048" s="10">
        <v>190.381147</v>
      </c>
      <c r="J2048" s="10">
        <v>86.494197813</v>
      </c>
      <c r="K2048" s="10">
        <v>21.470856040000001</v>
      </c>
      <c r="L2048" s="10">
        <v>0</v>
      </c>
      <c r="M2048" s="10">
        <f t="shared" si="36"/>
        <v>6271.5058223630003</v>
      </c>
    </row>
    <row r="2049" spans="1:13" x14ac:dyDescent="0.3">
      <c r="A2049" s="10">
        <v>6</v>
      </c>
      <c r="B2049" s="10" t="s">
        <v>1277</v>
      </c>
      <c r="C2049" s="164" t="s">
        <v>26189</v>
      </c>
      <c r="D2049" s="10" t="s">
        <v>860</v>
      </c>
      <c r="E2049" s="10">
        <v>9578.8135999999995</v>
      </c>
      <c r="F2049" s="10">
        <v>2620.8163236</v>
      </c>
      <c r="G2049" s="10">
        <v>1139.6017850999999</v>
      </c>
      <c r="H2049" s="10">
        <v>0</v>
      </c>
      <c r="I2049" s="10">
        <v>504.92559</v>
      </c>
      <c r="J2049" s="10">
        <v>256.43241948999997</v>
      </c>
      <c r="K2049" s="10">
        <v>31.209614922</v>
      </c>
      <c r="L2049" s="10">
        <v>0</v>
      </c>
      <c r="M2049" s="10">
        <f t="shared" si="36"/>
        <v>14131.799333112</v>
      </c>
    </row>
    <row r="2050" spans="1:13" x14ac:dyDescent="0.3">
      <c r="A2050" s="10">
        <v>6</v>
      </c>
      <c r="B2050" s="10" t="s">
        <v>1277</v>
      </c>
      <c r="C2050" s="164" t="s">
        <v>26191</v>
      </c>
      <c r="D2050" s="10" t="s">
        <v>26190</v>
      </c>
      <c r="E2050" s="10">
        <v>94.605796999999995</v>
      </c>
      <c r="F2050" s="10">
        <v>73.707450510000001</v>
      </c>
      <c r="G2050" s="10">
        <v>0</v>
      </c>
      <c r="H2050" s="10">
        <v>0</v>
      </c>
      <c r="I2050" s="10">
        <v>4.6409978699999996</v>
      </c>
      <c r="J2050" s="10">
        <v>7.0784916317000004</v>
      </c>
      <c r="K2050" s="10">
        <v>0</v>
      </c>
      <c r="L2050" s="10">
        <v>0</v>
      </c>
      <c r="M2050" s="10">
        <f t="shared" si="36"/>
        <v>180.03273701169999</v>
      </c>
    </row>
    <row r="2051" spans="1:13" x14ac:dyDescent="0.3">
      <c r="A2051" s="10">
        <v>6</v>
      </c>
      <c r="B2051" s="10" t="s">
        <v>1277</v>
      </c>
      <c r="C2051" s="164" t="s">
        <v>26193</v>
      </c>
      <c r="D2051" s="10" t="s">
        <v>26192</v>
      </c>
      <c r="E2051" s="10">
        <v>5.1660463000000005</v>
      </c>
      <c r="F2051" s="10">
        <v>104.90379</v>
      </c>
      <c r="G2051" s="10">
        <v>0</v>
      </c>
      <c r="H2051" s="10">
        <v>0</v>
      </c>
      <c r="I2051" s="10">
        <v>0.21782763099999999</v>
      </c>
      <c r="J2051" s="10">
        <v>9.3021765332000008</v>
      </c>
      <c r="K2051" s="10">
        <v>0</v>
      </c>
      <c r="L2051" s="10">
        <v>0</v>
      </c>
      <c r="M2051" s="10">
        <f t="shared" si="36"/>
        <v>119.58984046420001</v>
      </c>
    </row>
    <row r="2052" spans="1:13" x14ac:dyDescent="0.3">
      <c r="A2052" s="10">
        <v>6</v>
      </c>
      <c r="B2052" s="10" t="s">
        <v>1277</v>
      </c>
      <c r="C2052" s="164" t="s">
        <v>26195</v>
      </c>
      <c r="D2052" s="10" t="s">
        <v>26194</v>
      </c>
      <c r="E2052" s="10">
        <v>153.66885000000002</v>
      </c>
      <c r="F2052" s="10">
        <v>370.38604106999998</v>
      </c>
      <c r="G2052" s="10">
        <v>502.11003099999999</v>
      </c>
      <c r="H2052" s="10">
        <v>0</v>
      </c>
      <c r="I2052" s="10">
        <v>8.3414067799999998</v>
      </c>
      <c r="J2052" s="10">
        <v>33.414766792999998</v>
      </c>
      <c r="K2052" s="10">
        <v>14.38510016</v>
      </c>
      <c r="L2052" s="10">
        <v>0</v>
      </c>
      <c r="M2052" s="10">
        <f t="shared" si="36"/>
        <v>1082.3061958029998</v>
      </c>
    </row>
    <row r="2053" spans="1:13" x14ac:dyDescent="0.3">
      <c r="A2053" s="10">
        <v>6</v>
      </c>
      <c r="B2053" s="10" t="s">
        <v>1277</v>
      </c>
      <c r="C2053" s="164" t="s">
        <v>26196</v>
      </c>
      <c r="D2053" s="10" t="s">
        <v>1278</v>
      </c>
      <c r="E2053" s="10">
        <v>2163.5271499999999</v>
      </c>
      <c r="F2053" s="10">
        <v>434.47567168</v>
      </c>
      <c r="G2053" s="10">
        <v>827.79119560000004</v>
      </c>
      <c r="H2053" s="10">
        <v>0</v>
      </c>
      <c r="I2053" s="10">
        <v>92.88841140000001</v>
      </c>
      <c r="J2053" s="10">
        <v>39.115576855</v>
      </c>
      <c r="K2053" s="10">
        <v>22.787021960000001</v>
      </c>
      <c r="L2053" s="10">
        <v>0</v>
      </c>
      <c r="M2053" s="10">
        <f t="shared" si="36"/>
        <v>3580.5850274950003</v>
      </c>
    </row>
    <row r="2054" spans="1:13" x14ac:dyDescent="0.3">
      <c r="A2054" s="10">
        <v>6</v>
      </c>
      <c r="B2054" s="10" t="s">
        <v>1277</v>
      </c>
      <c r="C2054" s="164" t="s">
        <v>26197</v>
      </c>
      <c r="D2054" s="10" t="s">
        <v>862</v>
      </c>
      <c r="E2054" s="10">
        <v>1413.2668899999999</v>
      </c>
      <c r="F2054" s="10">
        <v>891.67245458000002</v>
      </c>
      <c r="G2054" s="10">
        <v>530.13394564999999</v>
      </c>
      <c r="H2054" s="10">
        <v>1410.1351454999999</v>
      </c>
      <c r="I2054" s="10">
        <v>72.820301000000001</v>
      </c>
      <c r="J2054" s="10">
        <v>82.063781800000001</v>
      </c>
      <c r="K2054" s="10">
        <v>15.135881609</v>
      </c>
      <c r="L2054" s="10">
        <v>49.560213636</v>
      </c>
      <c r="M2054" s="10">
        <f t="shared" si="36"/>
        <v>4464.7886137749983</v>
      </c>
    </row>
    <row r="2055" spans="1:13" x14ac:dyDescent="0.3">
      <c r="A2055" s="10">
        <v>6</v>
      </c>
      <c r="B2055" s="10" t="s">
        <v>1277</v>
      </c>
      <c r="C2055" s="164" t="s">
        <v>26199</v>
      </c>
      <c r="D2055" s="10" t="s">
        <v>26198</v>
      </c>
      <c r="E2055" s="10">
        <v>1059.67536</v>
      </c>
      <c r="F2055" s="10">
        <v>435.99820290000002</v>
      </c>
      <c r="G2055" s="10">
        <v>355.71695</v>
      </c>
      <c r="H2055" s="10">
        <v>0</v>
      </c>
      <c r="I2055" s="10">
        <v>47.909753299999998</v>
      </c>
      <c r="J2055" s="10">
        <v>42.162601909000003</v>
      </c>
      <c r="K2055" s="10">
        <v>10.189845</v>
      </c>
      <c r="L2055" s="10">
        <v>0</v>
      </c>
      <c r="M2055" s="10">
        <f t="shared" ref="M2055:M2118" si="37">SUM(E2055:L2055)</f>
        <v>1951.6527131089999</v>
      </c>
    </row>
    <row r="2056" spans="1:13" x14ac:dyDescent="0.3">
      <c r="A2056" s="10">
        <v>6</v>
      </c>
      <c r="B2056" s="10" t="s">
        <v>1277</v>
      </c>
      <c r="C2056" s="164" t="s">
        <v>26200</v>
      </c>
      <c r="D2056" s="10" t="s">
        <v>864</v>
      </c>
      <c r="E2056" s="10">
        <v>46.929575699999994</v>
      </c>
      <c r="F2056" s="10">
        <v>80.115686396000001</v>
      </c>
      <c r="G2056" s="10">
        <v>815.33846029999995</v>
      </c>
      <c r="H2056" s="10">
        <v>0</v>
      </c>
      <c r="I2056" s="10">
        <v>1.66764439</v>
      </c>
      <c r="J2056" s="10">
        <v>7.9798327070999999</v>
      </c>
      <c r="K2056" s="10">
        <v>23.156798510000002</v>
      </c>
      <c r="L2056" s="10">
        <v>0</v>
      </c>
      <c r="M2056" s="10">
        <f t="shared" si="37"/>
        <v>975.18799800309989</v>
      </c>
    </row>
    <row r="2057" spans="1:13" x14ac:dyDescent="0.3">
      <c r="A2057" s="10">
        <v>6</v>
      </c>
      <c r="B2057" s="10" t="s">
        <v>1277</v>
      </c>
      <c r="C2057" s="164" t="s">
        <v>26202</v>
      </c>
      <c r="D2057" s="10" t="s">
        <v>26201</v>
      </c>
      <c r="E2057" s="10">
        <v>12.088539800000001</v>
      </c>
      <c r="F2057" s="10">
        <v>239.07249335</v>
      </c>
      <c r="G2057" s="10">
        <v>0</v>
      </c>
      <c r="H2057" s="10">
        <v>0</v>
      </c>
      <c r="I2057" s="10">
        <v>0.53015346600000002</v>
      </c>
      <c r="J2057" s="10">
        <v>21.037962541999999</v>
      </c>
      <c r="K2057" s="10">
        <v>0</v>
      </c>
      <c r="L2057" s="10">
        <v>0</v>
      </c>
      <c r="M2057" s="10">
        <f t="shared" si="37"/>
        <v>272.72914915799998</v>
      </c>
    </row>
    <row r="2058" spans="1:13" x14ac:dyDescent="0.3">
      <c r="A2058" s="10">
        <v>6</v>
      </c>
      <c r="B2058" s="10" t="s">
        <v>1277</v>
      </c>
      <c r="C2058" s="164" t="s">
        <v>26203</v>
      </c>
      <c r="D2058" s="10" t="s">
        <v>23198</v>
      </c>
      <c r="E2058" s="10">
        <v>585.56512400000008</v>
      </c>
      <c r="F2058" s="10">
        <v>102.79161630999999</v>
      </c>
      <c r="G2058" s="10">
        <v>0</v>
      </c>
      <c r="H2058" s="10">
        <v>0</v>
      </c>
      <c r="I2058" s="10">
        <v>34.548016159999996</v>
      </c>
      <c r="J2058" s="10">
        <v>14.350002848000001</v>
      </c>
      <c r="K2058" s="10">
        <v>0</v>
      </c>
      <c r="L2058" s="10">
        <v>0</v>
      </c>
      <c r="M2058" s="10">
        <f t="shared" si="37"/>
        <v>737.25475931800008</v>
      </c>
    </row>
    <row r="2059" spans="1:13" x14ac:dyDescent="0.3">
      <c r="A2059" s="10">
        <v>6</v>
      </c>
      <c r="B2059" s="10" t="s">
        <v>1277</v>
      </c>
      <c r="C2059" s="164" t="s">
        <v>26204</v>
      </c>
      <c r="D2059" s="10" t="s">
        <v>970</v>
      </c>
      <c r="E2059" s="10">
        <v>209.332764</v>
      </c>
      <c r="F2059" s="10">
        <v>557.48843851000004</v>
      </c>
      <c r="G2059" s="10">
        <v>182.62954360000001</v>
      </c>
      <c r="H2059" s="10">
        <v>0</v>
      </c>
      <c r="I2059" s="10">
        <v>9.5184747000000005</v>
      </c>
      <c r="J2059" s="10">
        <v>54.717158187000003</v>
      </c>
      <c r="K2059" s="10">
        <v>4.92272614</v>
      </c>
      <c r="L2059" s="10">
        <v>0</v>
      </c>
      <c r="M2059" s="10">
        <f t="shared" si="37"/>
        <v>1018.609105137</v>
      </c>
    </row>
    <row r="2060" spans="1:13" x14ac:dyDescent="0.3">
      <c r="A2060" s="10">
        <v>6</v>
      </c>
      <c r="B2060" s="10" t="s">
        <v>1277</v>
      </c>
      <c r="C2060" s="164" t="s">
        <v>26206</v>
      </c>
      <c r="D2060" s="10" t="s">
        <v>26205</v>
      </c>
      <c r="E2060" s="10">
        <v>276.57081499999998</v>
      </c>
      <c r="F2060" s="10">
        <v>304.88656018</v>
      </c>
      <c r="G2060" s="10">
        <v>830.392832</v>
      </c>
      <c r="H2060" s="10">
        <v>0</v>
      </c>
      <c r="I2060" s="10">
        <v>14.935950200000001</v>
      </c>
      <c r="J2060" s="10">
        <v>28.497233186999999</v>
      </c>
      <c r="K2060" s="10">
        <v>23.25476991</v>
      </c>
      <c r="L2060" s="10">
        <v>0</v>
      </c>
      <c r="M2060" s="10">
        <f t="shared" si="37"/>
        <v>1478.5381604769998</v>
      </c>
    </row>
    <row r="2061" spans="1:13" x14ac:dyDescent="0.3">
      <c r="A2061" s="10">
        <v>6</v>
      </c>
      <c r="B2061" s="10" t="s">
        <v>1277</v>
      </c>
      <c r="C2061" s="164" t="s">
        <v>26208</v>
      </c>
      <c r="D2061" s="10" t="s">
        <v>26207</v>
      </c>
      <c r="E2061" s="10">
        <v>189.81819300000001</v>
      </c>
      <c r="F2061" s="10">
        <v>245.18749917</v>
      </c>
      <c r="G2061" s="10">
        <v>72.686770699999997</v>
      </c>
      <c r="H2061" s="10">
        <v>0</v>
      </c>
      <c r="I2061" s="10">
        <v>9.9567449000000003</v>
      </c>
      <c r="J2061" s="10">
        <v>22.053470450999999</v>
      </c>
      <c r="K2061" s="10">
        <v>1.6460745299999999</v>
      </c>
      <c r="L2061" s="10">
        <v>0</v>
      </c>
      <c r="M2061" s="10">
        <f t="shared" si="37"/>
        <v>541.34875275099989</v>
      </c>
    </row>
    <row r="2062" spans="1:13" x14ac:dyDescent="0.3">
      <c r="A2062" s="10">
        <v>6</v>
      </c>
      <c r="B2062" s="10" t="s">
        <v>1277</v>
      </c>
      <c r="C2062" s="164" t="s">
        <v>26209</v>
      </c>
      <c r="D2062" s="10" t="s">
        <v>655</v>
      </c>
      <c r="E2062" s="10">
        <v>343.73477800000001</v>
      </c>
      <c r="F2062" s="10">
        <v>253.19041339</v>
      </c>
      <c r="G2062" s="10">
        <v>259.90699000000001</v>
      </c>
      <c r="H2062" s="10">
        <v>0</v>
      </c>
      <c r="I2062" s="10">
        <v>16.948594799999999</v>
      </c>
      <c r="J2062" s="10">
        <v>22.941782147000001</v>
      </c>
      <c r="K2062" s="10">
        <v>7.4447495000000004</v>
      </c>
      <c r="L2062" s="10">
        <v>0</v>
      </c>
      <c r="M2062" s="10">
        <f t="shared" si="37"/>
        <v>904.16730783699995</v>
      </c>
    </row>
    <row r="2063" spans="1:13" x14ac:dyDescent="0.3">
      <c r="A2063" s="10">
        <v>6</v>
      </c>
      <c r="B2063" s="10" t="s">
        <v>1277</v>
      </c>
      <c r="C2063" s="164" t="s">
        <v>26210</v>
      </c>
      <c r="D2063" s="10" t="s">
        <v>22631</v>
      </c>
      <c r="E2063" s="10">
        <v>96.777107000000001</v>
      </c>
      <c r="F2063" s="10">
        <v>240.73154449</v>
      </c>
      <c r="G2063" s="10">
        <v>2.67205</v>
      </c>
      <c r="H2063" s="10">
        <v>1224.4063249999999</v>
      </c>
      <c r="I2063" s="10">
        <v>5.5893139199999995</v>
      </c>
      <c r="J2063" s="10">
        <v>22.004751029000001</v>
      </c>
      <c r="K2063" s="10">
        <v>6.0511599999999999E-2</v>
      </c>
      <c r="L2063" s="10">
        <v>43.102574449999999</v>
      </c>
      <c r="M2063" s="10">
        <f t="shared" si="37"/>
        <v>1635.344177489</v>
      </c>
    </row>
    <row r="2064" spans="1:13" x14ac:dyDescent="0.3">
      <c r="A2064" s="10">
        <v>6</v>
      </c>
      <c r="B2064" s="10" t="s">
        <v>1277</v>
      </c>
      <c r="C2064" s="164" t="s">
        <v>26212</v>
      </c>
      <c r="D2064" s="10" t="s">
        <v>26211</v>
      </c>
      <c r="E2064" s="10">
        <v>1259.744537</v>
      </c>
      <c r="F2064" s="10">
        <v>244.16487161000001</v>
      </c>
      <c r="G2064" s="10">
        <v>232.20836</v>
      </c>
      <c r="H2064" s="10">
        <v>0</v>
      </c>
      <c r="I2064" s="10">
        <v>42.413877399999997</v>
      </c>
      <c r="J2064" s="10">
        <v>22.026470214</v>
      </c>
      <c r="K2064" s="10">
        <v>6.6474111999999996</v>
      </c>
      <c r="L2064" s="10">
        <v>0</v>
      </c>
      <c r="M2064" s="10">
        <f t="shared" si="37"/>
        <v>1807.2055274240004</v>
      </c>
    </row>
    <row r="2065" spans="1:13" x14ac:dyDescent="0.3">
      <c r="A2065" s="10">
        <v>6</v>
      </c>
      <c r="B2065" s="10" t="s">
        <v>1277</v>
      </c>
      <c r="C2065" s="164" t="s">
        <v>26213</v>
      </c>
      <c r="D2065" s="10" t="s">
        <v>865</v>
      </c>
      <c r="E2065" s="10">
        <v>1494.1415199999999</v>
      </c>
      <c r="F2065" s="10">
        <v>860.36387004000005</v>
      </c>
      <c r="G2065" s="10">
        <v>108.23370264</v>
      </c>
      <c r="H2065" s="10">
        <v>1320.6484958999999</v>
      </c>
      <c r="I2065" s="10">
        <v>91.151011000000011</v>
      </c>
      <c r="J2065" s="10">
        <v>82.816573783999999</v>
      </c>
      <c r="K2065" s="10">
        <v>2.8836559911999999</v>
      </c>
      <c r="L2065" s="10">
        <v>46.785764550000003</v>
      </c>
      <c r="M2065" s="10">
        <f t="shared" si="37"/>
        <v>4007.0245939051997</v>
      </c>
    </row>
    <row r="2066" spans="1:13" x14ac:dyDescent="0.3">
      <c r="A2066" s="10">
        <v>6</v>
      </c>
      <c r="B2066" s="10" t="s">
        <v>1277</v>
      </c>
      <c r="C2066" s="164" t="s">
        <v>26215</v>
      </c>
      <c r="D2066" s="10" t="s">
        <v>26214</v>
      </c>
      <c r="E2066" s="10">
        <v>106.963126</v>
      </c>
      <c r="F2066" s="10">
        <v>98.490080993000007</v>
      </c>
      <c r="G2066" s="10">
        <v>69.521191000000002</v>
      </c>
      <c r="H2066" s="10">
        <v>0</v>
      </c>
      <c r="I2066" s="10">
        <v>5.7666878300000004</v>
      </c>
      <c r="J2066" s="10">
        <v>8.9942177319999992</v>
      </c>
      <c r="K2066" s="10">
        <v>1.9512902999999999</v>
      </c>
      <c r="L2066" s="10">
        <v>0</v>
      </c>
      <c r="M2066" s="10">
        <f t="shared" si="37"/>
        <v>291.68659385500001</v>
      </c>
    </row>
    <row r="2067" spans="1:13" x14ac:dyDescent="0.3">
      <c r="A2067" s="10">
        <v>6</v>
      </c>
      <c r="B2067" s="10" t="s">
        <v>1277</v>
      </c>
      <c r="C2067" s="164" t="s">
        <v>26217</v>
      </c>
      <c r="D2067" s="10" t="s">
        <v>26216</v>
      </c>
      <c r="E2067" s="10">
        <v>1205.106524</v>
      </c>
      <c r="F2067" s="10">
        <v>374.91637809000002</v>
      </c>
      <c r="G2067" s="10">
        <v>997.53551640000001</v>
      </c>
      <c r="H2067" s="10">
        <v>0</v>
      </c>
      <c r="I2067" s="10">
        <v>41.522037530000006</v>
      </c>
      <c r="J2067" s="10">
        <v>32.148953927000001</v>
      </c>
      <c r="K2067" s="10">
        <v>28.420459520000001</v>
      </c>
      <c r="L2067" s="10">
        <v>0</v>
      </c>
      <c r="M2067" s="10">
        <f t="shared" si="37"/>
        <v>2679.6498694669999</v>
      </c>
    </row>
    <row r="2068" spans="1:13" x14ac:dyDescent="0.3">
      <c r="A2068" s="10">
        <v>6</v>
      </c>
      <c r="B2068" s="10" t="s">
        <v>1277</v>
      </c>
      <c r="C2068" s="164" t="s">
        <v>26218</v>
      </c>
      <c r="D2068" s="10" t="s">
        <v>483</v>
      </c>
      <c r="E2068" s="10">
        <v>482.39592899999997</v>
      </c>
      <c r="F2068" s="10">
        <v>225.33128886</v>
      </c>
      <c r="G2068" s="10">
        <v>356.75814600000001</v>
      </c>
      <c r="H2068" s="10">
        <v>0</v>
      </c>
      <c r="I2068" s="10">
        <v>26.135026700000001</v>
      </c>
      <c r="J2068" s="10">
        <v>20.145199154</v>
      </c>
      <c r="K2068" s="10">
        <v>10.2189455</v>
      </c>
      <c r="L2068" s="10">
        <v>0</v>
      </c>
      <c r="M2068" s="10">
        <f t="shared" si="37"/>
        <v>1120.9845352140001</v>
      </c>
    </row>
    <row r="2069" spans="1:13" x14ac:dyDescent="0.3">
      <c r="A2069" s="10">
        <v>6</v>
      </c>
      <c r="B2069" s="10" t="s">
        <v>1277</v>
      </c>
      <c r="C2069" s="164" t="s">
        <v>26220</v>
      </c>
      <c r="D2069" s="10" t="s">
        <v>26219</v>
      </c>
      <c r="E2069" s="10">
        <v>38.591281699999996</v>
      </c>
      <c r="F2069" s="10">
        <v>669.84695575000001</v>
      </c>
      <c r="G2069" s="10">
        <v>121.72998744</v>
      </c>
      <c r="H2069" s="10">
        <v>0</v>
      </c>
      <c r="I2069" s="10">
        <v>1.99775791</v>
      </c>
      <c r="J2069" s="10">
        <v>56.287015707999998</v>
      </c>
      <c r="K2069" s="10">
        <v>3.2300951813999998</v>
      </c>
      <c r="L2069" s="10">
        <v>0</v>
      </c>
      <c r="M2069" s="10">
        <f t="shared" si="37"/>
        <v>891.68309368939993</v>
      </c>
    </row>
    <row r="2070" spans="1:13" x14ac:dyDescent="0.3">
      <c r="A2070" s="10">
        <v>6</v>
      </c>
      <c r="B2070" s="10" t="s">
        <v>1277</v>
      </c>
      <c r="C2070" s="164" t="s">
        <v>26221</v>
      </c>
      <c r="D2070" s="10" t="s">
        <v>22633</v>
      </c>
      <c r="E2070" s="10">
        <v>2187.9029060000003</v>
      </c>
      <c r="F2070" s="10">
        <v>213.31085263</v>
      </c>
      <c r="G2070" s="10">
        <v>12.768352159999999</v>
      </c>
      <c r="H2070" s="10">
        <v>49.398527629999997</v>
      </c>
      <c r="I2070" s="10">
        <v>77.310073200000005</v>
      </c>
      <c r="J2070" s="10">
        <v>19.570798043</v>
      </c>
      <c r="K2070" s="10">
        <v>0.34882701310000003</v>
      </c>
      <c r="L2070" s="10">
        <v>1.7310404639999999</v>
      </c>
      <c r="M2070" s="10">
        <f t="shared" si="37"/>
        <v>2562.341377140101</v>
      </c>
    </row>
    <row r="2071" spans="1:13" x14ac:dyDescent="0.3">
      <c r="A2071" s="10">
        <v>6</v>
      </c>
      <c r="B2071" s="10" t="s">
        <v>1277</v>
      </c>
      <c r="C2071" s="164" t="s">
        <v>26222</v>
      </c>
      <c r="D2071" s="10" t="s">
        <v>739</v>
      </c>
      <c r="E2071" s="10">
        <v>500.010604</v>
      </c>
      <c r="F2071" s="10">
        <v>351.1560609</v>
      </c>
      <c r="G2071" s="10">
        <v>217.24188699999999</v>
      </c>
      <c r="H2071" s="10">
        <v>0</v>
      </c>
      <c r="I2071" s="10">
        <v>27.8292249</v>
      </c>
      <c r="J2071" s="10">
        <v>32.357708629000001</v>
      </c>
      <c r="K2071" s="10">
        <v>6.1357728399999996</v>
      </c>
      <c r="L2071" s="10">
        <v>0</v>
      </c>
      <c r="M2071" s="10">
        <f t="shared" si="37"/>
        <v>1134.7312582690001</v>
      </c>
    </row>
    <row r="2072" spans="1:13" x14ac:dyDescent="0.3">
      <c r="A2072" s="10">
        <v>6</v>
      </c>
      <c r="B2072" s="10" t="s">
        <v>1277</v>
      </c>
      <c r="C2072" s="164" t="s">
        <v>26224</v>
      </c>
      <c r="D2072" s="10" t="s">
        <v>26223</v>
      </c>
      <c r="E2072" s="10">
        <v>351.21032600000001</v>
      </c>
      <c r="F2072" s="10">
        <v>196.70259544999999</v>
      </c>
      <c r="G2072" s="10">
        <v>640.73335999999995</v>
      </c>
      <c r="H2072" s="10">
        <v>0</v>
      </c>
      <c r="I2072" s="10">
        <v>18.062276260000001</v>
      </c>
      <c r="J2072" s="10">
        <v>17.773184185000002</v>
      </c>
      <c r="K2072" s="10">
        <v>18.172948999999999</v>
      </c>
      <c r="L2072" s="10">
        <v>0</v>
      </c>
      <c r="M2072" s="10">
        <f t="shared" si="37"/>
        <v>1242.6546908950002</v>
      </c>
    </row>
    <row r="2073" spans="1:13" x14ac:dyDescent="0.3">
      <c r="A2073" s="10">
        <v>6</v>
      </c>
      <c r="B2073" s="10" t="s">
        <v>1277</v>
      </c>
      <c r="C2073" s="164" t="s">
        <v>26225</v>
      </c>
      <c r="D2073" s="10" t="s">
        <v>552</v>
      </c>
      <c r="E2073" s="10">
        <v>547.05334500000004</v>
      </c>
      <c r="F2073" s="10">
        <v>322.2833617</v>
      </c>
      <c r="G2073" s="10">
        <v>683.28236000000004</v>
      </c>
      <c r="H2073" s="10">
        <v>0</v>
      </c>
      <c r="I2073" s="10">
        <v>27.351052799999998</v>
      </c>
      <c r="J2073" s="10">
        <v>28.52280305</v>
      </c>
      <c r="K2073" s="10">
        <v>19.571691000000001</v>
      </c>
      <c r="L2073" s="10">
        <v>0</v>
      </c>
      <c r="M2073" s="10">
        <f t="shared" si="37"/>
        <v>1628.0646135500001</v>
      </c>
    </row>
    <row r="2074" spans="1:13" x14ac:dyDescent="0.3">
      <c r="A2074" s="10">
        <v>6</v>
      </c>
      <c r="B2074" s="10" t="s">
        <v>1277</v>
      </c>
      <c r="C2074" s="164" t="s">
        <v>26227</v>
      </c>
      <c r="D2074" s="10" t="s">
        <v>26226</v>
      </c>
      <c r="E2074" s="10">
        <v>20.5066776</v>
      </c>
      <c r="F2074" s="10">
        <v>316.23696436</v>
      </c>
      <c r="G2074" s="10">
        <v>1.2782480000000001</v>
      </c>
      <c r="H2074" s="10">
        <v>0</v>
      </c>
      <c r="I2074" s="10">
        <v>1.0655990500000001</v>
      </c>
      <c r="J2074" s="10">
        <v>26.723627060999998</v>
      </c>
      <c r="K2074" s="10">
        <v>2.8947299999999999E-2</v>
      </c>
      <c r="L2074" s="10">
        <v>0</v>
      </c>
      <c r="M2074" s="10">
        <f t="shared" si="37"/>
        <v>365.84006337100004</v>
      </c>
    </row>
    <row r="2075" spans="1:13" x14ac:dyDescent="0.3">
      <c r="A2075" s="10">
        <v>6</v>
      </c>
      <c r="B2075" s="10" t="s">
        <v>1277</v>
      </c>
      <c r="C2075" s="164" t="s">
        <v>26229</v>
      </c>
      <c r="D2075" s="10" t="s">
        <v>26228</v>
      </c>
      <c r="E2075" s="10">
        <v>37.221031699999997</v>
      </c>
      <c r="F2075" s="10">
        <v>83.505917568000001</v>
      </c>
      <c r="G2075" s="10">
        <v>0</v>
      </c>
      <c r="H2075" s="10">
        <v>0</v>
      </c>
      <c r="I2075" s="10">
        <v>1.64655822</v>
      </c>
      <c r="J2075" s="10">
        <v>7.7275649827999997</v>
      </c>
      <c r="K2075" s="10">
        <v>0</v>
      </c>
      <c r="L2075" s="10">
        <v>0</v>
      </c>
      <c r="M2075" s="10">
        <f t="shared" si="37"/>
        <v>130.10107247080001</v>
      </c>
    </row>
    <row r="2076" spans="1:13" x14ac:dyDescent="0.3">
      <c r="A2076" s="10">
        <v>6</v>
      </c>
      <c r="B2076" s="10" t="s">
        <v>1277</v>
      </c>
      <c r="C2076" s="164" t="s">
        <v>26231</v>
      </c>
      <c r="D2076" s="10" t="s">
        <v>26230</v>
      </c>
      <c r="E2076" s="10">
        <v>101.873971</v>
      </c>
      <c r="F2076" s="10">
        <v>284.47310749000002</v>
      </c>
      <c r="G2076" s="10">
        <v>197.4884515</v>
      </c>
      <c r="H2076" s="10">
        <v>0</v>
      </c>
      <c r="I2076" s="10">
        <v>5.3183577199999998</v>
      </c>
      <c r="J2076" s="10">
        <v>25.452765996</v>
      </c>
      <c r="K2076" s="10">
        <v>5.5392344199999997</v>
      </c>
      <c r="L2076" s="10">
        <v>0</v>
      </c>
      <c r="M2076" s="10">
        <f t="shared" si="37"/>
        <v>620.14588812599993</v>
      </c>
    </row>
    <row r="2077" spans="1:13" x14ac:dyDescent="0.3">
      <c r="A2077" s="10">
        <v>6</v>
      </c>
      <c r="B2077" s="10" t="s">
        <v>1277</v>
      </c>
      <c r="C2077" s="164" t="s">
        <v>26232</v>
      </c>
      <c r="D2077" s="10" t="s">
        <v>867</v>
      </c>
      <c r="E2077" s="10">
        <v>2502.88384</v>
      </c>
      <c r="F2077" s="10">
        <v>1995.1280818</v>
      </c>
      <c r="G2077" s="10">
        <v>112.7228923</v>
      </c>
      <c r="H2077" s="10">
        <v>0</v>
      </c>
      <c r="I2077" s="10">
        <v>129.80125699999999</v>
      </c>
      <c r="J2077" s="10">
        <v>171.49478651000001</v>
      </c>
      <c r="K2077" s="10">
        <v>2.9882776880000002</v>
      </c>
      <c r="L2077" s="10">
        <v>0</v>
      </c>
      <c r="M2077" s="10">
        <f t="shared" si="37"/>
        <v>4915.0191352980009</v>
      </c>
    </row>
    <row r="2078" spans="1:13" x14ac:dyDescent="0.3">
      <c r="A2078" s="10">
        <v>6</v>
      </c>
      <c r="B2078" s="10" t="s">
        <v>1277</v>
      </c>
      <c r="C2078" s="164" t="s">
        <v>26234</v>
      </c>
      <c r="D2078" s="10" t="s">
        <v>26233</v>
      </c>
      <c r="E2078" s="10">
        <v>20.460502299999998</v>
      </c>
      <c r="F2078" s="10">
        <v>279.23964883999997</v>
      </c>
      <c r="G2078" s="10">
        <v>0</v>
      </c>
      <c r="H2078" s="10">
        <v>0</v>
      </c>
      <c r="I2078" s="10">
        <v>1.06313327</v>
      </c>
      <c r="J2078" s="10">
        <v>24.718170553</v>
      </c>
      <c r="K2078" s="10">
        <v>0</v>
      </c>
      <c r="L2078" s="10">
        <v>0</v>
      </c>
      <c r="M2078" s="10">
        <f t="shared" si="37"/>
        <v>325.48145496299992</v>
      </c>
    </row>
    <row r="2079" spans="1:13" x14ac:dyDescent="0.3">
      <c r="A2079" s="10">
        <v>6</v>
      </c>
      <c r="B2079" s="10" t="s">
        <v>1277</v>
      </c>
      <c r="C2079" s="164" t="s">
        <v>26235</v>
      </c>
      <c r="D2079" s="10" t="s">
        <v>152</v>
      </c>
      <c r="E2079" s="10">
        <v>1668.9039879999998</v>
      </c>
      <c r="F2079" s="10">
        <v>539.63017094999998</v>
      </c>
      <c r="G2079" s="10">
        <v>401.76108699999997</v>
      </c>
      <c r="H2079" s="10">
        <v>0</v>
      </c>
      <c r="I2079" s="10">
        <v>58.784481799999995</v>
      </c>
      <c r="J2079" s="10">
        <v>49.238939207000001</v>
      </c>
      <c r="K2079" s="10">
        <v>11.273719279</v>
      </c>
      <c r="L2079" s="10">
        <v>0</v>
      </c>
      <c r="M2079" s="10">
        <f t="shared" si="37"/>
        <v>2729.5923862359996</v>
      </c>
    </row>
    <row r="2080" spans="1:13" x14ac:dyDescent="0.3">
      <c r="A2080" s="10">
        <v>6</v>
      </c>
      <c r="B2080" s="10" t="s">
        <v>1277</v>
      </c>
      <c r="C2080" s="164" t="s">
        <v>26237</v>
      </c>
      <c r="D2080" s="10" t="s">
        <v>26236</v>
      </c>
      <c r="E2080" s="10">
        <v>1740.1614500000001</v>
      </c>
      <c r="F2080" s="10">
        <v>376.07536585999998</v>
      </c>
      <c r="G2080" s="10">
        <v>368.1274153</v>
      </c>
      <c r="H2080" s="10">
        <v>0</v>
      </c>
      <c r="I2080" s="10">
        <v>92.315761900000012</v>
      </c>
      <c r="J2080" s="10">
        <v>35.847012407000001</v>
      </c>
      <c r="K2080" s="10">
        <v>10.445269767999999</v>
      </c>
      <c r="L2080" s="10">
        <v>0</v>
      </c>
      <c r="M2080" s="10">
        <f t="shared" si="37"/>
        <v>2622.9722752349999</v>
      </c>
    </row>
    <row r="2081" spans="1:13" x14ac:dyDescent="0.3">
      <c r="A2081" s="10">
        <v>6</v>
      </c>
      <c r="B2081" s="10" t="s">
        <v>1277</v>
      </c>
      <c r="C2081" s="164" t="s">
        <v>26238</v>
      </c>
      <c r="D2081" s="10" t="s">
        <v>742</v>
      </c>
      <c r="E2081" s="10">
        <v>105.250871</v>
      </c>
      <c r="F2081" s="10">
        <v>362.50063138000002</v>
      </c>
      <c r="G2081" s="10">
        <v>58.521505400000002</v>
      </c>
      <c r="H2081" s="10">
        <v>0</v>
      </c>
      <c r="I2081" s="10">
        <v>5.4827773500000001</v>
      </c>
      <c r="J2081" s="10">
        <v>32.870427784</v>
      </c>
      <c r="K2081" s="10">
        <v>1.3252860550000001</v>
      </c>
      <c r="L2081" s="10">
        <v>0</v>
      </c>
      <c r="M2081" s="10">
        <f t="shared" si="37"/>
        <v>565.951498969</v>
      </c>
    </row>
    <row r="2082" spans="1:13" x14ac:dyDescent="0.3">
      <c r="A2082" s="10">
        <v>6</v>
      </c>
      <c r="B2082" s="10" t="s">
        <v>1277</v>
      </c>
      <c r="C2082" s="164" t="s">
        <v>26240</v>
      </c>
      <c r="D2082" s="10" t="s">
        <v>26239</v>
      </c>
      <c r="E2082" s="10">
        <v>94.846786199999997</v>
      </c>
      <c r="F2082" s="10">
        <v>219.57082589999999</v>
      </c>
      <c r="G2082" s="10">
        <v>0</v>
      </c>
      <c r="H2082" s="10">
        <v>0</v>
      </c>
      <c r="I2082" s="10">
        <v>4.8380242099999995</v>
      </c>
      <c r="J2082" s="10">
        <v>19.252375560000001</v>
      </c>
      <c r="K2082" s="10">
        <v>0</v>
      </c>
      <c r="L2082" s="10">
        <v>0</v>
      </c>
      <c r="M2082" s="10">
        <f t="shared" si="37"/>
        <v>338.50801187000002</v>
      </c>
    </row>
    <row r="2083" spans="1:13" x14ac:dyDescent="0.3">
      <c r="A2083" s="10">
        <v>6</v>
      </c>
      <c r="B2083" s="10" t="s">
        <v>1277</v>
      </c>
      <c r="C2083" s="164" t="s">
        <v>26242</v>
      </c>
      <c r="D2083" s="10" t="s">
        <v>26241</v>
      </c>
      <c r="E2083" s="10">
        <v>922.628287</v>
      </c>
      <c r="F2083" s="10">
        <v>544.98203050999996</v>
      </c>
      <c r="G2083" s="10">
        <v>777.89286800000002</v>
      </c>
      <c r="H2083" s="10">
        <v>0</v>
      </c>
      <c r="I2083" s="10">
        <v>35.170169999999999</v>
      </c>
      <c r="J2083" s="10">
        <v>47.578787845000001</v>
      </c>
      <c r="K2083" s="10">
        <v>22.102412699999999</v>
      </c>
      <c r="L2083" s="10">
        <v>0</v>
      </c>
      <c r="M2083" s="10">
        <f t="shared" si="37"/>
        <v>2350.3545560550001</v>
      </c>
    </row>
    <row r="2084" spans="1:13" x14ac:dyDescent="0.3">
      <c r="A2084" s="10">
        <v>6</v>
      </c>
      <c r="B2084" s="10" t="s">
        <v>1277</v>
      </c>
      <c r="C2084" s="164" t="s">
        <v>26244</v>
      </c>
      <c r="D2084" s="10" t="s">
        <v>26243</v>
      </c>
      <c r="E2084" s="10">
        <v>241.21595300000001</v>
      </c>
      <c r="F2084" s="10">
        <v>402.43778997999999</v>
      </c>
      <c r="G2084" s="10">
        <v>51.18</v>
      </c>
      <c r="H2084" s="10">
        <v>0</v>
      </c>
      <c r="I2084" s="10">
        <v>14.290348100000001</v>
      </c>
      <c r="J2084" s="10">
        <v>36.201322339999997</v>
      </c>
      <c r="K2084" s="10">
        <v>1.464701</v>
      </c>
      <c r="L2084" s="10">
        <v>0</v>
      </c>
      <c r="M2084" s="10">
        <f t="shared" si="37"/>
        <v>746.79011442000001</v>
      </c>
    </row>
    <row r="2085" spans="1:13" x14ac:dyDescent="0.3">
      <c r="A2085" s="10">
        <v>6</v>
      </c>
      <c r="B2085" s="10" t="s">
        <v>1277</v>
      </c>
      <c r="C2085" s="164" t="s">
        <v>26246</v>
      </c>
      <c r="D2085" s="10" t="s">
        <v>26245</v>
      </c>
      <c r="E2085" s="10">
        <v>9.9287582000000008</v>
      </c>
      <c r="F2085" s="10">
        <v>145.86055586000001</v>
      </c>
      <c r="G2085" s="10">
        <v>0</v>
      </c>
      <c r="H2085" s="10">
        <v>0</v>
      </c>
      <c r="I2085" s="10">
        <v>0.51644838900000001</v>
      </c>
      <c r="J2085" s="10">
        <v>13.629062185</v>
      </c>
      <c r="K2085" s="10">
        <v>0</v>
      </c>
      <c r="L2085" s="10">
        <v>0</v>
      </c>
      <c r="M2085" s="10">
        <f t="shared" si="37"/>
        <v>169.93482463400002</v>
      </c>
    </row>
    <row r="2086" spans="1:13" x14ac:dyDescent="0.3">
      <c r="A2086" s="10">
        <v>6</v>
      </c>
      <c r="B2086" s="10" t="s">
        <v>1277</v>
      </c>
      <c r="C2086" s="164" t="s">
        <v>26248</v>
      </c>
      <c r="D2086" s="10" t="s">
        <v>26247</v>
      </c>
      <c r="E2086" s="10">
        <v>86.17516599999999</v>
      </c>
      <c r="F2086" s="10">
        <v>21.505575630999999</v>
      </c>
      <c r="G2086" s="10">
        <v>12.791740000000001</v>
      </c>
      <c r="H2086" s="10">
        <v>0</v>
      </c>
      <c r="I2086" s="10">
        <v>3.9015344599999997</v>
      </c>
      <c r="J2086" s="10">
        <v>2.6184603509</v>
      </c>
      <c r="K2086" s="10">
        <v>0.34664719999999999</v>
      </c>
      <c r="L2086" s="10">
        <v>0</v>
      </c>
      <c r="M2086" s="10">
        <f t="shared" si="37"/>
        <v>127.33912364189999</v>
      </c>
    </row>
    <row r="2087" spans="1:13" x14ac:dyDescent="0.3">
      <c r="A2087" s="10">
        <v>6</v>
      </c>
      <c r="B2087" s="10" t="s">
        <v>1277</v>
      </c>
      <c r="C2087" s="164" t="s">
        <v>26249</v>
      </c>
      <c r="D2087" s="10" t="s">
        <v>26064</v>
      </c>
      <c r="E2087" s="10">
        <v>687.24931000000004</v>
      </c>
      <c r="F2087" s="10">
        <v>118.99267153</v>
      </c>
      <c r="G2087" s="10">
        <v>0.44479299999999999</v>
      </c>
      <c r="H2087" s="10">
        <v>0</v>
      </c>
      <c r="I2087" s="10">
        <v>22.001436160000001</v>
      </c>
      <c r="J2087" s="10">
        <v>11.693773302</v>
      </c>
      <c r="K2087" s="10">
        <v>1.00728E-2</v>
      </c>
      <c r="L2087" s="10">
        <v>0</v>
      </c>
      <c r="M2087" s="10">
        <f t="shared" si="37"/>
        <v>840.39205679199995</v>
      </c>
    </row>
    <row r="2088" spans="1:13" x14ac:dyDescent="0.3">
      <c r="A2088" s="10">
        <v>6</v>
      </c>
      <c r="B2088" s="10" t="s">
        <v>1277</v>
      </c>
      <c r="C2088" s="164" t="s">
        <v>26251</v>
      </c>
      <c r="D2088" s="10" t="s">
        <v>26250</v>
      </c>
      <c r="E2088" s="10">
        <v>77.78108499999999</v>
      </c>
      <c r="F2088" s="10">
        <v>426.74674751999999</v>
      </c>
      <c r="G2088" s="10">
        <v>0</v>
      </c>
      <c r="H2088" s="10">
        <v>0</v>
      </c>
      <c r="I2088" s="10">
        <v>3.9800622699999999</v>
      </c>
      <c r="J2088" s="10">
        <v>35.331912545999998</v>
      </c>
      <c r="K2088" s="10">
        <v>0</v>
      </c>
      <c r="L2088" s="10">
        <v>0</v>
      </c>
      <c r="M2088" s="10">
        <f t="shared" si="37"/>
        <v>543.83980733599992</v>
      </c>
    </row>
    <row r="2089" spans="1:13" x14ac:dyDescent="0.3">
      <c r="A2089" s="10">
        <v>6</v>
      </c>
      <c r="B2089" s="10" t="s">
        <v>1277</v>
      </c>
      <c r="C2089" s="164" t="s">
        <v>26253</v>
      </c>
      <c r="D2089" s="10" t="s">
        <v>26252</v>
      </c>
      <c r="E2089" s="10">
        <v>1676.179678</v>
      </c>
      <c r="F2089" s="10">
        <v>72.388756713999996</v>
      </c>
      <c r="G2089" s="10">
        <v>386.65516000000002</v>
      </c>
      <c r="H2089" s="10">
        <v>0</v>
      </c>
      <c r="I2089" s="10">
        <v>53.900344990000001</v>
      </c>
      <c r="J2089" s="10">
        <v>6.9034782307000002</v>
      </c>
      <c r="K2089" s="10">
        <v>11.075464</v>
      </c>
      <c r="L2089" s="10">
        <v>0</v>
      </c>
      <c r="M2089" s="10">
        <f t="shared" si="37"/>
        <v>2207.1028819346998</v>
      </c>
    </row>
    <row r="2090" spans="1:13" x14ac:dyDescent="0.3">
      <c r="A2090" s="10">
        <v>6</v>
      </c>
      <c r="B2090" s="10" t="s">
        <v>1277</v>
      </c>
      <c r="C2090" s="164" t="s">
        <v>26255</v>
      </c>
      <c r="D2090" s="10" t="s">
        <v>26254</v>
      </c>
      <c r="E2090" s="10">
        <v>248.78836799999999</v>
      </c>
      <c r="F2090" s="10">
        <v>712.95917459999998</v>
      </c>
      <c r="G2090" s="10">
        <v>792.82116699999995</v>
      </c>
      <c r="H2090" s="10">
        <v>0</v>
      </c>
      <c r="I2090" s="10">
        <v>12.678866919999999</v>
      </c>
      <c r="J2090" s="10">
        <v>60.468538260999999</v>
      </c>
      <c r="K2090" s="10">
        <v>22.527278599999999</v>
      </c>
      <c r="L2090" s="10">
        <v>0</v>
      </c>
      <c r="M2090" s="10">
        <f t="shared" si="37"/>
        <v>1850.243393381</v>
      </c>
    </row>
    <row r="2091" spans="1:13" x14ac:dyDescent="0.3">
      <c r="A2091" s="10">
        <v>6</v>
      </c>
      <c r="B2091" s="10" t="s">
        <v>1277</v>
      </c>
      <c r="C2091" s="164" t="s">
        <v>26256</v>
      </c>
      <c r="D2091" s="10" t="s">
        <v>869</v>
      </c>
      <c r="E2091" s="10">
        <v>14079.5319</v>
      </c>
      <c r="F2091" s="10">
        <v>5812.7763641000001</v>
      </c>
      <c r="G2091" s="10">
        <v>754.87525237</v>
      </c>
      <c r="H2091" s="10">
        <v>0</v>
      </c>
      <c r="I2091" s="10">
        <v>708.68835999999999</v>
      </c>
      <c r="J2091" s="10">
        <v>539.42296497999996</v>
      </c>
      <c r="K2091" s="10">
        <v>20.124209579999999</v>
      </c>
      <c r="L2091" s="10">
        <v>0</v>
      </c>
      <c r="M2091" s="10">
        <f t="shared" si="37"/>
        <v>21915.41905103</v>
      </c>
    </row>
    <row r="2092" spans="1:13" x14ac:dyDescent="0.3">
      <c r="A2092" s="10">
        <v>6</v>
      </c>
      <c r="B2092" s="10" t="s">
        <v>1277</v>
      </c>
      <c r="C2092" s="164" t="s">
        <v>26257</v>
      </c>
      <c r="D2092" s="10" t="s">
        <v>261</v>
      </c>
      <c r="E2092" s="10">
        <v>134.25656799999999</v>
      </c>
      <c r="F2092" s="10">
        <v>548.11962613000003</v>
      </c>
      <c r="G2092" s="10">
        <v>15.541644</v>
      </c>
      <c r="H2092" s="10">
        <v>0</v>
      </c>
      <c r="I2092" s="10">
        <v>7.0435269600000003</v>
      </c>
      <c r="J2092" s="10">
        <v>44.774986302000002</v>
      </c>
      <c r="K2092" s="10">
        <v>0.35195815000000003</v>
      </c>
      <c r="L2092" s="10">
        <v>0</v>
      </c>
      <c r="M2092" s="10">
        <f t="shared" si="37"/>
        <v>750.08830954200005</v>
      </c>
    </row>
    <row r="2093" spans="1:13" x14ac:dyDescent="0.3">
      <c r="A2093" s="10">
        <v>6</v>
      </c>
      <c r="B2093" s="10" t="s">
        <v>1277</v>
      </c>
      <c r="C2093" s="164" t="s">
        <v>26259</v>
      </c>
      <c r="D2093" s="10" t="s">
        <v>26258</v>
      </c>
      <c r="E2093" s="10">
        <v>240.94180499999999</v>
      </c>
      <c r="F2093" s="10">
        <v>375.25283641999999</v>
      </c>
      <c r="G2093" s="10">
        <v>756.31899999999996</v>
      </c>
      <c r="H2093" s="10">
        <v>0</v>
      </c>
      <c r="I2093" s="10">
        <v>11.40433808</v>
      </c>
      <c r="J2093" s="10">
        <v>33.909496036999997</v>
      </c>
      <c r="K2093" s="10">
        <v>21.572803</v>
      </c>
      <c r="L2093" s="10">
        <v>0</v>
      </c>
      <c r="M2093" s="10">
        <f t="shared" si="37"/>
        <v>1439.4002785369998</v>
      </c>
    </row>
    <row r="2094" spans="1:13" x14ac:dyDescent="0.3">
      <c r="A2094" s="10">
        <v>6</v>
      </c>
      <c r="B2094" s="10" t="s">
        <v>1277</v>
      </c>
      <c r="C2094" s="164" t="s">
        <v>26260</v>
      </c>
      <c r="D2094" s="10" t="s">
        <v>22997</v>
      </c>
      <c r="E2094" s="10">
        <v>64.253031000000007</v>
      </c>
      <c r="F2094" s="10">
        <v>687.44970411999998</v>
      </c>
      <c r="G2094" s="10">
        <v>0.53330699999999998</v>
      </c>
      <c r="H2094" s="10">
        <v>0</v>
      </c>
      <c r="I2094" s="10">
        <v>2.99697294</v>
      </c>
      <c r="J2094" s="10">
        <v>56.158858518999999</v>
      </c>
      <c r="K2094" s="10">
        <v>1.2077299999999999E-2</v>
      </c>
      <c r="L2094" s="10">
        <v>0</v>
      </c>
      <c r="M2094" s="10">
        <f t="shared" si="37"/>
        <v>811.40395087899992</v>
      </c>
    </row>
    <row r="2095" spans="1:13" x14ac:dyDescent="0.3">
      <c r="A2095" s="10">
        <v>6</v>
      </c>
      <c r="B2095" s="10" t="s">
        <v>1277</v>
      </c>
      <c r="C2095" s="164" t="s">
        <v>26261</v>
      </c>
      <c r="D2095" s="10" t="s">
        <v>870</v>
      </c>
      <c r="E2095" s="10">
        <v>3245.9440100000002</v>
      </c>
      <c r="F2095" s="10">
        <v>1320.6450881000001</v>
      </c>
      <c r="G2095" s="10">
        <v>1592.257376</v>
      </c>
      <c r="H2095" s="10">
        <v>0</v>
      </c>
      <c r="I2095" s="10">
        <v>150.92706200000001</v>
      </c>
      <c r="J2095" s="10">
        <v>115.75609971</v>
      </c>
      <c r="K2095" s="10">
        <v>45.541744100000003</v>
      </c>
      <c r="L2095" s="10">
        <v>0</v>
      </c>
      <c r="M2095" s="10">
        <f t="shared" si="37"/>
        <v>6471.0713799100004</v>
      </c>
    </row>
    <row r="2096" spans="1:13" x14ac:dyDescent="0.3">
      <c r="A2096" s="10">
        <v>6</v>
      </c>
      <c r="B2096" s="10" t="s">
        <v>1277</v>
      </c>
      <c r="C2096" s="164" t="s">
        <v>26263</v>
      </c>
      <c r="D2096" s="10" t="s">
        <v>26262</v>
      </c>
      <c r="E2096" s="10">
        <v>185.126599</v>
      </c>
      <c r="F2096" s="10">
        <v>403.04191645999998</v>
      </c>
      <c r="G2096" s="10">
        <v>25.510957999999999</v>
      </c>
      <c r="H2096" s="10">
        <v>0</v>
      </c>
      <c r="I2096" s="10">
        <v>10.46672154</v>
      </c>
      <c r="J2096" s="10">
        <v>37.363491707000001</v>
      </c>
      <c r="K2096" s="10">
        <v>0.73040969700000002</v>
      </c>
      <c r="L2096" s="10">
        <v>0</v>
      </c>
      <c r="M2096" s="10">
        <f t="shared" si="37"/>
        <v>662.24009640399993</v>
      </c>
    </row>
    <row r="2097" spans="1:13" x14ac:dyDescent="0.3">
      <c r="A2097" s="10">
        <v>6</v>
      </c>
      <c r="B2097" s="10" t="s">
        <v>1277</v>
      </c>
      <c r="C2097" s="164" t="s">
        <v>26265</v>
      </c>
      <c r="D2097" s="10" t="s">
        <v>26264</v>
      </c>
      <c r="E2097" s="10">
        <v>36.961627299999996</v>
      </c>
      <c r="F2097" s="10">
        <v>141.41864131</v>
      </c>
      <c r="G2097" s="10">
        <v>0</v>
      </c>
      <c r="H2097" s="10">
        <v>0</v>
      </c>
      <c r="I2097" s="10">
        <v>1.8888424399999999</v>
      </c>
      <c r="J2097" s="10">
        <v>13.006603484999999</v>
      </c>
      <c r="K2097" s="10">
        <v>0</v>
      </c>
      <c r="L2097" s="10">
        <v>0</v>
      </c>
      <c r="M2097" s="10">
        <f t="shared" si="37"/>
        <v>193.27571453499999</v>
      </c>
    </row>
    <row r="2098" spans="1:13" x14ac:dyDescent="0.3">
      <c r="A2098" s="10">
        <v>6</v>
      </c>
      <c r="B2098" s="10" t="s">
        <v>1277</v>
      </c>
      <c r="C2098" s="164" t="s">
        <v>26267</v>
      </c>
      <c r="D2098" s="10" t="s">
        <v>26266</v>
      </c>
      <c r="E2098" s="10">
        <v>251.686826</v>
      </c>
      <c r="F2098" s="10">
        <v>72.399339330999993</v>
      </c>
      <c r="G2098" s="10">
        <v>0</v>
      </c>
      <c r="H2098" s="10">
        <v>0</v>
      </c>
      <c r="I2098" s="10">
        <v>11.37550059</v>
      </c>
      <c r="J2098" s="10">
        <v>7.5151546320999998</v>
      </c>
      <c r="K2098" s="10">
        <v>0</v>
      </c>
      <c r="L2098" s="10">
        <v>0</v>
      </c>
      <c r="M2098" s="10">
        <f t="shared" si="37"/>
        <v>342.97682055309997</v>
      </c>
    </row>
    <row r="2099" spans="1:13" x14ac:dyDescent="0.3">
      <c r="A2099" s="10">
        <v>6</v>
      </c>
      <c r="B2099" s="10" t="s">
        <v>1277</v>
      </c>
      <c r="C2099" s="164" t="s">
        <v>26269</v>
      </c>
      <c r="D2099" s="10" t="s">
        <v>26268</v>
      </c>
      <c r="E2099" s="10">
        <v>678.55521799999997</v>
      </c>
      <c r="F2099" s="10">
        <v>151.59248636000001</v>
      </c>
      <c r="G2099" s="10">
        <v>827.13699999999994</v>
      </c>
      <c r="H2099" s="10">
        <v>0</v>
      </c>
      <c r="I2099" s="10">
        <v>28.379349529999999</v>
      </c>
      <c r="J2099" s="10">
        <v>14.017271903999999</v>
      </c>
      <c r="K2099" s="10">
        <v>23.6893426</v>
      </c>
      <c r="L2099" s="10">
        <v>0</v>
      </c>
      <c r="M2099" s="10">
        <f t="shared" si="37"/>
        <v>1723.3706683939997</v>
      </c>
    </row>
    <row r="2100" spans="1:13" x14ac:dyDescent="0.3">
      <c r="A2100" s="10">
        <v>6</v>
      </c>
      <c r="B2100" s="10" t="s">
        <v>1277</v>
      </c>
      <c r="C2100" s="164" t="s">
        <v>26270</v>
      </c>
      <c r="D2100" s="10" t="s">
        <v>215</v>
      </c>
      <c r="E2100" s="10">
        <v>163.47941799999998</v>
      </c>
      <c r="F2100" s="10">
        <v>147.57789409</v>
      </c>
      <c r="G2100" s="10">
        <v>0</v>
      </c>
      <c r="H2100" s="10">
        <v>0</v>
      </c>
      <c r="I2100" s="10">
        <v>8.3702265300000001</v>
      </c>
      <c r="J2100" s="10">
        <v>14.549970997999999</v>
      </c>
      <c r="K2100" s="10">
        <v>0</v>
      </c>
      <c r="L2100" s="10">
        <v>0</v>
      </c>
      <c r="M2100" s="10">
        <f t="shared" si="37"/>
        <v>333.977509618</v>
      </c>
    </row>
    <row r="2101" spans="1:13" x14ac:dyDescent="0.3">
      <c r="A2101" s="10">
        <v>6</v>
      </c>
      <c r="B2101" s="10" t="s">
        <v>1277</v>
      </c>
      <c r="C2101" s="164" t="s">
        <v>26272</v>
      </c>
      <c r="D2101" s="10" t="s">
        <v>26271</v>
      </c>
      <c r="E2101" s="10">
        <v>1688.3864489999999</v>
      </c>
      <c r="F2101" s="10">
        <v>354.80749936000001</v>
      </c>
      <c r="G2101" s="10">
        <v>234.55375000000001</v>
      </c>
      <c r="H2101" s="10">
        <v>0</v>
      </c>
      <c r="I2101" s="10">
        <v>57.312850899999994</v>
      </c>
      <c r="J2101" s="10">
        <v>31.898547536999999</v>
      </c>
      <c r="K2101" s="10">
        <v>6.7090098999999999</v>
      </c>
      <c r="L2101" s="10">
        <v>0</v>
      </c>
      <c r="M2101" s="10">
        <f t="shared" si="37"/>
        <v>2373.668106697</v>
      </c>
    </row>
    <row r="2102" spans="1:13" x14ac:dyDescent="0.3">
      <c r="A2102" s="10">
        <v>6</v>
      </c>
      <c r="B2102" s="10" t="s">
        <v>1277</v>
      </c>
      <c r="C2102" s="164" t="s">
        <v>26274</v>
      </c>
      <c r="D2102" s="10" t="s">
        <v>26273</v>
      </c>
      <c r="E2102" s="10">
        <v>1429.67311</v>
      </c>
      <c r="F2102" s="10">
        <v>308.20025537999999</v>
      </c>
      <c r="G2102" s="10">
        <v>372.99505099999999</v>
      </c>
      <c r="H2102" s="10">
        <v>0</v>
      </c>
      <c r="I2102" s="10">
        <v>74.742302500000008</v>
      </c>
      <c r="J2102" s="10">
        <v>30.33731672</v>
      </c>
      <c r="K2102" s="10">
        <v>9.9748332000000008</v>
      </c>
      <c r="L2102" s="10">
        <v>0</v>
      </c>
      <c r="M2102" s="10">
        <f t="shared" si="37"/>
        <v>2225.9228687999998</v>
      </c>
    </row>
    <row r="2103" spans="1:13" x14ac:dyDescent="0.3">
      <c r="A2103" s="10">
        <v>6</v>
      </c>
      <c r="B2103" s="10" t="s">
        <v>1277</v>
      </c>
      <c r="C2103" s="164" t="s">
        <v>26275</v>
      </c>
      <c r="D2103" s="10" t="s">
        <v>23522</v>
      </c>
      <c r="E2103" s="10">
        <v>20.150575399999997</v>
      </c>
      <c r="F2103" s="10">
        <v>76.309873116999995</v>
      </c>
      <c r="G2103" s="10">
        <v>0</v>
      </c>
      <c r="H2103" s="10">
        <v>0</v>
      </c>
      <c r="I2103" s="10">
        <v>1.049803976</v>
      </c>
      <c r="J2103" s="10">
        <v>7.4272389341</v>
      </c>
      <c r="K2103" s="10">
        <v>0</v>
      </c>
      <c r="L2103" s="10">
        <v>0</v>
      </c>
      <c r="M2103" s="10">
        <f t="shared" si="37"/>
        <v>104.9374914271</v>
      </c>
    </row>
    <row r="2104" spans="1:13" x14ac:dyDescent="0.3">
      <c r="A2104" s="10">
        <v>6</v>
      </c>
      <c r="B2104" s="10" t="s">
        <v>1277</v>
      </c>
      <c r="C2104" s="164" t="s">
        <v>26277</v>
      </c>
      <c r="D2104" s="10" t="s">
        <v>160</v>
      </c>
      <c r="E2104" s="10">
        <v>4434.4454800000003</v>
      </c>
      <c r="F2104" s="10">
        <v>1748.5474885000001</v>
      </c>
      <c r="G2104" s="10">
        <v>875.68156096999996</v>
      </c>
      <c r="H2104" s="10">
        <v>0</v>
      </c>
      <c r="I2104" s="10">
        <v>227.67610499999998</v>
      </c>
      <c r="J2104" s="10">
        <v>150.46043533</v>
      </c>
      <c r="K2104" s="10">
        <v>24.131950965000001</v>
      </c>
      <c r="L2104" s="10">
        <v>0</v>
      </c>
      <c r="M2104" s="10">
        <f t="shared" si="37"/>
        <v>7460.9430207650003</v>
      </c>
    </row>
    <row r="2105" spans="1:13" x14ac:dyDescent="0.3">
      <c r="A2105" s="10">
        <v>6</v>
      </c>
      <c r="B2105" s="10" t="s">
        <v>1277</v>
      </c>
      <c r="C2105" s="164" t="s">
        <v>26276</v>
      </c>
      <c r="D2105" s="10" t="s">
        <v>871</v>
      </c>
      <c r="E2105" s="10">
        <v>3359.1120899999996</v>
      </c>
      <c r="F2105" s="10">
        <v>584.30985792000001</v>
      </c>
      <c r="G2105" s="10">
        <v>269.72661399999998</v>
      </c>
      <c r="H2105" s="10">
        <v>0</v>
      </c>
      <c r="I2105" s="10">
        <v>123.0500888</v>
      </c>
      <c r="J2105" s="10">
        <v>51.307958706000001</v>
      </c>
      <c r="K2105" s="10">
        <v>7.6052141100000004</v>
      </c>
      <c r="L2105" s="10">
        <v>0</v>
      </c>
      <c r="M2105" s="10">
        <f t="shared" si="37"/>
        <v>4395.1118235359991</v>
      </c>
    </row>
    <row r="2106" spans="1:13" x14ac:dyDescent="0.3">
      <c r="A2106" s="10">
        <v>6</v>
      </c>
      <c r="B2106" s="10" t="s">
        <v>1277</v>
      </c>
      <c r="C2106" s="164" t="s">
        <v>26279</v>
      </c>
      <c r="D2106" s="10" t="s">
        <v>26278</v>
      </c>
      <c r="E2106" s="10">
        <v>393.925296</v>
      </c>
      <c r="F2106" s="10">
        <v>499.24326409999998</v>
      </c>
      <c r="G2106" s="10">
        <v>44.133812399999997</v>
      </c>
      <c r="H2106" s="10">
        <v>0</v>
      </c>
      <c r="I2106" s="10">
        <v>16.5451376</v>
      </c>
      <c r="J2106" s="10">
        <v>44.720056186999997</v>
      </c>
      <c r="K2106" s="10">
        <v>0.999461869</v>
      </c>
      <c r="L2106" s="10">
        <v>0</v>
      </c>
      <c r="M2106" s="10">
        <f t="shared" si="37"/>
        <v>999.56702815599988</v>
      </c>
    </row>
    <row r="2107" spans="1:13" x14ac:dyDescent="0.3">
      <c r="A2107" s="10">
        <v>6</v>
      </c>
      <c r="B2107" s="10" t="s">
        <v>1277</v>
      </c>
      <c r="C2107" s="164" t="s">
        <v>26281</v>
      </c>
      <c r="D2107" s="10" t="s">
        <v>26280</v>
      </c>
      <c r="E2107" s="10">
        <v>430.37050500000004</v>
      </c>
      <c r="F2107" s="10">
        <v>548.22525378</v>
      </c>
      <c r="G2107" s="10">
        <v>644.55592999999999</v>
      </c>
      <c r="H2107" s="10">
        <v>0</v>
      </c>
      <c r="I2107" s="10">
        <v>19.322438500000001</v>
      </c>
      <c r="J2107" s="10">
        <v>48.172399353000003</v>
      </c>
      <c r="K2107" s="10">
        <v>18.462014</v>
      </c>
      <c r="L2107" s="10">
        <v>0</v>
      </c>
      <c r="M2107" s="10">
        <f t="shared" si="37"/>
        <v>1709.1085406330001</v>
      </c>
    </row>
    <row r="2108" spans="1:13" x14ac:dyDescent="0.3">
      <c r="A2108" s="10">
        <v>6</v>
      </c>
      <c r="B2108" s="10" t="s">
        <v>1277</v>
      </c>
      <c r="C2108" s="164" t="s">
        <v>26282</v>
      </c>
      <c r="D2108" s="10" t="s">
        <v>23257</v>
      </c>
      <c r="E2108" s="10">
        <v>174.67476599999998</v>
      </c>
      <c r="F2108" s="10">
        <v>599.94749648000004</v>
      </c>
      <c r="G2108" s="10">
        <v>35.788799400000002</v>
      </c>
      <c r="H2108" s="10">
        <v>0</v>
      </c>
      <c r="I2108" s="10">
        <v>9.5339042999999997</v>
      </c>
      <c r="J2108" s="10">
        <v>51.805601482999997</v>
      </c>
      <c r="K2108" s="10">
        <v>0.81047809000000004</v>
      </c>
      <c r="L2108" s="10">
        <v>0</v>
      </c>
      <c r="M2108" s="10">
        <f t="shared" si="37"/>
        <v>872.56104575300003</v>
      </c>
    </row>
    <row r="2109" spans="1:13" x14ac:dyDescent="0.3">
      <c r="A2109" s="10">
        <v>6</v>
      </c>
      <c r="B2109" s="10" t="s">
        <v>1277</v>
      </c>
      <c r="C2109" s="164" t="s">
        <v>26283</v>
      </c>
      <c r="D2109" s="10" t="s">
        <v>393</v>
      </c>
      <c r="E2109" s="10">
        <v>1118.0725220000002</v>
      </c>
      <c r="F2109" s="10">
        <v>497.89822700000002</v>
      </c>
      <c r="G2109" s="10">
        <v>388.26806800000003</v>
      </c>
      <c r="H2109" s="10">
        <v>0</v>
      </c>
      <c r="I2109" s="10">
        <v>42.227326099999999</v>
      </c>
      <c r="J2109" s="10">
        <v>46.004007747999999</v>
      </c>
      <c r="K2109" s="10">
        <v>11.12202121</v>
      </c>
      <c r="L2109" s="10">
        <v>0</v>
      </c>
      <c r="M2109" s="10">
        <f t="shared" si="37"/>
        <v>2103.5921720580004</v>
      </c>
    </row>
    <row r="2110" spans="1:13" x14ac:dyDescent="0.3">
      <c r="A2110" s="10">
        <v>6</v>
      </c>
      <c r="B2110" s="10" t="s">
        <v>1277</v>
      </c>
      <c r="C2110" s="164" t="s">
        <v>26285</v>
      </c>
      <c r="D2110" s="10" t="s">
        <v>26284</v>
      </c>
      <c r="E2110" s="10">
        <v>25.792093099999999</v>
      </c>
      <c r="F2110" s="10">
        <v>263.89759656000001</v>
      </c>
      <c r="G2110" s="10">
        <v>79.911914999999993</v>
      </c>
      <c r="H2110" s="10">
        <v>0</v>
      </c>
      <c r="I2110" s="10">
        <v>1.3440126000000001</v>
      </c>
      <c r="J2110" s="10">
        <v>22.982106127000002</v>
      </c>
      <c r="K2110" s="10">
        <v>2.2892009</v>
      </c>
      <c r="L2110" s="10">
        <v>0</v>
      </c>
      <c r="M2110" s="10">
        <f t="shared" si="37"/>
        <v>396.21692428700004</v>
      </c>
    </row>
    <row r="2111" spans="1:13" x14ac:dyDescent="0.3">
      <c r="A2111" s="10">
        <v>6</v>
      </c>
      <c r="B2111" s="10" t="s">
        <v>1277</v>
      </c>
      <c r="C2111" s="164" t="s">
        <v>26286</v>
      </c>
      <c r="D2111" s="10" t="s">
        <v>326</v>
      </c>
      <c r="E2111" s="10">
        <v>24.055137499999997</v>
      </c>
      <c r="F2111" s="10">
        <v>574.93960550999998</v>
      </c>
      <c r="G2111" s="10">
        <v>17.817219999999999</v>
      </c>
      <c r="H2111" s="10">
        <v>0</v>
      </c>
      <c r="I2111" s="10">
        <v>1.2612129400000001</v>
      </c>
      <c r="J2111" s="10">
        <v>47.809079443000002</v>
      </c>
      <c r="K2111" s="10">
        <v>0.40349128000000001</v>
      </c>
      <c r="L2111" s="10">
        <v>0</v>
      </c>
      <c r="M2111" s="10">
        <f t="shared" si="37"/>
        <v>666.28574667299995</v>
      </c>
    </row>
    <row r="2112" spans="1:13" x14ac:dyDescent="0.3">
      <c r="A2112" s="10">
        <v>6</v>
      </c>
      <c r="B2112" s="10" t="s">
        <v>1277</v>
      </c>
      <c r="C2112" s="164" t="s">
        <v>26288</v>
      </c>
      <c r="D2112" s="10" t="s">
        <v>26287</v>
      </c>
      <c r="E2112" s="10">
        <v>9.0911642999999991</v>
      </c>
      <c r="F2112" s="10">
        <v>202.01656323</v>
      </c>
      <c r="G2112" s="10">
        <v>0</v>
      </c>
      <c r="H2112" s="10">
        <v>0</v>
      </c>
      <c r="I2112" s="10">
        <v>0.47057321299999999</v>
      </c>
      <c r="J2112" s="10">
        <v>17.588193099000001</v>
      </c>
      <c r="K2112" s="10">
        <v>0</v>
      </c>
      <c r="L2112" s="10">
        <v>0</v>
      </c>
      <c r="M2112" s="10">
        <f t="shared" si="37"/>
        <v>229.16649384199999</v>
      </c>
    </row>
    <row r="2113" spans="1:13" x14ac:dyDescent="0.3">
      <c r="A2113" s="10">
        <v>6</v>
      </c>
      <c r="B2113" s="10" t="s">
        <v>1277</v>
      </c>
      <c r="C2113" s="164" t="s">
        <v>26290</v>
      </c>
      <c r="D2113" s="10" t="s">
        <v>26289</v>
      </c>
      <c r="E2113" s="10">
        <v>2106.3256200000001</v>
      </c>
      <c r="F2113" s="10">
        <v>1153.3762749</v>
      </c>
      <c r="G2113" s="10">
        <v>820.91288579000002</v>
      </c>
      <c r="H2113" s="10">
        <v>0</v>
      </c>
      <c r="I2113" s="10">
        <v>112.76288100000001</v>
      </c>
      <c r="J2113" s="10">
        <v>108.6307728</v>
      </c>
      <c r="K2113" s="10">
        <v>23.431571230999999</v>
      </c>
      <c r="L2113" s="10">
        <v>0</v>
      </c>
      <c r="M2113" s="10">
        <f t="shared" si="37"/>
        <v>4325.4400057210005</v>
      </c>
    </row>
    <row r="2114" spans="1:13" x14ac:dyDescent="0.3">
      <c r="A2114" s="10">
        <v>6</v>
      </c>
      <c r="B2114" s="10" t="s">
        <v>1277</v>
      </c>
      <c r="C2114" s="164" t="s">
        <v>26291</v>
      </c>
      <c r="D2114" s="10" t="s">
        <v>666</v>
      </c>
      <c r="E2114" s="10">
        <v>372.31259499999999</v>
      </c>
      <c r="F2114" s="10">
        <v>146.05660750999999</v>
      </c>
      <c r="G2114" s="10">
        <v>9.8919899999999998</v>
      </c>
      <c r="H2114" s="10">
        <v>0</v>
      </c>
      <c r="I2114" s="10">
        <v>13.675816899999999</v>
      </c>
      <c r="J2114" s="10">
        <v>13.177919822</v>
      </c>
      <c r="K2114" s="10">
        <v>0.22401599999999999</v>
      </c>
      <c r="L2114" s="10">
        <v>0</v>
      </c>
      <c r="M2114" s="10">
        <f t="shared" si="37"/>
        <v>555.3389452319999</v>
      </c>
    </row>
    <row r="2115" spans="1:13" x14ac:dyDescent="0.3">
      <c r="A2115" s="10">
        <v>6</v>
      </c>
      <c r="B2115" s="10" t="s">
        <v>1277</v>
      </c>
      <c r="C2115" s="164" t="s">
        <v>26293</v>
      </c>
      <c r="D2115" s="10" t="s">
        <v>26292</v>
      </c>
      <c r="E2115" s="10">
        <v>1481.2008170000001</v>
      </c>
      <c r="F2115" s="10">
        <v>619.75256712999999</v>
      </c>
      <c r="G2115" s="10">
        <v>193.9140543</v>
      </c>
      <c r="H2115" s="10">
        <v>0</v>
      </c>
      <c r="I2115" s="10">
        <v>52.638896799999998</v>
      </c>
      <c r="J2115" s="10">
        <v>47.139974936000002</v>
      </c>
      <c r="K2115" s="10">
        <v>5.3718623799999996</v>
      </c>
      <c r="L2115" s="10">
        <v>0</v>
      </c>
      <c r="M2115" s="10">
        <f t="shared" si="37"/>
        <v>2400.0181725459997</v>
      </c>
    </row>
    <row r="2116" spans="1:13" x14ac:dyDescent="0.3">
      <c r="A2116" s="10">
        <v>6</v>
      </c>
      <c r="B2116" s="10" t="s">
        <v>1277</v>
      </c>
      <c r="C2116" s="164" t="s">
        <v>26295</v>
      </c>
      <c r="D2116" s="10" t="s">
        <v>26294</v>
      </c>
      <c r="E2116" s="10">
        <v>1165.1935250000001</v>
      </c>
      <c r="F2116" s="10">
        <v>205.93938983000001</v>
      </c>
      <c r="G2116" s="10">
        <v>197.70519999999999</v>
      </c>
      <c r="H2116" s="10">
        <v>0</v>
      </c>
      <c r="I2116" s="10">
        <v>38.980436699999998</v>
      </c>
      <c r="J2116" s="10">
        <v>19.021359414999999</v>
      </c>
      <c r="K2116" s="10">
        <v>5.6628550000000004</v>
      </c>
      <c r="L2116" s="10">
        <v>0</v>
      </c>
      <c r="M2116" s="10">
        <f t="shared" si="37"/>
        <v>1632.502765945</v>
      </c>
    </row>
    <row r="2117" spans="1:13" x14ac:dyDescent="0.3">
      <c r="A2117" s="10">
        <v>6</v>
      </c>
      <c r="B2117" s="10" t="s">
        <v>1277</v>
      </c>
      <c r="C2117" s="164" t="s">
        <v>26297</v>
      </c>
      <c r="D2117" s="10" t="s">
        <v>26296</v>
      </c>
      <c r="E2117" s="10">
        <v>282.39133800000002</v>
      </c>
      <c r="F2117" s="10">
        <v>797.20045673000004</v>
      </c>
      <c r="G2117" s="10">
        <v>2.6239699999999999</v>
      </c>
      <c r="H2117" s="10">
        <v>0</v>
      </c>
      <c r="I2117" s="10">
        <v>14.67932178</v>
      </c>
      <c r="J2117" s="10">
        <v>65.577642589000007</v>
      </c>
      <c r="K2117" s="10">
        <v>5.9422900000000001E-2</v>
      </c>
      <c r="L2117" s="10">
        <v>0</v>
      </c>
      <c r="M2117" s="10">
        <f t="shared" si="37"/>
        <v>1162.5321519990002</v>
      </c>
    </row>
    <row r="2118" spans="1:13" x14ac:dyDescent="0.3">
      <c r="A2118" s="10">
        <v>6</v>
      </c>
      <c r="B2118" s="10" t="s">
        <v>1277</v>
      </c>
      <c r="C2118" s="164" t="s">
        <v>26298</v>
      </c>
      <c r="D2118" s="10" t="s">
        <v>873</v>
      </c>
      <c r="E2118" s="10">
        <v>942.59180000000003</v>
      </c>
      <c r="F2118" s="10">
        <v>725.35701551</v>
      </c>
      <c r="G2118" s="10">
        <v>277.66405170000002</v>
      </c>
      <c r="H2118" s="10">
        <v>3934.2753570999998</v>
      </c>
      <c r="I2118" s="10">
        <v>55.029063000000001</v>
      </c>
      <c r="J2118" s="10">
        <v>59.142190462000002</v>
      </c>
      <c r="K2118" s="10">
        <v>7.437200464</v>
      </c>
      <c r="L2118" s="10">
        <v>138.07174681999999</v>
      </c>
      <c r="M2118" s="10">
        <f t="shared" si="37"/>
        <v>6139.5684250559998</v>
      </c>
    </row>
    <row r="2119" spans="1:13" x14ac:dyDescent="0.3">
      <c r="A2119" s="10">
        <v>6</v>
      </c>
      <c r="B2119" s="10" t="s">
        <v>1277</v>
      </c>
      <c r="C2119" s="164" t="s">
        <v>26300</v>
      </c>
      <c r="D2119" s="10" t="s">
        <v>26299</v>
      </c>
      <c r="E2119" s="10">
        <v>306.08842699999997</v>
      </c>
      <c r="F2119" s="10">
        <v>160.73306633999999</v>
      </c>
      <c r="G2119" s="10">
        <v>171.349996</v>
      </c>
      <c r="H2119" s="10">
        <v>0</v>
      </c>
      <c r="I2119" s="10">
        <v>15.312036279999999</v>
      </c>
      <c r="J2119" s="10">
        <v>14.511296463000001</v>
      </c>
      <c r="K2119" s="10">
        <v>4.9081985000000001</v>
      </c>
      <c r="L2119" s="10">
        <v>0</v>
      </c>
      <c r="M2119" s="10">
        <f t="shared" ref="M2119:M2182" si="38">SUM(E2119:L2119)</f>
        <v>672.90302058300006</v>
      </c>
    </row>
    <row r="2120" spans="1:13" x14ac:dyDescent="0.3">
      <c r="A2120" s="10">
        <v>6</v>
      </c>
      <c r="B2120" s="10" t="s">
        <v>1277</v>
      </c>
      <c r="C2120" s="164" t="s">
        <v>26302</v>
      </c>
      <c r="D2120" s="10" t="s">
        <v>26301</v>
      </c>
      <c r="E2120" s="10">
        <v>247.876149</v>
      </c>
      <c r="F2120" s="10">
        <v>213.86848921000001</v>
      </c>
      <c r="G2120" s="10">
        <v>0</v>
      </c>
      <c r="H2120" s="10">
        <v>0</v>
      </c>
      <c r="I2120" s="10">
        <v>11.7825848</v>
      </c>
      <c r="J2120" s="10">
        <v>20.113596877999999</v>
      </c>
      <c r="K2120" s="10">
        <v>0</v>
      </c>
      <c r="L2120" s="10">
        <v>0</v>
      </c>
      <c r="M2120" s="10">
        <f t="shared" si="38"/>
        <v>493.64081988800001</v>
      </c>
    </row>
    <row r="2121" spans="1:13" x14ac:dyDescent="0.3">
      <c r="A2121" s="10">
        <v>6</v>
      </c>
      <c r="B2121" s="10" t="s">
        <v>1277</v>
      </c>
      <c r="C2121" s="164" t="s">
        <v>26304</v>
      </c>
      <c r="D2121" s="10" t="s">
        <v>26303</v>
      </c>
      <c r="E2121" s="10">
        <v>42.177182000000002</v>
      </c>
      <c r="F2121" s="10">
        <v>219.17110115</v>
      </c>
      <c r="G2121" s="10">
        <v>0</v>
      </c>
      <c r="H2121" s="10">
        <v>0</v>
      </c>
      <c r="I2121" s="10">
        <v>2.1078772100000003</v>
      </c>
      <c r="J2121" s="10">
        <v>18.363698004</v>
      </c>
      <c r="K2121" s="10">
        <v>0</v>
      </c>
      <c r="L2121" s="10">
        <v>0</v>
      </c>
      <c r="M2121" s="10">
        <f t="shared" si="38"/>
        <v>281.81985836400003</v>
      </c>
    </row>
    <row r="2122" spans="1:13" x14ac:dyDescent="0.3">
      <c r="A2122" s="10">
        <v>6</v>
      </c>
      <c r="B2122" s="10" t="s">
        <v>1277</v>
      </c>
      <c r="C2122" s="164" t="s">
        <v>26306</v>
      </c>
      <c r="D2122" s="10" t="s">
        <v>26305</v>
      </c>
      <c r="E2122" s="10">
        <v>158.28707399999999</v>
      </c>
      <c r="F2122" s="10">
        <v>230.05778045</v>
      </c>
      <c r="G2122" s="10">
        <v>3.5369999999999999</v>
      </c>
      <c r="H2122" s="10">
        <v>0</v>
      </c>
      <c r="I2122" s="10">
        <v>8.6844521999999991</v>
      </c>
      <c r="J2122" s="10">
        <v>21.897786371999999</v>
      </c>
      <c r="K2122" s="10">
        <v>0.10088</v>
      </c>
      <c r="L2122" s="10">
        <v>0</v>
      </c>
      <c r="M2122" s="10">
        <f t="shared" si="38"/>
        <v>422.56497302199995</v>
      </c>
    </row>
    <row r="2123" spans="1:13" x14ac:dyDescent="0.3">
      <c r="A2123" s="10">
        <v>6</v>
      </c>
      <c r="B2123" s="10" t="s">
        <v>1277</v>
      </c>
      <c r="C2123" s="164" t="s">
        <v>26308</v>
      </c>
      <c r="D2123" s="10" t="s">
        <v>26307</v>
      </c>
      <c r="E2123" s="10">
        <v>1141.783142</v>
      </c>
      <c r="F2123" s="10">
        <v>382.81413365999998</v>
      </c>
      <c r="G2123" s="10">
        <v>248.57882000000001</v>
      </c>
      <c r="H2123" s="10">
        <v>0</v>
      </c>
      <c r="I2123" s="10">
        <v>44.5263402</v>
      </c>
      <c r="J2123" s="10">
        <v>35.710755046000003</v>
      </c>
      <c r="K2123" s="10">
        <v>7.0568390000000001</v>
      </c>
      <c r="L2123" s="10">
        <v>0</v>
      </c>
      <c r="M2123" s="10">
        <f t="shared" si="38"/>
        <v>1860.470029906</v>
      </c>
    </row>
    <row r="2124" spans="1:13" x14ac:dyDescent="0.3">
      <c r="A2124" s="10">
        <v>6</v>
      </c>
      <c r="B2124" s="10" t="s">
        <v>1277</v>
      </c>
      <c r="C2124" s="164" t="s">
        <v>26309</v>
      </c>
      <c r="D2124" s="10" t="s">
        <v>23911</v>
      </c>
      <c r="E2124" s="10">
        <v>979.61741300000006</v>
      </c>
      <c r="F2124" s="10">
        <v>313.31584452999999</v>
      </c>
      <c r="G2124" s="10">
        <v>564.88956900000005</v>
      </c>
      <c r="H2124" s="10">
        <v>0</v>
      </c>
      <c r="I2124" s="10">
        <v>34.464475700000001</v>
      </c>
      <c r="J2124" s="10">
        <v>27.726518119000001</v>
      </c>
      <c r="K2124" s="10">
        <v>16.005004199999998</v>
      </c>
      <c r="L2124" s="10">
        <v>0</v>
      </c>
      <c r="M2124" s="10">
        <f t="shared" si="38"/>
        <v>1936.0188245490001</v>
      </c>
    </row>
    <row r="2125" spans="1:13" x14ac:dyDescent="0.3">
      <c r="A2125" s="10">
        <v>6</v>
      </c>
      <c r="B2125" s="10" t="s">
        <v>1277</v>
      </c>
      <c r="C2125" s="164" t="s">
        <v>26310</v>
      </c>
      <c r="D2125" s="10" t="s">
        <v>24076</v>
      </c>
      <c r="E2125" s="10">
        <v>1193.5100599999998</v>
      </c>
      <c r="F2125" s="10">
        <v>703.01305778999995</v>
      </c>
      <c r="G2125" s="10">
        <v>882.79488495999999</v>
      </c>
      <c r="H2125" s="10">
        <v>0</v>
      </c>
      <c r="I2125" s="10">
        <v>64.355525900000004</v>
      </c>
      <c r="J2125" s="10">
        <v>61.678823227999999</v>
      </c>
      <c r="K2125" s="10">
        <v>24.410949297999998</v>
      </c>
      <c r="L2125" s="10">
        <v>0</v>
      </c>
      <c r="M2125" s="10">
        <f t="shared" si="38"/>
        <v>2929.7633011759999</v>
      </c>
    </row>
    <row r="2126" spans="1:13" x14ac:dyDescent="0.3">
      <c r="A2126" s="10">
        <v>6</v>
      </c>
      <c r="B2126" s="10" t="s">
        <v>1277</v>
      </c>
      <c r="C2126" s="164" t="s">
        <v>26311</v>
      </c>
      <c r="D2126" s="10" t="s">
        <v>874</v>
      </c>
      <c r="E2126" s="10">
        <v>1153.0273599999998</v>
      </c>
      <c r="F2126" s="10">
        <v>299.84726806999998</v>
      </c>
      <c r="G2126" s="10">
        <v>296.67184029999999</v>
      </c>
      <c r="H2126" s="10">
        <v>0</v>
      </c>
      <c r="I2126" s="10">
        <v>56.758497399999996</v>
      </c>
      <c r="J2126" s="10">
        <v>29.066880843</v>
      </c>
      <c r="K2126" s="10">
        <v>8.24496334</v>
      </c>
      <c r="L2126" s="10">
        <v>0</v>
      </c>
      <c r="M2126" s="10">
        <f t="shared" si="38"/>
        <v>1843.6168099529996</v>
      </c>
    </row>
    <row r="2127" spans="1:13" x14ac:dyDescent="0.3">
      <c r="A2127" s="10">
        <v>6</v>
      </c>
      <c r="B2127" s="10" t="s">
        <v>1277</v>
      </c>
      <c r="C2127" s="164" t="s">
        <v>26313</v>
      </c>
      <c r="D2127" s="10" t="s">
        <v>26312</v>
      </c>
      <c r="E2127" s="10">
        <v>203.02452</v>
      </c>
      <c r="F2127" s="10">
        <v>347.49188577000001</v>
      </c>
      <c r="G2127" s="10">
        <v>279.85417000000001</v>
      </c>
      <c r="H2127" s="10">
        <v>0</v>
      </c>
      <c r="I2127" s="10">
        <v>11.1476036</v>
      </c>
      <c r="J2127" s="10">
        <v>33.019866325000002</v>
      </c>
      <c r="K2127" s="10">
        <v>8.0189974900000003</v>
      </c>
      <c r="L2127" s="10">
        <v>0</v>
      </c>
      <c r="M2127" s="10">
        <f t="shared" si="38"/>
        <v>882.55704318499988</v>
      </c>
    </row>
    <row r="2128" spans="1:13" x14ac:dyDescent="0.3">
      <c r="A2128" s="10">
        <v>6</v>
      </c>
      <c r="B2128" s="10" t="s">
        <v>1277</v>
      </c>
      <c r="C2128" s="164" t="s">
        <v>26314</v>
      </c>
      <c r="D2128" s="10" t="s">
        <v>25202</v>
      </c>
      <c r="E2128" s="10">
        <v>2031.5756200000001</v>
      </c>
      <c r="F2128" s="10">
        <v>520.84126929000001</v>
      </c>
      <c r="G2128" s="10">
        <v>379.57386000000002</v>
      </c>
      <c r="H2128" s="10">
        <v>0</v>
      </c>
      <c r="I2128" s="10">
        <v>82.271711699999997</v>
      </c>
      <c r="J2128" s="10">
        <v>48.995557515000002</v>
      </c>
      <c r="K2128" s="10">
        <v>10.872731999999999</v>
      </c>
      <c r="L2128" s="10">
        <v>0</v>
      </c>
      <c r="M2128" s="10">
        <f t="shared" si="38"/>
        <v>3074.1307505050004</v>
      </c>
    </row>
    <row r="2129" spans="1:13" x14ac:dyDescent="0.3">
      <c r="A2129" s="10">
        <v>6</v>
      </c>
      <c r="B2129" s="10" t="s">
        <v>1277</v>
      </c>
      <c r="C2129" s="164" t="s">
        <v>26315</v>
      </c>
      <c r="D2129" s="10" t="s">
        <v>22669</v>
      </c>
      <c r="E2129" s="10">
        <v>479.72795200000002</v>
      </c>
      <c r="F2129" s="10">
        <v>780.01481168999999</v>
      </c>
      <c r="G2129" s="10">
        <v>211.25381919</v>
      </c>
      <c r="H2129" s="10">
        <v>0</v>
      </c>
      <c r="I2129" s="10">
        <v>18.152792000000002</v>
      </c>
      <c r="J2129" s="10">
        <v>65.070287647000001</v>
      </c>
      <c r="K2129" s="10">
        <v>5.6286151221000003</v>
      </c>
      <c r="L2129" s="10">
        <v>0</v>
      </c>
      <c r="M2129" s="10">
        <f t="shared" si="38"/>
        <v>1559.8482776491001</v>
      </c>
    </row>
    <row r="2130" spans="1:13" x14ac:dyDescent="0.3">
      <c r="A2130" s="10">
        <v>6</v>
      </c>
      <c r="B2130" s="10" t="s">
        <v>1277</v>
      </c>
      <c r="C2130" s="164" t="s">
        <v>26316</v>
      </c>
      <c r="D2130" s="10" t="s">
        <v>1124</v>
      </c>
      <c r="E2130" s="10">
        <v>228.01475060000001</v>
      </c>
      <c r="F2130" s="10">
        <v>220.08196237000001</v>
      </c>
      <c r="G2130" s="10">
        <v>379.181129</v>
      </c>
      <c r="H2130" s="10">
        <v>0</v>
      </c>
      <c r="I2130" s="10">
        <v>11.28599161</v>
      </c>
      <c r="J2130" s="10">
        <v>19.275591545000001</v>
      </c>
      <c r="K2130" s="10">
        <v>10.8630303</v>
      </c>
      <c r="L2130" s="10">
        <v>0</v>
      </c>
      <c r="M2130" s="10">
        <f t="shared" si="38"/>
        <v>868.70245542500004</v>
      </c>
    </row>
    <row r="2131" spans="1:13" x14ac:dyDescent="0.3">
      <c r="A2131" s="10">
        <v>6</v>
      </c>
      <c r="B2131" s="10" t="s">
        <v>1277</v>
      </c>
      <c r="C2131" s="164" t="s">
        <v>26317</v>
      </c>
      <c r="D2131" s="10" t="s">
        <v>291</v>
      </c>
      <c r="E2131" s="10">
        <v>41.0915234</v>
      </c>
      <c r="F2131" s="10">
        <v>323.84610965000002</v>
      </c>
      <c r="G2131" s="10">
        <v>23.694797099999999</v>
      </c>
      <c r="H2131" s="10">
        <v>0</v>
      </c>
      <c r="I2131" s="10">
        <v>2.0729770300000001</v>
      </c>
      <c r="J2131" s="10">
        <v>29.225502833</v>
      </c>
      <c r="K2131" s="10">
        <v>0.53659595000000004</v>
      </c>
      <c r="L2131" s="10">
        <v>0</v>
      </c>
      <c r="M2131" s="10">
        <f t="shared" si="38"/>
        <v>420.46750596300006</v>
      </c>
    </row>
    <row r="2132" spans="1:13" x14ac:dyDescent="0.3">
      <c r="A2132" s="10">
        <v>6</v>
      </c>
      <c r="B2132" s="10" t="s">
        <v>1277</v>
      </c>
      <c r="C2132" s="164" t="s">
        <v>26319</v>
      </c>
      <c r="D2132" s="10" t="s">
        <v>26318</v>
      </c>
      <c r="E2132" s="10">
        <v>16.779743800000002</v>
      </c>
      <c r="F2132" s="10">
        <v>405.46199829</v>
      </c>
      <c r="G2132" s="10">
        <v>0</v>
      </c>
      <c r="H2132" s="10">
        <v>0</v>
      </c>
      <c r="I2132" s="10">
        <v>0.87815074999999998</v>
      </c>
      <c r="J2132" s="10">
        <v>34.629206183000001</v>
      </c>
      <c r="K2132" s="10">
        <v>0</v>
      </c>
      <c r="L2132" s="10">
        <v>0</v>
      </c>
      <c r="M2132" s="10">
        <f t="shared" si="38"/>
        <v>457.74909902299999</v>
      </c>
    </row>
    <row r="2133" spans="1:13" x14ac:dyDescent="0.3">
      <c r="A2133" s="10">
        <v>6</v>
      </c>
      <c r="B2133" s="10" t="s">
        <v>1277</v>
      </c>
      <c r="C2133" s="164" t="s">
        <v>26320</v>
      </c>
      <c r="D2133" s="10" t="s">
        <v>26088</v>
      </c>
      <c r="E2133" s="10">
        <v>312.54677999999996</v>
      </c>
      <c r="F2133" s="10">
        <v>201.75357302</v>
      </c>
      <c r="G2133" s="10">
        <v>721.29731716000003</v>
      </c>
      <c r="H2133" s="10">
        <v>0</v>
      </c>
      <c r="I2133" s="10">
        <v>15.548116819999999</v>
      </c>
      <c r="J2133" s="10">
        <v>17.643431975999999</v>
      </c>
      <c r="K2133" s="10">
        <v>20.433948966999999</v>
      </c>
      <c r="L2133" s="10">
        <v>0</v>
      </c>
      <c r="M2133" s="10">
        <f t="shared" si="38"/>
        <v>1289.2231679430001</v>
      </c>
    </row>
    <row r="2134" spans="1:13" x14ac:dyDescent="0.3">
      <c r="A2134" s="10">
        <v>6</v>
      </c>
      <c r="B2134" s="10" t="s">
        <v>1277</v>
      </c>
      <c r="C2134" s="164" t="s">
        <v>26321</v>
      </c>
      <c r="D2134" s="10" t="s">
        <v>23537</v>
      </c>
      <c r="E2134" s="10">
        <v>500.77837</v>
      </c>
      <c r="F2134" s="10">
        <v>126.38835073</v>
      </c>
      <c r="G2134" s="10">
        <v>261.25720749999999</v>
      </c>
      <c r="H2134" s="10">
        <v>0</v>
      </c>
      <c r="I2134" s="10">
        <v>24.034103000000002</v>
      </c>
      <c r="J2134" s="10">
        <v>12.698859156999999</v>
      </c>
      <c r="K2134" s="10">
        <v>6.8670097820000002</v>
      </c>
      <c r="L2134" s="10">
        <v>0</v>
      </c>
      <c r="M2134" s="10">
        <f t="shared" si="38"/>
        <v>932.02390016899994</v>
      </c>
    </row>
    <row r="2135" spans="1:13" x14ac:dyDescent="0.3">
      <c r="A2135" s="10">
        <v>6</v>
      </c>
      <c r="B2135" s="10" t="s">
        <v>1277</v>
      </c>
      <c r="C2135" s="164" t="s">
        <v>26322</v>
      </c>
      <c r="D2135" s="10" t="s">
        <v>876</v>
      </c>
      <c r="E2135" s="10">
        <v>17318.342500000002</v>
      </c>
      <c r="F2135" s="10">
        <v>8452.2770428999993</v>
      </c>
      <c r="G2135" s="10">
        <v>3648.1468804000001</v>
      </c>
      <c r="H2135" s="10">
        <v>8014.9886907</v>
      </c>
      <c r="I2135" s="10">
        <v>974.18410999999992</v>
      </c>
      <c r="J2135" s="10">
        <v>797.25929506</v>
      </c>
      <c r="K2135" s="10">
        <v>98.719687391999997</v>
      </c>
      <c r="L2135" s="10">
        <v>279.67414938000002</v>
      </c>
      <c r="M2135" s="10">
        <f t="shared" si="38"/>
        <v>39583.592355831999</v>
      </c>
    </row>
    <row r="2136" spans="1:13" x14ac:dyDescent="0.3">
      <c r="A2136" s="10">
        <v>6</v>
      </c>
      <c r="B2136" s="10" t="s">
        <v>1277</v>
      </c>
      <c r="C2136" s="164" t="s">
        <v>26323</v>
      </c>
      <c r="D2136" s="10" t="s">
        <v>357</v>
      </c>
      <c r="E2136" s="10">
        <v>2181.2499499999999</v>
      </c>
      <c r="F2136" s="10">
        <v>780.96913131999997</v>
      </c>
      <c r="G2136" s="10">
        <v>553.88093430000004</v>
      </c>
      <c r="H2136" s="10">
        <v>0</v>
      </c>
      <c r="I2136" s="10">
        <v>82.427729999999997</v>
      </c>
      <c r="J2136" s="10">
        <v>56.499489015000002</v>
      </c>
      <c r="K2136" s="10">
        <v>15.83081623</v>
      </c>
      <c r="L2136" s="10">
        <v>0</v>
      </c>
      <c r="M2136" s="10">
        <f t="shared" si="38"/>
        <v>3670.8580508649998</v>
      </c>
    </row>
    <row r="2137" spans="1:13" x14ac:dyDescent="0.3">
      <c r="A2137" s="10">
        <v>6</v>
      </c>
      <c r="B2137" s="10" t="s">
        <v>1277</v>
      </c>
      <c r="C2137" s="164" t="s">
        <v>26325</v>
      </c>
      <c r="D2137" s="10" t="s">
        <v>26324</v>
      </c>
      <c r="E2137" s="10">
        <v>251.1703105</v>
      </c>
      <c r="F2137" s="10">
        <v>616.6581473</v>
      </c>
      <c r="G2137" s="10">
        <v>632.11083599999995</v>
      </c>
      <c r="H2137" s="10">
        <v>0</v>
      </c>
      <c r="I2137" s="10">
        <v>12.49525247</v>
      </c>
      <c r="J2137" s="10">
        <v>52.253723499000003</v>
      </c>
      <c r="K2137" s="10">
        <v>18.103101200000001</v>
      </c>
      <c r="L2137" s="10">
        <v>0</v>
      </c>
      <c r="M2137" s="10">
        <f t="shared" si="38"/>
        <v>1582.7913709690001</v>
      </c>
    </row>
    <row r="2138" spans="1:13" x14ac:dyDescent="0.3">
      <c r="A2138" s="10">
        <v>6</v>
      </c>
      <c r="B2138" s="10" t="s">
        <v>1277</v>
      </c>
      <c r="C2138" s="164" t="s">
        <v>26326</v>
      </c>
      <c r="D2138" s="10" t="s">
        <v>23922</v>
      </c>
      <c r="E2138" s="10">
        <v>67.376616000000013</v>
      </c>
      <c r="F2138" s="10">
        <v>475.93692152</v>
      </c>
      <c r="G2138" s="10">
        <v>0</v>
      </c>
      <c r="H2138" s="10">
        <v>0</v>
      </c>
      <c r="I2138" s="10">
        <v>3.4329279599999998</v>
      </c>
      <c r="J2138" s="10">
        <v>40.534623629999999</v>
      </c>
      <c r="K2138" s="10">
        <v>0</v>
      </c>
      <c r="L2138" s="10">
        <v>0</v>
      </c>
      <c r="M2138" s="10">
        <f t="shared" si="38"/>
        <v>587.28108911000004</v>
      </c>
    </row>
    <row r="2139" spans="1:13" x14ac:dyDescent="0.3">
      <c r="A2139" s="10">
        <v>6</v>
      </c>
      <c r="B2139" s="10" t="s">
        <v>1277</v>
      </c>
      <c r="C2139" s="164" t="s">
        <v>26328</v>
      </c>
      <c r="D2139" s="10" t="s">
        <v>26327</v>
      </c>
      <c r="E2139" s="10">
        <v>1853.80259</v>
      </c>
      <c r="F2139" s="10">
        <v>358.12599759</v>
      </c>
      <c r="G2139" s="10">
        <v>1422.123114</v>
      </c>
      <c r="H2139" s="10">
        <v>0</v>
      </c>
      <c r="I2139" s="10">
        <v>89.756116900000009</v>
      </c>
      <c r="J2139" s="10">
        <v>33.519994259999997</v>
      </c>
      <c r="K2139" s="10">
        <v>39.313193169999998</v>
      </c>
      <c r="L2139" s="10">
        <v>0</v>
      </c>
      <c r="M2139" s="10">
        <f t="shared" si="38"/>
        <v>3796.6410059200002</v>
      </c>
    </row>
    <row r="2140" spans="1:13" x14ac:dyDescent="0.3">
      <c r="A2140" s="10">
        <v>6</v>
      </c>
      <c r="B2140" s="10" t="s">
        <v>1277</v>
      </c>
      <c r="C2140" s="164" t="s">
        <v>26330</v>
      </c>
      <c r="D2140" s="10" t="s">
        <v>26329</v>
      </c>
      <c r="E2140" s="10">
        <v>114.2855254</v>
      </c>
      <c r="F2140" s="10">
        <v>170.01258912</v>
      </c>
      <c r="G2140" s="10">
        <v>854.53911000000005</v>
      </c>
      <c r="H2140" s="10">
        <v>0</v>
      </c>
      <c r="I2140" s="10">
        <v>5.63264444</v>
      </c>
      <c r="J2140" s="10">
        <v>15.919152292</v>
      </c>
      <c r="K2140" s="10">
        <v>24.4731101</v>
      </c>
      <c r="L2140" s="10">
        <v>0</v>
      </c>
      <c r="M2140" s="10">
        <f t="shared" si="38"/>
        <v>1184.862131352</v>
      </c>
    </row>
    <row r="2141" spans="1:13" x14ac:dyDescent="0.3">
      <c r="A2141" s="10">
        <v>6</v>
      </c>
      <c r="B2141" s="10" t="s">
        <v>1277</v>
      </c>
      <c r="C2141" s="164" t="s">
        <v>26331</v>
      </c>
      <c r="D2141" s="10" t="s">
        <v>396</v>
      </c>
      <c r="E2141" s="10">
        <v>418.01567</v>
      </c>
      <c r="F2141" s="10">
        <v>458.97644638999998</v>
      </c>
      <c r="G2141" s="10">
        <v>120.31806539999999</v>
      </c>
      <c r="H2141" s="10">
        <v>0</v>
      </c>
      <c r="I2141" s="10">
        <v>23.0371059</v>
      </c>
      <c r="J2141" s="10">
        <v>41.605176161000003</v>
      </c>
      <c r="K2141" s="10">
        <v>3.4464120500000002</v>
      </c>
      <c r="L2141" s="10">
        <v>0</v>
      </c>
      <c r="M2141" s="10">
        <f t="shared" si="38"/>
        <v>1065.3988759009999</v>
      </c>
    </row>
    <row r="2142" spans="1:13" x14ac:dyDescent="0.3">
      <c r="A2142" s="10">
        <v>6</v>
      </c>
      <c r="B2142" s="10" t="s">
        <v>1277</v>
      </c>
      <c r="C2142" s="164" t="s">
        <v>26332</v>
      </c>
      <c r="D2142" s="10" t="s">
        <v>878</v>
      </c>
      <c r="E2142" s="10">
        <v>2941.0649899999999</v>
      </c>
      <c r="F2142" s="10">
        <v>1424.9962410000001</v>
      </c>
      <c r="G2142" s="10">
        <v>51.622623599999997</v>
      </c>
      <c r="H2142" s="10">
        <v>0</v>
      </c>
      <c r="I2142" s="10">
        <v>184.14838600000002</v>
      </c>
      <c r="J2142" s="10">
        <v>137.45510336000001</v>
      </c>
      <c r="K2142" s="10">
        <v>1.1690530400000001</v>
      </c>
      <c r="L2142" s="10">
        <v>0</v>
      </c>
      <c r="M2142" s="10">
        <f t="shared" si="38"/>
        <v>4740.4563969999999</v>
      </c>
    </row>
    <row r="2143" spans="1:13" x14ac:dyDescent="0.3">
      <c r="A2143" s="10">
        <v>6</v>
      </c>
      <c r="B2143" s="10" t="s">
        <v>1277</v>
      </c>
      <c r="C2143" s="164" t="s">
        <v>26333</v>
      </c>
      <c r="D2143" s="10" t="s">
        <v>24938</v>
      </c>
      <c r="E2143" s="10">
        <v>2054.6984600000001</v>
      </c>
      <c r="F2143" s="10">
        <v>718.47864720999996</v>
      </c>
      <c r="G2143" s="10">
        <v>521.72734000000003</v>
      </c>
      <c r="H2143" s="10">
        <v>0</v>
      </c>
      <c r="I2143" s="10">
        <v>77.933312599999994</v>
      </c>
      <c r="J2143" s="10">
        <v>64.067428543000005</v>
      </c>
      <c r="K2143" s="10">
        <v>14.9447812</v>
      </c>
      <c r="L2143" s="10">
        <v>0</v>
      </c>
      <c r="M2143" s="10">
        <f t="shared" si="38"/>
        <v>3451.8499695529999</v>
      </c>
    </row>
    <row r="2144" spans="1:13" x14ac:dyDescent="0.3">
      <c r="A2144" s="10">
        <v>6</v>
      </c>
      <c r="B2144" s="10" t="s">
        <v>1277</v>
      </c>
      <c r="C2144" s="164" t="s">
        <v>26335</v>
      </c>
      <c r="D2144" s="10" t="s">
        <v>26334</v>
      </c>
      <c r="E2144" s="10">
        <v>140.51175600000002</v>
      </c>
      <c r="F2144" s="10">
        <v>545.16455228999996</v>
      </c>
      <c r="G2144" s="10">
        <v>110.0416338</v>
      </c>
      <c r="H2144" s="10">
        <v>0</v>
      </c>
      <c r="I2144" s="10">
        <v>7.4761649199999995</v>
      </c>
      <c r="J2144" s="10">
        <v>45.481727954999997</v>
      </c>
      <c r="K2144" s="10">
        <v>2.6400428499999999</v>
      </c>
      <c r="L2144" s="10">
        <v>0</v>
      </c>
      <c r="M2144" s="10">
        <f t="shared" si="38"/>
        <v>851.31587781499991</v>
      </c>
    </row>
    <row r="2145" spans="1:13" x14ac:dyDescent="0.3">
      <c r="A2145" s="10">
        <v>6</v>
      </c>
      <c r="B2145" s="10" t="s">
        <v>1277</v>
      </c>
      <c r="C2145" s="164" t="s">
        <v>26336</v>
      </c>
      <c r="D2145" s="10" t="s">
        <v>880</v>
      </c>
      <c r="E2145" s="10">
        <v>204.50986599999999</v>
      </c>
      <c r="F2145" s="10">
        <v>277.56213994000001</v>
      </c>
      <c r="G2145" s="10">
        <v>28.921666999999999</v>
      </c>
      <c r="H2145" s="10">
        <v>0</v>
      </c>
      <c r="I2145" s="10">
        <v>10.117355399999999</v>
      </c>
      <c r="J2145" s="10">
        <v>24.144387376000001</v>
      </c>
      <c r="K2145" s="10">
        <v>0.65496434999999997</v>
      </c>
      <c r="L2145" s="10">
        <v>0</v>
      </c>
      <c r="M2145" s="10">
        <f t="shared" si="38"/>
        <v>545.91038006600002</v>
      </c>
    </row>
    <row r="2146" spans="1:13" x14ac:dyDescent="0.3">
      <c r="A2146" s="10">
        <v>6</v>
      </c>
      <c r="B2146" s="10" t="s">
        <v>1277</v>
      </c>
      <c r="C2146" s="164" t="s">
        <v>26337</v>
      </c>
      <c r="D2146" s="10" t="s">
        <v>24091</v>
      </c>
      <c r="E2146" s="10">
        <v>1904.5212120000001</v>
      </c>
      <c r="F2146" s="10">
        <v>801.35310171000003</v>
      </c>
      <c r="G2146" s="10">
        <v>31.175076600000001</v>
      </c>
      <c r="H2146" s="10">
        <v>0</v>
      </c>
      <c r="I2146" s="10">
        <v>73.789635500000003</v>
      </c>
      <c r="J2146" s="10">
        <v>62.190384139999999</v>
      </c>
      <c r="K2146" s="10">
        <v>0.70599504000000002</v>
      </c>
      <c r="L2146" s="10">
        <v>0</v>
      </c>
      <c r="M2146" s="10">
        <f t="shared" si="38"/>
        <v>2873.7354049899996</v>
      </c>
    </row>
    <row r="2147" spans="1:13" x14ac:dyDescent="0.3">
      <c r="A2147" s="10">
        <v>6</v>
      </c>
      <c r="B2147" s="10" t="s">
        <v>1277</v>
      </c>
      <c r="C2147" s="164" t="s">
        <v>26338</v>
      </c>
      <c r="D2147" s="10" t="s">
        <v>21</v>
      </c>
      <c r="E2147" s="10">
        <v>224.01050799999999</v>
      </c>
      <c r="F2147" s="10">
        <v>365.10602712999997</v>
      </c>
      <c r="G2147" s="10">
        <v>155.2261</v>
      </c>
      <c r="H2147" s="10">
        <v>0</v>
      </c>
      <c r="I2147" s="10">
        <v>12.451304899999998</v>
      </c>
      <c r="J2147" s="10">
        <v>33.143529590999997</v>
      </c>
      <c r="K2147" s="10">
        <v>4.4464809000000001</v>
      </c>
      <c r="L2147" s="10">
        <v>0</v>
      </c>
      <c r="M2147" s="10">
        <f t="shared" si="38"/>
        <v>794.38395052099986</v>
      </c>
    </row>
    <row r="2148" spans="1:13" x14ac:dyDescent="0.3">
      <c r="A2148" s="10">
        <v>6</v>
      </c>
      <c r="B2148" s="10" t="s">
        <v>1277</v>
      </c>
      <c r="C2148" s="164" t="s">
        <v>26339</v>
      </c>
      <c r="D2148" s="10" t="s">
        <v>22836</v>
      </c>
      <c r="E2148" s="10">
        <v>1127.2770820000001</v>
      </c>
      <c r="F2148" s="10">
        <v>284.19783343</v>
      </c>
      <c r="G2148" s="10">
        <v>292.03525000000002</v>
      </c>
      <c r="H2148" s="10">
        <v>0</v>
      </c>
      <c r="I2148" s="10">
        <v>43.3612094</v>
      </c>
      <c r="J2148" s="10">
        <v>24.647453461000001</v>
      </c>
      <c r="K2148" s="10">
        <v>8.1250220199999994</v>
      </c>
      <c r="L2148" s="10">
        <v>0</v>
      </c>
      <c r="M2148" s="10">
        <f t="shared" si="38"/>
        <v>1779.6438503110001</v>
      </c>
    </row>
    <row r="2149" spans="1:13" x14ac:dyDescent="0.3">
      <c r="A2149" s="10">
        <v>6</v>
      </c>
      <c r="B2149" s="10" t="s">
        <v>1277</v>
      </c>
      <c r="C2149" s="164" t="s">
        <v>26341</v>
      </c>
      <c r="D2149" s="10" t="s">
        <v>26340</v>
      </c>
      <c r="E2149" s="10">
        <v>3778.2956049999998</v>
      </c>
      <c r="F2149" s="10">
        <v>157.50660196999999</v>
      </c>
      <c r="G2149" s="10">
        <v>840.30598699999996</v>
      </c>
      <c r="H2149" s="10">
        <v>0</v>
      </c>
      <c r="I2149" s="10">
        <v>107.4712907</v>
      </c>
      <c r="J2149" s="10">
        <v>14.01661549</v>
      </c>
      <c r="K2149" s="10">
        <v>24.07055454</v>
      </c>
      <c r="L2149" s="10">
        <v>0</v>
      </c>
      <c r="M2149" s="10">
        <f t="shared" si="38"/>
        <v>4921.6666546999995</v>
      </c>
    </row>
    <row r="2150" spans="1:13" x14ac:dyDescent="0.3">
      <c r="A2150" s="10">
        <v>6</v>
      </c>
      <c r="B2150" s="10" t="s">
        <v>1277</v>
      </c>
      <c r="C2150" s="164" t="s">
        <v>26342</v>
      </c>
      <c r="D2150" s="10" t="s">
        <v>882</v>
      </c>
      <c r="E2150" s="10">
        <v>1418.3364200000001</v>
      </c>
      <c r="F2150" s="10">
        <v>558.99335386999996</v>
      </c>
      <c r="G2150" s="10">
        <v>56.066408099999997</v>
      </c>
      <c r="H2150" s="10">
        <v>0</v>
      </c>
      <c r="I2150" s="10">
        <v>56.241955400000002</v>
      </c>
      <c r="J2150" s="10">
        <v>48.903875738000004</v>
      </c>
      <c r="K2150" s="10">
        <v>1.2992901130000001</v>
      </c>
      <c r="L2150" s="10">
        <v>0</v>
      </c>
      <c r="M2150" s="10">
        <f t="shared" si="38"/>
        <v>2139.8413032210001</v>
      </c>
    </row>
    <row r="2151" spans="1:13" x14ac:dyDescent="0.3">
      <c r="A2151" s="10">
        <v>6</v>
      </c>
      <c r="B2151" s="10" t="s">
        <v>1277</v>
      </c>
      <c r="C2151" s="164" t="s">
        <v>26343</v>
      </c>
      <c r="D2151" s="10" t="s">
        <v>25993</v>
      </c>
      <c r="E2151" s="10">
        <v>58.328429</v>
      </c>
      <c r="F2151" s="10">
        <v>286.88371504999998</v>
      </c>
      <c r="G2151" s="10">
        <v>2.8987799999999999</v>
      </c>
      <c r="H2151" s="10">
        <v>0</v>
      </c>
      <c r="I2151" s="10">
        <v>3.2624251399999999</v>
      </c>
      <c r="J2151" s="10">
        <v>26.024977112999998</v>
      </c>
      <c r="K2151" s="10">
        <v>6.5646200000000002E-2</v>
      </c>
      <c r="L2151" s="10">
        <v>0</v>
      </c>
      <c r="M2151" s="10">
        <f t="shared" si="38"/>
        <v>377.46397250299998</v>
      </c>
    </row>
    <row r="2152" spans="1:13" x14ac:dyDescent="0.3">
      <c r="A2152" s="10">
        <v>6</v>
      </c>
      <c r="B2152" s="10" t="s">
        <v>1277</v>
      </c>
      <c r="C2152" s="164" t="s">
        <v>26345</v>
      </c>
      <c r="D2152" s="10" t="s">
        <v>26344</v>
      </c>
      <c r="E2152" s="10">
        <v>10.852466400000001</v>
      </c>
      <c r="F2152" s="10">
        <v>55.804983344</v>
      </c>
      <c r="G2152" s="10">
        <v>39.181151</v>
      </c>
      <c r="H2152" s="10">
        <v>0</v>
      </c>
      <c r="I2152" s="10">
        <v>0.56325516999999992</v>
      </c>
      <c r="J2152" s="10">
        <v>5.5674919879999996</v>
      </c>
      <c r="K2152" s="10">
        <v>0.88730218000000005</v>
      </c>
      <c r="L2152" s="10">
        <v>0</v>
      </c>
      <c r="M2152" s="10">
        <f t="shared" si="38"/>
        <v>112.85665008200002</v>
      </c>
    </row>
    <row r="2153" spans="1:13" x14ac:dyDescent="0.3">
      <c r="A2153" s="10">
        <v>6</v>
      </c>
      <c r="B2153" s="10" t="s">
        <v>1277</v>
      </c>
      <c r="C2153" s="164" t="s">
        <v>26347</v>
      </c>
      <c r="D2153" s="10" t="s">
        <v>26346</v>
      </c>
      <c r="E2153" s="10">
        <v>105.121616</v>
      </c>
      <c r="F2153" s="10">
        <v>235.56159506</v>
      </c>
      <c r="G2153" s="10">
        <v>0</v>
      </c>
      <c r="H2153" s="10">
        <v>0</v>
      </c>
      <c r="I2153" s="10">
        <v>5.1639742000000002</v>
      </c>
      <c r="J2153" s="10">
        <v>21.062687437000001</v>
      </c>
      <c r="K2153" s="10">
        <v>0</v>
      </c>
      <c r="L2153" s="10">
        <v>0</v>
      </c>
      <c r="M2153" s="10">
        <f t="shared" si="38"/>
        <v>366.90987269700003</v>
      </c>
    </row>
    <row r="2154" spans="1:13" x14ac:dyDescent="0.3">
      <c r="A2154" s="10">
        <v>6</v>
      </c>
      <c r="B2154" s="10" t="s">
        <v>1277</v>
      </c>
      <c r="C2154" s="164" t="s">
        <v>26348</v>
      </c>
      <c r="D2154" s="10" t="s">
        <v>163</v>
      </c>
      <c r="E2154" s="10">
        <v>284.89200399999999</v>
      </c>
      <c r="F2154" s="10">
        <v>436.50659997999998</v>
      </c>
      <c r="G2154" s="10">
        <v>154.4494</v>
      </c>
      <c r="H2154" s="10">
        <v>6.27562</v>
      </c>
      <c r="I2154" s="10">
        <v>15.88118463</v>
      </c>
      <c r="J2154" s="10">
        <v>40.302640840000002</v>
      </c>
      <c r="K2154" s="10">
        <v>4.2432268999999998</v>
      </c>
      <c r="L2154" s="10">
        <v>0.21903749</v>
      </c>
      <c r="M2154" s="10">
        <f t="shared" si="38"/>
        <v>942.76971383999989</v>
      </c>
    </row>
    <row r="2155" spans="1:13" x14ac:dyDescent="0.3">
      <c r="A2155" s="10">
        <v>6</v>
      </c>
      <c r="B2155" s="10" t="s">
        <v>1277</v>
      </c>
      <c r="C2155" s="164" t="s">
        <v>26349</v>
      </c>
      <c r="D2155" s="10" t="s">
        <v>554</v>
      </c>
      <c r="E2155" s="10">
        <v>457.45378999999997</v>
      </c>
      <c r="F2155" s="10">
        <v>143.54607264000001</v>
      </c>
      <c r="G2155" s="10">
        <v>107.7242438</v>
      </c>
      <c r="H2155" s="10">
        <v>0</v>
      </c>
      <c r="I2155" s="10">
        <v>23.791814299999999</v>
      </c>
      <c r="J2155" s="10">
        <v>13.130805563999999</v>
      </c>
      <c r="K2155" s="10">
        <v>2.4156034279999998</v>
      </c>
      <c r="L2155" s="10">
        <v>0</v>
      </c>
      <c r="M2155" s="10">
        <f t="shared" si="38"/>
        <v>748.06232973199997</v>
      </c>
    </row>
    <row r="2156" spans="1:13" x14ac:dyDescent="0.3">
      <c r="A2156" s="10">
        <v>6</v>
      </c>
      <c r="B2156" s="10" t="s">
        <v>1277</v>
      </c>
      <c r="C2156" s="164" t="s">
        <v>26350</v>
      </c>
      <c r="D2156" s="10" t="s">
        <v>23291</v>
      </c>
      <c r="E2156" s="10">
        <v>260.45203720000001</v>
      </c>
      <c r="F2156" s="10">
        <v>47.186389861000002</v>
      </c>
      <c r="G2156" s="10">
        <v>187.36201299999999</v>
      </c>
      <c r="H2156" s="10">
        <v>0</v>
      </c>
      <c r="I2156" s="10">
        <v>8.8868479099999984</v>
      </c>
      <c r="J2156" s="10">
        <v>4.9099529372999999</v>
      </c>
      <c r="K2156" s="10">
        <v>5.3679800999999996</v>
      </c>
      <c r="L2156" s="10">
        <v>0</v>
      </c>
      <c r="M2156" s="10">
        <f t="shared" si="38"/>
        <v>514.16522100829991</v>
      </c>
    </row>
    <row r="2157" spans="1:13" x14ac:dyDescent="0.3">
      <c r="A2157" s="10">
        <v>6</v>
      </c>
      <c r="B2157" s="10" t="s">
        <v>1277</v>
      </c>
      <c r="C2157" s="164" t="s">
        <v>26351</v>
      </c>
      <c r="D2157" s="10" t="s">
        <v>23</v>
      </c>
      <c r="E2157" s="10">
        <v>2353.3665899999996</v>
      </c>
      <c r="F2157" s="10">
        <v>626.51874458999998</v>
      </c>
      <c r="G2157" s="10">
        <v>738.38220888000001</v>
      </c>
      <c r="H2157" s="10">
        <v>1570.412386</v>
      </c>
      <c r="I2157" s="10">
        <v>108.651157</v>
      </c>
      <c r="J2157" s="10">
        <v>64.553478380000001</v>
      </c>
      <c r="K2157" s="10">
        <v>19.855085029000001</v>
      </c>
      <c r="L2157" s="10">
        <v>55.0652969</v>
      </c>
      <c r="M2157" s="10">
        <f t="shared" si="38"/>
        <v>5536.8049467790006</v>
      </c>
    </row>
    <row r="2158" spans="1:13" x14ac:dyDescent="0.3">
      <c r="A2158" s="10">
        <v>6</v>
      </c>
      <c r="B2158" s="10" t="s">
        <v>1277</v>
      </c>
      <c r="C2158" s="164" t="s">
        <v>26353</v>
      </c>
      <c r="D2158" s="10" t="s">
        <v>26352</v>
      </c>
      <c r="E2158" s="10">
        <v>7.2234530000000001</v>
      </c>
      <c r="F2158" s="10">
        <v>91.421793172999998</v>
      </c>
      <c r="G2158" s="10">
        <v>0</v>
      </c>
      <c r="H2158" s="10">
        <v>0</v>
      </c>
      <c r="I2158" s="10">
        <v>0.42396328</v>
      </c>
      <c r="J2158" s="10">
        <v>13.195463036</v>
      </c>
      <c r="K2158" s="10">
        <v>0</v>
      </c>
      <c r="L2158" s="10">
        <v>0</v>
      </c>
      <c r="M2158" s="10">
        <f t="shared" si="38"/>
        <v>112.26467248899999</v>
      </c>
    </row>
    <row r="2159" spans="1:13" x14ac:dyDescent="0.3">
      <c r="A2159" s="10">
        <v>6</v>
      </c>
      <c r="B2159" s="10" t="s">
        <v>1277</v>
      </c>
      <c r="C2159" s="164" t="s">
        <v>26355</v>
      </c>
      <c r="D2159" s="10" t="s">
        <v>26354</v>
      </c>
      <c r="E2159" s="10">
        <v>804.82689600000003</v>
      </c>
      <c r="F2159" s="10">
        <v>289.35207998999999</v>
      </c>
      <c r="G2159" s="10">
        <v>0</v>
      </c>
      <c r="H2159" s="10">
        <v>0</v>
      </c>
      <c r="I2159" s="10">
        <v>42.128458099999996</v>
      </c>
      <c r="J2159" s="10">
        <v>27.18444444</v>
      </c>
      <c r="K2159" s="10">
        <v>0</v>
      </c>
      <c r="L2159" s="10">
        <v>0</v>
      </c>
      <c r="M2159" s="10">
        <f t="shared" si="38"/>
        <v>1163.4918785300001</v>
      </c>
    </row>
    <row r="2160" spans="1:13" x14ac:dyDescent="0.3">
      <c r="A2160" s="10">
        <v>6</v>
      </c>
      <c r="B2160" s="10" t="s">
        <v>1277</v>
      </c>
      <c r="C2160" s="164" t="s">
        <v>26356</v>
      </c>
      <c r="D2160" s="10" t="s">
        <v>334</v>
      </c>
      <c r="E2160" s="10">
        <v>1381.4412200000002</v>
      </c>
      <c r="F2160" s="10">
        <v>676.42582904999995</v>
      </c>
      <c r="G2160" s="10">
        <v>604.47978209999997</v>
      </c>
      <c r="H2160" s="10">
        <v>0</v>
      </c>
      <c r="I2160" s="10">
        <v>59.613844999999998</v>
      </c>
      <c r="J2160" s="10">
        <v>64.137084056999996</v>
      </c>
      <c r="K2160" s="10">
        <v>15.7684605</v>
      </c>
      <c r="L2160" s="10">
        <v>0</v>
      </c>
      <c r="M2160" s="10">
        <f t="shared" si="38"/>
        <v>2801.8662207069997</v>
      </c>
    </row>
    <row r="2161" spans="1:13" x14ac:dyDescent="0.3">
      <c r="A2161" s="10">
        <v>6</v>
      </c>
      <c r="B2161" s="10" t="s">
        <v>1277</v>
      </c>
      <c r="C2161" s="164" t="s">
        <v>26357</v>
      </c>
      <c r="D2161" s="10" t="s">
        <v>23297</v>
      </c>
      <c r="E2161" s="10">
        <v>182.05679500000002</v>
      </c>
      <c r="F2161" s="10">
        <v>574.89164685000003</v>
      </c>
      <c r="G2161" s="10">
        <v>0</v>
      </c>
      <c r="H2161" s="10">
        <v>0</v>
      </c>
      <c r="I2161" s="10">
        <v>9.4026911999999996</v>
      </c>
      <c r="J2161" s="10">
        <v>48.607017581999997</v>
      </c>
      <c r="K2161" s="10">
        <v>0</v>
      </c>
      <c r="L2161" s="10">
        <v>0</v>
      </c>
      <c r="M2161" s="10">
        <f t="shared" si="38"/>
        <v>814.95815063200018</v>
      </c>
    </row>
    <row r="2162" spans="1:13" x14ac:dyDescent="0.3">
      <c r="A2162" s="10">
        <v>6</v>
      </c>
      <c r="B2162" s="10" t="s">
        <v>1277</v>
      </c>
      <c r="C2162" s="164" t="s">
        <v>26359</v>
      </c>
      <c r="D2162" s="10" t="s">
        <v>26358</v>
      </c>
      <c r="E2162" s="10">
        <v>101.449635</v>
      </c>
      <c r="F2162" s="10">
        <v>287.84450063000003</v>
      </c>
      <c r="G2162" s="10">
        <v>0</v>
      </c>
      <c r="H2162" s="10">
        <v>0</v>
      </c>
      <c r="I2162" s="10">
        <v>5.5902104399999999</v>
      </c>
      <c r="J2162" s="10">
        <v>27.207910242000001</v>
      </c>
      <c r="K2162" s="10">
        <v>0</v>
      </c>
      <c r="L2162" s="10">
        <v>0</v>
      </c>
      <c r="M2162" s="10">
        <f t="shared" si="38"/>
        <v>422.09225631200007</v>
      </c>
    </row>
    <row r="2163" spans="1:13" x14ac:dyDescent="0.3">
      <c r="A2163" s="10">
        <v>6</v>
      </c>
      <c r="B2163" s="10" t="s">
        <v>1277</v>
      </c>
      <c r="C2163" s="164" t="s">
        <v>26360</v>
      </c>
      <c r="D2163" s="10" t="s">
        <v>884</v>
      </c>
      <c r="E2163" s="10">
        <v>1623.7752</v>
      </c>
      <c r="F2163" s="10">
        <v>680.38274797999998</v>
      </c>
      <c r="G2163" s="10">
        <v>192.68601000000001</v>
      </c>
      <c r="H2163" s="10">
        <v>0</v>
      </c>
      <c r="I2163" s="10">
        <v>59.706755300000005</v>
      </c>
      <c r="J2163" s="10">
        <v>61.864016200999998</v>
      </c>
      <c r="K2163" s="10">
        <v>5.5193019999999997</v>
      </c>
      <c r="L2163" s="10">
        <v>0</v>
      </c>
      <c r="M2163" s="10">
        <f t="shared" si="38"/>
        <v>2623.9340314810006</v>
      </c>
    </row>
    <row r="2164" spans="1:13" x14ac:dyDescent="0.3">
      <c r="A2164" s="10">
        <v>6</v>
      </c>
      <c r="B2164" s="10" t="s">
        <v>1277</v>
      </c>
      <c r="C2164" s="164" t="s">
        <v>26361</v>
      </c>
      <c r="D2164" s="10" t="s">
        <v>23552</v>
      </c>
      <c r="E2164" s="10">
        <v>562.34741599999995</v>
      </c>
      <c r="F2164" s="10">
        <v>138.62394373000001</v>
      </c>
      <c r="G2164" s="10">
        <v>0</v>
      </c>
      <c r="H2164" s="10">
        <v>0</v>
      </c>
      <c r="I2164" s="10">
        <v>21.434405599999998</v>
      </c>
      <c r="J2164" s="10">
        <v>13.060920862</v>
      </c>
      <c r="K2164" s="10">
        <v>0</v>
      </c>
      <c r="L2164" s="10">
        <v>0</v>
      </c>
      <c r="M2164" s="10">
        <f t="shared" si="38"/>
        <v>735.46668619199988</v>
      </c>
    </row>
    <row r="2165" spans="1:13" x14ac:dyDescent="0.3">
      <c r="A2165" s="10">
        <v>6</v>
      </c>
      <c r="B2165" s="10" t="s">
        <v>1277</v>
      </c>
      <c r="C2165" s="164" t="s">
        <v>26363</v>
      </c>
      <c r="D2165" s="10" t="s">
        <v>26362</v>
      </c>
      <c r="E2165" s="10">
        <v>312.19897400000002</v>
      </c>
      <c r="F2165" s="10">
        <v>74.323121442000001</v>
      </c>
      <c r="G2165" s="10">
        <v>44.235039999999998</v>
      </c>
      <c r="H2165" s="10">
        <v>2.4528417</v>
      </c>
      <c r="I2165" s="10">
        <v>17.321208219999999</v>
      </c>
      <c r="J2165" s="10">
        <v>7.6492519012000004</v>
      </c>
      <c r="K2165" s="10">
        <v>1.2668201400000001</v>
      </c>
      <c r="L2165" s="10">
        <v>8.6859207999999993E-2</v>
      </c>
      <c r="M2165" s="10">
        <f t="shared" si="38"/>
        <v>459.53411661120009</v>
      </c>
    </row>
    <row r="2166" spans="1:13" x14ac:dyDescent="0.3">
      <c r="A2166" s="10">
        <v>6</v>
      </c>
      <c r="B2166" s="10" t="s">
        <v>1277</v>
      </c>
      <c r="C2166" s="164" t="s">
        <v>26364</v>
      </c>
      <c r="D2166" s="10" t="s">
        <v>191</v>
      </c>
      <c r="E2166" s="10">
        <v>5.8908433999999996</v>
      </c>
      <c r="F2166" s="10">
        <v>87.844192613999994</v>
      </c>
      <c r="G2166" s="10">
        <v>0</v>
      </c>
      <c r="H2166" s="10">
        <v>0</v>
      </c>
      <c r="I2166" s="10">
        <v>0.29090249499999998</v>
      </c>
      <c r="J2166" s="10">
        <v>8.1147347924000002</v>
      </c>
      <c r="K2166" s="10">
        <v>0</v>
      </c>
      <c r="L2166" s="10">
        <v>0</v>
      </c>
      <c r="M2166" s="10">
        <f t="shared" si="38"/>
        <v>102.14067330139999</v>
      </c>
    </row>
    <row r="2167" spans="1:13" x14ac:dyDescent="0.3">
      <c r="A2167" s="10">
        <v>6</v>
      </c>
      <c r="B2167" s="10" t="s">
        <v>1277</v>
      </c>
      <c r="C2167" s="164" t="s">
        <v>26366</v>
      </c>
      <c r="D2167" s="10" t="s">
        <v>26365</v>
      </c>
      <c r="E2167" s="10">
        <v>667.85353999999995</v>
      </c>
      <c r="F2167" s="10">
        <v>169.1306807</v>
      </c>
      <c r="G2167" s="10">
        <v>0</v>
      </c>
      <c r="H2167" s="10">
        <v>0</v>
      </c>
      <c r="I2167" s="10">
        <v>27.9372714</v>
      </c>
      <c r="J2167" s="10">
        <v>16.449548203999999</v>
      </c>
      <c r="K2167" s="10">
        <v>0</v>
      </c>
      <c r="L2167" s="10">
        <v>0</v>
      </c>
      <c r="M2167" s="10">
        <f t="shared" si="38"/>
        <v>881.37104030399996</v>
      </c>
    </row>
    <row r="2168" spans="1:13" x14ac:dyDescent="0.3">
      <c r="A2168" s="10">
        <v>6</v>
      </c>
      <c r="B2168" s="10" t="s">
        <v>1277</v>
      </c>
      <c r="C2168" s="164" t="s">
        <v>26368</v>
      </c>
      <c r="D2168" s="10" t="s">
        <v>26367</v>
      </c>
      <c r="E2168" s="10">
        <v>561.81091700000002</v>
      </c>
      <c r="F2168" s="10">
        <v>80.750020784</v>
      </c>
      <c r="G2168" s="10">
        <v>0</v>
      </c>
      <c r="H2168" s="10">
        <v>0</v>
      </c>
      <c r="I2168" s="10">
        <v>18.592349050000003</v>
      </c>
      <c r="J2168" s="10">
        <v>7.8543812569</v>
      </c>
      <c r="K2168" s="10">
        <v>0</v>
      </c>
      <c r="L2168" s="10">
        <v>0</v>
      </c>
      <c r="M2168" s="10">
        <f t="shared" si="38"/>
        <v>669.00766809089998</v>
      </c>
    </row>
    <row r="2169" spans="1:13" x14ac:dyDescent="0.3">
      <c r="A2169" s="10">
        <v>6</v>
      </c>
      <c r="B2169" s="10" t="s">
        <v>1277</v>
      </c>
      <c r="C2169" s="164" t="s">
        <v>26369</v>
      </c>
      <c r="D2169" s="10" t="s">
        <v>947</v>
      </c>
      <c r="E2169" s="10">
        <v>39.006362790000004</v>
      </c>
      <c r="F2169" s="10">
        <v>90.629227103999995</v>
      </c>
      <c r="G2169" s="10">
        <v>0</v>
      </c>
      <c r="H2169" s="10">
        <v>0</v>
      </c>
      <c r="I2169" s="10">
        <v>1.927953869</v>
      </c>
      <c r="J2169" s="10">
        <v>8.8333101483000007</v>
      </c>
      <c r="K2169" s="10">
        <v>0</v>
      </c>
      <c r="L2169" s="10">
        <v>0</v>
      </c>
      <c r="M2169" s="10">
        <f t="shared" si="38"/>
        <v>140.39685391129998</v>
      </c>
    </row>
    <row r="2170" spans="1:13" x14ac:dyDescent="0.3">
      <c r="A2170" s="10">
        <v>6</v>
      </c>
      <c r="B2170" s="10" t="s">
        <v>1277</v>
      </c>
      <c r="C2170" s="164" t="s">
        <v>26371</v>
      </c>
      <c r="D2170" s="10" t="s">
        <v>26370</v>
      </c>
      <c r="E2170" s="10">
        <v>72.901065000000003</v>
      </c>
      <c r="F2170" s="10">
        <v>46.206361373</v>
      </c>
      <c r="G2170" s="10">
        <v>500.22005439999998</v>
      </c>
      <c r="H2170" s="10">
        <v>0</v>
      </c>
      <c r="I2170" s="10">
        <v>3.73888482</v>
      </c>
      <c r="J2170" s="10">
        <v>4.8432718741</v>
      </c>
      <c r="K2170" s="10">
        <v>14.145324240000001</v>
      </c>
      <c r="L2170" s="10">
        <v>0</v>
      </c>
      <c r="M2170" s="10">
        <f t="shared" si="38"/>
        <v>642.05496170709989</v>
      </c>
    </row>
    <row r="2171" spans="1:13" x14ac:dyDescent="0.3">
      <c r="A2171" s="10">
        <v>6</v>
      </c>
      <c r="B2171" s="10" t="s">
        <v>1277</v>
      </c>
      <c r="C2171" s="164" t="s">
        <v>26373</v>
      </c>
      <c r="D2171" s="10" t="s">
        <v>26372</v>
      </c>
      <c r="E2171" s="10">
        <v>303.05841500000002</v>
      </c>
      <c r="F2171" s="10">
        <v>284.33396720000002</v>
      </c>
      <c r="G2171" s="10">
        <v>20.394998300000001</v>
      </c>
      <c r="H2171" s="10">
        <v>130.82524000000001</v>
      </c>
      <c r="I2171" s="10">
        <v>17.1515776</v>
      </c>
      <c r="J2171" s="10">
        <v>26.514033381000001</v>
      </c>
      <c r="K2171" s="10">
        <v>0.58394073999999996</v>
      </c>
      <c r="L2171" s="10">
        <v>4.5682660000000004</v>
      </c>
      <c r="M2171" s="10">
        <f t="shared" si="38"/>
        <v>787.43043822100003</v>
      </c>
    </row>
    <row r="2172" spans="1:13" x14ac:dyDescent="0.3">
      <c r="A2172" s="10">
        <v>6</v>
      </c>
      <c r="B2172" s="10" t="s">
        <v>1277</v>
      </c>
      <c r="C2172" s="164" t="s">
        <v>26374</v>
      </c>
      <c r="D2172" s="7" t="s">
        <v>27242</v>
      </c>
      <c r="E2172" s="10">
        <v>70.781103399999992</v>
      </c>
      <c r="F2172" s="10">
        <v>351.52081683</v>
      </c>
      <c r="G2172" s="10">
        <v>0</v>
      </c>
      <c r="H2172" s="10">
        <v>0</v>
      </c>
      <c r="I2172" s="10">
        <v>3.5745604800000002</v>
      </c>
      <c r="J2172" s="10">
        <v>30.20707599</v>
      </c>
      <c r="K2172" s="10">
        <v>0</v>
      </c>
      <c r="L2172" s="10">
        <v>0</v>
      </c>
      <c r="M2172" s="10">
        <f t="shared" si="38"/>
        <v>456.08355670000003</v>
      </c>
    </row>
    <row r="2173" spans="1:13" x14ac:dyDescent="0.3">
      <c r="A2173" s="10">
        <v>6</v>
      </c>
      <c r="B2173" s="10" t="s">
        <v>1277</v>
      </c>
      <c r="C2173" s="164" t="s">
        <v>26381</v>
      </c>
      <c r="D2173" s="10" t="s">
        <v>26380</v>
      </c>
      <c r="E2173" s="10">
        <v>971.94084799999996</v>
      </c>
      <c r="F2173" s="10">
        <v>298.12599144000001</v>
      </c>
      <c r="G2173" s="10">
        <v>245.47512699999999</v>
      </c>
      <c r="H2173" s="10">
        <v>0</v>
      </c>
      <c r="I2173" s="10">
        <v>31.465695700000001</v>
      </c>
      <c r="J2173" s="10">
        <v>27.565142085000002</v>
      </c>
      <c r="K2173" s="10">
        <v>7.0207420799999998</v>
      </c>
      <c r="L2173" s="10">
        <v>0</v>
      </c>
      <c r="M2173" s="10">
        <f t="shared" si="38"/>
        <v>1581.5935463049998</v>
      </c>
    </row>
    <row r="2174" spans="1:13" x14ac:dyDescent="0.3">
      <c r="A2174" s="10">
        <v>6</v>
      </c>
      <c r="B2174" s="10" t="s">
        <v>1277</v>
      </c>
      <c r="C2174" s="164" t="s">
        <v>26375</v>
      </c>
      <c r="D2174" s="10" t="s">
        <v>22675</v>
      </c>
      <c r="E2174" s="10">
        <v>404.48715500000003</v>
      </c>
      <c r="F2174" s="10">
        <v>675.53676746999997</v>
      </c>
      <c r="G2174" s="10">
        <v>15.098982100000001</v>
      </c>
      <c r="H2174" s="10">
        <v>0</v>
      </c>
      <c r="I2174" s="10">
        <v>23.486297799999999</v>
      </c>
      <c r="J2174" s="10">
        <v>60.279281779000002</v>
      </c>
      <c r="K2174" s="10">
        <v>0.34193456</v>
      </c>
      <c r="L2174" s="10">
        <v>0</v>
      </c>
      <c r="M2174" s="10">
        <f t="shared" si="38"/>
        <v>1179.2304187090001</v>
      </c>
    </row>
    <row r="2175" spans="1:13" x14ac:dyDescent="0.3">
      <c r="A2175" s="10">
        <v>6</v>
      </c>
      <c r="B2175" s="10" t="s">
        <v>1277</v>
      </c>
      <c r="C2175" s="164" t="s">
        <v>26377</v>
      </c>
      <c r="D2175" s="10" t="s">
        <v>26376</v>
      </c>
      <c r="E2175" s="10">
        <v>187.599062</v>
      </c>
      <c r="F2175" s="10">
        <v>704.32921768000006</v>
      </c>
      <c r="G2175" s="10">
        <v>106.890021</v>
      </c>
      <c r="H2175" s="10">
        <v>0</v>
      </c>
      <c r="I2175" s="10">
        <v>9.71924688</v>
      </c>
      <c r="J2175" s="10">
        <v>58.550763703999998</v>
      </c>
      <c r="K2175" s="10">
        <v>3.0651990599999999</v>
      </c>
      <c r="L2175" s="10">
        <v>0</v>
      </c>
      <c r="M2175" s="10">
        <f t="shared" si="38"/>
        <v>1070.1535103240001</v>
      </c>
    </row>
    <row r="2176" spans="1:13" x14ac:dyDescent="0.3">
      <c r="A2176" s="10">
        <v>6</v>
      </c>
      <c r="B2176" s="10" t="s">
        <v>1277</v>
      </c>
      <c r="C2176" s="164" t="s">
        <v>26379</v>
      </c>
      <c r="D2176" s="10" t="s">
        <v>26378</v>
      </c>
      <c r="E2176" s="10">
        <v>167.16456200000002</v>
      </c>
      <c r="F2176" s="10">
        <v>218.70482687000001</v>
      </c>
      <c r="G2176" s="10">
        <v>237.46302470000001</v>
      </c>
      <c r="H2176" s="10">
        <v>0</v>
      </c>
      <c r="I2176" s="10">
        <v>8.9442523000000005</v>
      </c>
      <c r="J2176" s="10">
        <v>19.093675436000002</v>
      </c>
      <c r="K2176" s="10">
        <v>6.66238128</v>
      </c>
      <c r="L2176" s="10">
        <v>0</v>
      </c>
      <c r="M2176" s="10">
        <f t="shared" si="38"/>
        <v>658.03272258599998</v>
      </c>
    </row>
    <row r="2177" spans="1:13" x14ac:dyDescent="0.3">
      <c r="A2177" s="10">
        <v>6</v>
      </c>
      <c r="B2177" s="10" t="s">
        <v>1277</v>
      </c>
      <c r="C2177" s="164" t="s">
        <v>26383</v>
      </c>
      <c r="D2177" s="10" t="s">
        <v>26382</v>
      </c>
      <c r="E2177" s="10">
        <v>102.52553300000001</v>
      </c>
      <c r="F2177" s="10">
        <v>393.45852738999997</v>
      </c>
      <c r="G2177" s="10">
        <v>23.933002200000001</v>
      </c>
      <c r="H2177" s="10">
        <v>0</v>
      </c>
      <c r="I2177" s="10">
        <v>5.71582831</v>
      </c>
      <c r="J2177" s="10">
        <v>37.450633209999999</v>
      </c>
      <c r="K2177" s="10">
        <v>0.68578934999999996</v>
      </c>
      <c r="L2177" s="10">
        <v>0</v>
      </c>
      <c r="M2177" s="10">
        <f t="shared" si="38"/>
        <v>563.76931346000003</v>
      </c>
    </row>
    <row r="2178" spans="1:13" x14ac:dyDescent="0.3">
      <c r="A2178" s="10">
        <v>6</v>
      </c>
      <c r="B2178" s="10" t="s">
        <v>1277</v>
      </c>
      <c r="C2178" s="164" t="s">
        <v>26384</v>
      </c>
      <c r="D2178" s="10" t="s">
        <v>228</v>
      </c>
      <c r="E2178" s="10">
        <v>227.77270999999999</v>
      </c>
      <c r="F2178" s="10">
        <v>544.04143875</v>
      </c>
      <c r="G2178" s="10">
        <v>301.55497059999999</v>
      </c>
      <c r="H2178" s="10">
        <v>0</v>
      </c>
      <c r="I2178" s="10">
        <v>11.44903294</v>
      </c>
      <c r="J2178" s="10">
        <v>40.619988829</v>
      </c>
      <c r="K2178" s="10">
        <v>8.5443540799999997</v>
      </c>
      <c r="L2178" s="10">
        <v>0</v>
      </c>
      <c r="M2178" s="10">
        <f t="shared" si="38"/>
        <v>1133.9824951989999</v>
      </c>
    </row>
    <row r="2179" spans="1:13" x14ac:dyDescent="0.3">
      <c r="A2179" s="10">
        <v>6</v>
      </c>
      <c r="B2179" s="10" t="s">
        <v>1277</v>
      </c>
      <c r="C2179" s="164" t="s">
        <v>26385</v>
      </c>
      <c r="D2179" s="10" t="s">
        <v>230</v>
      </c>
      <c r="E2179" s="10">
        <v>1514.218531</v>
      </c>
      <c r="F2179" s="10">
        <v>953.18249205999996</v>
      </c>
      <c r="G2179" s="10">
        <v>387.77996999999999</v>
      </c>
      <c r="H2179" s="10">
        <v>0</v>
      </c>
      <c r="I2179" s="10">
        <v>56.5822091</v>
      </c>
      <c r="J2179" s="10">
        <v>69.584061496000004</v>
      </c>
      <c r="K2179" s="10">
        <v>11.102627569999999</v>
      </c>
      <c r="L2179" s="10">
        <v>0</v>
      </c>
      <c r="M2179" s="10">
        <f t="shared" si="38"/>
        <v>2992.4498912260001</v>
      </c>
    </row>
    <row r="2180" spans="1:13" x14ac:dyDescent="0.3">
      <c r="A2180" s="10">
        <v>6</v>
      </c>
      <c r="B2180" s="10" t="s">
        <v>1277</v>
      </c>
      <c r="C2180" s="164" t="s">
        <v>26386</v>
      </c>
      <c r="D2180" s="10" t="s">
        <v>23137</v>
      </c>
      <c r="E2180" s="10">
        <v>562.22979999999995</v>
      </c>
      <c r="F2180" s="10">
        <v>373.99959748999999</v>
      </c>
      <c r="G2180" s="10">
        <v>814.57834409999998</v>
      </c>
      <c r="H2180" s="10">
        <v>3.3353830000000001E-2</v>
      </c>
      <c r="I2180" s="10">
        <v>27.924177</v>
      </c>
      <c r="J2180" s="10">
        <v>33.836400026</v>
      </c>
      <c r="K2180" s="10">
        <v>21.96727237</v>
      </c>
      <c r="L2180" s="10">
        <v>1.1859645E-3</v>
      </c>
      <c r="M2180" s="10">
        <f t="shared" si="38"/>
        <v>1834.5701307805</v>
      </c>
    </row>
    <row r="2181" spans="1:13" x14ac:dyDescent="0.3">
      <c r="A2181" s="10">
        <v>6</v>
      </c>
      <c r="B2181" s="10" t="s">
        <v>1277</v>
      </c>
      <c r="C2181" s="164" t="s">
        <v>26387</v>
      </c>
      <c r="D2181" s="10" t="s">
        <v>22680</v>
      </c>
      <c r="E2181" s="10">
        <v>94.893219000000002</v>
      </c>
      <c r="F2181" s="10">
        <v>509.36505982</v>
      </c>
      <c r="G2181" s="10">
        <v>155.81011100000001</v>
      </c>
      <c r="H2181" s="10">
        <v>0</v>
      </c>
      <c r="I2181" s="10">
        <v>5.3743840399999998</v>
      </c>
      <c r="J2181" s="10">
        <v>44.704760591000003</v>
      </c>
      <c r="K2181" s="10">
        <v>4.4629655000000001</v>
      </c>
      <c r="L2181" s="10">
        <v>0</v>
      </c>
      <c r="M2181" s="10">
        <f t="shared" si="38"/>
        <v>814.61049995099995</v>
      </c>
    </row>
    <row r="2182" spans="1:13" x14ac:dyDescent="0.3">
      <c r="A2182" s="10">
        <v>6</v>
      </c>
      <c r="B2182" s="10" t="s">
        <v>1277</v>
      </c>
      <c r="C2182" s="164" t="s">
        <v>26389</v>
      </c>
      <c r="D2182" s="10" t="s">
        <v>26388</v>
      </c>
      <c r="E2182" s="10">
        <v>45.319213699999999</v>
      </c>
      <c r="F2182" s="10">
        <v>194.43511658</v>
      </c>
      <c r="G2182" s="10">
        <v>340.45478270000001</v>
      </c>
      <c r="H2182" s="10">
        <v>0</v>
      </c>
      <c r="I2182" s="10">
        <v>2.2940746399999998</v>
      </c>
      <c r="J2182" s="10">
        <v>17.770167885999999</v>
      </c>
      <c r="K2182" s="10">
        <v>9.5779637599999994</v>
      </c>
      <c r="L2182" s="10">
        <v>0</v>
      </c>
      <c r="M2182" s="10">
        <f t="shared" si="38"/>
        <v>609.8513192659999</v>
      </c>
    </row>
    <row r="2183" spans="1:13" x14ac:dyDescent="0.3">
      <c r="A2183" s="10">
        <v>6</v>
      </c>
      <c r="B2183" s="10" t="s">
        <v>1277</v>
      </c>
      <c r="C2183" s="164" t="s">
        <v>26391</v>
      </c>
      <c r="D2183" s="10" t="s">
        <v>26390</v>
      </c>
      <c r="E2183" s="10">
        <v>1123.476588</v>
      </c>
      <c r="F2183" s="10">
        <v>176.17417703000001</v>
      </c>
      <c r="G2183" s="10">
        <v>61.227995</v>
      </c>
      <c r="H2183" s="10">
        <v>0</v>
      </c>
      <c r="I2183" s="10">
        <v>43.338147499999998</v>
      </c>
      <c r="J2183" s="10">
        <v>16.786346547000001</v>
      </c>
      <c r="K2183" s="10">
        <v>1.7537592099999999</v>
      </c>
      <c r="L2183" s="10">
        <v>0</v>
      </c>
      <c r="M2183" s="10">
        <f t="shared" ref="M2183:M2246" si="39">SUM(E2183:L2183)</f>
        <v>1422.7570132870001</v>
      </c>
    </row>
    <row r="2184" spans="1:13" x14ac:dyDescent="0.3">
      <c r="A2184" s="10">
        <v>6</v>
      </c>
      <c r="B2184" s="10" t="s">
        <v>1277</v>
      </c>
      <c r="C2184" s="164" t="s">
        <v>26393</v>
      </c>
      <c r="D2184" s="10" t="s">
        <v>26392</v>
      </c>
      <c r="E2184" s="10">
        <v>61.918611999999996</v>
      </c>
      <c r="F2184" s="10">
        <v>88.572175794000003</v>
      </c>
      <c r="G2184" s="10">
        <v>36.621515000000002</v>
      </c>
      <c r="H2184" s="10">
        <v>0</v>
      </c>
      <c r="I2184" s="10">
        <v>3.2900859800000002</v>
      </c>
      <c r="J2184" s="10">
        <v>8.3997181134000005</v>
      </c>
      <c r="K2184" s="10">
        <v>0.82933590000000001</v>
      </c>
      <c r="L2184" s="10">
        <v>0</v>
      </c>
      <c r="M2184" s="10">
        <f t="shared" si="39"/>
        <v>199.6314427874</v>
      </c>
    </row>
    <row r="2185" spans="1:13" x14ac:dyDescent="0.3">
      <c r="A2185" s="10">
        <v>6</v>
      </c>
      <c r="B2185" s="10" t="s">
        <v>1277</v>
      </c>
      <c r="C2185" s="164" t="s">
        <v>26395</v>
      </c>
      <c r="D2185" s="10" t="s">
        <v>26394</v>
      </c>
      <c r="E2185" s="10">
        <v>0.34514275799999999</v>
      </c>
      <c r="F2185" s="10">
        <v>9.2536782026999997</v>
      </c>
      <c r="G2185" s="10">
        <v>0</v>
      </c>
      <c r="H2185" s="10">
        <v>0</v>
      </c>
      <c r="I2185" s="10">
        <v>1.81836932E-2</v>
      </c>
      <c r="J2185" s="10">
        <v>1.3638713497999999</v>
      </c>
      <c r="K2185" s="10">
        <v>0</v>
      </c>
      <c r="L2185" s="10">
        <v>0</v>
      </c>
      <c r="M2185" s="10">
        <f t="shared" si="39"/>
        <v>10.980876003699999</v>
      </c>
    </row>
    <row r="2186" spans="1:13" x14ac:dyDescent="0.3">
      <c r="A2186" s="10">
        <v>6</v>
      </c>
      <c r="B2186" s="10" t="s">
        <v>1277</v>
      </c>
      <c r="C2186" s="164" t="s">
        <v>26397</v>
      </c>
      <c r="D2186" s="10" t="s">
        <v>26396</v>
      </c>
      <c r="E2186" s="10">
        <v>1512.8686</v>
      </c>
      <c r="F2186" s="10">
        <v>1002.4745611</v>
      </c>
      <c r="G2186" s="10">
        <v>470.24734030000002</v>
      </c>
      <c r="H2186" s="10">
        <v>0</v>
      </c>
      <c r="I2186" s="10">
        <v>81.463710000000006</v>
      </c>
      <c r="J2186" s="10">
        <v>87.428511275999995</v>
      </c>
      <c r="K2186" s="10">
        <v>12.254951676999999</v>
      </c>
      <c r="L2186" s="10">
        <v>0</v>
      </c>
      <c r="M2186" s="10">
        <f t="shared" si="39"/>
        <v>3166.7376743529999</v>
      </c>
    </row>
    <row r="2187" spans="1:13" x14ac:dyDescent="0.3">
      <c r="A2187" s="10">
        <v>6</v>
      </c>
      <c r="B2187" s="10" t="s">
        <v>1277</v>
      </c>
      <c r="C2187" s="164" t="s">
        <v>26399</v>
      </c>
      <c r="D2187" s="10" t="s">
        <v>26398</v>
      </c>
      <c r="E2187" s="10">
        <v>144.28059500000001</v>
      </c>
      <c r="F2187" s="10">
        <v>529.73569811000004</v>
      </c>
      <c r="G2187" s="10">
        <v>39.719820800000001</v>
      </c>
      <c r="H2187" s="10">
        <v>0</v>
      </c>
      <c r="I2187" s="10">
        <v>7.3168719599999994</v>
      </c>
      <c r="J2187" s="10">
        <v>43.627401982999999</v>
      </c>
      <c r="K2187" s="10">
        <v>0.94879214000000001</v>
      </c>
      <c r="L2187" s="10">
        <v>0</v>
      </c>
      <c r="M2187" s="10">
        <f t="shared" si="39"/>
        <v>765.62917999300009</v>
      </c>
    </row>
    <row r="2188" spans="1:13" x14ac:dyDescent="0.3">
      <c r="A2188" s="10">
        <v>6</v>
      </c>
      <c r="B2188" s="10" t="s">
        <v>1277</v>
      </c>
      <c r="C2188" s="164" t="s">
        <v>26405</v>
      </c>
      <c r="D2188" s="10" t="s">
        <v>25</v>
      </c>
      <c r="E2188" s="10">
        <v>949.89172099999996</v>
      </c>
      <c r="F2188" s="10">
        <v>216.43157067999999</v>
      </c>
      <c r="G2188" s="10">
        <v>40.070011000000001</v>
      </c>
      <c r="H2188" s="10">
        <v>0</v>
      </c>
      <c r="I2188" s="10">
        <v>35.149715799999996</v>
      </c>
      <c r="J2188" s="10">
        <v>20.561300727999999</v>
      </c>
      <c r="K2188" s="10">
        <v>1.1349</v>
      </c>
      <c r="L2188" s="10">
        <v>0</v>
      </c>
      <c r="M2188" s="10">
        <f t="shared" si="39"/>
        <v>1263.2392192080001</v>
      </c>
    </row>
    <row r="2189" spans="1:13" x14ac:dyDescent="0.3">
      <c r="A2189" s="10">
        <v>6</v>
      </c>
      <c r="B2189" s="10" t="s">
        <v>1277</v>
      </c>
      <c r="C2189" s="164" t="s">
        <v>26406</v>
      </c>
      <c r="D2189" s="10" t="s">
        <v>234</v>
      </c>
      <c r="E2189" s="10">
        <v>167.818028</v>
      </c>
      <c r="F2189" s="10">
        <v>86.088786452999997</v>
      </c>
      <c r="G2189" s="10">
        <v>139.94696999999999</v>
      </c>
      <c r="H2189" s="10">
        <v>0</v>
      </c>
      <c r="I2189" s="10">
        <v>8.9627315700000008</v>
      </c>
      <c r="J2189" s="10">
        <v>7.5383141315</v>
      </c>
      <c r="K2189" s="10">
        <v>4.0090102999999999</v>
      </c>
      <c r="L2189" s="10">
        <v>0</v>
      </c>
      <c r="M2189" s="10">
        <f t="shared" si="39"/>
        <v>414.36384045450001</v>
      </c>
    </row>
    <row r="2190" spans="1:13" x14ac:dyDescent="0.3">
      <c r="A2190" s="10">
        <v>6</v>
      </c>
      <c r="B2190" s="10" t="s">
        <v>1277</v>
      </c>
      <c r="C2190" s="164" t="s">
        <v>26407</v>
      </c>
      <c r="D2190" s="10" t="s">
        <v>677</v>
      </c>
      <c r="E2190" s="10">
        <v>319.99066800000003</v>
      </c>
      <c r="F2190" s="10">
        <v>298.67160304999999</v>
      </c>
      <c r="G2190" s="10">
        <v>81.767099999999999</v>
      </c>
      <c r="H2190" s="10">
        <v>0</v>
      </c>
      <c r="I2190" s="10">
        <v>12.13586201</v>
      </c>
      <c r="J2190" s="10">
        <v>24.794663023999998</v>
      </c>
      <c r="K2190" s="10">
        <v>2.3425479999999999</v>
      </c>
      <c r="L2190" s="10">
        <v>0</v>
      </c>
      <c r="M2190" s="10">
        <f t="shared" si="39"/>
        <v>739.70244408400004</v>
      </c>
    </row>
    <row r="2191" spans="1:13" x14ac:dyDescent="0.3">
      <c r="A2191" s="10">
        <v>6</v>
      </c>
      <c r="B2191" s="10" t="s">
        <v>1277</v>
      </c>
      <c r="C2191" s="164" t="s">
        <v>26408</v>
      </c>
      <c r="D2191" s="10" t="s">
        <v>499</v>
      </c>
      <c r="E2191" s="10">
        <v>26.187742199999999</v>
      </c>
      <c r="F2191" s="10">
        <v>78.236474616999999</v>
      </c>
      <c r="G2191" s="10">
        <v>0</v>
      </c>
      <c r="H2191" s="10">
        <v>0</v>
      </c>
      <c r="I2191" s="10">
        <v>1.383388547</v>
      </c>
      <c r="J2191" s="10">
        <v>7.6525200856</v>
      </c>
      <c r="K2191" s="10">
        <v>0</v>
      </c>
      <c r="L2191" s="10">
        <v>0</v>
      </c>
      <c r="M2191" s="10">
        <f t="shared" si="39"/>
        <v>113.4601254496</v>
      </c>
    </row>
    <row r="2192" spans="1:13" x14ac:dyDescent="0.3">
      <c r="A2192" s="10">
        <v>6</v>
      </c>
      <c r="B2192" s="10" t="s">
        <v>1277</v>
      </c>
      <c r="C2192" s="164" t="s">
        <v>26410</v>
      </c>
      <c r="D2192" s="10" t="s">
        <v>26409</v>
      </c>
      <c r="E2192" s="10">
        <v>121.665042</v>
      </c>
      <c r="F2192" s="10">
        <v>435.12236797999998</v>
      </c>
      <c r="G2192" s="10">
        <v>189.60202000000001</v>
      </c>
      <c r="H2192" s="10">
        <v>823.17153199999996</v>
      </c>
      <c r="I2192" s="10">
        <v>7.2456611999999998</v>
      </c>
      <c r="J2192" s="10">
        <v>39.163767880999998</v>
      </c>
      <c r="K2192" s="10">
        <v>5.4320000000000004</v>
      </c>
      <c r="L2192" s="10">
        <v>28.814868950000001</v>
      </c>
      <c r="M2192" s="10">
        <f t="shared" si="39"/>
        <v>1650.217260011</v>
      </c>
    </row>
    <row r="2193" spans="1:13" x14ac:dyDescent="0.3">
      <c r="A2193" s="10">
        <v>6</v>
      </c>
      <c r="B2193" s="10" t="s">
        <v>1277</v>
      </c>
      <c r="C2193" s="164" t="s">
        <v>26412</v>
      </c>
      <c r="D2193" s="10" t="s">
        <v>26411</v>
      </c>
      <c r="E2193" s="10">
        <v>234.55118200000001</v>
      </c>
      <c r="F2193" s="10">
        <v>107.83065784</v>
      </c>
      <c r="G2193" s="10">
        <v>179.654042</v>
      </c>
      <c r="H2193" s="10">
        <v>0</v>
      </c>
      <c r="I2193" s="10">
        <v>13.176363800000001</v>
      </c>
      <c r="J2193" s="10">
        <v>10.831091417</v>
      </c>
      <c r="K2193" s="10">
        <v>5.0953024999999998</v>
      </c>
      <c r="L2193" s="10">
        <v>0</v>
      </c>
      <c r="M2193" s="10">
        <f t="shared" si="39"/>
        <v>551.13863955700003</v>
      </c>
    </row>
    <row r="2194" spans="1:13" x14ac:dyDescent="0.3">
      <c r="A2194" s="10">
        <v>6</v>
      </c>
      <c r="B2194" s="10" t="s">
        <v>1277</v>
      </c>
      <c r="C2194" s="164" t="s">
        <v>26401</v>
      </c>
      <c r="D2194" s="10" t="s">
        <v>26400</v>
      </c>
      <c r="E2194" s="10">
        <v>64.612948000000003</v>
      </c>
      <c r="F2194" s="10">
        <v>253.51218209000001</v>
      </c>
      <c r="G2194" s="10">
        <v>15.2098</v>
      </c>
      <c r="H2194" s="10">
        <v>0</v>
      </c>
      <c r="I2194" s="10">
        <v>3.4853875899999998</v>
      </c>
      <c r="J2194" s="10">
        <v>21.665875442000001</v>
      </c>
      <c r="K2194" s="10">
        <v>0.344443</v>
      </c>
      <c r="L2194" s="10">
        <v>0</v>
      </c>
      <c r="M2194" s="10">
        <f t="shared" si="39"/>
        <v>358.83063612200004</v>
      </c>
    </row>
    <row r="2195" spans="1:13" x14ac:dyDescent="0.3">
      <c r="A2195" s="10">
        <v>6</v>
      </c>
      <c r="B2195" s="10" t="s">
        <v>1277</v>
      </c>
      <c r="C2195" s="164" t="s">
        <v>26402</v>
      </c>
      <c r="D2195" s="10" t="s">
        <v>885</v>
      </c>
      <c r="E2195" s="10">
        <v>4170.2624299999998</v>
      </c>
      <c r="F2195" s="10">
        <v>1013.2623996999999</v>
      </c>
      <c r="G2195" s="10">
        <v>1015.9004232</v>
      </c>
      <c r="H2195" s="10">
        <v>0</v>
      </c>
      <c r="I2195" s="10">
        <v>197.266154</v>
      </c>
      <c r="J2195" s="10">
        <v>94.412202692999998</v>
      </c>
      <c r="K2195" s="10">
        <v>29.032397053</v>
      </c>
      <c r="L2195" s="10">
        <v>0</v>
      </c>
      <c r="M2195" s="10">
        <f t="shared" si="39"/>
        <v>6520.1360066459993</v>
      </c>
    </row>
    <row r="2196" spans="1:13" x14ac:dyDescent="0.3">
      <c r="A2196" s="10">
        <v>6</v>
      </c>
      <c r="B2196" s="10" t="s">
        <v>1277</v>
      </c>
      <c r="C2196" s="164" t="s">
        <v>26404</v>
      </c>
      <c r="D2196" s="10" t="s">
        <v>26403</v>
      </c>
      <c r="E2196" s="10">
        <v>12.921924280000001</v>
      </c>
      <c r="F2196" s="10">
        <v>74.423055630999997</v>
      </c>
      <c r="G2196" s="10">
        <v>0</v>
      </c>
      <c r="H2196" s="10">
        <v>0</v>
      </c>
      <c r="I2196" s="10">
        <v>0.65777909800000001</v>
      </c>
      <c r="J2196" s="10">
        <v>6.9984126433</v>
      </c>
      <c r="K2196" s="10">
        <v>0</v>
      </c>
      <c r="L2196" s="10">
        <v>0</v>
      </c>
      <c r="M2196" s="10">
        <f t="shared" si="39"/>
        <v>95.001171652300002</v>
      </c>
    </row>
    <row r="2197" spans="1:13" x14ac:dyDescent="0.3">
      <c r="A2197" s="10">
        <v>6</v>
      </c>
      <c r="B2197" s="10" t="s">
        <v>1277</v>
      </c>
      <c r="C2197" s="164" t="s">
        <v>26413</v>
      </c>
      <c r="D2197" s="10" t="s">
        <v>724</v>
      </c>
      <c r="E2197" s="10">
        <v>805.90379600000006</v>
      </c>
      <c r="F2197" s="10">
        <v>496.64381952000002</v>
      </c>
      <c r="G2197" s="10">
        <v>486.49788000000001</v>
      </c>
      <c r="H2197" s="10">
        <v>0</v>
      </c>
      <c r="I2197" s="10">
        <v>34.153540100000001</v>
      </c>
      <c r="J2197" s="10">
        <v>45.921710580999999</v>
      </c>
      <c r="K2197" s="10">
        <v>13.9350261</v>
      </c>
      <c r="L2197" s="10">
        <v>0</v>
      </c>
      <c r="M2197" s="10">
        <f t="shared" si="39"/>
        <v>1883.0557723010004</v>
      </c>
    </row>
    <row r="2198" spans="1:13" x14ac:dyDescent="0.3">
      <c r="A2198" s="10">
        <v>6</v>
      </c>
      <c r="B2198" s="10" t="s">
        <v>1277</v>
      </c>
      <c r="C2198" s="164" t="s">
        <v>26414</v>
      </c>
      <c r="D2198" s="10" t="s">
        <v>23574</v>
      </c>
      <c r="E2198" s="10">
        <v>14.9293408</v>
      </c>
      <c r="F2198" s="10">
        <v>48.539306009000001</v>
      </c>
      <c r="G2198" s="10">
        <v>0</v>
      </c>
      <c r="H2198" s="10">
        <v>0</v>
      </c>
      <c r="I2198" s="10">
        <v>0.78294850599999999</v>
      </c>
      <c r="J2198" s="10">
        <v>4.9645302064000001</v>
      </c>
      <c r="K2198" s="10">
        <v>0</v>
      </c>
      <c r="L2198" s="10">
        <v>0</v>
      </c>
      <c r="M2198" s="10">
        <f t="shared" si="39"/>
        <v>69.216125521400002</v>
      </c>
    </row>
    <row r="2199" spans="1:13" x14ac:dyDescent="0.3">
      <c r="A2199" s="10">
        <v>6</v>
      </c>
      <c r="B2199" s="10" t="s">
        <v>1277</v>
      </c>
      <c r="C2199" s="164" t="s">
        <v>26415</v>
      </c>
      <c r="D2199" s="10" t="s">
        <v>24462</v>
      </c>
      <c r="E2199" s="10">
        <v>1283.9105</v>
      </c>
      <c r="F2199" s="10">
        <v>349.52828728999998</v>
      </c>
      <c r="G2199" s="10">
        <v>168.56504000000001</v>
      </c>
      <c r="H2199" s="10">
        <v>0</v>
      </c>
      <c r="I2199" s="10">
        <v>65.094484800000004</v>
      </c>
      <c r="J2199" s="10">
        <v>31.820094612999998</v>
      </c>
      <c r="K2199" s="10">
        <v>4.8276950000000003</v>
      </c>
      <c r="L2199" s="10">
        <v>0</v>
      </c>
      <c r="M2199" s="10">
        <f t="shared" si="39"/>
        <v>1903.7461017029998</v>
      </c>
    </row>
    <row r="2200" spans="1:13" x14ac:dyDescent="0.3">
      <c r="A2200" s="10">
        <v>6</v>
      </c>
      <c r="B2200" s="10" t="s">
        <v>1277</v>
      </c>
      <c r="C2200" s="164" t="s">
        <v>26417</v>
      </c>
      <c r="D2200" s="10" t="s">
        <v>26416</v>
      </c>
      <c r="E2200" s="10">
        <v>418.18313899999998</v>
      </c>
      <c r="F2200" s="10">
        <v>574.2105894</v>
      </c>
      <c r="G2200" s="10">
        <v>851.111491</v>
      </c>
      <c r="H2200" s="10">
        <v>0</v>
      </c>
      <c r="I2200" s="10">
        <v>22.854854100000001</v>
      </c>
      <c r="J2200" s="10">
        <v>53.164639764</v>
      </c>
      <c r="K2200" s="10">
        <v>24.348921430000001</v>
      </c>
      <c r="L2200" s="10">
        <v>0</v>
      </c>
      <c r="M2200" s="10">
        <f t="shared" si="39"/>
        <v>1943.873634694</v>
      </c>
    </row>
    <row r="2201" spans="1:13" x14ac:dyDescent="0.3">
      <c r="A2201" s="10">
        <v>6</v>
      </c>
      <c r="B2201" s="10" t="s">
        <v>1277</v>
      </c>
      <c r="C2201" s="164" t="s">
        <v>26418</v>
      </c>
      <c r="D2201" s="10" t="s">
        <v>23816</v>
      </c>
      <c r="E2201" s="10">
        <v>68.540479000000005</v>
      </c>
      <c r="F2201" s="10">
        <v>187.68945113000001</v>
      </c>
      <c r="G2201" s="10">
        <v>168.03859199999999</v>
      </c>
      <c r="H2201" s="10">
        <v>0</v>
      </c>
      <c r="I2201" s="10">
        <v>3.5504042400000002</v>
      </c>
      <c r="J2201" s="10">
        <v>17.053284645000002</v>
      </c>
      <c r="K2201" s="10">
        <v>4.8121128000000004</v>
      </c>
      <c r="L2201" s="10">
        <v>0</v>
      </c>
      <c r="M2201" s="10">
        <f t="shared" si="39"/>
        <v>449.68432381500003</v>
      </c>
    </row>
    <row r="2202" spans="1:13" x14ac:dyDescent="0.3">
      <c r="A2202" s="10">
        <v>6</v>
      </c>
      <c r="B2202" s="10" t="s">
        <v>1277</v>
      </c>
      <c r="C2202" s="164" t="s">
        <v>26419</v>
      </c>
      <c r="D2202" s="10" t="s">
        <v>23322</v>
      </c>
      <c r="E2202" s="10">
        <v>1006.06799</v>
      </c>
      <c r="F2202" s="10">
        <v>232.75303510000001</v>
      </c>
      <c r="G2202" s="10">
        <v>237</v>
      </c>
      <c r="H2202" s="10">
        <v>0</v>
      </c>
      <c r="I2202" s="10">
        <v>33.025155039999994</v>
      </c>
      <c r="J2202" s="10">
        <v>20.446101235</v>
      </c>
      <c r="K2202" s="10">
        <v>6.7890269999999999</v>
      </c>
      <c r="L2202" s="10">
        <v>0</v>
      </c>
      <c r="M2202" s="10">
        <f t="shared" si="39"/>
        <v>1536.0813083750002</v>
      </c>
    </row>
    <row r="2203" spans="1:13" x14ac:dyDescent="0.3">
      <c r="A2203" s="10">
        <v>6</v>
      </c>
      <c r="B2203" s="10" t="s">
        <v>1277</v>
      </c>
      <c r="C2203" s="164" t="s">
        <v>26421</v>
      </c>
      <c r="D2203" s="10" t="s">
        <v>26420</v>
      </c>
      <c r="E2203" s="10">
        <v>427.362345</v>
      </c>
      <c r="F2203" s="10">
        <v>319.96620467999998</v>
      </c>
      <c r="G2203" s="10">
        <v>482.80031300000002</v>
      </c>
      <c r="H2203" s="10">
        <v>0</v>
      </c>
      <c r="I2203" s="10">
        <v>21.457800800000001</v>
      </c>
      <c r="J2203" s="10">
        <v>28.498413730999999</v>
      </c>
      <c r="K2203" s="10">
        <v>13.828314150000001</v>
      </c>
      <c r="L2203" s="10">
        <v>0</v>
      </c>
      <c r="M2203" s="10">
        <f t="shared" si="39"/>
        <v>1293.9133913610001</v>
      </c>
    </row>
    <row r="2204" spans="1:13" x14ac:dyDescent="0.3">
      <c r="A2204" s="10">
        <v>6</v>
      </c>
      <c r="B2204" s="10" t="s">
        <v>1277</v>
      </c>
      <c r="C2204" s="164" t="s">
        <v>26422</v>
      </c>
      <c r="D2204" s="10" t="s">
        <v>29</v>
      </c>
      <c r="E2204" s="10">
        <v>2710.2622300000003</v>
      </c>
      <c r="F2204" s="10">
        <v>929.34053517999996</v>
      </c>
      <c r="G2204" s="10">
        <v>444.43885699999998</v>
      </c>
      <c r="H2204" s="10">
        <v>0</v>
      </c>
      <c r="I2204" s="10">
        <v>131.47784999999999</v>
      </c>
      <c r="J2204" s="10">
        <v>86.249822449999996</v>
      </c>
      <c r="K2204" s="10">
        <v>12.512998769999999</v>
      </c>
      <c r="L2204" s="10">
        <v>0</v>
      </c>
      <c r="M2204" s="10">
        <f t="shared" si="39"/>
        <v>4314.2822934000005</v>
      </c>
    </row>
    <row r="2205" spans="1:13" x14ac:dyDescent="0.3">
      <c r="A2205" s="10">
        <v>6</v>
      </c>
      <c r="B2205" s="10" t="s">
        <v>1277</v>
      </c>
      <c r="C2205" s="164" t="s">
        <v>26423</v>
      </c>
      <c r="D2205" s="10" t="s">
        <v>25396</v>
      </c>
      <c r="E2205" s="10">
        <v>342.48433199999999</v>
      </c>
      <c r="F2205" s="10">
        <v>500.59505481000002</v>
      </c>
      <c r="G2205" s="10">
        <v>1241.3991521999999</v>
      </c>
      <c r="H2205" s="10">
        <v>0</v>
      </c>
      <c r="I2205" s="10">
        <v>17.712665469999997</v>
      </c>
      <c r="J2205" s="10">
        <v>42.972729467000001</v>
      </c>
      <c r="K2205" s="10">
        <v>35.247405903000001</v>
      </c>
      <c r="L2205" s="10">
        <v>0</v>
      </c>
      <c r="M2205" s="10">
        <f t="shared" si="39"/>
        <v>2180.4113398499999</v>
      </c>
    </row>
    <row r="2206" spans="1:13" x14ac:dyDescent="0.3">
      <c r="A2206" s="10">
        <v>6</v>
      </c>
      <c r="B2206" s="10" t="s">
        <v>1277</v>
      </c>
      <c r="C2206" s="164" t="s">
        <v>26424</v>
      </c>
      <c r="D2206" s="10" t="s">
        <v>603</v>
      </c>
      <c r="E2206" s="10">
        <v>313.00453700000003</v>
      </c>
      <c r="F2206" s="10">
        <v>115.46868427</v>
      </c>
      <c r="G2206" s="10">
        <v>64.354275799999996</v>
      </c>
      <c r="H2206" s="10">
        <v>0</v>
      </c>
      <c r="I2206" s="10">
        <v>12.515670629999999</v>
      </c>
      <c r="J2206" s="10">
        <v>10.601840368</v>
      </c>
      <c r="K2206" s="10">
        <v>1.7826273539999999</v>
      </c>
      <c r="L2206" s="10">
        <v>0</v>
      </c>
      <c r="M2206" s="10">
        <f t="shared" si="39"/>
        <v>517.72763542200005</v>
      </c>
    </row>
    <row r="2207" spans="1:13" x14ac:dyDescent="0.3">
      <c r="A2207" s="10">
        <v>6</v>
      </c>
      <c r="B2207" s="10" t="s">
        <v>1277</v>
      </c>
      <c r="C2207" s="164" t="s">
        <v>26426</v>
      </c>
      <c r="D2207" s="10" t="s">
        <v>26425</v>
      </c>
      <c r="E2207" s="10">
        <v>8.1418862999999995</v>
      </c>
      <c r="F2207" s="10">
        <v>140.38572207000001</v>
      </c>
      <c r="G2207" s="10">
        <v>0</v>
      </c>
      <c r="H2207" s="10">
        <v>0</v>
      </c>
      <c r="I2207" s="10">
        <v>0.42358305899999998</v>
      </c>
      <c r="J2207" s="10">
        <v>12.810407809000001</v>
      </c>
      <c r="K2207" s="10">
        <v>0</v>
      </c>
      <c r="L2207" s="10">
        <v>0</v>
      </c>
      <c r="M2207" s="10">
        <f t="shared" si="39"/>
        <v>161.76159923800003</v>
      </c>
    </row>
    <row r="2208" spans="1:13" x14ac:dyDescent="0.3">
      <c r="A2208" s="10">
        <v>6</v>
      </c>
      <c r="B2208" s="10" t="s">
        <v>1277</v>
      </c>
      <c r="C2208" s="164" t="s">
        <v>26428</v>
      </c>
      <c r="D2208" s="10" t="s">
        <v>26427</v>
      </c>
      <c r="E2208" s="10">
        <v>905.7154700000001</v>
      </c>
      <c r="F2208" s="10">
        <v>291.62527510000001</v>
      </c>
      <c r="G2208" s="10">
        <v>137.323037</v>
      </c>
      <c r="H2208" s="10">
        <v>0</v>
      </c>
      <c r="I2208" s="10">
        <v>50.590936499999998</v>
      </c>
      <c r="J2208" s="10">
        <v>27.062830845000001</v>
      </c>
      <c r="K2208" s="10">
        <v>3.9343196200000001</v>
      </c>
      <c r="L2208" s="10">
        <v>0</v>
      </c>
      <c r="M2208" s="10">
        <f t="shared" si="39"/>
        <v>1416.2518690649999</v>
      </c>
    </row>
    <row r="2209" spans="1:13" x14ac:dyDescent="0.3">
      <c r="A2209" s="10">
        <v>6</v>
      </c>
      <c r="B2209" s="10" t="s">
        <v>1277</v>
      </c>
      <c r="C2209" s="164" t="s">
        <v>26429</v>
      </c>
      <c r="D2209" s="10" t="s">
        <v>887</v>
      </c>
      <c r="E2209" s="10">
        <v>1387.7366000000002</v>
      </c>
      <c r="F2209" s="10">
        <v>638.71669284999996</v>
      </c>
      <c r="G2209" s="10">
        <v>318.94991440000001</v>
      </c>
      <c r="H2209" s="10">
        <v>0</v>
      </c>
      <c r="I2209" s="10">
        <v>51.003623399999995</v>
      </c>
      <c r="J2209" s="10">
        <v>56.960900095</v>
      </c>
      <c r="K2209" s="10">
        <v>9.1315812600000008</v>
      </c>
      <c r="L2209" s="10">
        <v>0</v>
      </c>
      <c r="M2209" s="10">
        <f t="shared" si="39"/>
        <v>2462.4993120050003</v>
      </c>
    </row>
    <row r="2210" spans="1:13" x14ac:dyDescent="0.3">
      <c r="A2210" s="10">
        <v>6</v>
      </c>
      <c r="B2210" s="10" t="s">
        <v>1277</v>
      </c>
      <c r="C2210" s="164" t="s">
        <v>26430</v>
      </c>
      <c r="D2210" s="10" t="s">
        <v>64</v>
      </c>
      <c r="E2210" s="10">
        <v>112.46634399999999</v>
      </c>
      <c r="F2210" s="10">
        <v>66.648162427000003</v>
      </c>
      <c r="G2210" s="10">
        <v>41.822874800000001</v>
      </c>
      <c r="H2210" s="10">
        <v>0</v>
      </c>
      <c r="I2210" s="10">
        <v>6.2003839299999992</v>
      </c>
      <c r="J2210" s="10">
        <v>5.9945899538000003</v>
      </c>
      <c r="K2210" s="10">
        <v>1.10501154</v>
      </c>
      <c r="L2210" s="10">
        <v>0</v>
      </c>
      <c r="M2210" s="10">
        <f t="shared" si="39"/>
        <v>234.23736665079994</v>
      </c>
    </row>
    <row r="2211" spans="1:13" x14ac:dyDescent="0.3">
      <c r="A2211" s="10">
        <v>6</v>
      </c>
      <c r="B2211" s="10" t="s">
        <v>1277</v>
      </c>
      <c r="C2211" s="164" t="s">
        <v>26432</v>
      </c>
      <c r="D2211" s="10" t="s">
        <v>26431</v>
      </c>
      <c r="E2211" s="10">
        <v>1404.7519629999999</v>
      </c>
      <c r="F2211" s="10">
        <v>261.10520081999999</v>
      </c>
      <c r="G2211" s="10">
        <v>398.00547610000001</v>
      </c>
      <c r="H2211" s="10">
        <v>0</v>
      </c>
      <c r="I2211" s="10">
        <v>50.037427300000004</v>
      </c>
      <c r="J2211" s="10">
        <v>23.856684654999999</v>
      </c>
      <c r="K2211" s="10">
        <v>11.19138424</v>
      </c>
      <c r="L2211" s="10">
        <v>0</v>
      </c>
      <c r="M2211" s="10">
        <f t="shared" si="39"/>
        <v>2148.9481361150001</v>
      </c>
    </row>
    <row r="2212" spans="1:13" x14ac:dyDescent="0.3">
      <c r="A2212" s="10">
        <v>6</v>
      </c>
      <c r="B2212" s="10" t="s">
        <v>1277</v>
      </c>
      <c r="C2212" s="164" t="s">
        <v>26433</v>
      </c>
      <c r="D2212" s="10" t="s">
        <v>889</v>
      </c>
      <c r="E2212" s="10">
        <v>1903.5969700000001</v>
      </c>
      <c r="F2212" s="10">
        <v>1215.4316085</v>
      </c>
      <c r="G2212" s="10">
        <v>162.25401746</v>
      </c>
      <c r="H2212" s="10">
        <v>1610.7634656</v>
      </c>
      <c r="I2212" s="10">
        <v>114.72563700000001</v>
      </c>
      <c r="J2212" s="10">
        <v>115.39896819000001</v>
      </c>
      <c r="K2212" s="10">
        <v>4.6269356496</v>
      </c>
      <c r="L2212" s="10">
        <v>56.402697826999997</v>
      </c>
      <c r="M2212" s="10">
        <f t="shared" si="39"/>
        <v>5183.2003002266001</v>
      </c>
    </row>
    <row r="2213" spans="1:13" x14ac:dyDescent="0.3">
      <c r="A2213" s="10">
        <v>6</v>
      </c>
      <c r="B2213" s="10" t="s">
        <v>1277</v>
      </c>
      <c r="C2213" s="164" t="s">
        <v>26435</v>
      </c>
      <c r="D2213" s="10" t="s">
        <v>26434</v>
      </c>
      <c r="E2213" s="10">
        <v>18.587949999999999</v>
      </c>
      <c r="F2213" s="10">
        <v>563.19593265000003</v>
      </c>
      <c r="G2213" s="10">
        <v>29.9826324</v>
      </c>
      <c r="H2213" s="10">
        <v>0</v>
      </c>
      <c r="I2213" s="10">
        <v>1.04036521</v>
      </c>
      <c r="J2213" s="10">
        <v>47.669477479000001</v>
      </c>
      <c r="K2213" s="10">
        <v>0.67899196900000003</v>
      </c>
      <c r="L2213" s="10">
        <v>0</v>
      </c>
      <c r="M2213" s="10">
        <f t="shared" si="39"/>
        <v>661.1553497079999</v>
      </c>
    </row>
    <row r="2214" spans="1:13" x14ac:dyDescent="0.3">
      <c r="A2214" s="10">
        <v>6</v>
      </c>
      <c r="B2214" s="10" t="s">
        <v>1277</v>
      </c>
      <c r="C2214" s="164" t="s">
        <v>26436</v>
      </c>
      <c r="D2214" s="10" t="s">
        <v>401</v>
      </c>
      <c r="E2214" s="10">
        <v>2051.1771859999999</v>
      </c>
      <c r="F2214" s="10">
        <v>257.07942951000001</v>
      </c>
      <c r="G2214" s="10">
        <v>191.85001</v>
      </c>
      <c r="H2214" s="10">
        <v>0</v>
      </c>
      <c r="I2214" s="10">
        <v>64.207331350000004</v>
      </c>
      <c r="J2214" s="10">
        <v>22.879554487</v>
      </c>
      <c r="K2214" s="10">
        <v>5.4921430000000004</v>
      </c>
      <c r="L2214" s="10">
        <v>0</v>
      </c>
      <c r="M2214" s="10">
        <f t="shared" si="39"/>
        <v>2592.6856543469999</v>
      </c>
    </row>
    <row r="2215" spans="1:13" x14ac:dyDescent="0.3">
      <c r="A2215" s="10">
        <v>6</v>
      </c>
      <c r="B2215" s="10" t="s">
        <v>1277</v>
      </c>
      <c r="C2215" s="164" t="s">
        <v>26437</v>
      </c>
      <c r="D2215" s="10" t="s">
        <v>111</v>
      </c>
      <c r="E2215" s="10">
        <v>1776.4621500000001</v>
      </c>
      <c r="F2215" s="10">
        <v>154.57817084999999</v>
      </c>
      <c r="G2215" s="10">
        <v>427.39642205000001</v>
      </c>
      <c r="H2215" s="10">
        <v>202.60373300000001</v>
      </c>
      <c r="I2215" s="10">
        <v>67.576696100000007</v>
      </c>
      <c r="J2215" s="10">
        <v>15.350015362000001</v>
      </c>
      <c r="K2215" s="10">
        <v>11.771482069999999</v>
      </c>
      <c r="L2215" s="10">
        <v>7.1720969999999999</v>
      </c>
      <c r="M2215" s="10">
        <f t="shared" si="39"/>
        <v>2662.9107664319999</v>
      </c>
    </row>
    <row r="2216" spans="1:13" x14ac:dyDescent="0.3">
      <c r="A2216" s="10">
        <v>6</v>
      </c>
      <c r="B2216" s="10" t="s">
        <v>1277</v>
      </c>
      <c r="C2216" s="164" t="s">
        <v>26439</v>
      </c>
      <c r="D2216" s="10" t="s">
        <v>26438</v>
      </c>
      <c r="E2216" s="10">
        <v>912.59821999999997</v>
      </c>
      <c r="F2216" s="10">
        <v>309.41539683000002</v>
      </c>
      <c r="G2216" s="10">
        <v>267.02709700000003</v>
      </c>
      <c r="H2216" s="10">
        <v>0</v>
      </c>
      <c r="I2216" s="10">
        <v>34.289247500000002</v>
      </c>
      <c r="J2216" s="10">
        <v>27.600138523999998</v>
      </c>
      <c r="K2216" s="10">
        <v>7.6484492700000004</v>
      </c>
      <c r="L2216" s="10">
        <v>0</v>
      </c>
      <c r="M2216" s="10">
        <f t="shared" si="39"/>
        <v>1558.5785491240001</v>
      </c>
    </row>
    <row r="2217" spans="1:13" x14ac:dyDescent="0.3">
      <c r="A2217" s="10">
        <v>6</v>
      </c>
      <c r="B2217" s="10" t="s">
        <v>1277</v>
      </c>
      <c r="C2217" s="164" t="s">
        <v>26440</v>
      </c>
      <c r="D2217" s="10" t="s">
        <v>24711</v>
      </c>
      <c r="E2217" s="10">
        <v>474.51144900000003</v>
      </c>
      <c r="F2217" s="10">
        <v>571.81878548999998</v>
      </c>
      <c r="G2217" s="10">
        <v>75.267829199999994</v>
      </c>
      <c r="H2217" s="10">
        <v>0</v>
      </c>
      <c r="I2217" s="10">
        <v>26.856839000000001</v>
      </c>
      <c r="J2217" s="10">
        <v>42.282962470000001</v>
      </c>
      <c r="K2217" s="10">
        <v>1.917836061</v>
      </c>
      <c r="L2217" s="10">
        <v>0</v>
      </c>
      <c r="M2217" s="10">
        <f t="shared" si="39"/>
        <v>1192.6557012210001</v>
      </c>
    </row>
    <row r="2218" spans="1:13" x14ac:dyDescent="0.3">
      <c r="A2218" s="10">
        <v>6</v>
      </c>
      <c r="B2218" s="10" t="s">
        <v>1277</v>
      </c>
      <c r="C2218" s="164" t="s">
        <v>26441</v>
      </c>
      <c r="D2218" s="10" t="s">
        <v>891</v>
      </c>
      <c r="E2218" s="10">
        <v>1941.7566300000001</v>
      </c>
      <c r="F2218" s="10">
        <v>587.55886365000003</v>
      </c>
      <c r="G2218" s="10">
        <v>256.35447299999998</v>
      </c>
      <c r="H2218" s="10">
        <v>0</v>
      </c>
      <c r="I2218" s="10">
        <v>72.672445699999997</v>
      </c>
      <c r="J2218" s="10">
        <v>53.311027789999997</v>
      </c>
      <c r="K2218" s="10">
        <v>7.3408478500000003</v>
      </c>
      <c r="L2218" s="10">
        <v>0</v>
      </c>
      <c r="M2218" s="10">
        <f t="shared" si="39"/>
        <v>2918.99428799</v>
      </c>
    </row>
    <row r="2219" spans="1:13" x14ac:dyDescent="0.3">
      <c r="A2219" s="10">
        <v>6</v>
      </c>
      <c r="B2219" s="10" t="s">
        <v>1277</v>
      </c>
      <c r="C2219" s="164" t="s">
        <v>26443</v>
      </c>
      <c r="D2219" s="10" t="s">
        <v>26442</v>
      </c>
      <c r="E2219" s="10">
        <v>236.227811</v>
      </c>
      <c r="F2219" s="10">
        <v>590.94757984</v>
      </c>
      <c r="G2219" s="10">
        <v>1328.0796399999999</v>
      </c>
      <c r="H2219" s="10">
        <v>0</v>
      </c>
      <c r="I2219" s="10">
        <v>11.779463400000001</v>
      </c>
      <c r="J2219" s="10">
        <v>49.920330085000003</v>
      </c>
      <c r="K2219" s="10">
        <v>38.043384099999997</v>
      </c>
      <c r="L2219" s="10">
        <v>0</v>
      </c>
      <c r="M2219" s="10">
        <f t="shared" si="39"/>
        <v>2254.998208425</v>
      </c>
    </row>
    <row r="2220" spans="1:13" x14ac:dyDescent="0.3">
      <c r="A2220" s="10">
        <v>6</v>
      </c>
      <c r="B2220" s="10" t="s">
        <v>1277</v>
      </c>
      <c r="C2220" s="164" t="s">
        <v>26445</v>
      </c>
      <c r="D2220" s="10" t="s">
        <v>26444</v>
      </c>
      <c r="E2220" s="10">
        <v>1260.975925</v>
      </c>
      <c r="F2220" s="10">
        <v>152.72152252999999</v>
      </c>
      <c r="G2220" s="10">
        <v>120.78231959999999</v>
      </c>
      <c r="H2220" s="10">
        <v>0</v>
      </c>
      <c r="I2220" s="10">
        <v>43.987925300000001</v>
      </c>
      <c r="J2220" s="10">
        <v>15.283180821</v>
      </c>
      <c r="K2220" s="10">
        <v>3.0833610560000002</v>
      </c>
      <c r="L2220" s="10">
        <v>0</v>
      </c>
      <c r="M2220" s="10">
        <f t="shared" si="39"/>
        <v>1596.8342343069999</v>
      </c>
    </row>
    <row r="2221" spans="1:13" x14ac:dyDescent="0.3">
      <c r="A2221" s="10">
        <v>6</v>
      </c>
      <c r="B2221" s="10" t="s">
        <v>1277</v>
      </c>
      <c r="C2221" s="164" t="s">
        <v>26446</v>
      </c>
      <c r="D2221" s="10" t="s">
        <v>66</v>
      </c>
      <c r="E2221" s="10">
        <v>979.94948899999997</v>
      </c>
      <c r="F2221" s="10">
        <v>169.43152319000001</v>
      </c>
      <c r="G2221" s="10">
        <v>124.582004</v>
      </c>
      <c r="H2221" s="10">
        <v>0</v>
      </c>
      <c r="I2221" s="10">
        <v>53.414099300000004</v>
      </c>
      <c r="J2221" s="10">
        <v>15.284274621</v>
      </c>
      <c r="K2221" s="10">
        <v>3.5311574100000001</v>
      </c>
      <c r="L2221" s="10">
        <v>0</v>
      </c>
      <c r="M2221" s="10">
        <f t="shared" si="39"/>
        <v>1346.1925475210003</v>
      </c>
    </row>
    <row r="2222" spans="1:13" x14ac:dyDescent="0.3">
      <c r="A2222" s="10">
        <v>6</v>
      </c>
      <c r="B2222" s="10" t="s">
        <v>1277</v>
      </c>
      <c r="C2222" s="164" t="s">
        <v>26447</v>
      </c>
      <c r="D2222" s="10" t="s">
        <v>25854</v>
      </c>
      <c r="E2222" s="10">
        <v>2025.04764</v>
      </c>
      <c r="F2222" s="10">
        <v>435.18428709</v>
      </c>
      <c r="G2222" s="10">
        <v>1889.311837</v>
      </c>
      <c r="H2222" s="10">
        <v>0</v>
      </c>
      <c r="I2222" s="10">
        <v>100.8691539</v>
      </c>
      <c r="J2222" s="10">
        <v>40.313926825000003</v>
      </c>
      <c r="K2222" s="10">
        <v>51.729136599999997</v>
      </c>
      <c r="L2222" s="10">
        <v>0</v>
      </c>
      <c r="M2222" s="10">
        <f t="shared" si="39"/>
        <v>4542.4559814149998</v>
      </c>
    </row>
    <row r="2223" spans="1:13" x14ac:dyDescent="0.3">
      <c r="A2223" s="10">
        <v>6</v>
      </c>
      <c r="B2223" s="10" t="s">
        <v>1277</v>
      </c>
      <c r="C2223" s="164" t="s">
        <v>26449</v>
      </c>
      <c r="D2223" s="10" t="s">
        <v>26448</v>
      </c>
      <c r="E2223" s="10">
        <v>23.156270999999997</v>
      </c>
      <c r="F2223" s="10">
        <v>58.5736159</v>
      </c>
      <c r="G2223" s="10">
        <v>481.86454199999997</v>
      </c>
      <c r="H2223" s="10">
        <v>0</v>
      </c>
      <c r="I2223" s="10">
        <v>1.22523677</v>
      </c>
      <c r="J2223" s="10">
        <v>6.0096912456</v>
      </c>
      <c r="K2223" s="10">
        <v>13.377845450000001</v>
      </c>
      <c r="L2223" s="10">
        <v>0</v>
      </c>
      <c r="M2223" s="10">
        <f t="shared" si="39"/>
        <v>584.20720236559998</v>
      </c>
    </row>
    <row r="2224" spans="1:13" x14ac:dyDescent="0.3">
      <c r="A2224" s="10">
        <v>6</v>
      </c>
      <c r="B2224" s="10" t="s">
        <v>1277</v>
      </c>
      <c r="C2224" s="164" t="s">
        <v>26451</v>
      </c>
      <c r="D2224" s="10" t="s">
        <v>26450</v>
      </c>
      <c r="E2224" s="10">
        <v>97.402632999999994</v>
      </c>
      <c r="F2224" s="10">
        <v>136.66169302</v>
      </c>
      <c r="G2224" s="10">
        <v>0</v>
      </c>
      <c r="H2224" s="10">
        <v>0</v>
      </c>
      <c r="I2224" s="10">
        <v>5.2785442400000004</v>
      </c>
      <c r="J2224" s="10">
        <v>12.214532928000001</v>
      </c>
      <c r="K2224" s="10">
        <v>0</v>
      </c>
      <c r="L2224" s="10">
        <v>0</v>
      </c>
      <c r="M2224" s="10">
        <f t="shared" si="39"/>
        <v>251.55740318800002</v>
      </c>
    </row>
    <row r="2225" spans="1:13" x14ac:dyDescent="0.3">
      <c r="A2225" s="10">
        <v>6</v>
      </c>
      <c r="B2225" s="10" t="s">
        <v>1277</v>
      </c>
      <c r="C2225" s="164" t="s">
        <v>26452</v>
      </c>
      <c r="D2225" s="10" t="s">
        <v>892</v>
      </c>
      <c r="E2225" s="10">
        <v>836.73260000000005</v>
      </c>
      <c r="F2225" s="10">
        <v>445.23216265000002</v>
      </c>
      <c r="G2225" s="10">
        <v>1213.147669</v>
      </c>
      <c r="H2225" s="10">
        <v>0</v>
      </c>
      <c r="I2225" s="10">
        <v>39.8023606</v>
      </c>
      <c r="J2225" s="10">
        <v>41.118372589000003</v>
      </c>
      <c r="K2225" s="10">
        <v>34.499248999999999</v>
      </c>
      <c r="L2225" s="10">
        <v>0</v>
      </c>
      <c r="M2225" s="10">
        <f t="shared" si="39"/>
        <v>2610.5324138390001</v>
      </c>
    </row>
    <row r="2226" spans="1:13" x14ac:dyDescent="0.3">
      <c r="A2226" s="10">
        <v>6</v>
      </c>
      <c r="B2226" s="10" t="s">
        <v>1277</v>
      </c>
      <c r="C2226" s="164" t="s">
        <v>26454</v>
      </c>
      <c r="D2226" s="10" t="s">
        <v>26453</v>
      </c>
      <c r="E2226" s="10">
        <v>4.5751996000000004</v>
      </c>
      <c r="F2226" s="10">
        <v>120.38732636</v>
      </c>
      <c r="G2226" s="10">
        <v>27.973846999999999</v>
      </c>
      <c r="H2226" s="10">
        <v>0</v>
      </c>
      <c r="I2226" s="10">
        <v>0.24665821200000002</v>
      </c>
      <c r="J2226" s="10">
        <v>10.680715136</v>
      </c>
      <c r="K2226" s="10">
        <v>0.63350006999999997</v>
      </c>
      <c r="L2226" s="10">
        <v>0</v>
      </c>
      <c r="M2226" s="10">
        <f t="shared" si="39"/>
        <v>164.497246378</v>
      </c>
    </row>
    <row r="2227" spans="1:13" x14ac:dyDescent="0.3">
      <c r="A2227" s="10">
        <v>6</v>
      </c>
      <c r="B2227" s="10" t="s">
        <v>1277</v>
      </c>
      <c r="C2227" s="164" t="s">
        <v>26456</v>
      </c>
      <c r="D2227" s="10" t="s">
        <v>26455</v>
      </c>
      <c r="E2227" s="10">
        <v>22.414709600000002</v>
      </c>
      <c r="F2227" s="10">
        <v>36.484862325000002</v>
      </c>
      <c r="G2227" s="10">
        <v>0</v>
      </c>
      <c r="H2227" s="10">
        <v>0</v>
      </c>
      <c r="I2227" s="10">
        <v>1.1775639599999999</v>
      </c>
      <c r="J2227" s="10">
        <v>3.8113100813999998</v>
      </c>
      <c r="K2227" s="10">
        <v>0</v>
      </c>
      <c r="L2227" s="10">
        <v>0</v>
      </c>
      <c r="M2227" s="10">
        <f t="shared" si="39"/>
        <v>63.888445966400006</v>
      </c>
    </row>
    <row r="2228" spans="1:13" x14ac:dyDescent="0.3">
      <c r="A2228" s="10">
        <v>6</v>
      </c>
      <c r="B2228" s="10" t="s">
        <v>1277</v>
      </c>
      <c r="C2228" s="164" t="s">
        <v>26458</v>
      </c>
      <c r="D2228" s="10" t="s">
        <v>26457</v>
      </c>
      <c r="E2228" s="10">
        <v>206.36061999999998</v>
      </c>
      <c r="F2228" s="10">
        <v>368.62672307999998</v>
      </c>
      <c r="G2228" s="10">
        <v>0</v>
      </c>
      <c r="H2228" s="10">
        <v>0</v>
      </c>
      <c r="I2228" s="10">
        <v>11.10403475</v>
      </c>
      <c r="J2228" s="10">
        <v>32.884068104000001</v>
      </c>
      <c r="K2228" s="10">
        <v>0</v>
      </c>
      <c r="L2228" s="10">
        <v>0</v>
      </c>
      <c r="M2228" s="10">
        <f t="shared" si="39"/>
        <v>618.97544593399994</v>
      </c>
    </row>
    <row r="2229" spans="1:13" x14ac:dyDescent="0.3">
      <c r="A2229" s="10">
        <v>6</v>
      </c>
      <c r="B2229" s="10" t="s">
        <v>1277</v>
      </c>
      <c r="C2229" s="164" t="s">
        <v>26460</v>
      </c>
      <c r="D2229" s="10" t="s">
        <v>26459</v>
      </c>
      <c r="E2229" s="10">
        <v>1570.7306719999999</v>
      </c>
      <c r="F2229" s="10">
        <v>89.729480146</v>
      </c>
      <c r="G2229" s="10">
        <v>306.2808225</v>
      </c>
      <c r="H2229" s="10">
        <v>0</v>
      </c>
      <c r="I2229" s="10">
        <v>53.767544900000004</v>
      </c>
      <c r="J2229" s="10">
        <v>8.3264540779999994</v>
      </c>
      <c r="K2229" s="10">
        <v>8.5844666800000002</v>
      </c>
      <c r="L2229" s="10">
        <v>0</v>
      </c>
      <c r="M2229" s="10">
        <f t="shared" si="39"/>
        <v>2037.4194403040001</v>
      </c>
    </row>
    <row r="2230" spans="1:13" x14ac:dyDescent="0.3">
      <c r="A2230" s="10">
        <v>6</v>
      </c>
      <c r="B2230" s="10" t="s">
        <v>1277</v>
      </c>
      <c r="C2230" s="164" t="s">
        <v>26462</v>
      </c>
      <c r="D2230" s="10" t="s">
        <v>26461</v>
      </c>
      <c r="E2230" s="10">
        <v>420.23060999999996</v>
      </c>
      <c r="F2230" s="10">
        <v>228.12745267</v>
      </c>
      <c r="G2230" s="10">
        <v>200.055969</v>
      </c>
      <c r="H2230" s="10">
        <v>4.3928019999999997</v>
      </c>
      <c r="I2230" s="10">
        <v>22.749372940000001</v>
      </c>
      <c r="J2230" s="10">
        <v>21.329617232</v>
      </c>
      <c r="K2230" s="10">
        <v>5.7307524000000001</v>
      </c>
      <c r="L2230" s="10">
        <v>0.15374446999999999</v>
      </c>
      <c r="M2230" s="10">
        <f t="shared" si="39"/>
        <v>902.77032071199994</v>
      </c>
    </row>
    <row r="2231" spans="1:13" x14ac:dyDescent="0.3">
      <c r="A2231" s="10">
        <v>6</v>
      </c>
      <c r="B2231" s="10" t="s">
        <v>1277</v>
      </c>
      <c r="C2231" s="164" t="s">
        <v>26463</v>
      </c>
      <c r="D2231" s="10" t="s">
        <v>26022</v>
      </c>
      <c r="E2231" s="10">
        <v>38.903121899999995</v>
      </c>
      <c r="F2231" s="10">
        <v>118.20624349000001</v>
      </c>
      <c r="G2231" s="10">
        <v>496.10980000000001</v>
      </c>
      <c r="H2231" s="10">
        <v>0</v>
      </c>
      <c r="I2231" s="10">
        <v>1.913700959</v>
      </c>
      <c r="J2231" s="10">
        <v>11.36492913</v>
      </c>
      <c r="K2231" s="10">
        <v>14.2105</v>
      </c>
      <c r="L2231" s="10">
        <v>0</v>
      </c>
      <c r="M2231" s="10">
        <f t="shared" si="39"/>
        <v>680.70829547899996</v>
      </c>
    </row>
    <row r="2232" spans="1:13" x14ac:dyDescent="0.3">
      <c r="A2232" s="10">
        <v>6</v>
      </c>
      <c r="B2232" s="10" t="s">
        <v>1277</v>
      </c>
      <c r="C2232" s="164" t="s">
        <v>26464</v>
      </c>
      <c r="D2232" s="10" t="s">
        <v>24155</v>
      </c>
      <c r="E2232" s="10">
        <v>471.58440300000001</v>
      </c>
      <c r="F2232" s="10">
        <v>538.20355792999999</v>
      </c>
      <c r="G2232" s="10">
        <v>1210.4149259999999</v>
      </c>
      <c r="H2232" s="10">
        <v>0</v>
      </c>
      <c r="I2232" s="10">
        <v>25.119833100000001</v>
      </c>
      <c r="J2232" s="10">
        <v>45.677231450999997</v>
      </c>
      <c r="K2232" s="10">
        <v>34.561273700000001</v>
      </c>
      <c r="L2232" s="10">
        <v>0</v>
      </c>
      <c r="M2232" s="10">
        <f t="shared" si="39"/>
        <v>2325.5612251810003</v>
      </c>
    </row>
    <row r="2233" spans="1:13" x14ac:dyDescent="0.3">
      <c r="A2233" s="10">
        <v>6</v>
      </c>
      <c r="B2233" s="10" t="s">
        <v>1277</v>
      </c>
      <c r="C2233" s="164" t="s">
        <v>26465</v>
      </c>
      <c r="D2233" s="10" t="s">
        <v>894</v>
      </c>
      <c r="E2233" s="10">
        <v>809.00326300000006</v>
      </c>
      <c r="F2233" s="10">
        <v>221.21565867999999</v>
      </c>
      <c r="G2233" s="10">
        <v>12.95265</v>
      </c>
      <c r="H2233" s="10">
        <v>0</v>
      </c>
      <c r="I2233" s="10">
        <v>33.537854100000004</v>
      </c>
      <c r="J2233" s="10">
        <v>19.831368615999999</v>
      </c>
      <c r="K2233" s="10">
        <v>0.29332760000000002</v>
      </c>
      <c r="L2233" s="10">
        <v>0</v>
      </c>
      <c r="M2233" s="10">
        <f t="shared" si="39"/>
        <v>1096.834121996</v>
      </c>
    </row>
    <row r="2234" spans="1:13" x14ac:dyDescent="0.3">
      <c r="A2234" s="10">
        <v>6</v>
      </c>
      <c r="B2234" s="10" t="s">
        <v>1277</v>
      </c>
      <c r="C2234" s="164" t="s">
        <v>26467</v>
      </c>
      <c r="D2234" s="10" t="s">
        <v>26466</v>
      </c>
      <c r="E2234" s="10">
        <v>104.410355</v>
      </c>
      <c r="F2234" s="10">
        <v>482.31707936999999</v>
      </c>
      <c r="G2234" s="10">
        <v>31.729211200000002</v>
      </c>
      <c r="H2234" s="10">
        <v>0</v>
      </c>
      <c r="I2234" s="10">
        <v>5.3778141399999999</v>
      </c>
      <c r="J2234" s="10">
        <v>41.317444645999998</v>
      </c>
      <c r="K2234" s="10">
        <v>0.71854280000000004</v>
      </c>
      <c r="L2234" s="10">
        <v>0</v>
      </c>
      <c r="M2234" s="10">
        <f t="shared" si="39"/>
        <v>665.87044715600007</v>
      </c>
    </row>
    <row r="2235" spans="1:13" x14ac:dyDescent="0.3">
      <c r="A2235" s="10">
        <v>6</v>
      </c>
      <c r="B2235" s="10" t="s">
        <v>1277</v>
      </c>
      <c r="C2235" s="164" t="s">
        <v>26469</v>
      </c>
      <c r="D2235" s="10" t="s">
        <v>26468</v>
      </c>
      <c r="E2235" s="10">
        <v>548.04974600000003</v>
      </c>
      <c r="F2235" s="10">
        <v>583.98956224999995</v>
      </c>
      <c r="G2235" s="10">
        <v>74.978419000000002</v>
      </c>
      <c r="H2235" s="10">
        <v>0</v>
      </c>
      <c r="I2235" s="10">
        <v>28.533892699999999</v>
      </c>
      <c r="J2235" s="10">
        <v>43.725766305000001</v>
      </c>
      <c r="K2235" s="10">
        <v>2.11194967</v>
      </c>
      <c r="L2235" s="10">
        <v>0</v>
      </c>
      <c r="M2235" s="10">
        <f t="shared" si="39"/>
        <v>1281.3893359250001</v>
      </c>
    </row>
    <row r="2236" spans="1:13" x14ac:dyDescent="0.3">
      <c r="A2236" s="10">
        <v>6</v>
      </c>
      <c r="B2236" s="10" t="s">
        <v>1277</v>
      </c>
      <c r="C2236" s="164" t="s">
        <v>26471</v>
      </c>
      <c r="D2236" s="10" t="s">
        <v>26470</v>
      </c>
      <c r="E2236" s="10">
        <v>143.950121</v>
      </c>
      <c r="F2236" s="10">
        <v>70.123511776000001</v>
      </c>
      <c r="G2236" s="10">
        <v>18.095515500000001</v>
      </c>
      <c r="H2236" s="10">
        <v>0</v>
      </c>
      <c r="I2236" s="10">
        <v>7.8124228799999997</v>
      </c>
      <c r="J2236" s="10">
        <v>5.5372683003000001</v>
      </c>
      <c r="K2236" s="10">
        <v>0.40979448200000002</v>
      </c>
      <c r="L2236" s="10">
        <v>0</v>
      </c>
      <c r="M2236" s="10">
        <f t="shared" si="39"/>
        <v>245.92863393830004</v>
      </c>
    </row>
    <row r="2237" spans="1:13" x14ac:dyDescent="0.3">
      <c r="A2237" s="10">
        <v>6</v>
      </c>
      <c r="B2237" s="10" t="s">
        <v>1277</v>
      </c>
      <c r="C2237" s="164" t="s">
        <v>26473</v>
      </c>
      <c r="D2237" s="10" t="s">
        <v>26472</v>
      </c>
      <c r="E2237" s="10">
        <v>144.71739099999999</v>
      </c>
      <c r="F2237" s="10">
        <v>73.807886453999998</v>
      </c>
      <c r="G2237" s="10">
        <v>16.549227200000001</v>
      </c>
      <c r="H2237" s="10">
        <v>0</v>
      </c>
      <c r="I2237" s="10">
        <v>7.8104299399999997</v>
      </c>
      <c r="J2237" s="10">
        <v>6.4796541812999999</v>
      </c>
      <c r="K2237" s="10">
        <v>0.37477654300000002</v>
      </c>
      <c r="L2237" s="10">
        <v>0</v>
      </c>
      <c r="M2237" s="10">
        <f t="shared" si="39"/>
        <v>249.73936531829997</v>
      </c>
    </row>
    <row r="2238" spans="1:13" x14ac:dyDescent="0.3">
      <c r="A2238" s="10">
        <v>6</v>
      </c>
      <c r="B2238" s="10" t="s">
        <v>1277</v>
      </c>
      <c r="C2238" s="164" t="s">
        <v>26475</v>
      </c>
      <c r="D2238" s="10" t="s">
        <v>26474</v>
      </c>
      <c r="E2238" s="10">
        <v>435.61616399999997</v>
      </c>
      <c r="F2238" s="10">
        <v>103.52390560000001</v>
      </c>
      <c r="G2238" s="10">
        <v>38.014068000000002</v>
      </c>
      <c r="H2238" s="10">
        <v>0</v>
      </c>
      <c r="I2238" s="10">
        <v>23.496462999999999</v>
      </c>
      <c r="J2238" s="10">
        <v>9.4437256190000003</v>
      </c>
      <c r="K2238" s="10">
        <v>1.0893104</v>
      </c>
      <c r="L2238" s="10">
        <v>0</v>
      </c>
      <c r="M2238" s="10">
        <f t="shared" si="39"/>
        <v>611.18363661899991</v>
      </c>
    </row>
    <row r="2239" spans="1:13" x14ac:dyDescent="0.3">
      <c r="A2239" s="10">
        <v>6</v>
      </c>
      <c r="B2239" s="10" t="s">
        <v>1277</v>
      </c>
      <c r="C2239" s="164" t="s">
        <v>26477</v>
      </c>
      <c r="D2239" s="10" t="s">
        <v>26476</v>
      </c>
      <c r="E2239" s="10">
        <v>820.02083000000005</v>
      </c>
      <c r="F2239" s="10">
        <v>578.94510480999998</v>
      </c>
      <c r="G2239" s="10">
        <v>148.82301276999999</v>
      </c>
      <c r="H2239" s="10">
        <v>1413.8846311</v>
      </c>
      <c r="I2239" s="10">
        <v>37.291632500000006</v>
      </c>
      <c r="J2239" s="10">
        <v>52.739039146000003</v>
      </c>
      <c r="K2239" s="10">
        <v>4.2641200988000003</v>
      </c>
      <c r="L2239" s="10">
        <v>50.08035546</v>
      </c>
      <c r="M2239" s="10">
        <f t="shared" si="39"/>
        <v>3106.0487258848002</v>
      </c>
    </row>
    <row r="2240" spans="1:13" x14ac:dyDescent="0.3">
      <c r="A2240" s="10">
        <v>6</v>
      </c>
      <c r="B2240" s="10" t="s">
        <v>1277</v>
      </c>
      <c r="C2240" s="164" t="s">
        <v>26479</v>
      </c>
      <c r="D2240" s="10" t="s">
        <v>26478</v>
      </c>
      <c r="E2240" s="10">
        <v>41.160466900000003</v>
      </c>
      <c r="F2240" s="10">
        <v>146.01769991</v>
      </c>
      <c r="G2240" s="10">
        <v>31.443591000000001</v>
      </c>
      <c r="H2240" s="10">
        <v>0</v>
      </c>
      <c r="I2240" s="10">
        <v>2.1432835299999997</v>
      </c>
      <c r="J2240" s="10">
        <v>13.46959616</v>
      </c>
      <c r="K2240" s="10">
        <v>0.71207535</v>
      </c>
      <c r="L2240" s="10">
        <v>0</v>
      </c>
      <c r="M2240" s="10">
        <f t="shared" si="39"/>
        <v>234.94671284999998</v>
      </c>
    </row>
    <row r="2241" spans="1:13" x14ac:dyDescent="0.3">
      <c r="A2241" s="10">
        <v>6</v>
      </c>
      <c r="B2241" s="10" t="s">
        <v>1277</v>
      </c>
      <c r="C2241" s="164" t="s">
        <v>26481</v>
      </c>
      <c r="D2241" s="10" t="s">
        <v>26480</v>
      </c>
      <c r="E2241" s="10">
        <v>38.902002199999998</v>
      </c>
      <c r="F2241" s="10">
        <v>95.684384050999995</v>
      </c>
      <c r="G2241" s="10">
        <v>0</v>
      </c>
      <c r="H2241" s="10">
        <v>0</v>
      </c>
      <c r="I2241" s="10">
        <v>2.0881919199999999</v>
      </c>
      <c r="J2241" s="10">
        <v>9.1552828554999994</v>
      </c>
      <c r="K2241" s="10">
        <v>0</v>
      </c>
      <c r="L2241" s="10">
        <v>0</v>
      </c>
      <c r="M2241" s="10">
        <f t="shared" si="39"/>
        <v>145.8298610265</v>
      </c>
    </row>
    <row r="2242" spans="1:13" x14ac:dyDescent="0.3">
      <c r="A2242" s="10">
        <v>6</v>
      </c>
      <c r="B2242" s="10" t="s">
        <v>1277</v>
      </c>
      <c r="C2242" s="164" t="s">
        <v>26483</v>
      </c>
      <c r="D2242" s="10" t="s">
        <v>26482</v>
      </c>
      <c r="E2242" s="10">
        <v>343.63175800000005</v>
      </c>
      <c r="F2242" s="10">
        <v>254.42515954999999</v>
      </c>
      <c r="G2242" s="10">
        <v>199.75297699999999</v>
      </c>
      <c r="H2242" s="10">
        <v>0</v>
      </c>
      <c r="I2242" s="10">
        <v>17.710576709999998</v>
      </c>
      <c r="J2242" s="10">
        <v>22.182816069000001</v>
      </c>
      <c r="K2242" s="10">
        <v>5.5585610499999998</v>
      </c>
      <c r="L2242" s="10">
        <v>0</v>
      </c>
      <c r="M2242" s="10">
        <f t="shared" si="39"/>
        <v>843.26184837899996</v>
      </c>
    </row>
    <row r="2243" spans="1:13" x14ac:dyDescent="0.3">
      <c r="A2243" s="10">
        <v>6</v>
      </c>
      <c r="B2243" s="10" t="s">
        <v>1277</v>
      </c>
      <c r="C2243" s="164" t="s">
        <v>26485</v>
      </c>
      <c r="D2243" s="10" t="s">
        <v>26484</v>
      </c>
      <c r="E2243" s="10">
        <v>22.193177200000001</v>
      </c>
      <c r="F2243" s="10">
        <v>201.27130898999999</v>
      </c>
      <c r="G2243" s="10">
        <v>0</v>
      </c>
      <c r="H2243" s="10">
        <v>0</v>
      </c>
      <c r="I2243" s="10">
        <v>1.1494795100000001</v>
      </c>
      <c r="J2243" s="10">
        <v>17.915366434999999</v>
      </c>
      <c r="K2243" s="10">
        <v>0</v>
      </c>
      <c r="L2243" s="10">
        <v>0</v>
      </c>
      <c r="M2243" s="10">
        <f t="shared" si="39"/>
        <v>242.529332135</v>
      </c>
    </row>
    <row r="2244" spans="1:13" x14ac:dyDescent="0.3">
      <c r="A2244" s="10">
        <v>6</v>
      </c>
      <c r="B2244" s="10" t="s">
        <v>1277</v>
      </c>
      <c r="C2244" s="164" t="s">
        <v>26486</v>
      </c>
      <c r="D2244" s="10" t="s">
        <v>34</v>
      </c>
      <c r="E2244" s="10">
        <v>405.29418199999998</v>
      </c>
      <c r="F2244" s="10">
        <v>211.08369544000001</v>
      </c>
      <c r="G2244" s="10">
        <v>190.7350448</v>
      </c>
      <c r="H2244" s="10">
        <v>0</v>
      </c>
      <c r="I2244" s="10">
        <v>21.962438599999999</v>
      </c>
      <c r="J2244" s="10">
        <v>19.271785523999998</v>
      </c>
      <c r="K2244" s="10">
        <v>5.1441987730000003</v>
      </c>
      <c r="L2244" s="10">
        <v>0</v>
      </c>
      <c r="M2244" s="10">
        <f t="shared" si="39"/>
        <v>853.49134513700005</v>
      </c>
    </row>
    <row r="2245" spans="1:13" x14ac:dyDescent="0.3">
      <c r="A2245" s="10">
        <v>6</v>
      </c>
      <c r="B2245" s="10" t="s">
        <v>1277</v>
      </c>
      <c r="C2245" s="164" t="s">
        <v>26487</v>
      </c>
      <c r="D2245" s="10" t="s">
        <v>23996</v>
      </c>
      <c r="E2245" s="10">
        <v>306.46593339999998</v>
      </c>
      <c r="F2245" s="10">
        <v>512.57973303000006</v>
      </c>
      <c r="G2245" s="10">
        <v>869.13546499999995</v>
      </c>
      <c r="H2245" s="10">
        <v>0</v>
      </c>
      <c r="I2245" s="10">
        <v>15.056547759999999</v>
      </c>
      <c r="J2245" s="10">
        <v>43.199489690999997</v>
      </c>
      <c r="K2245" s="10">
        <v>24.898936899999999</v>
      </c>
      <c r="L2245" s="10">
        <v>0</v>
      </c>
      <c r="M2245" s="10">
        <f t="shared" si="39"/>
        <v>1771.336105781</v>
      </c>
    </row>
    <row r="2246" spans="1:13" x14ac:dyDescent="0.3">
      <c r="A2246" s="10">
        <v>6</v>
      </c>
      <c r="B2246" s="10" t="s">
        <v>1277</v>
      </c>
      <c r="C2246" s="164" t="s">
        <v>26488</v>
      </c>
      <c r="D2246" s="10" t="s">
        <v>895</v>
      </c>
      <c r="E2246" s="10">
        <v>2587.4277200000001</v>
      </c>
      <c r="F2246" s="10">
        <v>661.59887351999998</v>
      </c>
      <c r="G2246" s="10">
        <v>243.43566645999999</v>
      </c>
      <c r="H2246" s="10">
        <v>0</v>
      </c>
      <c r="I2246" s="10">
        <v>112.640759</v>
      </c>
      <c r="J2246" s="10">
        <v>61.703422248000003</v>
      </c>
      <c r="K2246" s="10">
        <v>6.9215036176</v>
      </c>
      <c r="L2246" s="10">
        <v>0</v>
      </c>
      <c r="M2246" s="10">
        <f t="shared" si="39"/>
        <v>3673.7279448456002</v>
      </c>
    </row>
    <row r="2247" spans="1:13" x14ac:dyDescent="0.3">
      <c r="A2247" s="10">
        <v>6</v>
      </c>
      <c r="B2247" s="10" t="s">
        <v>1277</v>
      </c>
      <c r="C2247" s="164" t="s">
        <v>26490</v>
      </c>
      <c r="D2247" s="10" t="s">
        <v>26489</v>
      </c>
      <c r="E2247" s="10">
        <v>81.449757999999989</v>
      </c>
      <c r="F2247" s="10">
        <v>109.13448098000001</v>
      </c>
      <c r="G2247" s="10">
        <v>0</v>
      </c>
      <c r="H2247" s="10">
        <v>0</v>
      </c>
      <c r="I2247" s="10">
        <v>3.9574062000000003</v>
      </c>
      <c r="J2247" s="10">
        <v>9.6900518796000004</v>
      </c>
      <c r="K2247" s="10">
        <v>0</v>
      </c>
      <c r="L2247" s="10">
        <v>0</v>
      </c>
      <c r="M2247" s="10">
        <f t="shared" ref="M2247:M2310" si="40">SUM(E2247:L2247)</f>
        <v>204.23169705960001</v>
      </c>
    </row>
    <row r="2248" spans="1:13" x14ac:dyDescent="0.3">
      <c r="A2248" s="10">
        <v>6</v>
      </c>
      <c r="B2248" s="10" t="s">
        <v>1277</v>
      </c>
      <c r="C2248" s="164" t="s">
        <v>26492</v>
      </c>
      <c r="D2248" s="10" t="s">
        <v>26491</v>
      </c>
      <c r="E2248" s="10">
        <v>267.75994200000002</v>
      </c>
      <c r="F2248" s="10">
        <v>397.87881706000002</v>
      </c>
      <c r="G2248" s="10">
        <v>15.029176</v>
      </c>
      <c r="H2248" s="10">
        <v>0</v>
      </c>
      <c r="I2248" s="10">
        <v>15.859597899999999</v>
      </c>
      <c r="J2248" s="10">
        <v>44.035325024999999</v>
      </c>
      <c r="K2248" s="10">
        <v>0.3403524</v>
      </c>
      <c r="L2248" s="10">
        <v>0</v>
      </c>
      <c r="M2248" s="10">
        <f t="shared" si="40"/>
        <v>740.90321038500008</v>
      </c>
    </row>
    <row r="2249" spans="1:13" x14ac:dyDescent="0.3">
      <c r="A2249" s="10">
        <v>6</v>
      </c>
      <c r="B2249" s="10" t="s">
        <v>1277</v>
      </c>
      <c r="C2249" s="164" t="s">
        <v>26493</v>
      </c>
      <c r="D2249" s="10" t="s">
        <v>23357</v>
      </c>
      <c r="E2249" s="10">
        <v>37.196489</v>
      </c>
      <c r="F2249" s="10">
        <v>145.12344712999999</v>
      </c>
      <c r="G2249" s="10">
        <v>39.82</v>
      </c>
      <c r="H2249" s="10">
        <v>0</v>
      </c>
      <c r="I2249" s="10">
        <v>2.0696611000000003</v>
      </c>
      <c r="J2249" s="10">
        <v>13.475198917</v>
      </c>
      <c r="K2249" s="10">
        <v>1.14072</v>
      </c>
      <c r="L2249" s="10">
        <v>0</v>
      </c>
      <c r="M2249" s="10">
        <f t="shared" si="40"/>
        <v>238.82551614699995</v>
      </c>
    </row>
    <row r="2250" spans="1:13" x14ac:dyDescent="0.3">
      <c r="A2250" s="10">
        <v>6</v>
      </c>
      <c r="B2250" s="10" t="s">
        <v>1277</v>
      </c>
      <c r="C2250" s="164" t="s">
        <v>26495</v>
      </c>
      <c r="D2250" s="10" t="s">
        <v>26494</v>
      </c>
      <c r="E2250" s="10">
        <v>107.01498699999999</v>
      </c>
      <c r="F2250" s="10">
        <v>43.120633433999998</v>
      </c>
      <c r="G2250" s="10">
        <v>0</v>
      </c>
      <c r="H2250" s="10">
        <v>0</v>
      </c>
      <c r="I2250" s="10">
        <v>5.3471679300000003</v>
      </c>
      <c r="J2250" s="10">
        <v>4.5437665274999999</v>
      </c>
      <c r="K2250" s="10">
        <v>0</v>
      </c>
      <c r="L2250" s="10">
        <v>0</v>
      </c>
      <c r="M2250" s="10">
        <f t="shared" si="40"/>
        <v>160.02655489149998</v>
      </c>
    </row>
    <row r="2251" spans="1:13" x14ac:dyDescent="0.3">
      <c r="A2251" s="10">
        <v>6</v>
      </c>
      <c r="B2251" s="10" t="s">
        <v>1277</v>
      </c>
      <c r="C2251" s="164" t="s">
        <v>26497</v>
      </c>
      <c r="D2251" s="10" t="s">
        <v>26496</v>
      </c>
      <c r="E2251" s="10">
        <v>9.8751287000000012</v>
      </c>
      <c r="F2251" s="10">
        <v>147.96899719999999</v>
      </c>
      <c r="G2251" s="10">
        <v>0</v>
      </c>
      <c r="H2251" s="10">
        <v>0</v>
      </c>
      <c r="I2251" s="10">
        <v>0.50995281800000003</v>
      </c>
      <c r="J2251" s="10">
        <v>13.121497527000001</v>
      </c>
      <c r="K2251" s="10">
        <v>0</v>
      </c>
      <c r="L2251" s="10">
        <v>0</v>
      </c>
      <c r="M2251" s="10">
        <f t="shared" si="40"/>
        <v>171.47557624499998</v>
      </c>
    </row>
    <row r="2252" spans="1:13" x14ac:dyDescent="0.3">
      <c r="A2252" s="10">
        <v>6</v>
      </c>
      <c r="B2252" s="10" t="s">
        <v>1277</v>
      </c>
      <c r="C2252" s="164" t="s">
        <v>26499</v>
      </c>
      <c r="D2252" s="10" t="s">
        <v>26498</v>
      </c>
      <c r="E2252" s="10">
        <v>736.30448799999999</v>
      </c>
      <c r="F2252" s="10">
        <v>71.269777223000006</v>
      </c>
      <c r="G2252" s="10">
        <v>0</v>
      </c>
      <c r="H2252" s="10">
        <v>0</v>
      </c>
      <c r="I2252" s="10">
        <v>24.282566280000001</v>
      </c>
      <c r="J2252" s="10">
        <v>7.2197085618000001</v>
      </c>
      <c r="K2252" s="10">
        <v>0</v>
      </c>
      <c r="L2252" s="10">
        <v>0</v>
      </c>
      <c r="M2252" s="10">
        <f t="shared" si="40"/>
        <v>839.07654006479993</v>
      </c>
    </row>
    <row r="2253" spans="1:13" x14ac:dyDescent="0.3">
      <c r="A2253" s="10">
        <v>6</v>
      </c>
      <c r="B2253" s="10" t="s">
        <v>1277</v>
      </c>
      <c r="C2253" s="164" t="s">
        <v>26501</v>
      </c>
      <c r="D2253" s="10" t="s">
        <v>26500</v>
      </c>
      <c r="E2253" s="10">
        <v>297.10271399999999</v>
      </c>
      <c r="F2253" s="10">
        <v>430.00470938000001</v>
      </c>
      <c r="G2253" s="10">
        <v>124.91802300000001</v>
      </c>
      <c r="H2253" s="10">
        <v>0</v>
      </c>
      <c r="I2253" s="10">
        <v>10.069496319999999</v>
      </c>
      <c r="J2253" s="10">
        <v>36.680660889000002</v>
      </c>
      <c r="K2253" s="10">
        <v>3.5812385390000001</v>
      </c>
      <c r="L2253" s="10">
        <v>0</v>
      </c>
      <c r="M2253" s="10">
        <f t="shared" si="40"/>
        <v>902.35684212799993</v>
      </c>
    </row>
    <row r="2254" spans="1:13" x14ac:dyDescent="0.3">
      <c r="A2254" s="10">
        <v>6</v>
      </c>
      <c r="B2254" s="10" t="s">
        <v>1277</v>
      </c>
      <c r="C2254" s="164" t="s">
        <v>26502</v>
      </c>
      <c r="D2254" s="10" t="s">
        <v>897</v>
      </c>
      <c r="E2254" s="10">
        <v>9105.0246000000006</v>
      </c>
      <c r="F2254" s="10">
        <v>3339.4758572000001</v>
      </c>
      <c r="G2254" s="10">
        <v>4144.0979409000001</v>
      </c>
      <c r="H2254" s="10">
        <v>0</v>
      </c>
      <c r="I2254" s="10">
        <v>463.06960000000004</v>
      </c>
      <c r="J2254" s="10">
        <v>296.15998043000002</v>
      </c>
      <c r="K2254" s="10">
        <v>111.12054799000001</v>
      </c>
      <c r="L2254" s="10">
        <v>0</v>
      </c>
      <c r="M2254" s="10">
        <f t="shared" si="40"/>
        <v>17458.948526519998</v>
      </c>
    </row>
    <row r="2255" spans="1:13" x14ac:dyDescent="0.3">
      <c r="A2255" s="10">
        <v>6</v>
      </c>
      <c r="B2255" s="10" t="s">
        <v>1277</v>
      </c>
      <c r="C2255" s="164" t="s">
        <v>26503</v>
      </c>
      <c r="D2255" s="10" t="s">
        <v>998</v>
      </c>
      <c r="E2255" s="10">
        <v>1872.1415999999999</v>
      </c>
      <c r="F2255" s="10">
        <v>544.56196939999995</v>
      </c>
      <c r="G2255" s="10">
        <v>382.77703400000001</v>
      </c>
      <c r="H2255" s="10">
        <v>0</v>
      </c>
      <c r="I2255" s="10">
        <v>90.975048099999995</v>
      </c>
      <c r="J2255" s="10">
        <v>48.635029803999998</v>
      </c>
      <c r="K2255" s="10">
        <v>10.968757099999999</v>
      </c>
      <c r="L2255" s="10">
        <v>0</v>
      </c>
      <c r="M2255" s="10">
        <f t="shared" si="40"/>
        <v>2950.059438404</v>
      </c>
    </row>
    <row r="2256" spans="1:13" x14ac:dyDescent="0.3">
      <c r="A2256" s="10">
        <v>6</v>
      </c>
      <c r="B2256" s="10" t="s">
        <v>1277</v>
      </c>
      <c r="C2256" s="164" t="s">
        <v>26504</v>
      </c>
      <c r="D2256" s="10" t="s">
        <v>23371</v>
      </c>
      <c r="E2256" s="10">
        <v>72.070916299999993</v>
      </c>
      <c r="F2256" s="10">
        <v>41.206198227999998</v>
      </c>
      <c r="G2256" s="10">
        <v>317.99396000000002</v>
      </c>
      <c r="H2256" s="10">
        <v>0</v>
      </c>
      <c r="I2256" s="10">
        <v>3.603660648</v>
      </c>
      <c r="J2256" s="10">
        <v>4.7857068293999996</v>
      </c>
      <c r="K2256" s="10">
        <v>9.1092689999999994</v>
      </c>
      <c r="L2256" s="10">
        <v>0</v>
      </c>
      <c r="M2256" s="10">
        <f t="shared" si="40"/>
        <v>448.76971100539998</v>
      </c>
    </row>
    <row r="2257" spans="1:13" x14ac:dyDescent="0.3">
      <c r="A2257" s="10">
        <v>6</v>
      </c>
      <c r="B2257" s="10" t="s">
        <v>1277</v>
      </c>
      <c r="C2257" s="164" t="s">
        <v>26506</v>
      </c>
      <c r="D2257" s="10" t="s">
        <v>26505</v>
      </c>
      <c r="E2257" s="10">
        <v>154.82165799999999</v>
      </c>
      <c r="F2257" s="10">
        <v>609.46353251999994</v>
      </c>
      <c r="G2257" s="10">
        <v>67.942316000000005</v>
      </c>
      <c r="H2257" s="10">
        <v>0</v>
      </c>
      <c r="I2257" s="10">
        <v>8.1402258599999993</v>
      </c>
      <c r="J2257" s="10">
        <v>50.286672748000001</v>
      </c>
      <c r="K2257" s="10">
        <v>1.53863299</v>
      </c>
      <c r="L2257" s="10">
        <v>0</v>
      </c>
      <c r="M2257" s="10">
        <f t="shared" si="40"/>
        <v>892.19303811799989</v>
      </c>
    </row>
    <row r="2258" spans="1:13" x14ac:dyDescent="0.3">
      <c r="A2258" s="10">
        <v>6</v>
      </c>
      <c r="B2258" s="10" t="s">
        <v>1277</v>
      </c>
      <c r="C2258" s="164" t="s">
        <v>26508</v>
      </c>
      <c r="D2258" s="10" t="s">
        <v>26507</v>
      </c>
      <c r="E2258" s="10">
        <v>19.2148532</v>
      </c>
      <c r="F2258" s="10">
        <v>205.81482338999999</v>
      </c>
      <c r="G2258" s="10">
        <v>0</v>
      </c>
      <c r="H2258" s="10">
        <v>0</v>
      </c>
      <c r="I2258" s="10">
        <v>0.991250988</v>
      </c>
      <c r="J2258" s="10">
        <v>18.505259206000002</v>
      </c>
      <c r="K2258" s="10">
        <v>0</v>
      </c>
      <c r="L2258" s="10">
        <v>0</v>
      </c>
      <c r="M2258" s="10">
        <f t="shared" si="40"/>
        <v>244.52618678399998</v>
      </c>
    </row>
    <row r="2259" spans="1:13" x14ac:dyDescent="0.3">
      <c r="A2259" s="10">
        <v>6</v>
      </c>
      <c r="B2259" s="10" t="s">
        <v>1277</v>
      </c>
      <c r="C2259" s="164" t="s">
        <v>26510</v>
      </c>
      <c r="D2259" s="10" t="s">
        <v>26509</v>
      </c>
      <c r="E2259" s="10">
        <v>935.70235400000001</v>
      </c>
      <c r="F2259" s="10">
        <v>466.32342526999997</v>
      </c>
      <c r="G2259" s="10">
        <v>271.67442641999997</v>
      </c>
      <c r="H2259" s="10">
        <v>0</v>
      </c>
      <c r="I2259" s="10">
        <v>37.406698300000002</v>
      </c>
      <c r="J2259" s="10">
        <v>33.323410533999997</v>
      </c>
      <c r="K2259" s="10">
        <v>7.5046110559999999</v>
      </c>
      <c r="L2259" s="10">
        <v>0</v>
      </c>
      <c r="M2259" s="10">
        <f t="shared" si="40"/>
        <v>1751.9349255799998</v>
      </c>
    </row>
    <row r="2260" spans="1:13" x14ac:dyDescent="0.3">
      <c r="A2260" s="10">
        <v>6</v>
      </c>
      <c r="B2260" s="10" t="s">
        <v>1277</v>
      </c>
      <c r="C2260" s="164" t="s">
        <v>26512</v>
      </c>
      <c r="D2260" s="10" t="s">
        <v>26511</v>
      </c>
      <c r="E2260" s="10">
        <v>620.39985999999999</v>
      </c>
      <c r="F2260" s="10">
        <v>545.46296054000004</v>
      </c>
      <c r="G2260" s="10">
        <v>31.659189000000001</v>
      </c>
      <c r="H2260" s="10">
        <v>0</v>
      </c>
      <c r="I2260" s="10">
        <v>35.009920399999999</v>
      </c>
      <c r="J2260" s="10">
        <v>48.122163888999999</v>
      </c>
      <c r="K2260" s="10">
        <v>0.71695812000000003</v>
      </c>
      <c r="L2260" s="10">
        <v>0</v>
      </c>
      <c r="M2260" s="10">
        <f t="shared" si="40"/>
        <v>1281.371051949</v>
      </c>
    </row>
    <row r="2261" spans="1:13" x14ac:dyDescent="0.3">
      <c r="A2261" s="10">
        <v>6</v>
      </c>
      <c r="B2261" s="10" t="s">
        <v>1277</v>
      </c>
      <c r="C2261" s="164" t="s">
        <v>26513</v>
      </c>
      <c r="D2261" s="10" t="s">
        <v>898</v>
      </c>
      <c r="E2261" s="10">
        <v>4378.7591000000002</v>
      </c>
      <c r="F2261" s="10">
        <v>2239.1874213000001</v>
      </c>
      <c r="G2261" s="10">
        <v>213.42893699999999</v>
      </c>
      <c r="H2261" s="10">
        <v>0</v>
      </c>
      <c r="I2261" s="10">
        <v>238.72255699999999</v>
      </c>
      <c r="J2261" s="10">
        <v>213.6494285</v>
      </c>
      <c r="K2261" s="10">
        <v>5.6858858100000003</v>
      </c>
      <c r="L2261" s="10">
        <v>0</v>
      </c>
      <c r="M2261" s="10">
        <f t="shared" si="40"/>
        <v>7289.4333296100003</v>
      </c>
    </row>
    <row r="2262" spans="1:13" x14ac:dyDescent="0.3">
      <c r="A2262" s="10">
        <v>6</v>
      </c>
      <c r="B2262" s="10" t="s">
        <v>1277</v>
      </c>
      <c r="C2262" s="164" t="s">
        <v>26514</v>
      </c>
      <c r="D2262" s="10" t="s">
        <v>22961</v>
      </c>
      <c r="E2262" s="10">
        <v>71.948409999999996</v>
      </c>
      <c r="F2262" s="10">
        <v>115.65042007</v>
      </c>
      <c r="G2262" s="10">
        <v>67.542998999999995</v>
      </c>
      <c r="H2262" s="10">
        <v>0</v>
      </c>
      <c r="I2262" s="10">
        <v>3.9798937599999999</v>
      </c>
      <c r="J2262" s="10">
        <v>10.487155444000001</v>
      </c>
      <c r="K2262" s="10">
        <v>1.9351478600000001</v>
      </c>
      <c r="L2262" s="10">
        <v>0</v>
      </c>
      <c r="M2262" s="10">
        <f t="shared" si="40"/>
        <v>271.54402613399992</v>
      </c>
    </row>
    <row r="2263" spans="1:13" x14ac:dyDescent="0.3">
      <c r="A2263" s="10">
        <v>6</v>
      </c>
      <c r="B2263" s="10" t="s">
        <v>1277</v>
      </c>
      <c r="C2263" s="164" t="s">
        <v>26516</v>
      </c>
      <c r="D2263" s="10" t="s">
        <v>26515</v>
      </c>
      <c r="E2263" s="10">
        <v>209.302886</v>
      </c>
      <c r="F2263" s="10">
        <v>97.366156794000005</v>
      </c>
      <c r="G2263" s="10">
        <v>0</v>
      </c>
      <c r="H2263" s="10">
        <v>0</v>
      </c>
      <c r="I2263" s="10">
        <v>11.4748325</v>
      </c>
      <c r="J2263" s="10">
        <v>8.6901200228000004</v>
      </c>
      <c r="K2263" s="10">
        <v>0</v>
      </c>
      <c r="L2263" s="10">
        <v>0</v>
      </c>
      <c r="M2263" s="10">
        <f t="shared" si="40"/>
        <v>326.83399531679999</v>
      </c>
    </row>
    <row r="2264" spans="1:13" x14ac:dyDescent="0.3">
      <c r="A2264" s="10">
        <v>6</v>
      </c>
      <c r="B2264" s="10" t="s">
        <v>1277</v>
      </c>
      <c r="C2264" s="164" t="s">
        <v>26518</v>
      </c>
      <c r="D2264" s="10" t="s">
        <v>26517</v>
      </c>
      <c r="E2264" s="10">
        <v>269.34498400000001</v>
      </c>
      <c r="F2264" s="10">
        <v>221.59173064999999</v>
      </c>
      <c r="G2264" s="10">
        <v>239.631057</v>
      </c>
      <c r="H2264" s="10">
        <v>0</v>
      </c>
      <c r="I2264" s="10">
        <v>13.6603859</v>
      </c>
      <c r="J2264" s="10">
        <v>19.77590902</v>
      </c>
      <c r="K2264" s="10">
        <v>6.8647010000000002</v>
      </c>
      <c r="L2264" s="10">
        <v>0</v>
      </c>
      <c r="M2264" s="10">
        <f t="shared" si="40"/>
        <v>770.86876756999993</v>
      </c>
    </row>
    <row r="2265" spans="1:13" x14ac:dyDescent="0.3">
      <c r="A2265" s="10">
        <v>6</v>
      </c>
      <c r="B2265" s="10" t="s">
        <v>1277</v>
      </c>
      <c r="C2265" s="164" t="s">
        <v>26520</v>
      </c>
      <c r="D2265" s="10" t="s">
        <v>26519</v>
      </c>
      <c r="E2265" s="10">
        <v>28.849578099999999</v>
      </c>
      <c r="F2265" s="10">
        <v>75.285608284999995</v>
      </c>
      <c r="G2265" s="10">
        <v>30.444704099999999</v>
      </c>
      <c r="H2265" s="10">
        <v>0</v>
      </c>
      <c r="I2265" s="10">
        <v>1.4900085000000001</v>
      </c>
      <c r="J2265" s="10">
        <v>7.1616345574000002</v>
      </c>
      <c r="K2265" s="10">
        <v>0.68945464400000001</v>
      </c>
      <c r="L2265" s="10">
        <v>0</v>
      </c>
      <c r="M2265" s="10">
        <f t="shared" si="40"/>
        <v>143.92098818639997</v>
      </c>
    </row>
    <row r="2266" spans="1:13" x14ac:dyDescent="0.3">
      <c r="A2266" s="10">
        <v>6</v>
      </c>
      <c r="B2266" s="10" t="s">
        <v>1277</v>
      </c>
      <c r="C2266" s="164" t="s">
        <v>26522</v>
      </c>
      <c r="D2266" s="10" t="s">
        <v>26521</v>
      </c>
      <c r="E2266" s="10">
        <v>166.84777400000002</v>
      </c>
      <c r="F2266" s="10">
        <v>244.11076320000001</v>
      </c>
      <c r="G2266" s="10">
        <v>469.23898954999999</v>
      </c>
      <c r="H2266" s="10">
        <v>0</v>
      </c>
      <c r="I2266" s="10">
        <v>9.0319009999999995</v>
      </c>
      <c r="J2266" s="10">
        <v>22.872066747000002</v>
      </c>
      <c r="K2266" s="10">
        <v>13.440322823000001</v>
      </c>
      <c r="L2266" s="10">
        <v>0</v>
      </c>
      <c r="M2266" s="10">
        <f t="shared" si="40"/>
        <v>925.54181731999984</v>
      </c>
    </row>
    <row r="2267" spans="1:13" x14ac:dyDescent="0.3">
      <c r="A2267" s="10">
        <v>6</v>
      </c>
      <c r="B2267" s="10" t="s">
        <v>1277</v>
      </c>
      <c r="C2267" s="164" t="s">
        <v>26524</v>
      </c>
      <c r="D2267" s="10" t="s">
        <v>26523</v>
      </c>
      <c r="E2267" s="10">
        <v>283.33948099999998</v>
      </c>
      <c r="F2267" s="10">
        <v>168.02116307</v>
      </c>
      <c r="G2267" s="10">
        <v>443.03642100000002</v>
      </c>
      <c r="H2267" s="10">
        <v>0</v>
      </c>
      <c r="I2267" s="10">
        <v>15.8935149</v>
      </c>
      <c r="J2267" s="10">
        <v>16.886466302999999</v>
      </c>
      <c r="K2267" s="10">
        <v>12.676376899999999</v>
      </c>
      <c r="L2267" s="10">
        <v>0</v>
      </c>
      <c r="M2267" s="10">
        <f t="shared" si="40"/>
        <v>939.85342317300012</v>
      </c>
    </row>
    <row r="2268" spans="1:13" x14ac:dyDescent="0.3">
      <c r="A2268" s="10">
        <v>6</v>
      </c>
      <c r="B2268" s="10" t="s">
        <v>1277</v>
      </c>
      <c r="C2268" s="164" t="s">
        <v>26526</v>
      </c>
      <c r="D2268" s="10" t="s">
        <v>26525</v>
      </c>
      <c r="E2268" s="10">
        <v>1746.0565299999998</v>
      </c>
      <c r="F2268" s="10">
        <v>537.75049589000002</v>
      </c>
      <c r="G2268" s="10">
        <v>205.00962799999999</v>
      </c>
      <c r="H2268" s="10">
        <v>0</v>
      </c>
      <c r="I2268" s="10">
        <v>65.900212700000012</v>
      </c>
      <c r="J2268" s="10">
        <v>48.189723831000002</v>
      </c>
      <c r="K2268" s="10">
        <v>5.8723833000000001</v>
      </c>
      <c r="L2268" s="10">
        <v>0</v>
      </c>
      <c r="M2268" s="10">
        <f t="shared" si="40"/>
        <v>2608.7789737209991</v>
      </c>
    </row>
    <row r="2269" spans="1:13" x14ac:dyDescent="0.3">
      <c r="A2269" s="10">
        <v>6</v>
      </c>
      <c r="B2269" s="10" t="s">
        <v>1277</v>
      </c>
      <c r="C2269" s="164" t="s">
        <v>26527</v>
      </c>
      <c r="D2269" s="10" t="s">
        <v>900</v>
      </c>
      <c r="E2269" s="10">
        <v>771.83533</v>
      </c>
      <c r="F2269" s="10">
        <v>463.26306912000001</v>
      </c>
      <c r="G2269" s="10">
        <v>284.21604109999998</v>
      </c>
      <c r="H2269" s="10">
        <v>0.98459549000000002</v>
      </c>
      <c r="I2269" s="10">
        <v>45.482080999999994</v>
      </c>
      <c r="J2269" s="10">
        <v>44.402266218000001</v>
      </c>
      <c r="K2269" s="10">
        <v>8.0386097270000008</v>
      </c>
      <c r="L2269" s="10">
        <v>3.4286286999999999E-2</v>
      </c>
      <c r="M2269" s="10">
        <f t="shared" si="40"/>
        <v>1618.2562789419999</v>
      </c>
    </row>
    <row r="2270" spans="1:13" x14ac:dyDescent="0.3">
      <c r="A2270" s="10">
        <v>6</v>
      </c>
      <c r="B2270" s="10" t="s">
        <v>1277</v>
      </c>
      <c r="C2270" s="164" t="s">
        <v>26528</v>
      </c>
      <c r="D2270" s="10" t="s">
        <v>1132</v>
      </c>
      <c r="E2270" s="10">
        <v>1649.0753099999999</v>
      </c>
      <c r="F2270" s="10">
        <v>206.43935671</v>
      </c>
      <c r="G2270" s="10">
        <v>113.02704</v>
      </c>
      <c r="H2270" s="10">
        <v>0</v>
      </c>
      <c r="I2270" s="10">
        <v>67.066710100000009</v>
      </c>
      <c r="J2270" s="10">
        <v>19.300924829</v>
      </c>
      <c r="K2270" s="10">
        <v>3.2378555599999999</v>
      </c>
      <c r="L2270" s="10">
        <v>0</v>
      </c>
      <c r="M2270" s="10">
        <f t="shared" si="40"/>
        <v>2058.1471971989999</v>
      </c>
    </row>
    <row r="2271" spans="1:13" x14ac:dyDescent="0.3">
      <c r="A2271" s="10">
        <v>6</v>
      </c>
      <c r="B2271" s="10" t="s">
        <v>1277</v>
      </c>
      <c r="C2271" s="164" t="s">
        <v>26530</v>
      </c>
      <c r="D2271" s="10" t="s">
        <v>26529</v>
      </c>
      <c r="E2271" s="10">
        <v>1029.0173420000001</v>
      </c>
      <c r="F2271" s="10">
        <v>285.67106552000001</v>
      </c>
      <c r="G2271" s="10">
        <v>31.033999999999999</v>
      </c>
      <c r="H2271" s="10">
        <v>0</v>
      </c>
      <c r="I2271" s="10">
        <v>38.6466633</v>
      </c>
      <c r="J2271" s="10">
        <v>27.028411494</v>
      </c>
      <c r="K2271" s="10">
        <v>0.88852039999999999</v>
      </c>
      <c r="L2271" s="10">
        <v>0</v>
      </c>
      <c r="M2271" s="10">
        <f t="shared" si="40"/>
        <v>1412.2860027140002</v>
      </c>
    </row>
    <row r="2272" spans="1:13" x14ac:dyDescent="0.3">
      <c r="A2272" s="10">
        <v>6</v>
      </c>
      <c r="B2272" s="10" t="s">
        <v>1277</v>
      </c>
      <c r="C2272" s="164" t="s">
        <v>26531</v>
      </c>
      <c r="D2272" s="10" t="s">
        <v>25525</v>
      </c>
      <c r="E2272" s="10">
        <v>1054.070013</v>
      </c>
      <c r="F2272" s="10">
        <v>42.929371037999999</v>
      </c>
      <c r="G2272" s="10">
        <v>280.936376</v>
      </c>
      <c r="H2272" s="10">
        <v>0</v>
      </c>
      <c r="I2272" s="10">
        <v>36.71096017</v>
      </c>
      <c r="J2272" s="10">
        <v>4.3146483326</v>
      </c>
      <c r="K2272" s="10">
        <v>8.0089754800000001</v>
      </c>
      <c r="L2272" s="10">
        <v>0</v>
      </c>
      <c r="M2272" s="10">
        <f t="shared" si="40"/>
        <v>1426.9703440205997</v>
      </c>
    </row>
    <row r="2273" spans="1:13" x14ac:dyDescent="0.3">
      <c r="A2273" s="10">
        <v>6</v>
      </c>
      <c r="B2273" s="10" t="s">
        <v>1277</v>
      </c>
      <c r="C2273" s="164" t="s">
        <v>26532</v>
      </c>
      <c r="D2273" s="10" t="s">
        <v>69</v>
      </c>
      <c r="E2273" s="10">
        <v>394.22892899999999</v>
      </c>
      <c r="F2273" s="10">
        <v>355.63277312000002</v>
      </c>
      <c r="G2273" s="10">
        <v>252.21006800000001</v>
      </c>
      <c r="H2273" s="10">
        <v>0</v>
      </c>
      <c r="I2273" s="10">
        <v>21.879459499999999</v>
      </c>
      <c r="J2273" s="10">
        <v>33.513417863999997</v>
      </c>
      <c r="K2273" s="10">
        <v>7.2264972099999998</v>
      </c>
      <c r="L2273" s="10">
        <v>0</v>
      </c>
      <c r="M2273" s="10">
        <f t="shared" si="40"/>
        <v>1064.6911446940001</v>
      </c>
    </row>
    <row r="2274" spans="1:13" x14ac:dyDescent="0.3">
      <c r="A2274" s="10">
        <v>6</v>
      </c>
      <c r="B2274" s="10" t="s">
        <v>1277</v>
      </c>
      <c r="C2274" s="164" t="s">
        <v>26534</v>
      </c>
      <c r="D2274" s="10" t="s">
        <v>26533</v>
      </c>
      <c r="E2274" s="10">
        <v>1742.7247600000001</v>
      </c>
      <c r="F2274" s="10">
        <v>769.06856130000006</v>
      </c>
      <c r="G2274" s="10">
        <v>409.54811819999998</v>
      </c>
      <c r="H2274" s="10">
        <v>0</v>
      </c>
      <c r="I2274" s="10">
        <v>89.700811999999999</v>
      </c>
      <c r="J2274" s="10">
        <v>86.534079801000004</v>
      </c>
      <c r="K2274" s="10">
        <v>11.494170950000001</v>
      </c>
      <c r="L2274" s="10">
        <v>0</v>
      </c>
      <c r="M2274" s="10">
        <f t="shared" si="40"/>
        <v>3109.0705022510001</v>
      </c>
    </row>
    <row r="2275" spans="1:13" x14ac:dyDescent="0.3">
      <c r="A2275" s="10">
        <v>6</v>
      </c>
      <c r="B2275" s="10" t="s">
        <v>1277</v>
      </c>
      <c r="C2275" s="164" t="s">
        <v>26536</v>
      </c>
      <c r="D2275" s="10" t="s">
        <v>26535</v>
      </c>
      <c r="E2275" s="10">
        <v>185.604558</v>
      </c>
      <c r="F2275" s="10">
        <v>672.87157623999997</v>
      </c>
      <c r="G2275" s="10">
        <v>141.41201599999999</v>
      </c>
      <c r="H2275" s="10">
        <v>0</v>
      </c>
      <c r="I2275" s="10">
        <v>10.8563516</v>
      </c>
      <c r="J2275" s="10">
        <v>62.044651301000002</v>
      </c>
      <c r="K2275" s="10">
        <v>3.7389526800000001</v>
      </c>
      <c r="L2275" s="10">
        <v>0</v>
      </c>
      <c r="M2275" s="10">
        <f t="shared" si="40"/>
        <v>1076.5281058210001</v>
      </c>
    </row>
    <row r="2276" spans="1:13" x14ac:dyDescent="0.3">
      <c r="A2276" s="10">
        <v>6</v>
      </c>
      <c r="B2276" s="10" t="s">
        <v>1277</v>
      </c>
      <c r="C2276" s="164" t="s">
        <v>26537</v>
      </c>
      <c r="D2276" s="10" t="s">
        <v>23401</v>
      </c>
      <c r="E2276" s="10">
        <v>1027.847389</v>
      </c>
      <c r="F2276" s="10">
        <v>227.13052475999999</v>
      </c>
      <c r="G2276" s="10">
        <v>0</v>
      </c>
      <c r="H2276" s="10">
        <v>0</v>
      </c>
      <c r="I2276" s="10">
        <v>33.665884380000001</v>
      </c>
      <c r="J2276" s="10">
        <v>20.311422753999999</v>
      </c>
      <c r="K2276" s="10">
        <v>0</v>
      </c>
      <c r="L2276" s="10">
        <v>0</v>
      </c>
      <c r="M2276" s="10">
        <f t="shared" si="40"/>
        <v>1308.9552208940001</v>
      </c>
    </row>
    <row r="2277" spans="1:13" x14ac:dyDescent="0.3">
      <c r="A2277" s="10">
        <v>6</v>
      </c>
      <c r="B2277" s="10" t="s">
        <v>1277</v>
      </c>
      <c r="C2277" s="164" t="s">
        <v>26538</v>
      </c>
      <c r="D2277" s="10" t="s">
        <v>24012</v>
      </c>
      <c r="E2277" s="10">
        <v>1038.77899</v>
      </c>
      <c r="F2277" s="10">
        <v>587.26317255000004</v>
      </c>
      <c r="G2277" s="10">
        <v>693.98338561000003</v>
      </c>
      <c r="H2277" s="10">
        <v>0</v>
      </c>
      <c r="I2277" s="10">
        <v>54.224595699999995</v>
      </c>
      <c r="J2277" s="10">
        <v>53.160362405999997</v>
      </c>
      <c r="K2277" s="10">
        <v>19.627878766999999</v>
      </c>
      <c r="L2277" s="10">
        <v>0</v>
      </c>
      <c r="M2277" s="10">
        <f t="shared" si="40"/>
        <v>2447.0383850329999</v>
      </c>
    </row>
    <row r="2278" spans="1:13" x14ac:dyDescent="0.3">
      <c r="A2278" s="10">
        <v>6</v>
      </c>
      <c r="B2278" s="10" t="s">
        <v>1277</v>
      </c>
      <c r="C2278" s="164" t="s">
        <v>26540</v>
      </c>
      <c r="D2278" s="10" t="s">
        <v>26539</v>
      </c>
      <c r="E2278" s="10">
        <v>304.461974</v>
      </c>
      <c r="F2278" s="10">
        <v>395.78693938999999</v>
      </c>
      <c r="G2278" s="10">
        <v>739.03043700000001</v>
      </c>
      <c r="H2278" s="10">
        <v>0</v>
      </c>
      <c r="I2278" s="10">
        <v>15.76293488</v>
      </c>
      <c r="J2278" s="10">
        <v>34.374267138999997</v>
      </c>
      <c r="K2278" s="10">
        <v>21.166369100000001</v>
      </c>
      <c r="L2278" s="10">
        <v>0</v>
      </c>
      <c r="M2278" s="10">
        <f t="shared" si="40"/>
        <v>1510.5829215090002</v>
      </c>
    </row>
    <row r="2279" spans="1:13" x14ac:dyDescent="0.3">
      <c r="A2279" s="10">
        <v>6</v>
      </c>
      <c r="B2279" s="10" t="s">
        <v>1277</v>
      </c>
      <c r="C2279" s="164" t="s">
        <v>26542</v>
      </c>
      <c r="D2279" s="10" t="s">
        <v>26541</v>
      </c>
      <c r="E2279" s="10">
        <v>204.99362699999998</v>
      </c>
      <c r="F2279" s="10">
        <v>402.90468991</v>
      </c>
      <c r="G2279" s="10">
        <v>17.333003999999999</v>
      </c>
      <c r="H2279" s="10">
        <v>41.498732050000001</v>
      </c>
      <c r="I2279" s="10">
        <v>11.73313739</v>
      </c>
      <c r="J2279" s="10">
        <v>37.678453140999999</v>
      </c>
      <c r="K2279" s="10">
        <v>0.49663995999999999</v>
      </c>
      <c r="L2279" s="10">
        <v>1.4708023939999999</v>
      </c>
      <c r="M2279" s="10">
        <f t="shared" si="40"/>
        <v>718.10908584499998</v>
      </c>
    </row>
    <row r="2280" spans="1:13" x14ac:dyDescent="0.3">
      <c r="A2280" s="10">
        <v>6</v>
      </c>
      <c r="B2280" s="10" t="s">
        <v>1277</v>
      </c>
      <c r="C2280" s="164" t="s">
        <v>26543</v>
      </c>
      <c r="D2280" s="10" t="s">
        <v>856</v>
      </c>
      <c r="E2280" s="10">
        <v>3725.3100599999998</v>
      </c>
      <c r="F2280" s="10">
        <v>1697.2854926</v>
      </c>
      <c r="G2280" s="10">
        <v>427.85172829999999</v>
      </c>
      <c r="H2280" s="10">
        <v>0</v>
      </c>
      <c r="I2280" s="10">
        <v>178.963481</v>
      </c>
      <c r="J2280" s="10">
        <v>149.64073844000001</v>
      </c>
      <c r="K2280" s="10">
        <v>11.655967717999999</v>
      </c>
      <c r="L2280" s="10">
        <v>0</v>
      </c>
      <c r="M2280" s="10">
        <f t="shared" si="40"/>
        <v>6190.7074680579999</v>
      </c>
    </row>
    <row r="2281" spans="1:13" x14ac:dyDescent="0.3">
      <c r="A2281" s="10">
        <v>6</v>
      </c>
      <c r="B2281" s="10" t="s">
        <v>1277</v>
      </c>
      <c r="C2281" s="164" t="s">
        <v>26544</v>
      </c>
      <c r="D2281" s="10" t="s">
        <v>857</v>
      </c>
      <c r="E2281" s="10">
        <v>321.58557100000002</v>
      </c>
      <c r="F2281" s="10">
        <v>387.31478116</v>
      </c>
      <c r="G2281" s="10">
        <v>0</v>
      </c>
      <c r="H2281" s="10">
        <v>0</v>
      </c>
      <c r="I2281" s="10">
        <v>17.091398900000002</v>
      </c>
      <c r="J2281" s="10">
        <v>35.499123646000001</v>
      </c>
      <c r="K2281" s="10">
        <v>0</v>
      </c>
      <c r="L2281" s="10">
        <v>0</v>
      </c>
      <c r="M2281" s="10">
        <f t="shared" si="40"/>
        <v>761.49087470600011</v>
      </c>
    </row>
    <row r="2282" spans="1:13" x14ac:dyDescent="0.3">
      <c r="A2282" s="10">
        <v>6</v>
      </c>
      <c r="B2282" s="10" t="s">
        <v>1277</v>
      </c>
      <c r="C2282" s="164" t="s">
        <v>26546</v>
      </c>
      <c r="D2282" s="10" t="s">
        <v>26545</v>
      </c>
      <c r="E2282" s="10">
        <v>13.126419500000001</v>
      </c>
      <c r="F2282" s="10">
        <v>23.239910050999999</v>
      </c>
      <c r="G2282" s="10">
        <v>25.056850000000001</v>
      </c>
      <c r="H2282" s="10">
        <v>0</v>
      </c>
      <c r="I2282" s="10">
        <v>0.71433307999999995</v>
      </c>
      <c r="J2282" s="10">
        <v>2.7603030763</v>
      </c>
      <c r="K2282" s="10">
        <v>0.56744099999999997</v>
      </c>
      <c r="L2282" s="10">
        <v>0</v>
      </c>
      <c r="M2282" s="10">
        <f t="shared" si="40"/>
        <v>65.465256707300014</v>
      </c>
    </row>
    <row r="2283" spans="1:13" x14ac:dyDescent="0.3">
      <c r="A2283" s="10">
        <v>6</v>
      </c>
      <c r="B2283" s="10" t="s">
        <v>1277</v>
      </c>
      <c r="C2283" s="164" t="s">
        <v>26548</v>
      </c>
      <c r="D2283" s="10" t="s">
        <v>26547</v>
      </c>
      <c r="E2283" s="10">
        <v>940.03047000000004</v>
      </c>
      <c r="F2283" s="10">
        <v>598.86906196999996</v>
      </c>
      <c r="G2283" s="10">
        <v>916.41965600000003</v>
      </c>
      <c r="H2283" s="10">
        <v>0</v>
      </c>
      <c r="I2283" s="10">
        <v>44.060820199999995</v>
      </c>
      <c r="J2283" s="10">
        <v>51.981828329999999</v>
      </c>
      <c r="K2283" s="10">
        <v>26.070684570000001</v>
      </c>
      <c r="L2283" s="10">
        <v>0</v>
      </c>
      <c r="M2283" s="10">
        <f t="shared" si="40"/>
        <v>2577.4325210699999</v>
      </c>
    </row>
    <row r="2284" spans="1:13" x14ac:dyDescent="0.3">
      <c r="A2284" s="10">
        <v>6</v>
      </c>
      <c r="B2284" s="10" t="s">
        <v>1277</v>
      </c>
      <c r="C2284" s="164" t="s">
        <v>26549</v>
      </c>
      <c r="D2284" s="10" t="s">
        <v>734</v>
      </c>
      <c r="E2284" s="10">
        <v>261.55586299999999</v>
      </c>
      <c r="F2284" s="10">
        <v>286.43589651000002</v>
      </c>
      <c r="G2284" s="10">
        <v>183.69707299999999</v>
      </c>
      <c r="H2284" s="10">
        <v>0</v>
      </c>
      <c r="I2284" s="10">
        <v>14.2685663</v>
      </c>
      <c r="J2284" s="10">
        <v>25.747474628999999</v>
      </c>
      <c r="K2284" s="10">
        <v>5.2612744999999999</v>
      </c>
      <c r="L2284" s="10">
        <v>0</v>
      </c>
      <c r="M2284" s="10">
        <f t="shared" si="40"/>
        <v>776.96614793900005</v>
      </c>
    </row>
    <row r="2285" spans="1:13" x14ac:dyDescent="0.3">
      <c r="A2285" s="10">
        <v>6</v>
      </c>
      <c r="B2285" s="10" t="s">
        <v>1277</v>
      </c>
      <c r="C2285" s="164" t="s">
        <v>26551</v>
      </c>
      <c r="D2285" s="10" t="s">
        <v>26550</v>
      </c>
      <c r="E2285" s="10">
        <v>22.855326099999999</v>
      </c>
      <c r="F2285" s="10">
        <v>408.25569323000002</v>
      </c>
      <c r="G2285" s="10">
        <v>0</v>
      </c>
      <c r="H2285" s="10">
        <v>0</v>
      </c>
      <c r="I2285" s="10">
        <v>1.1937068599999998</v>
      </c>
      <c r="J2285" s="10">
        <v>34.445495151000003</v>
      </c>
      <c r="K2285" s="10">
        <v>0</v>
      </c>
      <c r="L2285" s="10">
        <v>0</v>
      </c>
      <c r="M2285" s="10">
        <f t="shared" si="40"/>
        <v>466.75022134100004</v>
      </c>
    </row>
    <row r="2286" spans="1:13" x14ac:dyDescent="0.3">
      <c r="A2286" s="10">
        <v>6</v>
      </c>
      <c r="B2286" s="10" t="s">
        <v>1277</v>
      </c>
      <c r="C2286" s="164" t="s">
        <v>26553</v>
      </c>
      <c r="D2286" s="10" t="s">
        <v>26552</v>
      </c>
      <c r="E2286" s="10">
        <v>86.090892999999994</v>
      </c>
      <c r="F2286" s="10">
        <v>285.90324902999998</v>
      </c>
      <c r="G2286" s="10">
        <v>0</v>
      </c>
      <c r="H2286" s="10">
        <v>0</v>
      </c>
      <c r="I2286" s="10">
        <v>4.6021210400000001</v>
      </c>
      <c r="J2286" s="10">
        <v>25.635131974</v>
      </c>
      <c r="K2286" s="10">
        <v>0</v>
      </c>
      <c r="L2286" s="10">
        <v>0</v>
      </c>
      <c r="M2286" s="10">
        <f t="shared" si="40"/>
        <v>402.23139504399995</v>
      </c>
    </row>
    <row r="2287" spans="1:13" x14ac:dyDescent="0.3">
      <c r="A2287" s="10">
        <v>6</v>
      </c>
      <c r="B2287" s="10" t="s">
        <v>1277</v>
      </c>
      <c r="C2287" s="164" t="s">
        <v>26555</v>
      </c>
      <c r="D2287" s="10" t="s">
        <v>26554</v>
      </c>
      <c r="E2287" s="10">
        <v>164.76351499999998</v>
      </c>
      <c r="F2287" s="10">
        <v>104.21030124000001</v>
      </c>
      <c r="G2287" s="10">
        <v>0</v>
      </c>
      <c r="H2287" s="10">
        <v>0</v>
      </c>
      <c r="I2287" s="10">
        <v>9.1403208800000009</v>
      </c>
      <c r="J2287" s="10">
        <v>14.602459353</v>
      </c>
      <c r="K2287" s="10">
        <v>0</v>
      </c>
      <c r="L2287" s="10">
        <v>0</v>
      </c>
      <c r="M2287" s="10">
        <f t="shared" si="40"/>
        <v>292.71659647299998</v>
      </c>
    </row>
    <row r="2288" spans="1:13" x14ac:dyDescent="0.3">
      <c r="A2288" s="10">
        <v>6</v>
      </c>
      <c r="B2288" s="10" t="s">
        <v>1277</v>
      </c>
      <c r="C2288" s="164" t="s">
        <v>26557</v>
      </c>
      <c r="D2288" s="10" t="s">
        <v>26556</v>
      </c>
      <c r="E2288" s="10">
        <v>42.231452000000004</v>
      </c>
      <c r="F2288" s="10">
        <v>116.47224946999999</v>
      </c>
      <c r="G2288" s="10">
        <v>0</v>
      </c>
      <c r="H2288" s="10">
        <v>0</v>
      </c>
      <c r="I2288" s="10">
        <v>2.29979647</v>
      </c>
      <c r="J2288" s="10">
        <v>11.438050995999999</v>
      </c>
      <c r="K2288" s="10">
        <v>0</v>
      </c>
      <c r="L2288" s="10">
        <v>0</v>
      </c>
      <c r="M2288" s="10">
        <f t="shared" si="40"/>
        <v>172.44154893599998</v>
      </c>
    </row>
    <row r="2289" spans="1:13" x14ac:dyDescent="0.3">
      <c r="A2289" s="9" t="s">
        <v>27352</v>
      </c>
      <c r="C2289" s="164"/>
      <c r="E2289" s="151">
        <f>SUBTOTAL(9,E1786:E2288)</f>
        <v>410103.48492732784</v>
      </c>
      <c r="F2289" s="154">
        <f t="shared" ref="F2289:L2289" si="41">SUBTOTAL(9,F1786:F2288)</f>
        <v>176142.81522095882</v>
      </c>
      <c r="G2289" s="11">
        <f t="shared" si="41"/>
        <v>145919.12122661006</v>
      </c>
      <c r="H2289" s="11">
        <f t="shared" si="41"/>
        <v>166705.97565850997</v>
      </c>
      <c r="I2289" s="12">
        <f t="shared" si="41"/>
        <v>19016.272743269208</v>
      </c>
      <c r="J2289" s="12">
        <f t="shared" si="41"/>
        <v>15250.838909638989</v>
      </c>
      <c r="K2289" s="11">
        <f t="shared" si="41"/>
        <v>4225.4909216672995</v>
      </c>
      <c r="L2289" s="11">
        <f t="shared" si="41"/>
        <v>6440.5858618101001</v>
      </c>
    </row>
    <row r="2290" spans="1:13" x14ac:dyDescent="0.3">
      <c r="A2290" s="10">
        <v>7</v>
      </c>
      <c r="B2290" s="10" t="s">
        <v>1162</v>
      </c>
      <c r="C2290" s="162" t="s">
        <v>23736</v>
      </c>
      <c r="D2290" s="10" t="s">
        <v>736</v>
      </c>
      <c r="E2290" s="10">
        <v>980.43576599999994</v>
      </c>
      <c r="F2290" s="10">
        <v>356.91680273999998</v>
      </c>
      <c r="G2290" s="10">
        <v>5.6745640000000002</v>
      </c>
      <c r="H2290" s="10">
        <v>0</v>
      </c>
      <c r="I2290" s="10">
        <v>34.161589900000003</v>
      </c>
      <c r="J2290" s="10">
        <v>30.505554625999999</v>
      </c>
      <c r="K2290" s="10">
        <v>0.128507221</v>
      </c>
      <c r="L2290" s="10">
        <v>0</v>
      </c>
      <c r="M2290" s="10">
        <f t="shared" si="40"/>
        <v>1407.822784487</v>
      </c>
    </row>
    <row r="2291" spans="1:13" x14ac:dyDescent="0.3">
      <c r="A2291" s="10">
        <v>7</v>
      </c>
      <c r="B2291" s="10" t="s">
        <v>1162</v>
      </c>
      <c r="C2291" s="162" t="s">
        <v>23737</v>
      </c>
      <c r="D2291" s="10" t="s">
        <v>153</v>
      </c>
      <c r="E2291" s="10">
        <v>69.464261999999991</v>
      </c>
      <c r="F2291" s="10">
        <v>200.72078200999999</v>
      </c>
      <c r="G2291" s="10">
        <v>646.25779999999997</v>
      </c>
      <c r="H2291" s="10">
        <v>0</v>
      </c>
      <c r="I2291" s="10">
        <v>3.7506861699999998</v>
      </c>
      <c r="J2291" s="10">
        <v>16.946472585999999</v>
      </c>
      <c r="K2291" s="10">
        <v>19.591930000000001</v>
      </c>
      <c r="L2291" s="10">
        <v>0</v>
      </c>
      <c r="M2291" s="10">
        <f t="shared" si="40"/>
        <v>956.731932766</v>
      </c>
    </row>
    <row r="2292" spans="1:13" x14ac:dyDescent="0.3">
      <c r="A2292" s="10">
        <v>7</v>
      </c>
      <c r="B2292" s="10" t="s">
        <v>1162</v>
      </c>
      <c r="C2292" s="162" t="s">
        <v>23739</v>
      </c>
      <c r="D2292" s="10" t="s">
        <v>23738</v>
      </c>
      <c r="E2292" s="10">
        <v>69.090463999999997</v>
      </c>
      <c r="F2292" s="10">
        <v>264.79665789000001</v>
      </c>
      <c r="G2292" s="10">
        <v>30.204063600000001</v>
      </c>
      <c r="H2292" s="10">
        <v>51.398229999999998</v>
      </c>
      <c r="I2292" s="10">
        <v>3.6442358000000001</v>
      </c>
      <c r="J2292" s="10">
        <v>20.384518292999999</v>
      </c>
      <c r="K2292" s="10">
        <v>0.68400721900000006</v>
      </c>
      <c r="L2292" s="10">
        <v>1.6477541</v>
      </c>
      <c r="M2292" s="10">
        <f t="shared" si="40"/>
        <v>441.84993090199998</v>
      </c>
    </row>
    <row r="2293" spans="1:13" x14ac:dyDescent="0.3">
      <c r="A2293" s="10">
        <v>7</v>
      </c>
      <c r="B2293" s="10" t="s">
        <v>1162</v>
      </c>
      <c r="C2293" s="162" t="s">
        <v>23741</v>
      </c>
      <c r="D2293" s="10" t="s">
        <v>23740</v>
      </c>
      <c r="E2293" s="10">
        <v>86.546998000000002</v>
      </c>
      <c r="F2293" s="10">
        <v>167.93686167999999</v>
      </c>
      <c r="G2293" s="10">
        <v>36.875534000000002</v>
      </c>
      <c r="H2293" s="10">
        <v>0</v>
      </c>
      <c r="I2293" s="10">
        <v>4.6623577000000003</v>
      </c>
      <c r="J2293" s="10">
        <v>12.497548473</v>
      </c>
      <c r="K2293" s="10">
        <v>0.83508883</v>
      </c>
      <c r="L2293" s="10">
        <v>0</v>
      </c>
      <c r="M2293" s="10">
        <f t="shared" si="40"/>
        <v>309.35438868299997</v>
      </c>
    </row>
    <row r="2294" spans="1:13" x14ac:dyDescent="0.3">
      <c r="A2294" s="10">
        <v>7</v>
      </c>
      <c r="B2294" s="10" t="s">
        <v>1162</v>
      </c>
      <c r="C2294" s="162" t="s">
        <v>23743</v>
      </c>
      <c r="D2294" s="10" t="s">
        <v>23742</v>
      </c>
      <c r="E2294" s="10">
        <v>84.329199000000003</v>
      </c>
      <c r="F2294" s="10">
        <v>299.03654975000001</v>
      </c>
      <c r="G2294" s="10">
        <v>0</v>
      </c>
      <c r="H2294" s="10">
        <v>0</v>
      </c>
      <c r="I2294" s="10">
        <v>4.5153409699999996</v>
      </c>
      <c r="J2294" s="10">
        <v>25.574382642</v>
      </c>
      <c r="K2294" s="10">
        <v>0</v>
      </c>
      <c r="L2294" s="10">
        <v>0</v>
      </c>
      <c r="M2294" s="10">
        <f t="shared" si="40"/>
        <v>413.45547236200002</v>
      </c>
    </row>
    <row r="2295" spans="1:13" x14ac:dyDescent="0.3">
      <c r="A2295" s="10">
        <v>7</v>
      </c>
      <c r="B2295" s="10" t="s">
        <v>1162</v>
      </c>
      <c r="C2295" s="162" t="s">
        <v>23744</v>
      </c>
      <c r="D2295" s="10" t="s">
        <v>22797</v>
      </c>
      <c r="E2295" s="10">
        <v>563.473658</v>
      </c>
      <c r="F2295" s="10">
        <v>511.60398134000002</v>
      </c>
      <c r="G2295" s="10">
        <v>799.60386700000004</v>
      </c>
      <c r="H2295" s="10">
        <v>0</v>
      </c>
      <c r="I2295" s="10">
        <v>24.407235</v>
      </c>
      <c r="J2295" s="10">
        <v>43.675359426999997</v>
      </c>
      <c r="K2295" s="10">
        <v>25.23136019</v>
      </c>
      <c r="L2295" s="10">
        <v>0</v>
      </c>
      <c r="M2295" s="10">
        <f t="shared" si="40"/>
        <v>1967.9954609570002</v>
      </c>
    </row>
    <row r="2296" spans="1:13" x14ac:dyDescent="0.3">
      <c r="A2296" s="10">
        <v>7</v>
      </c>
      <c r="B2296" s="10" t="s">
        <v>1162</v>
      </c>
      <c r="C2296" s="162" t="s">
        <v>23745</v>
      </c>
      <c r="D2296" s="10" t="s">
        <v>1163</v>
      </c>
      <c r="E2296" s="10">
        <v>791.16847999999993</v>
      </c>
      <c r="F2296" s="10">
        <v>637.73664854000003</v>
      </c>
      <c r="G2296" s="10">
        <v>126.58505079</v>
      </c>
      <c r="H2296" s="10">
        <v>0</v>
      </c>
      <c r="I2296" s="10">
        <v>38.996503100000005</v>
      </c>
      <c r="J2296" s="10">
        <v>53.281199594999997</v>
      </c>
      <c r="K2296" s="10">
        <v>3.2981371704</v>
      </c>
      <c r="L2296" s="10">
        <v>0</v>
      </c>
      <c r="M2296" s="10">
        <f t="shared" si="40"/>
        <v>1651.0660191954</v>
      </c>
    </row>
    <row r="2297" spans="1:13" x14ac:dyDescent="0.3">
      <c r="A2297" s="10">
        <v>7</v>
      </c>
      <c r="B2297" s="10" t="s">
        <v>1162</v>
      </c>
      <c r="C2297" s="162" t="s">
        <v>23746</v>
      </c>
      <c r="D2297" s="10" t="s">
        <v>317</v>
      </c>
      <c r="E2297" s="10">
        <v>169.56525299999998</v>
      </c>
      <c r="F2297" s="10">
        <v>422.31977389000002</v>
      </c>
      <c r="G2297" s="10">
        <v>912.68465479999998</v>
      </c>
      <c r="H2297" s="10">
        <v>0</v>
      </c>
      <c r="I2297" s="10">
        <v>9.1072668999999991</v>
      </c>
      <c r="J2297" s="10">
        <v>36.141091039999999</v>
      </c>
      <c r="K2297" s="10">
        <v>28.847925984</v>
      </c>
      <c r="L2297" s="10">
        <v>0</v>
      </c>
      <c r="M2297" s="10">
        <f t="shared" si="40"/>
        <v>1578.665965614</v>
      </c>
    </row>
    <row r="2298" spans="1:13" x14ac:dyDescent="0.3">
      <c r="A2298" s="10">
        <v>7</v>
      </c>
      <c r="B2298" s="10" t="s">
        <v>1162</v>
      </c>
      <c r="C2298" s="162" t="s">
        <v>23747</v>
      </c>
      <c r="D2298" s="10" t="s">
        <v>353</v>
      </c>
      <c r="E2298" s="10">
        <v>209.888982</v>
      </c>
      <c r="F2298" s="10">
        <v>382.82530874000003</v>
      </c>
      <c r="G2298" s="10">
        <v>18.034943999999999</v>
      </c>
      <c r="H2298" s="10">
        <v>0</v>
      </c>
      <c r="I2298" s="10">
        <v>11.2283489</v>
      </c>
      <c r="J2298" s="10">
        <v>32.263896015</v>
      </c>
      <c r="K2298" s="10">
        <v>0.4084219</v>
      </c>
      <c r="L2298" s="10">
        <v>0</v>
      </c>
      <c r="M2298" s="10">
        <f t="shared" si="40"/>
        <v>654.64990155500004</v>
      </c>
    </row>
    <row r="2299" spans="1:13" x14ac:dyDescent="0.3">
      <c r="A2299" s="10">
        <v>7</v>
      </c>
      <c r="B2299" s="10" t="s">
        <v>1162</v>
      </c>
      <c r="C2299" s="162" t="s">
        <v>23748</v>
      </c>
      <c r="D2299" s="10" t="s">
        <v>1213</v>
      </c>
      <c r="E2299" s="10">
        <v>417.33093199999996</v>
      </c>
      <c r="F2299" s="10">
        <v>465.61042868999999</v>
      </c>
      <c r="G2299" s="10">
        <v>52.896839999999997</v>
      </c>
      <c r="H2299" s="10">
        <v>0</v>
      </c>
      <c r="I2299" s="10">
        <v>18.027946100000001</v>
      </c>
      <c r="J2299" s="10">
        <v>39.752594451999997</v>
      </c>
      <c r="K2299" s="10">
        <v>1.5251106999999999</v>
      </c>
      <c r="L2299" s="10">
        <v>0</v>
      </c>
      <c r="M2299" s="10">
        <f t="shared" si="40"/>
        <v>995.14385194200008</v>
      </c>
    </row>
    <row r="2300" spans="1:13" x14ac:dyDescent="0.3">
      <c r="A2300" s="10">
        <v>7</v>
      </c>
      <c r="B2300" s="10" t="s">
        <v>1162</v>
      </c>
      <c r="C2300" s="162" t="s">
        <v>23750</v>
      </c>
      <c r="D2300" s="10" t="s">
        <v>23749</v>
      </c>
      <c r="E2300" s="10">
        <v>148.785068</v>
      </c>
      <c r="F2300" s="10">
        <v>481.28469056</v>
      </c>
      <c r="G2300" s="10">
        <v>25.399704537000002</v>
      </c>
      <c r="H2300" s="10">
        <v>0</v>
      </c>
      <c r="I2300" s="10">
        <v>8.0107447000000001</v>
      </c>
      <c r="J2300" s="10">
        <v>40.362771377999998</v>
      </c>
      <c r="K2300" s="10">
        <v>0.7448126866</v>
      </c>
      <c r="L2300" s="10">
        <v>0</v>
      </c>
      <c r="M2300" s="10">
        <f t="shared" si="40"/>
        <v>704.58779186160007</v>
      </c>
    </row>
    <row r="2301" spans="1:13" x14ac:dyDescent="0.3">
      <c r="A2301" s="10">
        <v>7</v>
      </c>
      <c r="B2301" s="10" t="s">
        <v>1162</v>
      </c>
      <c r="C2301" s="162" t="s">
        <v>23751</v>
      </c>
      <c r="D2301" s="10" t="s">
        <v>705</v>
      </c>
      <c r="E2301" s="10">
        <v>133.57501299999998</v>
      </c>
      <c r="F2301" s="10">
        <v>413.30752995</v>
      </c>
      <c r="G2301" s="10">
        <v>57.369132569999998</v>
      </c>
      <c r="H2301" s="10">
        <v>0</v>
      </c>
      <c r="I2301" s="10">
        <v>7.0822640000000003</v>
      </c>
      <c r="J2301" s="10">
        <v>35.309123173000003</v>
      </c>
      <c r="K2301" s="10">
        <v>1.5672488920000001</v>
      </c>
      <c r="L2301" s="10">
        <v>0</v>
      </c>
      <c r="M2301" s="10">
        <f t="shared" si="40"/>
        <v>648.210311585</v>
      </c>
    </row>
    <row r="2302" spans="1:13" x14ac:dyDescent="0.3">
      <c r="A2302" s="10">
        <v>7</v>
      </c>
      <c r="B2302" s="10" t="s">
        <v>1162</v>
      </c>
      <c r="C2302" s="162" t="s">
        <v>23752</v>
      </c>
      <c r="D2302" s="10" t="s">
        <v>22631</v>
      </c>
      <c r="E2302" s="10">
        <v>100.723541</v>
      </c>
      <c r="F2302" s="10">
        <v>461.75899717999999</v>
      </c>
      <c r="G2302" s="10">
        <v>21.807471799999998</v>
      </c>
      <c r="H2302" s="10">
        <v>0</v>
      </c>
      <c r="I2302" s="10">
        <v>5.3518249999999998</v>
      </c>
      <c r="J2302" s="10">
        <v>38.3445958</v>
      </c>
      <c r="K2302" s="10">
        <v>0.63456871999999998</v>
      </c>
      <c r="L2302" s="10">
        <v>0</v>
      </c>
      <c r="M2302" s="10">
        <f t="shared" si="40"/>
        <v>628.62099949999993</v>
      </c>
    </row>
    <row r="2303" spans="1:13" x14ac:dyDescent="0.3">
      <c r="A2303" s="10">
        <v>7</v>
      </c>
      <c r="B2303" s="10" t="s">
        <v>1162</v>
      </c>
      <c r="C2303" s="162" t="s">
        <v>23753</v>
      </c>
      <c r="D2303" s="10" t="s">
        <v>319</v>
      </c>
      <c r="E2303" s="10">
        <v>155.20941100000002</v>
      </c>
      <c r="F2303" s="10">
        <v>494.92788325999999</v>
      </c>
      <c r="G2303" s="10">
        <v>867.5189934</v>
      </c>
      <c r="H2303" s="10">
        <v>0</v>
      </c>
      <c r="I2303" s="10">
        <v>8.3393306999999997</v>
      </c>
      <c r="J2303" s="10">
        <v>42.339413671999999</v>
      </c>
      <c r="K2303" s="10">
        <v>27.537348179999999</v>
      </c>
      <c r="L2303" s="10">
        <v>0</v>
      </c>
      <c r="M2303" s="10">
        <f t="shared" si="40"/>
        <v>1595.8723802120001</v>
      </c>
    </row>
    <row r="2304" spans="1:13" x14ac:dyDescent="0.3">
      <c r="A2304" s="10">
        <v>7</v>
      </c>
      <c r="B2304" s="10" t="s">
        <v>1162</v>
      </c>
      <c r="C2304" s="162" t="s">
        <v>23754</v>
      </c>
      <c r="D2304" s="10" t="s">
        <v>483</v>
      </c>
      <c r="E2304" s="10">
        <v>1007.823094</v>
      </c>
      <c r="F2304" s="10">
        <v>392.66307841000003</v>
      </c>
      <c r="G2304" s="10">
        <v>18.8104181</v>
      </c>
      <c r="H2304" s="10">
        <v>0</v>
      </c>
      <c r="I2304" s="10">
        <v>36.442454500000004</v>
      </c>
      <c r="J2304" s="10">
        <v>33.390417448000001</v>
      </c>
      <c r="K2304" s="10">
        <v>0.42598340200000001</v>
      </c>
      <c r="L2304" s="10">
        <v>0</v>
      </c>
      <c r="M2304" s="10">
        <f t="shared" si="40"/>
        <v>1489.5554458600002</v>
      </c>
    </row>
    <row r="2305" spans="1:13" x14ac:dyDescent="0.3">
      <c r="A2305" s="10">
        <v>7</v>
      </c>
      <c r="B2305" s="10" t="s">
        <v>1162</v>
      </c>
      <c r="C2305" s="162" t="s">
        <v>23755</v>
      </c>
      <c r="D2305" s="10" t="s">
        <v>551</v>
      </c>
      <c r="E2305" s="10">
        <v>1076.437404</v>
      </c>
      <c r="F2305" s="10">
        <v>423.67072990000003</v>
      </c>
      <c r="G2305" s="10">
        <v>788.696507</v>
      </c>
      <c r="H2305" s="10">
        <v>0</v>
      </c>
      <c r="I2305" s="10">
        <v>39.944786199999996</v>
      </c>
      <c r="J2305" s="10">
        <v>36.296599649000001</v>
      </c>
      <c r="K2305" s="10">
        <v>25.009406269999999</v>
      </c>
      <c r="L2305" s="10">
        <v>0</v>
      </c>
      <c r="M2305" s="10">
        <f t="shared" si="40"/>
        <v>2390.0554330190002</v>
      </c>
    </row>
    <row r="2306" spans="1:13" x14ac:dyDescent="0.3">
      <c r="A2306" s="10">
        <v>7</v>
      </c>
      <c r="B2306" s="10" t="s">
        <v>1162</v>
      </c>
      <c r="C2306" s="162" t="s">
        <v>23757</v>
      </c>
      <c r="D2306" s="10" t="s">
        <v>23756</v>
      </c>
      <c r="E2306" s="10">
        <v>953.1384149999999</v>
      </c>
      <c r="F2306" s="10">
        <v>1011.7539815</v>
      </c>
      <c r="G2306" s="10">
        <v>381.74169606999999</v>
      </c>
      <c r="H2306" s="10">
        <v>0</v>
      </c>
      <c r="I2306" s="10">
        <v>35.544810900000002</v>
      </c>
      <c r="J2306" s="10">
        <v>83.123154419000002</v>
      </c>
      <c r="K2306" s="10">
        <v>10.896135916</v>
      </c>
      <c r="L2306" s="10">
        <v>0</v>
      </c>
      <c r="M2306" s="10">
        <f t="shared" si="40"/>
        <v>2476.1981938049994</v>
      </c>
    </row>
    <row r="2307" spans="1:13" x14ac:dyDescent="0.3">
      <c r="A2307" s="10">
        <v>7</v>
      </c>
      <c r="B2307" s="10" t="s">
        <v>1162</v>
      </c>
      <c r="C2307" s="162" t="s">
        <v>23758</v>
      </c>
      <c r="D2307" s="10" t="s">
        <v>739</v>
      </c>
      <c r="E2307" s="10">
        <v>122.880297</v>
      </c>
      <c r="F2307" s="10">
        <v>405.95100823000001</v>
      </c>
      <c r="G2307" s="10">
        <v>44.340449800000002</v>
      </c>
      <c r="H2307" s="10">
        <v>0</v>
      </c>
      <c r="I2307" s="10">
        <v>6.6154355999999996</v>
      </c>
      <c r="J2307" s="10">
        <v>34.623294772999998</v>
      </c>
      <c r="K2307" s="10">
        <v>1.2516564960000001</v>
      </c>
      <c r="L2307" s="10">
        <v>0</v>
      </c>
      <c r="M2307" s="10">
        <f t="shared" si="40"/>
        <v>615.66214189899995</v>
      </c>
    </row>
    <row r="2308" spans="1:13" x14ac:dyDescent="0.3">
      <c r="A2308" s="10">
        <v>7</v>
      </c>
      <c r="B2308" s="10" t="s">
        <v>1162</v>
      </c>
      <c r="C2308" s="162" t="s">
        <v>23760</v>
      </c>
      <c r="D2308" s="10" t="s">
        <v>23759</v>
      </c>
      <c r="E2308" s="10">
        <v>150.83850799999999</v>
      </c>
      <c r="F2308" s="10">
        <v>346.49856117000002</v>
      </c>
      <c r="G2308" s="10">
        <v>24.602521580000001</v>
      </c>
      <c r="H2308" s="10">
        <v>0</v>
      </c>
      <c r="I2308" s="10">
        <v>8.0897257000000007</v>
      </c>
      <c r="J2308" s="10">
        <v>29.454481035000001</v>
      </c>
      <c r="K2308" s="10">
        <v>0.55715231600000004</v>
      </c>
      <c r="L2308" s="10">
        <v>0</v>
      </c>
      <c r="M2308" s="10">
        <f t="shared" si="40"/>
        <v>560.04094980100001</v>
      </c>
    </row>
    <row r="2309" spans="1:13" x14ac:dyDescent="0.3">
      <c r="A2309" s="10">
        <v>7</v>
      </c>
      <c r="B2309" s="10" t="s">
        <v>1162</v>
      </c>
      <c r="C2309" s="162" t="s">
        <v>23761</v>
      </c>
      <c r="D2309" s="10" t="s">
        <v>256</v>
      </c>
      <c r="E2309" s="10">
        <v>795.29735400000004</v>
      </c>
      <c r="F2309" s="10">
        <v>134.75679865000001</v>
      </c>
      <c r="G2309" s="10">
        <v>648.11120000000005</v>
      </c>
      <c r="H2309" s="10">
        <v>0</v>
      </c>
      <c r="I2309" s="10">
        <v>28.8017453</v>
      </c>
      <c r="J2309" s="10">
        <v>11.577254026</v>
      </c>
      <c r="K2309" s="10">
        <v>19.64809</v>
      </c>
      <c r="L2309" s="10">
        <v>0</v>
      </c>
      <c r="M2309" s="10">
        <f t="shared" si="40"/>
        <v>1638.1924419760001</v>
      </c>
    </row>
    <row r="2310" spans="1:13" x14ac:dyDescent="0.3">
      <c r="A2310" s="10">
        <v>7</v>
      </c>
      <c r="B2310" s="10" t="s">
        <v>1162</v>
      </c>
      <c r="C2310" s="162" t="s">
        <v>23762</v>
      </c>
      <c r="D2310" s="10" t="s">
        <v>552</v>
      </c>
      <c r="E2310" s="10">
        <v>112.610387</v>
      </c>
      <c r="F2310" s="10">
        <v>461.57875999999999</v>
      </c>
      <c r="G2310" s="10">
        <v>19.390203784000001</v>
      </c>
      <c r="H2310" s="10">
        <v>0</v>
      </c>
      <c r="I2310" s="10">
        <v>6.0836676000000001</v>
      </c>
      <c r="J2310" s="10">
        <v>39.386788609</v>
      </c>
      <c r="K2310" s="10">
        <v>0.45372746549999998</v>
      </c>
      <c r="L2310" s="10">
        <v>0</v>
      </c>
      <c r="M2310" s="10">
        <f t="shared" si="40"/>
        <v>639.5035344585001</v>
      </c>
    </row>
    <row r="2311" spans="1:13" x14ac:dyDescent="0.3">
      <c r="A2311" s="10">
        <v>7</v>
      </c>
      <c r="B2311" s="10" t="s">
        <v>1162</v>
      </c>
      <c r="C2311" s="162" t="s">
        <v>23763</v>
      </c>
      <c r="D2311" s="10" t="s">
        <v>1119</v>
      </c>
      <c r="E2311" s="10">
        <v>216.730493</v>
      </c>
      <c r="F2311" s="10">
        <v>402.80020653000003</v>
      </c>
      <c r="G2311" s="10">
        <v>44.784233999999998</v>
      </c>
      <c r="H2311" s="10">
        <v>100.025744</v>
      </c>
      <c r="I2311" s="10">
        <v>11.543652</v>
      </c>
      <c r="J2311" s="10">
        <v>32.944180049000003</v>
      </c>
      <c r="K2311" s="10">
        <v>1.0141906599999999</v>
      </c>
      <c r="L2311" s="10">
        <v>3.2066973000000001</v>
      </c>
      <c r="M2311" s="10">
        <f t="shared" ref="M2311:M2374" si="42">SUM(E2311:L2311)</f>
        <v>813.04939753899998</v>
      </c>
    </row>
    <row r="2312" spans="1:13" x14ac:dyDescent="0.3">
      <c r="A2312" s="10">
        <v>7</v>
      </c>
      <c r="B2312" s="10" t="s">
        <v>1162</v>
      </c>
      <c r="C2312" s="162" t="s">
        <v>23764</v>
      </c>
      <c r="D2312" s="10" t="s">
        <v>355</v>
      </c>
      <c r="E2312" s="10">
        <v>207.43202300000002</v>
      </c>
      <c r="F2312" s="10">
        <v>537.31333385000005</v>
      </c>
      <c r="G2312" s="10">
        <v>1383.0927999</v>
      </c>
      <c r="H2312" s="10">
        <v>41.7669</v>
      </c>
      <c r="I2312" s="10">
        <v>11.224892799999999</v>
      </c>
      <c r="J2312" s="10">
        <v>45.343816036</v>
      </c>
      <c r="K2312" s="10">
        <v>42.804724442000001</v>
      </c>
      <c r="L2312" s="10">
        <v>1.3389899999999999</v>
      </c>
      <c r="M2312" s="10">
        <f t="shared" si="42"/>
        <v>2270.3174800280003</v>
      </c>
    </row>
    <row r="2313" spans="1:13" x14ac:dyDescent="0.3">
      <c r="A2313" s="10">
        <v>7</v>
      </c>
      <c r="B2313" s="10" t="s">
        <v>1162</v>
      </c>
      <c r="C2313" s="162" t="s">
        <v>23765</v>
      </c>
      <c r="D2313" s="10" t="s">
        <v>22815</v>
      </c>
      <c r="E2313" s="10">
        <v>157.50796199999999</v>
      </c>
      <c r="F2313" s="10">
        <v>537.22867858999996</v>
      </c>
      <c r="G2313" s="10">
        <v>1081.7036929999999</v>
      </c>
      <c r="H2313" s="10">
        <v>0</v>
      </c>
      <c r="I2313" s="10">
        <v>8.5130979</v>
      </c>
      <c r="J2313" s="10">
        <v>45.902918245000002</v>
      </c>
      <c r="K2313" s="10">
        <v>34.322853700000003</v>
      </c>
      <c r="L2313" s="10">
        <v>0</v>
      </c>
      <c r="M2313" s="10">
        <f t="shared" si="42"/>
        <v>1865.1792034349999</v>
      </c>
    </row>
    <row r="2314" spans="1:13" x14ac:dyDescent="0.3">
      <c r="A2314" s="10">
        <v>7</v>
      </c>
      <c r="B2314" s="10" t="s">
        <v>1162</v>
      </c>
      <c r="C2314" s="162" t="s">
        <v>23766</v>
      </c>
      <c r="D2314" s="10" t="s">
        <v>869</v>
      </c>
      <c r="E2314" s="10">
        <v>1047.3564200000001</v>
      </c>
      <c r="F2314" s="10">
        <v>527.41470384000002</v>
      </c>
      <c r="G2314" s="10">
        <v>16.463275100000001</v>
      </c>
      <c r="H2314" s="10">
        <v>0</v>
      </c>
      <c r="I2314" s="10">
        <v>43.218753800000002</v>
      </c>
      <c r="J2314" s="10">
        <v>44.742456218999997</v>
      </c>
      <c r="K2314" s="10">
        <v>0.37293931800000002</v>
      </c>
      <c r="L2314" s="10">
        <v>0</v>
      </c>
      <c r="M2314" s="10">
        <f t="shared" si="42"/>
        <v>1679.568548277</v>
      </c>
    </row>
    <row r="2315" spans="1:13" x14ac:dyDescent="0.3">
      <c r="A2315" s="10">
        <v>7</v>
      </c>
      <c r="B2315" s="10" t="s">
        <v>1162</v>
      </c>
      <c r="C2315" s="162" t="s">
        <v>23767</v>
      </c>
      <c r="D2315" s="10" t="s">
        <v>909</v>
      </c>
      <c r="E2315" s="10">
        <v>114.961491</v>
      </c>
      <c r="F2315" s="10">
        <v>193.37443117000001</v>
      </c>
      <c r="G2315" s="10">
        <v>0</v>
      </c>
      <c r="H2315" s="10">
        <v>0</v>
      </c>
      <c r="I2315" s="10">
        <v>6.1865771000000001</v>
      </c>
      <c r="J2315" s="10">
        <v>16.523040896000001</v>
      </c>
      <c r="K2315" s="10">
        <v>0</v>
      </c>
      <c r="L2315" s="10">
        <v>0</v>
      </c>
      <c r="M2315" s="10">
        <f t="shared" si="42"/>
        <v>331.04554016600002</v>
      </c>
    </row>
    <row r="2316" spans="1:13" x14ac:dyDescent="0.3">
      <c r="A2316" s="10">
        <v>7</v>
      </c>
      <c r="B2316" s="10" t="s">
        <v>1162</v>
      </c>
      <c r="C2316" s="162" t="s">
        <v>23768</v>
      </c>
      <c r="D2316" s="10" t="s">
        <v>23239</v>
      </c>
      <c r="E2316" s="10">
        <v>994.27737200000001</v>
      </c>
      <c r="F2316" s="10">
        <v>153.52227464000001</v>
      </c>
      <c r="G2316" s="10">
        <v>0</v>
      </c>
      <c r="H2316" s="10">
        <v>0</v>
      </c>
      <c r="I2316" s="10">
        <v>34.818949700000005</v>
      </c>
      <c r="J2316" s="10">
        <v>12.609239134999999</v>
      </c>
      <c r="K2316" s="10">
        <v>0</v>
      </c>
      <c r="L2316" s="10">
        <v>0</v>
      </c>
      <c r="M2316" s="10">
        <f t="shared" si="42"/>
        <v>1195.2278354750001</v>
      </c>
    </row>
    <row r="2317" spans="1:13" x14ac:dyDescent="0.3">
      <c r="A2317" s="10">
        <v>7</v>
      </c>
      <c r="B2317" s="10" t="s">
        <v>1162</v>
      </c>
      <c r="C2317" s="162" t="s">
        <v>23769</v>
      </c>
      <c r="D2317" s="10" t="s">
        <v>190</v>
      </c>
      <c r="E2317" s="10">
        <v>194.46966800000001</v>
      </c>
      <c r="F2317" s="10">
        <v>413.79291873</v>
      </c>
      <c r="G2317" s="10">
        <v>53.154745699999999</v>
      </c>
      <c r="H2317" s="10">
        <v>0</v>
      </c>
      <c r="I2317" s="10">
        <v>10.4116432</v>
      </c>
      <c r="J2317" s="10">
        <v>35.232305064000002</v>
      </c>
      <c r="K2317" s="10">
        <v>1.54629528</v>
      </c>
      <c r="L2317" s="10">
        <v>0</v>
      </c>
      <c r="M2317" s="10">
        <f t="shared" si="42"/>
        <v>708.60757597400004</v>
      </c>
    </row>
    <row r="2318" spans="1:13" x14ac:dyDescent="0.3">
      <c r="A2318" s="10">
        <v>7</v>
      </c>
      <c r="B2318" s="10" t="s">
        <v>1162</v>
      </c>
      <c r="C2318" s="162" t="s">
        <v>23771</v>
      </c>
      <c r="D2318" s="10" t="s">
        <v>23770</v>
      </c>
      <c r="E2318" s="10">
        <v>134.963382</v>
      </c>
      <c r="F2318" s="10">
        <v>366.44739485000002</v>
      </c>
      <c r="G2318" s="10">
        <v>538.38895000000002</v>
      </c>
      <c r="H2318" s="10">
        <v>48.043185999999999</v>
      </c>
      <c r="I2318" s="10">
        <v>7.3550008999999994</v>
      </c>
      <c r="J2318" s="10">
        <v>30.710848353999999</v>
      </c>
      <c r="K2318" s="10">
        <v>17.1408655</v>
      </c>
      <c r="L2318" s="10">
        <v>1.5402012</v>
      </c>
      <c r="M2318" s="10">
        <f t="shared" si="42"/>
        <v>1144.5898288040003</v>
      </c>
    </row>
    <row r="2319" spans="1:13" x14ac:dyDescent="0.3">
      <c r="A2319" s="10">
        <v>7</v>
      </c>
      <c r="B2319" s="10" t="s">
        <v>1162</v>
      </c>
      <c r="C2319" s="162" t="s">
        <v>23773</v>
      </c>
      <c r="D2319" s="10" t="s">
        <v>23772</v>
      </c>
      <c r="E2319" s="10">
        <v>73.073293000000007</v>
      </c>
      <c r="F2319" s="10">
        <v>404.71373584000003</v>
      </c>
      <c r="G2319" s="10">
        <v>18.262452401000001</v>
      </c>
      <c r="H2319" s="10">
        <v>0</v>
      </c>
      <c r="I2319" s="10">
        <v>3.91438291</v>
      </c>
      <c r="J2319" s="10">
        <v>32.491904296999998</v>
      </c>
      <c r="K2319" s="10">
        <v>0.41537797339999999</v>
      </c>
      <c r="L2319" s="10">
        <v>0</v>
      </c>
      <c r="M2319" s="10">
        <f t="shared" si="42"/>
        <v>532.87114642140011</v>
      </c>
    </row>
    <row r="2320" spans="1:13" x14ac:dyDescent="0.3">
      <c r="A2320" s="10">
        <v>7</v>
      </c>
      <c r="B2320" s="10" t="s">
        <v>1162</v>
      </c>
      <c r="C2320" s="162" t="s">
        <v>23775</v>
      </c>
      <c r="D2320" s="10" t="s">
        <v>23774</v>
      </c>
      <c r="E2320" s="10">
        <v>430.22109</v>
      </c>
      <c r="F2320" s="10">
        <v>527.70805558999996</v>
      </c>
      <c r="G2320" s="10">
        <v>131.5068206</v>
      </c>
      <c r="H2320" s="10">
        <v>45.174509999999998</v>
      </c>
      <c r="I2320" s="10">
        <v>24.2530635</v>
      </c>
      <c r="J2320" s="10">
        <v>43.949235641000001</v>
      </c>
      <c r="K2320" s="10">
        <v>3.5647448800000001</v>
      </c>
      <c r="L2320" s="10">
        <v>1.4482343</v>
      </c>
      <c r="M2320" s="10">
        <f t="shared" si="42"/>
        <v>1207.8257545110002</v>
      </c>
    </row>
    <row r="2321" spans="1:13" x14ac:dyDescent="0.3">
      <c r="A2321" s="10">
        <v>7</v>
      </c>
      <c r="B2321" s="10" t="s">
        <v>1162</v>
      </c>
      <c r="C2321" s="162" t="s">
        <v>23777</v>
      </c>
      <c r="D2321" s="10" t="s">
        <v>23776</v>
      </c>
      <c r="E2321" s="10">
        <v>66.240542000000005</v>
      </c>
      <c r="F2321" s="10">
        <v>318.75878490999997</v>
      </c>
      <c r="G2321" s="10">
        <v>6.1748619074000004</v>
      </c>
      <c r="H2321" s="10">
        <v>0</v>
      </c>
      <c r="I2321" s="10">
        <v>3.5698197900000004</v>
      </c>
      <c r="J2321" s="10">
        <v>26.824118267999999</v>
      </c>
      <c r="K2321" s="10">
        <v>0.18485615150000001</v>
      </c>
      <c r="L2321" s="10">
        <v>0</v>
      </c>
      <c r="M2321" s="10">
        <f t="shared" si="42"/>
        <v>421.75298302689998</v>
      </c>
    </row>
    <row r="2322" spans="1:13" x14ac:dyDescent="0.3">
      <c r="A2322" s="10">
        <v>7</v>
      </c>
      <c r="B2322" s="10" t="s">
        <v>1162</v>
      </c>
      <c r="C2322" s="162" t="s">
        <v>23778</v>
      </c>
      <c r="D2322" s="10" t="s">
        <v>393</v>
      </c>
      <c r="E2322" s="10">
        <v>250.788996</v>
      </c>
      <c r="F2322" s="10">
        <v>479.49929072999998</v>
      </c>
      <c r="G2322" s="10">
        <v>5.1557044000000003</v>
      </c>
      <c r="H2322" s="10">
        <v>0</v>
      </c>
      <c r="I2322" s="10">
        <v>13.4773713</v>
      </c>
      <c r="J2322" s="10">
        <v>40.944495234000001</v>
      </c>
      <c r="K2322" s="10">
        <v>0.116757099</v>
      </c>
      <c r="L2322" s="10">
        <v>0</v>
      </c>
      <c r="M2322" s="10">
        <f t="shared" si="42"/>
        <v>789.9826147629999</v>
      </c>
    </row>
    <row r="2323" spans="1:13" x14ac:dyDescent="0.3">
      <c r="A2323" s="10">
        <v>7</v>
      </c>
      <c r="B2323" s="10" t="s">
        <v>1162</v>
      </c>
      <c r="C2323" s="163" t="s">
        <v>23779</v>
      </c>
      <c r="D2323" s="10" t="s">
        <v>326</v>
      </c>
      <c r="E2323" s="10">
        <v>123.93108099999999</v>
      </c>
      <c r="F2323" s="10">
        <v>385.98048882000001</v>
      </c>
      <c r="G2323" s="10">
        <v>47.948311199999999</v>
      </c>
      <c r="H2323" s="10">
        <v>0</v>
      </c>
      <c r="I2323" s="10">
        <v>6.6535793000000005</v>
      </c>
      <c r="J2323" s="10">
        <v>32.975536274</v>
      </c>
      <c r="K2323" s="10">
        <v>1.085845846</v>
      </c>
      <c r="L2323" s="10">
        <v>0</v>
      </c>
      <c r="M2323" s="10">
        <f t="shared" si="42"/>
        <v>598.57484244</v>
      </c>
    </row>
    <row r="2324" spans="1:13" x14ac:dyDescent="0.3">
      <c r="A2324" s="10">
        <v>7</v>
      </c>
      <c r="B2324" s="10" t="s">
        <v>1162</v>
      </c>
      <c r="C2324" s="163" t="s">
        <v>23780</v>
      </c>
      <c r="D2324" s="10" t="s">
        <v>666</v>
      </c>
      <c r="E2324" s="10">
        <v>986.66866700000003</v>
      </c>
      <c r="F2324" s="10">
        <v>448.76819609</v>
      </c>
      <c r="G2324" s="10">
        <v>149.26627432000001</v>
      </c>
      <c r="H2324" s="10">
        <v>0</v>
      </c>
      <c r="I2324" s="10">
        <v>36.206002599999998</v>
      </c>
      <c r="J2324" s="10">
        <v>37.953957363999997</v>
      </c>
      <c r="K2324" s="10">
        <v>4.7369266699999999</v>
      </c>
      <c r="L2324" s="10">
        <v>0</v>
      </c>
      <c r="M2324" s="10">
        <f t="shared" si="42"/>
        <v>1663.6000240440001</v>
      </c>
    </row>
    <row r="2325" spans="1:13" x14ac:dyDescent="0.3">
      <c r="A2325" s="10">
        <v>7</v>
      </c>
      <c r="B2325" s="10" t="s">
        <v>1162</v>
      </c>
      <c r="C2325" s="163" t="s">
        <v>23781</v>
      </c>
      <c r="D2325" s="10" t="s">
        <v>1006</v>
      </c>
      <c r="E2325" s="10">
        <v>1043.110962</v>
      </c>
      <c r="F2325" s="10">
        <v>373.5085899</v>
      </c>
      <c r="G2325" s="10">
        <v>86.711233829999998</v>
      </c>
      <c r="H2325" s="10">
        <v>6.0529200000000003</v>
      </c>
      <c r="I2325" s="10">
        <v>36.576949999999997</v>
      </c>
      <c r="J2325" s="10">
        <v>31.923558421999999</v>
      </c>
      <c r="K2325" s="10">
        <v>2.6287328621000001</v>
      </c>
      <c r="L2325" s="10">
        <v>0.194048</v>
      </c>
      <c r="M2325" s="10">
        <f t="shared" si="42"/>
        <v>1580.7069950141001</v>
      </c>
    </row>
    <row r="2326" spans="1:13" x14ac:dyDescent="0.3">
      <c r="A2326" s="10">
        <v>7</v>
      </c>
      <c r="B2326" s="10" t="s">
        <v>1162</v>
      </c>
      <c r="C2326" s="163" t="s">
        <v>23782</v>
      </c>
      <c r="D2326" s="10" t="s">
        <v>327</v>
      </c>
      <c r="E2326" s="10">
        <v>103.790942</v>
      </c>
      <c r="F2326" s="10">
        <v>445.71566204999999</v>
      </c>
      <c r="G2326" s="10">
        <v>813.44376199999999</v>
      </c>
      <c r="H2326" s="10">
        <v>0</v>
      </c>
      <c r="I2326" s="10">
        <v>5.6114652999999999</v>
      </c>
      <c r="J2326" s="10">
        <v>38.160084972</v>
      </c>
      <c r="K2326" s="10">
        <v>25.841072220000001</v>
      </c>
      <c r="L2326" s="10">
        <v>0</v>
      </c>
      <c r="M2326" s="10">
        <f t="shared" si="42"/>
        <v>1432.5629885419999</v>
      </c>
    </row>
    <row r="2327" spans="1:13" x14ac:dyDescent="0.3">
      <c r="A2327" s="10">
        <v>7</v>
      </c>
      <c r="B2327" s="10" t="s">
        <v>1162</v>
      </c>
      <c r="C2327" s="163" t="s">
        <v>23783</v>
      </c>
      <c r="D2327" s="10" t="s">
        <v>23533</v>
      </c>
      <c r="E2327" s="10">
        <v>163.74103199999999</v>
      </c>
      <c r="F2327" s="10">
        <v>441.07090011000003</v>
      </c>
      <c r="G2327" s="10">
        <v>0</v>
      </c>
      <c r="H2327" s="10">
        <v>0</v>
      </c>
      <c r="I2327" s="10">
        <v>8.7387298000000015</v>
      </c>
      <c r="J2327" s="10">
        <v>37.693302809000002</v>
      </c>
      <c r="K2327" s="10">
        <v>0</v>
      </c>
      <c r="L2327" s="10">
        <v>0</v>
      </c>
      <c r="M2327" s="10">
        <f t="shared" si="42"/>
        <v>651.24396471900002</v>
      </c>
    </row>
    <row r="2328" spans="1:13" x14ac:dyDescent="0.3">
      <c r="A2328" s="10">
        <v>7</v>
      </c>
      <c r="B2328" s="10" t="s">
        <v>1162</v>
      </c>
      <c r="C2328" s="163" t="s">
        <v>23785</v>
      </c>
      <c r="D2328" s="10" t="s">
        <v>23784</v>
      </c>
      <c r="E2328" s="10">
        <v>73.641576000000001</v>
      </c>
      <c r="F2328" s="10">
        <v>326.76144950999998</v>
      </c>
      <c r="G2328" s="10">
        <v>17.112825999999998</v>
      </c>
      <c r="H2328" s="10">
        <v>0</v>
      </c>
      <c r="I2328" s="10">
        <v>3.8826390700000002</v>
      </c>
      <c r="J2328" s="10">
        <v>27.942030924000001</v>
      </c>
      <c r="K2328" s="10">
        <v>0.41084619999999999</v>
      </c>
      <c r="L2328" s="10">
        <v>0</v>
      </c>
      <c r="M2328" s="10">
        <f t="shared" si="42"/>
        <v>449.7513677039999</v>
      </c>
    </row>
    <row r="2329" spans="1:13" x14ac:dyDescent="0.3">
      <c r="A2329" s="10">
        <v>7</v>
      </c>
      <c r="B2329" s="10" t="s">
        <v>1162</v>
      </c>
      <c r="C2329" s="163" t="s">
        <v>23786</v>
      </c>
      <c r="D2329" s="10" t="s">
        <v>291</v>
      </c>
      <c r="E2329" s="10">
        <v>1027.227629</v>
      </c>
      <c r="F2329" s="10">
        <v>484.65651677</v>
      </c>
      <c r="G2329" s="10">
        <v>88.683412997999994</v>
      </c>
      <c r="H2329" s="10">
        <v>0</v>
      </c>
      <c r="I2329" s="10">
        <v>36.793525299999999</v>
      </c>
      <c r="J2329" s="10">
        <v>41.040015859</v>
      </c>
      <c r="K2329" s="10">
        <v>2.6593326811</v>
      </c>
      <c r="L2329" s="10">
        <v>0</v>
      </c>
      <c r="M2329" s="10">
        <f t="shared" si="42"/>
        <v>1681.0604326081002</v>
      </c>
    </row>
    <row r="2330" spans="1:13" x14ac:dyDescent="0.3">
      <c r="A2330" s="10">
        <v>7</v>
      </c>
      <c r="B2330" s="10" t="s">
        <v>1162</v>
      </c>
      <c r="C2330" s="163" t="s">
        <v>23787</v>
      </c>
      <c r="D2330" s="10" t="s">
        <v>329</v>
      </c>
      <c r="E2330" s="10">
        <v>94.232307000000006</v>
      </c>
      <c r="F2330" s="10">
        <v>439.86623645999998</v>
      </c>
      <c r="G2330" s="10">
        <v>18.283632332</v>
      </c>
      <c r="H2330" s="10">
        <v>0</v>
      </c>
      <c r="I2330" s="10">
        <v>5.0297389000000008</v>
      </c>
      <c r="J2330" s="10">
        <v>37.505537191999998</v>
      </c>
      <c r="K2330" s="10">
        <v>0.41692349550000002</v>
      </c>
      <c r="L2330" s="10">
        <v>0</v>
      </c>
      <c r="M2330" s="10">
        <f t="shared" si="42"/>
        <v>595.33437537949999</v>
      </c>
    </row>
    <row r="2331" spans="1:13" x14ac:dyDescent="0.3">
      <c r="A2331" s="10">
        <v>7</v>
      </c>
      <c r="B2331" s="10" t="s">
        <v>1162</v>
      </c>
      <c r="C2331" s="163" t="s">
        <v>23788</v>
      </c>
      <c r="D2331" s="10" t="s">
        <v>23537</v>
      </c>
      <c r="E2331" s="10">
        <v>141.669239</v>
      </c>
      <c r="F2331" s="10">
        <v>427.38643479000001</v>
      </c>
      <c r="G2331" s="10">
        <v>198.07959181000001</v>
      </c>
      <c r="H2331" s="10">
        <v>0</v>
      </c>
      <c r="I2331" s="10">
        <v>7.5534037999999999</v>
      </c>
      <c r="J2331" s="10">
        <v>36.492349066000003</v>
      </c>
      <c r="K2331" s="10">
        <v>6.1863680059000004</v>
      </c>
      <c r="L2331" s="10">
        <v>0</v>
      </c>
      <c r="M2331" s="10">
        <f t="shared" si="42"/>
        <v>817.36738647189998</v>
      </c>
    </row>
    <row r="2332" spans="1:13" x14ac:dyDescent="0.3">
      <c r="A2332" s="10">
        <v>7</v>
      </c>
      <c r="B2332" s="10" t="s">
        <v>1162</v>
      </c>
      <c r="C2332" s="163" t="s">
        <v>23789</v>
      </c>
      <c r="D2332" s="10" t="s">
        <v>357</v>
      </c>
      <c r="E2332" s="10">
        <v>1224.994359</v>
      </c>
      <c r="F2332" s="10">
        <v>504.27831653999999</v>
      </c>
      <c r="G2332" s="10">
        <v>1400.1723142000001</v>
      </c>
      <c r="H2332" s="10">
        <v>3.0986400000000001E-2</v>
      </c>
      <c r="I2332" s="10">
        <v>44.849629200000003</v>
      </c>
      <c r="J2332" s="10">
        <v>43.097445745000002</v>
      </c>
      <c r="K2332" s="10">
        <v>44.159092625</v>
      </c>
      <c r="L2332" s="10">
        <v>9.9338300000000003E-4</v>
      </c>
      <c r="M2332" s="10">
        <f t="shared" si="42"/>
        <v>3261.5831370930005</v>
      </c>
    </row>
    <row r="2333" spans="1:13" x14ac:dyDescent="0.3">
      <c r="A2333" s="10">
        <v>7</v>
      </c>
      <c r="B2333" s="10" t="s">
        <v>1162</v>
      </c>
      <c r="C2333" s="163" t="s">
        <v>23790</v>
      </c>
      <c r="D2333" s="10" t="s">
        <v>266</v>
      </c>
      <c r="E2333" s="10">
        <v>151.14343</v>
      </c>
      <c r="F2333" s="10">
        <v>293.76717324999998</v>
      </c>
      <c r="G2333" s="10">
        <v>472.48333000000002</v>
      </c>
      <c r="H2333" s="10">
        <v>0</v>
      </c>
      <c r="I2333" s="10">
        <v>8.1455947999999996</v>
      </c>
      <c r="J2333" s="10">
        <v>25.075933456000001</v>
      </c>
      <c r="K2333" s="10">
        <v>15.395776</v>
      </c>
      <c r="L2333" s="10">
        <v>0</v>
      </c>
      <c r="M2333" s="10">
        <f t="shared" si="42"/>
        <v>966.01123750600004</v>
      </c>
    </row>
    <row r="2334" spans="1:13" x14ac:dyDescent="0.3">
      <c r="A2334" s="10">
        <v>7</v>
      </c>
      <c r="B2334" s="10" t="s">
        <v>1162</v>
      </c>
      <c r="C2334" s="163" t="s">
        <v>23791</v>
      </c>
      <c r="D2334" s="10" t="s">
        <v>22836</v>
      </c>
      <c r="E2334" s="10">
        <v>99.850989999999996</v>
      </c>
      <c r="F2334" s="10">
        <v>318.01256840000002</v>
      </c>
      <c r="G2334" s="10">
        <v>0</v>
      </c>
      <c r="H2334" s="10">
        <v>0</v>
      </c>
      <c r="I2334" s="10">
        <v>5.3576518999999996</v>
      </c>
      <c r="J2334" s="10">
        <v>27.202590208</v>
      </c>
      <c r="K2334" s="10">
        <v>0</v>
      </c>
      <c r="L2334" s="10">
        <v>0</v>
      </c>
      <c r="M2334" s="10">
        <f t="shared" si="42"/>
        <v>450.423800508</v>
      </c>
    </row>
    <row r="2335" spans="1:13" x14ac:dyDescent="0.3">
      <c r="A2335" s="10">
        <v>7</v>
      </c>
      <c r="B2335" s="10" t="s">
        <v>1162</v>
      </c>
      <c r="C2335" s="163" t="s">
        <v>23792</v>
      </c>
      <c r="D2335" s="10" t="s">
        <v>85</v>
      </c>
      <c r="E2335" s="10">
        <v>102.510453</v>
      </c>
      <c r="F2335" s="10">
        <v>367.4055128</v>
      </c>
      <c r="G2335" s="10">
        <v>13.9998094</v>
      </c>
      <c r="H2335" s="10">
        <v>0</v>
      </c>
      <c r="I2335" s="10">
        <v>5.53015086</v>
      </c>
      <c r="J2335" s="10">
        <v>31.457917287000001</v>
      </c>
      <c r="K2335" s="10">
        <v>0.44473913700000001</v>
      </c>
      <c r="L2335" s="10">
        <v>0</v>
      </c>
      <c r="M2335" s="10">
        <f t="shared" si="42"/>
        <v>521.34858248400008</v>
      </c>
    </row>
    <row r="2336" spans="1:13" x14ac:dyDescent="0.3">
      <c r="A2336" s="10">
        <v>7</v>
      </c>
      <c r="B2336" s="10" t="s">
        <v>1162</v>
      </c>
      <c r="C2336" s="163" t="s">
        <v>23794</v>
      </c>
      <c r="D2336" s="10" t="s">
        <v>23793</v>
      </c>
      <c r="E2336" s="10">
        <v>126.509229</v>
      </c>
      <c r="F2336" s="10">
        <v>328.60136420999999</v>
      </c>
      <c r="G2336" s="10">
        <v>4.1945877999999999</v>
      </c>
      <c r="H2336" s="10">
        <v>0</v>
      </c>
      <c r="I2336" s="10">
        <v>6.7894245799999995</v>
      </c>
      <c r="J2336" s="10">
        <v>28.118728398999998</v>
      </c>
      <c r="K2336" s="10">
        <v>0.12202253</v>
      </c>
      <c r="L2336" s="10">
        <v>0</v>
      </c>
      <c r="M2336" s="10">
        <f t="shared" si="42"/>
        <v>494.33535651900002</v>
      </c>
    </row>
    <row r="2337" spans="1:13" x14ac:dyDescent="0.3">
      <c r="A2337" s="10">
        <v>7</v>
      </c>
      <c r="B2337" s="10" t="s">
        <v>1162</v>
      </c>
      <c r="C2337" s="163" t="s">
        <v>23795</v>
      </c>
      <c r="D2337" s="10" t="s">
        <v>352</v>
      </c>
      <c r="E2337" s="10">
        <v>1033.8262990000001</v>
      </c>
      <c r="F2337" s="10">
        <v>349.31502835999999</v>
      </c>
      <c r="G2337" s="10">
        <v>23.206925999999999</v>
      </c>
      <c r="H2337" s="10">
        <v>0</v>
      </c>
      <c r="I2337" s="10">
        <v>37.571211300000002</v>
      </c>
      <c r="J2337" s="10">
        <v>29.681202116000001</v>
      </c>
      <c r="K2337" s="10">
        <v>0.52554787999999997</v>
      </c>
      <c r="L2337" s="10">
        <v>0</v>
      </c>
      <c r="M2337" s="10">
        <f t="shared" si="42"/>
        <v>1474.126214656</v>
      </c>
    </row>
    <row r="2338" spans="1:13" x14ac:dyDescent="0.3">
      <c r="A2338" s="10">
        <v>7</v>
      </c>
      <c r="B2338" s="10" t="s">
        <v>1162</v>
      </c>
      <c r="C2338" s="163" t="s">
        <v>23796</v>
      </c>
      <c r="D2338" s="10" t="s">
        <v>163</v>
      </c>
      <c r="E2338" s="10">
        <v>93.839967999999999</v>
      </c>
      <c r="F2338" s="10">
        <v>274.91709255000001</v>
      </c>
      <c r="G2338" s="10">
        <v>25.7500988</v>
      </c>
      <c r="H2338" s="10">
        <v>48.6464</v>
      </c>
      <c r="I2338" s="10">
        <v>5.0032747999999998</v>
      </c>
      <c r="J2338" s="10">
        <v>23.144073150000001</v>
      </c>
      <c r="K2338" s="10">
        <v>0.58314140000000003</v>
      </c>
      <c r="L2338" s="10">
        <v>1.559537</v>
      </c>
      <c r="M2338" s="10">
        <f t="shared" si="42"/>
        <v>473.44358569999997</v>
      </c>
    </row>
    <row r="2339" spans="1:13" x14ac:dyDescent="0.3">
      <c r="A2339" s="10">
        <v>7</v>
      </c>
      <c r="B2339" s="10" t="s">
        <v>1162</v>
      </c>
      <c r="C2339" s="163" t="s">
        <v>23797</v>
      </c>
      <c r="D2339" s="10" t="s">
        <v>554</v>
      </c>
      <c r="E2339" s="10">
        <v>1218.9844000000001</v>
      </c>
      <c r="F2339" s="10">
        <v>526.68824132999998</v>
      </c>
      <c r="G2339" s="10">
        <v>31.365517100000002</v>
      </c>
      <c r="H2339" s="10">
        <v>0</v>
      </c>
      <c r="I2339" s="10">
        <v>46.948191999999999</v>
      </c>
      <c r="J2339" s="10">
        <v>44.835769994000003</v>
      </c>
      <c r="K2339" s="10">
        <v>0.71892811000000001</v>
      </c>
      <c r="L2339" s="10">
        <v>0</v>
      </c>
      <c r="M2339" s="10">
        <f t="shared" si="42"/>
        <v>1869.5410485340001</v>
      </c>
    </row>
    <row r="2340" spans="1:13" x14ac:dyDescent="0.3">
      <c r="A2340" s="10">
        <v>7</v>
      </c>
      <c r="B2340" s="10" t="s">
        <v>1162</v>
      </c>
      <c r="C2340" s="163" t="s">
        <v>23798</v>
      </c>
      <c r="D2340" s="10" t="s">
        <v>23</v>
      </c>
      <c r="E2340" s="10">
        <v>111.140674</v>
      </c>
      <c r="F2340" s="10">
        <v>235.21714957</v>
      </c>
      <c r="G2340" s="10">
        <v>594.00848800000006</v>
      </c>
      <c r="H2340" s="10">
        <v>0</v>
      </c>
      <c r="I2340" s="10">
        <v>6.0452069999999996</v>
      </c>
      <c r="J2340" s="10">
        <v>20.098963675</v>
      </c>
      <c r="K2340" s="10">
        <v>19.326899999999998</v>
      </c>
      <c r="L2340" s="10">
        <v>0</v>
      </c>
      <c r="M2340" s="10">
        <f t="shared" si="42"/>
        <v>985.83738224500019</v>
      </c>
    </row>
    <row r="2341" spans="1:13" x14ac:dyDescent="0.3">
      <c r="A2341" s="10">
        <v>7</v>
      </c>
      <c r="B2341" s="10" t="s">
        <v>1162</v>
      </c>
      <c r="C2341" s="163" t="s">
        <v>23799</v>
      </c>
      <c r="D2341" s="10" t="s">
        <v>334</v>
      </c>
      <c r="E2341" s="10">
        <v>1245.2033300000001</v>
      </c>
      <c r="F2341" s="10">
        <v>792.35894881000002</v>
      </c>
      <c r="G2341" s="10">
        <v>39.267772399999998</v>
      </c>
      <c r="H2341" s="10">
        <v>0</v>
      </c>
      <c r="I2341" s="10">
        <v>53.984039000000003</v>
      </c>
      <c r="J2341" s="10">
        <v>65.450747547999995</v>
      </c>
      <c r="K2341" s="10">
        <v>0.889262938</v>
      </c>
      <c r="L2341" s="10">
        <v>0</v>
      </c>
      <c r="M2341" s="10">
        <f t="shared" si="42"/>
        <v>2197.1541006959997</v>
      </c>
    </row>
    <row r="2342" spans="1:13" x14ac:dyDescent="0.3">
      <c r="A2342" s="10">
        <v>7</v>
      </c>
      <c r="B2342" s="10" t="s">
        <v>1162</v>
      </c>
      <c r="C2342" s="163" t="s">
        <v>23800</v>
      </c>
      <c r="D2342" s="10" t="s">
        <v>23297</v>
      </c>
      <c r="E2342" s="10">
        <v>127.906113</v>
      </c>
      <c r="F2342" s="10">
        <v>356.36766819000002</v>
      </c>
      <c r="G2342" s="10">
        <v>0</v>
      </c>
      <c r="H2342" s="10">
        <v>0</v>
      </c>
      <c r="I2342" s="10">
        <v>6.8341275999999995</v>
      </c>
      <c r="J2342" s="10">
        <v>30.385767007999998</v>
      </c>
      <c r="K2342" s="10">
        <v>0</v>
      </c>
      <c r="L2342" s="10">
        <v>0</v>
      </c>
      <c r="M2342" s="10">
        <f t="shared" si="42"/>
        <v>521.49367579800003</v>
      </c>
    </row>
    <row r="2343" spans="1:13" x14ac:dyDescent="0.3">
      <c r="A2343" s="10">
        <v>7</v>
      </c>
      <c r="B2343" s="10" t="s">
        <v>1162</v>
      </c>
      <c r="C2343" s="163" t="s">
        <v>23802</v>
      </c>
      <c r="D2343" s="10" t="s">
        <v>23801</v>
      </c>
      <c r="E2343" s="10">
        <v>109.63002399999999</v>
      </c>
      <c r="F2343" s="10">
        <v>316.17763464000001</v>
      </c>
      <c r="G2343" s="10">
        <v>6.8878630000000003</v>
      </c>
      <c r="H2343" s="10">
        <v>0</v>
      </c>
      <c r="I2343" s="10">
        <v>5.8697656</v>
      </c>
      <c r="J2343" s="10">
        <v>27.017389038000001</v>
      </c>
      <c r="K2343" s="10">
        <v>0.15598365</v>
      </c>
      <c r="L2343" s="10">
        <v>0</v>
      </c>
      <c r="M2343" s="10">
        <f t="shared" si="42"/>
        <v>465.73865992799995</v>
      </c>
    </row>
    <row r="2344" spans="1:13" x14ac:dyDescent="0.3">
      <c r="A2344" s="10">
        <v>7</v>
      </c>
      <c r="B2344" s="10" t="s">
        <v>1162</v>
      </c>
      <c r="C2344" s="163" t="s">
        <v>23804</v>
      </c>
      <c r="D2344" s="10" t="s">
        <v>23803</v>
      </c>
      <c r="E2344" s="10">
        <v>208.12654599999999</v>
      </c>
      <c r="F2344" s="10">
        <v>790.03190752</v>
      </c>
      <c r="G2344" s="10">
        <v>26.186649719999998</v>
      </c>
      <c r="H2344" s="10">
        <v>0</v>
      </c>
      <c r="I2344" s="10">
        <v>11.1843565</v>
      </c>
      <c r="J2344" s="10">
        <v>67.578260997000001</v>
      </c>
      <c r="K2344" s="10">
        <v>0.66637799099999995</v>
      </c>
      <c r="L2344" s="10">
        <v>0</v>
      </c>
      <c r="M2344" s="10">
        <f t="shared" si="42"/>
        <v>1103.7740987279999</v>
      </c>
    </row>
    <row r="2345" spans="1:13" x14ac:dyDescent="0.3">
      <c r="A2345" s="10">
        <v>7</v>
      </c>
      <c r="B2345" s="10" t="s">
        <v>1162</v>
      </c>
      <c r="C2345" s="163" t="s">
        <v>23805</v>
      </c>
      <c r="D2345" s="10" t="s">
        <v>228</v>
      </c>
      <c r="E2345" s="10">
        <v>214.610162</v>
      </c>
      <c r="F2345" s="10">
        <v>321.45042443</v>
      </c>
      <c r="G2345" s="10">
        <v>755.52750990000004</v>
      </c>
      <c r="H2345" s="10">
        <v>81.963130000000007</v>
      </c>
      <c r="I2345" s="10">
        <v>11.6803329</v>
      </c>
      <c r="J2345" s="10">
        <v>27.38637825</v>
      </c>
      <c r="K2345" s="10">
        <v>23.491144590000001</v>
      </c>
      <c r="L2345" s="10">
        <v>2.6276250000000001</v>
      </c>
      <c r="M2345" s="10">
        <f t="shared" si="42"/>
        <v>1438.7367070700002</v>
      </c>
    </row>
    <row r="2346" spans="1:13" x14ac:dyDescent="0.3">
      <c r="A2346" s="10">
        <v>7</v>
      </c>
      <c r="B2346" s="10" t="s">
        <v>1162</v>
      </c>
      <c r="C2346" s="163" t="s">
        <v>23806</v>
      </c>
      <c r="D2346" s="10" t="s">
        <v>359</v>
      </c>
      <c r="E2346" s="10">
        <v>988.03300000000002</v>
      </c>
      <c r="F2346" s="10">
        <v>823.40048008999997</v>
      </c>
      <c r="G2346" s="10">
        <v>850.86944883000001</v>
      </c>
      <c r="H2346" s="10">
        <v>0</v>
      </c>
      <c r="I2346" s="10">
        <v>50.244364000000004</v>
      </c>
      <c r="J2346" s="10">
        <v>69.409619770999996</v>
      </c>
      <c r="K2346" s="10">
        <v>26.798948322000001</v>
      </c>
      <c r="L2346" s="10">
        <v>0</v>
      </c>
      <c r="M2346" s="10">
        <f t="shared" si="42"/>
        <v>2808.7558610130004</v>
      </c>
    </row>
    <row r="2347" spans="1:13" x14ac:dyDescent="0.3">
      <c r="A2347" s="10">
        <v>7</v>
      </c>
      <c r="B2347" s="10" t="s">
        <v>1162</v>
      </c>
      <c r="C2347" s="163" t="s">
        <v>23808</v>
      </c>
      <c r="D2347" s="10" t="s">
        <v>23807</v>
      </c>
      <c r="E2347" s="10">
        <v>129.293609</v>
      </c>
      <c r="F2347" s="10">
        <v>228.10842098000001</v>
      </c>
      <c r="G2347" s="10">
        <v>14.087629</v>
      </c>
      <c r="H2347" s="10">
        <v>40.2453</v>
      </c>
      <c r="I2347" s="10">
        <v>6.9476761000000007</v>
      </c>
      <c r="J2347" s="10">
        <v>18.978258633999999</v>
      </c>
      <c r="K2347" s="10">
        <v>0.31903049999999999</v>
      </c>
      <c r="L2347" s="10">
        <v>1.2902089999999999</v>
      </c>
      <c r="M2347" s="10">
        <f t="shared" si="42"/>
        <v>439.270133214</v>
      </c>
    </row>
    <row r="2348" spans="1:13" x14ac:dyDescent="0.3">
      <c r="A2348" s="10">
        <v>7</v>
      </c>
      <c r="B2348" s="10" t="s">
        <v>1162</v>
      </c>
      <c r="C2348" s="163" t="s">
        <v>23809</v>
      </c>
      <c r="D2348" s="10" t="s">
        <v>720</v>
      </c>
      <c r="E2348" s="10">
        <v>115.55710599999999</v>
      </c>
      <c r="F2348" s="10">
        <v>117.88813825</v>
      </c>
      <c r="G2348" s="10">
        <v>788.04575199999999</v>
      </c>
      <c r="H2348" s="10">
        <v>0</v>
      </c>
      <c r="I2348" s="10">
        <v>6.2801577999999996</v>
      </c>
      <c r="J2348" s="10">
        <v>10.054891989</v>
      </c>
      <c r="K2348" s="10">
        <v>24.079349300000001</v>
      </c>
      <c r="L2348" s="10">
        <v>0</v>
      </c>
      <c r="M2348" s="10">
        <f t="shared" si="42"/>
        <v>1061.9053953390001</v>
      </c>
    </row>
    <row r="2349" spans="1:13" x14ac:dyDescent="0.3">
      <c r="A2349" s="10">
        <v>7</v>
      </c>
      <c r="B2349" s="10" t="s">
        <v>1162</v>
      </c>
      <c r="C2349" s="163" t="s">
        <v>23810</v>
      </c>
      <c r="D2349" s="10" t="s">
        <v>524</v>
      </c>
      <c r="E2349" s="10">
        <v>82.191219000000004</v>
      </c>
      <c r="F2349" s="10">
        <v>430.6419133</v>
      </c>
      <c r="G2349" s="10">
        <v>107.07104</v>
      </c>
      <c r="H2349" s="10">
        <v>0</v>
      </c>
      <c r="I2349" s="10">
        <v>4.3260857100000001</v>
      </c>
      <c r="J2349" s="10">
        <v>36.842078626000003</v>
      </c>
      <c r="K2349" s="10">
        <v>3.2280921999999999</v>
      </c>
      <c r="L2349" s="10">
        <v>0</v>
      </c>
      <c r="M2349" s="10">
        <f t="shared" si="42"/>
        <v>664.30042883600004</v>
      </c>
    </row>
    <row r="2350" spans="1:13" x14ac:dyDescent="0.3">
      <c r="A2350" s="10">
        <v>7</v>
      </c>
      <c r="B2350" s="10" t="s">
        <v>1162</v>
      </c>
      <c r="C2350" s="163" t="s">
        <v>23811</v>
      </c>
      <c r="D2350" s="10" t="s">
        <v>25</v>
      </c>
      <c r="E2350" s="10">
        <v>176.186948</v>
      </c>
      <c r="F2350" s="10">
        <v>246.26488549999999</v>
      </c>
      <c r="G2350" s="10">
        <v>6.7541029999999997</v>
      </c>
      <c r="H2350" s="10">
        <v>0</v>
      </c>
      <c r="I2350" s="10">
        <v>8.3303303999999994</v>
      </c>
      <c r="J2350" s="10">
        <v>20.630730581000002</v>
      </c>
      <c r="K2350" s="10">
        <v>0.15295441700000001</v>
      </c>
      <c r="L2350" s="10">
        <v>0</v>
      </c>
      <c r="M2350" s="10">
        <f t="shared" si="42"/>
        <v>458.319951898</v>
      </c>
    </row>
    <row r="2351" spans="1:13" x14ac:dyDescent="0.3">
      <c r="A2351" s="10">
        <v>7</v>
      </c>
      <c r="B2351" s="10" t="s">
        <v>1162</v>
      </c>
      <c r="C2351" s="163" t="s">
        <v>23813</v>
      </c>
      <c r="D2351" s="10" t="s">
        <v>23812</v>
      </c>
      <c r="E2351" s="10">
        <v>173.69010400000002</v>
      </c>
      <c r="F2351" s="10">
        <v>384.44504187000001</v>
      </c>
      <c r="G2351" s="10">
        <v>6.0208521099999999</v>
      </c>
      <c r="H2351" s="10">
        <v>0</v>
      </c>
      <c r="I2351" s="10">
        <v>9.4350036000000017</v>
      </c>
      <c r="J2351" s="10">
        <v>32.719008252000002</v>
      </c>
      <c r="K2351" s="10">
        <v>0.191267573</v>
      </c>
      <c r="L2351" s="10">
        <v>0</v>
      </c>
      <c r="M2351" s="10">
        <f t="shared" si="42"/>
        <v>606.501277405</v>
      </c>
    </row>
    <row r="2352" spans="1:13" x14ac:dyDescent="0.3">
      <c r="A2352" s="10">
        <v>7</v>
      </c>
      <c r="B2352" s="10" t="s">
        <v>1162</v>
      </c>
      <c r="C2352" s="163" t="s">
        <v>23814</v>
      </c>
      <c r="D2352" s="10" t="s">
        <v>234</v>
      </c>
      <c r="E2352" s="10">
        <v>229.41542699999999</v>
      </c>
      <c r="F2352" s="10">
        <v>326.03361023999997</v>
      </c>
      <c r="G2352" s="10">
        <v>130.51416399999999</v>
      </c>
      <c r="H2352" s="10">
        <v>0</v>
      </c>
      <c r="I2352" s="10">
        <v>12.3950359</v>
      </c>
      <c r="J2352" s="10">
        <v>27.162023071</v>
      </c>
      <c r="K2352" s="10">
        <v>4.1661392099999999</v>
      </c>
      <c r="L2352" s="10">
        <v>0</v>
      </c>
      <c r="M2352" s="10">
        <f t="shared" si="42"/>
        <v>729.68639942100003</v>
      </c>
    </row>
    <row r="2353" spans="1:13" x14ac:dyDescent="0.3">
      <c r="A2353" s="10">
        <v>7</v>
      </c>
      <c r="B2353" s="10" t="s">
        <v>1162</v>
      </c>
      <c r="C2353" s="163" t="s">
        <v>23815</v>
      </c>
      <c r="D2353" s="10" t="s">
        <v>1313</v>
      </c>
      <c r="E2353" s="10">
        <v>221.88467599999998</v>
      </c>
      <c r="F2353" s="10">
        <v>468.82403663999997</v>
      </c>
      <c r="G2353" s="10">
        <v>963.98646599999995</v>
      </c>
      <c r="H2353" s="10">
        <v>0</v>
      </c>
      <c r="I2353" s="10">
        <v>12.0117314</v>
      </c>
      <c r="J2353" s="10">
        <v>39.727860188999998</v>
      </c>
      <c r="K2353" s="10">
        <v>30.064881647</v>
      </c>
      <c r="L2353" s="10">
        <v>0</v>
      </c>
      <c r="M2353" s="10">
        <f t="shared" si="42"/>
        <v>1736.4996518759999</v>
      </c>
    </row>
    <row r="2354" spans="1:13" x14ac:dyDescent="0.3">
      <c r="A2354" s="10">
        <v>7</v>
      </c>
      <c r="B2354" s="10" t="s">
        <v>1162</v>
      </c>
      <c r="C2354" s="163" t="s">
        <v>23817</v>
      </c>
      <c r="D2354" s="10" t="s">
        <v>23816</v>
      </c>
      <c r="E2354" s="10">
        <v>828.51421700000003</v>
      </c>
      <c r="F2354" s="10">
        <v>305.18963252999998</v>
      </c>
      <c r="G2354" s="10">
        <v>729.30350369999996</v>
      </c>
      <c r="H2354" s="10">
        <v>3.8513299999999999</v>
      </c>
      <c r="I2354" s="10">
        <v>31.600255000000001</v>
      </c>
      <c r="J2354" s="10">
        <v>26.121146406000001</v>
      </c>
      <c r="K2354" s="10">
        <v>22.109525507000001</v>
      </c>
      <c r="L2354" s="10">
        <v>0.123469</v>
      </c>
      <c r="M2354" s="10">
        <f t="shared" si="42"/>
        <v>1946.8130791429999</v>
      </c>
    </row>
    <row r="2355" spans="1:13" x14ac:dyDescent="0.3">
      <c r="A2355" s="10">
        <v>7</v>
      </c>
      <c r="B2355" s="10" t="s">
        <v>1162</v>
      </c>
      <c r="C2355" s="163" t="s">
        <v>23818</v>
      </c>
      <c r="D2355" s="10" t="s">
        <v>23322</v>
      </c>
      <c r="E2355" s="10">
        <v>43.326468999999996</v>
      </c>
      <c r="F2355" s="10">
        <v>365.73911113999998</v>
      </c>
      <c r="G2355" s="10">
        <v>28.584413399999999</v>
      </c>
      <c r="H2355" s="10">
        <v>0</v>
      </c>
      <c r="I2355" s="10">
        <v>2.2787802500000001</v>
      </c>
      <c r="J2355" s="10">
        <v>31.281974308999999</v>
      </c>
      <c r="K2355" s="10">
        <v>0.64732723000000003</v>
      </c>
      <c r="L2355" s="10">
        <v>0</v>
      </c>
      <c r="M2355" s="10">
        <f t="shared" si="42"/>
        <v>471.85807532899997</v>
      </c>
    </row>
    <row r="2356" spans="1:13" x14ac:dyDescent="0.3">
      <c r="A2356" s="10">
        <v>7</v>
      </c>
      <c r="B2356" s="10" t="s">
        <v>1162</v>
      </c>
      <c r="C2356" s="163" t="s">
        <v>23820</v>
      </c>
      <c r="D2356" s="10" t="s">
        <v>23819</v>
      </c>
      <c r="E2356" s="10">
        <v>1049.8189540000001</v>
      </c>
      <c r="F2356" s="10">
        <v>459.40498936</v>
      </c>
      <c r="G2356" s="10">
        <v>139.98487230000001</v>
      </c>
      <c r="H2356" s="10">
        <v>2.9663100000000001E-2</v>
      </c>
      <c r="I2356" s="10">
        <v>36.404055499999998</v>
      </c>
      <c r="J2356" s="10">
        <v>39.201155978000003</v>
      </c>
      <c r="K2356" s="10">
        <v>4.4469721699999996</v>
      </c>
      <c r="L2356" s="10">
        <v>9.5095900000000003E-4</v>
      </c>
      <c r="M2356" s="10">
        <f t="shared" si="42"/>
        <v>1729.2916133670001</v>
      </c>
    </row>
    <row r="2357" spans="1:13" x14ac:dyDescent="0.3">
      <c r="A2357" s="10">
        <v>7</v>
      </c>
      <c r="B2357" s="10" t="s">
        <v>1162</v>
      </c>
      <c r="C2357" s="163" t="s">
        <v>23821</v>
      </c>
      <c r="D2357" s="10" t="s">
        <v>557</v>
      </c>
      <c r="E2357" s="10">
        <v>113.77987299999999</v>
      </c>
      <c r="F2357" s="10">
        <v>147.24917489000001</v>
      </c>
      <c r="G2357" s="10">
        <v>711.37140399999998</v>
      </c>
      <c r="H2357" s="10">
        <v>0</v>
      </c>
      <c r="I2357" s="10">
        <v>6.1956796000000001</v>
      </c>
      <c r="J2357" s="10">
        <v>12.638948634</v>
      </c>
      <c r="K2357" s="10">
        <v>22.00504535</v>
      </c>
      <c r="L2357" s="10">
        <v>0</v>
      </c>
      <c r="M2357" s="10">
        <f t="shared" si="42"/>
        <v>1013.240125474</v>
      </c>
    </row>
    <row r="2358" spans="1:13" x14ac:dyDescent="0.3">
      <c r="A2358" s="10">
        <v>7</v>
      </c>
      <c r="B2358" s="10" t="s">
        <v>1162</v>
      </c>
      <c r="C2358" s="163" t="s">
        <v>23822</v>
      </c>
      <c r="D2358" s="10" t="s">
        <v>29</v>
      </c>
      <c r="E2358" s="10">
        <v>109.030524</v>
      </c>
      <c r="F2358" s="10">
        <v>278.23311539999997</v>
      </c>
      <c r="G2358" s="10">
        <v>637.89697076000004</v>
      </c>
      <c r="H2358" s="10">
        <v>0</v>
      </c>
      <c r="I2358" s="10">
        <v>5.91296628</v>
      </c>
      <c r="J2358" s="10">
        <v>23.609784313999999</v>
      </c>
      <c r="K2358" s="10">
        <v>19.338440276</v>
      </c>
      <c r="L2358" s="10">
        <v>0</v>
      </c>
      <c r="M2358" s="10">
        <f t="shared" si="42"/>
        <v>1074.0218010300002</v>
      </c>
    </row>
    <row r="2359" spans="1:13" x14ac:dyDescent="0.3">
      <c r="A2359" s="10">
        <v>7</v>
      </c>
      <c r="B2359" s="10" t="s">
        <v>1162</v>
      </c>
      <c r="C2359" s="163" t="s">
        <v>23823</v>
      </c>
      <c r="D2359" s="10" t="s">
        <v>1166</v>
      </c>
      <c r="E2359" s="10">
        <v>164.31572899999998</v>
      </c>
      <c r="F2359" s="10">
        <v>352.83593300000001</v>
      </c>
      <c r="G2359" s="10">
        <v>35.462433599999997</v>
      </c>
      <c r="H2359" s="10">
        <v>40.738577999999997</v>
      </c>
      <c r="I2359" s="10">
        <v>8.9565394000000005</v>
      </c>
      <c r="J2359" s="10">
        <v>29.708585189000001</v>
      </c>
      <c r="K2359" s="10">
        <v>0.80308881399999998</v>
      </c>
      <c r="L2359" s="10">
        <v>1.3060258</v>
      </c>
      <c r="M2359" s="10">
        <f t="shared" si="42"/>
        <v>634.12691280299998</v>
      </c>
    </row>
    <row r="2360" spans="1:13" x14ac:dyDescent="0.3">
      <c r="A2360" s="10">
        <v>7</v>
      </c>
      <c r="B2360" s="10" t="s">
        <v>1162</v>
      </c>
      <c r="C2360" s="163" t="s">
        <v>23825</v>
      </c>
      <c r="D2360" s="10" t="s">
        <v>23824</v>
      </c>
      <c r="E2360" s="10">
        <v>119.02316999999999</v>
      </c>
      <c r="F2360" s="10">
        <v>489.29195315999999</v>
      </c>
      <c r="G2360" s="10">
        <v>53.824440500000001</v>
      </c>
      <c r="H2360" s="10">
        <v>0</v>
      </c>
      <c r="I2360" s="10">
        <v>6.3544260000000001</v>
      </c>
      <c r="J2360" s="10">
        <v>41.821756284999999</v>
      </c>
      <c r="K2360" s="10">
        <v>1.4445802599999999</v>
      </c>
      <c r="L2360" s="10">
        <v>0</v>
      </c>
      <c r="M2360" s="10">
        <f t="shared" si="42"/>
        <v>711.76032620499996</v>
      </c>
    </row>
    <row r="2361" spans="1:13" x14ac:dyDescent="0.3">
      <c r="A2361" s="10">
        <v>7</v>
      </c>
      <c r="B2361" s="10" t="s">
        <v>1162</v>
      </c>
      <c r="C2361" s="163" t="s">
        <v>23826</v>
      </c>
      <c r="D2361" s="10" t="s">
        <v>239</v>
      </c>
      <c r="E2361" s="10">
        <v>60.670650000000002</v>
      </c>
      <c r="F2361" s="10">
        <v>333.33198163999998</v>
      </c>
      <c r="G2361" s="10">
        <v>42.900103199999997</v>
      </c>
      <c r="H2361" s="10">
        <v>0</v>
      </c>
      <c r="I2361" s="10">
        <v>3.2570311999999997</v>
      </c>
      <c r="J2361" s="10">
        <v>28.516916464000001</v>
      </c>
      <c r="K2361" s="10">
        <v>1.2571515026</v>
      </c>
      <c r="L2361" s="10">
        <v>0</v>
      </c>
      <c r="M2361" s="10">
        <f t="shared" si="42"/>
        <v>469.93383400659997</v>
      </c>
    </row>
    <row r="2362" spans="1:13" x14ac:dyDescent="0.3">
      <c r="A2362" s="10">
        <v>7</v>
      </c>
      <c r="B2362" s="10" t="s">
        <v>1162</v>
      </c>
      <c r="C2362" s="163" t="s">
        <v>23827</v>
      </c>
      <c r="D2362" s="10" t="s">
        <v>935</v>
      </c>
      <c r="E2362" s="10">
        <v>123.003576</v>
      </c>
      <c r="F2362" s="10">
        <v>356.11616165999999</v>
      </c>
      <c r="G2362" s="10">
        <v>2.5652498199999998E-2</v>
      </c>
      <c r="H2362" s="10">
        <v>0</v>
      </c>
      <c r="I2362" s="10">
        <v>6.7203461999999998</v>
      </c>
      <c r="J2362" s="10">
        <v>30.450329608000001</v>
      </c>
      <c r="K2362" s="10">
        <v>7.776781E-4</v>
      </c>
      <c r="L2362" s="10">
        <v>0</v>
      </c>
      <c r="M2362" s="10">
        <f t="shared" si="42"/>
        <v>516.31684364429998</v>
      </c>
    </row>
    <row r="2363" spans="1:13" x14ac:dyDescent="0.3">
      <c r="A2363" s="10">
        <v>7</v>
      </c>
      <c r="B2363" s="10" t="s">
        <v>1162</v>
      </c>
      <c r="C2363" s="163" t="s">
        <v>23828</v>
      </c>
      <c r="D2363" s="10" t="s">
        <v>361</v>
      </c>
      <c r="E2363" s="10">
        <v>85.693714999999997</v>
      </c>
      <c r="F2363" s="10">
        <v>428.40981104000002</v>
      </c>
      <c r="G2363" s="10">
        <v>27.04368655</v>
      </c>
      <c r="H2363" s="10">
        <v>0</v>
      </c>
      <c r="I2363" s="10">
        <v>4.5891864</v>
      </c>
      <c r="J2363" s="10">
        <v>36.344753296999997</v>
      </c>
      <c r="K2363" s="10">
        <v>0.69781239569999998</v>
      </c>
      <c r="L2363" s="10">
        <v>0</v>
      </c>
      <c r="M2363" s="10">
        <f t="shared" si="42"/>
        <v>582.77896468270001</v>
      </c>
    </row>
    <row r="2364" spans="1:13" x14ac:dyDescent="0.3">
      <c r="A2364" s="10">
        <v>7</v>
      </c>
      <c r="B2364" s="10" t="s">
        <v>1162</v>
      </c>
      <c r="C2364" s="163" t="s">
        <v>23830</v>
      </c>
      <c r="D2364" s="10" t="s">
        <v>23829</v>
      </c>
      <c r="E2364" s="10">
        <v>186.67043000000001</v>
      </c>
      <c r="F2364" s="10">
        <v>669.28317203999995</v>
      </c>
      <c r="G2364" s="10">
        <v>287.07961019999999</v>
      </c>
      <c r="H2364" s="10">
        <v>0</v>
      </c>
      <c r="I2364" s="10">
        <v>9.9848289000000001</v>
      </c>
      <c r="J2364" s="10">
        <v>56.879394728000001</v>
      </c>
      <c r="K2364" s="10">
        <v>8.5110685089999993</v>
      </c>
      <c r="L2364" s="10">
        <v>0</v>
      </c>
      <c r="M2364" s="10">
        <f t="shared" si="42"/>
        <v>1218.4085043770001</v>
      </c>
    </row>
    <row r="2365" spans="1:13" x14ac:dyDescent="0.3">
      <c r="A2365" s="10">
        <v>7</v>
      </c>
      <c r="B2365" s="10" t="s">
        <v>1162</v>
      </c>
      <c r="C2365" s="163" t="s">
        <v>23832</v>
      </c>
      <c r="D2365" s="10" t="s">
        <v>23831</v>
      </c>
      <c r="E2365" s="10">
        <v>88.992490000000004</v>
      </c>
      <c r="F2365" s="10">
        <v>472.35323807999998</v>
      </c>
      <c r="G2365" s="10">
        <v>16.733754470000001</v>
      </c>
      <c r="H2365" s="10">
        <v>0</v>
      </c>
      <c r="I2365" s="10">
        <v>4.7522314400000001</v>
      </c>
      <c r="J2365" s="10">
        <v>40.258640616999998</v>
      </c>
      <c r="K2365" s="10">
        <v>0.50780039200000004</v>
      </c>
      <c r="L2365" s="10">
        <v>0</v>
      </c>
      <c r="M2365" s="10">
        <f t="shared" si="42"/>
        <v>623.59815499899992</v>
      </c>
    </row>
    <row r="2366" spans="1:13" x14ac:dyDescent="0.3">
      <c r="A2366" s="10">
        <v>7</v>
      </c>
      <c r="B2366" s="10" t="s">
        <v>1162</v>
      </c>
      <c r="C2366" s="163" t="s">
        <v>23833</v>
      </c>
      <c r="D2366" s="10" t="s">
        <v>66</v>
      </c>
      <c r="E2366" s="10">
        <v>1346.2257299999999</v>
      </c>
      <c r="F2366" s="10">
        <v>2031.8986752000001</v>
      </c>
      <c r="G2366" s="10">
        <v>544.39509340999996</v>
      </c>
      <c r="H2366" s="10">
        <v>0</v>
      </c>
      <c r="I2366" s="10">
        <v>73.699263999999999</v>
      </c>
      <c r="J2366" s="10">
        <v>169.31648605000001</v>
      </c>
      <c r="K2366" s="10">
        <v>15.730768376</v>
      </c>
      <c r="L2366" s="10">
        <v>0</v>
      </c>
      <c r="M2366" s="10">
        <f t="shared" si="42"/>
        <v>4181.2660170359995</v>
      </c>
    </row>
    <row r="2367" spans="1:13" x14ac:dyDescent="0.3">
      <c r="A2367" s="10">
        <v>7</v>
      </c>
      <c r="B2367" s="10" t="s">
        <v>1162</v>
      </c>
      <c r="C2367" s="163" t="s">
        <v>23834</v>
      </c>
      <c r="D2367" s="10" t="s">
        <v>1168</v>
      </c>
      <c r="E2367" s="10">
        <v>3432.1158799999998</v>
      </c>
      <c r="F2367" s="10">
        <v>2089.1314864999999</v>
      </c>
      <c r="G2367" s="10">
        <v>1118.1421840999999</v>
      </c>
      <c r="H2367" s="10">
        <v>3.4939399</v>
      </c>
      <c r="I2367" s="10">
        <v>124.70063690000001</v>
      </c>
      <c r="J2367" s="10">
        <v>174.75962828999999</v>
      </c>
      <c r="K2367" s="10">
        <v>32.829132528999999</v>
      </c>
      <c r="L2367" s="10">
        <v>0.112011471</v>
      </c>
      <c r="M2367" s="10">
        <f t="shared" si="42"/>
        <v>6975.2848996900011</v>
      </c>
    </row>
    <row r="2368" spans="1:13" x14ac:dyDescent="0.3">
      <c r="A2368" s="10">
        <v>7</v>
      </c>
      <c r="B2368" s="10" t="s">
        <v>1162</v>
      </c>
      <c r="C2368" s="163" t="s">
        <v>23836</v>
      </c>
      <c r="D2368" s="10" t="s">
        <v>23835</v>
      </c>
      <c r="E2368" s="10">
        <v>1044.3453179999999</v>
      </c>
      <c r="F2368" s="10">
        <v>376.15162480999999</v>
      </c>
      <c r="G2368" s="10">
        <v>24.091148400000002</v>
      </c>
      <c r="H2368" s="10">
        <v>0</v>
      </c>
      <c r="I2368" s="10">
        <v>38.149481600000001</v>
      </c>
      <c r="J2368" s="10">
        <v>32.146366334</v>
      </c>
      <c r="K2368" s="10">
        <v>0.59485931199999997</v>
      </c>
      <c r="L2368" s="10">
        <v>0</v>
      </c>
      <c r="M2368" s="10">
        <f t="shared" si="42"/>
        <v>1515.4787984559998</v>
      </c>
    </row>
    <row r="2369" spans="1:13" x14ac:dyDescent="0.3">
      <c r="A2369" s="10">
        <v>7</v>
      </c>
      <c r="B2369" s="10" t="s">
        <v>1162</v>
      </c>
      <c r="C2369" s="163" t="s">
        <v>23838</v>
      </c>
      <c r="D2369" s="10" t="s">
        <v>23837</v>
      </c>
      <c r="E2369" s="10">
        <v>29.190815199999999</v>
      </c>
      <c r="F2369" s="10">
        <v>176.66265956000001</v>
      </c>
      <c r="G2369" s="10">
        <v>0</v>
      </c>
      <c r="H2369" s="10">
        <v>0</v>
      </c>
      <c r="I2369" s="10">
        <v>1.5401419199999999</v>
      </c>
      <c r="J2369" s="10">
        <v>15.094251235</v>
      </c>
      <c r="K2369" s="10">
        <v>0</v>
      </c>
      <c r="L2369" s="10">
        <v>0</v>
      </c>
      <c r="M2369" s="10">
        <f t="shared" si="42"/>
        <v>222.48786791500001</v>
      </c>
    </row>
    <row r="2370" spans="1:13" x14ac:dyDescent="0.3">
      <c r="A2370" s="10">
        <v>7</v>
      </c>
      <c r="B2370" s="10" t="s">
        <v>1162</v>
      </c>
      <c r="C2370" s="163" t="s">
        <v>23840</v>
      </c>
      <c r="D2370" s="10" t="s">
        <v>23839</v>
      </c>
      <c r="E2370" s="10">
        <v>176.92519700000003</v>
      </c>
      <c r="F2370" s="10">
        <v>443.50262085999998</v>
      </c>
      <c r="G2370" s="10">
        <v>13.919964650000001</v>
      </c>
      <c r="H2370" s="10">
        <v>0</v>
      </c>
      <c r="I2370" s="10">
        <v>9.4880478999999998</v>
      </c>
      <c r="J2370" s="10">
        <v>37.759859865000003</v>
      </c>
      <c r="K2370" s="10">
        <v>0.40493836</v>
      </c>
      <c r="L2370" s="10">
        <v>0</v>
      </c>
      <c r="M2370" s="10">
        <f t="shared" si="42"/>
        <v>682.00062863499988</v>
      </c>
    </row>
    <row r="2371" spans="1:13" x14ac:dyDescent="0.3">
      <c r="A2371" s="10">
        <v>7</v>
      </c>
      <c r="B2371" s="10" t="s">
        <v>1162</v>
      </c>
      <c r="C2371" s="163" t="s">
        <v>23841</v>
      </c>
      <c r="D2371" s="10" t="s">
        <v>363</v>
      </c>
      <c r="E2371" s="10">
        <v>844.63381000000004</v>
      </c>
      <c r="F2371" s="10">
        <v>751.31507031000001</v>
      </c>
      <c r="G2371" s="10">
        <v>46.333592500000002</v>
      </c>
      <c r="H2371" s="10">
        <v>258.91526399999998</v>
      </c>
      <c r="I2371" s="10">
        <v>42.366650499999999</v>
      </c>
      <c r="J2371" s="10">
        <v>63.176478734</v>
      </c>
      <c r="K2371" s="10">
        <v>1.0493872879999999</v>
      </c>
      <c r="L2371" s="10">
        <v>8.3004768000000002</v>
      </c>
      <c r="M2371" s="10">
        <f t="shared" si="42"/>
        <v>2016.0907301320001</v>
      </c>
    </row>
    <row r="2372" spans="1:13" x14ac:dyDescent="0.3">
      <c r="A2372" s="10">
        <v>7</v>
      </c>
      <c r="B2372" s="10" t="s">
        <v>1162</v>
      </c>
      <c r="C2372" s="163" t="s">
        <v>23842</v>
      </c>
      <c r="D2372" s="10" t="s">
        <v>34</v>
      </c>
      <c r="E2372" s="10">
        <v>85.909340999999998</v>
      </c>
      <c r="F2372" s="10">
        <v>445.17729207999997</v>
      </c>
      <c r="G2372" s="10">
        <v>15.412326999999999</v>
      </c>
      <c r="H2372" s="10">
        <v>0</v>
      </c>
      <c r="I2372" s="10">
        <v>4.6058608799999998</v>
      </c>
      <c r="J2372" s="10">
        <v>37.989171214999999</v>
      </c>
      <c r="K2372" s="10">
        <v>0.46723955</v>
      </c>
      <c r="L2372" s="10">
        <v>0</v>
      </c>
      <c r="M2372" s="10">
        <f t="shared" si="42"/>
        <v>589.56123172500008</v>
      </c>
    </row>
    <row r="2373" spans="1:13" x14ac:dyDescent="0.3">
      <c r="A2373" s="10">
        <v>7</v>
      </c>
      <c r="B2373" s="10" t="s">
        <v>1162</v>
      </c>
      <c r="C2373" s="163" t="s">
        <v>23844</v>
      </c>
      <c r="D2373" s="10" t="s">
        <v>23843</v>
      </c>
      <c r="E2373" s="10">
        <v>244.00961899999999</v>
      </c>
      <c r="F2373" s="10">
        <v>717.13359852999997</v>
      </c>
      <c r="G2373" s="10">
        <v>205.88678150000001</v>
      </c>
      <c r="H2373" s="10">
        <v>0</v>
      </c>
      <c r="I2373" s="10">
        <v>13.106933999999999</v>
      </c>
      <c r="J2373" s="10">
        <v>61.281685357999997</v>
      </c>
      <c r="K2373" s="10">
        <v>6.1954518839999997</v>
      </c>
      <c r="L2373" s="10">
        <v>0</v>
      </c>
      <c r="M2373" s="10">
        <f t="shared" si="42"/>
        <v>1247.6140702719999</v>
      </c>
    </row>
    <row r="2374" spans="1:13" x14ac:dyDescent="0.3">
      <c r="A2374" s="10">
        <v>7</v>
      </c>
      <c r="B2374" s="10" t="s">
        <v>1162</v>
      </c>
      <c r="C2374" s="163" t="s">
        <v>23845</v>
      </c>
      <c r="D2374" s="10" t="s">
        <v>364</v>
      </c>
      <c r="E2374" s="10">
        <v>1078.50271</v>
      </c>
      <c r="F2374" s="10">
        <v>751.30706931999998</v>
      </c>
      <c r="G2374" s="10">
        <v>1067.88743</v>
      </c>
      <c r="H2374" s="10">
        <v>0</v>
      </c>
      <c r="I2374" s="10">
        <v>42.8998305</v>
      </c>
      <c r="J2374" s="10">
        <v>63.360213858000002</v>
      </c>
      <c r="K2374" s="10">
        <v>33.9240785</v>
      </c>
      <c r="L2374" s="10">
        <v>0</v>
      </c>
      <c r="M2374" s="10">
        <f t="shared" si="42"/>
        <v>3037.8813321780003</v>
      </c>
    </row>
    <row r="2375" spans="1:13" x14ac:dyDescent="0.3">
      <c r="A2375" s="10">
        <v>7</v>
      </c>
      <c r="B2375" s="10" t="s">
        <v>1162</v>
      </c>
      <c r="C2375" s="163" t="s">
        <v>23847</v>
      </c>
      <c r="D2375" s="10" t="s">
        <v>23846</v>
      </c>
      <c r="E2375" s="10">
        <v>180.697653</v>
      </c>
      <c r="F2375" s="10">
        <v>502.66207717999998</v>
      </c>
      <c r="G2375" s="10">
        <v>799.17953599999998</v>
      </c>
      <c r="H2375" s="10">
        <v>0</v>
      </c>
      <c r="I2375" s="10">
        <v>9.7122694000000003</v>
      </c>
      <c r="J2375" s="10">
        <v>42.495492841000001</v>
      </c>
      <c r="K2375" s="10">
        <v>25.387929199999999</v>
      </c>
      <c r="L2375" s="10">
        <v>0</v>
      </c>
      <c r="M2375" s="10">
        <f t="shared" ref="M2375:M2438" si="43">SUM(E2375:L2375)</f>
        <v>1560.134957621</v>
      </c>
    </row>
    <row r="2376" spans="1:13" x14ac:dyDescent="0.3">
      <c r="A2376" s="10">
        <v>7</v>
      </c>
      <c r="B2376" s="10" t="s">
        <v>1162</v>
      </c>
      <c r="C2376" s="163" t="s">
        <v>23848</v>
      </c>
      <c r="D2376" s="10" t="s">
        <v>998</v>
      </c>
      <c r="E2376" s="10">
        <v>35.911656999999998</v>
      </c>
      <c r="F2376" s="10">
        <v>237.57042139999999</v>
      </c>
      <c r="G2376" s="10">
        <v>0</v>
      </c>
      <c r="H2376" s="10">
        <v>0</v>
      </c>
      <c r="I2376" s="10">
        <v>1.8929874299999998</v>
      </c>
      <c r="J2376" s="10">
        <v>20.221466778</v>
      </c>
      <c r="K2376" s="10">
        <v>0</v>
      </c>
      <c r="L2376" s="10">
        <v>0</v>
      </c>
      <c r="M2376" s="10">
        <f t="shared" si="43"/>
        <v>295.59653260799996</v>
      </c>
    </row>
    <row r="2377" spans="1:13" x14ac:dyDescent="0.3">
      <c r="A2377" s="10">
        <v>7</v>
      </c>
      <c r="B2377" s="10" t="s">
        <v>1162</v>
      </c>
      <c r="C2377" s="163" t="s">
        <v>23849</v>
      </c>
      <c r="D2377" s="10" t="s">
        <v>688</v>
      </c>
      <c r="E2377" s="10">
        <v>79.502339000000006</v>
      </c>
      <c r="F2377" s="10">
        <v>192.76104565</v>
      </c>
      <c r="G2377" s="10">
        <v>694.92874600000005</v>
      </c>
      <c r="H2377" s="10">
        <v>0</v>
      </c>
      <c r="I2377" s="10">
        <v>4.3115575899999996</v>
      </c>
      <c r="J2377" s="10">
        <v>16.224024480000001</v>
      </c>
      <c r="K2377" s="10">
        <v>20.655855500000001</v>
      </c>
      <c r="L2377" s="10">
        <v>0</v>
      </c>
      <c r="M2377" s="10">
        <f t="shared" si="43"/>
        <v>1008.3835682200001</v>
      </c>
    </row>
    <row r="2378" spans="1:13" x14ac:dyDescent="0.3">
      <c r="A2378" s="10">
        <v>7</v>
      </c>
      <c r="B2378" s="10" t="s">
        <v>1162</v>
      </c>
      <c r="C2378" s="163" t="s">
        <v>23850</v>
      </c>
      <c r="D2378" s="10" t="s">
        <v>366</v>
      </c>
      <c r="E2378" s="10">
        <v>42.562987000000007</v>
      </c>
      <c r="F2378" s="10">
        <v>191.25120773</v>
      </c>
      <c r="G2378" s="10">
        <v>0</v>
      </c>
      <c r="H2378" s="10">
        <v>0</v>
      </c>
      <c r="I2378" s="10">
        <v>2.2487255400000001</v>
      </c>
      <c r="J2378" s="10">
        <v>16.162241804000001</v>
      </c>
      <c r="K2378" s="10">
        <v>0</v>
      </c>
      <c r="L2378" s="10">
        <v>0</v>
      </c>
      <c r="M2378" s="10">
        <f t="shared" si="43"/>
        <v>252.225162074</v>
      </c>
    </row>
    <row r="2379" spans="1:13" x14ac:dyDescent="0.3">
      <c r="A2379" s="10">
        <v>7</v>
      </c>
      <c r="B2379" s="10" t="s">
        <v>1162</v>
      </c>
      <c r="C2379" s="163" t="s">
        <v>23852</v>
      </c>
      <c r="D2379" s="10" t="s">
        <v>23851</v>
      </c>
      <c r="E2379" s="10">
        <v>145.16726500000001</v>
      </c>
      <c r="F2379" s="10">
        <v>220.26580491000001</v>
      </c>
      <c r="G2379" s="10">
        <v>668.47796219999998</v>
      </c>
      <c r="H2379" s="10">
        <v>0</v>
      </c>
      <c r="I2379" s="10">
        <v>7.9061123000000002</v>
      </c>
      <c r="J2379" s="10">
        <v>18.797458845000001</v>
      </c>
      <c r="K2379" s="10">
        <v>21.549582542</v>
      </c>
      <c r="L2379" s="10">
        <v>0</v>
      </c>
      <c r="M2379" s="10">
        <f t="shared" si="43"/>
        <v>1082.1641857969998</v>
      </c>
    </row>
    <row r="2380" spans="1:13" x14ac:dyDescent="0.3">
      <c r="A2380" s="10">
        <v>7</v>
      </c>
      <c r="B2380" s="10" t="s">
        <v>1162</v>
      </c>
      <c r="C2380" s="163" t="s">
        <v>23853</v>
      </c>
      <c r="D2380" s="10" t="s">
        <v>367</v>
      </c>
      <c r="E2380" s="10">
        <v>1145.3122900000001</v>
      </c>
      <c r="F2380" s="10">
        <v>314.51597112000002</v>
      </c>
      <c r="G2380" s="10">
        <v>90.066762999999995</v>
      </c>
      <c r="H2380" s="10">
        <v>0</v>
      </c>
      <c r="I2380" s="10">
        <v>45.000236299999997</v>
      </c>
      <c r="J2380" s="10">
        <v>26.579643094000001</v>
      </c>
      <c r="K2380" s="10">
        <v>2.8617770199999999</v>
      </c>
      <c r="L2380" s="10">
        <v>0</v>
      </c>
      <c r="M2380" s="10">
        <f t="shared" si="43"/>
        <v>1624.3366805340004</v>
      </c>
    </row>
    <row r="2381" spans="1:13" x14ac:dyDescent="0.3">
      <c r="A2381" s="10">
        <v>7</v>
      </c>
      <c r="B2381" s="10" t="s">
        <v>1162</v>
      </c>
      <c r="C2381" s="163" t="s">
        <v>23854</v>
      </c>
      <c r="D2381" s="10" t="s">
        <v>69</v>
      </c>
      <c r="E2381" s="10">
        <v>234.91437300000001</v>
      </c>
      <c r="F2381" s="10">
        <v>369.10591894999999</v>
      </c>
      <c r="G2381" s="10">
        <v>18.666044800000002</v>
      </c>
      <c r="H2381" s="10">
        <v>0</v>
      </c>
      <c r="I2381" s="10">
        <v>12.665338500000001</v>
      </c>
      <c r="J2381" s="10">
        <v>31.47017327</v>
      </c>
      <c r="K2381" s="10">
        <v>0.42271390599999997</v>
      </c>
      <c r="L2381" s="10">
        <v>0</v>
      </c>
      <c r="M2381" s="10">
        <f t="shared" si="43"/>
        <v>667.24456242600002</v>
      </c>
    </row>
    <row r="2382" spans="1:13" x14ac:dyDescent="0.3">
      <c r="A2382" s="10">
        <v>7</v>
      </c>
      <c r="B2382" s="10" t="s">
        <v>1162</v>
      </c>
      <c r="C2382" s="163" t="s">
        <v>23855</v>
      </c>
      <c r="D2382" s="10" t="s">
        <v>512</v>
      </c>
      <c r="E2382" s="10">
        <v>79.264548000000005</v>
      </c>
      <c r="F2382" s="10">
        <v>214.33361735</v>
      </c>
      <c r="G2382" s="10">
        <v>192.48271399999999</v>
      </c>
      <c r="H2382" s="10">
        <v>0</v>
      </c>
      <c r="I2382" s="10">
        <v>4.2619253299999995</v>
      </c>
      <c r="J2382" s="10">
        <v>18.360303412</v>
      </c>
      <c r="K2382" s="10">
        <v>6.0101614999999997</v>
      </c>
      <c r="L2382" s="10">
        <v>0</v>
      </c>
      <c r="M2382" s="10">
        <f t="shared" si="43"/>
        <v>514.71326959199996</v>
      </c>
    </row>
    <row r="2383" spans="1:13" x14ac:dyDescent="0.3">
      <c r="A2383" s="10">
        <v>7</v>
      </c>
      <c r="B2383" s="10" t="s">
        <v>1162</v>
      </c>
      <c r="C2383" s="163" t="s">
        <v>23856</v>
      </c>
      <c r="D2383" s="10" t="s">
        <v>23399</v>
      </c>
      <c r="E2383" s="10">
        <v>194.66910999999999</v>
      </c>
      <c r="F2383" s="10">
        <v>608.88807850000001</v>
      </c>
      <c r="G2383" s="10">
        <v>74.66883833</v>
      </c>
      <c r="H2383" s="10">
        <v>0</v>
      </c>
      <c r="I2383" s="10">
        <v>10.539846299999999</v>
      </c>
      <c r="J2383" s="10">
        <v>51.194261115000003</v>
      </c>
      <c r="K2383" s="10">
        <v>2.2571064070000002</v>
      </c>
      <c r="L2383" s="10">
        <v>0</v>
      </c>
      <c r="M2383" s="10">
        <f t="shared" si="43"/>
        <v>942.21724065199999</v>
      </c>
    </row>
    <row r="2384" spans="1:13" x14ac:dyDescent="0.3">
      <c r="A2384" s="10">
        <v>7</v>
      </c>
      <c r="B2384" s="10" t="s">
        <v>1162</v>
      </c>
      <c r="C2384" s="163" t="s">
        <v>23857</v>
      </c>
      <c r="D2384" s="10" t="s">
        <v>312</v>
      </c>
      <c r="E2384" s="10">
        <v>42.244133999999995</v>
      </c>
      <c r="F2384" s="10">
        <v>332.00543160000001</v>
      </c>
      <c r="G2384" s="10">
        <v>12.296177875</v>
      </c>
      <c r="H2384" s="10">
        <v>0</v>
      </c>
      <c r="I2384" s="10">
        <v>2.2179255499999999</v>
      </c>
      <c r="J2384" s="10">
        <v>28.410861166</v>
      </c>
      <c r="K2384" s="10">
        <v>0.39061938000000002</v>
      </c>
      <c r="L2384" s="10">
        <v>0</v>
      </c>
      <c r="M2384" s="10">
        <f t="shared" si="43"/>
        <v>417.56514957100001</v>
      </c>
    </row>
    <row r="2385" spans="1:13" x14ac:dyDescent="0.3">
      <c r="A2385" s="10">
        <v>7</v>
      </c>
      <c r="B2385" s="10" t="s">
        <v>1162</v>
      </c>
      <c r="C2385" s="163" t="s">
        <v>23859</v>
      </c>
      <c r="D2385" s="10" t="s">
        <v>23858</v>
      </c>
      <c r="E2385" s="10">
        <v>195.57821899999999</v>
      </c>
      <c r="F2385" s="10">
        <v>408.19247522000001</v>
      </c>
      <c r="G2385" s="10">
        <v>21.807537</v>
      </c>
      <c r="H2385" s="10">
        <v>0</v>
      </c>
      <c r="I2385" s="10">
        <v>10.4893096</v>
      </c>
      <c r="J2385" s="10">
        <v>34.822170055999997</v>
      </c>
      <c r="K2385" s="10">
        <v>0.49385630000000003</v>
      </c>
      <c r="L2385" s="10">
        <v>0</v>
      </c>
      <c r="M2385" s="10">
        <f t="shared" si="43"/>
        <v>671.38356717599993</v>
      </c>
    </row>
    <row r="2386" spans="1:13" x14ac:dyDescent="0.3">
      <c r="A2386" s="10">
        <v>7</v>
      </c>
      <c r="B2386" s="10" t="s">
        <v>1162</v>
      </c>
      <c r="C2386" s="163" t="s">
        <v>23860</v>
      </c>
      <c r="D2386" s="10" t="s">
        <v>1171</v>
      </c>
      <c r="E2386" s="10">
        <v>777.21215999999993</v>
      </c>
      <c r="F2386" s="10">
        <v>667.00752640999997</v>
      </c>
      <c r="G2386" s="10">
        <v>470.07053059999998</v>
      </c>
      <c r="H2386" s="10">
        <v>2.2643199999999999E-2</v>
      </c>
      <c r="I2386" s="10">
        <v>35.420921</v>
      </c>
      <c r="J2386" s="10">
        <v>56.349791502999999</v>
      </c>
      <c r="K2386" s="10">
        <v>13.061965968999999</v>
      </c>
      <c r="L2386" s="10">
        <v>7.2591099999999998E-4</v>
      </c>
      <c r="M2386" s="10">
        <f t="shared" si="43"/>
        <v>2019.1462645929998</v>
      </c>
    </row>
    <row r="2387" spans="1:13" x14ac:dyDescent="0.3">
      <c r="A2387" s="10">
        <v>7</v>
      </c>
      <c r="B2387" s="10" t="s">
        <v>1162</v>
      </c>
      <c r="C2387" s="163" t="s">
        <v>23861</v>
      </c>
      <c r="D2387" s="10" t="s">
        <v>23410</v>
      </c>
      <c r="E2387" s="10">
        <v>702.18618199999992</v>
      </c>
      <c r="F2387" s="10">
        <v>302.71669521000001</v>
      </c>
      <c r="G2387" s="10">
        <v>184.47505784000001</v>
      </c>
      <c r="H2387" s="10">
        <v>0</v>
      </c>
      <c r="I2387" s="10">
        <v>24.616801600000002</v>
      </c>
      <c r="J2387" s="10">
        <v>25.856868094999999</v>
      </c>
      <c r="K2387" s="10">
        <v>5.3041233481000001</v>
      </c>
      <c r="L2387" s="10">
        <v>0</v>
      </c>
      <c r="M2387" s="10">
        <f t="shared" si="43"/>
        <v>1245.1557280930997</v>
      </c>
    </row>
    <row r="2388" spans="1:13" x14ac:dyDescent="0.3">
      <c r="A2388" s="10">
        <v>7</v>
      </c>
      <c r="B2388" s="10" t="s">
        <v>1162</v>
      </c>
      <c r="C2388" s="163" t="s">
        <v>23862</v>
      </c>
      <c r="D2388" s="10" t="s">
        <v>532</v>
      </c>
      <c r="E2388" s="10">
        <v>284.05402100000003</v>
      </c>
      <c r="F2388" s="10">
        <v>466.35836201000001</v>
      </c>
      <c r="G2388" s="10">
        <v>21.674055471999999</v>
      </c>
      <c r="H2388" s="10">
        <v>0</v>
      </c>
      <c r="I2388" s="10">
        <v>11.835604799999999</v>
      </c>
      <c r="J2388" s="10">
        <v>39.815069377</v>
      </c>
      <c r="K2388" s="10">
        <v>0.68853043920000001</v>
      </c>
      <c r="L2388" s="10">
        <v>0</v>
      </c>
      <c r="M2388" s="10">
        <f t="shared" si="43"/>
        <v>824.4256430982</v>
      </c>
    </row>
    <row r="2389" spans="1:13" x14ac:dyDescent="0.3">
      <c r="A2389" s="10">
        <v>7</v>
      </c>
      <c r="B2389" s="10" t="s">
        <v>1173</v>
      </c>
      <c r="C2389" s="163" t="s">
        <v>23864</v>
      </c>
      <c r="D2389" s="10" t="s">
        <v>315</v>
      </c>
      <c r="E2389" s="10">
        <v>170.97010700000001</v>
      </c>
      <c r="F2389" s="10">
        <v>236.50941951999999</v>
      </c>
      <c r="G2389" s="10">
        <v>373.35180200000002</v>
      </c>
      <c r="H2389" s="10">
        <v>0</v>
      </c>
      <c r="I2389" s="10">
        <v>8.7733974500000009</v>
      </c>
      <c r="J2389" s="10">
        <v>19.950501344999999</v>
      </c>
      <c r="K2389" s="10">
        <v>11.81676283</v>
      </c>
      <c r="L2389" s="10">
        <v>0</v>
      </c>
      <c r="M2389" s="10">
        <f t="shared" si="43"/>
        <v>821.37199014500004</v>
      </c>
    </row>
    <row r="2390" spans="1:13" x14ac:dyDescent="0.3">
      <c r="A2390" s="10">
        <v>7</v>
      </c>
      <c r="B2390" s="10" t="s">
        <v>1173</v>
      </c>
      <c r="C2390" s="163" t="s">
        <v>23865</v>
      </c>
      <c r="D2390" s="10" t="s">
        <v>817</v>
      </c>
      <c r="E2390" s="10">
        <v>122.924449</v>
      </c>
      <c r="F2390" s="10">
        <v>276.88542477999999</v>
      </c>
      <c r="G2390" s="10">
        <v>373.08654999999999</v>
      </c>
      <c r="H2390" s="10">
        <v>0</v>
      </c>
      <c r="I2390" s="10">
        <v>6.1997000600000005</v>
      </c>
      <c r="J2390" s="10">
        <v>23.697820304</v>
      </c>
      <c r="K2390" s="10">
        <v>11.852011900000001</v>
      </c>
      <c r="L2390" s="10">
        <v>0</v>
      </c>
      <c r="M2390" s="10">
        <f t="shared" si="43"/>
        <v>814.64595604399994</v>
      </c>
    </row>
    <row r="2391" spans="1:13" x14ac:dyDescent="0.3">
      <c r="A2391" s="10">
        <v>7</v>
      </c>
      <c r="B2391" s="10" t="s">
        <v>1173</v>
      </c>
      <c r="C2391" s="163" t="s">
        <v>23867</v>
      </c>
      <c r="D2391" s="10" t="s">
        <v>23866</v>
      </c>
      <c r="E2391" s="10">
        <v>89.782733000000007</v>
      </c>
      <c r="F2391" s="10">
        <v>218.26888728</v>
      </c>
      <c r="G2391" s="10">
        <v>307.4766133</v>
      </c>
      <c r="H2391" s="10">
        <v>2.2355999999999998</v>
      </c>
      <c r="I2391" s="10">
        <v>4.79903061</v>
      </c>
      <c r="J2391" s="10">
        <v>18.549722805999998</v>
      </c>
      <c r="K2391" s="10">
        <v>8.8181408500000007</v>
      </c>
      <c r="L2391" s="10">
        <v>7.1670300000000006E-2</v>
      </c>
      <c r="M2391" s="10">
        <f t="shared" si="43"/>
        <v>650.00239814600002</v>
      </c>
    </row>
    <row r="2392" spans="1:13" x14ac:dyDescent="0.3">
      <c r="A2392" s="10">
        <v>7</v>
      </c>
      <c r="B2392" s="10" t="s">
        <v>1173</v>
      </c>
      <c r="C2392" s="163" t="s">
        <v>23869</v>
      </c>
      <c r="D2392" s="10" t="s">
        <v>23868</v>
      </c>
      <c r="E2392" s="10">
        <v>35.267939399999996</v>
      </c>
      <c r="F2392" s="10">
        <v>244.85665573</v>
      </c>
      <c r="G2392" s="10">
        <v>400.13232160000001</v>
      </c>
      <c r="H2392" s="10">
        <v>0</v>
      </c>
      <c r="I2392" s="10">
        <v>1.8201632000000001</v>
      </c>
      <c r="J2392" s="10">
        <v>20.762914725000002</v>
      </c>
      <c r="K2392" s="10">
        <v>11.901848353</v>
      </c>
      <c r="L2392" s="10">
        <v>0</v>
      </c>
      <c r="M2392" s="10">
        <f t="shared" si="43"/>
        <v>714.74184300800005</v>
      </c>
    </row>
    <row r="2393" spans="1:13" x14ac:dyDescent="0.3">
      <c r="A2393" s="10">
        <v>7</v>
      </c>
      <c r="B2393" s="10" t="s">
        <v>1173</v>
      </c>
      <c r="C2393" s="163" t="s">
        <v>23871</v>
      </c>
      <c r="D2393" s="10" t="s">
        <v>23870</v>
      </c>
      <c r="E2393" s="10">
        <v>222.09195099999999</v>
      </c>
      <c r="F2393" s="10">
        <v>555.01209506999999</v>
      </c>
      <c r="G2393" s="10">
        <v>61.125791800000002</v>
      </c>
      <c r="H2393" s="10">
        <v>0</v>
      </c>
      <c r="I2393" s="10">
        <v>11.542885399999999</v>
      </c>
      <c r="J2393" s="10">
        <v>46.352414267999997</v>
      </c>
      <c r="K2393" s="10">
        <v>1.38426548</v>
      </c>
      <c r="L2393" s="10">
        <v>0</v>
      </c>
      <c r="M2393" s="10">
        <f t="shared" si="43"/>
        <v>897.50940301799994</v>
      </c>
    </row>
    <row r="2394" spans="1:13" x14ac:dyDescent="0.3">
      <c r="A2394" s="10">
        <v>7</v>
      </c>
      <c r="B2394" s="10" t="s">
        <v>1173</v>
      </c>
      <c r="C2394" s="163" t="s">
        <v>23873</v>
      </c>
      <c r="D2394" s="10" t="s">
        <v>23872</v>
      </c>
      <c r="E2394" s="10">
        <v>174.484296</v>
      </c>
      <c r="F2394" s="10">
        <v>193.33943239000001</v>
      </c>
      <c r="G2394" s="10">
        <v>487.15114449999999</v>
      </c>
      <c r="H2394" s="10">
        <v>0</v>
      </c>
      <c r="I2394" s="10">
        <v>9.1148157000000012</v>
      </c>
      <c r="J2394" s="10">
        <v>16.420427178000001</v>
      </c>
      <c r="K2394" s="10">
        <v>14.744548062</v>
      </c>
      <c r="L2394" s="10">
        <v>0</v>
      </c>
      <c r="M2394" s="10">
        <f t="shared" si="43"/>
        <v>895.25466383000003</v>
      </c>
    </row>
    <row r="2395" spans="1:13" x14ac:dyDescent="0.3">
      <c r="A2395" s="10">
        <v>7</v>
      </c>
      <c r="B2395" s="10" t="s">
        <v>1173</v>
      </c>
      <c r="C2395" s="163" t="s">
        <v>23874</v>
      </c>
      <c r="D2395" s="10" t="s">
        <v>970</v>
      </c>
      <c r="E2395" s="10">
        <v>192.00915799999999</v>
      </c>
      <c r="F2395" s="10">
        <v>359.62294228000002</v>
      </c>
      <c r="G2395" s="10">
        <v>324.2436907</v>
      </c>
      <c r="H2395" s="10">
        <v>0</v>
      </c>
      <c r="I2395" s="10">
        <v>9.6248403300000014</v>
      </c>
      <c r="J2395" s="10">
        <v>30.665096169000002</v>
      </c>
      <c r="K2395" s="10">
        <v>9.5217598149999993</v>
      </c>
      <c r="L2395" s="10">
        <v>0</v>
      </c>
      <c r="M2395" s="10">
        <f t="shared" si="43"/>
        <v>925.68748729399999</v>
      </c>
    </row>
    <row r="2396" spans="1:13" x14ac:dyDescent="0.3">
      <c r="A2396" s="10">
        <v>7</v>
      </c>
      <c r="B2396" s="10" t="s">
        <v>1173</v>
      </c>
      <c r="C2396" s="163" t="s">
        <v>23875</v>
      </c>
      <c r="D2396" s="10" t="s">
        <v>705</v>
      </c>
      <c r="E2396" s="10">
        <v>1053.0274300000001</v>
      </c>
      <c r="F2396" s="10">
        <v>505.4721121</v>
      </c>
      <c r="G2396" s="10">
        <v>1353.6090449999999</v>
      </c>
      <c r="H2396" s="10">
        <v>0</v>
      </c>
      <c r="I2396" s="10">
        <v>42.8567483</v>
      </c>
      <c r="J2396" s="10">
        <v>42.358401876000002</v>
      </c>
      <c r="K2396" s="10">
        <v>41.801267869999997</v>
      </c>
      <c r="L2396" s="10">
        <v>0</v>
      </c>
      <c r="M2396" s="10">
        <f t="shared" si="43"/>
        <v>3039.1250051460001</v>
      </c>
    </row>
    <row r="2397" spans="1:13" x14ac:dyDescent="0.3">
      <c r="A2397" s="10">
        <v>7</v>
      </c>
      <c r="B2397" s="10" t="s">
        <v>1173</v>
      </c>
      <c r="C2397" s="163" t="s">
        <v>23877</v>
      </c>
      <c r="D2397" s="10" t="s">
        <v>23876</v>
      </c>
      <c r="E2397" s="10">
        <v>597.03437300000007</v>
      </c>
      <c r="F2397" s="10">
        <v>93.026966783000006</v>
      </c>
      <c r="G2397" s="10">
        <v>1134.8485209999999</v>
      </c>
      <c r="H2397" s="10">
        <v>0</v>
      </c>
      <c r="I2397" s="10">
        <v>20.154189200000001</v>
      </c>
      <c r="J2397" s="10">
        <v>7.9417445978999996</v>
      </c>
      <c r="K2397" s="10">
        <v>35.185568400000001</v>
      </c>
      <c r="L2397" s="10">
        <v>0</v>
      </c>
      <c r="M2397" s="10">
        <f t="shared" si="43"/>
        <v>1888.1913629809001</v>
      </c>
    </row>
    <row r="2398" spans="1:13" x14ac:dyDescent="0.3">
      <c r="A2398" s="10">
        <v>7</v>
      </c>
      <c r="B2398" s="10" t="s">
        <v>1173</v>
      </c>
      <c r="C2398" s="163" t="s">
        <v>23878</v>
      </c>
      <c r="D2398" s="10" t="s">
        <v>630</v>
      </c>
      <c r="E2398" s="10">
        <v>65.191611500000008</v>
      </c>
      <c r="F2398" s="10">
        <v>48.904512623999999</v>
      </c>
      <c r="G2398" s="10">
        <v>0</v>
      </c>
      <c r="H2398" s="10">
        <v>0</v>
      </c>
      <c r="I2398" s="10">
        <v>3.3006843499999996</v>
      </c>
      <c r="J2398" s="10">
        <v>4.0378260839999998</v>
      </c>
      <c r="K2398" s="10">
        <v>0</v>
      </c>
      <c r="L2398" s="10">
        <v>0</v>
      </c>
      <c r="M2398" s="10">
        <f t="shared" si="43"/>
        <v>121.434634558</v>
      </c>
    </row>
    <row r="2399" spans="1:13" x14ac:dyDescent="0.3">
      <c r="A2399" s="10">
        <v>7</v>
      </c>
      <c r="B2399" s="10" t="s">
        <v>1173</v>
      </c>
      <c r="C2399" s="163" t="s">
        <v>23879</v>
      </c>
      <c r="D2399" s="10" t="s">
        <v>739</v>
      </c>
      <c r="E2399" s="10">
        <v>261.81521700000002</v>
      </c>
      <c r="F2399" s="10">
        <v>304.52183384</v>
      </c>
      <c r="G2399" s="10">
        <v>164.13771186</v>
      </c>
      <c r="H2399" s="10">
        <v>0</v>
      </c>
      <c r="I2399" s="10">
        <v>13.281813099999999</v>
      </c>
      <c r="J2399" s="10">
        <v>25.898128023000002</v>
      </c>
      <c r="K2399" s="10">
        <v>4.6806996810000001</v>
      </c>
      <c r="L2399" s="10">
        <v>0</v>
      </c>
      <c r="M2399" s="10">
        <f t="shared" si="43"/>
        <v>774.33540350400006</v>
      </c>
    </row>
    <row r="2400" spans="1:13" x14ac:dyDescent="0.3">
      <c r="A2400" s="10">
        <v>7</v>
      </c>
      <c r="B2400" s="10" t="s">
        <v>1173</v>
      </c>
      <c r="C2400" s="163" t="s">
        <v>23880</v>
      </c>
      <c r="D2400" s="10" t="s">
        <v>22986</v>
      </c>
      <c r="E2400" s="10">
        <v>19.743360899999999</v>
      </c>
      <c r="F2400" s="10">
        <v>229.08918906</v>
      </c>
      <c r="G2400" s="10">
        <v>16.078568000000001</v>
      </c>
      <c r="H2400" s="10">
        <v>0</v>
      </c>
      <c r="I2400" s="10">
        <v>1.0218533700000001</v>
      </c>
      <c r="J2400" s="10">
        <v>19.565016323999998</v>
      </c>
      <c r="K2400" s="10">
        <v>0.36411851899999997</v>
      </c>
      <c r="L2400" s="10">
        <v>0</v>
      </c>
      <c r="M2400" s="10">
        <f t="shared" si="43"/>
        <v>285.86210617299997</v>
      </c>
    </row>
    <row r="2401" spans="1:13" x14ac:dyDescent="0.3">
      <c r="A2401" s="10">
        <v>7</v>
      </c>
      <c r="B2401" s="10" t="s">
        <v>1173</v>
      </c>
      <c r="C2401" s="162" t="s">
        <v>23881</v>
      </c>
      <c r="D2401" s="10" t="s">
        <v>321</v>
      </c>
      <c r="E2401" s="10">
        <v>64.081995399999997</v>
      </c>
      <c r="F2401" s="10">
        <v>98.250230627999997</v>
      </c>
      <c r="G2401" s="10">
        <v>81.337890000000002</v>
      </c>
      <c r="H2401" s="10">
        <v>0</v>
      </c>
      <c r="I2401" s="10">
        <v>3.2119439600000002</v>
      </c>
      <c r="J2401" s="10">
        <v>8.3329825297000006</v>
      </c>
      <c r="K2401" s="10">
        <v>2.5218509999999998</v>
      </c>
      <c r="L2401" s="10">
        <v>0</v>
      </c>
      <c r="M2401" s="10">
        <f t="shared" si="43"/>
        <v>257.73689351770003</v>
      </c>
    </row>
    <row r="2402" spans="1:13" x14ac:dyDescent="0.3">
      <c r="A2402" s="10">
        <v>7</v>
      </c>
      <c r="B2402" s="10" t="s">
        <v>1173</v>
      </c>
      <c r="C2402" s="162" t="s">
        <v>23882</v>
      </c>
      <c r="D2402" s="10" t="s">
        <v>552</v>
      </c>
      <c r="E2402" s="10">
        <v>48.677324999999996</v>
      </c>
      <c r="F2402" s="10">
        <v>314.46756957999997</v>
      </c>
      <c r="G2402" s="10">
        <v>16.887787500000002</v>
      </c>
      <c r="H2402" s="10">
        <v>0</v>
      </c>
      <c r="I2402" s="10">
        <v>2.5322956900000002</v>
      </c>
      <c r="J2402" s="10">
        <v>26.548414983000001</v>
      </c>
      <c r="K2402" s="10">
        <v>0.45601428799999999</v>
      </c>
      <c r="L2402" s="10">
        <v>0</v>
      </c>
      <c r="M2402" s="10">
        <f t="shared" si="43"/>
        <v>409.56940704099998</v>
      </c>
    </row>
    <row r="2403" spans="1:13" x14ac:dyDescent="0.3">
      <c r="A2403" s="10">
        <v>7</v>
      </c>
      <c r="B2403" s="10" t="s">
        <v>1173</v>
      </c>
      <c r="C2403" s="162" t="s">
        <v>23884</v>
      </c>
      <c r="D2403" s="10" t="s">
        <v>23883</v>
      </c>
      <c r="E2403" s="10">
        <v>165.14783700000001</v>
      </c>
      <c r="F2403" s="10">
        <v>319.43894303000002</v>
      </c>
      <c r="G2403" s="10">
        <v>81.950783700000002</v>
      </c>
      <c r="H2403" s="10">
        <v>0</v>
      </c>
      <c r="I2403" s="10">
        <v>8.4865272399999991</v>
      </c>
      <c r="J2403" s="10">
        <v>27.231312327000001</v>
      </c>
      <c r="K2403" s="10">
        <v>2.046227885</v>
      </c>
      <c r="L2403" s="10">
        <v>0</v>
      </c>
      <c r="M2403" s="10">
        <f t="shared" si="43"/>
        <v>604.30163118199994</v>
      </c>
    </row>
    <row r="2404" spans="1:13" x14ac:dyDescent="0.3">
      <c r="A2404" s="10">
        <v>7</v>
      </c>
      <c r="B2404" s="10" t="s">
        <v>1173</v>
      </c>
      <c r="C2404" s="162" t="s">
        <v>23886</v>
      </c>
      <c r="D2404" s="10" t="s">
        <v>23885</v>
      </c>
      <c r="E2404" s="10">
        <v>401.38525400000003</v>
      </c>
      <c r="F2404" s="10">
        <v>265.89453775999999</v>
      </c>
      <c r="G2404" s="10">
        <v>357.96099099999998</v>
      </c>
      <c r="H2404" s="10">
        <v>0</v>
      </c>
      <c r="I2404" s="10">
        <v>14.72813073</v>
      </c>
      <c r="J2404" s="10">
        <v>21.789484111</v>
      </c>
      <c r="K2404" s="10">
        <v>11.163962700000001</v>
      </c>
      <c r="L2404" s="10">
        <v>0</v>
      </c>
      <c r="M2404" s="10">
        <f t="shared" si="43"/>
        <v>1072.922360301</v>
      </c>
    </row>
    <row r="2405" spans="1:13" x14ac:dyDescent="0.3">
      <c r="A2405" s="10">
        <v>7</v>
      </c>
      <c r="B2405" s="10" t="s">
        <v>1173</v>
      </c>
      <c r="C2405" s="162" t="s">
        <v>23887</v>
      </c>
      <c r="D2405" s="10" t="s">
        <v>742</v>
      </c>
      <c r="E2405" s="10">
        <v>13.6156664</v>
      </c>
      <c r="F2405" s="10">
        <v>109.78098034999999</v>
      </c>
      <c r="G2405" s="10">
        <v>0</v>
      </c>
      <c r="H2405" s="10">
        <v>0</v>
      </c>
      <c r="I2405" s="10">
        <v>0.71018521000000001</v>
      </c>
      <c r="J2405" s="10">
        <v>9.2969279559999993</v>
      </c>
      <c r="K2405" s="10">
        <v>0</v>
      </c>
      <c r="L2405" s="10">
        <v>0</v>
      </c>
      <c r="M2405" s="10">
        <f t="shared" si="43"/>
        <v>133.40375991599998</v>
      </c>
    </row>
    <row r="2406" spans="1:13" x14ac:dyDescent="0.3">
      <c r="A2406" s="10">
        <v>7</v>
      </c>
      <c r="B2406" s="10" t="s">
        <v>1173</v>
      </c>
      <c r="C2406" s="162" t="s">
        <v>23889</v>
      </c>
      <c r="D2406" s="10" t="s">
        <v>23888</v>
      </c>
      <c r="E2406" s="10">
        <v>219.20411100000001</v>
      </c>
      <c r="F2406" s="10">
        <v>373.23829178</v>
      </c>
      <c r="G2406" s="10">
        <v>491.09516473000002</v>
      </c>
      <c r="H2406" s="10">
        <v>0</v>
      </c>
      <c r="I2406" s="10">
        <v>11.7650478</v>
      </c>
      <c r="J2406" s="10">
        <v>31.582589990999999</v>
      </c>
      <c r="K2406" s="10">
        <v>14.420834525</v>
      </c>
      <c r="L2406" s="10">
        <v>0</v>
      </c>
      <c r="M2406" s="10">
        <f t="shared" si="43"/>
        <v>1141.3060398260002</v>
      </c>
    </row>
    <row r="2407" spans="1:13" x14ac:dyDescent="0.3">
      <c r="A2407" s="10">
        <v>7</v>
      </c>
      <c r="B2407" s="10" t="s">
        <v>1173</v>
      </c>
      <c r="C2407" s="162" t="s">
        <v>23890</v>
      </c>
      <c r="D2407" s="10" t="s">
        <v>22815</v>
      </c>
      <c r="E2407" s="10">
        <v>190.978666</v>
      </c>
      <c r="F2407" s="10">
        <v>321.11619722</v>
      </c>
      <c r="G2407" s="10">
        <v>356.12855610000003</v>
      </c>
      <c r="H2407" s="10">
        <v>0</v>
      </c>
      <c r="I2407" s="10">
        <v>10.4054536</v>
      </c>
      <c r="J2407" s="10">
        <v>27.297314848999999</v>
      </c>
      <c r="K2407" s="10">
        <v>10.018862836</v>
      </c>
      <c r="L2407" s="10">
        <v>0</v>
      </c>
      <c r="M2407" s="10">
        <f t="shared" si="43"/>
        <v>915.94505060500001</v>
      </c>
    </row>
    <row r="2408" spans="1:13" x14ac:dyDescent="0.3">
      <c r="A2408" s="10">
        <v>7</v>
      </c>
      <c r="B2408" s="10" t="s">
        <v>1173</v>
      </c>
      <c r="C2408" s="162" t="s">
        <v>23891</v>
      </c>
      <c r="D2408" s="10" t="s">
        <v>23239</v>
      </c>
      <c r="E2408" s="10">
        <v>89.908671499999997</v>
      </c>
      <c r="F2408" s="10">
        <v>204.09780133000001</v>
      </c>
      <c r="G2408" s="10">
        <v>41.418537000000001</v>
      </c>
      <c r="H2408" s="10">
        <v>0</v>
      </c>
      <c r="I2408" s="10">
        <v>4.4674223299999998</v>
      </c>
      <c r="J2408" s="10">
        <v>17.434799578</v>
      </c>
      <c r="K2408" s="10">
        <v>0.93797112999999999</v>
      </c>
      <c r="L2408" s="10">
        <v>0</v>
      </c>
      <c r="M2408" s="10">
        <f t="shared" si="43"/>
        <v>358.26520286800002</v>
      </c>
    </row>
    <row r="2409" spans="1:13" x14ac:dyDescent="0.3">
      <c r="A2409" s="10">
        <v>7</v>
      </c>
      <c r="B2409" s="10" t="s">
        <v>1173</v>
      </c>
      <c r="C2409" s="162" t="s">
        <v>23892</v>
      </c>
      <c r="D2409" s="10" t="s">
        <v>23772</v>
      </c>
      <c r="E2409" s="10">
        <v>532.07477800000004</v>
      </c>
      <c r="F2409" s="10">
        <v>440.63207319999998</v>
      </c>
      <c r="G2409" s="10">
        <v>437.44372186999999</v>
      </c>
      <c r="H2409" s="10">
        <v>0</v>
      </c>
      <c r="I2409" s="10">
        <v>19.225365199999999</v>
      </c>
      <c r="J2409" s="10">
        <v>37.561474457999999</v>
      </c>
      <c r="K2409" s="10">
        <v>13.022377421</v>
      </c>
      <c r="L2409" s="10">
        <v>0</v>
      </c>
      <c r="M2409" s="10">
        <f t="shared" si="43"/>
        <v>1479.9597901490001</v>
      </c>
    </row>
    <row r="2410" spans="1:13" x14ac:dyDescent="0.3">
      <c r="A2410" s="10">
        <v>7</v>
      </c>
      <c r="B2410" s="10" t="s">
        <v>1173</v>
      </c>
      <c r="C2410" s="162" t="s">
        <v>23894</v>
      </c>
      <c r="D2410" s="10" t="s">
        <v>23893</v>
      </c>
      <c r="E2410" s="10">
        <v>146.25354400000001</v>
      </c>
      <c r="F2410" s="10">
        <v>199.37852347</v>
      </c>
      <c r="G2410" s="10">
        <v>3.599675</v>
      </c>
      <c r="H2410" s="10">
        <v>3.84836</v>
      </c>
      <c r="I2410" s="10">
        <v>7.75821059</v>
      </c>
      <c r="J2410" s="10">
        <v>16.890462927000002</v>
      </c>
      <c r="K2410" s="10">
        <v>8.1518699999999999E-2</v>
      </c>
      <c r="L2410" s="10">
        <v>0.123373</v>
      </c>
      <c r="M2410" s="10">
        <f t="shared" si="43"/>
        <v>377.93366768700002</v>
      </c>
    </row>
    <row r="2411" spans="1:13" x14ac:dyDescent="0.3">
      <c r="A2411" s="10">
        <v>7</v>
      </c>
      <c r="B2411" s="10" t="s">
        <v>1173</v>
      </c>
      <c r="C2411" s="162" t="s">
        <v>23895</v>
      </c>
      <c r="D2411" s="10" t="s">
        <v>159</v>
      </c>
      <c r="E2411" s="10">
        <v>661.1920550000001</v>
      </c>
      <c r="F2411" s="10">
        <v>388.42296668</v>
      </c>
      <c r="G2411" s="10">
        <v>674.67260499999998</v>
      </c>
      <c r="H2411" s="10">
        <v>0</v>
      </c>
      <c r="I2411" s="10">
        <v>30.376691300000001</v>
      </c>
      <c r="J2411" s="10">
        <v>32.211035193000001</v>
      </c>
      <c r="K2411" s="10">
        <v>19.388134640000001</v>
      </c>
      <c r="L2411" s="10">
        <v>0</v>
      </c>
      <c r="M2411" s="10">
        <f t="shared" si="43"/>
        <v>1806.2634878130002</v>
      </c>
    </row>
    <row r="2412" spans="1:13" x14ac:dyDescent="0.3">
      <c r="A2412" s="10">
        <v>7</v>
      </c>
      <c r="B2412" s="10" t="s">
        <v>1173</v>
      </c>
      <c r="C2412" s="162" t="s">
        <v>23896</v>
      </c>
      <c r="D2412" s="10" t="s">
        <v>23522</v>
      </c>
      <c r="E2412" s="10">
        <v>110.90372000000001</v>
      </c>
      <c r="F2412" s="10">
        <v>279.65084682000003</v>
      </c>
      <c r="G2412" s="10">
        <v>76.400441000000001</v>
      </c>
      <c r="H2412" s="10">
        <v>0</v>
      </c>
      <c r="I2412" s="10">
        <v>5.5226548399999995</v>
      </c>
      <c r="J2412" s="10">
        <v>23.917348641</v>
      </c>
      <c r="K2412" s="10">
        <v>2.3161497799999999</v>
      </c>
      <c r="L2412" s="10">
        <v>0</v>
      </c>
      <c r="M2412" s="10">
        <f t="shared" si="43"/>
        <v>498.711161081</v>
      </c>
    </row>
    <row r="2413" spans="1:13" x14ac:dyDescent="0.3">
      <c r="A2413" s="10">
        <v>7</v>
      </c>
      <c r="B2413" s="10" t="s">
        <v>1173</v>
      </c>
      <c r="C2413" s="162" t="s">
        <v>23897</v>
      </c>
      <c r="D2413" s="10" t="s">
        <v>789</v>
      </c>
      <c r="E2413" s="10">
        <v>20.247757499999999</v>
      </c>
      <c r="F2413" s="10">
        <v>86.141344708000005</v>
      </c>
      <c r="G2413" s="10">
        <v>25.074825000000001</v>
      </c>
      <c r="H2413" s="10">
        <v>0</v>
      </c>
      <c r="I2413" s="10">
        <v>1.05776746</v>
      </c>
      <c r="J2413" s="10">
        <v>7.2203796303000001</v>
      </c>
      <c r="K2413" s="10">
        <v>0.56784847999999999</v>
      </c>
      <c r="L2413" s="10">
        <v>0</v>
      </c>
      <c r="M2413" s="10">
        <f t="shared" si="43"/>
        <v>140.30992277830001</v>
      </c>
    </row>
    <row r="2414" spans="1:13" x14ac:dyDescent="0.3">
      <c r="A2414" s="10">
        <v>7</v>
      </c>
      <c r="B2414" s="10" t="s">
        <v>1173</v>
      </c>
      <c r="C2414" s="162" t="s">
        <v>23898</v>
      </c>
      <c r="D2414" s="10" t="s">
        <v>871</v>
      </c>
      <c r="E2414" s="10">
        <v>711.49270899999999</v>
      </c>
      <c r="F2414" s="10">
        <v>289.09954015</v>
      </c>
      <c r="G2414" s="10">
        <v>170.434822</v>
      </c>
      <c r="H2414" s="10">
        <v>0</v>
      </c>
      <c r="I2414" s="10">
        <v>26.0518362</v>
      </c>
      <c r="J2414" s="10">
        <v>24.182259091999999</v>
      </c>
      <c r="K2414" s="10">
        <v>5.4142885400000003</v>
      </c>
      <c r="L2414" s="10">
        <v>0</v>
      </c>
      <c r="M2414" s="10">
        <f t="shared" si="43"/>
        <v>1226.675454982</v>
      </c>
    </row>
    <row r="2415" spans="1:13" x14ac:dyDescent="0.3">
      <c r="A2415" s="10">
        <v>7</v>
      </c>
      <c r="B2415" s="10" t="s">
        <v>1173</v>
      </c>
      <c r="C2415" s="162" t="s">
        <v>23900</v>
      </c>
      <c r="D2415" s="10" t="s">
        <v>23899</v>
      </c>
      <c r="E2415" s="10">
        <v>592.52291500000001</v>
      </c>
      <c r="F2415" s="10">
        <v>227.01193377000001</v>
      </c>
      <c r="G2415" s="10">
        <v>187.21030500000001</v>
      </c>
      <c r="H2415" s="10">
        <v>0</v>
      </c>
      <c r="I2415" s="10">
        <v>19.932074359999998</v>
      </c>
      <c r="J2415" s="10">
        <v>19.19154284</v>
      </c>
      <c r="K2415" s="10">
        <v>5.9472023900000002</v>
      </c>
      <c r="L2415" s="10">
        <v>0</v>
      </c>
      <c r="M2415" s="10">
        <f t="shared" si="43"/>
        <v>1051.81597336</v>
      </c>
    </row>
    <row r="2416" spans="1:13" x14ac:dyDescent="0.3">
      <c r="A2416" s="10">
        <v>7</v>
      </c>
      <c r="B2416" s="10" t="s">
        <v>1173</v>
      </c>
      <c r="C2416" s="162" t="s">
        <v>23902</v>
      </c>
      <c r="D2416" s="10" t="s">
        <v>23901</v>
      </c>
      <c r="E2416" s="10">
        <v>337.02068400000002</v>
      </c>
      <c r="F2416" s="10">
        <v>559.60687943999994</v>
      </c>
      <c r="G2416" s="10">
        <v>141.8203307</v>
      </c>
      <c r="H2416" s="10">
        <v>0</v>
      </c>
      <c r="I2416" s="10">
        <v>17.816517400000002</v>
      </c>
      <c r="J2416" s="10">
        <v>47.430997425999998</v>
      </c>
      <c r="K2416" s="10">
        <v>3.8231036070000002</v>
      </c>
      <c r="L2416" s="10">
        <v>0</v>
      </c>
      <c r="M2416" s="10">
        <f t="shared" si="43"/>
        <v>1107.5185125729997</v>
      </c>
    </row>
    <row r="2417" spans="1:13" x14ac:dyDescent="0.3">
      <c r="A2417" s="10">
        <v>7</v>
      </c>
      <c r="B2417" s="10" t="s">
        <v>1173</v>
      </c>
      <c r="C2417" s="162" t="s">
        <v>23903</v>
      </c>
      <c r="D2417" s="10" t="s">
        <v>23526</v>
      </c>
      <c r="E2417" s="10">
        <v>421.25490499999995</v>
      </c>
      <c r="F2417" s="10">
        <v>418.94207390000003</v>
      </c>
      <c r="G2417" s="10">
        <v>296.08504070999999</v>
      </c>
      <c r="H2417" s="10">
        <v>0</v>
      </c>
      <c r="I2417" s="10">
        <v>22.682749600000001</v>
      </c>
      <c r="J2417" s="10">
        <v>35.737258851999997</v>
      </c>
      <c r="K2417" s="10">
        <v>8.949487027</v>
      </c>
      <c r="L2417" s="10">
        <v>0</v>
      </c>
      <c r="M2417" s="10">
        <f t="shared" si="43"/>
        <v>1203.651515089</v>
      </c>
    </row>
    <row r="2418" spans="1:13" x14ac:dyDescent="0.3">
      <c r="A2418" s="10">
        <v>7</v>
      </c>
      <c r="B2418" s="10" t="s">
        <v>1173</v>
      </c>
      <c r="C2418" s="162" t="s">
        <v>23904</v>
      </c>
      <c r="D2418" s="10" t="s">
        <v>666</v>
      </c>
      <c r="E2418" s="10">
        <v>802.03360399999997</v>
      </c>
      <c r="F2418" s="10">
        <v>300.58419185999998</v>
      </c>
      <c r="G2418" s="10">
        <v>947.03668000000005</v>
      </c>
      <c r="H2418" s="10">
        <v>0</v>
      </c>
      <c r="I2418" s="10">
        <v>29.001967100000002</v>
      </c>
      <c r="J2418" s="10">
        <v>25.471375622</v>
      </c>
      <c r="K2418" s="10">
        <v>29.391928700000001</v>
      </c>
      <c r="L2418" s="10">
        <v>0</v>
      </c>
      <c r="M2418" s="10">
        <f t="shared" si="43"/>
        <v>2133.5197472819996</v>
      </c>
    </row>
    <row r="2419" spans="1:13" x14ac:dyDescent="0.3">
      <c r="A2419" s="10">
        <v>7</v>
      </c>
      <c r="B2419" s="10" t="s">
        <v>1173</v>
      </c>
      <c r="C2419" s="162" t="s">
        <v>23906</v>
      </c>
      <c r="D2419" s="10" t="s">
        <v>23905</v>
      </c>
      <c r="E2419" s="10">
        <v>603.36391700000001</v>
      </c>
      <c r="F2419" s="10">
        <v>199.339494</v>
      </c>
      <c r="G2419" s="10">
        <v>92.286775000000006</v>
      </c>
      <c r="H2419" s="10">
        <v>0</v>
      </c>
      <c r="I2419" s="10">
        <v>22.687104600000001</v>
      </c>
      <c r="J2419" s="10">
        <v>16.235240937</v>
      </c>
      <c r="K2419" s="10">
        <v>2.9317209599999998</v>
      </c>
      <c r="L2419" s="10">
        <v>0</v>
      </c>
      <c r="M2419" s="10">
        <f t="shared" si="43"/>
        <v>936.84425249699996</v>
      </c>
    </row>
    <row r="2420" spans="1:13" x14ac:dyDescent="0.3">
      <c r="A2420" s="10">
        <v>7</v>
      </c>
      <c r="B2420" s="10" t="s">
        <v>1173</v>
      </c>
      <c r="C2420" s="162" t="s">
        <v>23908</v>
      </c>
      <c r="D2420" s="10" t="s">
        <v>23907</v>
      </c>
      <c r="E2420" s="10">
        <v>757.26137700000004</v>
      </c>
      <c r="F2420" s="10">
        <v>315.18680552000001</v>
      </c>
      <c r="G2420" s="10">
        <v>193.879459</v>
      </c>
      <c r="H2420" s="10">
        <v>0</v>
      </c>
      <c r="I2420" s="10">
        <v>23.88114517</v>
      </c>
      <c r="J2420" s="10">
        <v>26.859715209000001</v>
      </c>
      <c r="K2420" s="10">
        <v>6.1590670799999998</v>
      </c>
      <c r="L2420" s="10">
        <v>0</v>
      </c>
      <c r="M2420" s="10">
        <f t="shared" si="43"/>
        <v>1323.2275689790004</v>
      </c>
    </row>
    <row r="2421" spans="1:13" x14ac:dyDescent="0.3">
      <c r="A2421" s="10">
        <v>7</v>
      </c>
      <c r="B2421" s="10" t="s">
        <v>1173</v>
      </c>
      <c r="C2421" s="162" t="s">
        <v>23909</v>
      </c>
      <c r="D2421" s="10" t="s">
        <v>668</v>
      </c>
      <c r="E2421" s="10">
        <v>19.0734168</v>
      </c>
      <c r="F2421" s="10">
        <v>224.02158577</v>
      </c>
      <c r="G2421" s="10">
        <v>0</v>
      </c>
      <c r="H2421" s="10">
        <v>0</v>
      </c>
      <c r="I2421" s="10">
        <v>0.99052751000000006</v>
      </c>
      <c r="J2421" s="10">
        <v>19.040130263000002</v>
      </c>
      <c r="K2421" s="10">
        <v>0</v>
      </c>
      <c r="L2421" s="10">
        <v>0</v>
      </c>
      <c r="M2421" s="10">
        <f t="shared" si="43"/>
        <v>263.12566034299999</v>
      </c>
    </row>
    <row r="2422" spans="1:13" x14ac:dyDescent="0.3">
      <c r="A2422" s="10">
        <v>7</v>
      </c>
      <c r="B2422" s="10" t="s">
        <v>1173</v>
      </c>
      <c r="C2422" s="162" t="s">
        <v>23910</v>
      </c>
      <c r="D2422" s="10" t="s">
        <v>614</v>
      </c>
      <c r="E2422" s="10">
        <v>17.9756508</v>
      </c>
      <c r="F2422" s="10">
        <v>216.58553325</v>
      </c>
      <c r="G2422" s="10">
        <v>20.850822399999998</v>
      </c>
      <c r="H2422" s="10">
        <v>0</v>
      </c>
      <c r="I2422" s="10">
        <v>0.98772137999999998</v>
      </c>
      <c r="J2422" s="10">
        <v>18.067704578000001</v>
      </c>
      <c r="K2422" s="10">
        <v>0.47219122000000002</v>
      </c>
      <c r="L2422" s="10">
        <v>0</v>
      </c>
      <c r="M2422" s="10">
        <f t="shared" si="43"/>
        <v>274.93962362800005</v>
      </c>
    </row>
    <row r="2423" spans="1:13" x14ac:dyDescent="0.3">
      <c r="A2423" s="10">
        <v>7</v>
      </c>
      <c r="B2423" s="10" t="s">
        <v>1173</v>
      </c>
      <c r="C2423" s="162" t="s">
        <v>23912</v>
      </c>
      <c r="D2423" s="10" t="s">
        <v>23911</v>
      </c>
      <c r="E2423" s="10">
        <v>142.87799099999998</v>
      </c>
      <c r="F2423" s="10">
        <v>372.38921185999999</v>
      </c>
      <c r="G2423" s="10">
        <v>71.8979748</v>
      </c>
      <c r="H2423" s="10">
        <v>0</v>
      </c>
      <c r="I2423" s="10">
        <v>7.1062724399999997</v>
      </c>
      <c r="J2423" s="10">
        <v>31.837717779999998</v>
      </c>
      <c r="K2423" s="10">
        <v>2.0368285699999999</v>
      </c>
      <c r="L2423" s="10">
        <v>0</v>
      </c>
      <c r="M2423" s="10">
        <f t="shared" si="43"/>
        <v>628.1459964500001</v>
      </c>
    </row>
    <row r="2424" spans="1:13" x14ac:dyDescent="0.3">
      <c r="A2424" s="10">
        <v>7</v>
      </c>
      <c r="B2424" s="10" t="s">
        <v>1173</v>
      </c>
      <c r="C2424" s="162" t="s">
        <v>23914</v>
      </c>
      <c r="D2424" s="10" t="s">
        <v>23913</v>
      </c>
      <c r="E2424" s="10">
        <v>9.1385837000000016</v>
      </c>
      <c r="F2424" s="10">
        <v>144.57667784</v>
      </c>
      <c r="G2424" s="10">
        <v>18.936848000000001</v>
      </c>
      <c r="H2424" s="10">
        <v>0</v>
      </c>
      <c r="I2424" s="10">
        <v>0.47456991299999995</v>
      </c>
      <c r="J2424" s="10">
        <v>12.362570855</v>
      </c>
      <c r="K2424" s="10">
        <v>0.42884650000000002</v>
      </c>
      <c r="L2424" s="10">
        <v>0</v>
      </c>
      <c r="M2424" s="10">
        <f t="shared" si="43"/>
        <v>185.918096808</v>
      </c>
    </row>
    <row r="2425" spans="1:13" x14ac:dyDescent="0.3">
      <c r="A2425" s="10">
        <v>7</v>
      </c>
      <c r="B2425" s="10" t="s">
        <v>1173</v>
      </c>
      <c r="C2425" s="162" t="s">
        <v>23916</v>
      </c>
      <c r="D2425" s="10" t="s">
        <v>23915</v>
      </c>
      <c r="E2425" s="10">
        <v>138.66040700000002</v>
      </c>
      <c r="F2425" s="10">
        <v>148.56186027000001</v>
      </c>
      <c r="G2425" s="10">
        <v>0</v>
      </c>
      <c r="H2425" s="10">
        <v>0</v>
      </c>
      <c r="I2425" s="10">
        <v>6.95336702</v>
      </c>
      <c r="J2425" s="10">
        <v>12.056262376999999</v>
      </c>
      <c r="K2425" s="10">
        <v>0</v>
      </c>
      <c r="L2425" s="10">
        <v>0</v>
      </c>
      <c r="M2425" s="10">
        <f t="shared" si="43"/>
        <v>306.231896667</v>
      </c>
    </row>
    <row r="2426" spans="1:13" x14ac:dyDescent="0.3">
      <c r="A2426" s="10">
        <v>7</v>
      </c>
      <c r="B2426" s="10" t="s">
        <v>1173</v>
      </c>
      <c r="C2426" s="162" t="s">
        <v>23917</v>
      </c>
      <c r="D2426" s="10" t="s">
        <v>291</v>
      </c>
      <c r="E2426" s="10">
        <v>79.6293297</v>
      </c>
      <c r="F2426" s="10">
        <v>180.78407179999999</v>
      </c>
      <c r="G2426" s="10">
        <v>106.92867099999999</v>
      </c>
      <c r="H2426" s="10">
        <v>0</v>
      </c>
      <c r="I2426" s="10">
        <v>3.9796719899999999</v>
      </c>
      <c r="J2426" s="10">
        <v>15.44939405</v>
      </c>
      <c r="K2426" s="10">
        <v>3.2416453000000001</v>
      </c>
      <c r="L2426" s="10">
        <v>0</v>
      </c>
      <c r="M2426" s="10">
        <f t="shared" si="43"/>
        <v>390.01278384</v>
      </c>
    </row>
    <row r="2427" spans="1:13" x14ac:dyDescent="0.3">
      <c r="A2427" s="10">
        <v>7</v>
      </c>
      <c r="B2427" s="10" t="s">
        <v>1173</v>
      </c>
      <c r="C2427" s="162" t="s">
        <v>23919</v>
      </c>
      <c r="D2427" s="10" t="s">
        <v>23918</v>
      </c>
      <c r="E2427" s="10">
        <v>42.992292999999997</v>
      </c>
      <c r="F2427" s="10">
        <v>391.81887236</v>
      </c>
      <c r="G2427" s="10">
        <v>935.87463788000002</v>
      </c>
      <c r="H2427" s="10">
        <v>0</v>
      </c>
      <c r="I2427" s="10">
        <v>2.2438384099999999</v>
      </c>
      <c r="J2427" s="10">
        <v>33.482887462000001</v>
      </c>
      <c r="K2427" s="10">
        <v>28.267969106999999</v>
      </c>
      <c r="L2427" s="10">
        <v>0</v>
      </c>
      <c r="M2427" s="10">
        <f t="shared" si="43"/>
        <v>1434.6804982190001</v>
      </c>
    </row>
    <row r="2428" spans="1:13" x14ac:dyDescent="0.3">
      <c r="A2428" s="10">
        <v>7</v>
      </c>
      <c r="B2428" s="10" t="s">
        <v>1173</v>
      </c>
      <c r="C2428" s="162" t="s">
        <v>23921</v>
      </c>
      <c r="D2428" s="10" t="s">
        <v>23920</v>
      </c>
      <c r="E2428" s="10">
        <v>690.84390200000007</v>
      </c>
      <c r="F2428" s="10">
        <v>426.76861809000002</v>
      </c>
      <c r="G2428" s="10">
        <v>522.48019910000005</v>
      </c>
      <c r="H2428" s="10">
        <v>0</v>
      </c>
      <c r="I2428" s="10">
        <v>27.3110775</v>
      </c>
      <c r="J2428" s="10">
        <v>36.373773681999999</v>
      </c>
      <c r="K2428" s="10">
        <v>15.252379446999999</v>
      </c>
      <c r="L2428" s="10">
        <v>0</v>
      </c>
      <c r="M2428" s="10">
        <f t="shared" si="43"/>
        <v>1719.0299498190002</v>
      </c>
    </row>
    <row r="2429" spans="1:13" x14ac:dyDescent="0.3">
      <c r="A2429" s="10">
        <v>7</v>
      </c>
      <c r="B2429" s="10" t="s">
        <v>1173</v>
      </c>
      <c r="C2429" s="162" t="s">
        <v>23923</v>
      </c>
      <c r="D2429" s="10" t="s">
        <v>23922</v>
      </c>
      <c r="E2429" s="10">
        <v>128.79132799999999</v>
      </c>
      <c r="F2429" s="10">
        <v>338.60059681000001</v>
      </c>
      <c r="G2429" s="10">
        <v>24.165555300000001</v>
      </c>
      <c r="H2429" s="10">
        <v>0</v>
      </c>
      <c r="I2429" s="10">
        <v>6.3838554900000002</v>
      </c>
      <c r="J2429" s="10">
        <v>28.861678663999999</v>
      </c>
      <c r="K2429" s="10">
        <v>0.54725778899999999</v>
      </c>
      <c r="L2429" s="10">
        <v>0</v>
      </c>
      <c r="M2429" s="10">
        <f t="shared" si="43"/>
        <v>527.35027205299991</v>
      </c>
    </row>
    <row r="2430" spans="1:13" x14ac:dyDescent="0.3">
      <c r="A2430" s="10">
        <v>7</v>
      </c>
      <c r="B2430" s="10" t="s">
        <v>1173</v>
      </c>
      <c r="C2430" s="162" t="s">
        <v>23925</v>
      </c>
      <c r="D2430" s="10" t="s">
        <v>23924</v>
      </c>
      <c r="E2430" s="10">
        <v>14.1691555</v>
      </c>
      <c r="F2430" s="10">
        <v>192.85347555999999</v>
      </c>
      <c r="G2430" s="10">
        <v>6.5556299999999998</v>
      </c>
      <c r="H2430" s="10">
        <v>0</v>
      </c>
      <c r="I2430" s="10">
        <v>0.73746166999999996</v>
      </c>
      <c r="J2430" s="10">
        <v>16.441591809999998</v>
      </c>
      <c r="K2430" s="10">
        <v>0.14846000000000001</v>
      </c>
      <c r="L2430" s="10">
        <v>0</v>
      </c>
      <c r="M2430" s="10">
        <f t="shared" si="43"/>
        <v>230.90577453999998</v>
      </c>
    </row>
    <row r="2431" spans="1:13" x14ac:dyDescent="0.3">
      <c r="A2431" s="10">
        <v>7</v>
      </c>
      <c r="B2431" s="10" t="s">
        <v>1173</v>
      </c>
      <c r="C2431" s="162" t="s">
        <v>23926</v>
      </c>
      <c r="D2431" s="10" t="s">
        <v>163</v>
      </c>
      <c r="E2431" s="10">
        <v>184.38527300000001</v>
      </c>
      <c r="F2431" s="10">
        <v>197.8410112</v>
      </c>
      <c r="G2431" s="10">
        <v>300.65839999999997</v>
      </c>
      <c r="H2431" s="10">
        <v>0</v>
      </c>
      <c r="I2431" s="10">
        <v>9.3284255999999992</v>
      </c>
      <c r="J2431" s="10">
        <v>16.834778821</v>
      </c>
      <c r="K2431" s="10">
        <v>9.5511719999999993</v>
      </c>
      <c r="L2431" s="10">
        <v>0</v>
      </c>
      <c r="M2431" s="10">
        <f t="shared" si="43"/>
        <v>718.59906062099992</v>
      </c>
    </row>
    <row r="2432" spans="1:13" x14ac:dyDescent="0.3">
      <c r="A2432" s="10">
        <v>7</v>
      </c>
      <c r="B2432" s="10" t="s">
        <v>1173</v>
      </c>
      <c r="C2432" s="162" t="s">
        <v>23927</v>
      </c>
      <c r="D2432" s="10" t="s">
        <v>23</v>
      </c>
      <c r="E2432" s="10">
        <v>179.560834</v>
      </c>
      <c r="F2432" s="10">
        <v>220.25718268</v>
      </c>
      <c r="G2432" s="10">
        <v>1188.9876999999999</v>
      </c>
      <c r="H2432" s="10">
        <v>0</v>
      </c>
      <c r="I2432" s="10">
        <v>9.2461795000000002</v>
      </c>
      <c r="J2432" s="10">
        <v>18.160353671999999</v>
      </c>
      <c r="K2432" s="10">
        <v>34.276088000000001</v>
      </c>
      <c r="L2432" s="10">
        <v>0</v>
      </c>
      <c r="M2432" s="10">
        <f t="shared" si="43"/>
        <v>1650.4883378519999</v>
      </c>
    </row>
    <row r="2433" spans="1:13" x14ac:dyDescent="0.3">
      <c r="A2433" s="10">
        <v>7</v>
      </c>
      <c r="B2433" s="10" t="s">
        <v>1173</v>
      </c>
      <c r="C2433" s="162" t="s">
        <v>23929</v>
      </c>
      <c r="D2433" s="10" t="s">
        <v>23928</v>
      </c>
      <c r="E2433" s="10">
        <v>47.967958299999999</v>
      </c>
      <c r="F2433" s="10">
        <v>351.86797365000001</v>
      </c>
      <c r="G2433" s="10">
        <v>60.591495199999997</v>
      </c>
      <c r="H2433" s="10">
        <v>0</v>
      </c>
      <c r="I2433" s="10">
        <v>2.42360066</v>
      </c>
      <c r="J2433" s="10">
        <v>29.928258955</v>
      </c>
      <c r="K2433" s="10">
        <v>1.4104890940000001</v>
      </c>
      <c r="L2433" s="10">
        <v>0</v>
      </c>
      <c r="M2433" s="10">
        <f t="shared" si="43"/>
        <v>494.18977585900001</v>
      </c>
    </row>
    <row r="2434" spans="1:13" x14ac:dyDescent="0.3">
      <c r="A2434" s="10">
        <v>7</v>
      </c>
      <c r="B2434" s="10" t="s">
        <v>1173</v>
      </c>
      <c r="C2434" s="162" t="s">
        <v>23930</v>
      </c>
      <c r="D2434" s="10" t="s">
        <v>334</v>
      </c>
      <c r="E2434" s="10">
        <v>2978.6335399999998</v>
      </c>
      <c r="F2434" s="10">
        <v>2080.9047123999999</v>
      </c>
      <c r="G2434" s="10">
        <v>1928.8913299999999</v>
      </c>
      <c r="H2434" s="10">
        <v>0</v>
      </c>
      <c r="I2434" s="10">
        <v>162.94554200000002</v>
      </c>
      <c r="J2434" s="10">
        <v>174.59572358</v>
      </c>
      <c r="K2434" s="10">
        <v>59.801575300000003</v>
      </c>
      <c r="L2434" s="10">
        <v>0</v>
      </c>
      <c r="M2434" s="10">
        <f t="shared" si="43"/>
        <v>7385.7724232800001</v>
      </c>
    </row>
    <row r="2435" spans="1:13" x14ac:dyDescent="0.3">
      <c r="A2435" s="10">
        <v>7</v>
      </c>
      <c r="B2435" s="10" t="s">
        <v>1173</v>
      </c>
      <c r="C2435" s="162" t="s">
        <v>23932</v>
      </c>
      <c r="D2435" s="10" t="s">
        <v>23931</v>
      </c>
      <c r="E2435" s="10">
        <v>93.558549999999997</v>
      </c>
      <c r="F2435" s="10">
        <v>279.33747827000002</v>
      </c>
      <c r="G2435" s="10">
        <v>100.018012</v>
      </c>
      <c r="H2435" s="10">
        <v>0</v>
      </c>
      <c r="I2435" s="10">
        <v>4.6547168399999999</v>
      </c>
      <c r="J2435" s="10">
        <v>23.813361650000001</v>
      </c>
      <c r="K2435" s="10">
        <v>3.0321425999999998</v>
      </c>
      <c r="L2435" s="10">
        <v>0</v>
      </c>
      <c r="M2435" s="10">
        <f t="shared" si="43"/>
        <v>504.41426135999995</v>
      </c>
    </row>
    <row r="2436" spans="1:13" x14ac:dyDescent="0.3">
      <c r="A2436" s="10">
        <v>7</v>
      </c>
      <c r="B2436" s="10" t="s">
        <v>1173</v>
      </c>
      <c r="C2436" s="162" t="s">
        <v>23934</v>
      </c>
      <c r="D2436" s="10" t="s">
        <v>23933</v>
      </c>
      <c r="E2436" s="10">
        <v>165.97972799999999</v>
      </c>
      <c r="F2436" s="10">
        <v>395.90397336000001</v>
      </c>
      <c r="G2436" s="10">
        <v>54.151956400000003</v>
      </c>
      <c r="H2436" s="10">
        <v>0</v>
      </c>
      <c r="I2436" s="10">
        <v>8.318910390000001</v>
      </c>
      <c r="J2436" s="10">
        <v>33.765999764</v>
      </c>
      <c r="K2436" s="10">
        <v>1.2263327900000001</v>
      </c>
      <c r="L2436" s="10">
        <v>0</v>
      </c>
      <c r="M2436" s="10">
        <f t="shared" si="43"/>
        <v>659.34690070400006</v>
      </c>
    </row>
    <row r="2437" spans="1:13" x14ac:dyDescent="0.3">
      <c r="A2437" s="10">
        <v>7</v>
      </c>
      <c r="B2437" s="10" t="s">
        <v>1173</v>
      </c>
      <c r="C2437" s="162" t="s">
        <v>23935</v>
      </c>
      <c r="D2437" s="10" t="s">
        <v>23022</v>
      </c>
      <c r="E2437" s="10">
        <v>186.88575799999998</v>
      </c>
      <c r="F2437" s="10">
        <v>174.92001327</v>
      </c>
      <c r="G2437" s="10">
        <v>243.31583000000001</v>
      </c>
      <c r="H2437" s="10">
        <v>0</v>
      </c>
      <c r="I2437" s="10">
        <v>9.1634774199999995</v>
      </c>
      <c r="J2437" s="10">
        <v>14.967522052</v>
      </c>
      <c r="K2437" s="10">
        <v>7.5439135999999998</v>
      </c>
      <c r="L2437" s="10">
        <v>0</v>
      </c>
      <c r="M2437" s="10">
        <f t="shared" si="43"/>
        <v>636.79651434200002</v>
      </c>
    </row>
    <row r="2438" spans="1:13" x14ac:dyDescent="0.3">
      <c r="A2438" s="10">
        <v>7</v>
      </c>
      <c r="B2438" s="10" t="s">
        <v>1173</v>
      </c>
      <c r="C2438" s="162" t="s">
        <v>23937</v>
      </c>
      <c r="D2438" s="10" t="s">
        <v>23936</v>
      </c>
      <c r="E2438" s="10">
        <v>212.34302399999999</v>
      </c>
      <c r="F2438" s="10">
        <v>262.61280892000002</v>
      </c>
      <c r="G2438" s="10">
        <v>530.51707759999999</v>
      </c>
      <c r="H2438" s="10">
        <v>0</v>
      </c>
      <c r="I2438" s="10">
        <v>11.142619400000001</v>
      </c>
      <c r="J2438" s="10">
        <v>22.347452808</v>
      </c>
      <c r="K2438" s="10">
        <v>16.649553770000001</v>
      </c>
      <c r="L2438" s="10">
        <v>0</v>
      </c>
      <c r="M2438" s="10">
        <f t="shared" si="43"/>
        <v>1055.6125364980001</v>
      </c>
    </row>
    <row r="2439" spans="1:13" x14ac:dyDescent="0.3">
      <c r="A2439" s="10">
        <v>7</v>
      </c>
      <c r="B2439" s="10" t="s">
        <v>1173</v>
      </c>
      <c r="C2439" s="162" t="s">
        <v>23938</v>
      </c>
      <c r="D2439" s="10" t="s">
        <v>763</v>
      </c>
      <c r="E2439" s="10">
        <v>12.7079971</v>
      </c>
      <c r="F2439" s="10">
        <v>211.94537911</v>
      </c>
      <c r="G2439" s="10">
        <v>21.120630999999999</v>
      </c>
      <c r="H2439" s="10">
        <v>0</v>
      </c>
      <c r="I2439" s="10">
        <v>0.66016033399999996</v>
      </c>
      <c r="J2439" s="10">
        <v>18.115063882000001</v>
      </c>
      <c r="K2439" s="10">
        <v>0.47830050000000002</v>
      </c>
      <c r="L2439" s="10">
        <v>0</v>
      </c>
      <c r="M2439" s="10">
        <f t="shared" ref="M2439:M2502" si="44">SUM(E2439:L2439)</f>
        <v>265.02753192599999</v>
      </c>
    </row>
    <row r="2440" spans="1:13" x14ac:dyDescent="0.3">
      <c r="A2440" s="10">
        <v>7</v>
      </c>
      <c r="B2440" s="10" t="s">
        <v>1173</v>
      </c>
      <c r="C2440" s="162" t="s">
        <v>23939</v>
      </c>
      <c r="D2440" s="10" t="s">
        <v>370</v>
      </c>
      <c r="E2440" s="10">
        <v>651.42396199999996</v>
      </c>
      <c r="F2440" s="10">
        <v>291.63882124999998</v>
      </c>
      <c r="G2440" s="10">
        <v>1422.3755928</v>
      </c>
      <c r="H2440" s="10">
        <v>2.4430100000000001</v>
      </c>
      <c r="I2440" s="10">
        <v>25.323622899999997</v>
      </c>
      <c r="J2440" s="10">
        <v>24.36589124</v>
      </c>
      <c r="K2440" s="10">
        <v>40.865725382000001</v>
      </c>
      <c r="L2440" s="10">
        <v>7.8319600000000003E-2</v>
      </c>
      <c r="M2440" s="10">
        <f t="shared" si="44"/>
        <v>2458.5149451720004</v>
      </c>
    </row>
    <row r="2441" spans="1:13" x14ac:dyDescent="0.3">
      <c r="A2441" s="10">
        <v>7</v>
      </c>
      <c r="B2441" s="10" t="s">
        <v>1173</v>
      </c>
      <c r="C2441" s="162" t="s">
        <v>23940</v>
      </c>
      <c r="D2441" s="10" t="s">
        <v>556</v>
      </c>
      <c r="E2441" s="10">
        <v>198.016299</v>
      </c>
      <c r="F2441" s="10">
        <v>246.3046683</v>
      </c>
      <c r="G2441" s="10">
        <v>26.730972000000001</v>
      </c>
      <c r="H2441" s="10">
        <v>0</v>
      </c>
      <c r="I2441" s="10">
        <v>6.8943037899999995</v>
      </c>
      <c r="J2441" s="10">
        <v>21.012994223</v>
      </c>
      <c r="K2441" s="10">
        <v>0.60535426000000003</v>
      </c>
      <c r="L2441" s="10">
        <v>0</v>
      </c>
      <c r="M2441" s="10">
        <f t="shared" si="44"/>
        <v>499.56459157300003</v>
      </c>
    </row>
    <row r="2442" spans="1:13" x14ac:dyDescent="0.3">
      <c r="A2442" s="10">
        <v>7</v>
      </c>
      <c r="B2442" s="10" t="s">
        <v>1173</v>
      </c>
      <c r="C2442" s="162" t="s">
        <v>23941</v>
      </c>
      <c r="D2442" s="10" t="s">
        <v>359</v>
      </c>
      <c r="E2442" s="10">
        <v>149.95889500000001</v>
      </c>
      <c r="F2442" s="10">
        <v>189.44755144999999</v>
      </c>
      <c r="G2442" s="10">
        <v>752.89553000000001</v>
      </c>
      <c r="H2442" s="10">
        <v>0</v>
      </c>
      <c r="I2442" s="10">
        <v>7.6114700800000001</v>
      </c>
      <c r="J2442" s="10">
        <v>15.973958994</v>
      </c>
      <c r="K2442" s="10">
        <v>23.2825186</v>
      </c>
      <c r="L2442" s="10">
        <v>0</v>
      </c>
      <c r="M2442" s="10">
        <f t="shared" si="44"/>
        <v>1139.1699241239999</v>
      </c>
    </row>
    <row r="2443" spans="1:13" x14ac:dyDescent="0.3">
      <c r="A2443" s="10">
        <v>7</v>
      </c>
      <c r="B2443" s="10" t="s">
        <v>1173</v>
      </c>
      <c r="C2443" s="162" t="s">
        <v>23942</v>
      </c>
      <c r="D2443" s="10" t="s">
        <v>22851</v>
      </c>
      <c r="E2443" s="10">
        <v>124.888615</v>
      </c>
      <c r="F2443" s="10">
        <v>212.89283148000001</v>
      </c>
      <c r="G2443" s="10">
        <v>192.11693399999999</v>
      </c>
      <c r="H2443" s="10">
        <v>0</v>
      </c>
      <c r="I2443" s="10">
        <v>5.8499686500000001</v>
      </c>
      <c r="J2443" s="10">
        <v>18.246888233</v>
      </c>
      <c r="K2443" s="10">
        <v>6.1030792399999996</v>
      </c>
      <c r="L2443" s="10">
        <v>0</v>
      </c>
      <c r="M2443" s="10">
        <f t="shared" si="44"/>
        <v>560.09831660300006</v>
      </c>
    </row>
    <row r="2444" spans="1:13" x14ac:dyDescent="0.3">
      <c r="A2444" s="10">
        <v>7</v>
      </c>
      <c r="B2444" s="10" t="s">
        <v>1173</v>
      </c>
      <c r="C2444" s="162" t="s">
        <v>23943</v>
      </c>
      <c r="D2444" s="10" t="s">
        <v>524</v>
      </c>
      <c r="E2444" s="10">
        <v>834.91643099999999</v>
      </c>
      <c r="F2444" s="10">
        <v>337.16574931000002</v>
      </c>
      <c r="G2444" s="10">
        <v>981.60988799999996</v>
      </c>
      <c r="H2444" s="10">
        <v>0</v>
      </c>
      <c r="I2444" s="10">
        <v>30.1763783</v>
      </c>
      <c r="J2444" s="10">
        <v>28.645257427000001</v>
      </c>
      <c r="K2444" s="10">
        <v>29.391562319999998</v>
      </c>
      <c r="L2444" s="10">
        <v>0</v>
      </c>
      <c r="M2444" s="10">
        <f t="shared" si="44"/>
        <v>2241.9052663570001</v>
      </c>
    </row>
    <row r="2445" spans="1:13" x14ac:dyDescent="0.3">
      <c r="A2445" s="10">
        <v>7</v>
      </c>
      <c r="B2445" s="10" t="s">
        <v>1173</v>
      </c>
      <c r="C2445" s="162" t="s">
        <v>23946</v>
      </c>
      <c r="D2445" s="10" t="s">
        <v>234</v>
      </c>
      <c r="E2445" s="10">
        <v>169.28376</v>
      </c>
      <c r="F2445" s="10">
        <v>446.98874728999999</v>
      </c>
      <c r="G2445" s="10">
        <v>587.81152299999997</v>
      </c>
      <c r="H2445" s="10">
        <v>0</v>
      </c>
      <c r="I2445" s="10">
        <v>8.58297445</v>
      </c>
      <c r="J2445" s="10">
        <v>37.666743095000001</v>
      </c>
      <c r="K2445" s="10">
        <v>18.230566920000001</v>
      </c>
      <c r="L2445" s="10">
        <v>0</v>
      </c>
      <c r="M2445" s="10">
        <f t="shared" si="44"/>
        <v>1268.5643147549999</v>
      </c>
    </row>
    <row r="2446" spans="1:13" x14ac:dyDescent="0.3">
      <c r="A2446" s="10">
        <v>7</v>
      </c>
      <c r="B2446" s="10" t="s">
        <v>1173</v>
      </c>
      <c r="C2446" s="162" t="s">
        <v>23947</v>
      </c>
      <c r="D2446" s="10" t="s">
        <v>1313</v>
      </c>
      <c r="E2446" s="10">
        <v>141.395206</v>
      </c>
      <c r="F2446" s="10">
        <v>458.53819449999997</v>
      </c>
      <c r="G2446" s="10">
        <v>1808.3252414000001</v>
      </c>
      <c r="H2446" s="10">
        <v>0</v>
      </c>
      <c r="I2446" s="10">
        <v>7.1327694700000004</v>
      </c>
      <c r="J2446" s="10">
        <v>39.214490638000001</v>
      </c>
      <c r="K2446" s="10">
        <v>57.196193174999998</v>
      </c>
      <c r="L2446" s="10">
        <v>0</v>
      </c>
      <c r="M2446" s="10">
        <f t="shared" si="44"/>
        <v>2511.8020951829999</v>
      </c>
    </row>
    <row r="2447" spans="1:13" x14ac:dyDescent="0.3">
      <c r="A2447" s="10">
        <v>7</v>
      </c>
      <c r="B2447" s="10" t="s">
        <v>1173</v>
      </c>
      <c r="C2447" s="162" t="s">
        <v>23945</v>
      </c>
      <c r="D2447" s="10" t="s">
        <v>23944</v>
      </c>
      <c r="E2447" s="10">
        <v>714.960643</v>
      </c>
      <c r="F2447" s="10">
        <v>594.39154788999997</v>
      </c>
      <c r="G2447" s="10">
        <v>293.75891330000002</v>
      </c>
      <c r="H2447" s="10">
        <v>0</v>
      </c>
      <c r="I2447" s="10">
        <v>26.177914099999999</v>
      </c>
      <c r="J2447" s="10">
        <v>50.433413588000001</v>
      </c>
      <c r="K2447" s="10">
        <v>8.9261611619999996</v>
      </c>
      <c r="L2447" s="10">
        <v>0</v>
      </c>
      <c r="M2447" s="10">
        <f t="shared" si="44"/>
        <v>1688.6485930399997</v>
      </c>
    </row>
    <row r="2448" spans="1:13" x14ac:dyDescent="0.3">
      <c r="A2448" s="10">
        <v>7</v>
      </c>
      <c r="B2448" s="10" t="s">
        <v>1173</v>
      </c>
      <c r="C2448" s="162" t="s">
        <v>23948</v>
      </c>
      <c r="D2448" s="10" t="s">
        <v>839</v>
      </c>
      <c r="E2448" s="10">
        <v>192.685112</v>
      </c>
      <c r="F2448" s="10">
        <v>277.07251697999999</v>
      </c>
      <c r="G2448" s="10">
        <v>278.29730999999998</v>
      </c>
      <c r="H2448" s="10">
        <v>0</v>
      </c>
      <c r="I2448" s="10">
        <v>9.5157357400000002</v>
      </c>
      <c r="J2448" s="10">
        <v>23.651543032999999</v>
      </c>
      <c r="K2448" s="10">
        <v>8.6285094999999998</v>
      </c>
      <c r="L2448" s="10">
        <v>0</v>
      </c>
      <c r="M2448" s="10">
        <f t="shared" si="44"/>
        <v>789.85072725299995</v>
      </c>
    </row>
    <row r="2449" spans="1:13" x14ac:dyDescent="0.3">
      <c r="A2449" s="10">
        <v>7</v>
      </c>
      <c r="B2449" s="10" t="s">
        <v>1173</v>
      </c>
      <c r="C2449" s="162" t="s">
        <v>23949</v>
      </c>
      <c r="D2449" s="10" t="s">
        <v>725</v>
      </c>
      <c r="E2449" s="10">
        <v>409.49235199999998</v>
      </c>
      <c r="F2449" s="10">
        <v>280.74685732</v>
      </c>
      <c r="G2449" s="10">
        <v>1212.1680060000001</v>
      </c>
      <c r="H2449" s="10">
        <v>0</v>
      </c>
      <c r="I2449" s="10">
        <v>19.137987799999998</v>
      </c>
      <c r="J2449" s="10">
        <v>23.589556968</v>
      </c>
      <c r="K2449" s="10">
        <v>37.663118599999997</v>
      </c>
      <c r="L2449" s="10">
        <v>0</v>
      </c>
      <c r="M2449" s="10">
        <f t="shared" si="44"/>
        <v>1982.7978786879999</v>
      </c>
    </row>
    <row r="2450" spans="1:13" x14ac:dyDescent="0.3">
      <c r="A2450" s="10">
        <v>7</v>
      </c>
      <c r="B2450" s="10" t="s">
        <v>1173</v>
      </c>
      <c r="C2450" s="162" t="s">
        <v>23950</v>
      </c>
      <c r="D2450" s="10" t="s">
        <v>23322</v>
      </c>
      <c r="E2450" s="10">
        <v>50.445948999999999</v>
      </c>
      <c r="F2450" s="10">
        <v>382.50400238999998</v>
      </c>
      <c r="G2450" s="10">
        <v>41.643841190000003</v>
      </c>
      <c r="H2450" s="10">
        <v>0</v>
      </c>
      <c r="I2450" s="10">
        <v>2.6021313300000002</v>
      </c>
      <c r="J2450" s="10">
        <v>32.152769480000003</v>
      </c>
      <c r="K2450" s="10">
        <v>0.943073406</v>
      </c>
      <c r="L2450" s="10">
        <v>0</v>
      </c>
      <c r="M2450" s="10">
        <f t="shared" si="44"/>
        <v>510.29176679599999</v>
      </c>
    </row>
    <row r="2451" spans="1:13" x14ac:dyDescent="0.3">
      <c r="A2451" s="10">
        <v>7</v>
      </c>
      <c r="B2451" s="10" t="s">
        <v>1173</v>
      </c>
      <c r="C2451" s="162" t="s">
        <v>23951</v>
      </c>
      <c r="D2451" s="10" t="s">
        <v>29</v>
      </c>
      <c r="E2451" s="10">
        <v>366.86672399999998</v>
      </c>
      <c r="F2451" s="10">
        <v>276.50763648999998</v>
      </c>
      <c r="G2451" s="10">
        <v>394.36907706</v>
      </c>
      <c r="H2451" s="10">
        <v>0</v>
      </c>
      <c r="I2451" s="10">
        <v>19.284433800000002</v>
      </c>
      <c r="J2451" s="10">
        <v>23.377049676999999</v>
      </c>
      <c r="K2451" s="10">
        <v>11.558019044</v>
      </c>
      <c r="L2451" s="10">
        <v>0</v>
      </c>
      <c r="M2451" s="10">
        <f t="shared" si="44"/>
        <v>1091.962940071</v>
      </c>
    </row>
    <row r="2452" spans="1:13" x14ac:dyDescent="0.3">
      <c r="A2452" s="10">
        <v>7</v>
      </c>
      <c r="B2452" s="10" t="s">
        <v>1173</v>
      </c>
      <c r="C2452" s="162" t="s">
        <v>23952</v>
      </c>
      <c r="D2452" s="10" t="s">
        <v>603</v>
      </c>
      <c r="E2452" s="10">
        <v>52.407243999999999</v>
      </c>
      <c r="F2452" s="10">
        <v>184.2864366</v>
      </c>
      <c r="G2452" s="10">
        <v>213.36857000000001</v>
      </c>
      <c r="H2452" s="10">
        <v>0</v>
      </c>
      <c r="I2452" s="10">
        <v>2.7185589600000002</v>
      </c>
      <c r="J2452" s="10">
        <v>15.566640135</v>
      </c>
      <c r="K2452" s="10">
        <v>6.6154181999999997</v>
      </c>
      <c r="L2452" s="10">
        <v>0</v>
      </c>
      <c r="M2452" s="10">
        <f t="shared" si="44"/>
        <v>474.96286789499999</v>
      </c>
    </row>
    <row r="2453" spans="1:13" x14ac:dyDescent="0.3">
      <c r="A2453" s="10">
        <v>7</v>
      </c>
      <c r="B2453" s="10" t="s">
        <v>1173</v>
      </c>
      <c r="C2453" s="162" t="s">
        <v>23954</v>
      </c>
      <c r="D2453" s="10" t="s">
        <v>23953</v>
      </c>
      <c r="E2453" s="10">
        <v>23.086980599999997</v>
      </c>
      <c r="F2453" s="10">
        <v>142.8637148</v>
      </c>
      <c r="G2453" s="10">
        <v>16.130721600000001</v>
      </c>
      <c r="H2453" s="10">
        <v>0</v>
      </c>
      <c r="I2453" s="10">
        <v>1.1918108000000001</v>
      </c>
      <c r="J2453" s="10">
        <v>11.993832210000001</v>
      </c>
      <c r="K2453" s="10">
        <v>0.36529888999999999</v>
      </c>
      <c r="L2453" s="10">
        <v>0</v>
      </c>
      <c r="M2453" s="10">
        <f t="shared" si="44"/>
        <v>195.63235889999999</v>
      </c>
    </row>
    <row r="2454" spans="1:13" x14ac:dyDescent="0.3">
      <c r="A2454" s="10">
        <v>7</v>
      </c>
      <c r="B2454" s="10" t="s">
        <v>1173</v>
      </c>
      <c r="C2454" s="162" t="s">
        <v>23956</v>
      </c>
      <c r="D2454" s="10" t="s">
        <v>23955</v>
      </c>
      <c r="E2454" s="10">
        <v>119.245015</v>
      </c>
      <c r="F2454" s="10">
        <v>325.76966799000002</v>
      </c>
      <c r="G2454" s="10">
        <v>167.18516500000001</v>
      </c>
      <c r="H2454" s="10">
        <v>0</v>
      </c>
      <c r="I2454" s="10">
        <v>5.9988885000000005</v>
      </c>
      <c r="J2454" s="10">
        <v>27.808531860999999</v>
      </c>
      <c r="K2454" s="10">
        <v>5.124604164</v>
      </c>
      <c r="L2454" s="10">
        <v>0</v>
      </c>
      <c r="M2454" s="10">
        <f t="shared" si="44"/>
        <v>651.13187251499994</v>
      </c>
    </row>
    <row r="2455" spans="1:13" x14ac:dyDescent="0.3">
      <c r="A2455" s="10">
        <v>7</v>
      </c>
      <c r="B2455" s="10" t="s">
        <v>1173</v>
      </c>
      <c r="C2455" s="162" t="s">
        <v>23958</v>
      </c>
      <c r="D2455" s="10" t="s">
        <v>23957</v>
      </c>
      <c r="E2455" s="10">
        <v>139.231156</v>
      </c>
      <c r="F2455" s="10">
        <v>249.6869481</v>
      </c>
      <c r="G2455" s="10">
        <v>469.17619389999999</v>
      </c>
      <c r="H2455" s="10">
        <v>0</v>
      </c>
      <c r="I2455" s="10">
        <v>7.2497320399999996</v>
      </c>
      <c r="J2455" s="10">
        <v>21.252012641</v>
      </c>
      <c r="K2455" s="10">
        <v>14.732113882</v>
      </c>
      <c r="L2455" s="10">
        <v>0</v>
      </c>
      <c r="M2455" s="10">
        <f t="shared" si="44"/>
        <v>901.32815656299999</v>
      </c>
    </row>
    <row r="2456" spans="1:13" x14ac:dyDescent="0.3">
      <c r="A2456" s="10">
        <v>7</v>
      </c>
      <c r="B2456" s="10" t="s">
        <v>1173</v>
      </c>
      <c r="C2456" s="162" t="s">
        <v>23960</v>
      </c>
      <c r="D2456" s="10" t="s">
        <v>23959</v>
      </c>
      <c r="E2456" s="10">
        <v>22.711698499999997</v>
      </c>
      <c r="F2456" s="10">
        <v>288.60268414000001</v>
      </c>
      <c r="G2456" s="10">
        <v>26.659820199999999</v>
      </c>
      <c r="H2456" s="10">
        <v>0</v>
      </c>
      <c r="I2456" s="10">
        <v>1.1788107800000001</v>
      </c>
      <c r="J2456" s="10">
        <v>24.431269579999999</v>
      </c>
      <c r="K2456" s="10">
        <v>0.60374318999999999</v>
      </c>
      <c r="L2456" s="10">
        <v>0</v>
      </c>
      <c r="M2456" s="10">
        <f t="shared" si="44"/>
        <v>364.18802639</v>
      </c>
    </row>
    <row r="2457" spans="1:13" x14ac:dyDescent="0.3">
      <c r="A2457" s="10">
        <v>7</v>
      </c>
      <c r="B2457" s="10" t="s">
        <v>1173</v>
      </c>
      <c r="C2457" s="162" t="s">
        <v>23962</v>
      </c>
      <c r="D2457" s="10" t="s">
        <v>23961</v>
      </c>
      <c r="E2457" s="10">
        <v>66.350085500000006</v>
      </c>
      <c r="F2457" s="10">
        <v>229.86374742999999</v>
      </c>
      <c r="G2457" s="10">
        <v>48.962809499999999</v>
      </c>
      <c r="H2457" s="10">
        <v>0</v>
      </c>
      <c r="I2457" s="10">
        <v>3.3465211000000004</v>
      </c>
      <c r="J2457" s="10">
        <v>19.496567157000001</v>
      </c>
      <c r="K2457" s="10">
        <v>1.1088183899999999</v>
      </c>
      <c r="L2457" s="10">
        <v>0</v>
      </c>
      <c r="M2457" s="10">
        <f t="shared" si="44"/>
        <v>369.128549077</v>
      </c>
    </row>
    <row r="2458" spans="1:13" x14ac:dyDescent="0.3">
      <c r="A2458" s="10">
        <v>7</v>
      </c>
      <c r="B2458" s="10" t="s">
        <v>1173</v>
      </c>
      <c r="C2458" s="162" t="s">
        <v>23964</v>
      </c>
      <c r="D2458" s="10" t="s">
        <v>23963</v>
      </c>
      <c r="E2458" s="10">
        <v>474.111492</v>
      </c>
      <c r="F2458" s="10">
        <v>283.72129756999999</v>
      </c>
      <c r="G2458" s="10">
        <v>759.00541120000003</v>
      </c>
      <c r="H2458" s="10">
        <v>0</v>
      </c>
      <c r="I2458" s="10">
        <v>18.591047799999998</v>
      </c>
      <c r="J2458" s="10">
        <v>23.714560277</v>
      </c>
      <c r="K2458" s="10">
        <v>23.499358709999999</v>
      </c>
      <c r="L2458" s="10">
        <v>0</v>
      </c>
      <c r="M2458" s="10">
        <f t="shared" si="44"/>
        <v>1582.643167557</v>
      </c>
    </row>
    <row r="2459" spans="1:13" x14ac:dyDescent="0.3">
      <c r="A2459" s="10">
        <v>7</v>
      </c>
      <c r="B2459" s="10" t="s">
        <v>1173</v>
      </c>
      <c r="C2459" s="162" t="s">
        <v>23966</v>
      </c>
      <c r="D2459" s="10" t="s">
        <v>23965</v>
      </c>
      <c r="E2459" s="10">
        <v>35.650670000000005</v>
      </c>
      <c r="F2459" s="10">
        <v>284.38670186000002</v>
      </c>
      <c r="G2459" s="10">
        <v>41.754921799999998</v>
      </c>
      <c r="H2459" s="10">
        <v>0</v>
      </c>
      <c r="I2459" s="10">
        <v>1.8425714399999999</v>
      </c>
      <c r="J2459" s="10">
        <v>24.265688678</v>
      </c>
      <c r="K2459" s="10">
        <v>0.94558774499999998</v>
      </c>
      <c r="L2459" s="10">
        <v>0</v>
      </c>
      <c r="M2459" s="10">
        <f t="shared" si="44"/>
        <v>388.84614152299997</v>
      </c>
    </row>
    <row r="2460" spans="1:13" x14ac:dyDescent="0.3">
      <c r="A2460" s="10">
        <v>7</v>
      </c>
      <c r="B2460" s="10" t="s">
        <v>1173</v>
      </c>
      <c r="C2460" s="162" t="s">
        <v>23967</v>
      </c>
      <c r="D2460" s="10" t="s">
        <v>505</v>
      </c>
      <c r="E2460" s="10">
        <v>214.38495400000002</v>
      </c>
      <c r="F2460" s="10">
        <v>268.17828165999998</v>
      </c>
      <c r="G2460" s="10">
        <v>28.702274200000002</v>
      </c>
      <c r="H2460" s="10">
        <v>0</v>
      </c>
      <c r="I2460" s="10">
        <v>10.68389807</v>
      </c>
      <c r="J2460" s="10">
        <v>22.899102502000002</v>
      </c>
      <c r="K2460" s="10">
        <v>0.670853798</v>
      </c>
      <c r="L2460" s="10">
        <v>0</v>
      </c>
      <c r="M2460" s="10">
        <f t="shared" si="44"/>
        <v>545.51936423000006</v>
      </c>
    </row>
    <row r="2461" spans="1:13" x14ac:dyDescent="0.3">
      <c r="A2461" s="10">
        <v>7</v>
      </c>
      <c r="B2461" s="10" t="s">
        <v>1173</v>
      </c>
      <c r="C2461" s="162" t="s">
        <v>23969</v>
      </c>
      <c r="D2461" s="10" t="s">
        <v>23968</v>
      </c>
      <c r="E2461" s="10">
        <v>69.811385200000004</v>
      </c>
      <c r="F2461" s="10">
        <v>378.30441779</v>
      </c>
      <c r="G2461" s="10">
        <v>33.148192199999997</v>
      </c>
      <c r="H2461" s="10">
        <v>0</v>
      </c>
      <c r="I2461" s="10">
        <v>3.5379686700000001</v>
      </c>
      <c r="J2461" s="10">
        <v>32.223347128999997</v>
      </c>
      <c r="K2461" s="10">
        <v>0.75067944200000003</v>
      </c>
      <c r="L2461" s="10">
        <v>0</v>
      </c>
      <c r="M2461" s="10">
        <f t="shared" si="44"/>
        <v>517.77599043099997</v>
      </c>
    </row>
    <row r="2462" spans="1:13" x14ac:dyDescent="0.3">
      <c r="A2462" s="10">
        <v>7</v>
      </c>
      <c r="B2462" s="10" t="s">
        <v>1173</v>
      </c>
      <c r="C2462" s="162" t="s">
        <v>23970</v>
      </c>
      <c r="D2462" s="10" t="s">
        <v>22866</v>
      </c>
      <c r="E2462" s="10">
        <v>73.035151999999997</v>
      </c>
      <c r="F2462" s="10">
        <v>243.74017717999999</v>
      </c>
      <c r="G2462" s="10">
        <v>30.351115</v>
      </c>
      <c r="H2462" s="10">
        <v>0</v>
      </c>
      <c r="I2462" s="10">
        <v>3.6720806100000001</v>
      </c>
      <c r="J2462" s="10">
        <v>20.309150365000001</v>
      </c>
      <c r="K2462" s="10">
        <v>0.68733568</v>
      </c>
      <c r="L2462" s="10">
        <v>0</v>
      </c>
      <c r="M2462" s="10">
        <f t="shared" si="44"/>
        <v>371.79501083499997</v>
      </c>
    </row>
    <row r="2463" spans="1:13" x14ac:dyDescent="0.3">
      <c r="A2463" s="10">
        <v>7</v>
      </c>
      <c r="B2463" s="10" t="s">
        <v>1173</v>
      </c>
      <c r="C2463" s="162" t="s">
        <v>23972</v>
      </c>
      <c r="D2463" s="10" t="s">
        <v>23971</v>
      </c>
      <c r="E2463" s="10">
        <v>180.041504</v>
      </c>
      <c r="F2463" s="10">
        <v>241.42009528</v>
      </c>
      <c r="G2463" s="10">
        <v>1190.19046</v>
      </c>
      <c r="H2463" s="10">
        <v>0</v>
      </c>
      <c r="I2463" s="10">
        <v>9.3769631000000011</v>
      </c>
      <c r="J2463" s="10">
        <v>20.146364384999998</v>
      </c>
      <c r="K2463" s="10">
        <v>37.809387999999998</v>
      </c>
      <c r="L2463" s="10">
        <v>0</v>
      </c>
      <c r="M2463" s="10">
        <f t="shared" si="44"/>
        <v>1678.9847747649999</v>
      </c>
    </row>
    <row r="2464" spans="1:13" x14ac:dyDescent="0.3">
      <c r="A2464" s="10">
        <v>7</v>
      </c>
      <c r="B2464" s="10" t="s">
        <v>1173</v>
      </c>
      <c r="C2464" s="162" t="s">
        <v>23974</v>
      </c>
      <c r="D2464" s="10" t="s">
        <v>23973</v>
      </c>
      <c r="E2464" s="10">
        <v>224.39821599999999</v>
      </c>
      <c r="F2464" s="10">
        <v>348.80669861000001</v>
      </c>
      <c r="G2464" s="10">
        <v>297.55141500000002</v>
      </c>
      <c r="H2464" s="10">
        <v>0</v>
      </c>
      <c r="I2464" s="10">
        <v>11.44716345</v>
      </c>
      <c r="J2464" s="10">
        <v>29.747167233999999</v>
      </c>
      <c r="K2464" s="10">
        <v>9.0362222600000006</v>
      </c>
      <c r="L2464" s="10">
        <v>0</v>
      </c>
      <c r="M2464" s="10">
        <f t="shared" si="44"/>
        <v>920.98688255400009</v>
      </c>
    </row>
    <row r="2465" spans="1:13" x14ac:dyDescent="0.3">
      <c r="A2465" s="10">
        <v>7</v>
      </c>
      <c r="B2465" s="10" t="s">
        <v>1173</v>
      </c>
      <c r="C2465" s="162" t="s">
        <v>23976</v>
      </c>
      <c r="D2465" s="10" t="s">
        <v>23975</v>
      </c>
      <c r="E2465" s="10">
        <v>18.1866752</v>
      </c>
      <c r="F2465" s="10">
        <v>241.93231273000001</v>
      </c>
      <c r="G2465" s="10">
        <v>28.149994100000001</v>
      </c>
      <c r="H2465" s="10">
        <v>0</v>
      </c>
      <c r="I2465" s="10">
        <v>0.94188956999999995</v>
      </c>
      <c r="J2465" s="10">
        <v>20.708858393</v>
      </c>
      <c r="K2465" s="10">
        <v>0.63748881899999998</v>
      </c>
      <c r="L2465" s="10">
        <v>0</v>
      </c>
      <c r="M2465" s="10">
        <f t="shared" si="44"/>
        <v>310.55721881200003</v>
      </c>
    </row>
    <row r="2466" spans="1:13" x14ac:dyDescent="0.3">
      <c r="A2466" s="10">
        <v>7</v>
      </c>
      <c r="B2466" s="10" t="s">
        <v>1173</v>
      </c>
      <c r="C2466" s="162" t="s">
        <v>23978</v>
      </c>
      <c r="D2466" s="10" t="s">
        <v>23977</v>
      </c>
      <c r="E2466" s="10">
        <v>532.21566900000005</v>
      </c>
      <c r="F2466" s="10">
        <v>664.77566019999995</v>
      </c>
      <c r="G2466" s="10">
        <v>645.20102220000001</v>
      </c>
      <c r="H2466" s="10">
        <v>0</v>
      </c>
      <c r="I2466" s="10">
        <v>28.285298600000001</v>
      </c>
      <c r="J2466" s="10">
        <v>56.117989575000003</v>
      </c>
      <c r="K2466" s="10">
        <v>19.003467546</v>
      </c>
      <c r="L2466" s="10">
        <v>0</v>
      </c>
      <c r="M2466" s="10">
        <f t="shared" si="44"/>
        <v>1945.5991071209999</v>
      </c>
    </row>
    <row r="2467" spans="1:13" x14ac:dyDescent="0.3">
      <c r="A2467" s="10">
        <v>7</v>
      </c>
      <c r="B2467" s="10" t="s">
        <v>1173</v>
      </c>
      <c r="C2467" s="162" t="s">
        <v>23980</v>
      </c>
      <c r="D2467" s="10" t="s">
        <v>23979</v>
      </c>
      <c r="E2467" s="10">
        <v>165.32052300000001</v>
      </c>
      <c r="F2467" s="10">
        <v>385.39110419000002</v>
      </c>
      <c r="G2467" s="10">
        <v>47.579134199999999</v>
      </c>
      <c r="H2467" s="10">
        <v>0</v>
      </c>
      <c r="I2467" s="10">
        <v>8.2124089500000004</v>
      </c>
      <c r="J2467" s="10">
        <v>32.838496659999997</v>
      </c>
      <c r="K2467" s="10">
        <v>1.1123728450000001</v>
      </c>
      <c r="L2467" s="10">
        <v>0</v>
      </c>
      <c r="M2467" s="10">
        <f t="shared" si="44"/>
        <v>640.45403984500012</v>
      </c>
    </row>
    <row r="2468" spans="1:13" x14ac:dyDescent="0.3">
      <c r="A2468" s="10">
        <v>7</v>
      </c>
      <c r="B2468" s="10" t="s">
        <v>1173</v>
      </c>
      <c r="C2468" s="162" t="s">
        <v>23982</v>
      </c>
      <c r="D2468" s="10" t="s">
        <v>23981</v>
      </c>
      <c r="E2468" s="10">
        <v>91.82235</v>
      </c>
      <c r="F2468" s="10">
        <v>370.48994899000002</v>
      </c>
      <c r="G2468" s="10">
        <v>56.501471000000002</v>
      </c>
      <c r="H2468" s="10">
        <v>0</v>
      </c>
      <c r="I2468" s="10">
        <v>4.6823735200000005</v>
      </c>
      <c r="J2468" s="10">
        <v>31.390308499</v>
      </c>
      <c r="K2468" s="10">
        <v>1.279540677</v>
      </c>
      <c r="L2468" s="10">
        <v>0</v>
      </c>
      <c r="M2468" s="10">
        <f t="shared" si="44"/>
        <v>556.1659926860001</v>
      </c>
    </row>
    <row r="2469" spans="1:13" x14ac:dyDescent="0.3">
      <c r="A2469" s="10">
        <v>7</v>
      </c>
      <c r="B2469" s="10" t="s">
        <v>1173</v>
      </c>
      <c r="C2469" s="162" t="s">
        <v>23984</v>
      </c>
      <c r="D2469" s="10" t="s">
        <v>23983</v>
      </c>
      <c r="E2469" s="10">
        <v>293.90480600000001</v>
      </c>
      <c r="F2469" s="10">
        <v>217.87742269</v>
      </c>
      <c r="G2469" s="10">
        <v>82.574881000000005</v>
      </c>
      <c r="H2469" s="10">
        <v>0</v>
      </c>
      <c r="I2469" s="10">
        <v>14.1423057</v>
      </c>
      <c r="J2469" s="10">
        <v>17.885545539999999</v>
      </c>
      <c r="K2469" s="10">
        <v>2.6231996999999998</v>
      </c>
      <c r="L2469" s="10">
        <v>0</v>
      </c>
      <c r="M2469" s="10">
        <f t="shared" si="44"/>
        <v>629.00816062999991</v>
      </c>
    </row>
    <row r="2470" spans="1:13" x14ac:dyDescent="0.3">
      <c r="A2470" s="10">
        <v>7</v>
      </c>
      <c r="B2470" s="10" t="s">
        <v>1173</v>
      </c>
      <c r="C2470" s="162" t="s">
        <v>23986</v>
      </c>
      <c r="D2470" s="10" t="s">
        <v>23985</v>
      </c>
      <c r="E2470" s="10">
        <v>78.992822000000004</v>
      </c>
      <c r="F2470" s="10">
        <v>246.14692382000001</v>
      </c>
      <c r="G2470" s="10">
        <v>9.0250950000000003</v>
      </c>
      <c r="H2470" s="10">
        <v>0</v>
      </c>
      <c r="I2470" s="10">
        <v>3.9931637699999998</v>
      </c>
      <c r="J2470" s="10">
        <v>20.734604097999998</v>
      </c>
      <c r="K2470" s="10">
        <v>0.20438335999999999</v>
      </c>
      <c r="L2470" s="10">
        <v>0</v>
      </c>
      <c r="M2470" s="10">
        <f t="shared" si="44"/>
        <v>359.09699204800006</v>
      </c>
    </row>
    <row r="2471" spans="1:13" x14ac:dyDescent="0.3">
      <c r="A2471" s="10">
        <v>7</v>
      </c>
      <c r="B2471" s="10" t="s">
        <v>1173</v>
      </c>
      <c r="C2471" s="162" t="s">
        <v>23987</v>
      </c>
      <c r="D2471" s="10" t="s">
        <v>23705</v>
      </c>
      <c r="E2471" s="10">
        <v>58.027597</v>
      </c>
      <c r="F2471" s="10">
        <v>270.36663628000002</v>
      </c>
      <c r="G2471" s="10">
        <v>45.164929100000002</v>
      </c>
      <c r="H2471" s="10">
        <v>0</v>
      </c>
      <c r="I2471" s="10">
        <v>2.9227519000000002</v>
      </c>
      <c r="J2471" s="10">
        <v>23.108233716000001</v>
      </c>
      <c r="K2471" s="10">
        <v>1.0228123099999999</v>
      </c>
      <c r="L2471" s="10">
        <v>0</v>
      </c>
      <c r="M2471" s="10">
        <f t="shared" si="44"/>
        <v>400.61296030600005</v>
      </c>
    </row>
    <row r="2472" spans="1:13" x14ac:dyDescent="0.3">
      <c r="A2472" s="10">
        <v>7</v>
      </c>
      <c r="B2472" s="10" t="s">
        <v>1173</v>
      </c>
      <c r="C2472" s="162" t="s">
        <v>23988</v>
      </c>
      <c r="D2472" s="10" t="s">
        <v>32</v>
      </c>
      <c r="E2472" s="10">
        <v>641.9943199999999</v>
      </c>
      <c r="F2472" s="10">
        <v>242.62949742999999</v>
      </c>
      <c r="G2472" s="10">
        <v>174.006719</v>
      </c>
      <c r="H2472" s="10">
        <v>0</v>
      </c>
      <c r="I2472" s="10">
        <v>20.479710700000002</v>
      </c>
      <c r="J2472" s="10">
        <v>20.139279545000001</v>
      </c>
      <c r="K2472" s="10">
        <v>5.5277608999999996</v>
      </c>
      <c r="L2472" s="10">
        <v>0</v>
      </c>
      <c r="M2472" s="10">
        <f t="shared" si="44"/>
        <v>1104.7772875749997</v>
      </c>
    </row>
    <row r="2473" spans="1:13" x14ac:dyDescent="0.3">
      <c r="A2473" s="10">
        <v>7</v>
      </c>
      <c r="B2473" s="10" t="s">
        <v>1173</v>
      </c>
      <c r="C2473" s="162" t="s">
        <v>23989</v>
      </c>
      <c r="D2473" s="10" t="s">
        <v>22880</v>
      </c>
      <c r="E2473" s="10">
        <v>1228.5070040000001</v>
      </c>
      <c r="F2473" s="10">
        <v>448.92417424000001</v>
      </c>
      <c r="G2473" s="10">
        <v>324.01450065</v>
      </c>
      <c r="H2473" s="10">
        <v>0</v>
      </c>
      <c r="I2473" s="10">
        <v>44.075656200000005</v>
      </c>
      <c r="J2473" s="10">
        <v>38.133476297999998</v>
      </c>
      <c r="K2473" s="10">
        <v>9.5769115083000003</v>
      </c>
      <c r="L2473" s="10">
        <v>0</v>
      </c>
      <c r="M2473" s="10">
        <f t="shared" si="44"/>
        <v>2093.2317228962997</v>
      </c>
    </row>
    <row r="2474" spans="1:13" x14ac:dyDescent="0.3">
      <c r="A2474" s="10">
        <v>7</v>
      </c>
      <c r="B2474" s="10" t="s">
        <v>1173</v>
      </c>
      <c r="C2474" s="162" t="s">
        <v>23990</v>
      </c>
      <c r="D2474" s="10" t="s">
        <v>363</v>
      </c>
      <c r="E2474" s="10">
        <v>125.38994889999999</v>
      </c>
      <c r="F2474" s="10">
        <v>311.88829132000001</v>
      </c>
      <c r="G2474" s="10">
        <v>39.104210999999999</v>
      </c>
      <c r="H2474" s="10">
        <v>0</v>
      </c>
      <c r="I2474" s="10">
        <v>6.1950477299999998</v>
      </c>
      <c r="J2474" s="10">
        <v>26.617980306</v>
      </c>
      <c r="K2474" s="10">
        <v>0.88556106000000001</v>
      </c>
      <c r="L2474" s="10">
        <v>0</v>
      </c>
      <c r="M2474" s="10">
        <f t="shared" si="44"/>
        <v>510.08104031599999</v>
      </c>
    </row>
    <row r="2475" spans="1:13" x14ac:dyDescent="0.3">
      <c r="A2475" s="10">
        <v>7</v>
      </c>
      <c r="B2475" s="10" t="s">
        <v>1173</v>
      </c>
      <c r="C2475" s="162" t="s">
        <v>23991</v>
      </c>
      <c r="D2475" s="10" t="s">
        <v>371</v>
      </c>
      <c r="E2475" s="10">
        <v>2703.68451</v>
      </c>
      <c r="F2475" s="10">
        <v>1930.5291752000001</v>
      </c>
      <c r="G2475" s="10">
        <v>866.58136079999997</v>
      </c>
      <c r="H2475" s="10">
        <v>0</v>
      </c>
      <c r="I2475" s="10">
        <v>145.88649599999999</v>
      </c>
      <c r="J2475" s="10">
        <v>160.70909700000001</v>
      </c>
      <c r="K2475" s="10">
        <v>25.311965228999998</v>
      </c>
      <c r="L2475" s="10">
        <v>0</v>
      </c>
      <c r="M2475" s="10">
        <f t="shared" si="44"/>
        <v>5832.7026042289999</v>
      </c>
    </row>
    <row r="2476" spans="1:13" x14ac:dyDescent="0.3">
      <c r="A2476" s="10">
        <v>7</v>
      </c>
      <c r="B2476" s="10" t="s">
        <v>1173</v>
      </c>
      <c r="C2476" s="162" t="s">
        <v>23993</v>
      </c>
      <c r="D2476" s="10" t="s">
        <v>23992</v>
      </c>
      <c r="E2476" s="10">
        <v>301.16185100000001</v>
      </c>
      <c r="F2476" s="10">
        <v>224.54637735</v>
      </c>
      <c r="G2476" s="10">
        <v>218.17215999999999</v>
      </c>
      <c r="H2476" s="10">
        <v>0</v>
      </c>
      <c r="I2476" s="10">
        <v>15.794435269999999</v>
      </c>
      <c r="J2476" s="10">
        <v>19.029443391000001</v>
      </c>
      <c r="K2476" s="10">
        <v>6.7643551999999998</v>
      </c>
      <c r="L2476" s="10">
        <v>0</v>
      </c>
      <c r="M2476" s="10">
        <f t="shared" si="44"/>
        <v>785.46862221099991</v>
      </c>
    </row>
    <row r="2477" spans="1:13" x14ac:dyDescent="0.3">
      <c r="A2477" s="10">
        <v>7</v>
      </c>
      <c r="B2477" s="10" t="s">
        <v>1173</v>
      </c>
      <c r="C2477" s="162" t="s">
        <v>23994</v>
      </c>
      <c r="D2477" s="10" t="s">
        <v>373</v>
      </c>
      <c r="E2477" s="10">
        <v>1362.60023</v>
      </c>
      <c r="F2477" s="10">
        <v>588.05071914999996</v>
      </c>
      <c r="G2477" s="10">
        <v>1614.8189139999999</v>
      </c>
      <c r="H2477" s="10">
        <v>0</v>
      </c>
      <c r="I2477" s="10">
        <v>66.751380999999995</v>
      </c>
      <c r="J2477" s="10">
        <v>49.320546217</v>
      </c>
      <c r="K2477" s="10">
        <v>48.848605841000001</v>
      </c>
      <c r="L2477" s="10">
        <v>0</v>
      </c>
      <c r="M2477" s="10">
        <f t="shared" si="44"/>
        <v>3730.3903962079999</v>
      </c>
    </row>
    <row r="2478" spans="1:13" x14ac:dyDescent="0.3">
      <c r="A2478" s="10">
        <v>7</v>
      </c>
      <c r="B2478" s="10" t="s">
        <v>1173</v>
      </c>
      <c r="C2478" s="162" t="s">
        <v>23995</v>
      </c>
      <c r="D2478" s="10" t="s">
        <v>1320</v>
      </c>
      <c r="E2478" s="10">
        <v>42.583812600000002</v>
      </c>
      <c r="F2478" s="10">
        <v>291.90234099999998</v>
      </c>
      <c r="G2478" s="10">
        <v>9.2207600000000003</v>
      </c>
      <c r="H2478" s="10">
        <v>0</v>
      </c>
      <c r="I2478" s="10">
        <v>2.12824627</v>
      </c>
      <c r="J2478" s="10">
        <v>24.944368669999999</v>
      </c>
      <c r="K2478" s="10">
        <v>0.2088151</v>
      </c>
      <c r="L2478" s="10">
        <v>0</v>
      </c>
      <c r="M2478" s="10">
        <f t="shared" si="44"/>
        <v>370.98834363999993</v>
      </c>
    </row>
    <row r="2479" spans="1:13" x14ac:dyDescent="0.3">
      <c r="A2479" s="10">
        <v>7</v>
      </c>
      <c r="B2479" s="10" t="s">
        <v>1173</v>
      </c>
      <c r="C2479" s="162" t="s">
        <v>23997</v>
      </c>
      <c r="D2479" s="10" t="s">
        <v>23996</v>
      </c>
      <c r="E2479" s="10">
        <v>611.24721</v>
      </c>
      <c r="F2479" s="10">
        <v>338.62947484</v>
      </c>
      <c r="G2479" s="10">
        <v>25.612532000000002</v>
      </c>
      <c r="H2479" s="10">
        <v>0</v>
      </c>
      <c r="I2479" s="10">
        <v>19.09357237</v>
      </c>
      <c r="J2479" s="10">
        <v>28.933273803999999</v>
      </c>
      <c r="K2479" s="10">
        <v>0.58002415600000001</v>
      </c>
      <c r="L2479" s="10">
        <v>0</v>
      </c>
      <c r="M2479" s="10">
        <f t="shared" si="44"/>
        <v>1024.0960871699999</v>
      </c>
    </row>
    <row r="2480" spans="1:13" x14ac:dyDescent="0.3">
      <c r="A2480" s="10">
        <v>7</v>
      </c>
      <c r="B2480" s="10" t="s">
        <v>1173</v>
      </c>
      <c r="C2480" s="162" t="s">
        <v>23998</v>
      </c>
      <c r="D2480" s="10" t="s">
        <v>895</v>
      </c>
      <c r="E2480" s="10">
        <v>56.901128999999997</v>
      </c>
      <c r="F2480" s="10">
        <v>338.79556461999999</v>
      </c>
      <c r="G2480" s="10">
        <v>26.071276000000001</v>
      </c>
      <c r="H2480" s="10">
        <v>0</v>
      </c>
      <c r="I2480" s="10">
        <v>2.8780407799999996</v>
      </c>
      <c r="J2480" s="10">
        <v>28.947529108000001</v>
      </c>
      <c r="K2480" s="10">
        <v>0.59041425000000003</v>
      </c>
      <c r="L2480" s="10">
        <v>0</v>
      </c>
      <c r="M2480" s="10">
        <f t="shared" si="44"/>
        <v>454.18395375800003</v>
      </c>
    </row>
    <row r="2481" spans="1:13" x14ac:dyDescent="0.3">
      <c r="A2481" s="10">
        <v>7</v>
      </c>
      <c r="B2481" s="10" t="s">
        <v>1173</v>
      </c>
      <c r="C2481" s="162" t="s">
        <v>23999</v>
      </c>
      <c r="D2481" s="10" t="s">
        <v>942</v>
      </c>
      <c r="E2481" s="10">
        <v>148.93389200000001</v>
      </c>
      <c r="F2481" s="10">
        <v>381.25935698000001</v>
      </c>
      <c r="G2481" s="10">
        <v>76.291494999999998</v>
      </c>
      <c r="H2481" s="10">
        <v>0</v>
      </c>
      <c r="I2481" s="10">
        <v>7.42832487</v>
      </c>
      <c r="J2481" s="10">
        <v>32.465869709000003</v>
      </c>
      <c r="K2481" s="10">
        <v>2.31284673</v>
      </c>
      <c r="L2481" s="10">
        <v>0</v>
      </c>
      <c r="M2481" s="10">
        <f t="shared" si="44"/>
        <v>648.69178528900011</v>
      </c>
    </row>
    <row r="2482" spans="1:13" x14ac:dyDescent="0.3">
      <c r="A2482" s="10">
        <v>7</v>
      </c>
      <c r="B2482" s="10" t="s">
        <v>1173</v>
      </c>
      <c r="C2482" s="162" t="s">
        <v>24001</v>
      </c>
      <c r="D2482" s="10" t="s">
        <v>24000</v>
      </c>
      <c r="E2482" s="10">
        <v>16.275111200000001</v>
      </c>
      <c r="F2482" s="10">
        <v>232.67697992999999</v>
      </c>
      <c r="G2482" s="10">
        <v>21.541763700000001</v>
      </c>
      <c r="H2482" s="10">
        <v>0</v>
      </c>
      <c r="I2482" s="10">
        <v>0.83938388799999997</v>
      </c>
      <c r="J2482" s="10">
        <v>19.908473379</v>
      </c>
      <c r="K2482" s="10">
        <v>0.48783790700000002</v>
      </c>
      <c r="L2482" s="10">
        <v>0</v>
      </c>
      <c r="M2482" s="10">
        <f t="shared" si="44"/>
        <v>291.72955000399998</v>
      </c>
    </row>
    <row r="2483" spans="1:13" x14ac:dyDescent="0.3">
      <c r="A2483" s="10">
        <v>7</v>
      </c>
      <c r="B2483" s="10" t="s">
        <v>1173</v>
      </c>
      <c r="C2483" s="162" t="s">
        <v>24003</v>
      </c>
      <c r="D2483" s="10" t="s">
        <v>24002</v>
      </c>
      <c r="E2483" s="10">
        <v>14.848402100000001</v>
      </c>
      <c r="F2483" s="10">
        <v>332.29671801000001</v>
      </c>
      <c r="G2483" s="10">
        <v>23.141342900000001</v>
      </c>
      <c r="H2483" s="10">
        <v>0</v>
      </c>
      <c r="I2483" s="10">
        <v>0.77967370000000003</v>
      </c>
      <c r="J2483" s="10">
        <v>28.425585847000001</v>
      </c>
      <c r="K2483" s="10">
        <v>0.52406160899999998</v>
      </c>
      <c r="L2483" s="10">
        <v>0</v>
      </c>
      <c r="M2483" s="10">
        <f t="shared" si="44"/>
        <v>400.01578416599995</v>
      </c>
    </row>
    <row r="2484" spans="1:13" x14ac:dyDescent="0.3">
      <c r="A2484" s="10">
        <v>7</v>
      </c>
      <c r="B2484" s="10" t="s">
        <v>1173</v>
      </c>
      <c r="C2484" s="162" t="s">
        <v>24004</v>
      </c>
      <c r="D2484" s="10" t="s">
        <v>375</v>
      </c>
      <c r="E2484" s="10">
        <v>919.385175</v>
      </c>
      <c r="F2484" s="10">
        <v>789.04583366999998</v>
      </c>
      <c r="G2484" s="10">
        <v>1234.2180032000001</v>
      </c>
      <c r="H2484" s="10">
        <v>0</v>
      </c>
      <c r="I2484" s="10">
        <v>32.3338696</v>
      </c>
      <c r="J2484" s="10">
        <v>67.387617371999994</v>
      </c>
      <c r="K2484" s="10">
        <v>37.538871413999999</v>
      </c>
      <c r="L2484" s="10">
        <v>0</v>
      </c>
      <c r="M2484" s="10">
        <f t="shared" si="44"/>
        <v>3079.9093702560003</v>
      </c>
    </row>
    <row r="2485" spans="1:13" x14ac:dyDescent="0.3">
      <c r="A2485" s="10">
        <v>7</v>
      </c>
      <c r="B2485" s="10" t="s">
        <v>1173</v>
      </c>
      <c r="C2485" s="162" t="s">
        <v>24005</v>
      </c>
      <c r="D2485" s="10" t="s">
        <v>23373</v>
      </c>
      <c r="E2485" s="10">
        <v>808.62617799999998</v>
      </c>
      <c r="F2485" s="10">
        <v>414.78405774999999</v>
      </c>
      <c r="G2485" s="10">
        <v>31.097843009999998</v>
      </c>
      <c r="H2485" s="10">
        <v>0</v>
      </c>
      <c r="I2485" s="10">
        <v>26.30776689</v>
      </c>
      <c r="J2485" s="10">
        <v>35.491573000999999</v>
      </c>
      <c r="K2485" s="10">
        <v>0.74208425600000005</v>
      </c>
      <c r="L2485" s="10">
        <v>0</v>
      </c>
      <c r="M2485" s="10">
        <f t="shared" si="44"/>
        <v>1317.049502907</v>
      </c>
    </row>
    <row r="2486" spans="1:13" x14ac:dyDescent="0.3">
      <c r="A2486" s="10">
        <v>7</v>
      </c>
      <c r="B2486" s="10" t="s">
        <v>1173</v>
      </c>
      <c r="C2486" s="162" t="s">
        <v>24006</v>
      </c>
      <c r="D2486" s="10" t="s">
        <v>376</v>
      </c>
      <c r="E2486" s="10">
        <v>619.06913600000007</v>
      </c>
      <c r="F2486" s="10">
        <v>207.68179033999999</v>
      </c>
      <c r="G2486" s="10">
        <v>173.98327</v>
      </c>
      <c r="H2486" s="10">
        <v>0</v>
      </c>
      <c r="I2486" s="10">
        <v>19.709470240000002</v>
      </c>
      <c r="J2486" s="10">
        <v>17.418804677000001</v>
      </c>
      <c r="K2486" s="10">
        <v>5.5270092000000002</v>
      </c>
      <c r="L2486" s="10">
        <v>0</v>
      </c>
      <c r="M2486" s="10">
        <f t="shared" si="44"/>
        <v>1043.3894804570002</v>
      </c>
    </row>
    <row r="2487" spans="1:13" x14ac:dyDescent="0.3">
      <c r="A2487" s="10">
        <v>7</v>
      </c>
      <c r="B2487" s="10" t="s">
        <v>1173</v>
      </c>
      <c r="C2487" s="162" t="s">
        <v>24008</v>
      </c>
      <c r="D2487" s="10" t="s">
        <v>24007</v>
      </c>
      <c r="E2487" s="10">
        <v>565.63349399999993</v>
      </c>
      <c r="F2487" s="10">
        <v>145.67364828999999</v>
      </c>
      <c r="G2487" s="10">
        <v>305.481337</v>
      </c>
      <c r="H2487" s="10">
        <v>0</v>
      </c>
      <c r="I2487" s="10">
        <v>18.6262285</v>
      </c>
      <c r="J2487" s="10">
        <v>12.384083806</v>
      </c>
      <c r="K2487" s="10">
        <v>9.4713320000000003</v>
      </c>
      <c r="L2487" s="10">
        <v>0</v>
      </c>
      <c r="M2487" s="10">
        <f t="shared" si="44"/>
        <v>1057.2701235960001</v>
      </c>
    </row>
    <row r="2488" spans="1:13" x14ac:dyDescent="0.3">
      <c r="A2488" s="10">
        <v>7</v>
      </c>
      <c r="B2488" s="10" t="s">
        <v>1173</v>
      </c>
      <c r="C2488" s="162" t="s">
        <v>24010</v>
      </c>
      <c r="D2488" s="10" t="s">
        <v>24009</v>
      </c>
      <c r="E2488" s="10">
        <v>11.0865542</v>
      </c>
      <c r="F2488" s="10">
        <v>135.38765190000001</v>
      </c>
      <c r="G2488" s="10">
        <v>155.2825526</v>
      </c>
      <c r="H2488" s="10">
        <v>0</v>
      </c>
      <c r="I2488" s="10">
        <v>0.57475709899999994</v>
      </c>
      <c r="J2488" s="10">
        <v>11.594538544000001</v>
      </c>
      <c r="K2488" s="10">
        <v>4.9329460699999998</v>
      </c>
      <c r="L2488" s="10">
        <v>0</v>
      </c>
      <c r="M2488" s="10">
        <f t="shared" si="44"/>
        <v>318.85900041299999</v>
      </c>
    </row>
    <row r="2489" spans="1:13" x14ac:dyDescent="0.3">
      <c r="A2489" s="10">
        <v>7</v>
      </c>
      <c r="B2489" s="10" t="s">
        <v>1173</v>
      </c>
      <c r="C2489" s="162" t="s">
        <v>24011</v>
      </c>
      <c r="D2489" s="10" t="s">
        <v>69</v>
      </c>
      <c r="E2489" s="10">
        <v>77.899010000000004</v>
      </c>
      <c r="F2489" s="10">
        <v>359.61079783000002</v>
      </c>
      <c r="G2489" s="10">
        <v>609.56559949999996</v>
      </c>
      <c r="H2489" s="10">
        <v>0</v>
      </c>
      <c r="I2489" s="10">
        <v>3.9576120600000002</v>
      </c>
      <c r="J2489" s="10">
        <v>30.764255947999999</v>
      </c>
      <c r="K2489" s="10">
        <v>19.357436256</v>
      </c>
      <c r="L2489" s="10">
        <v>0</v>
      </c>
      <c r="M2489" s="10">
        <f t="shared" si="44"/>
        <v>1101.154711594</v>
      </c>
    </row>
    <row r="2490" spans="1:13" x14ac:dyDescent="0.3">
      <c r="A2490" s="10">
        <v>7</v>
      </c>
      <c r="B2490" s="10" t="s">
        <v>1173</v>
      </c>
      <c r="C2490" s="162" t="s">
        <v>24013</v>
      </c>
      <c r="D2490" s="10" t="s">
        <v>24012</v>
      </c>
      <c r="E2490" s="10">
        <v>16.508512800000002</v>
      </c>
      <c r="F2490" s="10">
        <v>242.52651385999999</v>
      </c>
      <c r="G2490" s="10">
        <v>17.336107800000001</v>
      </c>
      <c r="H2490" s="10">
        <v>0</v>
      </c>
      <c r="I2490" s="10">
        <v>0.85786508000000006</v>
      </c>
      <c r="J2490" s="10">
        <v>20.744275044999998</v>
      </c>
      <c r="K2490" s="10">
        <v>0.39259660299999999</v>
      </c>
      <c r="L2490" s="10">
        <v>0</v>
      </c>
      <c r="M2490" s="10">
        <f t="shared" si="44"/>
        <v>298.36587118799997</v>
      </c>
    </row>
    <row r="2491" spans="1:13" x14ac:dyDescent="0.3">
      <c r="A2491" s="10">
        <v>7</v>
      </c>
      <c r="B2491" s="10" t="s">
        <v>1173</v>
      </c>
      <c r="C2491" s="162" t="s">
        <v>24014</v>
      </c>
      <c r="D2491" s="10" t="s">
        <v>857</v>
      </c>
      <c r="E2491" s="10">
        <v>155.72630500000002</v>
      </c>
      <c r="F2491" s="10">
        <v>244.29269596</v>
      </c>
      <c r="G2491" s="10">
        <v>214.9835554</v>
      </c>
      <c r="H2491" s="10">
        <v>0</v>
      </c>
      <c r="I2491" s="10">
        <v>7.8750570699999995</v>
      </c>
      <c r="J2491" s="10">
        <v>20.647126898</v>
      </c>
      <c r="K2491" s="10">
        <v>6.6378852220000004</v>
      </c>
      <c r="L2491" s="10">
        <v>0</v>
      </c>
      <c r="M2491" s="10">
        <f t="shared" si="44"/>
        <v>650.16262555000003</v>
      </c>
    </row>
    <row r="2492" spans="1:13" x14ac:dyDescent="0.3">
      <c r="A2492" s="10">
        <v>7</v>
      </c>
      <c r="B2492" s="10" t="s">
        <v>1173</v>
      </c>
      <c r="C2492" s="162" t="s">
        <v>24016</v>
      </c>
      <c r="D2492" s="10" t="s">
        <v>24015</v>
      </c>
      <c r="E2492" s="10">
        <v>71.444625799999997</v>
      </c>
      <c r="F2492" s="10">
        <v>140.93063298000001</v>
      </c>
      <c r="G2492" s="10">
        <v>154.21159438000001</v>
      </c>
      <c r="H2492" s="10">
        <v>0</v>
      </c>
      <c r="I2492" s="10">
        <v>3.5880499800000001</v>
      </c>
      <c r="J2492" s="10">
        <v>11.809951311000001</v>
      </c>
      <c r="K2492" s="10">
        <v>4.8989212563000004</v>
      </c>
      <c r="L2492" s="10">
        <v>0</v>
      </c>
      <c r="M2492" s="10">
        <f t="shared" si="44"/>
        <v>386.88377570730006</v>
      </c>
    </row>
    <row r="2493" spans="1:13" x14ac:dyDescent="0.3">
      <c r="A2493" s="10">
        <v>7</v>
      </c>
      <c r="B2493" s="10" t="s">
        <v>1173</v>
      </c>
      <c r="C2493" s="162" t="s">
        <v>24017</v>
      </c>
      <c r="D2493" s="10" t="s">
        <v>377</v>
      </c>
      <c r="E2493" s="10">
        <v>1404.8854100000001</v>
      </c>
      <c r="F2493" s="10">
        <v>288.19743355999998</v>
      </c>
      <c r="G2493" s="10">
        <v>2873.2143710999999</v>
      </c>
      <c r="H2493" s="10">
        <v>4.1643800000000004</v>
      </c>
      <c r="I2493" s="10">
        <v>75.270700000000005</v>
      </c>
      <c r="J2493" s="10">
        <v>24.343936603</v>
      </c>
      <c r="K2493" s="10">
        <v>82.410088203000001</v>
      </c>
      <c r="L2493" s="10">
        <v>0.13350429999999999</v>
      </c>
      <c r="M2493" s="10">
        <f t="shared" si="44"/>
        <v>4752.6198237660001</v>
      </c>
    </row>
    <row r="2494" spans="1:13" x14ac:dyDescent="0.3">
      <c r="A2494" s="10">
        <v>7</v>
      </c>
      <c r="B2494" s="10" t="s">
        <v>1212</v>
      </c>
      <c r="C2494" s="162" t="s">
        <v>24755</v>
      </c>
      <c r="D2494" s="10" t="s">
        <v>736</v>
      </c>
      <c r="E2494" s="10">
        <v>315.12706000000003</v>
      </c>
      <c r="F2494" s="10">
        <v>201.3217779</v>
      </c>
      <c r="G2494" s="10">
        <v>252.43565000000001</v>
      </c>
      <c r="H2494" s="10">
        <v>0</v>
      </c>
      <c r="I2494" s="10">
        <v>15.806411880000001</v>
      </c>
      <c r="J2494" s="10">
        <v>16.951707280000001</v>
      </c>
      <c r="K2494" s="10">
        <v>7.8266960000000001</v>
      </c>
      <c r="L2494" s="10">
        <v>0</v>
      </c>
      <c r="M2494" s="10">
        <f t="shared" si="44"/>
        <v>809.46930306000013</v>
      </c>
    </row>
    <row r="2495" spans="1:13" x14ac:dyDescent="0.3">
      <c r="A2495" s="10">
        <v>7</v>
      </c>
      <c r="B2495" s="10" t="s">
        <v>1212</v>
      </c>
      <c r="C2495" s="162" t="s">
        <v>24756</v>
      </c>
      <c r="D2495" s="10" t="s">
        <v>546</v>
      </c>
      <c r="E2495" s="10">
        <v>602.07669899999996</v>
      </c>
      <c r="F2495" s="10">
        <v>218.92887399</v>
      </c>
      <c r="G2495" s="10">
        <v>335.63889999999998</v>
      </c>
      <c r="H2495" s="10">
        <v>2.00482</v>
      </c>
      <c r="I2495" s="10">
        <v>27.315751680000002</v>
      </c>
      <c r="J2495" s="10">
        <v>18.595692054000001</v>
      </c>
      <c r="K2495" s="10">
        <v>10.175219999999999</v>
      </c>
      <c r="L2495" s="10">
        <v>6.4271700000000001E-2</v>
      </c>
      <c r="M2495" s="10">
        <f t="shared" si="44"/>
        <v>1214.8002284240001</v>
      </c>
    </row>
    <row r="2496" spans="1:13" x14ac:dyDescent="0.3">
      <c r="A2496" s="10">
        <v>7</v>
      </c>
      <c r="B2496" s="10" t="s">
        <v>1212</v>
      </c>
      <c r="C2496" s="162" t="s">
        <v>24757</v>
      </c>
      <c r="D2496" s="10" t="s">
        <v>23866</v>
      </c>
      <c r="E2496" s="10">
        <v>373.68910899999997</v>
      </c>
      <c r="F2496" s="10">
        <v>372.01422338999998</v>
      </c>
      <c r="G2496" s="10">
        <v>86.19614</v>
      </c>
      <c r="H2496" s="10">
        <v>4.52475</v>
      </c>
      <c r="I2496" s="10">
        <v>16.94375045</v>
      </c>
      <c r="J2496" s="10">
        <v>31.581858133000001</v>
      </c>
      <c r="K2496" s="10">
        <v>2.6131145400000002</v>
      </c>
      <c r="L2496" s="10">
        <v>0.14505699999999999</v>
      </c>
      <c r="M2496" s="10">
        <f t="shared" si="44"/>
        <v>887.708002513</v>
      </c>
    </row>
    <row r="2497" spans="1:13" x14ac:dyDescent="0.3">
      <c r="A2497" s="10">
        <v>7</v>
      </c>
      <c r="B2497" s="10" t="s">
        <v>1212</v>
      </c>
      <c r="C2497" s="162" t="s">
        <v>24759</v>
      </c>
      <c r="D2497" s="10" t="s">
        <v>24758</v>
      </c>
      <c r="E2497" s="10">
        <v>414.60511400000001</v>
      </c>
      <c r="F2497" s="10">
        <v>473.25075862</v>
      </c>
      <c r="G2497" s="10">
        <v>137.80338836999999</v>
      </c>
      <c r="H2497" s="10">
        <v>0</v>
      </c>
      <c r="I2497" s="10">
        <v>20.92000367</v>
      </c>
      <c r="J2497" s="10">
        <v>40.134566081000003</v>
      </c>
      <c r="K2497" s="10">
        <v>4.3275425014</v>
      </c>
      <c r="L2497" s="10">
        <v>0</v>
      </c>
      <c r="M2497" s="10">
        <f t="shared" si="44"/>
        <v>1091.0413732423999</v>
      </c>
    </row>
    <row r="2498" spans="1:13" x14ac:dyDescent="0.3">
      <c r="A2498" s="10">
        <v>7</v>
      </c>
      <c r="B2498" s="10" t="s">
        <v>1212</v>
      </c>
      <c r="C2498" s="162" t="s">
        <v>24760</v>
      </c>
      <c r="D2498" s="10" t="s">
        <v>24389</v>
      </c>
      <c r="E2498" s="10">
        <v>635.84953200000007</v>
      </c>
      <c r="F2498" s="10">
        <v>217.85516261999999</v>
      </c>
      <c r="G2498" s="10">
        <v>79.877796099999998</v>
      </c>
      <c r="H2498" s="10">
        <v>0</v>
      </c>
      <c r="I2498" s="10">
        <v>34.120497</v>
      </c>
      <c r="J2498" s="10">
        <v>17.448975321999999</v>
      </c>
      <c r="K2498" s="10">
        <v>2.2316989679999999</v>
      </c>
      <c r="L2498" s="10">
        <v>0</v>
      </c>
      <c r="M2498" s="10">
        <f t="shared" si="44"/>
        <v>987.38366201000008</v>
      </c>
    </row>
    <row r="2499" spans="1:13" x14ac:dyDescent="0.3">
      <c r="A2499" s="10">
        <v>7</v>
      </c>
      <c r="B2499" s="10" t="s">
        <v>1212</v>
      </c>
      <c r="C2499" s="162" t="s">
        <v>24761</v>
      </c>
      <c r="D2499" s="10" t="s">
        <v>23870</v>
      </c>
      <c r="E2499" s="10">
        <v>375.26615399999997</v>
      </c>
      <c r="F2499" s="10">
        <v>309.36841294999999</v>
      </c>
      <c r="G2499" s="10">
        <v>572.87266</v>
      </c>
      <c r="H2499" s="10">
        <v>0</v>
      </c>
      <c r="I2499" s="10">
        <v>20.13261619</v>
      </c>
      <c r="J2499" s="10">
        <v>26.258652421000001</v>
      </c>
      <c r="K2499" s="10">
        <v>16.772582570000001</v>
      </c>
      <c r="L2499" s="10">
        <v>0</v>
      </c>
      <c r="M2499" s="10">
        <f t="shared" si="44"/>
        <v>1320.6710781309998</v>
      </c>
    </row>
    <row r="2500" spans="1:13" x14ac:dyDescent="0.3">
      <c r="A2500" s="10">
        <v>7</v>
      </c>
      <c r="B2500" s="10" t="s">
        <v>1212</v>
      </c>
      <c r="C2500" s="162" t="s">
        <v>24763</v>
      </c>
      <c r="D2500" s="10" t="s">
        <v>24762</v>
      </c>
      <c r="E2500" s="10">
        <v>512.94949199999996</v>
      </c>
      <c r="F2500" s="10">
        <v>347.96281247000002</v>
      </c>
      <c r="G2500" s="10">
        <v>445.26654380000002</v>
      </c>
      <c r="H2500" s="10">
        <v>0</v>
      </c>
      <c r="I2500" s="10">
        <v>27.4020017</v>
      </c>
      <c r="J2500" s="10">
        <v>29.491142605</v>
      </c>
      <c r="K2500" s="10">
        <v>11.85594833</v>
      </c>
      <c r="L2500" s="10">
        <v>0</v>
      </c>
      <c r="M2500" s="10">
        <f t="shared" si="44"/>
        <v>1374.927940905</v>
      </c>
    </row>
    <row r="2501" spans="1:13" x14ac:dyDescent="0.3">
      <c r="A2501" s="10">
        <v>7</v>
      </c>
      <c r="B2501" s="10" t="s">
        <v>1212</v>
      </c>
      <c r="C2501" s="162" t="s">
        <v>24764</v>
      </c>
      <c r="D2501" s="10" t="s">
        <v>22797</v>
      </c>
      <c r="E2501" s="10">
        <v>394.49717400000003</v>
      </c>
      <c r="F2501" s="10">
        <v>202.21002486</v>
      </c>
      <c r="G2501" s="10">
        <v>14.995240000000001</v>
      </c>
      <c r="H2501" s="10">
        <v>0</v>
      </c>
      <c r="I2501" s="10">
        <v>21.103536890000001</v>
      </c>
      <c r="J2501" s="10">
        <v>12.896523778000001</v>
      </c>
      <c r="K2501" s="10">
        <v>0.33958470000000002</v>
      </c>
      <c r="L2501" s="10">
        <v>0</v>
      </c>
      <c r="M2501" s="10">
        <f t="shared" si="44"/>
        <v>646.04208422800002</v>
      </c>
    </row>
    <row r="2502" spans="1:13" x14ac:dyDescent="0.3">
      <c r="A2502" s="10">
        <v>7</v>
      </c>
      <c r="B2502" s="10" t="s">
        <v>1212</v>
      </c>
      <c r="C2502" s="162" t="s">
        <v>24766</v>
      </c>
      <c r="D2502" s="10" t="s">
        <v>24765</v>
      </c>
      <c r="E2502" s="10">
        <v>206.10886300000001</v>
      </c>
      <c r="F2502" s="10">
        <v>119.43291402</v>
      </c>
      <c r="G2502" s="10">
        <v>0</v>
      </c>
      <c r="H2502" s="10">
        <v>0</v>
      </c>
      <c r="I2502" s="10">
        <v>10.211124480000001</v>
      </c>
      <c r="J2502" s="10">
        <v>10.125925811</v>
      </c>
      <c r="K2502" s="10">
        <v>0</v>
      </c>
      <c r="L2502" s="10">
        <v>0</v>
      </c>
      <c r="M2502" s="10">
        <f t="shared" si="44"/>
        <v>345.87882731100007</v>
      </c>
    </row>
    <row r="2503" spans="1:13" x14ac:dyDescent="0.3">
      <c r="A2503" s="10">
        <v>7</v>
      </c>
      <c r="B2503" s="10" t="s">
        <v>1212</v>
      </c>
      <c r="C2503" s="162" t="s">
        <v>24767</v>
      </c>
      <c r="D2503" s="10" t="s">
        <v>317</v>
      </c>
      <c r="E2503" s="10">
        <v>2901.9530199999999</v>
      </c>
      <c r="F2503" s="10">
        <v>758.38559206000002</v>
      </c>
      <c r="G2503" s="10">
        <v>55.187705200000003</v>
      </c>
      <c r="H2503" s="10">
        <v>30.046659999999999</v>
      </c>
      <c r="I2503" s="10">
        <v>140.60808110000002</v>
      </c>
      <c r="J2503" s="10">
        <v>62.969830870000003</v>
      </c>
      <c r="K2503" s="10">
        <v>1.6547303</v>
      </c>
      <c r="L2503" s="10">
        <v>0.96325499999999997</v>
      </c>
      <c r="M2503" s="10">
        <f t="shared" ref="M2503:M2566" si="45">SUM(E2503:L2503)</f>
        <v>3951.7688745300002</v>
      </c>
    </row>
    <row r="2504" spans="1:13" x14ac:dyDescent="0.3">
      <c r="A2504" s="10">
        <v>7</v>
      </c>
      <c r="B2504" s="10" t="s">
        <v>1212</v>
      </c>
      <c r="C2504" s="162" t="s">
        <v>24768</v>
      </c>
      <c r="D2504" s="10" t="s">
        <v>1213</v>
      </c>
      <c r="E2504" s="10">
        <v>1440.7656499999998</v>
      </c>
      <c r="F2504" s="10">
        <v>349.47682985</v>
      </c>
      <c r="G2504" s="10">
        <v>940.24389389999999</v>
      </c>
      <c r="H2504" s="10">
        <v>5.8864400000000003</v>
      </c>
      <c r="I2504" s="10">
        <v>65.493124699999996</v>
      </c>
      <c r="J2504" s="10">
        <v>29.319680305999999</v>
      </c>
      <c r="K2504" s="10">
        <v>27.852290196999999</v>
      </c>
      <c r="L2504" s="10">
        <v>0.18871099999999999</v>
      </c>
      <c r="M2504" s="10">
        <f t="shared" si="45"/>
        <v>2859.226619953</v>
      </c>
    </row>
    <row r="2505" spans="1:13" x14ac:dyDescent="0.3">
      <c r="A2505" s="10">
        <v>7</v>
      </c>
      <c r="B2505" s="10" t="s">
        <v>1212</v>
      </c>
      <c r="C2505" s="162" t="s">
        <v>24769</v>
      </c>
      <c r="D2505" s="10" t="s">
        <v>705</v>
      </c>
      <c r="E2505" s="10">
        <v>910.78605300000004</v>
      </c>
      <c r="F2505" s="10">
        <v>337.25425242</v>
      </c>
      <c r="G2505" s="10">
        <v>337.40463999999997</v>
      </c>
      <c r="H2505" s="10">
        <v>0</v>
      </c>
      <c r="I2505" s="10">
        <v>45.307652999999995</v>
      </c>
      <c r="J2505" s="10">
        <v>28.635183218000002</v>
      </c>
      <c r="K2505" s="10">
        <v>10.435285</v>
      </c>
      <c r="L2505" s="10">
        <v>0</v>
      </c>
      <c r="M2505" s="10">
        <f t="shared" si="45"/>
        <v>1669.8230666380002</v>
      </c>
    </row>
    <row r="2506" spans="1:13" x14ac:dyDescent="0.3">
      <c r="A2506" s="10">
        <v>7</v>
      </c>
      <c r="B2506" s="10" t="s">
        <v>1212</v>
      </c>
      <c r="C2506" s="162" t="s">
        <v>24770</v>
      </c>
      <c r="D2506" s="10" t="s">
        <v>655</v>
      </c>
      <c r="E2506" s="10">
        <v>304.22120200000001</v>
      </c>
      <c r="F2506" s="10">
        <v>137.85046502</v>
      </c>
      <c r="G2506" s="10">
        <v>177.31686999999999</v>
      </c>
      <c r="H2506" s="10">
        <v>0</v>
      </c>
      <c r="I2506" s="10">
        <v>13.80182282</v>
      </c>
      <c r="J2506" s="10">
        <v>11.782051051</v>
      </c>
      <c r="K2506" s="10">
        <v>5.4632690999999998</v>
      </c>
      <c r="L2506" s="10">
        <v>0</v>
      </c>
      <c r="M2506" s="10">
        <f t="shared" si="45"/>
        <v>650.43567999100014</v>
      </c>
    </row>
    <row r="2507" spans="1:13" x14ac:dyDescent="0.3">
      <c r="A2507" s="10">
        <v>7</v>
      </c>
      <c r="B2507" s="10" t="s">
        <v>1212</v>
      </c>
      <c r="C2507" s="162" t="s">
        <v>24771</v>
      </c>
      <c r="D2507" s="10" t="s">
        <v>549</v>
      </c>
      <c r="E2507" s="10">
        <v>1762.6217300000001</v>
      </c>
      <c r="F2507" s="10">
        <v>278.41856505999999</v>
      </c>
      <c r="G2507" s="10">
        <v>4.456537E-3</v>
      </c>
      <c r="H2507" s="10">
        <v>34.540900000000001</v>
      </c>
      <c r="I2507" s="10">
        <v>85.487019500000002</v>
      </c>
      <c r="J2507" s="10">
        <v>22.918654736000001</v>
      </c>
      <c r="K2507" s="10">
        <v>1.198066E-4</v>
      </c>
      <c r="L2507" s="10">
        <v>1.107337</v>
      </c>
      <c r="M2507" s="10">
        <f t="shared" si="45"/>
        <v>2185.0987826395999</v>
      </c>
    </row>
    <row r="2508" spans="1:13" x14ac:dyDescent="0.3">
      <c r="A2508" s="10">
        <v>7</v>
      </c>
      <c r="B2508" s="10" t="s">
        <v>1212</v>
      </c>
      <c r="C2508" s="162" t="s">
        <v>24772</v>
      </c>
      <c r="D2508" s="10" t="s">
        <v>595</v>
      </c>
      <c r="E2508" s="10">
        <v>969.58435699999995</v>
      </c>
      <c r="F2508" s="10">
        <v>181.72842506000001</v>
      </c>
      <c r="G2508" s="10">
        <v>3.4432390000000002</v>
      </c>
      <c r="H2508" s="10">
        <v>0</v>
      </c>
      <c r="I2508" s="10">
        <v>47.157300599999999</v>
      </c>
      <c r="J2508" s="10">
        <v>10.501573857</v>
      </c>
      <c r="K2508" s="10">
        <v>0.10438531</v>
      </c>
      <c r="L2508" s="10">
        <v>0</v>
      </c>
      <c r="M2508" s="10">
        <f t="shared" si="45"/>
        <v>1212.5192808270001</v>
      </c>
    </row>
    <row r="2509" spans="1:13" x14ac:dyDescent="0.3">
      <c r="A2509" s="10">
        <v>7</v>
      </c>
      <c r="B2509" s="10" t="s">
        <v>1212</v>
      </c>
      <c r="C2509" s="162" t="s">
        <v>24774</v>
      </c>
      <c r="D2509" s="10" t="s">
        <v>24773</v>
      </c>
      <c r="E2509" s="10">
        <v>1282.6969180000001</v>
      </c>
      <c r="F2509" s="10">
        <v>419.80607443000002</v>
      </c>
      <c r="G2509" s="10">
        <v>352.13996059999999</v>
      </c>
      <c r="H2509" s="10">
        <v>236.69900000000001</v>
      </c>
      <c r="I2509" s="10">
        <v>63.5113956</v>
      </c>
      <c r="J2509" s="10">
        <v>34.905266013000002</v>
      </c>
      <c r="K2509" s="10">
        <v>10.681853131</v>
      </c>
      <c r="L2509" s="10">
        <v>7.5882399999999999</v>
      </c>
      <c r="M2509" s="10">
        <f t="shared" si="45"/>
        <v>2408.0287077740004</v>
      </c>
    </row>
    <row r="2510" spans="1:13" x14ac:dyDescent="0.3">
      <c r="A2510" s="10">
        <v>7</v>
      </c>
      <c r="B2510" s="10" t="s">
        <v>1212</v>
      </c>
      <c r="C2510" s="162" t="s">
        <v>24775</v>
      </c>
      <c r="D2510" s="10" t="s">
        <v>319</v>
      </c>
      <c r="E2510" s="10">
        <v>206.00017650000001</v>
      </c>
      <c r="F2510" s="10">
        <v>397.98063659000002</v>
      </c>
      <c r="G2510" s="10">
        <v>1112.6311403</v>
      </c>
      <c r="H2510" s="10">
        <v>37.174199999999999</v>
      </c>
      <c r="I2510" s="10">
        <v>9.3589959600000014</v>
      </c>
      <c r="J2510" s="10">
        <v>33.356460943000002</v>
      </c>
      <c r="K2510" s="10">
        <v>35.633807028</v>
      </c>
      <c r="L2510" s="10">
        <v>1.1917599999999999</v>
      </c>
      <c r="M2510" s="10">
        <f t="shared" si="45"/>
        <v>1833.3271773209999</v>
      </c>
    </row>
    <row r="2511" spans="1:13" x14ac:dyDescent="0.3">
      <c r="A2511" s="10">
        <v>7</v>
      </c>
      <c r="B2511" s="10" t="s">
        <v>1212</v>
      </c>
      <c r="C2511" s="162" t="s">
        <v>24776</v>
      </c>
      <c r="D2511" s="10" t="s">
        <v>386</v>
      </c>
      <c r="E2511" s="10">
        <v>239.59421399999999</v>
      </c>
      <c r="F2511" s="10">
        <v>45.811097537999999</v>
      </c>
      <c r="G2511" s="10">
        <v>0</v>
      </c>
      <c r="H2511" s="10">
        <v>0</v>
      </c>
      <c r="I2511" s="10">
        <v>11.905848799999999</v>
      </c>
      <c r="J2511" s="10">
        <v>3.6940573403000001</v>
      </c>
      <c r="K2511" s="10">
        <v>0</v>
      </c>
      <c r="L2511" s="10">
        <v>0</v>
      </c>
      <c r="M2511" s="10">
        <f t="shared" si="45"/>
        <v>301.00521767829997</v>
      </c>
    </row>
    <row r="2512" spans="1:13" x14ac:dyDescent="0.3">
      <c r="A2512" s="10">
        <v>7</v>
      </c>
      <c r="B2512" s="10" t="s">
        <v>1212</v>
      </c>
      <c r="C2512" s="162" t="s">
        <v>24777</v>
      </c>
      <c r="D2512" s="10" t="s">
        <v>483</v>
      </c>
      <c r="E2512" s="10">
        <v>1802.9447299999999</v>
      </c>
      <c r="F2512" s="10">
        <v>470.1838879</v>
      </c>
      <c r="G2512" s="10">
        <v>491.85757740000003</v>
      </c>
      <c r="H2512" s="10">
        <v>0</v>
      </c>
      <c r="I2512" s="10">
        <v>98.391545500000007</v>
      </c>
      <c r="J2512" s="10">
        <v>39.258288673999999</v>
      </c>
      <c r="K2512" s="10">
        <v>13.510749329999999</v>
      </c>
      <c r="L2512" s="10">
        <v>0</v>
      </c>
      <c r="M2512" s="10">
        <f t="shared" si="45"/>
        <v>2916.1467788040004</v>
      </c>
    </row>
    <row r="2513" spans="1:13" x14ac:dyDescent="0.3">
      <c r="A2513" s="10">
        <v>7</v>
      </c>
      <c r="B2513" s="10" t="s">
        <v>1212</v>
      </c>
      <c r="C2513" s="162" t="s">
        <v>24778</v>
      </c>
      <c r="D2513" s="10" t="s">
        <v>551</v>
      </c>
      <c r="E2513" s="10">
        <v>192.17495199999999</v>
      </c>
      <c r="F2513" s="10">
        <v>134.45321741000001</v>
      </c>
      <c r="G2513" s="10">
        <v>0</v>
      </c>
      <c r="H2513" s="10">
        <v>0</v>
      </c>
      <c r="I2513" s="10">
        <v>10.28403262</v>
      </c>
      <c r="J2513" s="10">
        <v>9.3930098787999992</v>
      </c>
      <c r="K2513" s="10">
        <v>0</v>
      </c>
      <c r="L2513" s="10">
        <v>0</v>
      </c>
      <c r="M2513" s="10">
        <f t="shared" si="45"/>
        <v>346.3052119088</v>
      </c>
    </row>
    <row r="2514" spans="1:13" x14ac:dyDescent="0.3">
      <c r="A2514" s="10">
        <v>7</v>
      </c>
      <c r="B2514" s="10" t="s">
        <v>1212</v>
      </c>
      <c r="C2514" s="162" t="s">
        <v>24780</v>
      </c>
      <c r="D2514" s="10" t="s">
        <v>24779</v>
      </c>
      <c r="E2514" s="10">
        <v>168.99160129999999</v>
      </c>
      <c r="F2514" s="10">
        <v>333.9366182</v>
      </c>
      <c r="G2514" s="10">
        <v>734.88062400000001</v>
      </c>
      <c r="H2514" s="10">
        <v>19.180199999999999</v>
      </c>
      <c r="I2514" s="10">
        <v>7.6951477200000005</v>
      </c>
      <c r="J2514" s="10">
        <v>27.477038676999999</v>
      </c>
      <c r="K2514" s="10">
        <v>23.322889709999998</v>
      </c>
      <c r="L2514" s="10">
        <v>0.61489000000000005</v>
      </c>
      <c r="M2514" s="10">
        <f t="shared" si="45"/>
        <v>1316.0990096070002</v>
      </c>
    </row>
    <row r="2515" spans="1:13" x14ac:dyDescent="0.3">
      <c r="A2515" s="10">
        <v>7</v>
      </c>
      <c r="B2515" s="10" t="s">
        <v>1212</v>
      </c>
      <c r="C2515" s="162" t="s">
        <v>24781</v>
      </c>
      <c r="D2515" s="10" t="s">
        <v>387</v>
      </c>
      <c r="E2515" s="10">
        <v>1199.0371639999998</v>
      </c>
      <c r="F2515" s="10">
        <v>264.06657895000001</v>
      </c>
      <c r="G2515" s="10">
        <v>81.129239999999996</v>
      </c>
      <c r="H2515" s="10">
        <v>0</v>
      </c>
      <c r="I2515" s="10">
        <v>64.452680999999998</v>
      </c>
      <c r="J2515" s="10">
        <v>22.132177415000001</v>
      </c>
      <c r="K2515" s="10">
        <v>2.4146516999999998</v>
      </c>
      <c r="L2515" s="10">
        <v>0</v>
      </c>
      <c r="M2515" s="10">
        <f t="shared" si="45"/>
        <v>1633.2324930649997</v>
      </c>
    </row>
    <row r="2516" spans="1:13" x14ac:dyDescent="0.3">
      <c r="A2516" s="10">
        <v>7</v>
      </c>
      <c r="B2516" s="10" t="s">
        <v>1212</v>
      </c>
      <c r="C2516" s="162" t="s">
        <v>24782</v>
      </c>
      <c r="D2516" s="10" t="s">
        <v>321</v>
      </c>
      <c r="E2516" s="10">
        <v>239.01793000000001</v>
      </c>
      <c r="F2516" s="10">
        <v>213.4575705</v>
      </c>
      <c r="G2516" s="10">
        <v>566.697</v>
      </c>
      <c r="H2516" s="10">
        <v>16.251799999999999</v>
      </c>
      <c r="I2516" s="10">
        <v>12.01663413</v>
      </c>
      <c r="J2516" s="10">
        <v>17.844059547000001</v>
      </c>
      <c r="K2516" s="10">
        <v>17.674909</v>
      </c>
      <c r="L2516" s="10">
        <v>0.52101240000000004</v>
      </c>
      <c r="M2516" s="10">
        <f t="shared" si="45"/>
        <v>1083.4809155770001</v>
      </c>
    </row>
    <row r="2517" spans="1:13" x14ac:dyDescent="0.3">
      <c r="A2517" s="10">
        <v>7</v>
      </c>
      <c r="B2517" s="10" t="s">
        <v>1212</v>
      </c>
      <c r="C2517" s="162" t="s">
        <v>24783</v>
      </c>
      <c r="D2517" s="10" t="s">
        <v>552</v>
      </c>
      <c r="E2517" s="10">
        <v>3836.6112499999999</v>
      </c>
      <c r="F2517" s="10">
        <v>555.73679669000001</v>
      </c>
      <c r="G2517" s="10">
        <v>764.15415691999999</v>
      </c>
      <c r="H2517" s="10">
        <v>25.1813</v>
      </c>
      <c r="I2517" s="10">
        <v>199.96137430000002</v>
      </c>
      <c r="J2517" s="10">
        <v>45.731831872999997</v>
      </c>
      <c r="K2517" s="10">
        <v>22.360043238999999</v>
      </c>
      <c r="L2517" s="10">
        <v>0.80728</v>
      </c>
      <c r="M2517" s="10">
        <f t="shared" si="45"/>
        <v>5450.5440330220008</v>
      </c>
    </row>
    <row r="2518" spans="1:13" x14ac:dyDescent="0.3">
      <c r="A2518" s="10">
        <v>7</v>
      </c>
      <c r="B2518" s="10" t="s">
        <v>1212</v>
      </c>
      <c r="C2518" s="162" t="s">
        <v>24784</v>
      </c>
      <c r="D2518" s="10" t="s">
        <v>355</v>
      </c>
      <c r="E2518" s="10">
        <v>584.38406299999997</v>
      </c>
      <c r="F2518" s="10">
        <v>212.34385535999999</v>
      </c>
      <c r="G2518" s="10">
        <v>0</v>
      </c>
      <c r="H2518" s="10">
        <v>0</v>
      </c>
      <c r="I2518" s="10">
        <v>26.679711059999999</v>
      </c>
      <c r="J2518" s="10">
        <v>17.616463770999999</v>
      </c>
      <c r="K2518" s="10">
        <v>0</v>
      </c>
      <c r="L2518" s="10">
        <v>0</v>
      </c>
      <c r="M2518" s="10">
        <f t="shared" si="45"/>
        <v>841.02409319100002</v>
      </c>
    </row>
    <row r="2519" spans="1:13" x14ac:dyDescent="0.3">
      <c r="A2519" s="10">
        <v>7</v>
      </c>
      <c r="B2519" s="10" t="s">
        <v>1212</v>
      </c>
      <c r="C2519" s="162" t="s">
        <v>24786</v>
      </c>
      <c r="D2519" s="10" t="s">
        <v>24785</v>
      </c>
      <c r="E2519" s="10">
        <v>1191.0966199999998</v>
      </c>
      <c r="F2519" s="10">
        <v>299.36989088000001</v>
      </c>
      <c r="G2519" s="10">
        <v>661.34224701999995</v>
      </c>
      <c r="H2519" s="10">
        <v>11.7844</v>
      </c>
      <c r="I2519" s="10">
        <v>57.803234400000001</v>
      </c>
      <c r="J2519" s="10">
        <v>24.551835542999999</v>
      </c>
      <c r="K2519" s="10">
        <v>20.970554839999998</v>
      </c>
      <c r="L2519" s="10">
        <v>0.37779200000000002</v>
      </c>
      <c r="M2519" s="10">
        <f t="shared" si="45"/>
        <v>2267.296574683</v>
      </c>
    </row>
    <row r="2520" spans="1:13" x14ac:dyDescent="0.3">
      <c r="A2520" s="10">
        <v>7</v>
      </c>
      <c r="B2520" s="10" t="s">
        <v>1212</v>
      </c>
      <c r="C2520" s="162" t="s">
        <v>24788</v>
      </c>
      <c r="D2520" s="10" t="s">
        <v>24787</v>
      </c>
      <c r="E2520" s="10">
        <v>891.11160799999993</v>
      </c>
      <c r="F2520" s="10">
        <v>250.47361895</v>
      </c>
      <c r="G2520" s="10">
        <v>704.90788999999995</v>
      </c>
      <c r="H2520" s="10">
        <v>31.3276</v>
      </c>
      <c r="I2520" s="10">
        <v>43.262410600000003</v>
      </c>
      <c r="J2520" s="10">
        <v>21.009191946000001</v>
      </c>
      <c r="K2520" s="10">
        <v>22.393131</v>
      </c>
      <c r="L2520" s="10">
        <v>1.0043200000000001</v>
      </c>
      <c r="M2520" s="10">
        <f t="shared" si="45"/>
        <v>1965.4897704960001</v>
      </c>
    </row>
    <row r="2521" spans="1:13" x14ac:dyDescent="0.3">
      <c r="A2521" s="10">
        <v>7</v>
      </c>
      <c r="B2521" s="10" t="s">
        <v>1212</v>
      </c>
      <c r="C2521" s="162" t="s">
        <v>24789</v>
      </c>
      <c r="D2521" s="10" t="s">
        <v>22815</v>
      </c>
      <c r="E2521" s="10">
        <v>890.45486999999991</v>
      </c>
      <c r="F2521" s="10">
        <v>85.287622612000007</v>
      </c>
      <c r="G2521" s="10">
        <v>67.340012150999996</v>
      </c>
      <c r="H2521" s="10">
        <v>0</v>
      </c>
      <c r="I2521" s="10">
        <v>43.413654900000004</v>
      </c>
      <c r="J2521" s="10">
        <v>7.1823983208</v>
      </c>
      <c r="K2521" s="10">
        <v>2.0414780179999998</v>
      </c>
      <c r="L2521" s="10">
        <v>0</v>
      </c>
      <c r="M2521" s="10">
        <f t="shared" si="45"/>
        <v>1095.7200360018001</v>
      </c>
    </row>
    <row r="2522" spans="1:13" x14ac:dyDescent="0.3">
      <c r="A2522" s="10">
        <v>7</v>
      </c>
      <c r="B2522" s="10" t="s">
        <v>1212</v>
      </c>
      <c r="C2522" s="162" t="s">
        <v>24790</v>
      </c>
      <c r="D2522" s="10" t="s">
        <v>23236</v>
      </c>
      <c r="E2522" s="10">
        <v>135.63583939999998</v>
      </c>
      <c r="F2522" s="10">
        <v>188.96595790000001</v>
      </c>
      <c r="G2522" s="10">
        <v>358.02260955000003</v>
      </c>
      <c r="H2522" s="10">
        <v>0</v>
      </c>
      <c r="I2522" s="10">
        <v>7.2649944499999997</v>
      </c>
      <c r="J2522" s="10">
        <v>14.706858578</v>
      </c>
      <c r="K2522" s="10">
        <v>10.853799314</v>
      </c>
      <c r="L2522" s="10">
        <v>0</v>
      </c>
      <c r="M2522" s="10">
        <f t="shared" si="45"/>
        <v>715.45005919200003</v>
      </c>
    </row>
    <row r="2523" spans="1:13" x14ac:dyDescent="0.3">
      <c r="A2523" s="10">
        <v>7</v>
      </c>
      <c r="B2523" s="10" t="s">
        <v>1212</v>
      </c>
      <c r="C2523" s="162" t="s">
        <v>24791</v>
      </c>
      <c r="D2523" s="10" t="s">
        <v>869</v>
      </c>
      <c r="E2523" s="10">
        <v>342.97869799999995</v>
      </c>
      <c r="F2523" s="10">
        <v>108.88548378</v>
      </c>
      <c r="G2523" s="10">
        <v>0</v>
      </c>
      <c r="H2523" s="10">
        <v>0</v>
      </c>
      <c r="I2523" s="10">
        <v>18.359593220000001</v>
      </c>
      <c r="J2523" s="10">
        <v>9.1492304763999996</v>
      </c>
      <c r="K2523" s="10">
        <v>0</v>
      </c>
      <c r="L2523" s="10">
        <v>0</v>
      </c>
      <c r="M2523" s="10">
        <f t="shared" si="45"/>
        <v>479.37300547640001</v>
      </c>
    </row>
    <row r="2524" spans="1:13" x14ac:dyDescent="0.3">
      <c r="A2524" s="10">
        <v>7</v>
      </c>
      <c r="B2524" s="10" t="s">
        <v>1212</v>
      </c>
      <c r="C2524" s="162" t="s">
        <v>24792</v>
      </c>
      <c r="D2524" s="10" t="s">
        <v>389</v>
      </c>
      <c r="E2524" s="10">
        <v>489.85307899999998</v>
      </c>
      <c r="F2524" s="10">
        <v>232.88473500000001</v>
      </c>
      <c r="G2524" s="10">
        <v>67.455477999999999</v>
      </c>
      <c r="H2524" s="10">
        <v>0</v>
      </c>
      <c r="I2524" s="10">
        <v>22.20905745</v>
      </c>
      <c r="J2524" s="10">
        <v>19.711621929</v>
      </c>
      <c r="K2524" s="10">
        <v>2.1428919</v>
      </c>
      <c r="L2524" s="10">
        <v>0</v>
      </c>
      <c r="M2524" s="10">
        <f t="shared" si="45"/>
        <v>834.25686327899996</v>
      </c>
    </row>
    <row r="2525" spans="1:13" x14ac:dyDescent="0.3">
      <c r="A2525" s="10">
        <v>7</v>
      </c>
      <c r="B2525" s="10" t="s">
        <v>1212</v>
      </c>
      <c r="C2525" s="162" t="s">
        <v>24793</v>
      </c>
      <c r="D2525" s="10" t="s">
        <v>15</v>
      </c>
      <c r="E2525" s="10">
        <v>382.899652</v>
      </c>
      <c r="F2525" s="10">
        <v>147.04697275999999</v>
      </c>
      <c r="G2525" s="10">
        <v>0</v>
      </c>
      <c r="H2525" s="10">
        <v>0</v>
      </c>
      <c r="I2525" s="10">
        <v>17.339403109999999</v>
      </c>
      <c r="J2525" s="10">
        <v>12.411243845</v>
      </c>
      <c r="K2525" s="10">
        <v>0</v>
      </c>
      <c r="L2525" s="10">
        <v>0</v>
      </c>
      <c r="M2525" s="10">
        <f t="shared" si="45"/>
        <v>559.69727171499994</v>
      </c>
    </row>
    <row r="2526" spans="1:13" x14ac:dyDescent="0.3">
      <c r="A2526" s="10">
        <v>7</v>
      </c>
      <c r="B2526" s="10" t="s">
        <v>1212</v>
      </c>
      <c r="C2526" s="162" t="s">
        <v>24795</v>
      </c>
      <c r="D2526" s="10" t="s">
        <v>24794</v>
      </c>
      <c r="E2526" s="10">
        <v>280.90414099999998</v>
      </c>
      <c r="F2526" s="10">
        <v>62.111908669999998</v>
      </c>
      <c r="G2526" s="10">
        <v>0</v>
      </c>
      <c r="H2526" s="10">
        <v>0</v>
      </c>
      <c r="I2526" s="10">
        <v>13.66098476</v>
      </c>
      <c r="J2526" s="10">
        <v>5.1256119909000004</v>
      </c>
      <c r="K2526" s="10">
        <v>0</v>
      </c>
      <c r="L2526" s="10">
        <v>0</v>
      </c>
      <c r="M2526" s="10">
        <f t="shared" si="45"/>
        <v>361.80264642089998</v>
      </c>
    </row>
    <row r="2527" spans="1:13" x14ac:dyDescent="0.3">
      <c r="A2527" s="10">
        <v>7</v>
      </c>
      <c r="B2527" s="10" t="s">
        <v>1212</v>
      </c>
      <c r="C2527" s="162" t="s">
        <v>24796</v>
      </c>
      <c r="D2527" s="10" t="s">
        <v>159</v>
      </c>
      <c r="E2527" s="10">
        <v>229.83673700000003</v>
      </c>
      <c r="F2527" s="10">
        <v>85.523232911999997</v>
      </c>
      <c r="G2527" s="10">
        <v>0</v>
      </c>
      <c r="H2527" s="10">
        <v>0</v>
      </c>
      <c r="I2527" s="10">
        <v>11.342222680000001</v>
      </c>
      <c r="J2527" s="10">
        <v>7.2286234235000002</v>
      </c>
      <c r="K2527" s="10">
        <v>0</v>
      </c>
      <c r="L2527" s="10">
        <v>0</v>
      </c>
      <c r="M2527" s="10">
        <f t="shared" si="45"/>
        <v>333.9308160155</v>
      </c>
    </row>
    <row r="2528" spans="1:13" x14ac:dyDescent="0.3">
      <c r="A2528" s="10">
        <v>7</v>
      </c>
      <c r="B2528" s="10" t="s">
        <v>1212</v>
      </c>
      <c r="C2528" s="162" t="s">
        <v>24798</v>
      </c>
      <c r="D2528" s="10" t="s">
        <v>24797</v>
      </c>
      <c r="E2528" s="10">
        <v>525.3549999999999</v>
      </c>
      <c r="F2528" s="10">
        <v>441.70406279999997</v>
      </c>
      <c r="G2528" s="10">
        <v>172.40683000000001</v>
      </c>
      <c r="H2528" s="10">
        <v>0</v>
      </c>
      <c r="I2528" s="10">
        <v>26.145142620000001</v>
      </c>
      <c r="J2528" s="10">
        <v>37.587050724000001</v>
      </c>
      <c r="K2528" s="10">
        <v>5.3123331569000003</v>
      </c>
      <c r="L2528" s="10">
        <v>0</v>
      </c>
      <c r="M2528" s="10">
        <f t="shared" si="45"/>
        <v>1208.5104193008999</v>
      </c>
    </row>
    <row r="2529" spans="1:13" x14ac:dyDescent="0.3">
      <c r="A2529" s="10">
        <v>7</v>
      </c>
      <c r="B2529" s="10" t="s">
        <v>1212</v>
      </c>
      <c r="C2529" s="162" t="s">
        <v>24799</v>
      </c>
      <c r="D2529" s="10" t="s">
        <v>666</v>
      </c>
      <c r="E2529" s="10">
        <v>2059.1198199999999</v>
      </c>
      <c r="F2529" s="10">
        <v>438.36432581999998</v>
      </c>
      <c r="G2529" s="10">
        <v>1147.1821049</v>
      </c>
      <c r="H2529" s="10">
        <v>30.748200000000001</v>
      </c>
      <c r="I2529" s="10">
        <v>106.437336</v>
      </c>
      <c r="J2529" s="10">
        <v>36.520911087000002</v>
      </c>
      <c r="K2529" s="10">
        <v>35.992368913</v>
      </c>
      <c r="L2529" s="10">
        <v>0.98574600000000001</v>
      </c>
      <c r="M2529" s="10">
        <f t="shared" si="45"/>
        <v>3855.3508127199998</v>
      </c>
    </row>
    <row r="2530" spans="1:13" x14ac:dyDescent="0.3">
      <c r="A2530" s="10">
        <v>7</v>
      </c>
      <c r="B2530" s="10" t="s">
        <v>1212</v>
      </c>
      <c r="C2530" s="162" t="s">
        <v>24801</v>
      </c>
      <c r="D2530" s="10" t="s">
        <v>24800</v>
      </c>
      <c r="E2530" s="10">
        <v>292.32212599999997</v>
      </c>
      <c r="F2530" s="10">
        <v>120.83663915</v>
      </c>
      <c r="G2530" s="10">
        <v>425.93398200000001</v>
      </c>
      <c r="H2530" s="10">
        <v>12.696059999999999</v>
      </c>
      <c r="I2530" s="10">
        <v>14.23407304</v>
      </c>
      <c r="J2530" s="10">
        <v>9.9064415600999993</v>
      </c>
      <c r="K2530" s="10">
        <v>13.41015503</v>
      </c>
      <c r="L2530" s="10">
        <v>0.40701900000000002</v>
      </c>
      <c r="M2530" s="10">
        <f t="shared" si="45"/>
        <v>889.74649578009996</v>
      </c>
    </row>
    <row r="2531" spans="1:13" x14ac:dyDescent="0.3">
      <c r="A2531" s="10">
        <v>7</v>
      </c>
      <c r="B2531" s="10" t="s">
        <v>1212</v>
      </c>
      <c r="C2531" s="162" t="s">
        <v>24803</v>
      </c>
      <c r="D2531" s="10" t="s">
        <v>24802</v>
      </c>
      <c r="E2531" s="10">
        <v>129.85731430000001</v>
      </c>
      <c r="F2531" s="10">
        <v>176.99792568000001</v>
      </c>
      <c r="G2531" s="10">
        <v>0</v>
      </c>
      <c r="H2531" s="10">
        <v>0</v>
      </c>
      <c r="I2531" s="10">
        <v>5.8683016399999994</v>
      </c>
      <c r="J2531" s="10">
        <v>15.088576529999999</v>
      </c>
      <c r="K2531" s="10">
        <v>0</v>
      </c>
      <c r="L2531" s="10">
        <v>0</v>
      </c>
      <c r="M2531" s="10">
        <f t="shared" si="45"/>
        <v>327.81211815000006</v>
      </c>
    </row>
    <row r="2532" spans="1:13" x14ac:dyDescent="0.3">
      <c r="A2532" s="10">
        <v>7</v>
      </c>
      <c r="B2532" s="10" t="s">
        <v>1212</v>
      </c>
      <c r="C2532" s="162" t="s">
        <v>24804</v>
      </c>
      <c r="D2532" s="10" t="s">
        <v>327</v>
      </c>
      <c r="E2532" s="10">
        <v>4436.2669000000005</v>
      </c>
      <c r="F2532" s="10">
        <v>926.26789618999999</v>
      </c>
      <c r="G2532" s="10">
        <v>953.22587322000004</v>
      </c>
      <c r="H2532" s="10">
        <v>0</v>
      </c>
      <c r="I2532" s="10">
        <v>238.4655965</v>
      </c>
      <c r="J2532" s="10">
        <v>77.682387973999994</v>
      </c>
      <c r="K2532" s="10">
        <v>27.728542592</v>
      </c>
      <c r="L2532" s="10">
        <v>0</v>
      </c>
      <c r="M2532" s="10">
        <f t="shared" si="45"/>
        <v>6659.6371964760001</v>
      </c>
    </row>
    <row r="2533" spans="1:13" x14ac:dyDescent="0.3">
      <c r="A2533" s="10">
        <v>7</v>
      </c>
      <c r="B2533" s="10" t="s">
        <v>1212</v>
      </c>
      <c r="C2533" s="162" t="s">
        <v>24805</v>
      </c>
      <c r="D2533" s="10" t="s">
        <v>23533</v>
      </c>
      <c r="E2533" s="10">
        <v>161.59038899999999</v>
      </c>
      <c r="F2533" s="10">
        <v>163.59389899000001</v>
      </c>
      <c r="G2533" s="10">
        <v>179.361076</v>
      </c>
      <c r="H2533" s="10">
        <v>0</v>
      </c>
      <c r="I2533" s="10">
        <v>7.3122485799999994</v>
      </c>
      <c r="J2533" s="10">
        <v>13.766551913000001</v>
      </c>
      <c r="K2533" s="10">
        <v>5.6089144500000003</v>
      </c>
      <c r="L2533" s="10">
        <v>0</v>
      </c>
      <c r="M2533" s="10">
        <f t="shared" si="45"/>
        <v>531.23307893300012</v>
      </c>
    </row>
    <row r="2534" spans="1:13" x14ac:dyDescent="0.3">
      <c r="A2534" s="10">
        <v>7</v>
      </c>
      <c r="B2534" s="10" t="s">
        <v>1212</v>
      </c>
      <c r="C2534" s="162" t="s">
        <v>24806</v>
      </c>
      <c r="D2534" s="10" t="s">
        <v>357</v>
      </c>
      <c r="E2534" s="10">
        <v>530.36632999999995</v>
      </c>
      <c r="F2534" s="10">
        <v>222.00411507000001</v>
      </c>
      <c r="G2534" s="10">
        <v>0</v>
      </c>
      <c r="H2534" s="10">
        <v>0</v>
      </c>
      <c r="I2534" s="10">
        <v>24.017203779999999</v>
      </c>
      <c r="J2534" s="10">
        <v>18.867916389000001</v>
      </c>
      <c r="K2534" s="10">
        <v>0</v>
      </c>
      <c r="L2534" s="10">
        <v>0</v>
      </c>
      <c r="M2534" s="10">
        <f t="shared" si="45"/>
        <v>795.25556523900002</v>
      </c>
    </row>
    <row r="2535" spans="1:13" x14ac:dyDescent="0.3">
      <c r="A2535" s="10">
        <v>7</v>
      </c>
      <c r="B2535" s="10" t="s">
        <v>1212</v>
      </c>
      <c r="C2535" s="162" t="s">
        <v>24807</v>
      </c>
      <c r="D2535" s="10" t="s">
        <v>266</v>
      </c>
      <c r="E2535" s="10">
        <v>621.26884099999995</v>
      </c>
      <c r="F2535" s="10">
        <v>299.40702112999998</v>
      </c>
      <c r="G2535" s="10">
        <v>17.809391099999999</v>
      </c>
      <c r="H2535" s="10">
        <v>0</v>
      </c>
      <c r="I2535" s="10">
        <v>33.192233399999999</v>
      </c>
      <c r="J2535" s="10">
        <v>22.818688339000001</v>
      </c>
      <c r="K2535" s="10">
        <v>0.40331444999999999</v>
      </c>
      <c r="L2535" s="10">
        <v>0</v>
      </c>
      <c r="M2535" s="10">
        <f t="shared" si="45"/>
        <v>994.89948941899991</v>
      </c>
    </row>
    <row r="2536" spans="1:13" x14ac:dyDescent="0.3">
      <c r="A2536" s="10">
        <v>7</v>
      </c>
      <c r="B2536" s="10" t="s">
        <v>1212</v>
      </c>
      <c r="C2536" s="162" t="s">
        <v>24809</v>
      </c>
      <c r="D2536" s="10" t="s">
        <v>24808</v>
      </c>
      <c r="E2536" s="10">
        <v>173.97022000000001</v>
      </c>
      <c r="F2536" s="10">
        <v>92.864369601000007</v>
      </c>
      <c r="G2536" s="10">
        <v>0</v>
      </c>
      <c r="H2536" s="10">
        <v>0</v>
      </c>
      <c r="I2536" s="10">
        <v>9.3145231099999997</v>
      </c>
      <c r="J2536" s="10">
        <v>6.7104559466999998</v>
      </c>
      <c r="K2536" s="10">
        <v>0</v>
      </c>
      <c r="L2536" s="10">
        <v>0</v>
      </c>
      <c r="M2536" s="10">
        <f t="shared" si="45"/>
        <v>282.85956865769998</v>
      </c>
    </row>
    <row r="2537" spans="1:13" x14ac:dyDescent="0.3">
      <c r="A2537" s="10">
        <v>7</v>
      </c>
      <c r="B2537" s="10" t="s">
        <v>1212</v>
      </c>
      <c r="C2537" s="162" t="s">
        <v>24811</v>
      </c>
      <c r="D2537" s="10" t="s">
        <v>24810</v>
      </c>
      <c r="E2537" s="10">
        <v>464.87051600000001</v>
      </c>
      <c r="F2537" s="10">
        <v>299.16802661000003</v>
      </c>
      <c r="G2537" s="10">
        <v>930.05695500000002</v>
      </c>
      <c r="H2537" s="10">
        <v>8.6031200000000005</v>
      </c>
      <c r="I2537" s="10">
        <v>21.080466000000001</v>
      </c>
      <c r="J2537" s="10">
        <v>24.964551583999999</v>
      </c>
      <c r="K2537" s="10">
        <v>28.195522740000001</v>
      </c>
      <c r="L2537" s="10">
        <v>0.27580480000000002</v>
      </c>
      <c r="M2537" s="10">
        <f t="shared" si="45"/>
        <v>1777.2149627340004</v>
      </c>
    </row>
    <row r="2538" spans="1:13" x14ac:dyDescent="0.3">
      <c r="A2538" s="10">
        <v>7</v>
      </c>
      <c r="B2538" s="10" t="s">
        <v>1212</v>
      </c>
      <c r="C2538" s="162" t="s">
        <v>24812</v>
      </c>
      <c r="D2538" s="10" t="s">
        <v>22836</v>
      </c>
      <c r="E2538" s="10">
        <v>176.88005699999999</v>
      </c>
      <c r="F2538" s="10">
        <v>190.08659749</v>
      </c>
      <c r="G2538" s="10">
        <v>18.836787000000001</v>
      </c>
      <c r="H2538" s="10">
        <v>41.617699999999999</v>
      </c>
      <c r="I2538" s="10">
        <v>8.5628819899999993</v>
      </c>
      <c r="J2538" s="10">
        <v>15.75559165</v>
      </c>
      <c r="K2538" s="10">
        <v>0.50639630999999996</v>
      </c>
      <c r="L2538" s="10">
        <v>1.334206</v>
      </c>
      <c r="M2538" s="10">
        <f t="shared" si="45"/>
        <v>453.58021744000001</v>
      </c>
    </row>
    <row r="2539" spans="1:13" x14ac:dyDescent="0.3">
      <c r="A2539" s="10">
        <v>7</v>
      </c>
      <c r="B2539" s="10" t="s">
        <v>1212</v>
      </c>
      <c r="C2539" s="162" t="s">
        <v>24814</v>
      </c>
      <c r="D2539" s="10" t="s">
        <v>24813</v>
      </c>
      <c r="E2539" s="10">
        <v>850.06150700000001</v>
      </c>
      <c r="F2539" s="10">
        <v>184.34690549000001</v>
      </c>
      <c r="G2539" s="10">
        <v>660.23390500000005</v>
      </c>
      <c r="H2539" s="10">
        <v>0</v>
      </c>
      <c r="I2539" s="10">
        <v>42.049977599999998</v>
      </c>
      <c r="J2539" s="10">
        <v>15.62887465</v>
      </c>
      <c r="K2539" s="10">
        <v>20.01561564</v>
      </c>
      <c r="L2539" s="10">
        <v>0</v>
      </c>
      <c r="M2539" s="10">
        <f t="shared" si="45"/>
        <v>1772.33678538</v>
      </c>
    </row>
    <row r="2540" spans="1:13" x14ac:dyDescent="0.3">
      <c r="A2540" s="10">
        <v>7</v>
      </c>
      <c r="B2540" s="10" t="s">
        <v>1212</v>
      </c>
      <c r="C2540" s="162" t="s">
        <v>24815</v>
      </c>
      <c r="D2540" s="10" t="s">
        <v>24431</v>
      </c>
      <c r="E2540" s="10">
        <v>204.65995000000001</v>
      </c>
      <c r="F2540" s="10">
        <v>37.920489680999999</v>
      </c>
      <c r="G2540" s="10">
        <v>15.290259539999999</v>
      </c>
      <c r="H2540" s="10">
        <v>0</v>
      </c>
      <c r="I2540" s="10">
        <v>10.109659969999999</v>
      </c>
      <c r="J2540" s="10">
        <v>3.1098241192999998</v>
      </c>
      <c r="K2540" s="10">
        <v>0.4856999515</v>
      </c>
      <c r="L2540" s="10">
        <v>0</v>
      </c>
      <c r="M2540" s="10">
        <f t="shared" si="45"/>
        <v>271.57588326180002</v>
      </c>
    </row>
    <row r="2541" spans="1:13" x14ac:dyDescent="0.3">
      <c r="A2541" s="10">
        <v>7</v>
      </c>
      <c r="B2541" s="10" t="s">
        <v>1212</v>
      </c>
      <c r="C2541" s="162" t="s">
        <v>24816</v>
      </c>
      <c r="D2541" s="10" t="s">
        <v>163</v>
      </c>
      <c r="E2541" s="10">
        <v>8551.6160900000013</v>
      </c>
      <c r="F2541" s="10">
        <v>2564.9156609000001</v>
      </c>
      <c r="G2541" s="10">
        <v>2954.4362028999999</v>
      </c>
      <c r="H2541" s="10">
        <v>69.655500000000004</v>
      </c>
      <c r="I2541" s="10">
        <v>446.03875099999999</v>
      </c>
      <c r="J2541" s="10">
        <v>213.677727</v>
      </c>
      <c r="K2541" s="10">
        <v>88.909519334999999</v>
      </c>
      <c r="L2541" s="10">
        <v>2.233069</v>
      </c>
      <c r="M2541" s="10">
        <f t="shared" si="45"/>
        <v>14891.482520135003</v>
      </c>
    </row>
    <row r="2542" spans="1:13" x14ac:dyDescent="0.3">
      <c r="A2542" s="10">
        <v>7</v>
      </c>
      <c r="B2542" s="10" t="s">
        <v>1212</v>
      </c>
      <c r="C2542" s="162" t="s">
        <v>24817</v>
      </c>
      <c r="D2542" s="10" t="s">
        <v>554</v>
      </c>
      <c r="E2542" s="10">
        <v>1867.8469949999999</v>
      </c>
      <c r="F2542" s="10">
        <v>417.30040638000003</v>
      </c>
      <c r="G2542" s="10">
        <v>275.45076616</v>
      </c>
      <c r="H2542" s="10">
        <v>0</v>
      </c>
      <c r="I2542" s="10">
        <v>100.31363569999999</v>
      </c>
      <c r="J2542" s="10">
        <v>35.26747555</v>
      </c>
      <c r="K2542" s="10">
        <v>7.3755915662999998</v>
      </c>
      <c r="L2542" s="10">
        <v>0</v>
      </c>
      <c r="M2542" s="10">
        <f t="shared" si="45"/>
        <v>2703.5548703562999</v>
      </c>
    </row>
    <row r="2543" spans="1:13" x14ac:dyDescent="0.3">
      <c r="A2543" s="10">
        <v>7</v>
      </c>
      <c r="B2543" s="10" t="s">
        <v>1212</v>
      </c>
      <c r="C2543" s="162" t="s">
        <v>24818</v>
      </c>
      <c r="D2543" s="10" t="s">
        <v>23</v>
      </c>
      <c r="E2543" s="10">
        <v>3176.7238200000002</v>
      </c>
      <c r="F2543" s="10">
        <v>527.19836611999995</v>
      </c>
      <c r="G2543" s="10">
        <v>213.72256264000001</v>
      </c>
      <c r="H2543" s="10">
        <v>121.66200000000001</v>
      </c>
      <c r="I2543" s="10">
        <v>164.44094490000001</v>
      </c>
      <c r="J2543" s="10">
        <v>43.206059461000002</v>
      </c>
      <c r="K2543" s="10">
        <v>6.5829523949000004</v>
      </c>
      <c r="L2543" s="10">
        <v>3.9003100000000002</v>
      </c>
      <c r="M2543" s="10">
        <f t="shared" si="45"/>
        <v>4257.4370155159004</v>
      </c>
    </row>
    <row r="2544" spans="1:13" x14ac:dyDescent="0.3">
      <c r="A2544" s="10">
        <v>7</v>
      </c>
      <c r="B2544" s="10" t="s">
        <v>1212</v>
      </c>
      <c r="C2544" s="162" t="s">
        <v>24819</v>
      </c>
      <c r="D2544" s="10" t="s">
        <v>334</v>
      </c>
      <c r="E2544" s="10">
        <v>1095.1786870000001</v>
      </c>
      <c r="F2544" s="10">
        <v>350.77795791</v>
      </c>
      <c r="G2544" s="10">
        <v>242.07420200000001</v>
      </c>
      <c r="H2544" s="10">
        <v>0</v>
      </c>
      <c r="I2544" s="10">
        <v>59.484966400000005</v>
      </c>
      <c r="J2544" s="10">
        <v>29.62653701</v>
      </c>
      <c r="K2544" s="10">
        <v>7.4841437099999997</v>
      </c>
      <c r="L2544" s="10">
        <v>0</v>
      </c>
      <c r="M2544" s="10">
        <f t="shared" si="45"/>
        <v>1784.62649403</v>
      </c>
    </row>
    <row r="2545" spans="1:13" x14ac:dyDescent="0.3">
      <c r="A2545" s="10">
        <v>7</v>
      </c>
      <c r="B2545" s="10" t="s">
        <v>1212</v>
      </c>
      <c r="C2545" s="162" t="s">
        <v>24820</v>
      </c>
      <c r="D2545" s="7" t="s">
        <v>27242</v>
      </c>
      <c r="E2545" s="10">
        <v>120.80182699999999</v>
      </c>
      <c r="F2545" s="10">
        <v>165.66108947999999</v>
      </c>
      <c r="G2545" s="10">
        <v>430.85989999999998</v>
      </c>
      <c r="H2545" s="10">
        <v>0</v>
      </c>
      <c r="I2545" s="10">
        <v>6.0763237700000001</v>
      </c>
      <c r="J2545" s="10">
        <v>14.118293146999999</v>
      </c>
      <c r="K2545" s="10">
        <v>13.358635</v>
      </c>
      <c r="L2545" s="10">
        <v>0</v>
      </c>
      <c r="M2545" s="10">
        <f t="shared" si="45"/>
        <v>750.87606839700015</v>
      </c>
    </row>
    <row r="2546" spans="1:13" x14ac:dyDescent="0.3">
      <c r="A2546" s="10">
        <v>7</v>
      </c>
      <c r="B2546" s="10" t="s">
        <v>1212</v>
      </c>
      <c r="C2546" s="162" t="s">
        <v>24822</v>
      </c>
      <c r="D2546" s="10" t="s">
        <v>24821</v>
      </c>
      <c r="E2546" s="10">
        <v>1261.960681</v>
      </c>
      <c r="F2546" s="10">
        <v>164.22292705000001</v>
      </c>
      <c r="G2546" s="10">
        <v>97.491242</v>
      </c>
      <c r="H2546" s="10">
        <v>0</v>
      </c>
      <c r="I2546" s="10">
        <v>61.342079300000002</v>
      </c>
      <c r="J2546" s="10">
        <v>13.880097066999999</v>
      </c>
      <c r="K2546" s="10">
        <v>2.9555408000000001</v>
      </c>
      <c r="L2546" s="10">
        <v>0</v>
      </c>
      <c r="M2546" s="10">
        <f t="shared" si="45"/>
        <v>1601.8525672170001</v>
      </c>
    </row>
    <row r="2547" spans="1:13" x14ac:dyDescent="0.3">
      <c r="A2547" s="10">
        <v>7</v>
      </c>
      <c r="B2547" s="10" t="s">
        <v>1212</v>
      </c>
      <c r="C2547" s="162" t="s">
        <v>24823</v>
      </c>
      <c r="D2547" s="10" t="s">
        <v>416</v>
      </c>
      <c r="E2547" s="10">
        <v>1427.2182730000002</v>
      </c>
      <c r="F2547" s="10">
        <v>427.10473625999998</v>
      </c>
      <c r="G2547" s="10">
        <v>804.36795352000001</v>
      </c>
      <c r="H2547" s="10">
        <v>42.579799999999999</v>
      </c>
      <c r="I2547" s="10">
        <v>77.514270499999995</v>
      </c>
      <c r="J2547" s="10">
        <v>35.604403488000003</v>
      </c>
      <c r="K2547" s="10">
        <v>25.283149784999999</v>
      </c>
      <c r="L2547" s="10">
        <v>1.3650500000000001</v>
      </c>
      <c r="M2547" s="10">
        <f t="shared" si="45"/>
        <v>2841.0376365530001</v>
      </c>
    </row>
    <row r="2548" spans="1:13" x14ac:dyDescent="0.3">
      <c r="A2548" s="10">
        <v>7</v>
      </c>
      <c r="B2548" s="10" t="s">
        <v>1212</v>
      </c>
      <c r="C2548" s="162" t="s">
        <v>24824</v>
      </c>
      <c r="D2548" s="10" t="s">
        <v>717</v>
      </c>
      <c r="E2548" s="10">
        <v>1167.8852790000001</v>
      </c>
      <c r="F2548" s="10">
        <v>208.28377499999999</v>
      </c>
      <c r="G2548" s="10">
        <v>325.6139197</v>
      </c>
      <c r="H2548" s="10">
        <v>0</v>
      </c>
      <c r="I2548" s="10">
        <v>62.628012099999999</v>
      </c>
      <c r="J2548" s="10">
        <v>17.747816278999998</v>
      </c>
      <c r="K2548" s="10">
        <v>9.1301339109999997</v>
      </c>
      <c r="L2548" s="10">
        <v>0</v>
      </c>
      <c r="M2548" s="10">
        <f t="shared" si="45"/>
        <v>1791.28893599</v>
      </c>
    </row>
    <row r="2549" spans="1:13" x14ac:dyDescent="0.3">
      <c r="A2549" s="10">
        <v>7</v>
      </c>
      <c r="B2549" s="10" t="s">
        <v>1212</v>
      </c>
      <c r="C2549" s="162" t="s">
        <v>24825</v>
      </c>
      <c r="D2549" s="10" t="s">
        <v>23468</v>
      </c>
      <c r="E2549" s="10">
        <v>284.38269599999995</v>
      </c>
      <c r="F2549" s="10">
        <v>245.1720704</v>
      </c>
      <c r="G2549" s="10">
        <v>137.43809999999999</v>
      </c>
      <c r="H2549" s="10">
        <v>36.806241</v>
      </c>
      <c r="I2549" s="10">
        <v>14.328920199999999</v>
      </c>
      <c r="J2549" s="10">
        <v>20.357269981999998</v>
      </c>
      <c r="K2549" s="10">
        <v>4.4783910000000002</v>
      </c>
      <c r="L2549" s="10">
        <v>1.1799586</v>
      </c>
      <c r="M2549" s="10">
        <f t="shared" si="45"/>
        <v>744.14364718199988</v>
      </c>
    </row>
    <row r="2550" spans="1:13" x14ac:dyDescent="0.3">
      <c r="A2550" s="10">
        <v>7</v>
      </c>
      <c r="B2550" s="10" t="s">
        <v>1212</v>
      </c>
      <c r="C2550" s="162" t="s">
        <v>24826</v>
      </c>
      <c r="D2550" s="10" t="s">
        <v>556</v>
      </c>
      <c r="E2550" s="10">
        <v>875.24398799999994</v>
      </c>
      <c r="F2550" s="10">
        <v>302.69678786999998</v>
      </c>
      <c r="G2550" s="10">
        <v>236.48239699999999</v>
      </c>
      <c r="H2550" s="10">
        <v>35.302894000000002</v>
      </c>
      <c r="I2550" s="10">
        <v>44.307522800000001</v>
      </c>
      <c r="J2550" s="10">
        <v>24.743284750000001</v>
      </c>
      <c r="K2550" s="10">
        <v>7.7057235000000004</v>
      </c>
      <c r="L2550" s="10">
        <v>1.1317636</v>
      </c>
      <c r="M2550" s="10">
        <f t="shared" si="45"/>
        <v>1527.6143615199999</v>
      </c>
    </row>
    <row r="2551" spans="1:13" x14ac:dyDescent="0.3">
      <c r="A2551" s="10">
        <v>7</v>
      </c>
      <c r="B2551" s="10" t="s">
        <v>1212</v>
      </c>
      <c r="C2551" s="162" t="s">
        <v>24827</v>
      </c>
      <c r="D2551" s="10" t="s">
        <v>359</v>
      </c>
      <c r="E2551" s="10">
        <v>314.37320099999999</v>
      </c>
      <c r="F2551" s="10">
        <v>219.47910414</v>
      </c>
      <c r="G2551" s="10">
        <v>340.43891547999999</v>
      </c>
      <c r="H2551" s="10">
        <v>0</v>
      </c>
      <c r="I2551" s="10">
        <v>14.276842439999999</v>
      </c>
      <c r="J2551" s="10">
        <v>18.703316223000002</v>
      </c>
      <c r="K2551" s="10">
        <v>10.535289512</v>
      </c>
      <c r="L2551" s="10">
        <v>0</v>
      </c>
      <c r="M2551" s="10">
        <f t="shared" si="45"/>
        <v>917.80666879499995</v>
      </c>
    </row>
    <row r="2552" spans="1:13" x14ac:dyDescent="0.3">
      <c r="A2552" s="10">
        <v>7</v>
      </c>
      <c r="B2552" s="10" t="s">
        <v>1212</v>
      </c>
      <c r="C2552" s="162" t="s">
        <v>24828</v>
      </c>
      <c r="D2552" s="10" t="s">
        <v>398</v>
      </c>
      <c r="E2552" s="10">
        <v>338.60402099999999</v>
      </c>
      <c r="F2552" s="10">
        <v>261.57625533999999</v>
      </c>
      <c r="G2552" s="10">
        <v>65.252931500000003</v>
      </c>
      <c r="H2552" s="10">
        <v>0</v>
      </c>
      <c r="I2552" s="10">
        <v>15.367153930000001</v>
      </c>
      <c r="J2552" s="10">
        <v>22.000142361999998</v>
      </c>
      <c r="K2552" s="10">
        <v>1.77021652</v>
      </c>
      <c r="L2552" s="10">
        <v>0</v>
      </c>
      <c r="M2552" s="10">
        <f t="shared" si="45"/>
        <v>704.57072065199998</v>
      </c>
    </row>
    <row r="2553" spans="1:13" x14ac:dyDescent="0.3">
      <c r="A2553" s="10">
        <v>7</v>
      </c>
      <c r="B2553" s="10" t="s">
        <v>1212</v>
      </c>
      <c r="C2553" s="162" t="s">
        <v>24831</v>
      </c>
      <c r="D2553" s="10" t="s">
        <v>300</v>
      </c>
      <c r="E2553" s="10">
        <v>461.524316</v>
      </c>
      <c r="F2553" s="10">
        <v>247.68608323000001</v>
      </c>
      <c r="G2553" s="10">
        <v>801.52186900000004</v>
      </c>
      <c r="H2553" s="10">
        <v>0</v>
      </c>
      <c r="I2553" s="10">
        <v>23.22020066</v>
      </c>
      <c r="J2553" s="10">
        <v>20.371857219999999</v>
      </c>
      <c r="K2553" s="10">
        <v>24.823122519999998</v>
      </c>
      <c r="L2553" s="10">
        <v>0</v>
      </c>
      <c r="M2553" s="10">
        <f t="shared" si="45"/>
        <v>1579.1474486300001</v>
      </c>
    </row>
    <row r="2554" spans="1:13" x14ac:dyDescent="0.3">
      <c r="A2554" s="10">
        <v>7</v>
      </c>
      <c r="B2554" s="10" t="s">
        <v>1212</v>
      </c>
      <c r="C2554" s="162" t="s">
        <v>24832</v>
      </c>
      <c r="D2554" s="10" t="s">
        <v>25</v>
      </c>
      <c r="E2554" s="10">
        <v>262.35747499999997</v>
      </c>
      <c r="F2554" s="10">
        <v>52.691340310999998</v>
      </c>
      <c r="G2554" s="10">
        <v>0</v>
      </c>
      <c r="H2554" s="10">
        <v>0</v>
      </c>
      <c r="I2554" s="10">
        <v>12.96746405</v>
      </c>
      <c r="J2554" s="10">
        <v>4.4157080442999996</v>
      </c>
      <c r="K2554" s="10">
        <v>0</v>
      </c>
      <c r="L2554" s="10">
        <v>0</v>
      </c>
      <c r="M2554" s="10">
        <f t="shared" si="45"/>
        <v>332.43198740529994</v>
      </c>
    </row>
    <row r="2555" spans="1:13" x14ac:dyDescent="0.3">
      <c r="A2555" s="10">
        <v>7</v>
      </c>
      <c r="B2555" s="10" t="s">
        <v>1212</v>
      </c>
      <c r="C2555" s="162" t="s">
        <v>24834</v>
      </c>
      <c r="D2555" s="10" t="s">
        <v>24833</v>
      </c>
      <c r="E2555" s="10">
        <v>244.86183799999998</v>
      </c>
      <c r="F2555" s="10">
        <v>95.898564730000004</v>
      </c>
      <c r="G2555" s="10">
        <v>5.9540519999999999</v>
      </c>
      <c r="H2555" s="10">
        <v>0</v>
      </c>
      <c r="I2555" s="10">
        <v>11.92801863</v>
      </c>
      <c r="J2555" s="10">
        <v>7.9462479530000003</v>
      </c>
      <c r="K2555" s="10">
        <v>0.13483680000000001</v>
      </c>
      <c r="L2555" s="10">
        <v>0</v>
      </c>
      <c r="M2555" s="10">
        <f t="shared" si="45"/>
        <v>366.72355811300002</v>
      </c>
    </row>
    <row r="2556" spans="1:13" x14ac:dyDescent="0.3">
      <c r="A2556" s="10">
        <v>7</v>
      </c>
      <c r="B2556" s="10" t="s">
        <v>1212</v>
      </c>
      <c r="C2556" s="162" t="s">
        <v>24835</v>
      </c>
      <c r="D2556" s="10" t="s">
        <v>234</v>
      </c>
      <c r="E2556" s="10">
        <v>678.734283</v>
      </c>
      <c r="F2556" s="10">
        <v>241.49702371000001</v>
      </c>
      <c r="G2556" s="10">
        <v>350.72384099999999</v>
      </c>
      <c r="H2556" s="10">
        <v>25.667349999999999</v>
      </c>
      <c r="I2556" s="10">
        <v>34.240704400000006</v>
      </c>
      <c r="J2556" s="10">
        <v>20.108910637000001</v>
      </c>
      <c r="K2556" s="10">
        <v>11.4023805</v>
      </c>
      <c r="L2556" s="10">
        <v>0.82286285999999997</v>
      </c>
      <c r="M2556" s="10">
        <f t="shared" si="45"/>
        <v>1363.1973561069997</v>
      </c>
    </row>
    <row r="2557" spans="1:13" x14ac:dyDescent="0.3">
      <c r="A2557" s="10">
        <v>7</v>
      </c>
      <c r="B2557" s="10" t="s">
        <v>1212</v>
      </c>
      <c r="C2557" s="162" t="s">
        <v>24830</v>
      </c>
      <c r="D2557" s="10" t="s">
        <v>24829</v>
      </c>
      <c r="E2557" s="10">
        <v>583.62990000000002</v>
      </c>
      <c r="F2557" s="10">
        <v>116.18594924999999</v>
      </c>
      <c r="G2557" s="10">
        <v>272.2774</v>
      </c>
      <c r="H2557" s="10">
        <v>0</v>
      </c>
      <c r="I2557" s="10">
        <v>31.4038042</v>
      </c>
      <c r="J2557" s="10">
        <v>9.9073132733999998</v>
      </c>
      <c r="K2557" s="10">
        <v>7.3197429999999999</v>
      </c>
      <c r="L2557" s="10">
        <v>0</v>
      </c>
      <c r="M2557" s="10">
        <f t="shared" si="45"/>
        <v>1020.7241097234</v>
      </c>
    </row>
    <row r="2558" spans="1:13" x14ac:dyDescent="0.3">
      <c r="A2558" s="10">
        <v>7</v>
      </c>
      <c r="B2558" s="10" t="s">
        <v>1212</v>
      </c>
      <c r="C2558" s="162" t="s">
        <v>24836</v>
      </c>
      <c r="D2558" s="10" t="s">
        <v>600</v>
      </c>
      <c r="E2558" s="10">
        <v>102.4914732</v>
      </c>
      <c r="F2558" s="10">
        <v>102.82027183</v>
      </c>
      <c r="G2558" s="10">
        <v>153.75078999999999</v>
      </c>
      <c r="H2558" s="10">
        <v>0</v>
      </c>
      <c r="I2558" s="10">
        <v>4.6267452899999997</v>
      </c>
      <c r="J2558" s="10">
        <v>8.7140763095999993</v>
      </c>
      <c r="K2558" s="10">
        <v>4.8842800000000004</v>
      </c>
      <c r="L2558" s="10">
        <v>0</v>
      </c>
      <c r="M2558" s="10">
        <f t="shared" si="45"/>
        <v>377.28763662959994</v>
      </c>
    </row>
    <row r="2559" spans="1:13" x14ac:dyDescent="0.3">
      <c r="A2559" s="10">
        <v>7</v>
      </c>
      <c r="B2559" s="10" t="s">
        <v>1212</v>
      </c>
      <c r="C2559" s="162" t="s">
        <v>24837</v>
      </c>
      <c r="D2559" s="10" t="s">
        <v>22857</v>
      </c>
      <c r="E2559" s="10">
        <v>620.04402000000005</v>
      </c>
      <c r="F2559" s="10">
        <v>131.89527819</v>
      </c>
      <c r="G2559" s="10">
        <v>15.809351299999999</v>
      </c>
      <c r="H2559" s="10">
        <v>0</v>
      </c>
      <c r="I2559" s="10">
        <v>30.1322866</v>
      </c>
      <c r="J2559" s="10">
        <v>10.475046748</v>
      </c>
      <c r="K2559" s="10">
        <v>0.35802138500000003</v>
      </c>
      <c r="L2559" s="10">
        <v>0</v>
      </c>
      <c r="M2559" s="10">
        <f t="shared" si="45"/>
        <v>808.71400422300007</v>
      </c>
    </row>
    <row r="2560" spans="1:13" x14ac:dyDescent="0.3">
      <c r="A2560" s="10">
        <v>7</v>
      </c>
      <c r="B2560" s="10" t="s">
        <v>1212</v>
      </c>
      <c r="C2560" s="162" t="s">
        <v>24838</v>
      </c>
      <c r="D2560" s="10" t="s">
        <v>533</v>
      </c>
      <c r="E2560" s="10">
        <v>396.13627459999998</v>
      </c>
      <c r="F2560" s="10">
        <v>400.55681976</v>
      </c>
      <c r="G2560" s="10">
        <v>3.5877649999999997E-2</v>
      </c>
      <c r="H2560" s="10">
        <v>297.87259999999998</v>
      </c>
      <c r="I2560" s="10">
        <v>19.697122909999997</v>
      </c>
      <c r="J2560" s="10">
        <v>32.784126174000001</v>
      </c>
      <c r="K2560" s="10">
        <v>1.1397435999999999E-3</v>
      </c>
      <c r="L2560" s="10">
        <v>9.5493839999999999</v>
      </c>
      <c r="M2560" s="10">
        <f t="shared" si="45"/>
        <v>1156.6333448375999</v>
      </c>
    </row>
    <row r="2561" spans="1:13" x14ac:dyDescent="0.3">
      <c r="A2561" s="10">
        <v>7</v>
      </c>
      <c r="B2561" s="10" t="s">
        <v>1212</v>
      </c>
      <c r="C2561" s="162" t="s">
        <v>24840</v>
      </c>
      <c r="D2561" s="10" t="s">
        <v>24839</v>
      </c>
      <c r="E2561" s="10">
        <v>297.002048</v>
      </c>
      <c r="F2561" s="10">
        <v>165.63736241000001</v>
      </c>
      <c r="G2561" s="10">
        <v>435.99731400000002</v>
      </c>
      <c r="H2561" s="10">
        <v>15.52294</v>
      </c>
      <c r="I2561" s="10">
        <v>14.40623873</v>
      </c>
      <c r="J2561" s="10">
        <v>13.981552137</v>
      </c>
      <c r="K2561" s="10">
        <v>13.85055131</v>
      </c>
      <c r="L2561" s="10">
        <v>0.49764580000000003</v>
      </c>
      <c r="M2561" s="10">
        <f t="shared" si="45"/>
        <v>956.89565238699993</v>
      </c>
    </row>
    <row r="2562" spans="1:13" x14ac:dyDescent="0.3">
      <c r="A2562" s="10">
        <v>7</v>
      </c>
      <c r="B2562" s="10" t="s">
        <v>1212</v>
      </c>
      <c r="C2562" s="162" t="s">
        <v>24841</v>
      </c>
      <c r="D2562" s="10" t="s">
        <v>557</v>
      </c>
      <c r="E2562" s="10">
        <v>164.6170113</v>
      </c>
      <c r="F2562" s="10">
        <v>291.47817786000002</v>
      </c>
      <c r="G2562" s="10">
        <v>179.67265499999999</v>
      </c>
      <c r="H2562" s="10">
        <v>0</v>
      </c>
      <c r="I2562" s="10">
        <v>8.2981259899999991</v>
      </c>
      <c r="J2562" s="10">
        <v>22.693710210999999</v>
      </c>
      <c r="K2562" s="10">
        <v>6.2317415</v>
      </c>
      <c r="L2562" s="10">
        <v>0</v>
      </c>
      <c r="M2562" s="10">
        <f t="shared" si="45"/>
        <v>672.99142186100005</v>
      </c>
    </row>
    <row r="2563" spans="1:13" x14ac:dyDescent="0.3">
      <c r="A2563" s="10">
        <v>7</v>
      </c>
      <c r="B2563" s="10" t="s">
        <v>1212</v>
      </c>
      <c r="C2563" s="162" t="s">
        <v>24842</v>
      </c>
      <c r="D2563" s="10" t="s">
        <v>29</v>
      </c>
      <c r="E2563" s="10">
        <v>703.6405390000001</v>
      </c>
      <c r="F2563" s="10">
        <v>230.6447685</v>
      </c>
      <c r="G2563" s="10">
        <v>73.208364000000003</v>
      </c>
      <c r="H2563" s="10">
        <v>7.9762899999999997</v>
      </c>
      <c r="I2563" s="10">
        <v>35.599053499999997</v>
      </c>
      <c r="J2563" s="10">
        <v>19.424793282</v>
      </c>
      <c r="K2563" s="10">
        <v>2.5636622</v>
      </c>
      <c r="L2563" s="10">
        <v>0.25570999999999999</v>
      </c>
      <c r="M2563" s="10">
        <f t="shared" si="45"/>
        <v>1073.313180482</v>
      </c>
    </row>
    <row r="2564" spans="1:13" x14ac:dyDescent="0.3">
      <c r="A2564" s="10">
        <v>7</v>
      </c>
      <c r="B2564" s="10" t="s">
        <v>1212</v>
      </c>
      <c r="C2564" s="162" t="s">
        <v>24843</v>
      </c>
      <c r="D2564" s="10" t="s">
        <v>30</v>
      </c>
      <c r="E2564" s="10">
        <v>416.883173</v>
      </c>
      <c r="F2564" s="10">
        <v>166.61775198999999</v>
      </c>
      <c r="G2564" s="10">
        <v>61.501055000000001</v>
      </c>
      <c r="H2564" s="10">
        <v>0</v>
      </c>
      <c r="I2564" s="10">
        <v>20.257799290000001</v>
      </c>
      <c r="J2564" s="10">
        <v>12.678648508</v>
      </c>
      <c r="K2564" s="10">
        <v>1.77619927</v>
      </c>
      <c r="L2564" s="10">
        <v>0</v>
      </c>
      <c r="M2564" s="10">
        <f t="shared" si="45"/>
        <v>679.71462705799991</v>
      </c>
    </row>
    <row r="2565" spans="1:13" x14ac:dyDescent="0.3">
      <c r="A2565" s="10">
        <v>7</v>
      </c>
      <c r="B2565" s="10" t="s">
        <v>1212</v>
      </c>
      <c r="C2565" s="162" t="s">
        <v>24845</v>
      </c>
      <c r="D2565" s="10" t="s">
        <v>24844</v>
      </c>
      <c r="E2565" s="10">
        <v>999.22758099999999</v>
      </c>
      <c r="F2565" s="10">
        <v>602.90133832000004</v>
      </c>
      <c r="G2565" s="10">
        <v>167.34205376</v>
      </c>
      <c r="H2565" s="10">
        <v>141.76490000000001</v>
      </c>
      <c r="I2565" s="10">
        <v>49.776585999999995</v>
      </c>
      <c r="J2565" s="10">
        <v>49.700786622000003</v>
      </c>
      <c r="K2565" s="10">
        <v>5.0824503973999997</v>
      </c>
      <c r="L2565" s="10">
        <v>4.5448000000000004</v>
      </c>
      <c r="M2565" s="10">
        <f t="shared" si="45"/>
        <v>2020.3404960993998</v>
      </c>
    </row>
    <row r="2566" spans="1:13" x14ac:dyDescent="0.3">
      <c r="A2566" s="10">
        <v>7</v>
      </c>
      <c r="B2566" s="10" t="s">
        <v>1212</v>
      </c>
      <c r="C2566" s="162" t="s">
        <v>24846</v>
      </c>
      <c r="D2566" s="10" t="s">
        <v>64</v>
      </c>
      <c r="E2566" s="10">
        <v>1397.4021050000001</v>
      </c>
      <c r="F2566" s="10">
        <v>197.76709747999999</v>
      </c>
      <c r="G2566" s="10">
        <v>595.64218159999996</v>
      </c>
      <c r="H2566" s="10">
        <v>0</v>
      </c>
      <c r="I2566" s="10">
        <v>75.1071405</v>
      </c>
      <c r="J2566" s="10">
        <v>16.776073104000002</v>
      </c>
      <c r="K2566" s="10">
        <v>16.959334377000001</v>
      </c>
      <c r="L2566" s="10">
        <v>0</v>
      </c>
      <c r="M2566" s="10">
        <f t="shared" si="45"/>
        <v>2299.6539320609995</v>
      </c>
    </row>
    <row r="2567" spans="1:13" x14ac:dyDescent="0.3">
      <c r="A2567" s="10">
        <v>7</v>
      </c>
      <c r="B2567" s="10" t="s">
        <v>1212</v>
      </c>
      <c r="C2567" s="162" t="s">
        <v>24848</v>
      </c>
      <c r="D2567" s="10" t="s">
        <v>24847</v>
      </c>
      <c r="E2567" s="10">
        <v>392.99438000000004</v>
      </c>
      <c r="F2567" s="10">
        <v>453.19994578000001</v>
      </c>
      <c r="G2567" s="10">
        <v>0</v>
      </c>
      <c r="H2567" s="10">
        <v>0</v>
      </c>
      <c r="I2567" s="10">
        <v>17.749072099999999</v>
      </c>
      <c r="J2567" s="10">
        <v>38.553867869000001</v>
      </c>
      <c r="K2567" s="10">
        <v>0</v>
      </c>
      <c r="L2567" s="10">
        <v>0</v>
      </c>
      <c r="M2567" s="10">
        <f t="shared" ref="M2567:M2630" si="46">SUM(E2567:L2567)</f>
        <v>902.49726574900012</v>
      </c>
    </row>
    <row r="2568" spans="1:13" x14ac:dyDescent="0.3">
      <c r="A2568" s="10">
        <v>7</v>
      </c>
      <c r="B2568" s="10" t="s">
        <v>1212</v>
      </c>
      <c r="C2568" s="162" t="s">
        <v>24849</v>
      </c>
      <c r="D2568" s="10" t="s">
        <v>757</v>
      </c>
      <c r="E2568" s="10">
        <v>246.23351199999999</v>
      </c>
      <c r="F2568" s="10">
        <v>77.411952776000007</v>
      </c>
      <c r="G2568" s="10">
        <v>228.36085</v>
      </c>
      <c r="H2568" s="10">
        <v>0</v>
      </c>
      <c r="I2568" s="10">
        <v>12.230322560000001</v>
      </c>
      <c r="J2568" s="10">
        <v>6.5525682175000002</v>
      </c>
      <c r="K2568" s="10">
        <v>6.9229666999999999</v>
      </c>
      <c r="L2568" s="10">
        <v>0</v>
      </c>
      <c r="M2568" s="10">
        <f t="shared" si="46"/>
        <v>577.71217225349994</v>
      </c>
    </row>
    <row r="2569" spans="1:13" x14ac:dyDescent="0.3">
      <c r="A2569" s="10">
        <v>7</v>
      </c>
      <c r="B2569" s="10" t="s">
        <v>1212</v>
      </c>
      <c r="C2569" s="162" t="s">
        <v>24850</v>
      </c>
      <c r="D2569" s="10" t="s">
        <v>23963</v>
      </c>
      <c r="E2569" s="10">
        <v>347.75089800000001</v>
      </c>
      <c r="F2569" s="10">
        <v>144.41132657</v>
      </c>
      <c r="G2569" s="10">
        <v>637.41780700000004</v>
      </c>
      <c r="H2569" s="10">
        <v>48.990989999999996</v>
      </c>
      <c r="I2569" s="10">
        <v>16.886646110000001</v>
      </c>
      <c r="J2569" s="10">
        <v>11.667878308000001</v>
      </c>
      <c r="K2569" s="10">
        <v>20.07825558</v>
      </c>
      <c r="L2569" s="10">
        <v>1.5705800000000001</v>
      </c>
      <c r="M2569" s="10">
        <f t="shared" si="46"/>
        <v>1228.7743815679999</v>
      </c>
    </row>
    <row r="2570" spans="1:13" x14ac:dyDescent="0.3">
      <c r="A2570" s="10">
        <v>7</v>
      </c>
      <c r="B2570" s="10" t="s">
        <v>1212</v>
      </c>
      <c r="C2570" s="162" t="s">
        <v>24852</v>
      </c>
      <c r="D2570" s="10" t="s">
        <v>24851</v>
      </c>
      <c r="E2570" s="10">
        <v>203.053653</v>
      </c>
      <c r="F2570" s="10">
        <v>71.331739053000007</v>
      </c>
      <c r="G2570" s="10">
        <v>0</v>
      </c>
      <c r="H2570" s="10">
        <v>0</v>
      </c>
      <c r="I2570" s="10">
        <v>10.048674719999999</v>
      </c>
      <c r="J2570" s="10">
        <v>5.3374619722999999</v>
      </c>
      <c r="K2570" s="10">
        <v>0</v>
      </c>
      <c r="L2570" s="10">
        <v>0</v>
      </c>
      <c r="M2570" s="10">
        <f t="shared" si="46"/>
        <v>289.77152874530003</v>
      </c>
    </row>
    <row r="2571" spans="1:13" x14ac:dyDescent="0.3">
      <c r="A2571" s="10">
        <v>7</v>
      </c>
      <c r="B2571" s="10" t="s">
        <v>1212</v>
      </c>
      <c r="C2571" s="162" t="s">
        <v>24854</v>
      </c>
      <c r="D2571" s="10" t="s">
        <v>24853</v>
      </c>
      <c r="E2571" s="10">
        <v>862.85257899999999</v>
      </c>
      <c r="F2571" s="10">
        <v>456.79363110999998</v>
      </c>
      <c r="G2571" s="10">
        <v>157.33628870000001</v>
      </c>
      <c r="H2571" s="10">
        <v>236.791</v>
      </c>
      <c r="I2571" s="10">
        <v>43.0407376</v>
      </c>
      <c r="J2571" s="10">
        <v>37.255939681000001</v>
      </c>
      <c r="K2571" s="10">
        <v>4.6999789300000003</v>
      </c>
      <c r="L2571" s="10">
        <v>7.5911999999999997</v>
      </c>
      <c r="M2571" s="10">
        <f t="shared" si="46"/>
        <v>1806.3613550210002</v>
      </c>
    </row>
    <row r="2572" spans="1:13" x14ac:dyDescent="0.3">
      <c r="A2572" s="10">
        <v>7</v>
      </c>
      <c r="B2572" s="10" t="s">
        <v>1212</v>
      </c>
      <c r="C2572" s="162" t="s">
        <v>24855</v>
      </c>
      <c r="D2572" s="10" t="s">
        <v>340</v>
      </c>
      <c r="E2572" s="10">
        <v>556.76104899999996</v>
      </c>
      <c r="F2572" s="10">
        <v>184.53151946</v>
      </c>
      <c r="G2572" s="10">
        <v>167.66394700000001</v>
      </c>
      <c r="H2572" s="10">
        <v>299.69290000000001</v>
      </c>
      <c r="I2572" s="10">
        <v>27.49242555</v>
      </c>
      <c r="J2572" s="10">
        <v>14.841577591</v>
      </c>
      <c r="K2572" s="10">
        <v>5.0828863699999998</v>
      </c>
      <c r="L2572" s="10">
        <v>9.6077700000000004</v>
      </c>
      <c r="M2572" s="10">
        <f t="shared" si="46"/>
        <v>1265.6740749710002</v>
      </c>
    </row>
    <row r="2573" spans="1:13" x14ac:dyDescent="0.3">
      <c r="A2573" s="10">
        <v>7</v>
      </c>
      <c r="B2573" s="10" t="s">
        <v>1212</v>
      </c>
      <c r="C2573" s="162" t="s">
        <v>24857</v>
      </c>
      <c r="D2573" s="10" t="s">
        <v>24856</v>
      </c>
      <c r="E2573" s="10">
        <v>867.73089200000004</v>
      </c>
      <c r="F2573" s="10">
        <v>345.93561390999997</v>
      </c>
      <c r="G2573" s="10">
        <v>162.383252</v>
      </c>
      <c r="H2573" s="10">
        <v>0</v>
      </c>
      <c r="I2573" s="10">
        <v>47.201749200000002</v>
      </c>
      <c r="J2573" s="10">
        <v>29.467425773999999</v>
      </c>
      <c r="K2573" s="10">
        <v>5.1260538599999999</v>
      </c>
      <c r="L2573" s="10">
        <v>0</v>
      </c>
      <c r="M2573" s="10">
        <f t="shared" si="46"/>
        <v>1457.8449867440002</v>
      </c>
    </row>
    <row r="2574" spans="1:13" x14ac:dyDescent="0.3">
      <c r="A2574" s="10">
        <v>7</v>
      </c>
      <c r="B2574" s="10" t="s">
        <v>1212</v>
      </c>
      <c r="C2574" s="162" t="s">
        <v>24859</v>
      </c>
      <c r="D2574" s="10" t="s">
        <v>24858</v>
      </c>
      <c r="E2574" s="10">
        <v>1374.539536</v>
      </c>
      <c r="F2574" s="10">
        <v>141.11467223</v>
      </c>
      <c r="G2574" s="10">
        <v>86.605006000000003</v>
      </c>
      <c r="H2574" s="10">
        <v>0</v>
      </c>
      <c r="I2574" s="10">
        <v>66.984993599999996</v>
      </c>
      <c r="J2574" s="10">
        <v>11.75543607</v>
      </c>
      <c r="K2574" s="10">
        <v>2.5745710800000001</v>
      </c>
      <c r="L2574" s="10">
        <v>0</v>
      </c>
      <c r="M2574" s="10">
        <f t="shared" si="46"/>
        <v>1683.5742149800001</v>
      </c>
    </row>
    <row r="2575" spans="1:13" x14ac:dyDescent="0.3">
      <c r="A2575" s="10">
        <v>7</v>
      </c>
      <c r="B2575" s="10" t="s">
        <v>1212</v>
      </c>
      <c r="C2575" s="162" t="s">
        <v>24860</v>
      </c>
      <c r="D2575" s="10" t="s">
        <v>271</v>
      </c>
      <c r="E2575" s="10">
        <v>536.47155199999997</v>
      </c>
      <c r="F2575" s="10">
        <v>297.80255529999999</v>
      </c>
      <c r="G2575" s="10">
        <v>430.92965729999997</v>
      </c>
      <c r="H2575" s="10">
        <v>41.375996999999998</v>
      </c>
      <c r="I2575" s="10">
        <v>27.08931767</v>
      </c>
      <c r="J2575" s="10">
        <v>24.394281479</v>
      </c>
      <c r="K2575" s="10">
        <v>13.85361726</v>
      </c>
      <c r="L2575" s="10">
        <v>1.3264548</v>
      </c>
      <c r="M2575" s="10">
        <f t="shared" si="46"/>
        <v>1373.2434328089998</v>
      </c>
    </row>
    <row r="2576" spans="1:13" x14ac:dyDescent="0.3">
      <c r="A2576" s="10">
        <v>7</v>
      </c>
      <c r="B2576" s="10" t="s">
        <v>1212</v>
      </c>
      <c r="C2576" s="162" t="s">
        <v>24862</v>
      </c>
      <c r="D2576" s="10" t="s">
        <v>24861</v>
      </c>
      <c r="E2576" s="10">
        <v>2316.1951100000001</v>
      </c>
      <c r="F2576" s="10">
        <v>442.81869</v>
      </c>
      <c r="G2576" s="10">
        <v>1214.6295888</v>
      </c>
      <c r="H2576" s="10">
        <v>10.514139999999999</v>
      </c>
      <c r="I2576" s="10">
        <v>120.82115539999999</v>
      </c>
      <c r="J2576" s="10">
        <v>34.616576920999997</v>
      </c>
      <c r="K2576" s="10">
        <v>36.822665886000003</v>
      </c>
      <c r="L2576" s="10">
        <v>0.33706999999999998</v>
      </c>
      <c r="M2576" s="10">
        <f t="shared" si="46"/>
        <v>4176.7549970070004</v>
      </c>
    </row>
    <row r="2577" spans="1:13" x14ac:dyDescent="0.3">
      <c r="A2577" s="10">
        <v>7</v>
      </c>
      <c r="B2577" s="10" t="s">
        <v>1212</v>
      </c>
      <c r="C2577" s="162" t="s">
        <v>24863</v>
      </c>
      <c r="D2577" s="10" t="s">
        <v>66</v>
      </c>
      <c r="E2577" s="10">
        <v>665.90365399999996</v>
      </c>
      <c r="F2577" s="10">
        <v>206.04114602999999</v>
      </c>
      <c r="G2577" s="10">
        <v>0</v>
      </c>
      <c r="H2577" s="10">
        <v>0</v>
      </c>
      <c r="I2577" s="10">
        <v>35.657433200000007</v>
      </c>
      <c r="J2577" s="10">
        <v>17.009134601</v>
      </c>
      <c r="K2577" s="10">
        <v>0</v>
      </c>
      <c r="L2577" s="10">
        <v>0</v>
      </c>
      <c r="M2577" s="10">
        <f t="shared" si="46"/>
        <v>924.61136783099994</v>
      </c>
    </row>
    <row r="2578" spans="1:13" x14ac:dyDescent="0.3">
      <c r="A2578" s="10">
        <v>7</v>
      </c>
      <c r="B2578" s="10" t="s">
        <v>1212</v>
      </c>
      <c r="C2578" s="162" t="s">
        <v>24864</v>
      </c>
      <c r="D2578" s="10" t="s">
        <v>67</v>
      </c>
      <c r="E2578" s="10">
        <v>1155.8064400000001</v>
      </c>
      <c r="F2578" s="10">
        <v>138.29918734</v>
      </c>
      <c r="G2578" s="10">
        <v>88.735420899999994</v>
      </c>
      <c r="H2578" s="10">
        <v>0</v>
      </c>
      <c r="I2578" s="10">
        <v>56.356088200000002</v>
      </c>
      <c r="J2578" s="10">
        <v>11.187300005999999</v>
      </c>
      <c r="K2578" s="10">
        <v>2.6288671610000001</v>
      </c>
      <c r="L2578" s="10">
        <v>0</v>
      </c>
      <c r="M2578" s="10">
        <f t="shared" si="46"/>
        <v>1453.0133036069999</v>
      </c>
    </row>
    <row r="2579" spans="1:13" x14ac:dyDescent="0.3">
      <c r="A2579" s="10">
        <v>7</v>
      </c>
      <c r="B2579" s="10" t="s">
        <v>1212</v>
      </c>
      <c r="C2579" s="162" t="s">
        <v>24865</v>
      </c>
      <c r="D2579" s="10" t="s">
        <v>644</v>
      </c>
      <c r="E2579" s="10">
        <v>111.895623</v>
      </c>
      <c r="F2579" s="10">
        <v>129.71377097999999</v>
      </c>
      <c r="G2579" s="10">
        <v>11.215873</v>
      </c>
      <c r="H2579" s="10">
        <v>0</v>
      </c>
      <c r="I2579" s="10">
        <v>5.05365486</v>
      </c>
      <c r="J2579" s="10">
        <v>10.874915783000001</v>
      </c>
      <c r="K2579" s="10">
        <v>0.25399620000000001</v>
      </c>
      <c r="L2579" s="10">
        <v>0</v>
      </c>
      <c r="M2579" s="10">
        <f t="shared" si="46"/>
        <v>269.007833823</v>
      </c>
    </row>
    <row r="2580" spans="1:13" x14ac:dyDescent="0.3">
      <c r="A2580" s="10">
        <v>7</v>
      </c>
      <c r="B2580" s="10" t="s">
        <v>1212</v>
      </c>
      <c r="C2580" s="162" t="s">
        <v>24867</v>
      </c>
      <c r="D2580" s="10" t="s">
        <v>24866</v>
      </c>
      <c r="E2580" s="10">
        <v>373.13431299999996</v>
      </c>
      <c r="F2580" s="10">
        <v>236.07043264000001</v>
      </c>
      <c r="G2580" s="10">
        <v>162.963888</v>
      </c>
      <c r="H2580" s="10">
        <v>11.51745</v>
      </c>
      <c r="I2580" s="10">
        <v>18.835738190000001</v>
      </c>
      <c r="J2580" s="10">
        <v>19.025984352999998</v>
      </c>
      <c r="K2580" s="10">
        <v>5.4055172000000002</v>
      </c>
      <c r="L2580" s="10">
        <v>0.36923430000000002</v>
      </c>
      <c r="M2580" s="10">
        <f t="shared" si="46"/>
        <v>827.32255768300001</v>
      </c>
    </row>
    <row r="2581" spans="1:13" x14ac:dyDescent="0.3">
      <c r="A2581" s="10">
        <v>7</v>
      </c>
      <c r="B2581" s="10" t="s">
        <v>1212</v>
      </c>
      <c r="C2581" s="162" t="s">
        <v>24868</v>
      </c>
      <c r="D2581" s="10" t="s">
        <v>305</v>
      </c>
      <c r="E2581" s="10">
        <v>527.36335700000006</v>
      </c>
      <c r="F2581" s="10">
        <v>182.28846346</v>
      </c>
      <c r="G2581" s="10">
        <v>208.875855</v>
      </c>
      <c r="H2581" s="10">
        <v>0</v>
      </c>
      <c r="I2581" s="10">
        <v>26.60447053</v>
      </c>
      <c r="J2581" s="10">
        <v>15.061198678</v>
      </c>
      <c r="K2581" s="10">
        <v>7.0444847299999998</v>
      </c>
      <c r="L2581" s="10">
        <v>0</v>
      </c>
      <c r="M2581" s="10">
        <f t="shared" si="46"/>
        <v>967.23782939800003</v>
      </c>
    </row>
    <row r="2582" spans="1:13" x14ac:dyDescent="0.3">
      <c r="A2582" s="10">
        <v>7</v>
      </c>
      <c r="B2582" s="10" t="s">
        <v>1212</v>
      </c>
      <c r="C2582" s="162" t="s">
        <v>24870</v>
      </c>
      <c r="D2582" s="10" t="s">
        <v>24869</v>
      </c>
      <c r="E2582" s="10">
        <v>381.29556700000001</v>
      </c>
      <c r="F2582" s="10">
        <v>279.76599977000001</v>
      </c>
      <c r="G2582" s="10">
        <v>940.19416536999995</v>
      </c>
      <c r="H2582" s="10">
        <v>15.999599999999999</v>
      </c>
      <c r="I2582" s="10">
        <v>20.675239520000002</v>
      </c>
      <c r="J2582" s="10">
        <v>23.566332702</v>
      </c>
      <c r="K2582" s="10">
        <v>30.129422631000001</v>
      </c>
      <c r="L2582" s="10">
        <v>0.51292499999999996</v>
      </c>
      <c r="M2582" s="10">
        <f t="shared" si="46"/>
        <v>1692.139251993</v>
      </c>
    </row>
    <row r="2583" spans="1:13" x14ac:dyDescent="0.3">
      <c r="A2583" s="10">
        <v>7</v>
      </c>
      <c r="B2583" s="10" t="s">
        <v>1212</v>
      </c>
      <c r="C2583" s="162" t="s">
        <v>24872</v>
      </c>
      <c r="D2583" s="10" t="s">
        <v>24871</v>
      </c>
      <c r="E2583" s="10">
        <v>154.92699200000001</v>
      </c>
      <c r="F2583" s="10">
        <v>42.834851450999999</v>
      </c>
      <c r="G2583" s="10">
        <v>0</v>
      </c>
      <c r="H2583" s="10">
        <v>0</v>
      </c>
      <c r="I2583" s="10">
        <v>7.6669765000000005</v>
      </c>
      <c r="J2583" s="10">
        <v>3.3302738577</v>
      </c>
      <c r="K2583" s="10">
        <v>0</v>
      </c>
      <c r="L2583" s="10">
        <v>0</v>
      </c>
      <c r="M2583" s="10">
        <f t="shared" si="46"/>
        <v>208.75909380870002</v>
      </c>
    </row>
    <row r="2584" spans="1:13" x14ac:dyDescent="0.3">
      <c r="A2584" s="10">
        <v>7</v>
      </c>
      <c r="B2584" s="10" t="s">
        <v>1212</v>
      </c>
      <c r="C2584" s="162" t="s">
        <v>24873</v>
      </c>
      <c r="D2584" s="10" t="s">
        <v>23703</v>
      </c>
      <c r="E2584" s="10">
        <v>192.50959699999999</v>
      </c>
      <c r="F2584" s="10">
        <v>73.729363196999998</v>
      </c>
      <c r="G2584" s="10">
        <v>0</v>
      </c>
      <c r="H2584" s="10">
        <v>0</v>
      </c>
      <c r="I2584" s="10">
        <v>9.5686279800000005</v>
      </c>
      <c r="J2584" s="10">
        <v>6.0136414836999998</v>
      </c>
      <c r="K2584" s="10">
        <v>0</v>
      </c>
      <c r="L2584" s="10">
        <v>0</v>
      </c>
      <c r="M2584" s="10">
        <f t="shared" si="46"/>
        <v>281.82122966069994</v>
      </c>
    </row>
    <row r="2585" spans="1:13" x14ac:dyDescent="0.3">
      <c r="A2585" s="10">
        <v>7</v>
      </c>
      <c r="B2585" s="10" t="s">
        <v>1212</v>
      </c>
      <c r="C2585" s="162" t="s">
        <v>24881</v>
      </c>
      <c r="D2585" s="10" t="s">
        <v>22880</v>
      </c>
      <c r="E2585" s="10">
        <v>903.037149</v>
      </c>
      <c r="F2585" s="10">
        <v>442.69405904000001</v>
      </c>
      <c r="G2585" s="10">
        <v>724.04733699999997</v>
      </c>
      <c r="H2585" s="10">
        <v>79.381399999999999</v>
      </c>
      <c r="I2585" s="10">
        <v>49.1134719</v>
      </c>
      <c r="J2585" s="10">
        <v>37.071815377</v>
      </c>
      <c r="K2585" s="10">
        <v>22.71082461</v>
      </c>
      <c r="L2585" s="10">
        <v>2.5448590000000002</v>
      </c>
      <c r="M2585" s="10">
        <f t="shared" si="46"/>
        <v>2260.6009159270002</v>
      </c>
    </row>
    <row r="2586" spans="1:13" x14ac:dyDescent="0.3">
      <c r="A2586" s="10">
        <v>7</v>
      </c>
      <c r="B2586" s="10" t="s">
        <v>1212</v>
      </c>
      <c r="C2586" s="162" t="s">
        <v>24882</v>
      </c>
      <c r="D2586" s="10" t="s">
        <v>23598</v>
      </c>
      <c r="E2586" s="10">
        <v>113.48387090000001</v>
      </c>
      <c r="F2586" s="10">
        <v>78.785566321000005</v>
      </c>
      <c r="G2586" s="10">
        <v>0</v>
      </c>
      <c r="H2586" s="10">
        <v>0</v>
      </c>
      <c r="I2586" s="10">
        <v>5.7011149999999997</v>
      </c>
      <c r="J2586" s="10">
        <v>6.6695193203000001</v>
      </c>
      <c r="K2586" s="10">
        <v>0</v>
      </c>
      <c r="L2586" s="10">
        <v>0</v>
      </c>
      <c r="M2586" s="10">
        <f t="shared" si="46"/>
        <v>204.64007154130002</v>
      </c>
    </row>
    <row r="2587" spans="1:13" x14ac:dyDescent="0.3">
      <c r="A2587" s="10">
        <v>7</v>
      </c>
      <c r="B2587" s="10" t="s">
        <v>1212</v>
      </c>
      <c r="C2587" s="162" t="s">
        <v>24884</v>
      </c>
      <c r="D2587" s="10" t="s">
        <v>24883</v>
      </c>
      <c r="E2587" s="10">
        <v>88.100594099999995</v>
      </c>
      <c r="F2587" s="10">
        <v>166.254301</v>
      </c>
      <c r="G2587" s="10">
        <v>248.14189999999999</v>
      </c>
      <c r="H2587" s="10">
        <v>0</v>
      </c>
      <c r="I2587" s="10">
        <v>4.4197684600000002</v>
      </c>
      <c r="J2587" s="10">
        <v>14.172548591</v>
      </c>
      <c r="K2587" s="10">
        <v>7.6935669999999998</v>
      </c>
      <c r="L2587" s="10">
        <v>0</v>
      </c>
      <c r="M2587" s="10">
        <f t="shared" si="46"/>
        <v>528.78267915100002</v>
      </c>
    </row>
    <row r="2588" spans="1:13" x14ac:dyDescent="0.3">
      <c r="A2588" s="10">
        <v>7</v>
      </c>
      <c r="B2588" s="10" t="s">
        <v>1212</v>
      </c>
      <c r="C2588" s="162" t="s">
        <v>24885</v>
      </c>
      <c r="D2588" s="10" t="s">
        <v>363</v>
      </c>
      <c r="E2588" s="10">
        <v>890.77771199999995</v>
      </c>
      <c r="F2588" s="10">
        <v>330.46097563000001</v>
      </c>
      <c r="G2588" s="10">
        <v>409.13727010000002</v>
      </c>
      <c r="H2588" s="10">
        <v>160.97399999999999</v>
      </c>
      <c r="I2588" s="10">
        <v>44.237276600000001</v>
      </c>
      <c r="J2588" s="10">
        <v>27.780970550999999</v>
      </c>
      <c r="K2588" s="10">
        <v>12.58496287</v>
      </c>
      <c r="L2588" s="10">
        <v>5.1606100000000001</v>
      </c>
      <c r="M2588" s="10">
        <f t="shared" si="46"/>
        <v>1881.113777751</v>
      </c>
    </row>
    <row r="2589" spans="1:13" x14ac:dyDescent="0.3">
      <c r="A2589" s="10">
        <v>7</v>
      </c>
      <c r="B2589" s="10" t="s">
        <v>1212</v>
      </c>
      <c r="C2589" s="162" t="s">
        <v>24887</v>
      </c>
      <c r="D2589" s="10" t="s">
        <v>24886</v>
      </c>
      <c r="E2589" s="10">
        <v>215.4697425</v>
      </c>
      <c r="F2589" s="10">
        <v>45.102123136000003</v>
      </c>
      <c r="G2589" s="10">
        <v>0</v>
      </c>
      <c r="H2589" s="10">
        <v>0</v>
      </c>
      <c r="I2589" s="10">
        <v>10.669927040000001</v>
      </c>
      <c r="J2589" s="10">
        <v>3.7900097063999998</v>
      </c>
      <c r="K2589" s="10">
        <v>0</v>
      </c>
      <c r="L2589" s="10">
        <v>0</v>
      </c>
      <c r="M2589" s="10">
        <f t="shared" si="46"/>
        <v>275.03180238239997</v>
      </c>
    </row>
    <row r="2590" spans="1:13" x14ac:dyDescent="0.3">
      <c r="A2590" s="10">
        <v>7</v>
      </c>
      <c r="B2590" s="10" t="s">
        <v>1212</v>
      </c>
      <c r="C2590" s="162" t="s">
        <v>24888</v>
      </c>
      <c r="D2590" s="10" t="s">
        <v>34</v>
      </c>
      <c r="E2590" s="10">
        <v>187.63411109999998</v>
      </c>
      <c r="F2590" s="10">
        <v>276.73247888999998</v>
      </c>
      <c r="G2590" s="10">
        <v>73.194036600000004</v>
      </c>
      <c r="H2590" s="10">
        <v>0</v>
      </c>
      <c r="I2590" s="10">
        <v>9.4809256599999987</v>
      </c>
      <c r="J2590" s="10">
        <v>23.541376630999999</v>
      </c>
      <c r="K2590" s="10">
        <v>2.2693574700000001</v>
      </c>
      <c r="L2590" s="10">
        <v>0</v>
      </c>
      <c r="M2590" s="10">
        <f t="shared" si="46"/>
        <v>572.85228635100009</v>
      </c>
    </row>
    <row r="2591" spans="1:13" x14ac:dyDescent="0.3">
      <c r="A2591" s="10">
        <v>7</v>
      </c>
      <c r="B2591" s="10" t="s">
        <v>1212</v>
      </c>
      <c r="C2591" s="162" t="s">
        <v>24874</v>
      </c>
      <c r="D2591" s="10" t="s">
        <v>425</v>
      </c>
      <c r="E2591" s="10">
        <v>5433.1773400000002</v>
      </c>
      <c r="F2591" s="10">
        <v>1352.8047509999999</v>
      </c>
      <c r="G2591" s="10">
        <v>438.52801799999997</v>
      </c>
      <c r="H2591" s="10">
        <v>139.05293</v>
      </c>
      <c r="I2591" s="10">
        <v>280.70742239999998</v>
      </c>
      <c r="J2591" s="10">
        <v>110.19024723</v>
      </c>
      <c r="K2591" s="10">
        <v>14.500852399999999</v>
      </c>
      <c r="L2591" s="10">
        <v>4.4578613000000002</v>
      </c>
      <c r="M2591" s="10">
        <f t="shared" si="46"/>
        <v>7773.4194223300001</v>
      </c>
    </row>
    <row r="2592" spans="1:13" x14ac:dyDescent="0.3">
      <c r="A2592" s="10">
        <v>7</v>
      </c>
      <c r="B2592" s="10" t="s">
        <v>1212</v>
      </c>
      <c r="C2592" s="162" t="s">
        <v>24875</v>
      </c>
      <c r="D2592" s="10" t="s">
        <v>507</v>
      </c>
      <c r="E2592" s="10">
        <v>345.42834599999998</v>
      </c>
      <c r="F2592" s="10">
        <v>200.62431305999999</v>
      </c>
      <c r="G2592" s="10">
        <v>4.6080019999999999</v>
      </c>
      <c r="H2592" s="10">
        <v>0</v>
      </c>
      <c r="I2592" s="10">
        <v>18.52626149</v>
      </c>
      <c r="J2592" s="10">
        <v>14.726280524</v>
      </c>
      <c r="K2592" s="10">
        <v>0.1043536</v>
      </c>
      <c r="L2592" s="10">
        <v>0</v>
      </c>
      <c r="M2592" s="10">
        <f t="shared" si="46"/>
        <v>584.01755667400005</v>
      </c>
    </row>
    <row r="2593" spans="1:13" x14ac:dyDescent="0.3">
      <c r="A2593" s="10">
        <v>7</v>
      </c>
      <c r="B2593" s="10" t="s">
        <v>1212</v>
      </c>
      <c r="C2593" s="162" t="s">
        <v>24879</v>
      </c>
      <c r="D2593" s="10" t="s">
        <v>24878</v>
      </c>
      <c r="E2593" s="10">
        <v>959.29511400000001</v>
      </c>
      <c r="F2593" s="10">
        <v>139.74806964999999</v>
      </c>
      <c r="G2593" s="10">
        <v>10.901904979999999</v>
      </c>
      <c r="H2593" s="10">
        <v>0</v>
      </c>
      <c r="I2593" s="10">
        <v>47.344458400000001</v>
      </c>
      <c r="J2593" s="10">
        <v>11.495929339</v>
      </c>
      <c r="K2593" s="10">
        <v>0.34632645200000001</v>
      </c>
      <c r="L2593" s="10">
        <v>0</v>
      </c>
      <c r="M2593" s="10">
        <f t="shared" si="46"/>
        <v>1169.1318028209998</v>
      </c>
    </row>
    <row r="2594" spans="1:13" x14ac:dyDescent="0.3">
      <c r="A2594" s="10">
        <v>7</v>
      </c>
      <c r="B2594" s="10" t="s">
        <v>1212</v>
      </c>
      <c r="C2594" s="162" t="s">
        <v>24880</v>
      </c>
      <c r="D2594" s="10" t="s">
        <v>24609</v>
      </c>
      <c r="E2594" s="10">
        <v>17510.465</v>
      </c>
      <c r="F2594" s="10">
        <v>3357.1588234999999</v>
      </c>
      <c r="G2594" s="10">
        <v>960.64915340000005</v>
      </c>
      <c r="H2594" s="10">
        <v>159.34989999999999</v>
      </c>
      <c r="I2594" s="10">
        <v>907.26979900000003</v>
      </c>
      <c r="J2594" s="10">
        <v>275.91990735000002</v>
      </c>
      <c r="K2594" s="10">
        <v>30.288708766999999</v>
      </c>
      <c r="L2594" s="10">
        <v>5.1085399999999996</v>
      </c>
      <c r="M2594" s="10">
        <f t="shared" si="46"/>
        <v>23206.209832017001</v>
      </c>
    </row>
    <row r="2595" spans="1:13" x14ac:dyDescent="0.3">
      <c r="A2595" s="10">
        <v>7</v>
      </c>
      <c r="B2595" s="10" t="s">
        <v>1212</v>
      </c>
      <c r="C2595" s="162" t="s">
        <v>24904</v>
      </c>
      <c r="D2595" s="10" t="s">
        <v>24903</v>
      </c>
      <c r="E2595" s="10">
        <v>4520.7333200000003</v>
      </c>
      <c r="F2595" s="10">
        <v>310.69816469</v>
      </c>
      <c r="G2595" s="10">
        <v>975.86091261000001</v>
      </c>
      <c r="H2595" s="10">
        <v>614.16102999999998</v>
      </c>
      <c r="I2595" s="10">
        <v>234.50575459999999</v>
      </c>
      <c r="J2595" s="10">
        <v>26.64556323</v>
      </c>
      <c r="K2595" s="10">
        <v>28.153644795000002</v>
      </c>
      <c r="L2595" s="10">
        <v>19.689191999999998</v>
      </c>
      <c r="M2595" s="10">
        <f t="shared" si="46"/>
        <v>6730.447581925001</v>
      </c>
    </row>
    <row r="2596" spans="1:13" x14ac:dyDescent="0.3">
      <c r="A2596" s="10">
        <v>7</v>
      </c>
      <c r="B2596" s="10" t="s">
        <v>1212</v>
      </c>
      <c r="C2596" s="162" t="s">
        <v>24877</v>
      </c>
      <c r="D2596" s="10" t="s">
        <v>24876</v>
      </c>
      <c r="E2596" s="10">
        <v>676.61447199999998</v>
      </c>
      <c r="F2596" s="10">
        <v>136.64483833</v>
      </c>
      <c r="G2596" s="10">
        <v>121.34582109999999</v>
      </c>
      <c r="H2596" s="10">
        <v>75.259600000000006</v>
      </c>
      <c r="I2596" s="10">
        <v>33.417737500000001</v>
      </c>
      <c r="J2596" s="10">
        <v>11.049509279</v>
      </c>
      <c r="K2596" s="10">
        <v>3.7319704800000002</v>
      </c>
      <c r="L2596" s="10">
        <v>2.4127200000000002</v>
      </c>
      <c r="M2596" s="10">
        <f t="shared" si="46"/>
        <v>1060.4766686889998</v>
      </c>
    </row>
    <row r="2597" spans="1:13" x14ac:dyDescent="0.3">
      <c r="A2597" s="10">
        <v>7</v>
      </c>
      <c r="B2597" s="10" t="s">
        <v>1212</v>
      </c>
      <c r="C2597" s="162" t="s">
        <v>24890</v>
      </c>
      <c r="D2597" s="10" t="s">
        <v>24889</v>
      </c>
      <c r="E2597" s="10">
        <v>656.709204</v>
      </c>
      <c r="F2597" s="10">
        <v>531.08304347000001</v>
      </c>
      <c r="G2597" s="10">
        <v>791.60391760000005</v>
      </c>
      <c r="H2597" s="10">
        <v>0</v>
      </c>
      <c r="I2597" s="10">
        <v>32.683023999999996</v>
      </c>
      <c r="J2597" s="10">
        <v>45.261293602000002</v>
      </c>
      <c r="K2597" s="10">
        <v>24.543586510000001</v>
      </c>
      <c r="L2597" s="10">
        <v>0</v>
      </c>
      <c r="M2597" s="10">
        <f t="shared" si="46"/>
        <v>2081.8840691819996</v>
      </c>
    </row>
    <row r="2598" spans="1:13" x14ac:dyDescent="0.3">
      <c r="A2598" s="10">
        <v>7</v>
      </c>
      <c r="B2598" s="10" t="s">
        <v>1212</v>
      </c>
      <c r="C2598" s="162" t="s">
        <v>24891</v>
      </c>
      <c r="D2598" s="10" t="s">
        <v>22890</v>
      </c>
      <c r="E2598" s="10">
        <v>573.59375199999999</v>
      </c>
      <c r="F2598" s="10">
        <v>122.49696455</v>
      </c>
      <c r="G2598" s="10">
        <v>19.689015000000001</v>
      </c>
      <c r="H2598" s="10">
        <v>0</v>
      </c>
      <c r="I2598" s="10">
        <v>30.9179721</v>
      </c>
      <c r="J2598" s="10">
        <v>6.0335502065000002</v>
      </c>
      <c r="K2598" s="10">
        <v>0.44588040000000001</v>
      </c>
      <c r="L2598" s="10">
        <v>0</v>
      </c>
      <c r="M2598" s="10">
        <f t="shared" si="46"/>
        <v>753.17713425650004</v>
      </c>
    </row>
    <row r="2599" spans="1:13" x14ac:dyDescent="0.3">
      <c r="A2599" s="10">
        <v>7</v>
      </c>
      <c r="B2599" s="10" t="s">
        <v>1212</v>
      </c>
      <c r="C2599" s="162" t="s">
        <v>24892</v>
      </c>
      <c r="D2599" s="10" t="s">
        <v>854</v>
      </c>
      <c r="E2599" s="10">
        <v>124.07573189999999</v>
      </c>
      <c r="F2599" s="10">
        <v>159.33570392999999</v>
      </c>
      <c r="G2599" s="10">
        <v>14.072952799999999</v>
      </c>
      <c r="H2599" s="10">
        <v>0</v>
      </c>
      <c r="I2599" s="10">
        <v>5.6150279800000007</v>
      </c>
      <c r="J2599" s="10">
        <v>13.562535778000001</v>
      </c>
      <c r="K2599" s="10">
        <v>0.31869809399999999</v>
      </c>
      <c r="L2599" s="10">
        <v>0</v>
      </c>
      <c r="M2599" s="10">
        <f t="shared" si="46"/>
        <v>316.98065048199993</v>
      </c>
    </row>
    <row r="2600" spans="1:13" x14ac:dyDescent="0.3">
      <c r="A2600" s="10">
        <v>7</v>
      </c>
      <c r="B2600" s="10" t="s">
        <v>1212</v>
      </c>
      <c r="C2600" s="162" t="s">
        <v>24893</v>
      </c>
      <c r="D2600" s="10" t="s">
        <v>560</v>
      </c>
      <c r="E2600" s="10">
        <v>1152.236797</v>
      </c>
      <c r="F2600" s="10">
        <v>150.11775868000001</v>
      </c>
      <c r="G2600" s="10">
        <v>13.961029</v>
      </c>
      <c r="H2600" s="10">
        <v>0</v>
      </c>
      <c r="I2600" s="10">
        <v>62.208431400000002</v>
      </c>
      <c r="J2600" s="10">
        <v>10.871480273</v>
      </c>
      <c r="K2600" s="10">
        <v>0.31616399000000001</v>
      </c>
      <c r="L2600" s="10">
        <v>0</v>
      </c>
      <c r="M2600" s="10">
        <f t="shared" si="46"/>
        <v>1389.7116603430002</v>
      </c>
    </row>
    <row r="2601" spans="1:13" x14ac:dyDescent="0.3">
      <c r="A2601" s="10">
        <v>7</v>
      </c>
      <c r="B2601" s="10" t="s">
        <v>1212</v>
      </c>
      <c r="C2601" s="162" t="s">
        <v>24894</v>
      </c>
      <c r="D2601" s="10" t="s">
        <v>858</v>
      </c>
      <c r="E2601" s="10">
        <v>621.599783</v>
      </c>
      <c r="F2601" s="10">
        <v>152.50771215</v>
      </c>
      <c r="G2601" s="10">
        <v>285.57751300000001</v>
      </c>
      <c r="H2601" s="10">
        <v>0</v>
      </c>
      <c r="I2601" s="10">
        <v>30.695063099999999</v>
      </c>
      <c r="J2601" s="10">
        <v>12.861297313</v>
      </c>
      <c r="K2601" s="10">
        <v>8.6575545999999992</v>
      </c>
      <c r="L2601" s="10">
        <v>0</v>
      </c>
      <c r="M2601" s="10">
        <f t="shared" si="46"/>
        <v>1111.8989231629998</v>
      </c>
    </row>
    <row r="2602" spans="1:13" x14ac:dyDescent="0.3">
      <c r="A2602" s="10">
        <v>7</v>
      </c>
      <c r="B2602" s="10" t="s">
        <v>1212</v>
      </c>
      <c r="C2602" s="162" t="s">
        <v>24896</v>
      </c>
      <c r="D2602" s="10" t="s">
        <v>24895</v>
      </c>
      <c r="E2602" s="10">
        <v>585.25912500000004</v>
      </c>
      <c r="F2602" s="10">
        <v>308.36154348999997</v>
      </c>
      <c r="G2602" s="10">
        <v>455.39518984</v>
      </c>
      <c r="H2602" s="10">
        <v>0</v>
      </c>
      <c r="I2602" s="10">
        <v>31.366538640000002</v>
      </c>
      <c r="J2602" s="10">
        <v>26.105582947999999</v>
      </c>
      <c r="K2602" s="10">
        <v>12.032906285999999</v>
      </c>
      <c r="L2602" s="10">
        <v>0</v>
      </c>
      <c r="M2602" s="10">
        <f t="shared" si="46"/>
        <v>1418.5208862040001</v>
      </c>
    </row>
    <row r="2603" spans="1:13" x14ac:dyDescent="0.3">
      <c r="A2603" s="10">
        <v>7</v>
      </c>
      <c r="B2603" s="10" t="s">
        <v>1212</v>
      </c>
      <c r="C2603" s="162" t="s">
        <v>24897</v>
      </c>
      <c r="D2603" s="10" t="s">
        <v>367</v>
      </c>
      <c r="E2603" s="10">
        <v>915.73090999999999</v>
      </c>
      <c r="F2603" s="10">
        <v>208.73219312000001</v>
      </c>
      <c r="G2603" s="10">
        <v>48.654625000000003</v>
      </c>
      <c r="H2603" s="10">
        <v>22.2029</v>
      </c>
      <c r="I2603" s="10">
        <v>46.388573300000004</v>
      </c>
      <c r="J2603" s="10">
        <v>17.032002683999998</v>
      </c>
      <c r="K2603" s="10">
        <v>1.7038238999999999</v>
      </c>
      <c r="L2603" s="10">
        <v>0.71179700000000001</v>
      </c>
      <c r="M2603" s="10">
        <f t="shared" si="46"/>
        <v>1261.1568250039998</v>
      </c>
    </row>
    <row r="2604" spans="1:13" x14ac:dyDescent="0.3">
      <c r="A2604" s="10">
        <v>7</v>
      </c>
      <c r="B2604" s="10" t="s">
        <v>1212</v>
      </c>
      <c r="C2604" s="162" t="s">
        <v>24898</v>
      </c>
      <c r="D2604" s="10" t="s">
        <v>69</v>
      </c>
      <c r="E2604" s="10">
        <v>401.729467</v>
      </c>
      <c r="F2604" s="10">
        <v>68.196515532999996</v>
      </c>
      <c r="G2604" s="10">
        <v>17.921715320000001</v>
      </c>
      <c r="H2604" s="10">
        <v>0</v>
      </c>
      <c r="I2604" s="10">
        <v>19.570266090000001</v>
      </c>
      <c r="J2604" s="10">
        <v>5.4691283840000002</v>
      </c>
      <c r="K2604" s="10">
        <v>0.56932791650000003</v>
      </c>
      <c r="L2604" s="10">
        <v>0</v>
      </c>
      <c r="M2604" s="10">
        <f t="shared" si="46"/>
        <v>513.45642024350002</v>
      </c>
    </row>
    <row r="2605" spans="1:13" x14ac:dyDescent="0.3">
      <c r="A2605" s="10">
        <v>7</v>
      </c>
      <c r="B2605" s="10" t="s">
        <v>1212</v>
      </c>
      <c r="C2605" s="162" t="s">
        <v>24899</v>
      </c>
      <c r="D2605" s="10" t="s">
        <v>512</v>
      </c>
      <c r="E2605" s="10">
        <v>308.18095400000004</v>
      </c>
      <c r="F2605" s="10">
        <v>73.884413249000005</v>
      </c>
      <c r="G2605" s="10">
        <v>15.6663994</v>
      </c>
      <c r="H2605" s="10">
        <v>0</v>
      </c>
      <c r="I2605" s="10">
        <v>15.299335989999999</v>
      </c>
      <c r="J2605" s="10">
        <v>5.0026046304999996</v>
      </c>
      <c r="K2605" s="10">
        <v>0.49768237999999998</v>
      </c>
      <c r="L2605" s="10">
        <v>0</v>
      </c>
      <c r="M2605" s="10">
        <f t="shared" si="46"/>
        <v>418.5313896495</v>
      </c>
    </row>
    <row r="2606" spans="1:13" x14ac:dyDescent="0.3">
      <c r="A2606" s="10">
        <v>7</v>
      </c>
      <c r="B2606" s="10" t="s">
        <v>1212</v>
      </c>
      <c r="C2606" s="162" t="s">
        <v>24900</v>
      </c>
      <c r="D2606" s="10" t="s">
        <v>23399</v>
      </c>
      <c r="E2606" s="10">
        <v>1203.709108</v>
      </c>
      <c r="F2606" s="10">
        <v>179.2529801</v>
      </c>
      <c r="G2606" s="10">
        <v>450.58241700000002</v>
      </c>
      <c r="H2606" s="10">
        <v>0</v>
      </c>
      <c r="I2606" s="10">
        <v>64.433612600000004</v>
      </c>
      <c r="J2606" s="10">
        <v>15.278194364000001</v>
      </c>
      <c r="K2606" s="10">
        <v>13.659818400000001</v>
      </c>
      <c r="L2606" s="10">
        <v>0</v>
      </c>
      <c r="M2606" s="10">
        <f t="shared" si="46"/>
        <v>1926.9161304640002</v>
      </c>
    </row>
    <row r="2607" spans="1:13" x14ac:dyDescent="0.3">
      <c r="A2607" s="10">
        <v>7</v>
      </c>
      <c r="B2607" s="10" t="s">
        <v>1212</v>
      </c>
      <c r="C2607" s="162" t="s">
        <v>24901</v>
      </c>
      <c r="D2607" s="10" t="s">
        <v>23410</v>
      </c>
      <c r="E2607" s="10">
        <v>36.12764</v>
      </c>
      <c r="F2607" s="10">
        <v>69.950733305</v>
      </c>
      <c r="G2607" s="10">
        <v>0</v>
      </c>
      <c r="H2607" s="10">
        <v>0</v>
      </c>
      <c r="I2607" s="10">
        <v>1.6277272439999999</v>
      </c>
      <c r="J2607" s="10">
        <v>5.9422359505999998</v>
      </c>
      <c r="K2607" s="10">
        <v>0</v>
      </c>
      <c r="L2607" s="10">
        <v>0</v>
      </c>
      <c r="M2607" s="10">
        <f t="shared" si="46"/>
        <v>113.64833649959999</v>
      </c>
    </row>
    <row r="2608" spans="1:13" x14ac:dyDescent="0.3">
      <c r="A2608" s="10">
        <v>7</v>
      </c>
      <c r="B2608" s="10" t="s">
        <v>1212</v>
      </c>
      <c r="C2608" s="162" t="s">
        <v>24902</v>
      </c>
      <c r="D2608" s="10" t="s">
        <v>532</v>
      </c>
      <c r="E2608" s="10">
        <v>482.02901399999996</v>
      </c>
      <c r="F2608" s="10">
        <v>124.07291883000001</v>
      </c>
      <c r="G2608" s="10">
        <v>452.57949000000002</v>
      </c>
      <c r="H2608" s="10">
        <v>0</v>
      </c>
      <c r="I2608" s="10">
        <v>23.732311859999999</v>
      </c>
      <c r="J2608" s="10">
        <v>10.544822385</v>
      </c>
      <c r="K2608" s="10">
        <v>13.7203614</v>
      </c>
      <c r="L2608" s="10">
        <v>0</v>
      </c>
      <c r="M2608" s="10">
        <f t="shared" si="46"/>
        <v>1106.678918475</v>
      </c>
    </row>
    <row r="2609" spans="1:13" x14ac:dyDescent="0.3">
      <c r="A2609" s="10">
        <v>7</v>
      </c>
      <c r="B2609" s="10" t="s">
        <v>1221</v>
      </c>
      <c r="C2609" s="164" t="s">
        <v>24992</v>
      </c>
      <c r="D2609" s="10" t="s">
        <v>153</v>
      </c>
      <c r="E2609" s="10">
        <v>147.35161299999999</v>
      </c>
      <c r="F2609" s="10">
        <v>432.04217585999999</v>
      </c>
      <c r="G2609" s="10">
        <v>1408.4424435000001</v>
      </c>
      <c r="H2609" s="10">
        <v>0</v>
      </c>
      <c r="I2609" s="10">
        <v>7.0391734000000001</v>
      </c>
      <c r="J2609" s="10">
        <v>37.008539892999998</v>
      </c>
      <c r="K2609" s="10">
        <v>43.607036721</v>
      </c>
      <c r="L2609" s="10">
        <v>0</v>
      </c>
      <c r="M2609" s="10">
        <f t="shared" si="46"/>
        <v>2075.4909823739999</v>
      </c>
    </row>
    <row r="2610" spans="1:13" x14ac:dyDescent="0.3">
      <c r="A2610" s="10">
        <v>7</v>
      </c>
      <c r="B2610" s="10" t="s">
        <v>1221</v>
      </c>
      <c r="C2610" s="164" t="s">
        <v>24994</v>
      </c>
      <c r="D2610" s="10" t="s">
        <v>24993</v>
      </c>
      <c r="E2610" s="10">
        <v>110.230724</v>
      </c>
      <c r="F2610" s="10">
        <v>489.77529062999997</v>
      </c>
      <c r="G2610" s="10">
        <v>17.493711999999999</v>
      </c>
      <c r="H2610" s="10">
        <v>0</v>
      </c>
      <c r="I2610" s="10">
        <v>5.5886728999999997</v>
      </c>
      <c r="J2610" s="10">
        <v>41.835596148999997</v>
      </c>
      <c r="K2610" s="10">
        <v>0.39616532999999998</v>
      </c>
      <c r="L2610" s="10">
        <v>0</v>
      </c>
      <c r="M2610" s="10">
        <f t="shared" si="46"/>
        <v>665.320161009</v>
      </c>
    </row>
    <row r="2611" spans="1:13" x14ac:dyDescent="0.3">
      <c r="A2611" s="10">
        <v>7</v>
      </c>
      <c r="B2611" s="10" t="s">
        <v>1221</v>
      </c>
      <c r="C2611" s="164" t="s">
        <v>24996</v>
      </c>
      <c r="D2611" s="10" t="s">
        <v>24995</v>
      </c>
      <c r="E2611" s="10">
        <v>4.0422353300000005</v>
      </c>
      <c r="F2611" s="10">
        <v>35.030270021</v>
      </c>
      <c r="G2611" s="10">
        <v>0</v>
      </c>
      <c r="H2611" s="10">
        <v>0</v>
      </c>
      <c r="I2611" s="10">
        <v>0.20893793599999999</v>
      </c>
      <c r="J2611" s="10">
        <v>2.9216236721</v>
      </c>
      <c r="K2611" s="10">
        <v>0</v>
      </c>
      <c r="L2611" s="10">
        <v>0</v>
      </c>
      <c r="M2611" s="10">
        <f t="shared" si="46"/>
        <v>42.203066959099999</v>
      </c>
    </row>
    <row r="2612" spans="1:13" x14ac:dyDescent="0.3">
      <c r="A2612" s="10">
        <v>7</v>
      </c>
      <c r="B2612" s="10" t="s">
        <v>1221</v>
      </c>
      <c r="C2612" s="164" t="s">
        <v>24998</v>
      </c>
      <c r="D2612" s="10" t="s">
        <v>24997</v>
      </c>
      <c r="E2612" s="10">
        <v>38.1938399</v>
      </c>
      <c r="F2612" s="10">
        <v>105.45170784</v>
      </c>
      <c r="G2612" s="10">
        <v>0</v>
      </c>
      <c r="H2612" s="10">
        <v>0</v>
      </c>
      <c r="I2612" s="10">
        <v>1.2412623300000001</v>
      </c>
      <c r="J2612" s="10">
        <v>9.0178961736000005</v>
      </c>
      <c r="K2612" s="10">
        <v>0</v>
      </c>
      <c r="L2612" s="10">
        <v>0</v>
      </c>
      <c r="M2612" s="10">
        <f t="shared" si="46"/>
        <v>153.9047062436</v>
      </c>
    </row>
    <row r="2613" spans="1:13" x14ac:dyDescent="0.3">
      <c r="A2613" s="10">
        <v>7</v>
      </c>
      <c r="B2613" s="10" t="s">
        <v>1221</v>
      </c>
      <c r="C2613" s="164" t="s">
        <v>24999</v>
      </c>
      <c r="D2613" s="10" t="s">
        <v>23429</v>
      </c>
      <c r="E2613" s="10">
        <v>16.647389199999999</v>
      </c>
      <c r="F2613" s="10">
        <v>49.495772637000002</v>
      </c>
      <c r="G2613" s="10">
        <v>850.36530000000005</v>
      </c>
      <c r="H2613" s="10">
        <v>0</v>
      </c>
      <c r="I2613" s="10">
        <v>0.83632882000000008</v>
      </c>
      <c r="J2613" s="10">
        <v>4.2717597246999999</v>
      </c>
      <c r="K2613" s="10">
        <v>25.779616999999998</v>
      </c>
      <c r="L2613" s="10">
        <v>0</v>
      </c>
      <c r="M2613" s="10">
        <f t="shared" si="46"/>
        <v>947.39616738170002</v>
      </c>
    </row>
    <row r="2614" spans="1:13" x14ac:dyDescent="0.3">
      <c r="A2614" s="10">
        <v>7</v>
      </c>
      <c r="B2614" s="10" t="s">
        <v>1221</v>
      </c>
      <c r="C2614" s="164" t="s">
        <v>25000</v>
      </c>
      <c r="D2614" s="10" t="s">
        <v>317</v>
      </c>
      <c r="E2614" s="10">
        <v>46.056479000000003</v>
      </c>
      <c r="F2614" s="10">
        <v>390.27552484</v>
      </c>
      <c r="G2614" s="10">
        <v>22.083677000000002</v>
      </c>
      <c r="H2614" s="10">
        <v>0</v>
      </c>
      <c r="I2614" s="10">
        <v>2.3777756599999997</v>
      </c>
      <c r="J2614" s="10">
        <v>33.384827530999999</v>
      </c>
      <c r="K2614" s="10">
        <v>0.50011052</v>
      </c>
      <c r="L2614" s="10">
        <v>0</v>
      </c>
      <c r="M2614" s="10">
        <f t="shared" si="46"/>
        <v>494.67839455100005</v>
      </c>
    </row>
    <row r="2615" spans="1:13" x14ac:dyDescent="0.3">
      <c r="A2615" s="10">
        <v>7</v>
      </c>
      <c r="B2615" s="10" t="s">
        <v>1221</v>
      </c>
      <c r="C2615" s="164" t="s">
        <v>25002</v>
      </c>
      <c r="D2615" s="10" t="s">
        <v>25001</v>
      </c>
      <c r="E2615" s="10">
        <v>66.476589000000004</v>
      </c>
      <c r="F2615" s="10">
        <v>340.63853239999997</v>
      </c>
      <c r="G2615" s="10">
        <v>2012.7500399999999</v>
      </c>
      <c r="H2615" s="10">
        <v>0</v>
      </c>
      <c r="I2615" s="10">
        <v>3.4675416700000001</v>
      </c>
      <c r="J2615" s="10">
        <v>29.201837142999999</v>
      </c>
      <c r="K2615" s="10">
        <v>60.546333300000001</v>
      </c>
      <c r="L2615" s="10">
        <v>0</v>
      </c>
      <c r="M2615" s="10">
        <f t="shared" si="46"/>
        <v>2513.0808735129999</v>
      </c>
    </row>
    <row r="2616" spans="1:13" x14ac:dyDescent="0.3">
      <c r="A2616" s="10">
        <v>7</v>
      </c>
      <c r="B2616" s="10" t="s">
        <v>1221</v>
      </c>
      <c r="C2616" s="164" t="s">
        <v>25003</v>
      </c>
      <c r="D2616" s="10" t="s">
        <v>382</v>
      </c>
      <c r="E2616" s="10">
        <v>23.1604916</v>
      </c>
      <c r="F2616" s="10">
        <v>132.05920028</v>
      </c>
      <c r="G2616" s="10">
        <v>0</v>
      </c>
      <c r="H2616" s="10">
        <v>0</v>
      </c>
      <c r="I2616" s="10">
        <v>1.18961731</v>
      </c>
      <c r="J2616" s="10">
        <v>11.154547193999999</v>
      </c>
      <c r="K2616" s="10">
        <v>0</v>
      </c>
      <c r="L2616" s="10">
        <v>0</v>
      </c>
      <c r="M2616" s="10">
        <f t="shared" si="46"/>
        <v>167.56385638399999</v>
      </c>
    </row>
    <row r="2617" spans="1:13" x14ac:dyDescent="0.3">
      <c r="A2617" s="10">
        <v>7</v>
      </c>
      <c r="B2617" s="10" t="s">
        <v>1221</v>
      </c>
      <c r="C2617" s="164" t="s">
        <v>25004</v>
      </c>
      <c r="D2617" s="10" t="s">
        <v>970</v>
      </c>
      <c r="E2617" s="10">
        <v>44.898983000000001</v>
      </c>
      <c r="F2617" s="10">
        <v>151.61676088999999</v>
      </c>
      <c r="G2617" s="10">
        <v>0</v>
      </c>
      <c r="H2617" s="10">
        <v>0</v>
      </c>
      <c r="I2617" s="10">
        <v>2.2804857300000001</v>
      </c>
      <c r="J2617" s="10">
        <v>12.866969694</v>
      </c>
      <c r="K2617" s="10">
        <v>0</v>
      </c>
      <c r="L2617" s="10">
        <v>0</v>
      </c>
      <c r="M2617" s="10">
        <f t="shared" si="46"/>
        <v>211.66319931400002</v>
      </c>
    </row>
    <row r="2618" spans="1:13" x14ac:dyDescent="0.3">
      <c r="A2618" s="10">
        <v>7</v>
      </c>
      <c r="B2618" s="10" t="s">
        <v>1221</v>
      </c>
      <c r="C2618" s="164" t="s">
        <v>25006</v>
      </c>
      <c r="D2618" s="10" t="s">
        <v>25005</v>
      </c>
      <c r="E2618" s="10">
        <v>1666.6405649999999</v>
      </c>
      <c r="F2618" s="10">
        <v>533.97779725999999</v>
      </c>
      <c r="G2618" s="10">
        <v>4042.1800400000002</v>
      </c>
      <c r="H2618" s="10">
        <v>0</v>
      </c>
      <c r="I2618" s="10">
        <v>60.232328800000005</v>
      </c>
      <c r="J2618" s="10">
        <v>45.453561002000001</v>
      </c>
      <c r="K2618" s="10">
        <v>126.142448</v>
      </c>
      <c r="L2618" s="10">
        <v>0</v>
      </c>
      <c r="M2618" s="10">
        <f t="shared" si="46"/>
        <v>6474.626740062</v>
      </c>
    </row>
    <row r="2619" spans="1:13" x14ac:dyDescent="0.3">
      <c r="A2619" s="10">
        <v>7</v>
      </c>
      <c r="B2619" s="10" t="s">
        <v>1221</v>
      </c>
      <c r="C2619" s="164" t="s">
        <v>25008</v>
      </c>
      <c r="D2619" s="10" t="s">
        <v>25007</v>
      </c>
      <c r="E2619" s="10">
        <v>89.926210999999995</v>
      </c>
      <c r="F2619" s="10">
        <v>375.44668960000001</v>
      </c>
      <c r="G2619" s="10">
        <v>131.77041</v>
      </c>
      <c r="H2619" s="10">
        <v>2.32284E-2</v>
      </c>
      <c r="I2619" s="10">
        <v>4.5889139800000001</v>
      </c>
      <c r="J2619" s="10">
        <v>32.018256551</v>
      </c>
      <c r="K2619" s="10">
        <v>3.9947518999999998</v>
      </c>
      <c r="L2619" s="10">
        <v>7.4467200000000004E-4</v>
      </c>
      <c r="M2619" s="10">
        <f t="shared" si="46"/>
        <v>637.76920610299999</v>
      </c>
    </row>
    <row r="2620" spans="1:13" x14ac:dyDescent="0.3">
      <c r="A2620" s="10">
        <v>7</v>
      </c>
      <c r="B2620" s="10" t="s">
        <v>1221</v>
      </c>
      <c r="C2620" s="164" t="s">
        <v>25009</v>
      </c>
      <c r="D2620" s="10" t="s">
        <v>705</v>
      </c>
      <c r="E2620" s="10">
        <v>83.841329999999999</v>
      </c>
      <c r="F2620" s="10">
        <v>412.58084407000001</v>
      </c>
      <c r="G2620" s="10">
        <v>43.953362900000002</v>
      </c>
      <c r="H2620" s="10">
        <v>0</v>
      </c>
      <c r="I2620" s="10">
        <v>3.8325828199999998</v>
      </c>
      <c r="J2620" s="10">
        <v>35.240658281999998</v>
      </c>
      <c r="K2620" s="10">
        <v>1.1311457490000001</v>
      </c>
      <c r="L2620" s="10">
        <v>0</v>
      </c>
      <c r="M2620" s="10">
        <f t="shared" si="46"/>
        <v>580.57992382099997</v>
      </c>
    </row>
    <row r="2621" spans="1:13" x14ac:dyDescent="0.3">
      <c r="A2621" s="10">
        <v>7</v>
      </c>
      <c r="B2621" s="10" t="s">
        <v>1221</v>
      </c>
      <c r="C2621" s="164" t="s">
        <v>25010</v>
      </c>
      <c r="D2621" s="10" t="s">
        <v>483</v>
      </c>
      <c r="E2621" s="10">
        <v>631.56958399999996</v>
      </c>
      <c r="F2621" s="10">
        <v>409.70968434000002</v>
      </c>
      <c r="G2621" s="10">
        <v>1027.2473514999999</v>
      </c>
      <c r="H2621" s="10">
        <v>1.6632800000000001</v>
      </c>
      <c r="I2621" s="10">
        <v>23.637201399999999</v>
      </c>
      <c r="J2621" s="10">
        <v>34.894162107</v>
      </c>
      <c r="K2621" s="10">
        <v>31.036492670000001</v>
      </c>
      <c r="L2621" s="10">
        <v>5.3322399999999999E-2</v>
      </c>
      <c r="M2621" s="10">
        <f t="shared" si="46"/>
        <v>2159.8110784169999</v>
      </c>
    </row>
    <row r="2622" spans="1:13" x14ac:dyDescent="0.3">
      <c r="A2622" s="10">
        <v>7</v>
      </c>
      <c r="B2622" s="10" t="s">
        <v>1221</v>
      </c>
      <c r="C2622" s="164" t="s">
        <v>25011</v>
      </c>
      <c r="D2622" s="10" t="s">
        <v>551</v>
      </c>
      <c r="E2622" s="10">
        <v>149.720146</v>
      </c>
      <c r="F2622" s="10">
        <v>471.44768289000001</v>
      </c>
      <c r="G2622" s="10">
        <v>13.7134947</v>
      </c>
      <c r="H2622" s="10">
        <v>0</v>
      </c>
      <c r="I2622" s="10">
        <v>7.5648878999999996</v>
      </c>
      <c r="J2622" s="10">
        <v>40.196240951</v>
      </c>
      <c r="K2622" s="10">
        <v>0.31055840499999998</v>
      </c>
      <c r="L2622" s="10">
        <v>0</v>
      </c>
      <c r="M2622" s="10">
        <f t="shared" si="46"/>
        <v>682.9530108460001</v>
      </c>
    </row>
    <row r="2623" spans="1:13" x14ac:dyDescent="0.3">
      <c r="A2623" s="10">
        <v>7</v>
      </c>
      <c r="B2623" s="10" t="s">
        <v>1221</v>
      </c>
      <c r="C2623" s="164" t="s">
        <v>25012</v>
      </c>
      <c r="D2623" s="10" t="s">
        <v>23876</v>
      </c>
      <c r="E2623" s="10">
        <v>45.646481999999999</v>
      </c>
      <c r="F2623" s="10">
        <v>305.66050353000003</v>
      </c>
      <c r="G2623" s="10">
        <v>13.580408</v>
      </c>
      <c r="H2623" s="10">
        <v>0</v>
      </c>
      <c r="I2623" s="10">
        <v>2.3473943099999999</v>
      </c>
      <c r="J2623" s="10">
        <v>26.085316677000002</v>
      </c>
      <c r="K2623" s="10">
        <v>0.30754376999999999</v>
      </c>
      <c r="L2623" s="10">
        <v>0</v>
      </c>
      <c r="M2623" s="10">
        <f t="shared" si="46"/>
        <v>393.627648287</v>
      </c>
    </row>
    <row r="2624" spans="1:13" x14ac:dyDescent="0.3">
      <c r="A2624" s="10">
        <v>7</v>
      </c>
      <c r="B2624" s="10" t="s">
        <v>1221</v>
      </c>
      <c r="C2624" s="164" t="s">
        <v>25014</v>
      </c>
      <c r="D2624" s="10" t="s">
        <v>25013</v>
      </c>
      <c r="E2624" s="10">
        <v>133.40275099999999</v>
      </c>
      <c r="F2624" s="10">
        <v>499.00118915000002</v>
      </c>
      <c r="G2624" s="10">
        <v>15.776792</v>
      </c>
      <c r="H2624" s="10">
        <v>0</v>
      </c>
      <c r="I2624" s="10">
        <v>6.6651985199999997</v>
      </c>
      <c r="J2624" s="10">
        <v>41.507914972000002</v>
      </c>
      <c r="K2624" s="10">
        <v>0.3572844</v>
      </c>
      <c r="L2624" s="10">
        <v>0</v>
      </c>
      <c r="M2624" s="10">
        <f t="shared" si="46"/>
        <v>696.71113004200004</v>
      </c>
    </row>
    <row r="2625" spans="1:13" x14ac:dyDescent="0.3">
      <c r="A2625" s="10">
        <v>7</v>
      </c>
      <c r="B2625" s="10" t="s">
        <v>1221</v>
      </c>
      <c r="C2625" s="164" t="s">
        <v>25015</v>
      </c>
      <c r="D2625" s="10" t="s">
        <v>22986</v>
      </c>
      <c r="E2625" s="10">
        <v>1212.554357</v>
      </c>
      <c r="F2625" s="10">
        <v>474.58963369000003</v>
      </c>
      <c r="G2625" s="10">
        <v>1875.9203199999999</v>
      </c>
      <c r="H2625" s="10">
        <v>0</v>
      </c>
      <c r="I2625" s="10">
        <v>40.207650800000003</v>
      </c>
      <c r="J2625" s="10">
        <v>40.722745375999999</v>
      </c>
      <c r="K2625" s="10">
        <v>58.649762899999999</v>
      </c>
      <c r="L2625" s="10">
        <v>0</v>
      </c>
      <c r="M2625" s="10">
        <f t="shared" si="46"/>
        <v>3702.6444697659999</v>
      </c>
    </row>
    <row r="2626" spans="1:13" x14ac:dyDescent="0.3">
      <c r="A2626" s="10">
        <v>7</v>
      </c>
      <c r="B2626" s="10" t="s">
        <v>1221</v>
      </c>
      <c r="C2626" s="164" t="s">
        <v>25016</v>
      </c>
      <c r="D2626" s="10" t="s">
        <v>552</v>
      </c>
      <c r="E2626" s="10">
        <v>55.393040999999997</v>
      </c>
      <c r="F2626" s="10">
        <v>407.09989051999997</v>
      </c>
      <c r="G2626" s="10">
        <v>1159.0072845</v>
      </c>
      <c r="H2626" s="10">
        <v>0</v>
      </c>
      <c r="I2626" s="10">
        <v>2.8738428300000001</v>
      </c>
      <c r="J2626" s="10">
        <v>34.874470002999999</v>
      </c>
      <c r="K2626" s="10">
        <v>36.59232317</v>
      </c>
      <c r="L2626" s="10">
        <v>0</v>
      </c>
      <c r="M2626" s="10">
        <f t="shared" si="46"/>
        <v>1695.840852023</v>
      </c>
    </row>
    <row r="2627" spans="1:13" x14ac:dyDescent="0.3">
      <c r="A2627" s="10">
        <v>7</v>
      </c>
      <c r="B2627" s="10" t="s">
        <v>1221</v>
      </c>
      <c r="C2627" s="164" t="s">
        <v>25018</v>
      </c>
      <c r="D2627" s="10" t="s">
        <v>25017</v>
      </c>
      <c r="E2627" s="10">
        <v>139.672965</v>
      </c>
      <c r="F2627" s="10">
        <v>305.01461302000001</v>
      </c>
      <c r="G2627" s="10">
        <v>726.68802000000005</v>
      </c>
      <c r="H2627" s="10">
        <v>0</v>
      </c>
      <c r="I2627" s="10">
        <v>5.3006176999999992</v>
      </c>
      <c r="J2627" s="10">
        <v>25.997432151999998</v>
      </c>
      <c r="K2627" s="10">
        <v>23.085053299999998</v>
      </c>
      <c r="L2627" s="10">
        <v>0</v>
      </c>
      <c r="M2627" s="10">
        <f t="shared" si="46"/>
        <v>1225.7587011720002</v>
      </c>
    </row>
    <row r="2628" spans="1:13" x14ac:dyDescent="0.3">
      <c r="A2628" s="10">
        <v>7</v>
      </c>
      <c r="B2628" s="10" t="s">
        <v>1221</v>
      </c>
      <c r="C2628" s="164" t="s">
        <v>25020</v>
      </c>
      <c r="D2628" s="10" t="s">
        <v>25019</v>
      </c>
      <c r="E2628" s="10">
        <v>130.50414499999999</v>
      </c>
      <c r="F2628" s="10">
        <v>454.11690291000002</v>
      </c>
      <c r="G2628" s="10">
        <v>0</v>
      </c>
      <c r="H2628" s="10">
        <v>0</v>
      </c>
      <c r="I2628" s="10">
        <v>6.6167222599999995</v>
      </c>
      <c r="J2628" s="10">
        <v>38.739507297999999</v>
      </c>
      <c r="K2628" s="10">
        <v>0</v>
      </c>
      <c r="L2628" s="10">
        <v>0</v>
      </c>
      <c r="M2628" s="10">
        <f t="shared" si="46"/>
        <v>629.97727746800001</v>
      </c>
    </row>
    <row r="2629" spans="1:13" x14ac:dyDescent="0.3">
      <c r="A2629" s="10">
        <v>7</v>
      </c>
      <c r="B2629" s="10" t="s">
        <v>1221</v>
      </c>
      <c r="C2629" s="164" t="s">
        <v>25021</v>
      </c>
      <c r="D2629" s="10" t="s">
        <v>838</v>
      </c>
      <c r="E2629" s="10">
        <v>113.68892699999999</v>
      </c>
      <c r="F2629" s="10">
        <v>460.75904931999997</v>
      </c>
      <c r="G2629" s="10">
        <v>2761.2495899999999</v>
      </c>
      <c r="H2629" s="10">
        <v>0</v>
      </c>
      <c r="I2629" s="10">
        <v>5.8198191499999998</v>
      </c>
      <c r="J2629" s="10">
        <v>39.504383148999999</v>
      </c>
      <c r="K2629" s="10">
        <v>83.709936999999996</v>
      </c>
      <c r="L2629" s="10">
        <v>0</v>
      </c>
      <c r="M2629" s="10">
        <f t="shared" si="46"/>
        <v>3464.7317056190004</v>
      </c>
    </row>
    <row r="2630" spans="1:13" x14ac:dyDescent="0.3">
      <c r="A2630" s="10">
        <v>7</v>
      </c>
      <c r="B2630" s="10" t="s">
        <v>1221</v>
      </c>
      <c r="C2630" s="164" t="s">
        <v>25022</v>
      </c>
      <c r="D2630" s="10" t="s">
        <v>1202</v>
      </c>
      <c r="E2630" s="10">
        <v>184.67368099999999</v>
      </c>
      <c r="F2630" s="10">
        <v>197.36603958000001</v>
      </c>
      <c r="G2630" s="10">
        <v>118.4760538</v>
      </c>
      <c r="H2630" s="10">
        <v>5.95474E-3</v>
      </c>
      <c r="I2630" s="10">
        <v>9.8359559000000001</v>
      </c>
      <c r="J2630" s="10">
        <v>16.793499663999999</v>
      </c>
      <c r="K2630" s="10">
        <v>3.4899270499999999</v>
      </c>
      <c r="L2630" s="10">
        <v>1.9090099999999999E-4</v>
      </c>
      <c r="M2630" s="10">
        <f t="shared" si="46"/>
        <v>530.64130263499999</v>
      </c>
    </row>
    <row r="2631" spans="1:13" x14ac:dyDescent="0.3">
      <c r="A2631" s="10">
        <v>7</v>
      </c>
      <c r="B2631" s="10" t="s">
        <v>1221</v>
      </c>
      <c r="C2631" s="164" t="s">
        <v>25024</v>
      </c>
      <c r="D2631" s="10" t="s">
        <v>25023</v>
      </c>
      <c r="E2631" s="10">
        <v>92.272088000000011</v>
      </c>
      <c r="F2631" s="10">
        <v>123.38635669</v>
      </c>
      <c r="G2631" s="10">
        <v>1352.1838539</v>
      </c>
      <c r="H2631" s="10">
        <v>0</v>
      </c>
      <c r="I2631" s="10">
        <v>4.7529067400000002</v>
      </c>
      <c r="J2631" s="10">
        <v>10.480933578</v>
      </c>
      <c r="K2631" s="10">
        <v>40.545465166</v>
      </c>
      <c r="L2631" s="10">
        <v>0</v>
      </c>
      <c r="M2631" s="10">
        <f t="shared" ref="M2631:M2694" si="47">SUM(E2631:L2631)</f>
        <v>1623.6216040740003</v>
      </c>
    </row>
    <row r="2632" spans="1:13" x14ac:dyDescent="0.3">
      <c r="A2632" s="10">
        <v>7</v>
      </c>
      <c r="B2632" s="10" t="s">
        <v>1221</v>
      </c>
      <c r="C2632" s="164" t="s">
        <v>25025</v>
      </c>
      <c r="D2632" s="10" t="s">
        <v>261</v>
      </c>
      <c r="E2632" s="10">
        <v>1948.8162789999999</v>
      </c>
      <c r="F2632" s="10">
        <v>440.09321236</v>
      </c>
      <c r="G2632" s="10">
        <v>3870.2488330000001</v>
      </c>
      <c r="H2632" s="10">
        <v>0</v>
      </c>
      <c r="I2632" s="10">
        <v>63.027954600000001</v>
      </c>
      <c r="J2632" s="10">
        <v>37.564199322</v>
      </c>
      <c r="K2632" s="10">
        <v>122.92974965000001</v>
      </c>
      <c r="L2632" s="10">
        <v>0</v>
      </c>
      <c r="M2632" s="10">
        <f t="shared" si="47"/>
        <v>6482.680227932</v>
      </c>
    </row>
    <row r="2633" spans="1:13" x14ac:dyDescent="0.3">
      <c r="A2633" s="10">
        <v>7</v>
      </c>
      <c r="B2633" s="10" t="s">
        <v>1221</v>
      </c>
      <c r="C2633" s="164" t="s">
        <v>25027</v>
      </c>
      <c r="D2633" s="10" t="s">
        <v>25026</v>
      </c>
      <c r="E2633" s="10">
        <v>999.852351</v>
      </c>
      <c r="F2633" s="10">
        <v>201.53610531999999</v>
      </c>
      <c r="G2633" s="10">
        <v>820.72900000000004</v>
      </c>
      <c r="H2633" s="10">
        <v>0</v>
      </c>
      <c r="I2633" s="10">
        <v>31.242500710000002</v>
      </c>
      <c r="J2633" s="10">
        <v>17.297152141000002</v>
      </c>
      <c r="K2633" s="10">
        <v>26.072500000000002</v>
      </c>
      <c r="L2633" s="10">
        <v>0</v>
      </c>
      <c r="M2633" s="10">
        <f t="shared" si="47"/>
        <v>2096.729609171</v>
      </c>
    </row>
    <row r="2634" spans="1:13" x14ac:dyDescent="0.3">
      <c r="A2634" s="10">
        <v>7</v>
      </c>
      <c r="B2634" s="10" t="s">
        <v>1221</v>
      </c>
      <c r="C2634" s="164" t="s">
        <v>25029</v>
      </c>
      <c r="D2634" s="10" t="s">
        <v>25028</v>
      </c>
      <c r="E2634" s="10">
        <v>75.393015000000005</v>
      </c>
      <c r="F2634" s="10">
        <v>245.30609455999999</v>
      </c>
      <c r="G2634" s="10">
        <v>13.403549</v>
      </c>
      <c r="H2634" s="10">
        <v>0</v>
      </c>
      <c r="I2634" s="10">
        <v>3.8442227299999998</v>
      </c>
      <c r="J2634" s="10">
        <v>20.818373328</v>
      </c>
      <c r="K2634" s="10">
        <v>0.30353893999999998</v>
      </c>
      <c r="L2634" s="10">
        <v>0</v>
      </c>
      <c r="M2634" s="10">
        <f t="shared" si="47"/>
        <v>359.06879355800004</v>
      </c>
    </row>
    <row r="2635" spans="1:13" x14ac:dyDescent="0.3">
      <c r="A2635" s="10">
        <v>7</v>
      </c>
      <c r="B2635" s="10" t="s">
        <v>1221</v>
      </c>
      <c r="C2635" s="164" t="s">
        <v>25030</v>
      </c>
      <c r="D2635" s="10" t="s">
        <v>974</v>
      </c>
      <c r="E2635" s="10">
        <v>340.16400700000003</v>
      </c>
      <c r="F2635" s="10">
        <v>494.28214993</v>
      </c>
      <c r="G2635" s="10">
        <v>1608.4818243</v>
      </c>
      <c r="H2635" s="10">
        <v>0</v>
      </c>
      <c r="I2635" s="10">
        <v>14.591709900000001</v>
      </c>
      <c r="J2635" s="10">
        <v>42.068964080000001</v>
      </c>
      <c r="K2635" s="10">
        <v>49.078277636999999</v>
      </c>
      <c r="L2635" s="10">
        <v>0</v>
      </c>
      <c r="M2635" s="10">
        <f t="shared" si="47"/>
        <v>2548.6669328470002</v>
      </c>
    </row>
    <row r="2636" spans="1:13" x14ac:dyDescent="0.3">
      <c r="A2636" s="10">
        <v>7</v>
      </c>
      <c r="B2636" s="10" t="s">
        <v>1221</v>
      </c>
      <c r="C2636" s="164" t="s">
        <v>25031</v>
      </c>
      <c r="D2636" s="10" t="s">
        <v>159</v>
      </c>
      <c r="E2636" s="10">
        <v>1939.1712299999999</v>
      </c>
      <c r="F2636" s="10">
        <v>1706.8101240999999</v>
      </c>
      <c r="G2636" s="10">
        <v>1220.1936478</v>
      </c>
      <c r="H2636" s="10">
        <v>1.9655499999999999</v>
      </c>
      <c r="I2636" s="10">
        <v>103.009704</v>
      </c>
      <c r="J2636" s="10">
        <v>142.01033795000001</v>
      </c>
      <c r="K2636" s="10">
        <v>35.853138844999997</v>
      </c>
      <c r="L2636" s="10">
        <v>6.3013E-2</v>
      </c>
      <c r="M2636" s="10">
        <f t="shared" si="47"/>
        <v>5149.0767456949998</v>
      </c>
    </row>
    <row r="2637" spans="1:13" x14ac:dyDescent="0.3">
      <c r="A2637" s="10">
        <v>7</v>
      </c>
      <c r="B2637" s="10" t="s">
        <v>1221</v>
      </c>
      <c r="C2637" s="164" t="s">
        <v>25033</v>
      </c>
      <c r="D2637" s="10" t="s">
        <v>25032</v>
      </c>
      <c r="E2637" s="10">
        <v>34.069772100000002</v>
      </c>
      <c r="F2637" s="10">
        <v>187.76284443</v>
      </c>
      <c r="G2637" s="10">
        <v>232.29480000000001</v>
      </c>
      <c r="H2637" s="10">
        <v>0</v>
      </c>
      <c r="I2637" s="10">
        <v>1.7455129900000002</v>
      </c>
      <c r="J2637" s="10">
        <v>16.073124930999999</v>
      </c>
      <c r="K2637" s="10">
        <v>7.0422336000000003</v>
      </c>
      <c r="L2637" s="10">
        <v>0</v>
      </c>
      <c r="M2637" s="10">
        <f t="shared" si="47"/>
        <v>478.98828805099998</v>
      </c>
    </row>
    <row r="2638" spans="1:13" x14ac:dyDescent="0.3">
      <c r="A2638" s="10">
        <v>7</v>
      </c>
      <c r="B2638" s="10" t="s">
        <v>1221</v>
      </c>
      <c r="C2638" s="164" t="s">
        <v>25034</v>
      </c>
      <c r="D2638" s="10" t="s">
        <v>24535</v>
      </c>
      <c r="E2638" s="10">
        <v>213.69244800000001</v>
      </c>
      <c r="F2638" s="10">
        <v>448.14829626</v>
      </c>
      <c r="G2638" s="10">
        <v>176.32295300000001</v>
      </c>
      <c r="H2638" s="10">
        <v>0</v>
      </c>
      <c r="I2638" s="10">
        <v>7.8174285999999995</v>
      </c>
      <c r="J2638" s="10">
        <v>38.353466910000002</v>
      </c>
      <c r="K2638" s="10">
        <v>5.1370678999999999</v>
      </c>
      <c r="L2638" s="10">
        <v>0</v>
      </c>
      <c r="M2638" s="10">
        <f t="shared" si="47"/>
        <v>889.47166067000001</v>
      </c>
    </row>
    <row r="2639" spans="1:13" x14ac:dyDescent="0.3">
      <c r="A2639" s="10">
        <v>7</v>
      </c>
      <c r="B2639" s="10" t="s">
        <v>1221</v>
      </c>
      <c r="C2639" s="164" t="s">
        <v>25035</v>
      </c>
      <c r="D2639" s="10" t="s">
        <v>666</v>
      </c>
      <c r="E2639" s="10">
        <v>27.511653299999999</v>
      </c>
      <c r="F2639" s="10">
        <v>207.89581165000001</v>
      </c>
      <c r="G2639" s="10">
        <v>9.1392150000000001</v>
      </c>
      <c r="H2639" s="10">
        <v>0</v>
      </c>
      <c r="I2639" s="10">
        <v>1.4246146499999999</v>
      </c>
      <c r="J2639" s="10">
        <v>17.770630293</v>
      </c>
      <c r="K2639" s="10">
        <v>0.20696813</v>
      </c>
      <c r="L2639" s="10">
        <v>0</v>
      </c>
      <c r="M2639" s="10">
        <f t="shared" si="47"/>
        <v>263.94889302300004</v>
      </c>
    </row>
    <row r="2640" spans="1:13" x14ac:dyDescent="0.3">
      <c r="A2640" s="10">
        <v>7</v>
      </c>
      <c r="B2640" s="10" t="s">
        <v>1221</v>
      </c>
      <c r="C2640" s="164" t="s">
        <v>25037</v>
      </c>
      <c r="D2640" s="10" t="s">
        <v>25036</v>
      </c>
      <c r="E2640" s="10">
        <v>41.423578800000001</v>
      </c>
      <c r="F2640" s="10">
        <v>190.64496586000001</v>
      </c>
      <c r="G2640" s="10">
        <v>23.7474235</v>
      </c>
      <c r="H2640" s="10">
        <v>0</v>
      </c>
      <c r="I2640" s="10">
        <v>2.10782435</v>
      </c>
      <c r="J2640" s="10">
        <v>16.160253136000001</v>
      </c>
      <c r="K2640" s="10">
        <v>0.53778794900000004</v>
      </c>
      <c r="L2640" s="10">
        <v>0</v>
      </c>
      <c r="M2640" s="10">
        <f t="shared" si="47"/>
        <v>274.621833595</v>
      </c>
    </row>
    <row r="2641" spans="1:13" x14ac:dyDescent="0.3">
      <c r="A2641" s="10">
        <v>7</v>
      </c>
      <c r="B2641" s="10" t="s">
        <v>1221</v>
      </c>
      <c r="C2641" s="164" t="s">
        <v>25039</v>
      </c>
      <c r="D2641" s="10" t="s">
        <v>25038</v>
      </c>
      <c r="E2641" s="10">
        <v>77.18728999999999</v>
      </c>
      <c r="F2641" s="10">
        <v>255.19852639000001</v>
      </c>
      <c r="G2641" s="10">
        <v>188.69420249999999</v>
      </c>
      <c r="H2641" s="10">
        <v>0</v>
      </c>
      <c r="I2641" s="10">
        <v>3.9228381799999998</v>
      </c>
      <c r="J2641" s="10">
        <v>21.795832135000001</v>
      </c>
      <c r="K2641" s="10">
        <v>5.544288656</v>
      </c>
      <c r="L2641" s="10">
        <v>0</v>
      </c>
      <c r="M2641" s="10">
        <f t="shared" si="47"/>
        <v>552.34297786100001</v>
      </c>
    </row>
    <row r="2642" spans="1:13" x14ac:dyDescent="0.3">
      <c r="A2642" s="10">
        <v>7</v>
      </c>
      <c r="B2642" s="10" t="s">
        <v>1221</v>
      </c>
      <c r="C2642" s="164" t="s">
        <v>25041</v>
      </c>
      <c r="D2642" s="10" t="s">
        <v>25040</v>
      </c>
      <c r="E2642" s="10">
        <v>195.085722</v>
      </c>
      <c r="F2642" s="10">
        <v>814.75870068999996</v>
      </c>
      <c r="G2642" s="10">
        <v>264.76954869999997</v>
      </c>
      <c r="H2642" s="10">
        <v>0</v>
      </c>
      <c r="I2642" s="10">
        <v>8.4474688000000011</v>
      </c>
      <c r="J2642" s="10">
        <v>69.013775679000005</v>
      </c>
      <c r="K2642" s="10">
        <v>8.0356503000000004</v>
      </c>
      <c r="L2642" s="10">
        <v>0</v>
      </c>
      <c r="M2642" s="10">
        <f t="shared" si="47"/>
        <v>1360.110866169</v>
      </c>
    </row>
    <row r="2643" spans="1:13" x14ac:dyDescent="0.3">
      <c r="A2643" s="10">
        <v>7</v>
      </c>
      <c r="B2643" s="10" t="s">
        <v>1221</v>
      </c>
      <c r="C2643" s="164" t="s">
        <v>25043</v>
      </c>
      <c r="D2643" s="10" t="s">
        <v>25042</v>
      </c>
      <c r="E2643" s="10">
        <v>48.004570600000001</v>
      </c>
      <c r="F2643" s="10">
        <v>172.23205598999999</v>
      </c>
      <c r="G2643" s="10">
        <v>1929.71</v>
      </c>
      <c r="H2643" s="10">
        <v>0</v>
      </c>
      <c r="I2643" s="10">
        <v>2.3982329900000003</v>
      </c>
      <c r="J2643" s="10">
        <v>14.242011761000001</v>
      </c>
      <c r="K2643" s="10">
        <v>61.302100000000003</v>
      </c>
      <c r="L2643" s="10">
        <v>0</v>
      </c>
      <c r="M2643" s="10">
        <f t="shared" si="47"/>
        <v>2227.8889713409999</v>
      </c>
    </row>
    <row r="2644" spans="1:13" x14ac:dyDescent="0.3">
      <c r="A2644" s="10">
        <v>7</v>
      </c>
      <c r="B2644" s="10" t="s">
        <v>1221</v>
      </c>
      <c r="C2644" s="164" t="s">
        <v>25044</v>
      </c>
      <c r="D2644" s="10" t="s">
        <v>162</v>
      </c>
      <c r="E2644" s="10">
        <v>17.7157372</v>
      </c>
      <c r="F2644" s="10">
        <v>73.325155441000007</v>
      </c>
      <c r="G2644" s="10">
        <v>0</v>
      </c>
      <c r="H2644" s="10">
        <v>0</v>
      </c>
      <c r="I2644" s="10">
        <v>0.91632390000000008</v>
      </c>
      <c r="J2644" s="10">
        <v>6.2415413088999996</v>
      </c>
      <c r="K2644" s="10">
        <v>0</v>
      </c>
      <c r="L2644" s="10">
        <v>0</v>
      </c>
      <c r="M2644" s="10">
        <f t="shared" si="47"/>
        <v>98.198757849899991</v>
      </c>
    </row>
    <row r="2645" spans="1:13" x14ac:dyDescent="0.3">
      <c r="A2645" s="10">
        <v>7</v>
      </c>
      <c r="B2645" s="10" t="s">
        <v>1221</v>
      </c>
      <c r="C2645" s="164" t="s">
        <v>25046</v>
      </c>
      <c r="D2645" s="10" t="s">
        <v>25045</v>
      </c>
      <c r="E2645" s="10">
        <v>17.2383883</v>
      </c>
      <c r="F2645" s="10">
        <v>164.60042985000001</v>
      </c>
      <c r="G2645" s="10">
        <v>15.293425600000001</v>
      </c>
      <c r="H2645" s="10">
        <v>0</v>
      </c>
      <c r="I2645" s="10">
        <v>0.8919011</v>
      </c>
      <c r="J2645" s="10">
        <v>13.964097234</v>
      </c>
      <c r="K2645" s="10">
        <v>0.34633749200000002</v>
      </c>
      <c r="L2645" s="10">
        <v>0</v>
      </c>
      <c r="M2645" s="10">
        <f t="shared" si="47"/>
        <v>212.33457957600004</v>
      </c>
    </row>
    <row r="2646" spans="1:13" x14ac:dyDescent="0.3">
      <c r="A2646" s="10">
        <v>7</v>
      </c>
      <c r="B2646" s="10" t="s">
        <v>1221</v>
      </c>
      <c r="C2646" s="164" t="s">
        <v>25047</v>
      </c>
      <c r="D2646" s="10" t="s">
        <v>614</v>
      </c>
      <c r="E2646" s="10">
        <v>15.507637900000001</v>
      </c>
      <c r="F2646" s="10">
        <v>59.012458868000003</v>
      </c>
      <c r="G2646" s="10">
        <v>1371.5456999999999</v>
      </c>
      <c r="H2646" s="10">
        <v>0</v>
      </c>
      <c r="I2646" s="10">
        <v>0.77948972800000005</v>
      </c>
      <c r="J2646" s="10">
        <v>5.0401955563999996</v>
      </c>
      <c r="K2646" s="10">
        <v>41.579667000000001</v>
      </c>
      <c r="L2646" s="10">
        <v>0</v>
      </c>
      <c r="M2646" s="10">
        <f t="shared" si="47"/>
        <v>1493.4651490524</v>
      </c>
    </row>
    <row r="2647" spans="1:13" x14ac:dyDescent="0.3">
      <c r="A2647" s="10">
        <v>7</v>
      </c>
      <c r="B2647" s="10" t="s">
        <v>1221</v>
      </c>
      <c r="C2647" s="164" t="s">
        <v>25048</v>
      </c>
      <c r="D2647" s="10" t="s">
        <v>23913</v>
      </c>
      <c r="E2647" s="10">
        <v>41.086612799999997</v>
      </c>
      <c r="F2647" s="10">
        <v>140.77988930000001</v>
      </c>
      <c r="G2647" s="10">
        <v>9.1131700000000002</v>
      </c>
      <c r="H2647" s="10">
        <v>0</v>
      </c>
      <c r="I2647" s="10">
        <v>2.0806085200000002</v>
      </c>
      <c r="J2647" s="10">
        <v>12.019976608</v>
      </c>
      <c r="K2647" s="10">
        <v>0.20637820000000001</v>
      </c>
      <c r="L2647" s="10">
        <v>0</v>
      </c>
      <c r="M2647" s="10">
        <f t="shared" si="47"/>
        <v>205.28663542799998</v>
      </c>
    </row>
    <row r="2648" spans="1:13" x14ac:dyDescent="0.3">
      <c r="A2648" s="10">
        <v>7</v>
      </c>
      <c r="B2648" s="10" t="s">
        <v>1221</v>
      </c>
      <c r="C2648" s="164" t="s">
        <v>25049</v>
      </c>
      <c r="D2648" s="10" t="s">
        <v>1124</v>
      </c>
      <c r="E2648" s="10">
        <v>1291.2611140000001</v>
      </c>
      <c r="F2648" s="10">
        <v>443.36869281999998</v>
      </c>
      <c r="G2648" s="10">
        <v>2506.4590856</v>
      </c>
      <c r="H2648" s="10">
        <v>0</v>
      </c>
      <c r="I2648" s="10">
        <v>46.936928299999998</v>
      </c>
      <c r="J2648" s="10">
        <v>37.717629727999999</v>
      </c>
      <c r="K2648" s="10">
        <v>76.400067518</v>
      </c>
      <c r="L2648" s="10">
        <v>0</v>
      </c>
      <c r="M2648" s="10">
        <f t="shared" si="47"/>
        <v>4402.1435179659993</v>
      </c>
    </row>
    <row r="2649" spans="1:13" x14ac:dyDescent="0.3">
      <c r="A2649" s="10">
        <v>7</v>
      </c>
      <c r="B2649" s="10" t="s">
        <v>1221</v>
      </c>
      <c r="C2649" s="164" t="s">
        <v>25050</v>
      </c>
      <c r="D2649" s="10" t="s">
        <v>291</v>
      </c>
      <c r="E2649" s="10">
        <v>1087.7139630000001</v>
      </c>
      <c r="F2649" s="10">
        <v>448.30921816</v>
      </c>
      <c r="G2649" s="10">
        <v>1062.4070409999999</v>
      </c>
      <c r="H2649" s="10">
        <v>0</v>
      </c>
      <c r="I2649" s="10">
        <v>34.797809099999995</v>
      </c>
      <c r="J2649" s="10">
        <v>38.339430997000001</v>
      </c>
      <c r="K2649" s="10">
        <v>32.170957010000002</v>
      </c>
      <c r="L2649" s="10">
        <v>0</v>
      </c>
      <c r="M2649" s="10">
        <f t="shared" si="47"/>
        <v>2703.7384192670002</v>
      </c>
    </row>
    <row r="2650" spans="1:13" x14ac:dyDescent="0.3">
      <c r="A2650" s="10">
        <v>7</v>
      </c>
      <c r="B2650" s="10" t="s">
        <v>1221</v>
      </c>
      <c r="C2650" s="164" t="s">
        <v>25051</v>
      </c>
      <c r="D2650" s="10" t="s">
        <v>24083</v>
      </c>
      <c r="E2650" s="10">
        <v>37.291359699999994</v>
      </c>
      <c r="F2650" s="10">
        <v>203.92334688</v>
      </c>
      <c r="G2650" s="10">
        <v>122.4790539</v>
      </c>
      <c r="H2650" s="10">
        <v>0</v>
      </c>
      <c r="I2650" s="10">
        <v>1.9172270900000001</v>
      </c>
      <c r="J2650" s="10">
        <v>16.904908970000001</v>
      </c>
      <c r="K2650" s="10">
        <v>3.391467456</v>
      </c>
      <c r="L2650" s="10">
        <v>0</v>
      </c>
      <c r="M2650" s="10">
        <f t="shared" si="47"/>
        <v>385.90736399599996</v>
      </c>
    </row>
    <row r="2651" spans="1:13" x14ac:dyDescent="0.3">
      <c r="A2651" s="10">
        <v>7</v>
      </c>
      <c r="B2651" s="10" t="s">
        <v>1221</v>
      </c>
      <c r="C2651" s="164" t="s">
        <v>25053</v>
      </c>
      <c r="D2651" s="10" t="s">
        <v>25052</v>
      </c>
      <c r="E2651" s="10">
        <v>9.3167598999999992</v>
      </c>
      <c r="F2651" s="10">
        <v>139.55429634999999</v>
      </c>
      <c r="G2651" s="10">
        <v>9.2609200000000005</v>
      </c>
      <c r="H2651" s="10">
        <v>0</v>
      </c>
      <c r="I2651" s="10">
        <v>0.48225083899999999</v>
      </c>
      <c r="J2651" s="10">
        <v>11.922117946</v>
      </c>
      <c r="K2651" s="10">
        <v>0.20972450000000001</v>
      </c>
      <c r="L2651" s="10">
        <v>0</v>
      </c>
      <c r="M2651" s="10">
        <f t="shared" si="47"/>
        <v>170.74606953499995</v>
      </c>
    </row>
    <row r="2652" spans="1:13" x14ac:dyDescent="0.3">
      <c r="A2652" s="10">
        <v>7</v>
      </c>
      <c r="B2652" s="10" t="s">
        <v>1221</v>
      </c>
      <c r="C2652" s="164" t="s">
        <v>25055</v>
      </c>
      <c r="D2652" s="10" t="s">
        <v>25054</v>
      </c>
      <c r="E2652" s="10">
        <v>38.364152799999999</v>
      </c>
      <c r="F2652" s="10">
        <v>184.80459908</v>
      </c>
      <c r="G2652" s="10">
        <v>183.9835224</v>
      </c>
      <c r="H2652" s="10">
        <v>0</v>
      </c>
      <c r="I2652" s="10">
        <v>1.96876275</v>
      </c>
      <c r="J2652" s="10">
        <v>15.617470883999999</v>
      </c>
      <c r="K2652" s="10">
        <v>5.4753971300000002</v>
      </c>
      <c r="L2652" s="10">
        <v>0</v>
      </c>
      <c r="M2652" s="10">
        <f t="shared" si="47"/>
        <v>430.213905044</v>
      </c>
    </row>
    <row r="2653" spans="1:13" x14ac:dyDescent="0.3">
      <c r="A2653" s="10">
        <v>7</v>
      </c>
      <c r="B2653" s="10" t="s">
        <v>1221</v>
      </c>
      <c r="C2653" s="164" t="s">
        <v>25056</v>
      </c>
      <c r="D2653" s="10" t="s">
        <v>24810</v>
      </c>
      <c r="E2653" s="10">
        <v>145.42826099999999</v>
      </c>
      <c r="F2653" s="10">
        <v>707.56195106999996</v>
      </c>
      <c r="G2653" s="10">
        <v>14.436299999999999</v>
      </c>
      <c r="H2653" s="10">
        <v>0</v>
      </c>
      <c r="I2653" s="10">
        <v>7.3518056000000005</v>
      </c>
      <c r="J2653" s="10">
        <v>60.387856968000001</v>
      </c>
      <c r="K2653" s="10">
        <v>0.32692700000000002</v>
      </c>
      <c r="L2653" s="10">
        <v>0</v>
      </c>
      <c r="M2653" s="10">
        <f t="shared" si="47"/>
        <v>935.49310163799998</v>
      </c>
    </row>
    <row r="2654" spans="1:13" x14ac:dyDescent="0.3">
      <c r="A2654" s="10">
        <v>7</v>
      </c>
      <c r="B2654" s="10" t="s">
        <v>1221</v>
      </c>
      <c r="C2654" s="164" t="s">
        <v>25058</v>
      </c>
      <c r="D2654" s="10" t="s">
        <v>25057</v>
      </c>
      <c r="E2654" s="10">
        <v>14.665357500000001</v>
      </c>
      <c r="F2654" s="10">
        <v>23.542621306000001</v>
      </c>
      <c r="G2654" s="10">
        <v>1361.8933</v>
      </c>
      <c r="H2654" s="10">
        <v>0</v>
      </c>
      <c r="I2654" s="10">
        <v>0.73951039500000004</v>
      </c>
      <c r="J2654" s="10">
        <v>2.0637775972000001</v>
      </c>
      <c r="K2654" s="10">
        <v>41.287075999999999</v>
      </c>
      <c r="L2654" s="10">
        <v>0</v>
      </c>
      <c r="M2654" s="10">
        <f t="shared" si="47"/>
        <v>1444.1916427982001</v>
      </c>
    </row>
    <row r="2655" spans="1:13" x14ac:dyDescent="0.3">
      <c r="A2655" s="10">
        <v>7</v>
      </c>
      <c r="B2655" s="10" t="s">
        <v>1221</v>
      </c>
      <c r="C2655" s="164" t="s">
        <v>25059</v>
      </c>
      <c r="D2655" s="10" t="s">
        <v>22836</v>
      </c>
      <c r="E2655" s="10">
        <v>76.85479500000001</v>
      </c>
      <c r="F2655" s="10">
        <v>204.02194649</v>
      </c>
      <c r="G2655" s="10">
        <v>23.553620200000001</v>
      </c>
      <c r="H2655" s="10">
        <v>0</v>
      </c>
      <c r="I2655" s="10">
        <v>3.9367387999999996</v>
      </c>
      <c r="J2655" s="10">
        <v>17.284211945999999</v>
      </c>
      <c r="K2655" s="10">
        <v>0.53339857000000002</v>
      </c>
      <c r="L2655" s="10">
        <v>0</v>
      </c>
      <c r="M2655" s="10">
        <f t="shared" si="47"/>
        <v>326.18471100599999</v>
      </c>
    </row>
    <row r="2656" spans="1:13" x14ac:dyDescent="0.3">
      <c r="A2656" s="10">
        <v>7</v>
      </c>
      <c r="B2656" s="10" t="s">
        <v>1221</v>
      </c>
      <c r="C2656" s="164" t="s">
        <v>25060</v>
      </c>
      <c r="D2656" s="10" t="s">
        <v>23</v>
      </c>
      <c r="E2656" s="10">
        <v>52.857069000000003</v>
      </c>
      <c r="F2656" s="10">
        <v>343.02436038000002</v>
      </c>
      <c r="G2656" s="10">
        <v>1206.7165206</v>
      </c>
      <c r="H2656" s="10">
        <v>0</v>
      </c>
      <c r="I2656" s="10">
        <v>2.7420380099999999</v>
      </c>
      <c r="J2656" s="10">
        <v>29.34499813</v>
      </c>
      <c r="K2656" s="10">
        <v>38.318603320000001</v>
      </c>
      <c r="L2656" s="10">
        <v>0</v>
      </c>
      <c r="M2656" s="10">
        <f t="shared" si="47"/>
        <v>1673.00358944</v>
      </c>
    </row>
    <row r="2657" spans="1:13" x14ac:dyDescent="0.3">
      <c r="A2657" s="10">
        <v>7</v>
      </c>
      <c r="B2657" s="10" t="s">
        <v>1221</v>
      </c>
      <c r="C2657" s="164" t="s">
        <v>25061</v>
      </c>
      <c r="D2657" s="10" t="s">
        <v>334</v>
      </c>
      <c r="E2657" s="10">
        <v>54.438420000000001</v>
      </c>
      <c r="F2657" s="10">
        <v>137.67773306999999</v>
      </c>
      <c r="G2657" s="10">
        <v>728.63936000000001</v>
      </c>
      <c r="H2657" s="10">
        <v>0</v>
      </c>
      <c r="I2657" s="10">
        <v>2.8183888600000002</v>
      </c>
      <c r="J2657" s="10">
        <v>11.806210371000001</v>
      </c>
      <c r="K2657" s="10">
        <v>22.089405500000002</v>
      </c>
      <c r="L2657" s="10">
        <v>0</v>
      </c>
      <c r="M2657" s="10">
        <f t="shared" si="47"/>
        <v>957.46951780100005</v>
      </c>
    </row>
    <row r="2658" spans="1:13" x14ac:dyDescent="0.3">
      <c r="A2658" s="10">
        <v>7</v>
      </c>
      <c r="B2658" s="10" t="s">
        <v>1221</v>
      </c>
      <c r="C2658" s="164" t="s">
        <v>25063</v>
      </c>
      <c r="D2658" s="10" t="s">
        <v>25062</v>
      </c>
      <c r="E2658" s="10">
        <v>57.807561</v>
      </c>
      <c r="F2658" s="10">
        <v>420.78645692999999</v>
      </c>
      <c r="G2658" s="10">
        <v>150.73407</v>
      </c>
      <c r="H2658" s="10">
        <v>0</v>
      </c>
      <c r="I2658" s="10">
        <v>2.9620677599999996</v>
      </c>
      <c r="J2658" s="10">
        <v>35.916063653000002</v>
      </c>
      <c r="K2658" s="10">
        <v>4.5696478000000003</v>
      </c>
      <c r="L2658" s="10">
        <v>0</v>
      </c>
      <c r="M2658" s="10">
        <f t="shared" si="47"/>
        <v>672.77586714300003</v>
      </c>
    </row>
    <row r="2659" spans="1:13" x14ac:dyDescent="0.3">
      <c r="A2659" s="10">
        <v>7</v>
      </c>
      <c r="B2659" s="10" t="s">
        <v>1221</v>
      </c>
      <c r="C2659" s="164" t="s">
        <v>25065</v>
      </c>
      <c r="D2659" s="10" t="s">
        <v>25064</v>
      </c>
      <c r="E2659" s="10">
        <v>1736.177175</v>
      </c>
      <c r="F2659" s="10">
        <v>272.78373178999999</v>
      </c>
      <c r="G2659" s="10">
        <v>3730.2809999999999</v>
      </c>
      <c r="H2659" s="10">
        <v>0</v>
      </c>
      <c r="I2659" s="10">
        <v>55.395333399999998</v>
      </c>
      <c r="J2659" s="10">
        <v>22.41930297</v>
      </c>
      <c r="K2659" s="10">
        <v>118.501547</v>
      </c>
      <c r="L2659" s="10">
        <v>0</v>
      </c>
      <c r="M2659" s="10">
        <f t="shared" si="47"/>
        <v>5935.5580901599997</v>
      </c>
    </row>
    <row r="2660" spans="1:13" x14ac:dyDescent="0.3">
      <c r="A2660" s="10">
        <v>7</v>
      </c>
      <c r="B2660" s="10" t="s">
        <v>1221</v>
      </c>
      <c r="C2660" s="164" t="s">
        <v>25067</v>
      </c>
      <c r="D2660" s="10" t="s">
        <v>25066</v>
      </c>
      <c r="E2660" s="10">
        <v>7.0034519</v>
      </c>
      <c r="F2660" s="10">
        <v>113.69522589</v>
      </c>
      <c r="G2660" s="10">
        <v>0</v>
      </c>
      <c r="H2660" s="10">
        <v>0</v>
      </c>
      <c r="I2660" s="10">
        <v>0.36187002000000001</v>
      </c>
      <c r="J2660" s="10">
        <v>9.6994096408000008</v>
      </c>
      <c r="K2660" s="10">
        <v>0</v>
      </c>
      <c r="L2660" s="10">
        <v>0</v>
      </c>
      <c r="M2660" s="10">
        <f t="shared" si="47"/>
        <v>130.75995745080002</v>
      </c>
    </row>
    <row r="2661" spans="1:13" x14ac:dyDescent="0.3">
      <c r="A2661" s="10">
        <v>7</v>
      </c>
      <c r="B2661" s="10" t="s">
        <v>1221</v>
      </c>
      <c r="C2661" s="164" t="s">
        <v>25069</v>
      </c>
      <c r="D2661" s="10" t="s">
        <v>25068</v>
      </c>
      <c r="E2661" s="10">
        <v>1060.1154720000002</v>
      </c>
      <c r="F2661" s="10">
        <v>216.56647464</v>
      </c>
      <c r="G2661" s="10">
        <v>1086.1579690000001</v>
      </c>
      <c r="H2661" s="10">
        <v>0</v>
      </c>
      <c r="I2661" s="10">
        <v>33.937455379999996</v>
      </c>
      <c r="J2661" s="10">
        <v>18.419579634000002</v>
      </c>
      <c r="K2661" s="10">
        <v>34.504526300000002</v>
      </c>
      <c r="L2661" s="10">
        <v>0</v>
      </c>
      <c r="M2661" s="10">
        <f t="shared" si="47"/>
        <v>2449.7014769540001</v>
      </c>
    </row>
    <row r="2662" spans="1:13" x14ac:dyDescent="0.3">
      <c r="A2662" s="10">
        <v>7</v>
      </c>
      <c r="B2662" s="10" t="s">
        <v>1221</v>
      </c>
      <c r="C2662" s="164" t="s">
        <v>25070</v>
      </c>
      <c r="D2662" s="7" t="s">
        <v>27242</v>
      </c>
      <c r="E2662" s="10">
        <v>73.522625000000005</v>
      </c>
      <c r="F2662" s="10">
        <v>390.02800502999997</v>
      </c>
      <c r="G2662" s="10">
        <v>0</v>
      </c>
      <c r="H2662" s="10">
        <v>0</v>
      </c>
      <c r="I2662" s="10">
        <v>3.8027947100000001</v>
      </c>
      <c r="J2662" s="10">
        <v>32.582299181000003</v>
      </c>
      <c r="K2662" s="10">
        <v>0</v>
      </c>
      <c r="L2662" s="10">
        <v>0</v>
      </c>
      <c r="M2662" s="10">
        <f t="shared" si="47"/>
        <v>499.93572392099998</v>
      </c>
    </row>
    <row r="2663" spans="1:13" x14ac:dyDescent="0.3">
      <c r="A2663" s="10">
        <v>7</v>
      </c>
      <c r="B2663" s="10" t="s">
        <v>1221</v>
      </c>
      <c r="C2663" s="164" t="s">
        <v>25071</v>
      </c>
      <c r="D2663" s="10" t="s">
        <v>570</v>
      </c>
      <c r="E2663" s="10">
        <v>2137.3896399999999</v>
      </c>
      <c r="F2663" s="10">
        <v>1343.9560225</v>
      </c>
      <c r="G2663" s="10">
        <v>2111.5836718</v>
      </c>
      <c r="H2663" s="10">
        <v>0</v>
      </c>
      <c r="I2663" s="10">
        <v>102.737042</v>
      </c>
      <c r="J2663" s="10">
        <v>112.96322533</v>
      </c>
      <c r="K2663" s="10">
        <v>62.270432984999999</v>
      </c>
      <c r="L2663" s="10">
        <v>0</v>
      </c>
      <c r="M2663" s="10">
        <f t="shared" si="47"/>
        <v>5870.9000346149996</v>
      </c>
    </row>
    <row r="2664" spans="1:13" x14ac:dyDescent="0.3">
      <c r="A2664" s="10">
        <v>7</v>
      </c>
      <c r="B2664" s="10" t="s">
        <v>1221</v>
      </c>
      <c r="C2664" s="164" t="s">
        <v>25072</v>
      </c>
      <c r="D2664" s="10" t="s">
        <v>556</v>
      </c>
      <c r="E2664" s="10">
        <v>2350.5790349999997</v>
      </c>
      <c r="F2664" s="10">
        <v>475.04578851999997</v>
      </c>
      <c r="G2664" s="10">
        <v>6164.4332917000002</v>
      </c>
      <c r="H2664" s="10">
        <v>0</v>
      </c>
      <c r="I2664" s="10">
        <v>80.315175999999994</v>
      </c>
      <c r="J2664" s="10">
        <v>40.417040116999999</v>
      </c>
      <c r="K2664" s="10">
        <v>191.1140389</v>
      </c>
      <c r="L2664" s="10">
        <v>0</v>
      </c>
      <c r="M2664" s="10">
        <f t="shared" si="47"/>
        <v>9301.9043702369981</v>
      </c>
    </row>
    <row r="2665" spans="1:13" x14ac:dyDescent="0.3">
      <c r="A2665" s="10">
        <v>7</v>
      </c>
      <c r="B2665" s="10" t="s">
        <v>1221</v>
      </c>
      <c r="C2665" s="164" t="s">
        <v>25073</v>
      </c>
      <c r="D2665" s="10" t="s">
        <v>22851</v>
      </c>
      <c r="E2665" s="10">
        <v>24.756705199999999</v>
      </c>
      <c r="F2665" s="10">
        <v>57.814037085999999</v>
      </c>
      <c r="G2665" s="10">
        <v>0</v>
      </c>
      <c r="H2665" s="10">
        <v>0</v>
      </c>
      <c r="I2665" s="10">
        <v>1.2400382000000001</v>
      </c>
      <c r="J2665" s="10">
        <v>4.9357755725999999</v>
      </c>
      <c r="K2665" s="10">
        <v>0</v>
      </c>
      <c r="L2665" s="10">
        <v>0</v>
      </c>
      <c r="M2665" s="10">
        <f t="shared" si="47"/>
        <v>88.746556058599992</v>
      </c>
    </row>
    <row r="2666" spans="1:13" x14ac:dyDescent="0.3">
      <c r="A2666" s="10">
        <v>7</v>
      </c>
      <c r="B2666" s="10" t="s">
        <v>1221</v>
      </c>
      <c r="C2666" s="164" t="s">
        <v>25075</v>
      </c>
      <c r="D2666" s="10" t="s">
        <v>25074</v>
      </c>
      <c r="E2666" s="10">
        <v>5.3083314000000001</v>
      </c>
      <c r="F2666" s="10">
        <v>41.070990778999999</v>
      </c>
      <c r="G2666" s="10">
        <v>0</v>
      </c>
      <c r="H2666" s="10">
        <v>0</v>
      </c>
      <c r="I2666" s="10">
        <v>0.27541929500000001</v>
      </c>
      <c r="J2666" s="10">
        <v>3.4837536009000001</v>
      </c>
      <c r="K2666" s="10">
        <v>0</v>
      </c>
      <c r="L2666" s="10">
        <v>0</v>
      </c>
      <c r="M2666" s="10">
        <f t="shared" si="47"/>
        <v>50.1384950749</v>
      </c>
    </row>
    <row r="2667" spans="1:13" x14ac:dyDescent="0.3">
      <c r="A2667" s="10">
        <v>7</v>
      </c>
      <c r="B2667" s="10" t="s">
        <v>1221</v>
      </c>
      <c r="C2667" s="164" t="s">
        <v>25077</v>
      </c>
      <c r="D2667" s="10" t="s">
        <v>25</v>
      </c>
      <c r="E2667" s="10">
        <v>51.076301000000001</v>
      </c>
      <c r="F2667" s="10">
        <v>455.09100592999999</v>
      </c>
      <c r="G2667" s="10">
        <v>18.443490600000001</v>
      </c>
      <c r="H2667" s="10">
        <v>0</v>
      </c>
      <c r="I2667" s="10">
        <v>2.7701560999999999</v>
      </c>
      <c r="J2667" s="10">
        <v>38.752382928000003</v>
      </c>
      <c r="K2667" s="10">
        <v>0.41767463999999999</v>
      </c>
      <c r="L2667" s="10">
        <v>0</v>
      </c>
      <c r="M2667" s="10">
        <f t="shared" si="47"/>
        <v>566.55101119799997</v>
      </c>
    </row>
    <row r="2668" spans="1:13" x14ac:dyDescent="0.3">
      <c r="A2668" s="10">
        <v>7</v>
      </c>
      <c r="B2668" s="10" t="s">
        <v>1221</v>
      </c>
      <c r="C2668" s="164" t="s">
        <v>25076</v>
      </c>
      <c r="D2668" s="10" t="s">
        <v>23944</v>
      </c>
      <c r="E2668" s="10">
        <v>204.46184200000002</v>
      </c>
      <c r="F2668" s="10">
        <v>35.430197735</v>
      </c>
      <c r="G2668" s="10">
        <v>0</v>
      </c>
      <c r="H2668" s="10">
        <v>0</v>
      </c>
      <c r="I2668" s="10">
        <v>7.9407512599999999</v>
      </c>
      <c r="J2668" s="10">
        <v>3.0043009928000002</v>
      </c>
      <c r="K2668" s="10">
        <v>0</v>
      </c>
      <c r="L2668" s="10">
        <v>0</v>
      </c>
      <c r="M2668" s="10">
        <f t="shared" si="47"/>
        <v>250.83709198780005</v>
      </c>
    </row>
    <row r="2669" spans="1:13" x14ac:dyDescent="0.3">
      <c r="A2669" s="10">
        <v>7</v>
      </c>
      <c r="B2669" s="10" t="s">
        <v>1221</v>
      </c>
      <c r="C2669" s="164" t="s">
        <v>25079</v>
      </c>
      <c r="D2669" s="10" t="s">
        <v>25078</v>
      </c>
      <c r="E2669" s="10">
        <v>183.84638799999999</v>
      </c>
      <c r="F2669" s="10">
        <v>364.89857684999998</v>
      </c>
      <c r="G2669" s="10">
        <v>1970.631292</v>
      </c>
      <c r="H2669" s="10">
        <v>0</v>
      </c>
      <c r="I2669" s="10">
        <v>9.2039840899999987</v>
      </c>
      <c r="J2669" s="10">
        <v>30.926206813</v>
      </c>
      <c r="K2669" s="10">
        <v>62.059934900000002</v>
      </c>
      <c r="L2669" s="10">
        <v>0</v>
      </c>
      <c r="M2669" s="10">
        <f t="shared" si="47"/>
        <v>2621.5663826530003</v>
      </c>
    </row>
    <row r="2670" spans="1:13" x14ac:dyDescent="0.3">
      <c r="A2670" s="10">
        <v>7</v>
      </c>
      <c r="B2670" s="10" t="s">
        <v>1221</v>
      </c>
      <c r="C2670" s="164" t="s">
        <v>25081</v>
      </c>
      <c r="D2670" s="10" t="s">
        <v>25080</v>
      </c>
      <c r="E2670" s="10">
        <v>134.96365</v>
      </c>
      <c r="F2670" s="10">
        <v>230.55816157999999</v>
      </c>
      <c r="G2670" s="10">
        <v>3950.1407199999999</v>
      </c>
      <c r="H2670" s="10">
        <v>0</v>
      </c>
      <c r="I2670" s="10">
        <v>6.7415548300000001</v>
      </c>
      <c r="J2670" s="10">
        <v>19.88561992</v>
      </c>
      <c r="K2670" s="10">
        <v>123.23672089999999</v>
      </c>
      <c r="L2670" s="10">
        <v>0</v>
      </c>
      <c r="M2670" s="10">
        <f t="shared" si="47"/>
        <v>4465.5264272300001</v>
      </c>
    </row>
    <row r="2671" spans="1:13" x14ac:dyDescent="0.3">
      <c r="A2671" s="10">
        <v>7</v>
      </c>
      <c r="B2671" s="10" t="s">
        <v>1221</v>
      </c>
      <c r="C2671" s="164" t="s">
        <v>25083</v>
      </c>
      <c r="D2671" s="10" t="s">
        <v>25082</v>
      </c>
      <c r="E2671" s="10">
        <v>32.032517800000001</v>
      </c>
      <c r="F2671" s="10">
        <v>165.85118181999999</v>
      </c>
      <c r="G2671" s="10">
        <v>25.171175000000002</v>
      </c>
      <c r="H2671" s="10">
        <v>0</v>
      </c>
      <c r="I2671" s="10">
        <v>1.65983225</v>
      </c>
      <c r="J2671" s="10">
        <v>14.019390803</v>
      </c>
      <c r="K2671" s="10">
        <v>0.57003051000000005</v>
      </c>
      <c r="L2671" s="10">
        <v>0</v>
      </c>
      <c r="M2671" s="10">
        <f t="shared" si="47"/>
        <v>239.30412818299999</v>
      </c>
    </row>
    <row r="2672" spans="1:13" x14ac:dyDescent="0.3">
      <c r="A2672" s="10">
        <v>7</v>
      </c>
      <c r="B2672" s="10" t="s">
        <v>1221</v>
      </c>
      <c r="C2672" s="164" t="s">
        <v>25084</v>
      </c>
      <c r="D2672" s="10" t="s">
        <v>23955</v>
      </c>
      <c r="E2672" s="10">
        <v>73.319380999999993</v>
      </c>
      <c r="F2672" s="10">
        <v>265.95855153999997</v>
      </c>
      <c r="G2672" s="10">
        <v>73.298368999999994</v>
      </c>
      <c r="H2672" s="10">
        <v>3.5890599999999999</v>
      </c>
      <c r="I2672" s="10">
        <v>3.7357079500000001</v>
      </c>
      <c r="J2672" s="10">
        <v>22.67449907</v>
      </c>
      <c r="K2672" s="10">
        <v>2.1179337</v>
      </c>
      <c r="L2672" s="10">
        <v>0.115061</v>
      </c>
      <c r="M2672" s="10">
        <f t="shared" si="47"/>
        <v>444.80856325999997</v>
      </c>
    </row>
    <row r="2673" spans="1:13" x14ac:dyDescent="0.3">
      <c r="A2673" s="10">
        <v>7</v>
      </c>
      <c r="B2673" s="10" t="s">
        <v>1221</v>
      </c>
      <c r="C2673" s="164" t="s">
        <v>25086</v>
      </c>
      <c r="D2673" s="10" t="s">
        <v>25085</v>
      </c>
      <c r="E2673" s="10">
        <v>38.223219</v>
      </c>
      <c r="F2673" s="10">
        <v>295.29523326999998</v>
      </c>
      <c r="G2673" s="10">
        <v>255.7457814</v>
      </c>
      <c r="H2673" s="10">
        <v>0</v>
      </c>
      <c r="I2673" s="10">
        <v>1.9840759399999999</v>
      </c>
      <c r="J2673" s="10">
        <v>25.249555055999998</v>
      </c>
      <c r="K2673" s="10">
        <v>8.1023475450000007</v>
      </c>
      <c r="L2673" s="10">
        <v>0</v>
      </c>
      <c r="M2673" s="10">
        <f t="shared" si="47"/>
        <v>624.6002122110001</v>
      </c>
    </row>
    <row r="2674" spans="1:13" x14ac:dyDescent="0.3">
      <c r="A2674" s="10">
        <v>7</v>
      </c>
      <c r="B2674" s="10" t="s">
        <v>1221</v>
      </c>
      <c r="C2674" s="164" t="s">
        <v>25088</v>
      </c>
      <c r="D2674" s="10" t="s">
        <v>25087</v>
      </c>
      <c r="E2674" s="10">
        <v>583.51788499999998</v>
      </c>
      <c r="F2674" s="10">
        <v>356.84126455000001</v>
      </c>
      <c r="G2674" s="10">
        <v>117.9792988</v>
      </c>
      <c r="H2674" s="10">
        <v>2.2967970000000002</v>
      </c>
      <c r="I2674" s="10">
        <v>20.775316199999999</v>
      </c>
      <c r="J2674" s="10">
        <v>30.436173696000001</v>
      </c>
      <c r="K2674" s="10">
        <v>3.2044824429999998</v>
      </c>
      <c r="L2674" s="10">
        <v>7.3632100000000006E-2</v>
      </c>
      <c r="M2674" s="10">
        <f t="shared" si="47"/>
        <v>1115.1248497889997</v>
      </c>
    </row>
    <row r="2675" spans="1:13" x14ac:dyDescent="0.3">
      <c r="A2675" s="10">
        <v>7</v>
      </c>
      <c r="B2675" s="10" t="s">
        <v>1221</v>
      </c>
      <c r="C2675" s="164" t="s">
        <v>25089</v>
      </c>
      <c r="D2675" s="10" t="s">
        <v>23968</v>
      </c>
      <c r="E2675" s="10">
        <v>23.330101500000001</v>
      </c>
      <c r="F2675" s="10">
        <v>160.98226614999999</v>
      </c>
      <c r="G2675" s="10">
        <v>298.55112435000001</v>
      </c>
      <c r="H2675" s="10">
        <v>0</v>
      </c>
      <c r="I2675" s="10">
        <v>1.2122811400000002</v>
      </c>
      <c r="J2675" s="10">
        <v>13.807069816</v>
      </c>
      <c r="K2675" s="10">
        <v>9.0508406806000004</v>
      </c>
      <c r="L2675" s="10">
        <v>0</v>
      </c>
      <c r="M2675" s="10">
        <f t="shared" si="47"/>
        <v>506.93368363660005</v>
      </c>
    </row>
    <row r="2676" spans="1:13" x14ac:dyDescent="0.3">
      <c r="A2676" s="10">
        <v>7</v>
      </c>
      <c r="B2676" s="10" t="s">
        <v>1221</v>
      </c>
      <c r="C2676" s="164" t="s">
        <v>25091</v>
      </c>
      <c r="D2676" s="10" t="s">
        <v>25090</v>
      </c>
      <c r="E2676" s="10">
        <v>25.504455199999999</v>
      </c>
      <c r="F2676" s="10">
        <v>380.09678365000002</v>
      </c>
      <c r="G2676" s="10">
        <v>31.8894798</v>
      </c>
      <c r="H2676" s="10">
        <v>0</v>
      </c>
      <c r="I2676" s="10">
        <v>1.31843716</v>
      </c>
      <c r="J2676" s="10">
        <v>32.496706500999998</v>
      </c>
      <c r="K2676" s="10">
        <v>0.72217344000000006</v>
      </c>
      <c r="L2676" s="10">
        <v>0</v>
      </c>
      <c r="M2676" s="10">
        <f t="shared" si="47"/>
        <v>472.028035751</v>
      </c>
    </row>
    <row r="2677" spans="1:13" x14ac:dyDescent="0.3">
      <c r="A2677" s="10">
        <v>7</v>
      </c>
      <c r="B2677" s="10" t="s">
        <v>1221</v>
      </c>
      <c r="C2677" s="164" t="s">
        <v>25092</v>
      </c>
      <c r="D2677" s="10" t="s">
        <v>24858</v>
      </c>
      <c r="E2677" s="10">
        <v>61.016668999999993</v>
      </c>
      <c r="F2677" s="10">
        <v>402.01908109999999</v>
      </c>
      <c r="G2677" s="10">
        <v>130.72994274000001</v>
      </c>
      <c r="H2677" s="10">
        <v>0</v>
      </c>
      <c r="I2677" s="10">
        <v>3.20392974</v>
      </c>
      <c r="J2677" s="10">
        <v>34.38318452</v>
      </c>
      <c r="K2677" s="10">
        <v>3.8315015492</v>
      </c>
      <c r="L2677" s="10">
        <v>0</v>
      </c>
      <c r="M2677" s="10">
        <f t="shared" si="47"/>
        <v>635.18430864919992</v>
      </c>
    </row>
    <row r="2678" spans="1:13" x14ac:dyDescent="0.3">
      <c r="A2678" s="10">
        <v>7</v>
      </c>
      <c r="B2678" s="10" t="s">
        <v>1221</v>
      </c>
      <c r="C2678" s="164" t="s">
        <v>25093</v>
      </c>
      <c r="D2678" s="10" t="s">
        <v>949</v>
      </c>
      <c r="E2678" s="10">
        <v>142.44551799999999</v>
      </c>
      <c r="F2678" s="10">
        <v>354.3803082</v>
      </c>
      <c r="G2678" s="10">
        <v>18.669573</v>
      </c>
      <c r="H2678" s="10">
        <v>0</v>
      </c>
      <c r="I2678" s="10">
        <v>7.1815194800000004</v>
      </c>
      <c r="J2678" s="10">
        <v>30.280390966999999</v>
      </c>
      <c r="K2678" s="10">
        <v>0.42279359</v>
      </c>
      <c r="L2678" s="10">
        <v>0</v>
      </c>
      <c r="M2678" s="10">
        <f t="shared" si="47"/>
        <v>553.38010323699996</v>
      </c>
    </row>
    <row r="2679" spans="1:13" x14ac:dyDescent="0.3">
      <c r="A2679" s="10">
        <v>7</v>
      </c>
      <c r="B2679" s="10" t="s">
        <v>1221</v>
      </c>
      <c r="C2679" s="164" t="s">
        <v>25094</v>
      </c>
      <c r="D2679" s="10" t="s">
        <v>24861</v>
      </c>
      <c r="E2679" s="10">
        <v>340.17532599999998</v>
      </c>
      <c r="F2679" s="10">
        <v>553.79761639000003</v>
      </c>
      <c r="G2679" s="10">
        <v>1072.8293759999999</v>
      </c>
      <c r="H2679" s="10">
        <v>0</v>
      </c>
      <c r="I2679" s="10">
        <v>13.653063100000001</v>
      </c>
      <c r="J2679" s="10">
        <v>47.112039617000001</v>
      </c>
      <c r="K2679" s="10">
        <v>32.585549092000001</v>
      </c>
      <c r="L2679" s="10">
        <v>0</v>
      </c>
      <c r="M2679" s="10">
        <f t="shared" si="47"/>
        <v>2060.1529701989998</v>
      </c>
    </row>
    <row r="2680" spans="1:13" x14ac:dyDescent="0.3">
      <c r="A2680" s="10">
        <v>7</v>
      </c>
      <c r="B2680" s="10" t="s">
        <v>1221</v>
      </c>
      <c r="C2680" s="164" t="s">
        <v>25095</v>
      </c>
      <c r="D2680" s="10" t="s">
        <v>66</v>
      </c>
      <c r="E2680" s="10">
        <v>76.104219999999998</v>
      </c>
      <c r="F2680" s="10">
        <v>301.40479121999999</v>
      </c>
      <c r="G2680" s="10">
        <v>20.722874000000001</v>
      </c>
      <c r="H2680" s="10">
        <v>0</v>
      </c>
      <c r="I2680" s="10">
        <v>3.87844319</v>
      </c>
      <c r="J2680" s="10">
        <v>25.725303939</v>
      </c>
      <c r="K2680" s="10">
        <v>0.46929353000000001</v>
      </c>
      <c r="L2680" s="10">
        <v>0</v>
      </c>
      <c r="M2680" s="10">
        <f t="shared" si="47"/>
        <v>428.304925879</v>
      </c>
    </row>
    <row r="2681" spans="1:13" x14ac:dyDescent="0.3">
      <c r="A2681" s="10">
        <v>7</v>
      </c>
      <c r="B2681" s="10" t="s">
        <v>1221</v>
      </c>
      <c r="C2681" s="164" t="s">
        <v>25097</v>
      </c>
      <c r="D2681" s="10" t="s">
        <v>25096</v>
      </c>
      <c r="E2681" s="10">
        <v>74.364547000000002</v>
      </c>
      <c r="F2681" s="10">
        <v>211.84698358</v>
      </c>
      <c r="G2681" s="10">
        <v>223.09122339999999</v>
      </c>
      <c r="H2681" s="10">
        <v>0</v>
      </c>
      <c r="I2681" s="10">
        <v>3.9402640500000001</v>
      </c>
      <c r="J2681" s="10">
        <v>18.067867227000001</v>
      </c>
      <c r="K2681" s="10">
        <v>6.4615022519999998</v>
      </c>
      <c r="L2681" s="10">
        <v>0</v>
      </c>
      <c r="M2681" s="10">
        <f t="shared" si="47"/>
        <v>537.77238750899994</v>
      </c>
    </row>
    <row r="2682" spans="1:13" x14ac:dyDescent="0.3">
      <c r="A2682" s="10">
        <v>7</v>
      </c>
      <c r="B2682" s="10" t="s">
        <v>1221</v>
      </c>
      <c r="C2682" s="164" t="s">
        <v>25099</v>
      </c>
      <c r="D2682" s="10" t="s">
        <v>25098</v>
      </c>
      <c r="E2682" s="10">
        <v>78.348293999999996</v>
      </c>
      <c r="F2682" s="10">
        <v>291.94076975000002</v>
      </c>
      <c r="G2682" s="10">
        <v>1074.4982219999999</v>
      </c>
      <c r="H2682" s="10">
        <v>9.6788399999999997E-2</v>
      </c>
      <c r="I2682" s="10">
        <v>3.9989372200000002</v>
      </c>
      <c r="J2682" s="10">
        <v>24.950310538</v>
      </c>
      <c r="K2682" s="10">
        <v>32.448953699999997</v>
      </c>
      <c r="L2682" s="10">
        <v>3.10291E-3</v>
      </c>
      <c r="M2682" s="10">
        <f t="shared" si="47"/>
        <v>1506.2853785179998</v>
      </c>
    </row>
    <row r="2683" spans="1:13" x14ac:dyDescent="0.3">
      <c r="A2683" s="10">
        <v>7</v>
      </c>
      <c r="B2683" s="10" t="s">
        <v>1221</v>
      </c>
      <c r="C2683" s="164" t="s">
        <v>25100</v>
      </c>
      <c r="D2683" s="10" t="s">
        <v>24605</v>
      </c>
      <c r="E2683" s="10">
        <v>32.614018800000004</v>
      </c>
      <c r="F2683" s="10">
        <v>171.76670716999999</v>
      </c>
      <c r="G2683" s="10">
        <v>0</v>
      </c>
      <c r="H2683" s="10">
        <v>0</v>
      </c>
      <c r="I2683" s="10">
        <v>1.6442113899999999</v>
      </c>
      <c r="J2683" s="10">
        <v>14.608430531</v>
      </c>
      <c r="K2683" s="10">
        <v>0</v>
      </c>
      <c r="L2683" s="10">
        <v>0</v>
      </c>
      <c r="M2683" s="10">
        <f t="shared" si="47"/>
        <v>220.63336789100001</v>
      </c>
    </row>
    <row r="2684" spans="1:13" x14ac:dyDescent="0.3">
      <c r="A2684" s="10">
        <v>7</v>
      </c>
      <c r="B2684" s="10" t="s">
        <v>1221</v>
      </c>
      <c r="C2684" s="164" t="s">
        <v>25101</v>
      </c>
      <c r="D2684" s="10" t="s">
        <v>22880</v>
      </c>
      <c r="E2684" s="10">
        <v>71.853708000000012</v>
      </c>
      <c r="F2684" s="10">
        <v>394.38006426999999</v>
      </c>
      <c r="G2684" s="10">
        <v>172.51927850000001</v>
      </c>
      <c r="H2684" s="10">
        <v>0</v>
      </c>
      <c r="I2684" s="10">
        <v>3.8425945000000001</v>
      </c>
      <c r="J2684" s="10">
        <v>33.686737719</v>
      </c>
      <c r="K2684" s="10">
        <v>5.1884019600000002</v>
      </c>
      <c r="L2684" s="10">
        <v>0</v>
      </c>
      <c r="M2684" s="10">
        <f t="shared" si="47"/>
        <v>681.47078494900006</v>
      </c>
    </row>
    <row r="2685" spans="1:13" x14ac:dyDescent="0.3">
      <c r="A2685" s="10">
        <v>7</v>
      </c>
      <c r="B2685" s="10" t="s">
        <v>1221</v>
      </c>
      <c r="C2685" s="164" t="s">
        <v>25103</v>
      </c>
      <c r="D2685" s="10" t="s">
        <v>25102</v>
      </c>
      <c r="E2685" s="10">
        <v>1016.78739</v>
      </c>
      <c r="F2685" s="10">
        <v>628.73333057000002</v>
      </c>
      <c r="G2685" s="10">
        <v>89.170130700000001</v>
      </c>
      <c r="H2685" s="10">
        <v>1.55342</v>
      </c>
      <c r="I2685" s="10">
        <v>42.621519800000002</v>
      </c>
      <c r="J2685" s="10">
        <v>52.284906888999998</v>
      </c>
      <c r="K2685" s="10">
        <v>2.6420827600000001</v>
      </c>
      <c r="L2685" s="10">
        <v>4.9800499999999998E-2</v>
      </c>
      <c r="M2685" s="10">
        <f t="shared" si="47"/>
        <v>1833.8425812189998</v>
      </c>
    </row>
    <row r="2686" spans="1:13" x14ac:dyDescent="0.3">
      <c r="A2686" s="10">
        <v>7</v>
      </c>
      <c r="B2686" s="10" t="s">
        <v>1221</v>
      </c>
      <c r="C2686" s="164" t="s">
        <v>25105</v>
      </c>
      <c r="D2686" s="10" t="s">
        <v>25104</v>
      </c>
      <c r="E2686" s="10">
        <v>136.643956</v>
      </c>
      <c r="F2686" s="10">
        <v>564.21238411000002</v>
      </c>
      <c r="G2686" s="10">
        <v>325.82703370000002</v>
      </c>
      <c r="H2686" s="10">
        <v>0</v>
      </c>
      <c r="I2686" s="10">
        <v>6.136787</v>
      </c>
      <c r="J2686" s="10">
        <v>48.132224497999999</v>
      </c>
      <c r="K2686" s="10">
        <v>9.8478785789999996</v>
      </c>
      <c r="L2686" s="10">
        <v>0</v>
      </c>
      <c r="M2686" s="10">
        <f t="shared" si="47"/>
        <v>1090.8002638869998</v>
      </c>
    </row>
    <row r="2687" spans="1:13" x14ac:dyDescent="0.3">
      <c r="A2687" s="10">
        <v>7</v>
      </c>
      <c r="B2687" s="10" t="s">
        <v>1221</v>
      </c>
      <c r="C2687" s="164" t="s">
        <v>25106</v>
      </c>
      <c r="D2687" s="10" t="s">
        <v>1222</v>
      </c>
      <c r="E2687" s="10">
        <v>230.062839</v>
      </c>
      <c r="F2687" s="10">
        <v>313.47703286000001</v>
      </c>
      <c r="G2687" s="10">
        <v>3777.6098179999999</v>
      </c>
      <c r="H2687" s="10">
        <v>0</v>
      </c>
      <c r="I2687" s="10">
        <v>10.014299099999999</v>
      </c>
      <c r="J2687" s="10">
        <v>26.682231871999999</v>
      </c>
      <c r="K2687" s="10">
        <v>116.58787959</v>
      </c>
      <c r="L2687" s="10">
        <v>0</v>
      </c>
      <c r="M2687" s="10">
        <f t="shared" si="47"/>
        <v>4474.4341004219996</v>
      </c>
    </row>
    <row r="2688" spans="1:13" x14ac:dyDescent="0.3">
      <c r="A2688" s="10">
        <v>7</v>
      </c>
      <c r="B2688" s="10" t="s">
        <v>1221</v>
      </c>
      <c r="C2688" s="164" t="s">
        <v>25107</v>
      </c>
      <c r="D2688" s="10" t="s">
        <v>23992</v>
      </c>
      <c r="E2688" s="10">
        <v>1146.2731019999999</v>
      </c>
      <c r="F2688" s="10">
        <v>428.84308924999999</v>
      </c>
      <c r="G2688" s="10">
        <v>1392.775529</v>
      </c>
      <c r="H2688" s="10">
        <v>0</v>
      </c>
      <c r="I2688" s="10">
        <v>38.153597500000004</v>
      </c>
      <c r="J2688" s="10">
        <v>36.676878432000002</v>
      </c>
      <c r="K2688" s="10">
        <v>42.223333230000001</v>
      </c>
      <c r="L2688" s="10">
        <v>0</v>
      </c>
      <c r="M2688" s="10">
        <f t="shared" si="47"/>
        <v>3084.9455294120003</v>
      </c>
    </row>
    <row r="2689" spans="1:13" x14ac:dyDescent="0.3">
      <c r="A2689" s="10">
        <v>7</v>
      </c>
      <c r="B2689" s="10" t="s">
        <v>1221</v>
      </c>
      <c r="C2689" s="164" t="s">
        <v>25108</v>
      </c>
      <c r="D2689" s="10" t="s">
        <v>1320</v>
      </c>
      <c r="E2689" s="10">
        <v>85.670455000000004</v>
      </c>
      <c r="F2689" s="10">
        <v>251.56521409000001</v>
      </c>
      <c r="G2689" s="10">
        <v>1748.7225292000001</v>
      </c>
      <c r="H2689" s="10">
        <v>0</v>
      </c>
      <c r="I2689" s="10">
        <v>4.3426228800000004</v>
      </c>
      <c r="J2689" s="10">
        <v>20.889978803000002</v>
      </c>
      <c r="K2689" s="10">
        <v>52.794500380000002</v>
      </c>
      <c r="L2689" s="10">
        <v>0</v>
      </c>
      <c r="M2689" s="10">
        <f t="shared" si="47"/>
        <v>2163.9853003529997</v>
      </c>
    </row>
    <row r="2690" spans="1:13" x14ac:dyDescent="0.3">
      <c r="A2690" s="10">
        <v>7</v>
      </c>
      <c r="B2690" s="10" t="s">
        <v>1221</v>
      </c>
      <c r="C2690" s="164" t="s">
        <v>25109</v>
      </c>
      <c r="D2690" s="10" t="s">
        <v>23996</v>
      </c>
      <c r="E2690" s="10">
        <v>38.025579900000004</v>
      </c>
      <c r="F2690" s="10">
        <v>148.91064176</v>
      </c>
      <c r="G2690" s="10">
        <v>665.64700000000005</v>
      </c>
      <c r="H2690" s="10">
        <v>0</v>
      </c>
      <c r="I2690" s="10">
        <v>1.9470320600000002</v>
      </c>
      <c r="J2690" s="10">
        <v>12.745388684</v>
      </c>
      <c r="K2690" s="10">
        <v>20.179680000000001</v>
      </c>
      <c r="L2690" s="10">
        <v>0</v>
      </c>
      <c r="M2690" s="10">
        <f t="shared" si="47"/>
        <v>887.45532240399996</v>
      </c>
    </row>
    <row r="2691" spans="1:13" x14ac:dyDescent="0.3">
      <c r="A2691" s="10">
        <v>7</v>
      </c>
      <c r="B2691" s="10" t="s">
        <v>1221</v>
      </c>
      <c r="C2691" s="164" t="s">
        <v>25110</v>
      </c>
      <c r="D2691" s="10" t="s">
        <v>23843</v>
      </c>
      <c r="E2691" s="10">
        <v>24.0075948</v>
      </c>
      <c r="F2691" s="10">
        <v>99.508082711</v>
      </c>
      <c r="G2691" s="10">
        <v>1043.5925999999999</v>
      </c>
      <c r="H2691" s="10">
        <v>0</v>
      </c>
      <c r="I2691" s="10">
        <v>1.20760472</v>
      </c>
      <c r="J2691" s="10">
        <v>8.6435142455000005</v>
      </c>
      <c r="K2691" s="10">
        <v>32.272931</v>
      </c>
      <c r="L2691" s="10">
        <v>0</v>
      </c>
      <c r="M2691" s="10">
        <f t="shared" si="47"/>
        <v>1209.2323274764999</v>
      </c>
    </row>
    <row r="2692" spans="1:13" x14ac:dyDescent="0.3">
      <c r="A2692" s="10">
        <v>7</v>
      </c>
      <c r="B2692" s="10" t="s">
        <v>1221</v>
      </c>
      <c r="C2692" s="164" t="s">
        <v>25111</v>
      </c>
      <c r="D2692" s="10" t="s">
        <v>24000</v>
      </c>
      <c r="E2692" s="10">
        <v>100.772403</v>
      </c>
      <c r="F2692" s="10">
        <v>216.44896807000001</v>
      </c>
      <c r="G2692" s="10">
        <v>0</v>
      </c>
      <c r="H2692" s="10">
        <v>0</v>
      </c>
      <c r="I2692" s="10">
        <v>5.15710917</v>
      </c>
      <c r="J2692" s="10">
        <v>18.469664900000001</v>
      </c>
      <c r="K2692" s="10">
        <v>0</v>
      </c>
      <c r="L2692" s="10">
        <v>0</v>
      </c>
      <c r="M2692" s="10">
        <f t="shared" si="47"/>
        <v>340.84814514000004</v>
      </c>
    </row>
    <row r="2693" spans="1:13" x14ac:dyDescent="0.3">
      <c r="A2693" s="10">
        <v>7</v>
      </c>
      <c r="B2693" s="10" t="s">
        <v>1221</v>
      </c>
      <c r="C2693" s="164" t="s">
        <v>25113</v>
      </c>
      <c r="D2693" s="10" t="s">
        <v>25112</v>
      </c>
      <c r="E2693" s="10">
        <v>194.086546</v>
      </c>
      <c r="F2693" s="10">
        <v>386.47925954999999</v>
      </c>
      <c r="G2693" s="10">
        <v>1096.7699620000001</v>
      </c>
      <c r="H2693" s="10">
        <v>0</v>
      </c>
      <c r="I2693" s="10">
        <v>7.21992996</v>
      </c>
      <c r="J2693" s="10">
        <v>33.105030263000003</v>
      </c>
      <c r="K2693" s="10">
        <v>34.835307499999999</v>
      </c>
      <c r="L2693" s="10">
        <v>0</v>
      </c>
      <c r="M2693" s="10">
        <f t="shared" si="47"/>
        <v>1752.496035273</v>
      </c>
    </row>
    <row r="2694" spans="1:13" x14ac:dyDescent="0.3">
      <c r="A2694" s="10">
        <v>7</v>
      </c>
      <c r="B2694" s="10" t="s">
        <v>1221</v>
      </c>
      <c r="C2694" s="164" t="s">
        <v>25114</v>
      </c>
      <c r="D2694" s="10" t="s">
        <v>23373</v>
      </c>
      <c r="E2694" s="10">
        <v>37.520613500000003</v>
      </c>
      <c r="F2694" s="10">
        <v>20.738011119999999</v>
      </c>
      <c r="G2694" s="10">
        <v>1497.2801099999999</v>
      </c>
      <c r="H2694" s="10">
        <v>0</v>
      </c>
      <c r="I2694" s="10">
        <v>1.8639702600000001</v>
      </c>
      <c r="J2694" s="10">
        <v>1.9679871878999999</v>
      </c>
      <c r="K2694" s="10">
        <v>45.391469999999998</v>
      </c>
      <c r="L2694" s="10">
        <v>0</v>
      </c>
      <c r="M2694" s="10">
        <f t="shared" si="47"/>
        <v>1604.7621620679001</v>
      </c>
    </row>
    <row r="2695" spans="1:13" x14ac:dyDescent="0.3">
      <c r="A2695" s="10">
        <v>7</v>
      </c>
      <c r="B2695" s="10" t="s">
        <v>1221</v>
      </c>
      <c r="C2695" s="164" t="s">
        <v>25115</v>
      </c>
      <c r="D2695" s="10" t="s">
        <v>954</v>
      </c>
      <c r="E2695" s="10">
        <v>91.960093000000001</v>
      </c>
      <c r="F2695" s="10">
        <v>248.87991231999999</v>
      </c>
      <c r="G2695" s="10">
        <v>125.83228</v>
      </c>
      <c r="H2695" s="10">
        <v>9.9411099999999995E-3</v>
      </c>
      <c r="I2695" s="10">
        <v>4.6966657700000001</v>
      </c>
      <c r="J2695" s="10">
        <v>21.238112609000002</v>
      </c>
      <c r="K2695" s="10">
        <v>3.8147255000000002</v>
      </c>
      <c r="L2695" s="10">
        <v>3.1869899999999998E-4</v>
      </c>
      <c r="M2695" s="10">
        <f t="shared" ref="M2695:M2758" si="48">SUM(E2695:L2695)</f>
        <v>496.43204900799998</v>
      </c>
    </row>
    <row r="2696" spans="1:13" x14ac:dyDescent="0.3">
      <c r="A2696" s="10">
        <v>7</v>
      </c>
      <c r="B2696" s="10" t="s">
        <v>1221</v>
      </c>
      <c r="C2696" s="164" t="s">
        <v>25116</v>
      </c>
      <c r="D2696" s="10" t="s">
        <v>23488</v>
      </c>
      <c r="E2696" s="10">
        <v>36.208655</v>
      </c>
      <c r="F2696" s="10">
        <v>157.3610377</v>
      </c>
      <c r="G2696" s="10">
        <v>10.161803300000001</v>
      </c>
      <c r="H2696" s="10">
        <v>0</v>
      </c>
      <c r="I2696" s="10">
        <v>1.8710798399999999</v>
      </c>
      <c r="J2696" s="10">
        <v>13.401159375000001</v>
      </c>
      <c r="K2696" s="10">
        <v>0.23012570800000001</v>
      </c>
      <c r="L2696" s="10">
        <v>0</v>
      </c>
      <c r="M2696" s="10">
        <f t="shared" si="48"/>
        <v>219.23386092299998</v>
      </c>
    </row>
    <row r="2697" spans="1:13" x14ac:dyDescent="0.3">
      <c r="A2697" s="10">
        <v>7</v>
      </c>
      <c r="B2697" s="10" t="s">
        <v>1221</v>
      </c>
      <c r="C2697" s="164" t="s">
        <v>25117</v>
      </c>
      <c r="D2697" s="10" t="s">
        <v>69</v>
      </c>
      <c r="E2697" s="10">
        <v>157.092241</v>
      </c>
      <c r="F2697" s="10">
        <v>320.29990998</v>
      </c>
      <c r="G2697" s="10">
        <v>267.66576800000001</v>
      </c>
      <c r="H2697" s="10">
        <v>1.4107400000000001E-2</v>
      </c>
      <c r="I2697" s="10">
        <v>8.3330178000000004</v>
      </c>
      <c r="J2697" s="10">
        <v>27.293606982</v>
      </c>
      <c r="K2697" s="10">
        <v>8.5030740999999992</v>
      </c>
      <c r="L2697" s="10">
        <v>4.5226400000000002E-4</v>
      </c>
      <c r="M2697" s="10">
        <f t="shared" si="48"/>
        <v>789.20217752600013</v>
      </c>
    </row>
    <row r="2698" spans="1:13" x14ac:dyDescent="0.3">
      <c r="A2698" s="10">
        <v>7</v>
      </c>
      <c r="B2698" s="10" t="s">
        <v>1221</v>
      </c>
      <c r="C2698" s="164" t="s">
        <v>25118</v>
      </c>
      <c r="D2698" s="10" t="s">
        <v>512</v>
      </c>
      <c r="E2698" s="10">
        <v>42.553111000000001</v>
      </c>
      <c r="F2698" s="10">
        <v>326.34082236</v>
      </c>
      <c r="G2698" s="10">
        <v>0</v>
      </c>
      <c r="H2698" s="10">
        <v>0</v>
      </c>
      <c r="I2698" s="10">
        <v>2.28782715</v>
      </c>
      <c r="J2698" s="10">
        <v>27.873676666000001</v>
      </c>
      <c r="K2698" s="10">
        <v>0</v>
      </c>
      <c r="L2698" s="10">
        <v>0</v>
      </c>
      <c r="M2698" s="10">
        <f t="shared" si="48"/>
        <v>399.055437176</v>
      </c>
    </row>
    <row r="2699" spans="1:13" x14ac:dyDescent="0.3">
      <c r="A2699" s="10">
        <v>7</v>
      </c>
      <c r="B2699" s="10" t="s">
        <v>1221</v>
      </c>
      <c r="C2699" s="164" t="s">
        <v>25119</v>
      </c>
      <c r="D2699" s="10" t="s">
        <v>23399</v>
      </c>
      <c r="E2699" s="10">
        <v>32.153649899999998</v>
      </c>
      <c r="F2699" s="10">
        <v>191.93130012</v>
      </c>
      <c r="G2699" s="10">
        <v>9.6130113999999995</v>
      </c>
      <c r="H2699" s="10">
        <v>0</v>
      </c>
      <c r="I2699" s="10">
        <v>1.6695952699999999</v>
      </c>
      <c r="J2699" s="10">
        <v>16.421455147</v>
      </c>
      <c r="K2699" s="10">
        <v>0.29142800899999999</v>
      </c>
      <c r="L2699" s="10">
        <v>0</v>
      </c>
      <c r="M2699" s="10">
        <f t="shared" si="48"/>
        <v>252.08043984599999</v>
      </c>
    </row>
    <row r="2700" spans="1:13" x14ac:dyDescent="0.3">
      <c r="A2700" s="10">
        <v>7</v>
      </c>
      <c r="B2700" s="10" t="s">
        <v>1221</v>
      </c>
      <c r="C2700" s="164" t="s">
        <v>25120</v>
      </c>
      <c r="D2700" s="10" t="s">
        <v>23401</v>
      </c>
      <c r="E2700" s="10">
        <v>26.694970400000003</v>
      </c>
      <c r="F2700" s="10">
        <v>117.68785645</v>
      </c>
      <c r="G2700" s="10">
        <v>0</v>
      </c>
      <c r="H2700" s="10">
        <v>0</v>
      </c>
      <c r="I2700" s="10">
        <v>1.3287149220000001</v>
      </c>
      <c r="J2700" s="10">
        <v>10.0690782</v>
      </c>
      <c r="K2700" s="10">
        <v>0</v>
      </c>
      <c r="L2700" s="10">
        <v>0</v>
      </c>
      <c r="M2700" s="10">
        <f t="shared" si="48"/>
        <v>155.78061997200001</v>
      </c>
    </row>
    <row r="2701" spans="1:13" x14ac:dyDescent="0.3">
      <c r="A2701" s="10">
        <v>7</v>
      </c>
      <c r="B2701" s="10" t="s">
        <v>1221</v>
      </c>
      <c r="C2701" s="164" t="s">
        <v>25121</v>
      </c>
      <c r="D2701" s="10" t="s">
        <v>443</v>
      </c>
      <c r="E2701" s="10">
        <v>1237.9293799999998</v>
      </c>
      <c r="F2701" s="10">
        <v>467.47897578999999</v>
      </c>
      <c r="G2701" s="10">
        <v>1112.6017764000001</v>
      </c>
      <c r="H2701" s="10">
        <v>0</v>
      </c>
      <c r="I2701" s="10">
        <v>40.942559300000006</v>
      </c>
      <c r="J2701" s="10">
        <v>40.029152639000003</v>
      </c>
      <c r="K2701" s="10">
        <v>33.729570234000001</v>
      </c>
      <c r="L2701" s="10">
        <v>0</v>
      </c>
      <c r="M2701" s="10">
        <f t="shared" si="48"/>
        <v>2932.7114143630006</v>
      </c>
    </row>
    <row r="2702" spans="1:13" x14ac:dyDescent="0.3">
      <c r="A2702" s="167" t="s">
        <v>27353</v>
      </c>
      <c r="C2702" s="164"/>
      <c r="E2702" s="151">
        <f>SUBTOTAL(9,E2290:E2701)</f>
        <v>217200.84823463002</v>
      </c>
      <c r="F2702" s="154">
        <f t="shared" ref="F2702:L2702" si="49">SUBTOTAL(9,F2290:F2701)</f>
        <v>142124.61381802303</v>
      </c>
      <c r="G2702" s="11">
        <f t="shared" si="49"/>
        <v>169316.48954751267</v>
      </c>
      <c r="H2702" s="11">
        <f t="shared" si="49"/>
        <v>4052.64970365</v>
      </c>
      <c r="I2702" s="12">
        <f t="shared" si="49"/>
        <v>10233.508973223001</v>
      </c>
      <c r="J2702" s="12">
        <f t="shared" si="49"/>
        <v>11959.691979608897</v>
      </c>
      <c r="K2702" s="11">
        <f t="shared" si="49"/>
        <v>5176.502581554204</v>
      </c>
      <c r="L2702" s="11">
        <f t="shared" si="49"/>
        <v>129.92252403000001</v>
      </c>
    </row>
    <row r="2703" spans="1:13" x14ac:dyDescent="0.3">
      <c r="A2703" s="10">
        <v>8</v>
      </c>
      <c r="B2703" s="10" t="s">
        <v>1109</v>
      </c>
      <c r="C2703" s="162" t="s">
        <v>22971</v>
      </c>
      <c r="D2703" s="10" t="s">
        <v>153</v>
      </c>
      <c r="E2703" s="10">
        <v>3150.04961</v>
      </c>
      <c r="F2703" s="10">
        <v>1625.3748889999999</v>
      </c>
      <c r="G2703" s="10">
        <v>836.55719570999997</v>
      </c>
      <c r="H2703" s="10">
        <v>0</v>
      </c>
      <c r="I2703" s="10">
        <v>157.86539300000001</v>
      </c>
      <c r="J2703" s="10">
        <v>135.58171268999999</v>
      </c>
      <c r="K2703" s="10">
        <v>25.068790274000001</v>
      </c>
      <c r="L2703" s="10">
        <v>0</v>
      </c>
      <c r="M2703" s="10">
        <f t="shared" si="48"/>
        <v>5930.4975906740001</v>
      </c>
    </row>
    <row r="2704" spans="1:13" x14ac:dyDescent="0.3">
      <c r="A2704" s="10">
        <v>8</v>
      </c>
      <c r="B2704" s="10" t="s">
        <v>1109</v>
      </c>
      <c r="C2704" s="162" t="s">
        <v>22973</v>
      </c>
      <c r="D2704" s="10" t="s">
        <v>22972</v>
      </c>
      <c r="E2704" s="10">
        <v>116.898662</v>
      </c>
      <c r="F2704" s="10">
        <v>129.74649826000001</v>
      </c>
      <c r="G2704" s="10">
        <v>23.301566300000001</v>
      </c>
      <c r="H2704" s="10">
        <v>0</v>
      </c>
      <c r="I2704" s="10">
        <v>6.0671719999999993</v>
      </c>
      <c r="J2704" s="10">
        <v>11.019294267999999</v>
      </c>
      <c r="K2704" s="10">
        <v>0.52769033200000004</v>
      </c>
      <c r="L2704" s="10">
        <v>0</v>
      </c>
      <c r="M2704" s="10">
        <f t="shared" si="48"/>
        <v>287.56088316000006</v>
      </c>
    </row>
    <row r="2705" spans="1:13" x14ac:dyDescent="0.3">
      <c r="A2705" s="10">
        <v>8</v>
      </c>
      <c r="B2705" s="10" t="s">
        <v>1109</v>
      </c>
      <c r="C2705" s="162" t="s">
        <v>22974</v>
      </c>
      <c r="D2705" s="10" t="s">
        <v>155</v>
      </c>
      <c r="E2705" s="10">
        <v>2131.5676100000001</v>
      </c>
      <c r="F2705" s="10">
        <v>1502.5670897</v>
      </c>
      <c r="G2705" s="10">
        <v>262.78449999999998</v>
      </c>
      <c r="H2705" s="10">
        <v>0</v>
      </c>
      <c r="I2705" s="10">
        <v>112.95034799999999</v>
      </c>
      <c r="J2705" s="10">
        <v>124.96380659</v>
      </c>
      <c r="K2705" s="10">
        <v>8.2414021999999996</v>
      </c>
      <c r="L2705" s="10">
        <v>0</v>
      </c>
      <c r="M2705" s="10">
        <f t="shared" si="48"/>
        <v>4143.0747564900003</v>
      </c>
    </row>
    <row r="2706" spans="1:13" x14ac:dyDescent="0.3">
      <c r="A2706" s="10">
        <v>8</v>
      </c>
      <c r="B2706" s="10" t="s">
        <v>1109</v>
      </c>
      <c r="C2706" s="162" t="s">
        <v>22976</v>
      </c>
      <c r="D2706" s="10" t="s">
        <v>22975</v>
      </c>
      <c r="E2706" s="10">
        <v>124.787093</v>
      </c>
      <c r="F2706" s="10">
        <v>59.402587676000003</v>
      </c>
      <c r="G2706" s="10">
        <v>0.85154799999999997</v>
      </c>
      <c r="H2706" s="10">
        <v>0</v>
      </c>
      <c r="I2706" s="10">
        <v>6.2368191099999999</v>
      </c>
      <c r="J2706" s="10">
        <v>4.7520607387</v>
      </c>
      <c r="K2706" s="10">
        <v>1.9284320000000001E-2</v>
      </c>
      <c r="L2706" s="10">
        <v>0</v>
      </c>
      <c r="M2706" s="10">
        <f t="shared" si="48"/>
        <v>196.04939284470001</v>
      </c>
    </row>
    <row r="2707" spans="1:13" x14ac:dyDescent="0.3">
      <c r="A2707" s="10">
        <v>8</v>
      </c>
      <c r="B2707" s="10" t="s">
        <v>1109</v>
      </c>
      <c r="C2707" s="162" t="s">
        <v>22978</v>
      </c>
      <c r="D2707" s="10" t="s">
        <v>22977</v>
      </c>
      <c r="E2707" s="10">
        <v>265.27819199999999</v>
      </c>
      <c r="F2707" s="10">
        <v>94.422106854000006</v>
      </c>
      <c r="G2707" s="10">
        <v>807.03210300000001</v>
      </c>
      <c r="H2707" s="10">
        <v>0</v>
      </c>
      <c r="I2707" s="10">
        <v>12.772931179999999</v>
      </c>
      <c r="J2707" s="10">
        <v>7.3672274083999998</v>
      </c>
      <c r="K2707" s="10">
        <v>24.751440989999999</v>
      </c>
      <c r="L2707" s="10">
        <v>0</v>
      </c>
      <c r="M2707" s="10">
        <f t="shared" si="48"/>
        <v>1211.6240014323998</v>
      </c>
    </row>
    <row r="2708" spans="1:13" x14ac:dyDescent="0.3">
      <c r="A2708" s="10">
        <v>8</v>
      </c>
      <c r="B2708" s="10" t="s">
        <v>1109</v>
      </c>
      <c r="C2708" s="162" t="s">
        <v>22980</v>
      </c>
      <c r="D2708" s="10" t="s">
        <v>22979</v>
      </c>
      <c r="E2708" s="10">
        <v>73.73019699999999</v>
      </c>
      <c r="F2708" s="10">
        <v>87.750795109999999</v>
      </c>
      <c r="G2708" s="10">
        <v>733.74987099999998</v>
      </c>
      <c r="H2708" s="10">
        <v>0</v>
      </c>
      <c r="I2708" s="10">
        <v>3.6440037799999998</v>
      </c>
      <c r="J2708" s="10">
        <v>6.3269867850999999</v>
      </c>
      <c r="K2708" s="10">
        <v>22.685516310000001</v>
      </c>
      <c r="L2708" s="10">
        <v>0</v>
      </c>
      <c r="M2708" s="10">
        <f t="shared" si="48"/>
        <v>927.88736998510001</v>
      </c>
    </row>
    <row r="2709" spans="1:13" x14ac:dyDescent="0.3">
      <c r="A2709" s="10">
        <v>8</v>
      </c>
      <c r="B2709" s="10" t="s">
        <v>1109</v>
      </c>
      <c r="C2709" s="162" t="s">
        <v>22981</v>
      </c>
      <c r="D2709" s="10" t="s">
        <v>156</v>
      </c>
      <c r="E2709" s="10">
        <v>853.28566999999998</v>
      </c>
      <c r="F2709" s="10">
        <v>1022.0761216</v>
      </c>
      <c r="G2709" s="10">
        <v>183.00231894999999</v>
      </c>
      <c r="H2709" s="10">
        <v>0</v>
      </c>
      <c r="I2709" s="10">
        <v>44.509939000000003</v>
      </c>
      <c r="J2709" s="10">
        <v>85.024847370000003</v>
      </c>
      <c r="K2709" s="10">
        <v>5.6035107157999997</v>
      </c>
      <c r="L2709" s="10">
        <v>0</v>
      </c>
      <c r="M2709" s="10">
        <f t="shared" si="48"/>
        <v>2193.5024076357995</v>
      </c>
    </row>
    <row r="2710" spans="1:13" x14ac:dyDescent="0.3">
      <c r="A2710" s="10">
        <v>8</v>
      </c>
      <c r="B2710" s="10" t="s">
        <v>1109</v>
      </c>
      <c r="C2710" s="162" t="s">
        <v>22983</v>
      </c>
      <c r="D2710" s="10" t="s">
        <v>22982</v>
      </c>
      <c r="E2710" s="10">
        <v>317.46441900000002</v>
      </c>
      <c r="F2710" s="10">
        <v>145.88489594000001</v>
      </c>
      <c r="G2710" s="10">
        <v>0</v>
      </c>
      <c r="H2710" s="10">
        <v>0</v>
      </c>
      <c r="I2710" s="10">
        <v>14.459971400000001</v>
      </c>
      <c r="J2710" s="10">
        <v>12.207250128</v>
      </c>
      <c r="K2710" s="10">
        <v>0</v>
      </c>
      <c r="L2710" s="10">
        <v>0</v>
      </c>
      <c r="M2710" s="10">
        <f t="shared" si="48"/>
        <v>490.01653646799997</v>
      </c>
    </row>
    <row r="2711" spans="1:13" x14ac:dyDescent="0.3">
      <c r="A2711" s="10">
        <v>8</v>
      </c>
      <c r="B2711" s="10" t="s">
        <v>1109</v>
      </c>
      <c r="C2711" s="162" t="s">
        <v>22985</v>
      </c>
      <c r="D2711" s="10" t="s">
        <v>22984</v>
      </c>
      <c r="E2711" s="10">
        <v>152.74240799999998</v>
      </c>
      <c r="F2711" s="10">
        <v>56.159900542000003</v>
      </c>
      <c r="G2711" s="10">
        <v>0</v>
      </c>
      <c r="H2711" s="10">
        <v>0</v>
      </c>
      <c r="I2711" s="10">
        <v>7.7748922</v>
      </c>
      <c r="J2711" s="10">
        <v>4.7289913976999998</v>
      </c>
      <c r="K2711" s="10">
        <v>0</v>
      </c>
      <c r="L2711" s="10">
        <v>0</v>
      </c>
      <c r="M2711" s="10">
        <f t="shared" si="48"/>
        <v>221.40619213970001</v>
      </c>
    </row>
    <row r="2712" spans="1:13" x14ac:dyDescent="0.3">
      <c r="A2712" s="10">
        <v>8</v>
      </c>
      <c r="B2712" s="10" t="s">
        <v>1109</v>
      </c>
      <c r="C2712" s="162" t="s">
        <v>22987</v>
      </c>
      <c r="D2712" s="10" t="s">
        <v>22986</v>
      </c>
      <c r="E2712" s="10">
        <v>184.00138570000001</v>
      </c>
      <c r="F2712" s="10">
        <v>99.298841152999998</v>
      </c>
      <c r="G2712" s="10">
        <v>298.43848000000003</v>
      </c>
      <c r="H2712" s="10">
        <v>0</v>
      </c>
      <c r="I2712" s="10">
        <v>8.7779974500000009</v>
      </c>
      <c r="J2712" s="10">
        <v>7.3987375608999999</v>
      </c>
      <c r="K2712" s="10">
        <v>9.4806410700000008</v>
      </c>
      <c r="L2712" s="10">
        <v>0</v>
      </c>
      <c r="M2712" s="10">
        <f t="shared" si="48"/>
        <v>607.39608293390017</v>
      </c>
    </row>
    <row r="2713" spans="1:13" x14ac:dyDescent="0.3">
      <c r="A2713" s="10">
        <v>8</v>
      </c>
      <c r="B2713" s="10" t="s">
        <v>1109</v>
      </c>
      <c r="C2713" s="162" t="s">
        <v>22989</v>
      </c>
      <c r="D2713" s="10" t="s">
        <v>22988</v>
      </c>
      <c r="E2713" s="10">
        <v>710.85091100000011</v>
      </c>
      <c r="F2713" s="10">
        <v>26.581094705000002</v>
      </c>
      <c r="G2713" s="10">
        <v>1.3185100000000001</v>
      </c>
      <c r="H2713" s="10">
        <v>0</v>
      </c>
      <c r="I2713" s="10">
        <v>22.8046416</v>
      </c>
      <c r="J2713" s="10">
        <v>2.1769572295000001</v>
      </c>
      <c r="K2713" s="10">
        <v>2.9859299999999998E-2</v>
      </c>
      <c r="L2713" s="10">
        <v>0</v>
      </c>
      <c r="M2713" s="10">
        <f t="shared" si="48"/>
        <v>763.76197383450005</v>
      </c>
    </row>
    <row r="2714" spans="1:13" x14ac:dyDescent="0.3">
      <c r="A2714" s="10">
        <v>8</v>
      </c>
      <c r="B2714" s="10" t="s">
        <v>1109</v>
      </c>
      <c r="C2714" s="162" t="s">
        <v>22991</v>
      </c>
      <c r="D2714" s="10" t="s">
        <v>22990</v>
      </c>
      <c r="E2714" s="10">
        <v>89.444437999999991</v>
      </c>
      <c r="F2714" s="10">
        <v>89.559748483000007</v>
      </c>
      <c r="G2714" s="10">
        <v>39.530267899999998</v>
      </c>
      <c r="H2714" s="10">
        <v>0</v>
      </c>
      <c r="I2714" s="10">
        <v>4.4657021500000003</v>
      </c>
      <c r="J2714" s="10">
        <v>7.4547762618000002</v>
      </c>
      <c r="K2714" s="10">
        <v>0.89520745000000002</v>
      </c>
      <c r="L2714" s="10">
        <v>0</v>
      </c>
      <c r="M2714" s="10">
        <f t="shared" si="48"/>
        <v>231.3501402448</v>
      </c>
    </row>
    <row r="2715" spans="1:13" x14ac:dyDescent="0.3">
      <c r="A2715" s="10">
        <v>8</v>
      </c>
      <c r="B2715" s="10" t="s">
        <v>1109</v>
      </c>
      <c r="C2715" s="162" t="s">
        <v>22993</v>
      </c>
      <c r="D2715" s="10" t="s">
        <v>22992</v>
      </c>
      <c r="E2715" s="10">
        <v>83.668118000000007</v>
      </c>
      <c r="F2715" s="10">
        <v>58.308782155000003</v>
      </c>
      <c r="G2715" s="10">
        <v>23.611988</v>
      </c>
      <c r="H2715" s="10">
        <v>0</v>
      </c>
      <c r="I2715" s="10">
        <v>4.0848208100000001</v>
      </c>
      <c r="J2715" s="10">
        <v>4.8285945881999996</v>
      </c>
      <c r="K2715" s="10">
        <v>0.53471990999999996</v>
      </c>
      <c r="L2715" s="10">
        <v>0</v>
      </c>
      <c r="M2715" s="10">
        <f t="shared" si="48"/>
        <v>175.0370234632</v>
      </c>
    </row>
    <row r="2716" spans="1:13" x14ac:dyDescent="0.3">
      <c r="A2716" s="10">
        <v>8</v>
      </c>
      <c r="B2716" s="10" t="s">
        <v>1109</v>
      </c>
      <c r="C2716" s="162" t="s">
        <v>22995</v>
      </c>
      <c r="D2716" s="10" t="s">
        <v>22994</v>
      </c>
      <c r="E2716" s="10">
        <v>42.439563</v>
      </c>
      <c r="F2716" s="10">
        <v>98.627225361000001</v>
      </c>
      <c r="G2716" s="10">
        <v>22.870165400000001</v>
      </c>
      <c r="H2716" s="10">
        <v>0</v>
      </c>
      <c r="I2716" s="10">
        <v>2.1615963200000001</v>
      </c>
      <c r="J2716" s="10">
        <v>7.8828401632</v>
      </c>
      <c r="K2716" s="10">
        <v>0.51792164799999996</v>
      </c>
      <c r="L2716" s="10">
        <v>0</v>
      </c>
      <c r="M2716" s="10">
        <f t="shared" si="48"/>
        <v>174.49931189219998</v>
      </c>
    </row>
    <row r="2717" spans="1:13" x14ac:dyDescent="0.3">
      <c r="A2717" s="10">
        <v>8</v>
      </c>
      <c r="B2717" s="10" t="s">
        <v>1109</v>
      </c>
      <c r="C2717" s="162" t="s">
        <v>22996</v>
      </c>
      <c r="D2717" s="10" t="s">
        <v>838</v>
      </c>
      <c r="E2717" s="10">
        <v>31.943980100000001</v>
      </c>
      <c r="F2717" s="10">
        <v>31.517685910000001</v>
      </c>
      <c r="G2717" s="10">
        <v>0</v>
      </c>
      <c r="H2717" s="10">
        <v>0</v>
      </c>
      <c r="I2717" s="10">
        <v>1.6194212000000001</v>
      </c>
      <c r="J2717" s="10">
        <v>2.6011332627999999</v>
      </c>
      <c r="K2717" s="10">
        <v>0</v>
      </c>
      <c r="L2717" s="10">
        <v>0</v>
      </c>
      <c r="M2717" s="10">
        <f t="shared" si="48"/>
        <v>67.682220472800012</v>
      </c>
    </row>
    <row r="2718" spans="1:13" x14ac:dyDescent="0.3">
      <c r="A2718" s="10">
        <v>8</v>
      </c>
      <c r="B2718" s="10" t="s">
        <v>1109</v>
      </c>
      <c r="C2718" s="162" t="s">
        <v>22998</v>
      </c>
      <c r="D2718" s="10" t="s">
        <v>22997</v>
      </c>
      <c r="E2718" s="10">
        <v>207.288701</v>
      </c>
      <c r="F2718" s="10">
        <v>200.23579444999999</v>
      </c>
      <c r="G2718" s="10">
        <v>311.57635219999997</v>
      </c>
      <c r="H2718" s="10">
        <v>0</v>
      </c>
      <c r="I2718" s="10">
        <v>10.7835348</v>
      </c>
      <c r="J2718" s="10">
        <v>18.228956143000001</v>
      </c>
      <c r="K2718" s="10">
        <v>9.8979961910000007</v>
      </c>
      <c r="L2718" s="10">
        <v>0</v>
      </c>
      <c r="M2718" s="10">
        <f t="shared" si="48"/>
        <v>758.01133478399993</v>
      </c>
    </row>
    <row r="2719" spans="1:13" x14ac:dyDescent="0.3">
      <c r="A2719" s="10">
        <v>8</v>
      </c>
      <c r="B2719" s="10" t="s">
        <v>1109</v>
      </c>
      <c r="C2719" s="162" t="s">
        <v>22999</v>
      </c>
      <c r="D2719" s="10" t="s">
        <v>158</v>
      </c>
      <c r="E2719" s="10">
        <v>2636.9793399999999</v>
      </c>
      <c r="F2719" s="10">
        <v>2066.0322551999998</v>
      </c>
      <c r="G2719" s="10">
        <v>732.12402267000004</v>
      </c>
      <c r="H2719" s="10">
        <v>0</v>
      </c>
      <c r="I2719" s="10">
        <v>139.39271299999999</v>
      </c>
      <c r="J2719" s="10">
        <v>163.06393691</v>
      </c>
      <c r="K2719" s="10">
        <v>20.417727325000001</v>
      </c>
      <c r="L2719" s="10">
        <v>0</v>
      </c>
      <c r="M2719" s="10">
        <f t="shared" si="48"/>
        <v>5758.0099951049997</v>
      </c>
    </row>
    <row r="2720" spans="1:13" x14ac:dyDescent="0.3">
      <c r="A2720" s="10">
        <v>8</v>
      </c>
      <c r="B2720" s="10" t="s">
        <v>1109</v>
      </c>
      <c r="C2720" s="162" t="s">
        <v>23001</v>
      </c>
      <c r="D2720" s="10" t="s">
        <v>23000</v>
      </c>
      <c r="E2720" s="10">
        <v>50.468411600000003</v>
      </c>
      <c r="F2720" s="10">
        <v>40.222973179999997</v>
      </c>
      <c r="G2720" s="10">
        <v>0</v>
      </c>
      <c r="H2720" s="10">
        <v>0</v>
      </c>
      <c r="I2720" s="10">
        <v>2.4558452200000001</v>
      </c>
      <c r="J2720" s="10">
        <v>3.2706091797000001</v>
      </c>
      <c r="K2720" s="10">
        <v>0</v>
      </c>
      <c r="L2720" s="10">
        <v>0</v>
      </c>
      <c r="M2720" s="10">
        <f t="shared" si="48"/>
        <v>96.417839179699996</v>
      </c>
    </row>
    <row r="2721" spans="1:13" x14ac:dyDescent="0.3">
      <c r="A2721" s="10">
        <v>8</v>
      </c>
      <c r="B2721" s="10" t="s">
        <v>1109</v>
      </c>
      <c r="C2721" s="162" t="s">
        <v>23002</v>
      </c>
      <c r="D2721" s="10" t="s">
        <v>159</v>
      </c>
      <c r="E2721" s="10">
        <v>1882.31791</v>
      </c>
      <c r="F2721" s="10">
        <v>1302.7712598999999</v>
      </c>
      <c r="G2721" s="10">
        <v>698.736222</v>
      </c>
      <c r="H2721" s="10">
        <v>0</v>
      </c>
      <c r="I2721" s="10">
        <v>83.309343999999996</v>
      </c>
      <c r="J2721" s="10">
        <v>107.90779089999999</v>
      </c>
      <c r="K2721" s="10">
        <v>21.664054700000001</v>
      </c>
      <c r="L2721" s="10">
        <v>0</v>
      </c>
      <c r="M2721" s="10">
        <f t="shared" si="48"/>
        <v>4096.7065814999996</v>
      </c>
    </row>
    <row r="2722" spans="1:13" x14ac:dyDescent="0.3">
      <c r="A2722" s="10">
        <v>8</v>
      </c>
      <c r="B2722" s="10" t="s">
        <v>1109</v>
      </c>
      <c r="C2722" s="162" t="s">
        <v>23004</v>
      </c>
      <c r="D2722" s="10" t="s">
        <v>23003</v>
      </c>
      <c r="E2722" s="10">
        <v>960.49923000000001</v>
      </c>
      <c r="F2722" s="10">
        <v>333.18493787</v>
      </c>
      <c r="G2722" s="10">
        <v>448.80256000000003</v>
      </c>
      <c r="H2722" s="10">
        <v>0</v>
      </c>
      <c r="I2722" s="10">
        <v>33.066066800000002</v>
      </c>
      <c r="J2722" s="10">
        <v>27.572380120999998</v>
      </c>
      <c r="K2722" s="10">
        <v>13.92485061</v>
      </c>
      <c r="L2722" s="10">
        <v>0</v>
      </c>
      <c r="M2722" s="10">
        <f t="shared" si="48"/>
        <v>1817.0500254010001</v>
      </c>
    </row>
    <row r="2723" spans="1:13" x14ac:dyDescent="0.3">
      <c r="A2723" s="10">
        <v>8</v>
      </c>
      <c r="B2723" s="10" t="s">
        <v>1109</v>
      </c>
      <c r="C2723" s="162" t="s">
        <v>23007</v>
      </c>
      <c r="D2723" s="10" t="s">
        <v>160</v>
      </c>
      <c r="E2723" s="10">
        <v>2765.4959399999998</v>
      </c>
      <c r="F2723" s="10">
        <v>1801.7139898999999</v>
      </c>
      <c r="G2723" s="10">
        <v>925.58141773</v>
      </c>
      <c r="H2723" s="10">
        <v>0</v>
      </c>
      <c r="I2723" s="10">
        <v>141.78790000000001</v>
      </c>
      <c r="J2723" s="10">
        <v>149.32050677000001</v>
      </c>
      <c r="K2723" s="10">
        <v>28.697316260000001</v>
      </c>
      <c r="L2723" s="10">
        <v>0</v>
      </c>
      <c r="M2723" s="10">
        <f t="shared" si="48"/>
        <v>5812.5970706600001</v>
      </c>
    </row>
    <row r="2724" spans="1:13" x14ac:dyDescent="0.3">
      <c r="A2724" s="10">
        <v>8</v>
      </c>
      <c r="B2724" s="10" t="s">
        <v>1109</v>
      </c>
      <c r="C2724" s="162" t="s">
        <v>23006</v>
      </c>
      <c r="D2724" s="10" t="s">
        <v>23005</v>
      </c>
      <c r="E2724" s="10">
        <v>547.51309100000003</v>
      </c>
      <c r="F2724" s="10">
        <v>108.26384803000001</v>
      </c>
      <c r="G2724" s="10">
        <v>135.35781</v>
      </c>
      <c r="H2724" s="10">
        <v>0</v>
      </c>
      <c r="I2724" s="10">
        <v>21.1606512</v>
      </c>
      <c r="J2724" s="10">
        <v>9.1599842846000001</v>
      </c>
      <c r="K2724" s="10">
        <v>4.2999831000000004</v>
      </c>
      <c r="L2724" s="10">
        <v>0</v>
      </c>
      <c r="M2724" s="10">
        <f t="shared" si="48"/>
        <v>825.75536761459989</v>
      </c>
    </row>
    <row r="2725" spans="1:13" x14ac:dyDescent="0.3">
      <c r="A2725" s="10">
        <v>8</v>
      </c>
      <c r="B2725" s="10" t="s">
        <v>1109</v>
      </c>
      <c r="C2725" s="162" t="s">
        <v>23008</v>
      </c>
      <c r="D2725" s="10" t="s">
        <v>1006</v>
      </c>
      <c r="E2725" s="10">
        <v>235.75935000000001</v>
      </c>
      <c r="F2725" s="10">
        <v>88.860535690999995</v>
      </c>
      <c r="G2725" s="10">
        <v>10.428832099999999</v>
      </c>
      <c r="H2725" s="10">
        <v>0</v>
      </c>
      <c r="I2725" s="10">
        <v>12.0414349</v>
      </c>
      <c r="J2725" s="10">
        <v>7.3743127362000003</v>
      </c>
      <c r="K2725" s="10">
        <v>0.23617284499999999</v>
      </c>
      <c r="L2725" s="10">
        <v>0</v>
      </c>
      <c r="M2725" s="10">
        <f t="shared" si="48"/>
        <v>354.70063827220008</v>
      </c>
    </row>
    <row r="2726" spans="1:13" x14ac:dyDescent="0.3">
      <c r="A2726" s="10">
        <v>8</v>
      </c>
      <c r="B2726" s="10" t="s">
        <v>1109</v>
      </c>
      <c r="C2726" s="162" t="s">
        <v>23009</v>
      </c>
      <c r="D2726" s="10" t="s">
        <v>162</v>
      </c>
      <c r="E2726" s="10">
        <v>1025.24729</v>
      </c>
      <c r="F2726" s="10">
        <v>277.71231420999999</v>
      </c>
      <c r="G2726" s="10">
        <v>517.66580799999997</v>
      </c>
      <c r="H2726" s="10">
        <v>0</v>
      </c>
      <c r="I2726" s="10">
        <v>36.343594500000002</v>
      </c>
      <c r="J2726" s="10">
        <v>21.100473008000002</v>
      </c>
      <c r="K2726" s="10">
        <v>16.050065100000001</v>
      </c>
      <c r="L2726" s="10">
        <v>0</v>
      </c>
      <c r="M2726" s="10">
        <f t="shared" si="48"/>
        <v>1894.1195448180001</v>
      </c>
    </row>
    <row r="2727" spans="1:13" x14ac:dyDescent="0.3">
      <c r="A2727" s="10">
        <v>8</v>
      </c>
      <c r="B2727" s="10" t="s">
        <v>1109</v>
      </c>
      <c r="C2727" s="162" t="s">
        <v>23011</v>
      </c>
      <c r="D2727" s="10" t="s">
        <v>23010</v>
      </c>
      <c r="E2727" s="10">
        <v>41.160747000000001</v>
      </c>
      <c r="F2727" s="10">
        <v>96.353769811000006</v>
      </c>
      <c r="G2727" s="10">
        <v>177.83929000000001</v>
      </c>
      <c r="H2727" s="10">
        <v>0</v>
      </c>
      <c r="I2727" s="10">
        <v>2.0762733500000001</v>
      </c>
      <c r="J2727" s="10">
        <v>8.1797868585</v>
      </c>
      <c r="K2727" s="10">
        <v>5.5138436999999998</v>
      </c>
      <c r="L2727" s="10">
        <v>0</v>
      </c>
      <c r="M2727" s="10">
        <f t="shared" si="48"/>
        <v>331.12371071950002</v>
      </c>
    </row>
    <row r="2728" spans="1:13" x14ac:dyDescent="0.3">
      <c r="A2728" s="10">
        <v>8</v>
      </c>
      <c r="B2728" s="10" t="s">
        <v>1109</v>
      </c>
      <c r="C2728" s="162" t="s">
        <v>23013</v>
      </c>
      <c r="D2728" s="10" t="s">
        <v>23012</v>
      </c>
      <c r="E2728" s="10">
        <v>185.61532699999998</v>
      </c>
      <c r="F2728" s="10">
        <v>174.2633817</v>
      </c>
      <c r="G2728" s="10">
        <v>714.87948100000006</v>
      </c>
      <c r="H2728" s="10">
        <v>0</v>
      </c>
      <c r="I2728" s="10">
        <v>9.2549232000000003</v>
      </c>
      <c r="J2728" s="10">
        <v>13.819475182</v>
      </c>
      <c r="K2728" s="10">
        <v>22.164583100000002</v>
      </c>
      <c r="L2728" s="10">
        <v>0</v>
      </c>
      <c r="M2728" s="10">
        <f t="shared" si="48"/>
        <v>1119.9971711819999</v>
      </c>
    </row>
    <row r="2729" spans="1:13" x14ac:dyDescent="0.3">
      <c r="A2729" s="10">
        <v>8</v>
      </c>
      <c r="B2729" s="10" t="s">
        <v>1109</v>
      </c>
      <c r="C2729" s="162" t="s">
        <v>23015</v>
      </c>
      <c r="D2729" s="10" t="s">
        <v>23014</v>
      </c>
      <c r="E2729" s="10">
        <v>166.32706400000001</v>
      </c>
      <c r="F2729" s="10">
        <v>204.84291073</v>
      </c>
      <c r="G2729" s="10">
        <v>21.0749</v>
      </c>
      <c r="H2729" s="10">
        <v>0</v>
      </c>
      <c r="I2729" s="10">
        <v>8.2555111600000011</v>
      </c>
      <c r="J2729" s="10">
        <v>19.309917551000002</v>
      </c>
      <c r="K2729" s="10">
        <v>0.66949599999999998</v>
      </c>
      <c r="L2729" s="10">
        <v>0</v>
      </c>
      <c r="M2729" s="10">
        <f t="shared" si="48"/>
        <v>420.47979944100007</v>
      </c>
    </row>
    <row r="2730" spans="1:13" x14ac:dyDescent="0.3">
      <c r="A2730" s="10">
        <v>8</v>
      </c>
      <c r="B2730" s="10" t="s">
        <v>1109</v>
      </c>
      <c r="C2730" s="162" t="s">
        <v>23017</v>
      </c>
      <c r="D2730" s="10" t="s">
        <v>23016</v>
      </c>
      <c r="E2730" s="10">
        <v>6.3875308999999998</v>
      </c>
      <c r="F2730" s="10">
        <v>8.1942827733999994</v>
      </c>
      <c r="G2730" s="10">
        <v>0</v>
      </c>
      <c r="H2730" s="10">
        <v>0</v>
      </c>
      <c r="I2730" s="10">
        <v>0.321563714</v>
      </c>
      <c r="J2730" s="10">
        <v>0.47388670789999998</v>
      </c>
      <c r="K2730" s="10">
        <v>0</v>
      </c>
      <c r="L2730" s="10">
        <v>0</v>
      </c>
      <c r="M2730" s="10">
        <f t="shared" si="48"/>
        <v>15.377264095299999</v>
      </c>
    </row>
    <row r="2731" spans="1:13" x14ac:dyDescent="0.3">
      <c r="A2731" s="10">
        <v>8</v>
      </c>
      <c r="B2731" s="10" t="s">
        <v>1109</v>
      </c>
      <c r="C2731" s="162" t="s">
        <v>23019</v>
      </c>
      <c r="D2731" s="10" t="s">
        <v>23018</v>
      </c>
      <c r="E2731" s="10">
        <v>459.25523399999997</v>
      </c>
      <c r="F2731" s="10">
        <v>104.36319351</v>
      </c>
      <c r="G2731" s="10">
        <v>159.3012147</v>
      </c>
      <c r="H2731" s="10">
        <v>0</v>
      </c>
      <c r="I2731" s="10">
        <v>15.1242515</v>
      </c>
      <c r="J2731" s="10">
        <v>8.4719906382999994</v>
      </c>
      <c r="K2731" s="10">
        <v>4.7437754500000002</v>
      </c>
      <c r="L2731" s="10">
        <v>0</v>
      </c>
      <c r="M2731" s="10">
        <f t="shared" si="48"/>
        <v>751.25965979829994</v>
      </c>
    </row>
    <row r="2732" spans="1:13" x14ac:dyDescent="0.3">
      <c r="A2732" s="10">
        <v>8</v>
      </c>
      <c r="B2732" s="10" t="s">
        <v>1109</v>
      </c>
      <c r="C2732" s="162" t="s">
        <v>23020</v>
      </c>
      <c r="D2732" s="10" t="s">
        <v>163</v>
      </c>
      <c r="E2732" s="10">
        <v>13.4757088</v>
      </c>
      <c r="F2732" s="10">
        <v>76.232836208999998</v>
      </c>
      <c r="G2732" s="10">
        <v>0</v>
      </c>
      <c r="H2732" s="10">
        <v>0</v>
      </c>
      <c r="I2732" s="10">
        <v>0.67392055400000006</v>
      </c>
      <c r="J2732" s="10">
        <v>6.1506432975000003</v>
      </c>
      <c r="K2732" s="10">
        <v>0</v>
      </c>
      <c r="L2732" s="10">
        <v>0</v>
      </c>
      <c r="M2732" s="10">
        <f t="shared" si="48"/>
        <v>96.533108860500008</v>
      </c>
    </row>
    <row r="2733" spans="1:13" x14ac:dyDescent="0.3">
      <c r="A2733" s="10">
        <v>8</v>
      </c>
      <c r="B2733" s="10" t="s">
        <v>1109</v>
      </c>
      <c r="C2733" s="162" t="s">
        <v>23021</v>
      </c>
      <c r="D2733" s="10" t="s">
        <v>23</v>
      </c>
      <c r="E2733" s="10">
        <v>2113.4460199999999</v>
      </c>
      <c r="F2733" s="10">
        <v>1737.5032772</v>
      </c>
      <c r="G2733" s="10">
        <v>254.6269934</v>
      </c>
      <c r="H2733" s="10">
        <v>0</v>
      </c>
      <c r="I2733" s="10">
        <v>109.639503</v>
      </c>
      <c r="J2733" s="10">
        <v>144.22676182000001</v>
      </c>
      <c r="K2733" s="10">
        <v>7.8769241036000004</v>
      </c>
      <c r="L2733" s="10">
        <v>0</v>
      </c>
      <c r="M2733" s="10">
        <f t="shared" si="48"/>
        <v>4367.3194795236004</v>
      </c>
    </row>
    <row r="2734" spans="1:13" x14ac:dyDescent="0.3">
      <c r="A2734" s="10">
        <v>8</v>
      </c>
      <c r="B2734" s="10" t="s">
        <v>1109</v>
      </c>
      <c r="C2734" s="162" t="s">
        <v>23023</v>
      </c>
      <c r="D2734" s="10" t="s">
        <v>23022</v>
      </c>
      <c r="E2734" s="10">
        <v>142.46382300000002</v>
      </c>
      <c r="F2734" s="10">
        <v>78.491010001999996</v>
      </c>
      <c r="G2734" s="10">
        <v>63.965649120000002</v>
      </c>
      <c r="H2734" s="10">
        <v>0</v>
      </c>
      <c r="I2734" s="10">
        <v>6.8112698200000006</v>
      </c>
      <c r="J2734" s="10">
        <v>6.0723155577999997</v>
      </c>
      <c r="K2734" s="10">
        <v>1.4485759650000001</v>
      </c>
      <c r="L2734" s="10">
        <v>0</v>
      </c>
      <c r="M2734" s="10">
        <f t="shared" si="48"/>
        <v>299.25264346479997</v>
      </c>
    </row>
    <row r="2735" spans="1:13" x14ac:dyDescent="0.3">
      <c r="A2735" s="10">
        <v>8</v>
      </c>
      <c r="B2735" s="10" t="s">
        <v>1109</v>
      </c>
      <c r="C2735" s="162" t="s">
        <v>23025</v>
      </c>
      <c r="D2735" s="10" t="s">
        <v>23024</v>
      </c>
      <c r="E2735" s="10">
        <v>744.84833400000002</v>
      </c>
      <c r="F2735" s="10">
        <v>453.76419485999998</v>
      </c>
      <c r="G2735" s="10">
        <v>43.574993730000003</v>
      </c>
      <c r="H2735" s="10">
        <v>0</v>
      </c>
      <c r="I2735" s="10">
        <v>23.585718400000001</v>
      </c>
      <c r="J2735" s="10">
        <v>38.779900271000002</v>
      </c>
      <c r="K2735" s="10">
        <v>0.986805759</v>
      </c>
      <c r="L2735" s="10">
        <v>0</v>
      </c>
      <c r="M2735" s="10">
        <f t="shared" si="48"/>
        <v>1305.53994702</v>
      </c>
    </row>
    <row r="2736" spans="1:13" x14ac:dyDescent="0.3">
      <c r="A2736" s="10">
        <v>8</v>
      </c>
      <c r="B2736" s="10" t="s">
        <v>1109</v>
      </c>
      <c r="C2736" s="162" t="s">
        <v>23027</v>
      </c>
      <c r="D2736" s="10" t="s">
        <v>164</v>
      </c>
      <c r="E2736" s="10">
        <v>303.76811099999998</v>
      </c>
      <c r="F2736" s="10">
        <v>319.35059651</v>
      </c>
      <c r="G2736" s="10">
        <v>0</v>
      </c>
      <c r="H2736" s="10">
        <v>0</v>
      </c>
      <c r="I2736" s="10">
        <v>16.159557400000001</v>
      </c>
      <c r="J2736" s="10">
        <v>25.782347876999999</v>
      </c>
      <c r="K2736" s="10">
        <v>0</v>
      </c>
      <c r="L2736" s="10">
        <v>0</v>
      </c>
      <c r="M2736" s="10">
        <f t="shared" si="48"/>
        <v>665.06061278699997</v>
      </c>
    </row>
    <row r="2737" spans="1:13" x14ac:dyDescent="0.3">
      <c r="A2737" s="10">
        <v>8</v>
      </c>
      <c r="B2737" s="10" t="s">
        <v>1109</v>
      </c>
      <c r="C2737" s="162" t="s">
        <v>23026</v>
      </c>
      <c r="D2737" s="10" t="s">
        <v>95</v>
      </c>
      <c r="E2737" s="10">
        <v>29.249709500000002</v>
      </c>
      <c r="F2737" s="10">
        <v>19.134996645000001</v>
      </c>
      <c r="G2737" s="10">
        <v>0</v>
      </c>
      <c r="H2737" s="10">
        <v>0</v>
      </c>
      <c r="I2737" s="10">
        <v>1.5976407099999999</v>
      </c>
      <c r="J2737" s="10">
        <v>1.313360635</v>
      </c>
      <c r="K2737" s="10">
        <v>0</v>
      </c>
      <c r="L2737" s="10">
        <v>0</v>
      </c>
      <c r="M2737" s="10">
        <f t="shared" si="48"/>
        <v>51.295707490000005</v>
      </c>
    </row>
    <row r="2738" spans="1:13" x14ac:dyDescent="0.3">
      <c r="A2738" s="10">
        <v>8</v>
      </c>
      <c r="B2738" s="10" t="s">
        <v>1109</v>
      </c>
      <c r="C2738" s="162" t="s">
        <v>23028</v>
      </c>
      <c r="D2738" s="10" t="s">
        <v>166</v>
      </c>
      <c r="E2738" s="10">
        <v>1889.02709</v>
      </c>
      <c r="F2738" s="10">
        <v>1000.5841971999999</v>
      </c>
      <c r="G2738" s="10">
        <v>149.80732370000001</v>
      </c>
      <c r="H2738" s="10">
        <v>0</v>
      </c>
      <c r="I2738" s="10">
        <v>93.999696999999998</v>
      </c>
      <c r="J2738" s="10">
        <v>81.992270141000006</v>
      </c>
      <c r="K2738" s="10">
        <v>4.4168316479999996</v>
      </c>
      <c r="L2738" s="10">
        <v>0</v>
      </c>
      <c r="M2738" s="10">
        <f t="shared" si="48"/>
        <v>3219.827409689</v>
      </c>
    </row>
    <row r="2739" spans="1:13" x14ac:dyDescent="0.3">
      <c r="A2739" s="10">
        <v>8</v>
      </c>
      <c r="B2739" s="10" t="s">
        <v>1109</v>
      </c>
      <c r="C2739" s="162" t="s">
        <v>23030</v>
      </c>
      <c r="D2739" s="10" t="s">
        <v>23029</v>
      </c>
      <c r="E2739" s="10">
        <v>418.348277</v>
      </c>
      <c r="F2739" s="10">
        <v>48.356776130999997</v>
      </c>
      <c r="G2739" s="10">
        <v>303.47067023</v>
      </c>
      <c r="H2739" s="10">
        <v>0</v>
      </c>
      <c r="I2739" s="10">
        <v>14.4016784</v>
      </c>
      <c r="J2739" s="10">
        <v>3.6980767967000001</v>
      </c>
      <c r="K2739" s="10">
        <v>9.3873804758000006</v>
      </c>
      <c r="L2739" s="10">
        <v>0</v>
      </c>
      <c r="M2739" s="10">
        <f t="shared" si="48"/>
        <v>797.66285903350001</v>
      </c>
    </row>
    <row r="2740" spans="1:13" x14ac:dyDescent="0.3">
      <c r="A2740" s="10">
        <v>8</v>
      </c>
      <c r="B2740" s="10" t="s">
        <v>1109</v>
      </c>
      <c r="C2740" s="162" t="s">
        <v>23031</v>
      </c>
      <c r="D2740" s="10" t="s">
        <v>556</v>
      </c>
      <c r="E2740" s="10">
        <v>621.80615</v>
      </c>
      <c r="F2740" s="10">
        <v>70.934009617000001</v>
      </c>
      <c r="G2740" s="10">
        <v>223.1700821</v>
      </c>
      <c r="H2740" s="10">
        <v>0</v>
      </c>
      <c r="I2740" s="10">
        <v>21.3220794</v>
      </c>
      <c r="J2740" s="10">
        <v>6.0757184693999999</v>
      </c>
      <c r="K2740" s="10">
        <v>6.8997229899999999</v>
      </c>
      <c r="L2740" s="10">
        <v>0</v>
      </c>
      <c r="M2740" s="10">
        <f t="shared" si="48"/>
        <v>950.2077625764</v>
      </c>
    </row>
    <row r="2741" spans="1:13" x14ac:dyDescent="0.3">
      <c r="A2741" s="10">
        <v>8</v>
      </c>
      <c r="B2741" s="10" t="s">
        <v>1109</v>
      </c>
      <c r="C2741" s="162" t="s">
        <v>23032</v>
      </c>
      <c r="D2741" s="10" t="s">
        <v>22851</v>
      </c>
      <c r="E2741" s="10">
        <v>547.51024299999995</v>
      </c>
      <c r="F2741" s="10">
        <v>389.53058845999999</v>
      </c>
      <c r="G2741" s="10">
        <v>1009.4430397</v>
      </c>
      <c r="H2741" s="10">
        <v>0</v>
      </c>
      <c r="I2741" s="10">
        <v>18.659716199999998</v>
      </c>
      <c r="J2741" s="10">
        <v>33.011655599000001</v>
      </c>
      <c r="K2741" s="10">
        <v>30.132126191000001</v>
      </c>
      <c r="L2741" s="10">
        <v>0</v>
      </c>
      <c r="M2741" s="10">
        <f t="shared" si="48"/>
        <v>2028.2873691500001</v>
      </c>
    </row>
    <row r="2742" spans="1:13" x14ac:dyDescent="0.3">
      <c r="A2742" s="10">
        <v>8</v>
      </c>
      <c r="B2742" s="10" t="s">
        <v>1109</v>
      </c>
      <c r="C2742" s="162" t="s">
        <v>23033</v>
      </c>
      <c r="D2742" s="10" t="s">
        <v>168</v>
      </c>
      <c r="E2742" s="10">
        <v>1197.1674300000002</v>
      </c>
      <c r="F2742" s="10">
        <v>448.19262824999998</v>
      </c>
      <c r="G2742" s="10">
        <v>863.97353520000001</v>
      </c>
      <c r="H2742" s="10">
        <v>0</v>
      </c>
      <c r="I2742" s="10">
        <v>51.383823499999998</v>
      </c>
      <c r="J2742" s="10">
        <v>36.486090799000003</v>
      </c>
      <c r="K2742" s="10">
        <v>25.480770534000001</v>
      </c>
      <c r="L2742" s="10">
        <v>0</v>
      </c>
      <c r="M2742" s="10">
        <f t="shared" si="48"/>
        <v>2622.6842782829999</v>
      </c>
    </row>
    <row r="2743" spans="1:13" x14ac:dyDescent="0.3">
      <c r="A2743" s="10">
        <v>8</v>
      </c>
      <c r="B2743" s="10" t="s">
        <v>1109</v>
      </c>
      <c r="C2743" s="162" t="s">
        <v>23035</v>
      </c>
      <c r="D2743" s="10" t="s">
        <v>23034</v>
      </c>
      <c r="E2743" s="10">
        <v>44.947193299999995</v>
      </c>
      <c r="F2743" s="10">
        <v>103.44241537000001</v>
      </c>
      <c r="G2743" s="10">
        <v>13.075646000000001</v>
      </c>
      <c r="H2743" s="10">
        <v>0</v>
      </c>
      <c r="I2743" s="10">
        <v>2.1469621860000001</v>
      </c>
      <c r="J2743" s="10">
        <v>8.7117664187999999</v>
      </c>
      <c r="K2743" s="10">
        <v>0.29611325999999999</v>
      </c>
      <c r="L2743" s="10">
        <v>0</v>
      </c>
      <c r="M2743" s="10">
        <f t="shared" si="48"/>
        <v>172.62009653480001</v>
      </c>
    </row>
    <row r="2744" spans="1:13" x14ac:dyDescent="0.3">
      <c r="A2744" s="10">
        <v>8</v>
      </c>
      <c r="B2744" s="10" t="s">
        <v>1109</v>
      </c>
      <c r="C2744" s="162" t="s">
        <v>23036</v>
      </c>
      <c r="D2744" s="10" t="s">
        <v>170</v>
      </c>
      <c r="E2744" s="10">
        <v>113.617552</v>
      </c>
      <c r="F2744" s="10">
        <v>111.95765178000001</v>
      </c>
      <c r="G2744" s="10">
        <v>112.187219</v>
      </c>
      <c r="H2744" s="10">
        <v>0</v>
      </c>
      <c r="I2744" s="10">
        <v>5.90322016</v>
      </c>
      <c r="J2744" s="10">
        <v>8.4349548896000002</v>
      </c>
      <c r="K2744" s="10">
        <v>3.4453236058000001</v>
      </c>
      <c r="L2744" s="10">
        <v>0</v>
      </c>
      <c r="M2744" s="10">
        <f t="shared" si="48"/>
        <v>355.54592143540003</v>
      </c>
    </row>
    <row r="2745" spans="1:13" x14ac:dyDescent="0.3">
      <c r="A2745" s="10">
        <v>8</v>
      </c>
      <c r="B2745" s="10" t="s">
        <v>1109</v>
      </c>
      <c r="C2745" s="162" t="s">
        <v>23037</v>
      </c>
      <c r="D2745" s="10" t="s">
        <v>171</v>
      </c>
      <c r="E2745" s="10">
        <v>280.76989299999997</v>
      </c>
      <c r="F2745" s="10">
        <v>114.9809484</v>
      </c>
      <c r="G2745" s="10">
        <v>0</v>
      </c>
      <c r="H2745" s="10">
        <v>0</v>
      </c>
      <c r="I2745" s="10">
        <v>14.430552500000001</v>
      </c>
      <c r="J2745" s="10">
        <v>9.3372634523000002</v>
      </c>
      <c r="K2745" s="10">
        <v>0</v>
      </c>
      <c r="L2745" s="10">
        <v>0</v>
      </c>
      <c r="M2745" s="10">
        <f t="shared" si="48"/>
        <v>419.51865735229995</v>
      </c>
    </row>
    <row r="2746" spans="1:13" x14ac:dyDescent="0.3">
      <c r="A2746" s="10">
        <v>8</v>
      </c>
      <c r="B2746" s="10" t="s">
        <v>1109</v>
      </c>
      <c r="C2746" s="162" t="s">
        <v>23039</v>
      </c>
      <c r="D2746" s="10" t="s">
        <v>23038</v>
      </c>
      <c r="E2746" s="10">
        <v>247.00030100000001</v>
      </c>
      <c r="F2746" s="10">
        <v>179.95281725000001</v>
      </c>
      <c r="G2746" s="10">
        <v>0.60213134999999995</v>
      </c>
      <c r="H2746" s="10">
        <v>0</v>
      </c>
      <c r="I2746" s="10">
        <v>13.057962400000001</v>
      </c>
      <c r="J2746" s="10">
        <v>15.084655689</v>
      </c>
      <c r="K2746" s="10">
        <v>1.91282204E-2</v>
      </c>
      <c r="L2746" s="10">
        <v>0</v>
      </c>
      <c r="M2746" s="10">
        <f t="shared" si="48"/>
        <v>455.71699590939994</v>
      </c>
    </row>
    <row r="2747" spans="1:13" x14ac:dyDescent="0.3">
      <c r="A2747" s="10">
        <v>8</v>
      </c>
      <c r="B2747" s="10" t="s">
        <v>1109</v>
      </c>
      <c r="C2747" s="162" t="s">
        <v>23040</v>
      </c>
      <c r="D2747" s="10" t="s">
        <v>30</v>
      </c>
      <c r="E2747" s="10">
        <v>603.02630799999997</v>
      </c>
      <c r="F2747" s="10">
        <v>322.03279271000002</v>
      </c>
      <c r="G2747" s="10">
        <v>783.98329999999999</v>
      </c>
      <c r="H2747" s="10">
        <v>0</v>
      </c>
      <c r="I2747" s="10">
        <v>21.7173841</v>
      </c>
      <c r="J2747" s="10">
        <v>27.185330490999998</v>
      </c>
      <c r="K2747" s="10">
        <v>24.045216629999999</v>
      </c>
      <c r="L2747" s="10">
        <v>0</v>
      </c>
      <c r="M2747" s="10">
        <f t="shared" si="48"/>
        <v>1781.9903319309999</v>
      </c>
    </row>
    <row r="2748" spans="1:13" x14ac:dyDescent="0.3">
      <c r="A2748" s="10">
        <v>8</v>
      </c>
      <c r="B2748" s="10" t="s">
        <v>1109</v>
      </c>
      <c r="C2748" s="162" t="s">
        <v>23042</v>
      </c>
      <c r="D2748" s="10" t="s">
        <v>23041</v>
      </c>
      <c r="E2748" s="10">
        <v>129.12299200000001</v>
      </c>
      <c r="F2748" s="10">
        <v>78.866234113999994</v>
      </c>
      <c r="G2748" s="10">
        <v>671.0369091</v>
      </c>
      <c r="H2748" s="10">
        <v>0</v>
      </c>
      <c r="I2748" s="10">
        <v>6.6041413000000002</v>
      </c>
      <c r="J2748" s="10">
        <v>6.4399916090999998</v>
      </c>
      <c r="K2748" s="10">
        <v>20.255984534</v>
      </c>
      <c r="L2748" s="10">
        <v>0</v>
      </c>
      <c r="M2748" s="10">
        <f t="shared" si="48"/>
        <v>912.32625265710021</v>
      </c>
    </row>
    <row r="2749" spans="1:13" x14ac:dyDescent="0.3">
      <c r="A2749" s="10">
        <v>8</v>
      </c>
      <c r="B2749" s="10" t="s">
        <v>1109</v>
      </c>
      <c r="C2749" s="162" t="s">
        <v>23044</v>
      </c>
      <c r="D2749" s="10" t="s">
        <v>23043</v>
      </c>
      <c r="E2749" s="10">
        <v>63.820565000000002</v>
      </c>
      <c r="F2749" s="10">
        <v>93.456197492000001</v>
      </c>
      <c r="G2749" s="10">
        <v>0</v>
      </c>
      <c r="H2749" s="10">
        <v>0</v>
      </c>
      <c r="I2749" s="10">
        <v>3.1865691900000002</v>
      </c>
      <c r="J2749" s="10">
        <v>7.9220458646000003</v>
      </c>
      <c r="K2749" s="10">
        <v>0</v>
      </c>
      <c r="L2749" s="10">
        <v>0</v>
      </c>
      <c r="M2749" s="10">
        <f t="shared" si="48"/>
        <v>168.38537754659998</v>
      </c>
    </row>
    <row r="2750" spans="1:13" x14ac:dyDescent="0.3">
      <c r="A2750" s="10">
        <v>8</v>
      </c>
      <c r="B2750" s="10" t="s">
        <v>1109</v>
      </c>
      <c r="C2750" s="162" t="s">
        <v>23045</v>
      </c>
      <c r="D2750" s="10" t="s">
        <v>1319</v>
      </c>
      <c r="E2750" s="10">
        <v>215.00560899999999</v>
      </c>
      <c r="F2750" s="10">
        <v>68.587706651000005</v>
      </c>
      <c r="G2750" s="10">
        <v>0</v>
      </c>
      <c r="H2750" s="10">
        <v>0</v>
      </c>
      <c r="I2750" s="10">
        <v>10.656981099999999</v>
      </c>
      <c r="J2750" s="10">
        <v>5.3595941029</v>
      </c>
      <c r="K2750" s="10">
        <v>0</v>
      </c>
      <c r="L2750" s="10">
        <v>0</v>
      </c>
      <c r="M2750" s="10">
        <f t="shared" si="48"/>
        <v>299.60989085390003</v>
      </c>
    </row>
    <row r="2751" spans="1:13" x14ac:dyDescent="0.3">
      <c r="A2751" s="10">
        <v>8</v>
      </c>
      <c r="B2751" s="10" t="s">
        <v>1109</v>
      </c>
      <c r="C2751" s="162" t="s">
        <v>23046</v>
      </c>
      <c r="D2751" s="10" t="s">
        <v>22866</v>
      </c>
      <c r="E2751" s="10">
        <v>41.390841999999999</v>
      </c>
      <c r="F2751" s="10">
        <v>323.15740223</v>
      </c>
      <c r="G2751" s="10">
        <v>27.460128999999998</v>
      </c>
      <c r="H2751" s="10">
        <v>0</v>
      </c>
      <c r="I2751" s="10">
        <v>2.0824846199999998</v>
      </c>
      <c r="J2751" s="10">
        <v>27.624588469999999</v>
      </c>
      <c r="K2751" s="10">
        <v>0.62186626</v>
      </c>
      <c r="L2751" s="10">
        <v>0</v>
      </c>
      <c r="M2751" s="10">
        <f t="shared" si="48"/>
        <v>422.33731258</v>
      </c>
    </row>
    <row r="2752" spans="1:13" x14ac:dyDescent="0.3">
      <c r="A2752" s="10">
        <v>8</v>
      </c>
      <c r="B2752" s="10" t="s">
        <v>1109</v>
      </c>
      <c r="C2752" s="162" t="s">
        <v>23048</v>
      </c>
      <c r="D2752" s="10" t="s">
        <v>23047</v>
      </c>
      <c r="E2752" s="10">
        <v>103.592433</v>
      </c>
      <c r="F2752" s="10">
        <v>147.60604257</v>
      </c>
      <c r="G2752" s="10">
        <v>0</v>
      </c>
      <c r="H2752" s="10">
        <v>0</v>
      </c>
      <c r="I2752" s="10">
        <v>5.4426394</v>
      </c>
      <c r="J2752" s="10">
        <v>12.035643857</v>
      </c>
      <c r="K2752" s="10">
        <v>0</v>
      </c>
      <c r="L2752" s="10">
        <v>0</v>
      </c>
      <c r="M2752" s="10">
        <f t="shared" si="48"/>
        <v>268.67675882700001</v>
      </c>
    </row>
    <row r="2753" spans="1:13" x14ac:dyDescent="0.3">
      <c r="A2753" s="10">
        <v>8</v>
      </c>
      <c r="B2753" s="10" t="s">
        <v>1109</v>
      </c>
      <c r="C2753" s="162" t="s">
        <v>23050</v>
      </c>
      <c r="D2753" s="10" t="s">
        <v>23049</v>
      </c>
      <c r="E2753" s="10">
        <v>378.06206100000003</v>
      </c>
      <c r="F2753" s="10">
        <v>529.00826758999995</v>
      </c>
      <c r="G2753" s="10">
        <v>144.66735</v>
      </c>
      <c r="H2753" s="10">
        <v>0</v>
      </c>
      <c r="I2753" s="10">
        <v>18.7363997</v>
      </c>
      <c r="J2753" s="10">
        <v>44.450716518</v>
      </c>
      <c r="K2753" s="10">
        <v>4.3857296999999997</v>
      </c>
      <c r="L2753" s="10">
        <v>0</v>
      </c>
      <c r="M2753" s="10">
        <f t="shared" si="48"/>
        <v>1119.3105245079998</v>
      </c>
    </row>
    <row r="2754" spans="1:13" x14ac:dyDescent="0.3">
      <c r="A2754" s="10">
        <v>8</v>
      </c>
      <c r="B2754" s="10" t="s">
        <v>1109</v>
      </c>
      <c r="C2754" s="162" t="s">
        <v>23052</v>
      </c>
      <c r="D2754" s="10" t="s">
        <v>23051</v>
      </c>
      <c r="E2754" s="10">
        <v>1149.48945</v>
      </c>
      <c r="F2754" s="10">
        <v>413.67252088999999</v>
      </c>
      <c r="G2754" s="10">
        <v>1163.6607378000001</v>
      </c>
      <c r="H2754" s="10">
        <v>0</v>
      </c>
      <c r="I2754" s="10">
        <v>51.988227999999999</v>
      </c>
      <c r="J2754" s="10">
        <v>34.162396774999998</v>
      </c>
      <c r="K2754" s="10">
        <v>35.174368596000001</v>
      </c>
      <c r="L2754" s="10">
        <v>0</v>
      </c>
      <c r="M2754" s="10">
        <f t="shared" si="48"/>
        <v>2848.1477020610005</v>
      </c>
    </row>
    <row r="2755" spans="1:13" x14ac:dyDescent="0.3">
      <c r="A2755" s="10">
        <v>8</v>
      </c>
      <c r="B2755" s="10" t="s">
        <v>1109</v>
      </c>
      <c r="C2755" s="162" t="s">
        <v>23053</v>
      </c>
      <c r="D2755" s="10" t="s">
        <v>172</v>
      </c>
      <c r="E2755" s="10">
        <v>51.270657300000003</v>
      </c>
      <c r="F2755" s="10">
        <v>149.36627625</v>
      </c>
      <c r="G2755" s="10">
        <v>0</v>
      </c>
      <c r="H2755" s="10">
        <v>0</v>
      </c>
      <c r="I2755" s="10">
        <v>2.5913280699999999</v>
      </c>
      <c r="J2755" s="10">
        <v>11.04363229</v>
      </c>
      <c r="K2755" s="10">
        <v>0</v>
      </c>
      <c r="L2755" s="10">
        <v>0</v>
      </c>
      <c r="M2755" s="10">
        <f t="shared" si="48"/>
        <v>214.27189391000002</v>
      </c>
    </row>
    <row r="2756" spans="1:13" x14ac:dyDescent="0.3">
      <c r="A2756" s="10">
        <v>8</v>
      </c>
      <c r="B2756" s="10" t="s">
        <v>1109</v>
      </c>
      <c r="C2756" s="162" t="s">
        <v>23055</v>
      </c>
      <c r="D2756" s="10" t="s">
        <v>23054</v>
      </c>
      <c r="E2756" s="10">
        <v>124.55135200000001</v>
      </c>
      <c r="F2756" s="10">
        <v>165.89281460000001</v>
      </c>
      <c r="G2756" s="10">
        <v>41.282327610000003</v>
      </c>
      <c r="H2756" s="10">
        <v>0</v>
      </c>
      <c r="I2756" s="10">
        <v>6.21285402</v>
      </c>
      <c r="J2756" s="10">
        <v>14.116270742999999</v>
      </c>
      <c r="K2756" s="10">
        <v>0.93488483200000005</v>
      </c>
      <c r="L2756" s="10">
        <v>0</v>
      </c>
      <c r="M2756" s="10">
        <f t="shared" si="48"/>
        <v>352.990503805</v>
      </c>
    </row>
    <row r="2757" spans="1:13" x14ac:dyDescent="0.3">
      <c r="A2757" s="10">
        <v>8</v>
      </c>
      <c r="B2757" s="10" t="s">
        <v>1109</v>
      </c>
      <c r="C2757" s="162" t="s">
        <v>23057</v>
      </c>
      <c r="D2757" s="10" t="s">
        <v>23056</v>
      </c>
      <c r="E2757" s="10">
        <v>156.182376</v>
      </c>
      <c r="F2757" s="10">
        <v>278.64035967000001</v>
      </c>
      <c r="G2757" s="10">
        <v>231.30291600000001</v>
      </c>
      <c r="H2757" s="10">
        <v>0</v>
      </c>
      <c r="I2757" s="10">
        <v>8.2361774000000008</v>
      </c>
      <c r="J2757" s="10">
        <v>25.437308231999999</v>
      </c>
      <c r="K2757" s="10">
        <v>7.3479127200000001</v>
      </c>
      <c r="L2757" s="10">
        <v>0</v>
      </c>
      <c r="M2757" s="10">
        <f t="shared" si="48"/>
        <v>707.14705002199992</v>
      </c>
    </row>
    <row r="2758" spans="1:13" x14ac:dyDescent="0.3">
      <c r="A2758" s="10">
        <v>8</v>
      </c>
      <c r="B2758" s="10" t="s">
        <v>1109</v>
      </c>
      <c r="C2758" s="162" t="s">
        <v>23059</v>
      </c>
      <c r="D2758" s="10" t="s">
        <v>23058</v>
      </c>
      <c r="E2758" s="10">
        <v>116.316102</v>
      </c>
      <c r="F2758" s="10">
        <v>134.68116028</v>
      </c>
      <c r="G2758" s="10">
        <v>0.1745911</v>
      </c>
      <c r="H2758" s="10">
        <v>0</v>
      </c>
      <c r="I2758" s="10">
        <v>5.70102726</v>
      </c>
      <c r="J2758" s="10">
        <v>11.416178521999999</v>
      </c>
      <c r="K2758" s="10">
        <v>3.9538300000000002E-3</v>
      </c>
      <c r="L2758" s="10">
        <v>0</v>
      </c>
      <c r="M2758" s="10">
        <f t="shared" si="48"/>
        <v>268.293012992</v>
      </c>
    </row>
    <row r="2759" spans="1:13" x14ac:dyDescent="0.3">
      <c r="A2759" s="10">
        <v>8</v>
      </c>
      <c r="B2759" s="10" t="s">
        <v>1109</v>
      </c>
      <c r="C2759" s="162" t="s">
        <v>23060</v>
      </c>
      <c r="D2759" s="10" t="s">
        <v>621</v>
      </c>
      <c r="E2759" s="10">
        <v>16.167785200000001</v>
      </c>
      <c r="F2759" s="10">
        <v>6.3743211000000004</v>
      </c>
      <c r="G2759" s="10">
        <v>0</v>
      </c>
      <c r="H2759" s="10">
        <v>0</v>
      </c>
      <c r="I2759" s="10">
        <v>0.80111970300000002</v>
      </c>
      <c r="J2759" s="10">
        <v>0.49707070209999998</v>
      </c>
      <c r="K2759" s="10">
        <v>0</v>
      </c>
      <c r="L2759" s="10">
        <v>0</v>
      </c>
      <c r="M2759" s="10">
        <f t="shared" ref="M2759:M2822" si="50">SUM(E2759:L2759)</f>
        <v>23.840296705100002</v>
      </c>
    </row>
    <row r="2760" spans="1:13" x14ac:dyDescent="0.3">
      <c r="A2760" s="10">
        <v>8</v>
      </c>
      <c r="B2760" s="10" t="s">
        <v>1109</v>
      </c>
      <c r="C2760" s="162" t="s">
        <v>23062</v>
      </c>
      <c r="D2760" s="10" t="s">
        <v>23061</v>
      </c>
      <c r="E2760" s="10">
        <v>56.376587999999998</v>
      </c>
      <c r="F2760" s="10">
        <v>125.87063225999999</v>
      </c>
      <c r="G2760" s="10">
        <v>0</v>
      </c>
      <c r="H2760" s="10">
        <v>0</v>
      </c>
      <c r="I2760" s="10">
        <v>2.8462149299999999</v>
      </c>
      <c r="J2760" s="10">
        <v>10.283035609000001</v>
      </c>
      <c r="K2760" s="10">
        <v>0</v>
      </c>
      <c r="L2760" s="10">
        <v>0</v>
      </c>
      <c r="M2760" s="10">
        <f t="shared" si="50"/>
        <v>195.376470799</v>
      </c>
    </row>
    <row r="2761" spans="1:13" x14ac:dyDescent="0.3">
      <c r="A2761" s="10">
        <v>8</v>
      </c>
      <c r="B2761" s="10" t="s">
        <v>1109</v>
      </c>
      <c r="C2761" s="162" t="s">
        <v>23063</v>
      </c>
      <c r="D2761" s="10" t="s">
        <v>371</v>
      </c>
      <c r="E2761" s="10">
        <v>276.42002400000001</v>
      </c>
      <c r="F2761" s="10">
        <v>168.63181274999999</v>
      </c>
      <c r="G2761" s="10">
        <v>267.97088689999998</v>
      </c>
      <c r="H2761" s="10">
        <v>0</v>
      </c>
      <c r="I2761" s="10">
        <v>8.8470340400000005</v>
      </c>
      <c r="J2761" s="10">
        <v>14.362210641000001</v>
      </c>
      <c r="K2761" s="10">
        <v>8.5064625700000001</v>
      </c>
      <c r="L2761" s="10">
        <v>0</v>
      </c>
      <c r="M2761" s="10">
        <f t="shared" si="50"/>
        <v>744.73843090100013</v>
      </c>
    </row>
    <row r="2762" spans="1:13" x14ac:dyDescent="0.3">
      <c r="A2762" s="10">
        <v>8</v>
      </c>
      <c r="B2762" s="10" t="s">
        <v>1109</v>
      </c>
      <c r="C2762" s="162" t="s">
        <v>23064</v>
      </c>
      <c r="D2762" s="10" t="s">
        <v>731</v>
      </c>
      <c r="E2762" s="10">
        <v>498.23353800000001</v>
      </c>
      <c r="F2762" s="10">
        <v>186.25500794000001</v>
      </c>
      <c r="G2762" s="10">
        <v>0</v>
      </c>
      <c r="H2762" s="10">
        <v>0</v>
      </c>
      <c r="I2762" s="10">
        <v>18.778727499999999</v>
      </c>
      <c r="J2762" s="10">
        <v>15.045502038</v>
      </c>
      <c r="K2762" s="10">
        <v>0</v>
      </c>
      <c r="L2762" s="10">
        <v>0</v>
      </c>
      <c r="M2762" s="10">
        <f t="shared" si="50"/>
        <v>718.31277547799993</v>
      </c>
    </row>
    <row r="2763" spans="1:13" x14ac:dyDescent="0.3">
      <c r="A2763" s="10">
        <v>8</v>
      </c>
      <c r="B2763" s="10" t="s">
        <v>1109</v>
      </c>
      <c r="C2763" s="162" t="s">
        <v>23066</v>
      </c>
      <c r="D2763" s="10" t="s">
        <v>23065</v>
      </c>
      <c r="E2763" s="10">
        <v>143.59978999999998</v>
      </c>
      <c r="F2763" s="10">
        <v>64.913668978999993</v>
      </c>
      <c r="G2763" s="10">
        <v>0</v>
      </c>
      <c r="H2763" s="10">
        <v>0</v>
      </c>
      <c r="I2763" s="10">
        <v>7.6781227999999997</v>
      </c>
      <c r="J2763" s="10">
        <v>5.3595265092000002</v>
      </c>
      <c r="K2763" s="10">
        <v>0</v>
      </c>
      <c r="L2763" s="10">
        <v>0</v>
      </c>
      <c r="M2763" s="10">
        <f t="shared" si="50"/>
        <v>221.5511082882</v>
      </c>
    </row>
    <row r="2764" spans="1:13" x14ac:dyDescent="0.3">
      <c r="A2764" s="10">
        <v>8</v>
      </c>
      <c r="B2764" s="10" t="s">
        <v>1109</v>
      </c>
      <c r="C2764" s="162" t="s">
        <v>23067</v>
      </c>
      <c r="D2764" s="10" t="s">
        <v>69</v>
      </c>
      <c r="E2764" s="10">
        <v>170.27365800000001</v>
      </c>
      <c r="F2764" s="10">
        <v>475.95291493000002</v>
      </c>
      <c r="G2764" s="10">
        <v>250.25241</v>
      </c>
      <c r="H2764" s="10">
        <v>0</v>
      </c>
      <c r="I2764" s="10">
        <v>6.4966609700000006</v>
      </c>
      <c r="J2764" s="10">
        <v>40.607015406999999</v>
      </c>
      <c r="K2764" s="10">
        <v>7.6194997999999998</v>
      </c>
      <c r="L2764" s="10">
        <v>0</v>
      </c>
      <c r="M2764" s="10">
        <f t="shared" si="50"/>
        <v>951.20215910699994</v>
      </c>
    </row>
    <row r="2765" spans="1:13" x14ac:dyDescent="0.3">
      <c r="A2765" s="10">
        <v>8</v>
      </c>
      <c r="B2765" s="10" t="s">
        <v>1109</v>
      </c>
      <c r="C2765" s="162" t="s">
        <v>23068</v>
      </c>
      <c r="D2765" s="10" t="s">
        <v>173</v>
      </c>
      <c r="E2765" s="10">
        <v>2640.0080400000002</v>
      </c>
      <c r="F2765" s="10">
        <v>1381.6413854</v>
      </c>
      <c r="G2765" s="10">
        <v>1131.4530078</v>
      </c>
      <c r="H2765" s="10">
        <v>0</v>
      </c>
      <c r="I2765" s="10">
        <v>106.901929</v>
      </c>
      <c r="J2765" s="10">
        <v>110.99206285</v>
      </c>
      <c r="K2765" s="10">
        <v>34.332737805000001</v>
      </c>
      <c r="L2765" s="10">
        <v>0</v>
      </c>
      <c r="M2765" s="10">
        <f t="shared" si="50"/>
        <v>5405.3291628549996</v>
      </c>
    </row>
    <row r="2766" spans="1:13" x14ac:dyDescent="0.3">
      <c r="A2766" s="10">
        <v>8</v>
      </c>
      <c r="B2766" s="10" t="s">
        <v>1109</v>
      </c>
      <c r="C2766" s="162" t="s">
        <v>23069</v>
      </c>
      <c r="D2766" s="10" t="s">
        <v>59</v>
      </c>
      <c r="E2766" s="10">
        <v>120.566198</v>
      </c>
      <c r="F2766" s="10">
        <v>574.60065305000001</v>
      </c>
      <c r="G2766" s="10">
        <v>219.55660700000001</v>
      </c>
      <c r="H2766" s="10">
        <v>0</v>
      </c>
      <c r="I2766" s="10">
        <v>6.0232047399999997</v>
      </c>
      <c r="J2766" s="10">
        <v>48.724992368999999</v>
      </c>
      <c r="K2766" s="10">
        <v>6.6560616000000001</v>
      </c>
      <c r="L2766" s="10">
        <v>0</v>
      </c>
      <c r="M2766" s="10">
        <f t="shared" si="50"/>
        <v>976.12771675900001</v>
      </c>
    </row>
    <row r="2767" spans="1:13" x14ac:dyDescent="0.3">
      <c r="A2767" s="10">
        <v>8</v>
      </c>
      <c r="B2767" s="10" t="s">
        <v>1216</v>
      </c>
      <c r="C2767" s="162" t="s">
        <v>24907</v>
      </c>
      <c r="D2767" s="10" t="s">
        <v>24906</v>
      </c>
      <c r="E2767" s="10">
        <v>458.89179000000001</v>
      </c>
      <c r="F2767" s="10">
        <v>185.17728328999999</v>
      </c>
      <c r="G2767" s="10">
        <v>69.093912099999997</v>
      </c>
      <c r="H2767" s="10">
        <v>0</v>
      </c>
      <c r="I2767" s="10">
        <v>14.69979854</v>
      </c>
      <c r="J2767" s="10">
        <v>15.670415911999999</v>
      </c>
      <c r="K2767" s="10">
        <v>2.0639768699999999</v>
      </c>
      <c r="L2767" s="10">
        <v>0</v>
      </c>
      <c r="M2767" s="10">
        <f t="shared" si="50"/>
        <v>745.59717671199996</v>
      </c>
    </row>
    <row r="2768" spans="1:13" x14ac:dyDescent="0.3">
      <c r="A2768" s="10">
        <v>8</v>
      </c>
      <c r="B2768" s="10" t="s">
        <v>1216</v>
      </c>
      <c r="C2768" s="162" t="s">
        <v>24909</v>
      </c>
      <c r="D2768" s="10" t="s">
        <v>24908</v>
      </c>
      <c r="E2768" s="10">
        <v>692.90042800000003</v>
      </c>
      <c r="F2768" s="10">
        <v>271.5010608</v>
      </c>
      <c r="G2768" s="10">
        <v>1410.6273123000001</v>
      </c>
      <c r="H2768" s="10">
        <v>0</v>
      </c>
      <c r="I2768" s="10">
        <v>23.360679800000003</v>
      </c>
      <c r="J2768" s="10">
        <v>23.119730733000001</v>
      </c>
      <c r="K2768" s="10">
        <v>42.381883379000001</v>
      </c>
      <c r="L2768" s="10">
        <v>0</v>
      </c>
      <c r="M2768" s="10">
        <f t="shared" si="50"/>
        <v>2463.8910950120003</v>
      </c>
    </row>
    <row r="2769" spans="1:13" x14ac:dyDescent="0.3">
      <c r="A2769" s="10">
        <v>8</v>
      </c>
      <c r="B2769" s="10" t="s">
        <v>1216</v>
      </c>
      <c r="C2769" s="162" t="s">
        <v>24910</v>
      </c>
      <c r="D2769" s="10" t="s">
        <v>23429</v>
      </c>
      <c r="E2769" s="10">
        <v>85.212410000000006</v>
      </c>
      <c r="F2769" s="10">
        <v>429.69052164999999</v>
      </c>
      <c r="G2769" s="10">
        <v>808.60627899999997</v>
      </c>
      <c r="H2769" s="10">
        <v>0</v>
      </c>
      <c r="I2769" s="10">
        <v>4.2824382999999999</v>
      </c>
      <c r="J2769" s="10">
        <v>36.559144672999999</v>
      </c>
      <c r="K2769" s="10">
        <v>24.5136726</v>
      </c>
      <c r="L2769" s="10">
        <v>0</v>
      </c>
      <c r="M2769" s="10">
        <f t="shared" si="50"/>
        <v>1388.8644662230001</v>
      </c>
    </row>
    <row r="2770" spans="1:13" x14ac:dyDescent="0.3">
      <c r="A2770" s="10">
        <v>8</v>
      </c>
      <c r="B2770" s="10" t="s">
        <v>1216</v>
      </c>
      <c r="C2770" s="162" t="s">
        <v>24912</v>
      </c>
      <c r="D2770" s="10" t="s">
        <v>24911</v>
      </c>
      <c r="E2770" s="10">
        <v>185.88246899999999</v>
      </c>
      <c r="F2770" s="10">
        <v>133.4939387</v>
      </c>
      <c r="G2770" s="10">
        <v>397.8364219</v>
      </c>
      <c r="H2770" s="10">
        <v>0</v>
      </c>
      <c r="I2770" s="10">
        <v>7.9857764800000002</v>
      </c>
      <c r="J2770" s="10">
        <v>11.308832769</v>
      </c>
      <c r="K2770" s="10">
        <v>11.81554848</v>
      </c>
      <c r="L2770" s="10">
        <v>0</v>
      </c>
      <c r="M2770" s="10">
        <f t="shared" si="50"/>
        <v>748.32298732899994</v>
      </c>
    </row>
    <row r="2771" spans="1:13" x14ac:dyDescent="0.3">
      <c r="A2771" s="10">
        <v>8</v>
      </c>
      <c r="B2771" s="10" t="s">
        <v>1216</v>
      </c>
      <c r="C2771" s="162" t="s">
        <v>24913</v>
      </c>
      <c r="D2771" s="10" t="s">
        <v>907</v>
      </c>
      <c r="E2771" s="10">
        <v>132.30019799999999</v>
      </c>
      <c r="F2771" s="10">
        <v>125.63316637</v>
      </c>
      <c r="G2771" s="10">
        <v>161.132509</v>
      </c>
      <c r="H2771" s="10">
        <v>0</v>
      </c>
      <c r="I2771" s="10">
        <v>6.5616865300000002</v>
      </c>
      <c r="J2771" s="10">
        <v>10.645459622000001</v>
      </c>
      <c r="K2771" s="10">
        <v>4.7827679200000004</v>
      </c>
      <c r="L2771" s="10">
        <v>0</v>
      </c>
      <c r="M2771" s="10">
        <f t="shared" si="50"/>
        <v>441.05578744199994</v>
      </c>
    </row>
    <row r="2772" spans="1:13" x14ac:dyDescent="0.3">
      <c r="A2772" s="10">
        <v>8</v>
      </c>
      <c r="B2772" s="10" t="s">
        <v>1216</v>
      </c>
      <c r="C2772" s="162" t="s">
        <v>24914</v>
      </c>
      <c r="D2772" s="10" t="s">
        <v>386</v>
      </c>
      <c r="E2772" s="10">
        <v>57.924693699999999</v>
      </c>
      <c r="F2772" s="10">
        <v>67.145177113000003</v>
      </c>
      <c r="G2772" s="10">
        <v>0</v>
      </c>
      <c r="H2772" s="10">
        <v>0</v>
      </c>
      <c r="I2772" s="10">
        <v>2.799365586</v>
      </c>
      <c r="J2772" s="10">
        <v>5.6782158901999997</v>
      </c>
      <c r="K2772" s="10">
        <v>0</v>
      </c>
      <c r="L2772" s="10">
        <v>0</v>
      </c>
      <c r="M2772" s="10">
        <f t="shared" si="50"/>
        <v>133.54745228919998</v>
      </c>
    </row>
    <row r="2773" spans="1:13" x14ac:dyDescent="0.3">
      <c r="A2773" s="10">
        <v>8</v>
      </c>
      <c r="B2773" s="10" t="s">
        <v>1216</v>
      </c>
      <c r="C2773" s="162" t="s">
        <v>24916</v>
      </c>
      <c r="D2773" s="10" t="s">
        <v>24915</v>
      </c>
      <c r="E2773" s="10">
        <v>637.90553</v>
      </c>
      <c r="F2773" s="10">
        <v>500.68730733000001</v>
      </c>
      <c r="G2773" s="10">
        <v>155.09055789999999</v>
      </c>
      <c r="H2773" s="10">
        <v>0</v>
      </c>
      <c r="I2773" s="10">
        <v>28.828995300000003</v>
      </c>
      <c r="J2773" s="10">
        <v>42.398270197000002</v>
      </c>
      <c r="K2773" s="10">
        <v>4.3685374733</v>
      </c>
      <c r="L2773" s="10">
        <v>0</v>
      </c>
      <c r="M2773" s="10">
        <f t="shared" si="50"/>
        <v>1369.2791982003002</v>
      </c>
    </row>
    <row r="2774" spans="1:13" x14ac:dyDescent="0.3">
      <c r="A2774" s="10">
        <v>8</v>
      </c>
      <c r="B2774" s="10" t="s">
        <v>1216</v>
      </c>
      <c r="C2774" s="162" t="s">
        <v>24918</v>
      </c>
      <c r="D2774" s="10" t="s">
        <v>24917</v>
      </c>
      <c r="E2774" s="10">
        <v>90.318808000000004</v>
      </c>
      <c r="F2774" s="10">
        <v>886.28251602</v>
      </c>
      <c r="G2774" s="10">
        <v>22.3419171</v>
      </c>
      <c r="H2774" s="10">
        <v>0</v>
      </c>
      <c r="I2774" s="10">
        <v>4.5021988299999993</v>
      </c>
      <c r="J2774" s="10">
        <v>75.683255826999996</v>
      </c>
      <c r="K2774" s="10">
        <v>0.57279036000000005</v>
      </c>
      <c r="L2774" s="10">
        <v>0</v>
      </c>
      <c r="M2774" s="10">
        <f t="shared" si="50"/>
        <v>1079.7014861370001</v>
      </c>
    </row>
    <row r="2775" spans="1:13" x14ac:dyDescent="0.3">
      <c r="A2775" s="10">
        <v>8</v>
      </c>
      <c r="B2775" s="10" t="s">
        <v>1216</v>
      </c>
      <c r="C2775" s="162" t="s">
        <v>24919</v>
      </c>
      <c r="D2775" s="10" t="s">
        <v>838</v>
      </c>
      <c r="E2775" s="10">
        <v>440.64271300000001</v>
      </c>
      <c r="F2775" s="10">
        <v>108.99681782</v>
      </c>
      <c r="G2775" s="10">
        <v>788.26406999999995</v>
      </c>
      <c r="H2775" s="10">
        <v>0</v>
      </c>
      <c r="I2775" s="10">
        <v>14.955157379999999</v>
      </c>
      <c r="J2775" s="10">
        <v>9.2688963602999994</v>
      </c>
      <c r="K2775" s="10">
        <v>23.896958999999999</v>
      </c>
      <c r="L2775" s="10">
        <v>0</v>
      </c>
      <c r="M2775" s="10">
        <f t="shared" si="50"/>
        <v>1386.0246135602999</v>
      </c>
    </row>
    <row r="2776" spans="1:13" x14ac:dyDescent="0.3">
      <c r="A2776" s="10">
        <v>8</v>
      </c>
      <c r="B2776" s="10" t="s">
        <v>1216</v>
      </c>
      <c r="C2776" s="162" t="s">
        <v>24921</v>
      </c>
      <c r="D2776" s="10" t="s">
        <v>24920</v>
      </c>
      <c r="E2776" s="10">
        <v>12.3412989</v>
      </c>
      <c r="F2776" s="10">
        <v>447.54550257</v>
      </c>
      <c r="G2776" s="10">
        <v>19.642120999999999</v>
      </c>
      <c r="H2776" s="10">
        <v>0</v>
      </c>
      <c r="I2776" s="10">
        <v>0.62429523999999992</v>
      </c>
      <c r="J2776" s="10">
        <v>38.273535911000003</v>
      </c>
      <c r="K2776" s="10">
        <v>0.44481813999999997</v>
      </c>
      <c r="L2776" s="10">
        <v>0</v>
      </c>
      <c r="M2776" s="10">
        <f t="shared" si="50"/>
        <v>518.87157176100004</v>
      </c>
    </row>
    <row r="2777" spans="1:13" x14ac:dyDescent="0.3">
      <c r="A2777" s="10">
        <v>8</v>
      </c>
      <c r="B2777" s="10" t="s">
        <v>1216</v>
      </c>
      <c r="C2777" s="162" t="s">
        <v>24922</v>
      </c>
      <c r="D2777" s="10" t="s">
        <v>261</v>
      </c>
      <c r="E2777" s="10">
        <v>383.58637199999998</v>
      </c>
      <c r="F2777" s="10">
        <v>368.32913565000001</v>
      </c>
      <c r="G2777" s="10">
        <v>815.07480399999997</v>
      </c>
      <c r="H2777" s="10">
        <v>0</v>
      </c>
      <c r="I2777" s="10">
        <v>13.25526133</v>
      </c>
      <c r="J2777" s="10">
        <v>31.505275645000001</v>
      </c>
      <c r="K2777" s="10">
        <v>24.013952140000001</v>
      </c>
      <c r="L2777" s="10">
        <v>0</v>
      </c>
      <c r="M2777" s="10">
        <f t="shared" si="50"/>
        <v>1635.7648007649998</v>
      </c>
    </row>
    <row r="2778" spans="1:13" x14ac:dyDescent="0.3">
      <c r="A2778" s="10">
        <v>8</v>
      </c>
      <c r="B2778" s="10" t="s">
        <v>1216</v>
      </c>
      <c r="C2778" s="162" t="s">
        <v>24924</v>
      </c>
      <c r="D2778" s="10" t="s">
        <v>24923</v>
      </c>
      <c r="E2778" s="10">
        <v>169.23361700000001</v>
      </c>
      <c r="F2778" s="10">
        <v>25.114538140000001</v>
      </c>
      <c r="G2778" s="10">
        <v>23.060317999999999</v>
      </c>
      <c r="H2778" s="10">
        <v>0</v>
      </c>
      <c r="I2778" s="10">
        <v>5.9267757899999998</v>
      </c>
      <c r="J2778" s="10">
        <v>2.0925004813000001</v>
      </c>
      <c r="K2778" s="10">
        <v>0.52222672999999997</v>
      </c>
      <c r="L2778" s="10">
        <v>0</v>
      </c>
      <c r="M2778" s="10">
        <f t="shared" si="50"/>
        <v>225.9499761413</v>
      </c>
    </row>
    <row r="2779" spans="1:13" x14ac:dyDescent="0.3">
      <c r="A2779" s="10">
        <v>8</v>
      </c>
      <c r="B2779" s="10" t="s">
        <v>1216</v>
      </c>
      <c r="C2779" s="162" t="s">
        <v>24926</v>
      </c>
      <c r="D2779" s="10" t="s">
        <v>24925</v>
      </c>
      <c r="E2779" s="10">
        <v>20.4770304</v>
      </c>
      <c r="F2779" s="10">
        <v>100.88100641</v>
      </c>
      <c r="G2779" s="10">
        <v>88.402839999999998</v>
      </c>
      <c r="H2779" s="10">
        <v>0</v>
      </c>
      <c r="I2779" s="10">
        <v>1.0403501800000001</v>
      </c>
      <c r="J2779" s="10">
        <v>8.4318761044000006</v>
      </c>
      <c r="K2779" s="10">
        <v>2.6800177999999999</v>
      </c>
      <c r="L2779" s="10">
        <v>0</v>
      </c>
      <c r="M2779" s="10">
        <f t="shared" si="50"/>
        <v>221.91312089440001</v>
      </c>
    </row>
    <row r="2780" spans="1:13" x14ac:dyDescent="0.3">
      <c r="A2780" s="10">
        <v>8</v>
      </c>
      <c r="B2780" s="10" t="s">
        <v>1216</v>
      </c>
      <c r="C2780" s="162" t="s">
        <v>24928</v>
      </c>
      <c r="D2780" s="10" t="s">
        <v>24927</v>
      </c>
      <c r="E2780" s="10">
        <v>128.458541</v>
      </c>
      <c r="F2780" s="10">
        <v>522.94691108999996</v>
      </c>
      <c r="G2780" s="10">
        <v>44.951560000000001</v>
      </c>
      <c r="H2780" s="10">
        <v>0</v>
      </c>
      <c r="I2780" s="10">
        <v>6.4776305599999997</v>
      </c>
      <c r="J2780" s="10">
        <v>44.635103563000001</v>
      </c>
      <c r="K2780" s="10">
        <v>1.0753251399999999</v>
      </c>
      <c r="L2780" s="10">
        <v>0</v>
      </c>
      <c r="M2780" s="10">
        <f t="shared" si="50"/>
        <v>748.54507135299991</v>
      </c>
    </row>
    <row r="2781" spans="1:13" x14ac:dyDescent="0.3">
      <c r="A2781" s="10">
        <v>8</v>
      </c>
      <c r="B2781" s="10" t="s">
        <v>1216</v>
      </c>
      <c r="C2781" s="162" t="s">
        <v>24929</v>
      </c>
      <c r="D2781" s="10" t="s">
        <v>564</v>
      </c>
      <c r="E2781" s="10">
        <v>496.80773999999997</v>
      </c>
      <c r="F2781" s="10">
        <v>337.22705858</v>
      </c>
      <c r="G2781" s="10">
        <v>1611.7447113000001</v>
      </c>
      <c r="H2781" s="10">
        <v>0</v>
      </c>
      <c r="I2781" s="10">
        <v>25.830213399999998</v>
      </c>
      <c r="J2781" s="10">
        <v>27.533948434999999</v>
      </c>
      <c r="K2781" s="10">
        <v>48.567901866</v>
      </c>
      <c r="L2781" s="10">
        <v>0</v>
      </c>
      <c r="M2781" s="10">
        <f t="shared" si="50"/>
        <v>2547.7115735809998</v>
      </c>
    </row>
    <row r="2782" spans="1:13" x14ac:dyDescent="0.3">
      <c r="A2782" s="10">
        <v>8</v>
      </c>
      <c r="B2782" s="10" t="s">
        <v>1216</v>
      </c>
      <c r="C2782" s="162" t="s">
        <v>24930</v>
      </c>
      <c r="D2782" s="10" t="s">
        <v>23530</v>
      </c>
      <c r="E2782" s="10">
        <v>901.83771000000002</v>
      </c>
      <c r="F2782" s="10">
        <v>459.45099883</v>
      </c>
      <c r="G2782" s="10">
        <v>545.33099000000004</v>
      </c>
      <c r="H2782" s="10">
        <v>0</v>
      </c>
      <c r="I2782" s="10">
        <v>36.6503218</v>
      </c>
      <c r="J2782" s="10">
        <v>38.868302366000002</v>
      </c>
      <c r="K2782" s="10">
        <v>16.086852965999999</v>
      </c>
      <c r="L2782" s="10">
        <v>0</v>
      </c>
      <c r="M2782" s="10">
        <f t="shared" si="50"/>
        <v>1998.2251759619999</v>
      </c>
    </row>
    <row r="2783" spans="1:13" x14ac:dyDescent="0.3">
      <c r="A2783" s="10">
        <v>8</v>
      </c>
      <c r="B2783" s="10" t="s">
        <v>1216</v>
      </c>
      <c r="C2783" s="162" t="s">
        <v>24931</v>
      </c>
      <c r="D2783" s="10" t="s">
        <v>162</v>
      </c>
      <c r="E2783" s="10">
        <v>32.6544016</v>
      </c>
      <c r="F2783" s="10">
        <v>207.98756341000001</v>
      </c>
      <c r="G2783" s="10">
        <v>0</v>
      </c>
      <c r="H2783" s="10">
        <v>0</v>
      </c>
      <c r="I2783" s="10">
        <v>1.62049223</v>
      </c>
      <c r="J2783" s="10">
        <v>16.827478927000001</v>
      </c>
      <c r="K2783" s="10">
        <v>0</v>
      </c>
      <c r="L2783" s="10">
        <v>0</v>
      </c>
      <c r="M2783" s="10">
        <f t="shared" si="50"/>
        <v>259.08993616700002</v>
      </c>
    </row>
    <row r="2784" spans="1:13" x14ac:dyDescent="0.3">
      <c r="A2784" s="10">
        <v>8</v>
      </c>
      <c r="B2784" s="10" t="s">
        <v>1216</v>
      </c>
      <c r="C2784" s="162" t="s">
        <v>24933</v>
      </c>
      <c r="D2784" s="10" t="s">
        <v>24932</v>
      </c>
      <c r="E2784" s="10">
        <v>85.267077</v>
      </c>
      <c r="F2784" s="10">
        <v>405.65278324000002</v>
      </c>
      <c r="G2784" s="10">
        <v>1079.880255</v>
      </c>
      <c r="H2784" s="10">
        <v>0</v>
      </c>
      <c r="I2784" s="10">
        <v>4.3230944999999998</v>
      </c>
      <c r="J2784" s="10">
        <v>34.349357544999997</v>
      </c>
      <c r="K2784" s="10">
        <v>32.737599199999998</v>
      </c>
      <c r="L2784" s="10">
        <v>0</v>
      </c>
      <c r="M2784" s="10">
        <f t="shared" si="50"/>
        <v>1642.2101664850002</v>
      </c>
    </row>
    <row r="2785" spans="1:13" x14ac:dyDescent="0.3">
      <c r="A2785" s="10">
        <v>8</v>
      </c>
      <c r="B2785" s="10" t="s">
        <v>1216</v>
      </c>
      <c r="C2785" s="162" t="s">
        <v>24935</v>
      </c>
      <c r="D2785" s="10" t="s">
        <v>24934</v>
      </c>
      <c r="E2785" s="10">
        <v>44.346074799999997</v>
      </c>
      <c r="F2785" s="10">
        <v>39.570218601999997</v>
      </c>
      <c r="G2785" s="10">
        <v>47.82217</v>
      </c>
      <c r="H2785" s="10">
        <v>0</v>
      </c>
      <c r="I2785" s="10">
        <v>2.1568106999999999</v>
      </c>
      <c r="J2785" s="10">
        <v>3.3835322258999998</v>
      </c>
      <c r="K2785" s="10">
        <v>1.4497720000000001</v>
      </c>
      <c r="L2785" s="10">
        <v>0</v>
      </c>
      <c r="M2785" s="10">
        <f t="shared" si="50"/>
        <v>138.72857832789998</v>
      </c>
    </row>
    <row r="2786" spans="1:13" x14ac:dyDescent="0.3">
      <c r="A2786" s="10">
        <v>8</v>
      </c>
      <c r="B2786" s="10" t="s">
        <v>1216</v>
      </c>
      <c r="C2786" s="162" t="s">
        <v>24937</v>
      </c>
      <c r="D2786" s="10" t="s">
        <v>24936</v>
      </c>
      <c r="E2786" s="10">
        <v>317.85149200000001</v>
      </c>
      <c r="F2786" s="10">
        <v>65.532803036000004</v>
      </c>
      <c r="G2786" s="10">
        <v>288.72902649999997</v>
      </c>
      <c r="H2786" s="10">
        <v>0</v>
      </c>
      <c r="I2786" s="10">
        <v>10.039012120000001</v>
      </c>
      <c r="J2786" s="10">
        <v>5.6128154280000002</v>
      </c>
      <c r="K2786" s="10">
        <v>8.4364182700000008</v>
      </c>
      <c r="L2786" s="10">
        <v>0</v>
      </c>
      <c r="M2786" s="10">
        <f t="shared" si="50"/>
        <v>696.20156735400008</v>
      </c>
    </row>
    <row r="2787" spans="1:13" x14ac:dyDescent="0.3">
      <c r="A2787" s="10">
        <v>8</v>
      </c>
      <c r="B2787" s="10" t="s">
        <v>1216</v>
      </c>
      <c r="C2787" s="162" t="s">
        <v>24939</v>
      </c>
      <c r="D2787" s="10" t="s">
        <v>24938</v>
      </c>
      <c r="E2787" s="10">
        <v>85.69742500000001</v>
      </c>
      <c r="F2787" s="10">
        <v>716.26064837000001</v>
      </c>
      <c r="G2787" s="10">
        <v>977.17575499999998</v>
      </c>
      <c r="H2787" s="10">
        <v>0</v>
      </c>
      <c r="I2787" s="10">
        <v>4.4338463999999993</v>
      </c>
      <c r="J2787" s="10">
        <v>61.094932849999999</v>
      </c>
      <c r="K2787" s="10">
        <v>29.421666080000001</v>
      </c>
      <c r="L2787" s="10">
        <v>0</v>
      </c>
      <c r="M2787" s="10">
        <f t="shared" si="50"/>
        <v>1874.0842737</v>
      </c>
    </row>
    <row r="2788" spans="1:13" x14ac:dyDescent="0.3">
      <c r="A2788" s="10">
        <v>8</v>
      </c>
      <c r="B2788" s="10" t="s">
        <v>1216</v>
      </c>
      <c r="C2788" s="162" t="s">
        <v>24940</v>
      </c>
      <c r="D2788" s="10" t="s">
        <v>23</v>
      </c>
      <c r="E2788" s="10">
        <v>658.56874699999992</v>
      </c>
      <c r="F2788" s="10">
        <v>46.024985807999997</v>
      </c>
      <c r="G2788" s="10">
        <v>36.635956</v>
      </c>
      <c r="H2788" s="10">
        <v>0</v>
      </c>
      <c r="I2788" s="10">
        <v>21.7078761</v>
      </c>
      <c r="J2788" s="10">
        <v>3.9255034208000001</v>
      </c>
      <c r="K2788" s="10">
        <v>0.92737139000000002</v>
      </c>
      <c r="L2788" s="10">
        <v>0</v>
      </c>
      <c r="M2788" s="10">
        <f t="shared" si="50"/>
        <v>767.79043971879992</v>
      </c>
    </row>
    <row r="2789" spans="1:13" x14ac:dyDescent="0.3">
      <c r="A2789" s="10">
        <v>8</v>
      </c>
      <c r="B2789" s="10" t="s">
        <v>1216</v>
      </c>
      <c r="C2789" s="162" t="s">
        <v>24942</v>
      </c>
      <c r="D2789" s="10" t="s">
        <v>24941</v>
      </c>
      <c r="E2789" s="10">
        <v>108.97236199999999</v>
      </c>
      <c r="F2789" s="10">
        <v>256.72523158000001</v>
      </c>
      <c r="G2789" s="10">
        <v>129.153921</v>
      </c>
      <c r="H2789" s="10">
        <v>0</v>
      </c>
      <c r="I2789" s="10">
        <v>5.29148146</v>
      </c>
      <c r="J2789" s="10">
        <v>21.977637562999998</v>
      </c>
      <c r="K2789" s="10">
        <v>3.73007702</v>
      </c>
      <c r="L2789" s="10">
        <v>0</v>
      </c>
      <c r="M2789" s="10">
        <f t="shared" si="50"/>
        <v>525.85071062299994</v>
      </c>
    </row>
    <row r="2790" spans="1:13" x14ac:dyDescent="0.3">
      <c r="A2790" s="10">
        <v>8</v>
      </c>
      <c r="B2790" s="10" t="s">
        <v>1216</v>
      </c>
      <c r="C2790" s="162" t="s">
        <v>24943</v>
      </c>
      <c r="D2790" s="10" t="s">
        <v>95</v>
      </c>
      <c r="E2790" s="10">
        <v>270.273955</v>
      </c>
      <c r="F2790" s="10">
        <v>158.41765907000001</v>
      </c>
      <c r="G2790" s="10">
        <v>32.611086999999998</v>
      </c>
      <c r="H2790" s="10">
        <v>0</v>
      </c>
      <c r="I2790" s="10">
        <v>13.592339800000001</v>
      </c>
      <c r="J2790" s="10">
        <v>12.6055666</v>
      </c>
      <c r="K2790" s="10">
        <v>0.73851540999999998</v>
      </c>
      <c r="L2790" s="10">
        <v>0</v>
      </c>
      <c r="M2790" s="10">
        <f t="shared" si="50"/>
        <v>488.23912287999997</v>
      </c>
    </row>
    <row r="2791" spans="1:13" x14ac:dyDescent="0.3">
      <c r="A2791" s="10">
        <v>8</v>
      </c>
      <c r="B2791" s="10" t="s">
        <v>1216</v>
      </c>
      <c r="C2791" s="162" t="s">
        <v>24944</v>
      </c>
      <c r="D2791" s="10" t="s">
        <v>566</v>
      </c>
      <c r="E2791" s="10">
        <v>165.82632899999999</v>
      </c>
      <c r="F2791" s="10">
        <v>177.89051764999999</v>
      </c>
      <c r="G2791" s="10">
        <v>283.62408649999998</v>
      </c>
      <c r="H2791" s="10">
        <v>0</v>
      </c>
      <c r="I2791" s="10">
        <v>8.4478708000000005</v>
      </c>
      <c r="J2791" s="10">
        <v>14.907901499999999</v>
      </c>
      <c r="K2791" s="10">
        <v>8.4187561930000001</v>
      </c>
      <c r="L2791" s="10">
        <v>0</v>
      </c>
      <c r="M2791" s="10">
        <f t="shared" si="50"/>
        <v>659.115461643</v>
      </c>
    </row>
    <row r="2792" spans="1:13" x14ac:dyDescent="0.3">
      <c r="A2792" s="10">
        <v>8</v>
      </c>
      <c r="B2792" s="10" t="s">
        <v>1216</v>
      </c>
      <c r="C2792" s="162" t="s">
        <v>24945</v>
      </c>
      <c r="D2792" s="10" t="s">
        <v>23137</v>
      </c>
      <c r="E2792" s="10">
        <v>32.7003579</v>
      </c>
      <c r="F2792" s="10">
        <v>427.87859786000001</v>
      </c>
      <c r="G2792" s="10">
        <v>423.18768999999998</v>
      </c>
      <c r="H2792" s="10">
        <v>0</v>
      </c>
      <c r="I2792" s="10">
        <v>1.6262304300000001</v>
      </c>
      <c r="J2792" s="10">
        <v>36.514194658000001</v>
      </c>
      <c r="K2792" s="10">
        <v>12.829338999999999</v>
      </c>
      <c r="L2792" s="10">
        <v>0</v>
      </c>
      <c r="M2792" s="10">
        <f t="shared" si="50"/>
        <v>934.73640984799988</v>
      </c>
    </row>
    <row r="2793" spans="1:13" x14ac:dyDescent="0.3">
      <c r="A2793" s="10">
        <v>8</v>
      </c>
      <c r="B2793" s="10" t="s">
        <v>1216</v>
      </c>
      <c r="C2793" s="162" t="s">
        <v>24946</v>
      </c>
      <c r="D2793" s="10" t="s">
        <v>556</v>
      </c>
      <c r="E2793" s="10">
        <v>175.43920500000002</v>
      </c>
      <c r="F2793" s="10">
        <v>58.036709225000003</v>
      </c>
      <c r="G2793" s="10">
        <v>1782.424505</v>
      </c>
      <c r="H2793" s="10">
        <v>0</v>
      </c>
      <c r="I2793" s="10">
        <v>8.8775691000000005</v>
      </c>
      <c r="J2793" s="10">
        <v>4.5898354935999999</v>
      </c>
      <c r="K2793" s="10">
        <v>53.879168530000001</v>
      </c>
      <c r="L2793" s="10">
        <v>0</v>
      </c>
      <c r="M2793" s="10">
        <f t="shared" si="50"/>
        <v>2083.2469923486001</v>
      </c>
    </row>
    <row r="2794" spans="1:13" x14ac:dyDescent="0.3">
      <c r="A2794" s="10">
        <v>8</v>
      </c>
      <c r="B2794" s="10" t="s">
        <v>1216</v>
      </c>
      <c r="C2794" s="162" t="s">
        <v>24949</v>
      </c>
      <c r="D2794" s="10" t="s">
        <v>25</v>
      </c>
      <c r="E2794" s="10">
        <v>81.854275999999999</v>
      </c>
      <c r="F2794" s="10">
        <v>132.31679543000001</v>
      </c>
      <c r="G2794" s="10">
        <v>36.780152000000001</v>
      </c>
      <c r="H2794" s="10">
        <v>0</v>
      </c>
      <c r="I2794" s="10">
        <v>3.6503626999999996</v>
      </c>
      <c r="J2794" s="10">
        <v>11.22310779</v>
      </c>
      <c r="K2794" s="10">
        <v>0.86281976000000005</v>
      </c>
      <c r="L2794" s="10">
        <v>0</v>
      </c>
      <c r="M2794" s="10">
        <f t="shared" si="50"/>
        <v>266.68751368</v>
      </c>
    </row>
    <row r="2795" spans="1:13" x14ac:dyDescent="0.3">
      <c r="A2795" s="10">
        <v>8</v>
      </c>
      <c r="B2795" s="10" t="s">
        <v>1216</v>
      </c>
      <c r="C2795" s="162" t="s">
        <v>24948</v>
      </c>
      <c r="D2795" s="10" t="s">
        <v>24947</v>
      </c>
      <c r="E2795" s="10">
        <v>24.804821399999998</v>
      </c>
      <c r="F2795" s="10">
        <v>369.35356202999998</v>
      </c>
      <c r="G2795" s="10">
        <v>0</v>
      </c>
      <c r="H2795" s="10">
        <v>0</v>
      </c>
      <c r="I2795" s="10">
        <v>1.2322886200000001</v>
      </c>
      <c r="J2795" s="10">
        <v>31.380891848000001</v>
      </c>
      <c r="K2795" s="10">
        <v>0</v>
      </c>
      <c r="L2795" s="10">
        <v>0</v>
      </c>
      <c r="M2795" s="10">
        <f t="shared" si="50"/>
        <v>426.77156389799995</v>
      </c>
    </row>
    <row r="2796" spans="1:13" x14ac:dyDescent="0.3">
      <c r="A2796" s="10">
        <v>8</v>
      </c>
      <c r="B2796" s="10" t="s">
        <v>1216</v>
      </c>
      <c r="C2796" s="162" t="s">
        <v>24951</v>
      </c>
      <c r="D2796" s="10" t="s">
        <v>24950</v>
      </c>
      <c r="E2796" s="10">
        <v>13.397092799999999</v>
      </c>
      <c r="F2796" s="10">
        <v>104.95957693</v>
      </c>
      <c r="G2796" s="10">
        <v>0</v>
      </c>
      <c r="H2796" s="10">
        <v>0</v>
      </c>
      <c r="I2796" s="10">
        <v>0.67727383099999994</v>
      </c>
      <c r="J2796" s="10">
        <v>8.9164479828999994</v>
      </c>
      <c r="K2796" s="10">
        <v>0</v>
      </c>
      <c r="L2796" s="10">
        <v>0</v>
      </c>
      <c r="M2796" s="10">
        <f t="shared" si="50"/>
        <v>127.95039154389998</v>
      </c>
    </row>
    <row r="2797" spans="1:13" x14ac:dyDescent="0.3">
      <c r="A2797" s="10">
        <v>8</v>
      </c>
      <c r="B2797" s="10" t="s">
        <v>1216</v>
      </c>
      <c r="C2797" s="162" t="s">
        <v>24952</v>
      </c>
      <c r="D2797" s="10" t="s">
        <v>23034</v>
      </c>
      <c r="E2797" s="10">
        <v>785.91220399999997</v>
      </c>
      <c r="F2797" s="10">
        <v>14.209508479</v>
      </c>
      <c r="G2797" s="10">
        <v>484.09284500000001</v>
      </c>
      <c r="H2797" s="10">
        <v>0</v>
      </c>
      <c r="I2797" s="10">
        <v>24.410726799999999</v>
      </c>
      <c r="J2797" s="10">
        <v>1.3516450592</v>
      </c>
      <c r="K2797" s="10">
        <v>14.3773038</v>
      </c>
      <c r="L2797" s="10">
        <v>0</v>
      </c>
      <c r="M2797" s="10">
        <f t="shared" si="50"/>
        <v>1324.3542331382</v>
      </c>
    </row>
    <row r="2798" spans="1:13" x14ac:dyDescent="0.3">
      <c r="A2798" s="10">
        <v>8</v>
      </c>
      <c r="B2798" s="10" t="s">
        <v>1216</v>
      </c>
      <c r="C2798" s="162" t="s">
        <v>24953</v>
      </c>
      <c r="D2798" s="10" t="s">
        <v>1217</v>
      </c>
      <c r="E2798" s="10">
        <v>971.55283999999995</v>
      </c>
      <c r="F2798" s="10">
        <v>277.11120781</v>
      </c>
      <c r="G2798" s="10">
        <v>593.06707510000001</v>
      </c>
      <c r="H2798" s="10">
        <v>0</v>
      </c>
      <c r="I2798" s="10">
        <v>43.242404999999998</v>
      </c>
      <c r="J2798" s="10">
        <v>23.248251386</v>
      </c>
      <c r="K2798" s="10">
        <v>17.418835892000001</v>
      </c>
      <c r="L2798" s="10">
        <v>0</v>
      </c>
      <c r="M2798" s="10">
        <f t="shared" si="50"/>
        <v>1925.6406151879999</v>
      </c>
    </row>
    <row r="2799" spans="1:13" x14ac:dyDescent="0.3">
      <c r="A2799" s="10">
        <v>8</v>
      </c>
      <c r="B2799" s="10" t="s">
        <v>1216</v>
      </c>
      <c r="C2799" s="162" t="s">
        <v>24955</v>
      </c>
      <c r="D2799" s="10" t="s">
        <v>24954</v>
      </c>
      <c r="E2799" s="10">
        <v>69.803477000000001</v>
      </c>
      <c r="F2799" s="10">
        <v>76.962605452000005</v>
      </c>
      <c r="G2799" s="10">
        <v>0</v>
      </c>
      <c r="H2799" s="10">
        <v>0</v>
      </c>
      <c r="I2799" s="10">
        <v>3.4681044999999999</v>
      </c>
      <c r="J2799" s="10">
        <v>6.5168832721000003</v>
      </c>
      <c r="K2799" s="10">
        <v>0</v>
      </c>
      <c r="L2799" s="10">
        <v>0</v>
      </c>
      <c r="M2799" s="10">
        <f t="shared" si="50"/>
        <v>156.7510702241</v>
      </c>
    </row>
    <row r="2800" spans="1:13" x14ac:dyDescent="0.3">
      <c r="A2800" s="10">
        <v>8</v>
      </c>
      <c r="B2800" s="10" t="s">
        <v>1216</v>
      </c>
      <c r="C2800" s="162" t="s">
        <v>24956</v>
      </c>
      <c r="D2800" s="10" t="s">
        <v>1319</v>
      </c>
      <c r="E2800" s="10">
        <v>430.27497700000004</v>
      </c>
      <c r="F2800" s="10">
        <v>140.07544386000001</v>
      </c>
      <c r="G2800" s="10">
        <v>291.80935099999999</v>
      </c>
      <c r="H2800" s="10">
        <v>0</v>
      </c>
      <c r="I2800" s="10">
        <v>15.165200799999999</v>
      </c>
      <c r="J2800" s="10">
        <v>12.207295421</v>
      </c>
      <c r="K2800" s="10">
        <v>8.6665864399999997</v>
      </c>
      <c r="L2800" s="10">
        <v>0</v>
      </c>
      <c r="M2800" s="10">
        <f t="shared" si="50"/>
        <v>898.19885452099993</v>
      </c>
    </row>
    <row r="2801" spans="1:13" x14ac:dyDescent="0.3">
      <c r="A2801" s="10">
        <v>8</v>
      </c>
      <c r="B2801" s="10" t="s">
        <v>1216</v>
      </c>
      <c r="C2801" s="162" t="s">
        <v>24958</v>
      </c>
      <c r="D2801" s="10" t="s">
        <v>24957</v>
      </c>
      <c r="E2801" s="10">
        <v>14.1541175</v>
      </c>
      <c r="F2801" s="10">
        <v>40.346751947000001</v>
      </c>
      <c r="G2801" s="10">
        <v>0</v>
      </c>
      <c r="H2801" s="10">
        <v>0</v>
      </c>
      <c r="I2801" s="10">
        <v>0.7037476720000001</v>
      </c>
      <c r="J2801" s="10">
        <v>3.3441104481999999</v>
      </c>
      <c r="K2801" s="10">
        <v>0</v>
      </c>
      <c r="L2801" s="10">
        <v>0</v>
      </c>
      <c r="M2801" s="10">
        <f t="shared" si="50"/>
        <v>58.548727567199997</v>
      </c>
    </row>
    <row r="2802" spans="1:13" x14ac:dyDescent="0.3">
      <c r="A2802" s="10">
        <v>8</v>
      </c>
      <c r="B2802" s="10" t="s">
        <v>1216</v>
      </c>
      <c r="C2802" s="162" t="s">
        <v>24959</v>
      </c>
      <c r="D2802" s="10" t="s">
        <v>22866</v>
      </c>
      <c r="E2802" s="10">
        <v>74.295352000000008</v>
      </c>
      <c r="F2802" s="10">
        <v>291.10999184999997</v>
      </c>
      <c r="G2802" s="10">
        <v>896.38397799999996</v>
      </c>
      <c r="H2802" s="10">
        <v>0</v>
      </c>
      <c r="I2802" s="10">
        <v>3.7284784800000002</v>
      </c>
      <c r="J2802" s="10">
        <v>24.570916621999999</v>
      </c>
      <c r="K2802" s="10">
        <v>26.414652</v>
      </c>
      <c r="L2802" s="10">
        <v>0</v>
      </c>
      <c r="M2802" s="10">
        <f t="shared" si="50"/>
        <v>1316.5033689519996</v>
      </c>
    </row>
    <row r="2803" spans="1:13" x14ac:dyDescent="0.3">
      <c r="A2803" s="10">
        <v>8</v>
      </c>
      <c r="B2803" s="10" t="s">
        <v>1216</v>
      </c>
      <c r="C2803" s="162" t="s">
        <v>24961</v>
      </c>
      <c r="D2803" s="10" t="s">
        <v>24960</v>
      </c>
      <c r="E2803" s="10">
        <v>197.67251899999999</v>
      </c>
      <c r="F2803" s="10">
        <v>445.57441933000001</v>
      </c>
      <c r="G2803" s="10">
        <v>93.100823500000004</v>
      </c>
      <c r="H2803" s="10">
        <v>0</v>
      </c>
      <c r="I2803" s="10">
        <v>6.72408553</v>
      </c>
      <c r="J2803" s="10">
        <v>38.039250453999998</v>
      </c>
      <c r="K2803" s="10">
        <v>2.6683952899999999</v>
      </c>
      <c r="L2803" s="10">
        <v>0</v>
      </c>
      <c r="M2803" s="10">
        <f t="shared" si="50"/>
        <v>783.77949310400015</v>
      </c>
    </row>
    <row r="2804" spans="1:13" x14ac:dyDescent="0.3">
      <c r="A2804" s="10">
        <v>8</v>
      </c>
      <c r="B2804" s="10" t="s">
        <v>1216</v>
      </c>
      <c r="C2804" s="162" t="s">
        <v>24963</v>
      </c>
      <c r="D2804" s="10" t="s">
        <v>24962</v>
      </c>
      <c r="E2804" s="10">
        <v>113.04103930000001</v>
      </c>
      <c r="F2804" s="10">
        <v>82.842842275999999</v>
      </c>
      <c r="G2804" s="10">
        <v>0</v>
      </c>
      <c r="H2804" s="10">
        <v>0</v>
      </c>
      <c r="I2804" s="10">
        <v>5.4569009799999995</v>
      </c>
      <c r="J2804" s="10">
        <v>6.8936899949999999</v>
      </c>
      <c r="K2804" s="10">
        <v>0</v>
      </c>
      <c r="L2804" s="10">
        <v>0</v>
      </c>
      <c r="M2804" s="10">
        <f t="shared" si="50"/>
        <v>208.23447255100001</v>
      </c>
    </row>
    <row r="2805" spans="1:13" x14ac:dyDescent="0.3">
      <c r="A2805" s="10">
        <v>8</v>
      </c>
      <c r="B2805" s="10" t="s">
        <v>1216</v>
      </c>
      <c r="C2805" s="162" t="s">
        <v>24964</v>
      </c>
      <c r="D2805" s="10" t="s">
        <v>24152</v>
      </c>
      <c r="E2805" s="10">
        <v>420.82696500000003</v>
      </c>
      <c r="F2805" s="10">
        <v>100.13979286999999</v>
      </c>
      <c r="G2805" s="10">
        <v>432.71137320000003</v>
      </c>
      <c r="H2805" s="10">
        <v>0</v>
      </c>
      <c r="I2805" s="10">
        <v>14.1770158</v>
      </c>
      <c r="J2805" s="10">
        <v>8.6157617601999998</v>
      </c>
      <c r="K2805" s="10">
        <v>12.738715450000001</v>
      </c>
      <c r="L2805" s="10">
        <v>0</v>
      </c>
      <c r="M2805" s="10">
        <f t="shared" si="50"/>
        <v>989.20962408020011</v>
      </c>
    </row>
    <row r="2806" spans="1:13" x14ac:dyDescent="0.3">
      <c r="A2806" s="10">
        <v>8</v>
      </c>
      <c r="B2806" s="10" t="s">
        <v>1216</v>
      </c>
      <c r="C2806" s="162" t="s">
        <v>24965</v>
      </c>
      <c r="D2806" s="10" t="s">
        <v>22874</v>
      </c>
      <c r="E2806" s="10">
        <v>227.29111140000001</v>
      </c>
      <c r="F2806" s="10">
        <v>70.605321019000002</v>
      </c>
      <c r="G2806" s="10">
        <v>585.27175999999997</v>
      </c>
      <c r="H2806" s="10">
        <v>0</v>
      </c>
      <c r="I2806" s="10">
        <v>7.0262280499999994</v>
      </c>
      <c r="J2806" s="10">
        <v>6.0773075306999997</v>
      </c>
      <c r="K2806" s="10">
        <v>17.743075999999999</v>
      </c>
      <c r="L2806" s="10">
        <v>0</v>
      </c>
      <c r="M2806" s="10">
        <f t="shared" si="50"/>
        <v>914.01480399969989</v>
      </c>
    </row>
    <row r="2807" spans="1:13" x14ac:dyDescent="0.3">
      <c r="A2807" s="10">
        <v>8</v>
      </c>
      <c r="B2807" s="10" t="s">
        <v>1216</v>
      </c>
      <c r="C2807" s="162" t="s">
        <v>24966</v>
      </c>
      <c r="D2807" s="10" t="s">
        <v>1218</v>
      </c>
      <c r="E2807" s="10">
        <v>279.62855400000001</v>
      </c>
      <c r="F2807" s="10">
        <v>109.15344541</v>
      </c>
      <c r="G2807" s="10">
        <v>35.4101547</v>
      </c>
      <c r="H2807" s="10">
        <v>0</v>
      </c>
      <c r="I2807" s="10">
        <v>14.1468109</v>
      </c>
      <c r="J2807" s="10">
        <v>9.0611048538999999</v>
      </c>
      <c r="K2807" s="10">
        <v>0.80190487700000002</v>
      </c>
      <c r="L2807" s="10">
        <v>0</v>
      </c>
      <c r="M2807" s="10">
        <f t="shared" si="50"/>
        <v>448.20197474090008</v>
      </c>
    </row>
    <row r="2808" spans="1:13" x14ac:dyDescent="0.3">
      <c r="A2808" s="10">
        <v>8</v>
      </c>
      <c r="B2808" s="10" t="s">
        <v>1216</v>
      </c>
      <c r="C2808" s="162" t="s">
        <v>24967</v>
      </c>
      <c r="D2808" s="10" t="s">
        <v>831</v>
      </c>
      <c r="E2808" s="10">
        <v>149.42923500000001</v>
      </c>
      <c r="F2808" s="10">
        <v>382.16577193000001</v>
      </c>
      <c r="G2808" s="10">
        <v>32.279691100000001</v>
      </c>
      <c r="H2808" s="10">
        <v>0</v>
      </c>
      <c r="I2808" s="10">
        <v>7.3893058800000002</v>
      </c>
      <c r="J2808" s="10">
        <v>32.371924784999997</v>
      </c>
      <c r="K2808" s="10">
        <v>0.73101071299999998</v>
      </c>
      <c r="L2808" s="10">
        <v>0</v>
      </c>
      <c r="M2808" s="10">
        <f t="shared" si="50"/>
        <v>604.36693940800012</v>
      </c>
    </row>
    <row r="2809" spans="1:13" x14ac:dyDescent="0.3">
      <c r="A2809" s="10">
        <v>8</v>
      </c>
      <c r="B2809" s="10" t="s">
        <v>1216</v>
      </c>
      <c r="C2809" s="162" t="s">
        <v>24969</v>
      </c>
      <c r="D2809" s="10" t="s">
        <v>24968</v>
      </c>
      <c r="E2809" s="10">
        <v>132.363584</v>
      </c>
      <c r="F2809" s="10">
        <v>623.89297680000004</v>
      </c>
      <c r="G2809" s="10">
        <v>1397.1032</v>
      </c>
      <c r="H2809" s="10">
        <v>0</v>
      </c>
      <c r="I2809" s="10">
        <v>6.5413584</v>
      </c>
      <c r="J2809" s="10">
        <v>53.213915851000003</v>
      </c>
      <c r="K2809" s="10">
        <v>42.136403360000003</v>
      </c>
      <c r="L2809" s="10">
        <v>0</v>
      </c>
      <c r="M2809" s="10">
        <f t="shared" si="50"/>
        <v>2255.2514384109995</v>
      </c>
    </row>
    <row r="2810" spans="1:13" x14ac:dyDescent="0.3">
      <c r="A2810" s="10">
        <v>8</v>
      </c>
      <c r="B2810" s="10" t="s">
        <v>1216</v>
      </c>
      <c r="C2810" s="162" t="s">
        <v>24970</v>
      </c>
      <c r="D2810" s="10" t="s">
        <v>568</v>
      </c>
      <c r="E2810" s="10">
        <v>384.00962200000004</v>
      </c>
      <c r="F2810" s="10">
        <v>156.77951554000001</v>
      </c>
      <c r="G2810" s="10">
        <v>788.86029327999995</v>
      </c>
      <c r="H2810" s="10">
        <v>0</v>
      </c>
      <c r="I2810" s="10">
        <v>13.725739799999999</v>
      </c>
      <c r="J2810" s="10">
        <v>13.347016418000001</v>
      </c>
      <c r="K2810" s="10">
        <v>23.901522408999998</v>
      </c>
      <c r="L2810" s="10">
        <v>0</v>
      </c>
      <c r="M2810" s="10">
        <f t="shared" si="50"/>
        <v>1380.623709447</v>
      </c>
    </row>
    <row r="2811" spans="1:13" x14ac:dyDescent="0.3">
      <c r="A2811" s="10">
        <v>8</v>
      </c>
      <c r="B2811" s="10" t="s">
        <v>1216</v>
      </c>
      <c r="C2811" s="162" t="s">
        <v>24972</v>
      </c>
      <c r="D2811" s="10" t="s">
        <v>24971</v>
      </c>
      <c r="E2811" s="10">
        <v>80.328641000000005</v>
      </c>
      <c r="F2811" s="10">
        <v>77.639659133999999</v>
      </c>
      <c r="G2811" s="10">
        <v>967.20219480000003</v>
      </c>
      <c r="H2811" s="10">
        <v>0</v>
      </c>
      <c r="I2811" s="10">
        <v>4.0906409999999997</v>
      </c>
      <c r="J2811" s="10">
        <v>6.7351770568999996</v>
      </c>
      <c r="K2811" s="10">
        <v>28.535756513999999</v>
      </c>
      <c r="L2811" s="10">
        <v>0</v>
      </c>
      <c r="M2811" s="10">
        <f t="shared" si="50"/>
        <v>1164.5320695049002</v>
      </c>
    </row>
    <row r="2812" spans="1:13" x14ac:dyDescent="0.3">
      <c r="A2812" s="10">
        <v>8</v>
      </c>
      <c r="B2812" s="10" t="s">
        <v>1216</v>
      </c>
      <c r="C2812" s="162" t="s">
        <v>24973</v>
      </c>
      <c r="D2812" s="10" t="s">
        <v>1320</v>
      </c>
      <c r="E2812" s="10">
        <v>63.525445000000005</v>
      </c>
      <c r="F2812" s="10">
        <v>620.01137430000006</v>
      </c>
      <c r="G2812" s="10">
        <v>78.134917999999999</v>
      </c>
      <c r="H2812" s="10">
        <v>0</v>
      </c>
      <c r="I2812" s="10">
        <v>3.1240338700000003</v>
      </c>
      <c r="J2812" s="10">
        <v>52.714865240999998</v>
      </c>
      <c r="K2812" s="10">
        <v>1.76945614</v>
      </c>
      <c r="L2812" s="10">
        <v>0</v>
      </c>
      <c r="M2812" s="10">
        <f t="shared" si="50"/>
        <v>819.28009255099994</v>
      </c>
    </row>
    <row r="2813" spans="1:13" x14ac:dyDescent="0.3">
      <c r="A2813" s="10">
        <v>8</v>
      </c>
      <c r="B2813" s="10" t="s">
        <v>1216</v>
      </c>
      <c r="C2813" s="162" t="s">
        <v>24974</v>
      </c>
      <c r="D2813" s="10" t="s">
        <v>1219</v>
      </c>
      <c r="E2813" s="10">
        <v>454.66574800000001</v>
      </c>
      <c r="F2813" s="10">
        <v>32.463745080000002</v>
      </c>
      <c r="G2813" s="10">
        <v>50.5917922</v>
      </c>
      <c r="H2813" s="10">
        <v>0</v>
      </c>
      <c r="I2813" s="10">
        <v>16.2325798</v>
      </c>
      <c r="J2813" s="10">
        <v>2.7445817354000002</v>
      </c>
      <c r="K2813" s="10">
        <v>1.3179783169999999</v>
      </c>
      <c r="L2813" s="10">
        <v>0</v>
      </c>
      <c r="M2813" s="10">
        <f t="shared" si="50"/>
        <v>558.01642513240006</v>
      </c>
    </row>
    <row r="2814" spans="1:13" x14ac:dyDescent="0.3">
      <c r="A2814" s="10">
        <v>8</v>
      </c>
      <c r="B2814" s="10" t="s">
        <v>1216</v>
      </c>
      <c r="C2814" s="162" t="s">
        <v>24976</v>
      </c>
      <c r="D2814" s="10" t="s">
        <v>24975</v>
      </c>
      <c r="E2814" s="10">
        <v>524.48392000000001</v>
      </c>
      <c r="F2814" s="10">
        <v>142.77184609</v>
      </c>
      <c r="G2814" s="10">
        <v>348.6485912</v>
      </c>
      <c r="H2814" s="10">
        <v>0</v>
      </c>
      <c r="I2814" s="10">
        <v>17.4429622</v>
      </c>
      <c r="J2814" s="10">
        <v>12.354324939</v>
      </c>
      <c r="K2814" s="10">
        <v>10.35468756</v>
      </c>
      <c r="L2814" s="10">
        <v>0</v>
      </c>
      <c r="M2814" s="10">
        <f t="shared" si="50"/>
        <v>1056.056331989</v>
      </c>
    </row>
    <row r="2815" spans="1:13" x14ac:dyDescent="0.3">
      <c r="A2815" s="10">
        <v>8</v>
      </c>
      <c r="B2815" s="10" t="s">
        <v>1216</v>
      </c>
      <c r="C2815" s="162" t="s">
        <v>24978</v>
      </c>
      <c r="D2815" s="10" t="s">
        <v>24977</v>
      </c>
      <c r="E2815" s="10">
        <v>469.15273100000002</v>
      </c>
      <c r="F2815" s="10">
        <v>94.093550570000005</v>
      </c>
      <c r="G2815" s="10">
        <v>343.32941010000002</v>
      </c>
      <c r="H2815" s="10">
        <v>0</v>
      </c>
      <c r="I2815" s="10">
        <v>14.789706819999999</v>
      </c>
      <c r="J2815" s="10">
        <v>8.2135521086000001</v>
      </c>
      <c r="K2815" s="10">
        <v>10.196709794</v>
      </c>
      <c r="L2815" s="10">
        <v>0</v>
      </c>
      <c r="M2815" s="10">
        <f t="shared" si="50"/>
        <v>939.7756603926</v>
      </c>
    </row>
    <row r="2816" spans="1:13" x14ac:dyDescent="0.3">
      <c r="A2816" s="10">
        <v>8</v>
      </c>
      <c r="B2816" s="10" t="s">
        <v>1216</v>
      </c>
      <c r="C2816" s="162" t="s">
        <v>24979</v>
      </c>
      <c r="D2816" s="10" t="s">
        <v>1013</v>
      </c>
      <c r="E2816" s="10">
        <v>160.77229</v>
      </c>
      <c r="F2816" s="10">
        <v>459.16068421</v>
      </c>
      <c r="G2816" s="10">
        <v>55.402950300000001</v>
      </c>
      <c r="H2816" s="10">
        <v>0</v>
      </c>
      <c r="I2816" s="10">
        <v>5.93753055</v>
      </c>
      <c r="J2816" s="10">
        <v>39.172147365000001</v>
      </c>
      <c r="K2816" s="10">
        <v>1.6795882719999999</v>
      </c>
      <c r="L2816" s="10">
        <v>0</v>
      </c>
      <c r="M2816" s="10">
        <f t="shared" si="50"/>
        <v>722.12519069700011</v>
      </c>
    </row>
    <row r="2817" spans="1:13" x14ac:dyDescent="0.3">
      <c r="A2817" s="10">
        <v>8</v>
      </c>
      <c r="B2817" s="10" t="s">
        <v>1216</v>
      </c>
      <c r="C2817" s="162" t="s">
        <v>24981</v>
      </c>
      <c r="D2817" s="10" t="s">
        <v>24980</v>
      </c>
      <c r="E2817" s="10">
        <v>258.923452</v>
      </c>
      <c r="F2817" s="10">
        <v>481.50755538999999</v>
      </c>
      <c r="G2817" s="10">
        <v>774.34006199999999</v>
      </c>
      <c r="H2817" s="10">
        <v>0</v>
      </c>
      <c r="I2817" s="10">
        <v>8.8558265299999999</v>
      </c>
      <c r="J2817" s="10">
        <v>40.759945969999997</v>
      </c>
      <c r="K2817" s="10">
        <v>23.474894769999999</v>
      </c>
      <c r="L2817" s="10">
        <v>0</v>
      </c>
      <c r="M2817" s="10">
        <f t="shared" si="50"/>
        <v>1587.8617366599999</v>
      </c>
    </row>
    <row r="2818" spans="1:13" x14ac:dyDescent="0.3">
      <c r="A2818" s="10">
        <v>8</v>
      </c>
      <c r="B2818" s="10" t="s">
        <v>1216</v>
      </c>
      <c r="C2818" s="162" t="s">
        <v>24983</v>
      </c>
      <c r="D2818" s="10" t="s">
        <v>24982</v>
      </c>
      <c r="E2818" s="10">
        <v>216.07118800000001</v>
      </c>
      <c r="F2818" s="10">
        <v>42.810650586000001</v>
      </c>
      <c r="G2818" s="10">
        <v>493.46051999999997</v>
      </c>
      <c r="H2818" s="10">
        <v>0</v>
      </c>
      <c r="I2818" s="10">
        <v>6.5839570200000006</v>
      </c>
      <c r="J2818" s="10">
        <v>3.6923696490000002</v>
      </c>
      <c r="K2818" s="10">
        <v>14.959719</v>
      </c>
      <c r="L2818" s="10">
        <v>0</v>
      </c>
      <c r="M2818" s="10">
        <f t="shared" si="50"/>
        <v>777.57840425500001</v>
      </c>
    </row>
    <row r="2819" spans="1:13" x14ac:dyDescent="0.3">
      <c r="A2819" s="10">
        <v>8</v>
      </c>
      <c r="B2819" s="10" t="s">
        <v>1216</v>
      </c>
      <c r="C2819" s="162" t="s">
        <v>24984</v>
      </c>
      <c r="D2819" s="10" t="s">
        <v>23488</v>
      </c>
      <c r="E2819" s="10">
        <v>86.342773999999991</v>
      </c>
      <c r="F2819" s="10">
        <v>616.28783505000001</v>
      </c>
      <c r="G2819" s="10">
        <v>1587.35157</v>
      </c>
      <c r="H2819" s="10">
        <v>0</v>
      </c>
      <c r="I2819" s="10">
        <v>4.2894301700000002</v>
      </c>
      <c r="J2819" s="10">
        <v>51.998991103999998</v>
      </c>
      <c r="K2819" s="10">
        <v>45.497855700000002</v>
      </c>
      <c r="L2819" s="10">
        <v>0</v>
      </c>
      <c r="M2819" s="10">
        <f t="shared" si="50"/>
        <v>2391.768456024</v>
      </c>
    </row>
    <row r="2820" spans="1:13" x14ac:dyDescent="0.3">
      <c r="A2820" s="10">
        <v>8</v>
      </c>
      <c r="B2820" s="10" t="s">
        <v>1216</v>
      </c>
      <c r="C2820" s="162" t="s">
        <v>24986</v>
      </c>
      <c r="D2820" s="10" t="s">
        <v>24985</v>
      </c>
      <c r="E2820" s="10">
        <v>59.224694700000001</v>
      </c>
      <c r="F2820" s="10">
        <v>116.6498637</v>
      </c>
      <c r="G2820" s="10">
        <v>35.693322999999999</v>
      </c>
      <c r="H2820" s="10">
        <v>0</v>
      </c>
      <c r="I2820" s="10">
        <v>2.9044673599999999</v>
      </c>
      <c r="J2820" s="10">
        <v>9.9526208151999995</v>
      </c>
      <c r="K2820" s="10">
        <v>1.08207122</v>
      </c>
      <c r="L2820" s="10">
        <v>0</v>
      </c>
      <c r="M2820" s="10">
        <f t="shared" si="50"/>
        <v>225.5070407952</v>
      </c>
    </row>
    <row r="2821" spans="1:13" x14ac:dyDescent="0.3">
      <c r="A2821" s="10">
        <v>8</v>
      </c>
      <c r="B2821" s="10" t="s">
        <v>1216</v>
      </c>
      <c r="C2821" s="162" t="s">
        <v>24988</v>
      </c>
      <c r="D2821" s="10" t="s">
        <v>24987</v>
      </c>
      <c r="E2821" s="10">
        <v>98.933512699999994</v>
      </c>
      <c r="F2821" s="10">
        <v>125.48844003000001</v>
      </c>
      <c r="G2821" s="10">
        <v>256.00439999999998</v>
      </c>
      <c r="H2821" s="10">
        <v>0</v>
      </c>
      <c r="I2821" s="10">
        <v>3.20363723</v>
      </c>
      <c r="J2821" s="10">
        <v>10.767474781000001</v>
      </c>
      <c r="K2821" s="10">
        <v>7.7610089999999996</v>
      </c>
      <c r="L2821" s="10">
        <v>0</v>
      </c>
      <c r="M2821" s="10">
        <f t="shared" si="50"/>
        <v>502.15847374099997</v>
      </c>
    </row>
    <row r="2822" spans="1:13" x14ac:dyDescent="0.3">
      <c r="A2822" s="10">
        <v>8</v>
      </c>
      <c r="B2822" s="10" t="s">
        <v>1216</v>
      </c>
      <c r="C2822" s="162" t="s">
        <v>24990</v>
      </c>
      <c r="D2822" s="10" t="s">
        <v>24989</v>
      </c>
      <c r="E2822" s="10">
        <v>1309.1912300000001</v>
      </c>
      <c r="F2822" s="10">
        <v>555.14664473000005</v>
      </c>
      <c r="G2822" s="10">
        <v>1514.9590011</v>
      </c>
      <c r="H2822" s="10">
        <v>0</v>
      </c>
      <c r="I2822" s="10">
        <v>59.058937</v>
      </c>
      <c r="J2822" s="10">
        <v>46.938810558</v>
      </c>
      <c r="K2822" s="10">
        <v>44.713918413999998</v>
      </c>
      <c r="L2822" s="10">
        <v>0</v>
      </c>
      <c r="M2822" s="10">
        <f t="shared" si="50"/>
        <v>3530.0085418020003</v>
      </c>
    </row>
    <row r="2823" spans="1:13" x14ac:dyDescent="0.3">
      <c r="A2823" s="10">
        <v>8</v>
      </c>
      <c r="B2823" s="10" t="s">
        <v>1248</v>
      </c>
      <c r="C2823" s="164" t="s">
        <v>25451</v>
      </c>
      <c r="D2823" s="10" t="s">
        <v>153</v>
      </c>
      <c r="E2823" s="10">
        <v>36.360962800000003</v>
      </c>
      <c r="F2823" s="10">
        <v>198.62019806999999</v>
      </c>
      <c r="G2823" s="10">
        <v>109.368666</v>
      </c>
      <c r="H2823" s="10">
        <v>0</v>
      </c>
      <c r="I2823" s="10">
        <v>1.83012614</v>
      </c>
      <c r="J2823" s="10">
        <v>17.001979334000001</v>
      </c>
      <c r="K2823" s="10">
        <v>3.3156180000000002</v>
      </c>
      <c r="L2823" s="10">
        <v>0</v>
      </c>
      <c r="M2823" s="10">
        <f t="shared" ref="M2823:M2886" si="51">SUM(E2823:L2823)</f>
        <v>366.49755034399999</v>
      </c>
    </row>
    <row r="2824" spans="1:13" x14ac:dyDescent="0.3">
      <c r="A2824" s="10">
        <v>8</v>
      </c>
      <c r="B2824" s="10" t="s">
        <v>1248</v>
      </c>
      <c r="C2824" s="164" t="s">
        <v>25453</v>
      </c>
      <c r="D2824" s="10" t="s">
        <v>25452</v>
      </c>
      <c r="E2824" s="10">
        <v>504.74374299999999</v>
      </c>
      <c r="F2824" s="10">
        <v>897.56157632999998</v>
      </c>
      <c r="G2824" s="10">
        <v>985.04381000000001</v>
      </c>
      <c r="H2824" s="10">
        <v>0</v>
      </c>
      <c r="I2824" s="10">
        <v>17.3010609</v>
      </c>
      <c r="J2824" s="10">
        <v>76.802217865000003</v>
      </c>
      <c r="K2824" s="10">
        <v>29.901235400000001</v>
      </c>
      <c r="L2824" s="10">
        <v>0</v>
      </c>
      <c r="M2824" s="10">
        <f t="shared" si="51"/>
        <v>2511.3536434949997</v>
      </c>
    </row>
    <row r="2825" spans="1:13" x14ac:dyDescent="0.3">
      <c r="A2825" s="10">
        <v>8</v>
      </c>
      <c r="B2825" s="10" t="s">
        <v>1248</v>
      </c>
      <c r="C2825" s="164" t="s">
        <v>25455</v>
      </c>
      <c r="D2825" s="10" t="s">
        <v>25454</v>
      </c>
      <c r="E2825" s="10">
        <v>150.56110099999998</v>
      </c>
      <c r="F2825" s="10">
        <v>593.59695456999998</v>
      </c>
      <c r="G2825" s="10">
        <v>71.562779121999995</v>
      </c>
      <c r="H2825" s="10">
        <v>0</v>
      </c>
      <c r="I2825" s="10">
        <v>7.4735130400000003</v>
      </c>
      <c r="J2825" s="10">
        <v>50.543363565</v>
      </c>
      <c r="K2825" s="10">
        <v>1.9747785945</v>
      </c>
      <c r="L2825" s="10">
        <v>0</v>
      </c>
      <c r="M2825" s="10">
        <f t="shared" si="51"/>
        <v>875.7124898914999</v>
      </c>
    </row>
    <row r="2826" spans="1:13" x14ac:dyDescent="0.3">
      <c r="A2826" s="10">
        <v>8</v>
      </c>
      <c r="B2826" s="10" t="s">
        <v>1248</v>
      </c>
      <c r="C2826" s="164" t="s">
        <v>25456</v>
      </c>
      <c r="D2826" s="10" t="s">
        <v>692</v>
      </c>
      <c r="E2826" s="10">
        <v>260.17966939999997</v>
      </c>
      <c r="F2826" s="10">
        <v>128.11869795999999</v>
      </c>
      <c r="G2826" s="10">
        <v>351.55590000000001</v>
      </c>
      <c r="H2826" s="10">
        <v>0</v>
      </c>
      <c r="I2826" s="10">
        <v>9.0608077999999992</v>
      </c>
      <c r="J2826" s="10">
        <v>10.999655576</v>
      </c>
      <c r="K2826" s="10">
        <v>10.65775</v>
      </c>
      <c r="L2826" s="10">
        <v>0</v>
      </c>
      <c r="M2826" s="10">
        <f t="shared" si="51"/>
        <v>770.57248073599999</v>
      </c>
    </row>
    <row r="2827" spans="1:13" x14ac:dyDescent="0.3">
      <c r="A2827" s="10">
        <v>8</v>
      </c>
      <c r="B2827" s="10" t="s">
        <v>1248</v>
      </c>
      <c r="C2827" s="164" t="s">
        <v>25458</v>
      </c>
      <c r="D2827" s="10" t="s">
        <v>25457</v>
      </c>
      <c r="E2827" s="10">
        <v>95.952165999999991</v>
      </c>
      <c r="F2827" s="10">
        <v>940.79427709000004</v>
      </c>
      <c r="G2827" s="10">
        <v>51.834813070000003</v>
      </c>
      <c r="H2827" s="10">
        <v>0</v>
      </c>
      <c r="I2827" s="10">
        <v>4.8481649500000001</v>
      </c>
      <c r="J2827" s="10">
        <v>80.184010784999998</v>
      </c>
      <c r="K2827" s="10">
        <v>1.1849039458999999</v>
      </c>
      <c r="L2827" s="10">
        <v>0</v>
      </c>
      <c r="M2827" s="10">
        <f t="shared" si="51"/>
        <v>1174.7983358409001</v>
      </c>
    </row>
    <row r="2828" spans="1:13" x14ac:dyDescent="0.3">
      <c r="A2828" s="10">
        <v>8</v>
      </c>
      <c r="B2828" s="10" t="s">
        <v>1248</v>
      </c>
      <c r="C2828" s="164" t="s">
        <v>25460</v>
      </c>
      <c r="D2828" s="10" t="s">
        <v>25459</v>
      </c>
      <c r="E2828" s="10">
        <v>68.09352109999999</v>
      </c>
      <c r="F2828" s="10">
        <v>254.67166879999999</v>
      </c>
      <c r="G2828" s="10">
        <v>106.27679000000001</v>
      </c>
      <c r="H2828" s="10">
        <v>0</v>
      </c>
      <c r="I2828" s="10">
        <v>3.3801453100000001</v>
      </c>
      <c r="J2828" s="10">
        <v>21.778873265000001</v>
      </c>
      <c r="K2828" s="10">
        <v>3.2218814</v>
      </c>
      <c r="L2828" s="10">
        <v>0</v>
      </c>
      <c r="M2828" s="10">
        <f t="shared" si="51"/>
        <v>457.42287987499998</v>
      </c>
    </row>
    <row r="2829" spans="1:13" x14ac:dyDescent="0.3">
      <c r="A2829" s="10">
        <v>8</v>
      </c>
      <c r="B2829" s="10" t="s">
        <v>1248</v>
      </c>
      <c r="C2829" s="164" t="s">
        <v>25461</v>
      </c>
      <c r="D2829" s="10" t="s">
        <v>694</v>
      </c>
      <c r="E2829" s="10">
        <v>67.843537499999996</v>
      </c>
      <c r="F2829" s="10">
        <v>462.154022</v>
      </c>
      <c r="G2829" s="10">
        <v>166.60739117</v>
      </c>
      <c r="H2829" s="10">
        <v>0</v>
      </c>
      <c r="I2829" s="10">
        <v>3.3335227500000002</v>
      </c>
      <c r="J2829" s="10">
        <v>39.413872011999999</v>
      </c>
      <c r="K2829" s="10">
        <v>4.9237072968</v>
      </c>
      <c r="L2829" s="10">
        <v>0</v>
      </c>
      <c r="M2829" s="10">
        <f t="shared" si="51"/>
        <v>744.27605272879998</v>
      </c>
    </row>
    <row r="2830" spans="1:13" x14ac:dyDescent="0.3">
      <c r="A2830" s="10">
        <v>8</v>
      </c>
      <c r="B2830" s="10" t="s">
        <v>1248</v>
      </c>
      <c r="C2830" s="164" t="s">
        <v>25462</v>
      </c>
      <c r="D2830" s="10" t="s">
        <v>695</v>
      </c>
      <c r="E2830" s="10">
        <v>846.43118000000004</v>
      </c>
      <c r="F2830" s="10">
        <v>596.80875603000004</v>
      </c>
      <c r="G2830" s="10">
        <v>584.94258630000002</v>
      </c>
      <c r="H2830" s="10">
        <v>0</v>
      </c>
      <c r="I2830" s="10">
        <v>37.182567599999999</v>
      </c>
      <c r="J2830" s="10">
        <v>50.547011519999998</v>
      </c>
      <c r="K2830" s="10">
        <v>17.384812419999999</v>
      </c>
      <c r="L2830" s="10">
        <v>0</v>
      </c>
      <c r="M2830" s="10">
        <f t="shared" si="51"/>
        <v>2133.29691387</v>
      </c>
    </row>
    <row r="2831" spans="1:13" x14ac:dyDescent="0.3">
      <c r="A2831" s="10">
        <v>8</v>
      </c>
      <c r="B2831" s="10" t="s">
        <v>1248</v>
      </c>
      <c r="C2831" s="164" t="s">
        <v>25463</v>
      </c>
      <c r="D2831" s="10" t="s">
        <v>483</v>
      </c>
      <c r="E2831" s="10">
        <v>1659.3964900000001</v>
      </c>
      <c r="F2831" s="10">
        <v>1965.7923839</v>
      </c>
      <c r="G2831" s="10">
        <v>1524.1048367000001</v>
      </c>
      <c r="H2831" s="10">
        <v>0</v>
      </c>
      <c r="I2831" s="10">
        <v>69.77491599999999</v>
      </c>
      <c r="J2831" s="10">
        <v>166.64876912</v>
      </c>
      <c r="K2831" s="10">
        <v>45.747676857999998</v>
      </c>
      <c r="L2831" s="10">
        <v>0</v>
      </c>
      <c r="M2831" s="10">
        <f t="shared" si="51"/>
        <v>5431.4650725780002</v>
      </c>
    </row>
    <row r="2832" spans="1:13" x14ac:dyDescent="0.3">
      <c r="A2832" s="10">
        <v>8</v>
      </c>
      <c r="B2832" s="10" t="s">
        <v>1248</v>
      </c>
      <c r="C2832" s="164" t="s">
        <v>25465</v>
      </c>
      <c r="D2832" s="10" t="s">
        <v>25464</v>
      </c>
      <c r="E2832" s="10">
        <v>49.019081999999997</v>
      </c>
      <c r="F2832" s="10">
        <v>962.45099822999998</v>
      </c>
      <c r="G2832" s="10">
        <v>51.201316689999999</v>
      </c>
      <c r="H2832" s="10">
        <v>0</v>
      </c>
      <c r="I2832" s="10">
        <v>2.46112105</v>
      </c>
      <c r="J2832" s="10">
        <v>82.240203467000001</v>
      </c>
      <c r="K2832" s="10">
        <v>1.1806200819999999</v>
      </c>
      <c r="L2832" s="10">
        <v>0</v>
      </c>
      <c r="M2832" s="10">
        <f t="shared" si="51"/>
        <v>1148.5533415189998</v>
      </c>
    </row>
    <row r="2833" spans="1:13" x14ac:dyDescent="0.3">
      <c r="A2833" s="10">
        <v>8</v>
      </c>
      <c r="B2833" s="10" t="s">
        <v>1248</v>
      </c>
      <c r="C2833" s="164" t="s">
        <v>25467</v>
      </c>
      <c r="D2833" s="10" t="s">
        <v>25466</v>
      </c>
      <c r="E2833" s="10">
        <v>77.759830999999991</v>
      </c>
      <c r="F2833" s="10">
        <v>512.08196653000005</v>
      </c>
      <c r="G2833" s="10">
        <v>27.773721399999999</v>
      </c>
      <c r="H2833" s="10">
        <v>0</v>
      </c>
      <c r="I2833" s="10">
        <v>3.9157751599999999</v>
      </c>
      <c r="J2833" s="10">
        <v>43.772142741000003</v>
      </c>
      <c r="K2833" s="10">
        <v>0.62896729799999995</v>
      </c>
      <c r="L2833" s="10">
        <v>0</v>
      </c>
      <c r="M2833" s="10">
        <f t="shared" si="51"/>
        <v>665.93240412900002</v>
      </c>
    </row>
    <row r="2834" spans="1:13" x14ac:dyDescent="0.3">
      <c r="A2834" s="10">
        <v>8</v>
      </c>
      <c r="B2834" s="10" t="s">
        <v>1248</v>
      </c>
      <c r="C2834" s="164" t="s">
        <v>25469</v>
      </c>
      <c r="D2834" s="10" t="s">
        <v>25468</v>
      </c>
      <c r="E2834" s="10">
        <v>48.085002800000005</v>
      </c>
      <c r="F2834" s="10">
        <v>588.29268970999999</v>
      </c>
      <c r="G2834" s="10">
        <v>40.415766499999997</v>
      </c>
      <c r="H2834" s="10">
        <v>0</v>
      </c>
      <c r="I2834" s="10">
        <v>2.3816867700000004</v>
      </c>
      <c r="J2834" s="10">
        <v>50.178054439</v>
      </c>
      <c r="K2834" s="10">
        <v>0.91526238000000004</v>
      </c>
      <c r="L2834" s="10">
        <v>0</v>
      </c>
      <c r="M2834" s="10">
        <f t="shared" si="51"/>
        <v>730.26846259899992</v>
      </c>
    </row>
    <row r="2835" spans="1:13" x14ac:dyDescent="0.3">
      <c r="A2835" s="10">
        <v>8</v>
      </c>
      <c r="B2835" s="10" t="s">
        <v>1248</v>
      </c>
      <c r="C2835" s="164" t="s">
        <v>25470</v>
      </c>
      <c r="D2835" s="10" t="s">
        <v>698</v>
      </c>
      <c r="E2835" s="10">
        <v>114.703289</v>
      </c>
      <c r="F2835" s="10">
        <v>440.32855305999999</v>
      </c>
      <c r="G2835" s="10">
        <v>0</v>
      </c>
      <c r="H2835" s="10">
        <v>0</v>
      </c>
      <c r="I2835" s="10">
        <v>5.6849556899999998</v>
      </c>
      <c r="J2835" s="10">
        <v>37.355677180999997</v>
      </c>
      <c r="K2835" s="10">
        <v>0</v>
      </c>
      <c r="L2835" s="10">
        <v>0</v>
      </c>
      <c r="M2835" s="10">
        <f t="shared" si="51"/>
        <v>598.0724749310001</v>
      </c>
    </row>
    <row r="2836" spans="1:13" x14ac:dyDescent="0.3">
      <c r="A2836" s="10">
        <v>8</v>
      </c>
      <c r="B2836" s="10" t="s">
        <v>1248</v>
      </c>
      <c r="C2836" s="164" t="s">
        <v>25471</v>
      </c>
      <c r="D2836" s="10" t="s">
        <v>612</v>
      </c>
      <c r="E2836" s="10">
        <v>34.147188200000002</v>
      </c>
      <c r="F2836" s="10">
        <v>232.20127554000001</v>
      </c>
      <c r="G2836" s="10">
        <v>433.122839</v>
      </c>
      <c r="H2836" s="10">
        <v>0</v>
      </c>
      <c r="I2836" s="10">
        <v>1.71712895</v>
      </c>
      <c r="J2836" s="10">
        <v>19.862053236000001</v>
      </c>
      <c r="K2836" s="10">
        <v>12.30145957</v>
      </c>
      <c r="L2836" s="10">
        <v>0</v>
      </c>
      <c r="M2836" s="10">
        <f t="shared" si="51"/>
        <v>733.35194449599999</v>
      </c>
    </row>
    <row r="2837" spans="1:13" x14ac:dyDescent="0.3">
      <c r="A2837" s="10">
        <v>8</v>
      </c>
      <c r="B2837" s="10" t="s">
        <v>1248</v>
      </c>
      <c r="C2837" s="164" t="s">
        <v>25473</v>
      </c>
      <c r="D2837" s="10" t="s">
        <v>25472</v>
      </c>
      <c r="E2837" s="10">
        <v>78.745086999999998</v>
      </c>
      <c r="F2837" s="10">
        <v>352.45903207999999</v>
      </c>
      <c r="G2837" s="10">
        <v>34.449113599999997</v>
      </c>
      <c r="H2837" s="10">
        <v>0</v>
      </c>
      <c r="I2837" s="10">
        <v>3.93097575</v>
      </c>
      <c r="J2837" s="10">
        <v>29.951256931</v>
      </c>
      <c r="K2837" s="10">
        <v>0.78013942000000003</v>
      </c>
      <c r="L2837" s="10">
        <v>0</v>
      </c>
      <c r="M2837" s="10">
        <f t="shared" si="51"/>
        <v>500.31560478099999</v>
      </c>
    </row>
    <row r="2838" spans="1:13" x14ac:dyDescent="0.3">
      <c r="A2838" s="10">
        <v>8</v>
      </c>
      <c r="B2838" s="10" t="s">
        <v>1248</v>
      </c>
      <c r="C2838" s="164" t="s">
        <v>25475</v>
      </c>
      <c r="D2838" s="10" t="s">
        <v>25474</v>
      </c>
      <c r="E2838" s="10">
        <v>92.95220599999999</v>
      </c>
      <c r="F2838" s="10">
        <v>331.92285135999998</v>
      </c>
      <c r="G2838" s="10">
        <v>456.869438</v>
      </c>
      <c r="H2838" s="10">
        <v>0</v>
      </c>
      <c r="I2838" s="10">
        <v>4.5654142899999997</v>
      </c>
      <c r="J2838" s="10">
        <v>28.419575608999999</v>
      </c>
      <c r="K2838" s="10">
        <v>13.761747059999999</v>
      </c>
      <c r="L2838" s="10">
        <v>0</v>
      </c>
      <c r="M2838" s="10">
        <f t="shared" si="51"/>
        <v>928.49123231900001</v>
      </c>
    </row>
    <row r="2839" spans="1:13" x14ac:dyDescent="0.3">
      <c r="A2839" s="10">
        <v>8</v>
      </c>
      <c r="B2839" s="10" t="s">
        <v>1248</v>
      </c>
      <c r="C2839" s="164" t="s">
        <v>25476</v>
      </c>
      <c r="D2839" s="10" t="s">
        <v>24934</v>
      </c>
      <c r="E2839" s="10">
        <v>110.68761169999999</v>
      </c>
      <c r="F2839" s="10">
        <v>196.22272305000001</v>
      </c>
      <c r="G2839" s="10">
        <v>356.15640000000002</v>
      </c>
      <c r="H2839" s="10">
        <v>0</v>
      </c>
      <c r="I2839" s="10">
        <v>3.6799806100000003</v>
      </c>
      <c r="J2839" s="10">
        <v>16.883388335999999</v>
      </c>
      <c r="K2839" s="10">
        <v>10.797221</v>
      </c>
      <c r="L2839" s="10">
        <v>0</v>
      </c>
      <c r="M2839" s="10">
        <f t="shared" si="51"/>
        <v>694.42732469600014</v>
      </c>
    </row>
    <row r="2840" spans="1:13" x14ac:dyDescent="0.3">
      <c r="A2840" s="10">
        <v>8</v>
      </c>
      <c r="B2840" s="10" t="s">
        <v>1248</v>
      </c>
      <c r="C2840" s="164" t="s">
        <v>25478</v>
      </c>
      <c r="D2840" s="10" t="s">
        <v>25477</v>
      </c>
      <c r="E2840" s="10">
        <v>794.01116000000002</v>
      </c>
      <c r="F2840" s="10">
        <v>972.17684325000005</v>
      </c>
      <c r="G2840" s="10">
        <v>200.1581516</v>
      </c>
      <c r="H2840" s="10">
        <v>0</v>
      </c>
      <c r="I2840" s="10">
        <v>32.887050799999997</v>
      </c>
      <c r="J2840" s="10">
        <v>82.737560544999994</v>
      </c>
      <c r="K2840" s="10">
        <v>5.9870375539999996</v>
      </c>
      <c r="L2840" s="10">
        <v>0</v>
      </c>
      <c r="M2840" s="10">
        <f t="shared" si="51"/>
        <v>2087.957803749</v>
      </c>
    </row>
    <row r="2841" spans="1:13" x14ac:dyDescent="0.3">
      <c r="A2841" s="10">
        <v>8</v>
      </c>
      <c r="B2841" s="10" t="s">
        <v>1248</v>
      </c>
      <c r="C2841" s="164" t="s">
        <v>25479</v>
      </c>
      <c r="D2841" s="10" t="s">
        <v>614</v>
      </c>
      <c r="E2841" s="10">
        <v>25.946135599999998</v>
      </c>
      <c r="F2841" s="10">
        <v>330.09272480999999</v>
      </c>
      <c r="G2841" s="10">
        <v>0</v>
      </c>
      <c r="H2841" s="10">
        <v>0</v>
      </c>
      <c r="I2841" s="10">
        <v>1.3247971199999999</v>
      </c>
      <c r="J2841" s="10">
        <v>28.214287902999999</v>
      </c>
      <c r="K2841" s="10">
        <v>0</v>
      </c>
      <c r="L2841" s="10">
        <v>0</v>
      </c>
      <c r="M2841" s="10">
        <f t="shared" si="51"/>
        <v>385.57794543300002</v>
      </c>
    </row>
    <row r="2842" spans="1:13" x14ac:dyDescent="0.3">
      <c r="A2842" s="10">
        <v>8</v>
      </c>
      <c r="B2842" s="10" t="s">
        <v>1248</v>
      </c>
      <c r="C2842" s="164" t="s">
        <v>25481</v>
      </c>
      <c r="D2842" s="10" t="s">
        <v>25480</v>
      </c>
      <c r="E2842" s="10">
        <v>37.4914354</v>
      </c>
      <c r="F2842" s="10">
        <v>296.72396980000002</v>
      </c>
      <c r="G2842" s="10">
        <v>344.30340000000001</v>
      </c>
      <c r="H2842" s="10">
        <v>0</v>
      </c>
      <c r="I2842" s="10">
        <v>1.87879671</v>
      </c>
      <c r="J2842" s="10">
        <v>25.407777971000002</v>
      </c>
      <c r="K2842" s="10">
        <v>10.437898000000001</v>
      </c>
      <c r="L2842" s="10">
        <v>0</v>
      </c>
      <c r="M2842" s="10">
        <f t="shared" si="51"/>
        <v>716.24327788100004</v>
      </c>
    </row>
    <row r="2843" spans="1:13" x14ac:dyDescent="0.3">
      <c r="A2843" s="10">
        <v>8</v>
      </c>
      <c r="B2843" s="10" t="s">
        <v>1248</v>
      </c>
      <c r="C2843" s="164" t="s">
        <v>25483</v>
      </c>
      <c r="D2843" s="10" t="s">
        <v>25482</v>
      </c>
      <c r="E2843" s="10">
        <v>33.883752200000004</v>
      </c>
      <c r="F2843" s="10">
        <v>539.11597129999996</v>
      </c>
      <c r="G2843" s="10">
        <v>0</v>
      </c>
      <c r="H2843" s="10">
        <v>0</v>
      </c>
      <c r="I2843" s="10">
        <v>1.72085365</v>
      </c>
      <c r="J2843" s="10">
        <v>46.107469574</v>
      </c>
      <c r="K2843" s="10">
        <v>0</v>
      </c>
      <c r="L2843" s="10">
        <v>0</v>
      </c>
      <c r="M2843" s="10">
        <f t="shared" si="51"/>
        <v>620.82804672399993</v>
      </c>
    </row>
    <row r="2844" spans="1:13" x14ac:dyDescent="0.3">
      <c r="A2844" s="10">
        <v>8</v>
      </c>
      <c r="B2844" s="10" t="s">
        <v>1248</v>
      </c>
      <c r="C2844" s="164" t="s">
        <v>25485</v>
      </c>
      <c r="D2844" s="10" t="s">
        <v>25484</v>
      </c>
      <c r="E2844" s="10">
        <v>322.37926099999999</v>
      </c>
      <c r="F2844" s="10">
        <v>351.14947081000003</v>
      </c>
      <c r="G2844" s="10">
        <v>444.33654999999999</v>
      </c>
      <c r="H2844" s="10">
        <v>0</v>
      </c>
      <c r="I2844" s="10">
        <v>10.609503259999999</v>
      </c>
      <c r="J2844" s="10">
        <v>29.770118542999999</v>
      </c>
      <c r="K2844" s="10">
        <v>13.4704943</v>
      </c>
      <c r="L2844" s="10">
        <v>0</v>
      </c>
      <c r="M2844" s="10">
        <f t="shared" si="51"/>
        <v>1171.7153979130001</v>
      </c>
    </row>
    <row r="2845" spans="1:13" x14ac:dyDescent="0.3">
      <c r="A2845" s="10">
        <v>8</v>
      </c>
      <c r="B2845" s="10" t="s">
        <v>1248</v>
      </c>
      <c r="C2845" s="164" t="s">
        <v>25487</v>
      </c>
      <c r="D2845" s="10" t="s">
        <v>25486</v>
      </c>
      <c r="E2845" s="10">
        <v>88.048525999999995</v>
      </c>
      <c r="F2845" s="10">
        <v>704.93813620000003</v>
      </c>
      <c r="G2845" s="10">
        <v>54.527456999999998</v>
      </c>
      <c r="H2845" s="10">
        <v>0</v>
      </c>
      <c r="I2845" s="10">
        <v>4.3890653899999998</v>
      </c>
      <c r="J2845" s="10">
        <v>60.184641921000001</v>
      </c>
      <c r="K2845" s="10">
        <v>1.2348372700000001</v>
      </c>
      <c r="L2845" s="10">
        <v>0</v>
      </c>
      <c r="M2845" s="10">
        <f t="shared" si="51"/>
        <v>913.32266378100007</v>
      </c>
    </row>
    <row r="2846" spans="1:13" x14ac:dyDescent="0.3">
      <c r="A2846" s="10">
        <v>8</v>
      </c>
      <c r="B2846" s="10" t="s">
        <v>1248</v>
      </c>
      <c r="C2846" s="164" t="s">
        <v>25488</v>
      </c>
      <c r="D2846" s="10" t="s">
        <v>22851</v>
      </c>
      <c r="E2846" s="10">
        <v>17.295087600000002</v>
      </c>
      <c r="F2846" s="10">
        <v>273.05638061000002</v>
      </c>
      <c r="G2846" s="10">
        <v>33.427142000000003</v>
      </c>
      <c r="H2846" s="10">
        <v>0</v>
      </c>
      <c r="I2846" s="10">
        <v>0.88680254999999997</v>
      </c>
      <c r="J2846" s="10">
        <v>23.282859095999999</v>
      </c>
      <c r="K2846" s="10">
        <v>0.75699704199999995</v>
      </c>
      <c r="L2846" s="10">
        <v>0</v>
      </c>
      <c r="M2846" s="10">
        <f t="shared" si="51"/>
        <v>348.70526889800004</v>
      </c>
    </row>
    <row r="2847" spans="1:13" x14ac:dyDescent="0.3">
      <c r="A2847" s="10">
        <v>8</v>
      </c>
      <c r="B2847" s="10" t="s">
        <v>1248</v>
      </c>
      <c r="C2847" s="164" t="s">
        <v>25489</v>
      </c>
      <c r="D2847" s="10" t="s">
        <v>297</v>
      </c>
      <c r="E2847" s="10">
        <v>214.84981099999999</v>
      </c>
      <c r="F2847" s="10">
        <v>718.31854558999999</v>
      </c>
      <c r="G2847" s="10">
        <v>857.87661333000005</v>
      </c>
      <c r="H2847" s="10">
        <v>0</v>
      </c>
      <c r="I2847" s="10">
        <v>10.542861590000001</v>
      </c>
      <c r="J2847" s="10">
        <v>61.354093462000002</v>
      </c>
      <c r="K2847" s="10">
        <v>26.042417606000001</v>
      </c>
      <c r="L2847" s="10">
        <v>0</v>
      </c>
      <c r="M2847" s="10">
        <f t="shared" si="51"/>
        <v>1888.9843425780002</v>
      </c>
    </row>
    <row r="2848" spans="1:13" x14ac:dyDescent="0.3">
      <c r="A2848" s="10">
        <v>8</v>
      </c>
      <c r="B2848" s="10" t="s">
        <v>1248</v>
      </c>
      <c r="C2848" s="164" t="s">
        <v>25490</v>
      </c>
      <c r="D2848" s="10" t="s">
        <v>23314</v>
      </c>
      <c r="E2848" s="10">
        <v>32.566995200000001</v>
      </c>
      <c r="F2848" s="10">
        <v>340.12591003</v>
      </c>
      <c r="G2848" s="10">
        <v>8.2470859999999995</v>
      </c>
      <c r="H2848" s="10">
        <v>0</v>
      </c>
      <c r="I2848" s="10">
        <v>1.6632581100000001</v>
      </c>
      <c r="J2848" s="10">
        <v>28.980655720000001</v>
      </c>
      <c r="K2848" s="10">
        <v>0.18676474000000001</v>
      </c>
      <c r="L2848" s="10">
        <v>0</v>
      </c>
      <c r="M2848" s="10">
        <f t="shared" si="51"/>
        <v>411.77066980000006</v>
      </c>
    </row>
    <row r="2849" spans="1:13" x14ac:dyDescent="0.3">
      <c r="A2849" s="10">
        <v>8</v>
      </c>
      <c r="B2849" s="10" t="s">
        <v>1248</v>
      </c>
      <c r="C2849" s="164" t="s">
        <v>25491</v>
      </c>
      <c r="D2849" s="10" t="s">
        <v>699</v>
      </c>
      <c r="E2849" s="10">
        <v>708.47369900000001</v>
      </c>
      <c r="F2849" s="10">
        <v>519.11840389999998</v>
      </c>
      <c r="G2849" s="10">
        <v>6.8391557000000001</v>
      </c>
      <c r="H2849" s="10">
        <v>0</v>
      </c>
      <c r="I2849" s="10">
        <v>34.490853050000005</v>
      </c>
      <c r="J2849" s="10">
        <v>43.655558661000001</v>
      </c>
      <c r="K2849" s="10">
        <v>0.15488078</v>
      </c>
      <c r="L2849" s="10">
        <v>0</v>
      </c>
      <c r="M2849" s="10">
        <f t="shared" si="51"/>
        <v>1312.732551091</v>
      </c>
    </row>
    <row r="2850" spans="1:13" x14ac:dyDescent="0.3">
      <c r="A2850" s="10">
        <v>8</v>
      </c>
      <c r="B2850" s="10" t="s">
        <v>1248</v>
      </c>
      <c r="C2850" s="164" t="s">
        <v>25492</v>
      </c>
      <c r="D2850" s="10" t="s">
        <v>298</v>
      </c>
      <c r="E2850" s="10">
        <v>242.804462</v>
      </c>
      <c r="F2850" s="10">
        <v>990.71715930000005</v>
      </c>
      <c r="G2850" s="10">
        <v>63.081538000000002</v>
      </c>
      <c r="H2850" s="10">
        <v>0</v>
      </c>
      <c r="I2850" s="10">
        <v>12.020963500000001</v>
      </c>
      <c r="J2850" s="10">
        <v>83.807619879000001</v>
      </c>
      <c r="K2850" s="10">
        <v>1.528237778</v>
      </c>
      <c r="L2850" s="10">
        <v>0</v>
      </c>
      <c r="M2850" s="10">
        <f t="shared" si="51"/>
        <v>1393.959980457</v>
      </c>
    </row>
    <row r="2851" spans="1:13" x14ac:dyDescent="0.3">
      <c r="A2851" s="10">
        <v>8</v>
      </c>
      <c r="B2851" s="10" t="s">
        <v>1248</v>
      </c>
      <c r="C2851" s="164" t="s">
        <v>25493</v>
      </c>
      <c r="D2851" s="10" t="s">
        <v>600</v>
      </c>
      <c r="E2851" s="10">
        <v>75.415226000000004</v>
      </c>
      <c r="F2851" s="10">
        <v>293.11792150000002</v>
      </c>
      <c r="G2851" s="10">
        <v>41.564834099999999</v>
      </c>
      <c r="H2851" s="10">
        <v>0</v>
      </c>
      <c r="I2851" s="10">
        <v>3.83747398</v>
      </c>
      <c r="J2851" s="10">
        <v>22.965717109</v>
      </c>
      <c r="K2851" s="10">
        <v>1.2600777999999999</v>
      </c>
      <c r="L2851" s="10">
        <v>0</v>
      </c>
      <c r="M2851" s="10">
        <f t="shared" si="51"/>
        <v>438.16125048900005</v>
      </c>
    </row>
    <row r="2852" spans="1:13" x14ac:dyDescent="0.3">
      <c r="A2852" s="10">
        <v>8</v>
      </c>
      <c r="B2852" s="10" t="s">
        <v>1248</v>
      </c>
      <c r="C2852" s="164" t="s">
        <v>25494</v>
      </c>
      <c r="D2852" s="10" t="s">
        <v>23953</v>
      </c>
      <c r="E2852" s="10">
        <v>808.48573199999998</v>
      </c>
      <c r="F2852" s="10">
        <v>598.18412220000005</v>
      </c>
      <c r="G2852" s="10">
        <v>1112.7089539999999</v>
      </c>
      <c r="H2852" s="10">
        <v>0</v>
      </c>
      <c r="I2852" s="10">
        <v>30.219560600000001</v>
      </c>
      <c r="J2852" s="10">
        <v>50.916270255000001</v>
      </c>
      <c r="K2852" s="10">
        <v>33.246309840000002</v>
      </c>
      <c r="L2852" s="10">
        <v>0</v>
      </c>
      <c r="M2852" s="10">
        <f t="shared" si="51"/>
        <v>2633.7609488950002</v>
      </c>
    </row>
    <row r="2853" spans="1:13" x14ac:dyDescent="0.3">
      <c r="A2853" s="10">
        <v>8</v>
      </c>
      <c r="B2853" s="10" t="s">
        <v>1248</v>
      </c>
      <c r="C2853" s="164" t="s">
        <v>25496</v>
      </c>
      <c r="D2853" s="10" t="s">
        <v>25495</v>
      </c>
      <c r="E2853" s="10">
        <v>473.75672299999997</v>
      </c>
      <c r="F2853" s="10">
        <v>738.41295979999995</v>
      </c>
      <c r="G2853" s="10">
        <v>692.52573198000005</v>
      </c>
      <c r="H2853" s="10">
        <v>0</v>
      </c>
      <c r="I2853" s="10">
        <v>23.073592819999998</v>
      </c>
      <c r="J2853" s="10">
        <v>62.658558726999999</v>
      </c>
      <c r="K2853" s="10">
        <v>20.994861128</v>
      </c>
      <c r="L2853" s="10">
        <v>0</v>
      </c>
      <c r="M2853" s="10">
        <f t="shared" si="51"/>
        <v>2011.4224274549997</v>
      </c>
    </row>
    <row r="2854" spans="1:13" x14ac:dyDescent="0.3">
      <c r="A2854" s="10">
        <v>8</v>
      </c>
      <c r="B2854" s="10" t="s">
        <v>1248</v>
      </c>
      <c r="C2854" s="164" t="s">
        <v>25497</v>
      </c>
      <c r="D2854" s="10" t="s">
        <v>24139</v>
      </c>
      <c r="E2854" s="10">
        <v>99.394470999999996</v>
      </c>
      <c r="F2854" s="10">
        <v>404.17888698000002</v>
      </c>
      <c r="G2854" s="10">
        <v>68.289058400000002</v>
      </c>
      <c r="H2854" s="10">
        <v>0</v>
      </c>
      <c r="I2854" s="10">
        <v>4.8809927599999998</v>
      </c>
      <c r="J2854" s="10">
        <v>34.465886335999997</v>
      </c>
      <c r="K2854" s="10">
        <v>1.8649355400000001</v>
      </c>
      <c r="L2854" s="10">
        <v>0</v>
      </c>
      <c r="M2854" s="10">
        <f t="shared" si="51"/>
        <v>613.07423101600011</v>
      </c>
    </row>
    <row r="2855" spans="1:13" x14ac:dyDescent="0.3">
      <c r="A2855" s="10">
        <v>8</v>
      </c>
      <c r="B2855" s="10" t="s">
        <v>1248</v>
      </c>
      <c r="C2855" s="164" t="s">
        <v>25498</v>
      </c>
      <c r="D2855" s="10" t="s">
        <v>700</v>
      </c>
      <c r="E2855" s="10">
        <v>31.848882199999998</v>
      </c>
      <c r="F2855" s="10">
        <v>197.73125139000001</v>
      </c>
      <c r="G2855" s="10">
        <v>27.231480999999999</v>
      </c>
      <c r="H2855" s="10">
        <v>0</v>
      </c>
      <c r="I2855" s="10">
        <v>1.60739791</v>
      </c>
      <c r="J2855" s="10">
        <v>16.876159056999999</v>
      </c>
      <c r="K2855" s="10">
        <v>0.82554828000000002</v>
      </c>
      <c r="L2855" s="10">
        <v>0</v>
      </c>
      <c r="M2855" s="10">
        <f t="shared" si="51"/>
        <v>276.12071983699997</v>
      </c>
    </row>
    <row r="2856" spans="1:13" x14ac:dyDescent="0.3">
      <c r="A2856" s="10">
        <v>8</v>
      </c>
      <c r="B2856" s="10" t="s">
        <v>1248</v>
      </c>
      <c r="C2856" s="164" t="s">
        <v>25500</v>
      </c>
      <c r="D2856" s="10" t="s">
        <v>25499</v>
      </c>
      <c r="E2856" s="10">
        <v>322.554531</v>
      </c>
      <c r="F2856" s="10">
        <v>711.01133113000003</v>
      </c>
      <c r="G2856" s="10">
        <v>6.5442278719999996</v>
      </c>
      <c r="H2856" s="10">
        <v>0</v>
      </c>
      <c r="I2856" s="10">
        <v>12.145300189999999</v>
      </c>
      <c r="J2856" s="10">
        <v>60.823604353</v>
      </c>
      <c r="K2856" s="10">
        <v>0.19839433419999999</v>
      </c>
      <c r="L2856" s="10">
        <v>0</v>
      </c>
      <c r="M2856" s="10">
        <f t="shared" si="51"/>
        <v>1113.2773888791999</v>
      </c>
    </row>
    <row r="2857" spans="1:13" x14ac:dyDescent="0.3">
      <c r="A2857" s="10">
        <v>8</v>
      </c>
      <c r="B2857" s="10" t="s">
        <v>1248</v>
      </c>
      <c r="C2857" s="164" t="s">
        <v>25501</v>
      </c>
      <c r="D2857" s="10" t="s">
        <v>949</v>
      </c>
      <c r="E2857" s="10">
        <v>44.377044400000003</v>
      </c>
      <c r="F2857" s="10">
        <v>433.7156329</v>
      </c>
      <c r="G2857" s="10">
        <v>283.73769435000003</v>
      </c>
      <c r="H2857" s="10">
        <v>0</v>
      </c>
      <c r="I2857" s="10">
        <v>2.2082945299999999</v>
      </c>
      <c r="J2857" s="10">
        <v>36.852448940999999</v>
      </c>
      <c r="K2857" s="10">
        <v>8.6036764712</v>
      </c>
      <c r="L2857" s="10">
        <v>0</v>
      </c>
      <c r="M2857" s="10">
        <f t="shared" si="51"/>
        <v>809.49479159219993</v>
      </c>
    </row>
    <row r="2858" spans="1:13" x14ac:dyDescent="0.3">
      <c r="A2858" s="10">
        <v>8</v>
      </c>
      <c r="B2858" s="10" t="s">
        <v>1248</v>
      </c>
      <c r="C2858" s="164" t="s">
        <v>25502</v>
      </c>
      <c r="D2858" s="10" t="s">
        <v>1205</v>
      </c>
      <c r="E2858" s="10">
        <v>163.12643800000001</v>
      </c>
      <c r="F2858" s="10">
        <v>663.84327655000004</v>
      </c>
      <c r="G2858" s="10">
        <v>111.94588306999999</v>
      </c>
      <c r="H2858" s="10">
        <v>0</v>
      </c>
      <c r="I2858" s="10">
        <v>8.3202120099999988</v>
      </c>
      <c r="J2858" s="10">
        <v>56.236129398999999</v>
      </c>
      <c r="K2858" s="10">
        <v>3.0291664204000002</v>
      </c>
      <c r="L2858" s="10">
        <v>0</v>
      </c>
      <c r="M2858" s="10">
        <f t="shared" si="51"/>
        <v>1006.5011054494</v>
      </c>
    </row>
    <row r="2859" spans="1:13" x14ac:dyDescent="0.3">
      <c r="A2859" s="10">
        <v>8</v>
      </c>
      <c r="B2859" s="10" t="s">
        <v>1248</v>
      </c>
      <c r="C2859" s="164" t="s">
        <v>25504</v>
      </c>
      <c r="D2859" s="10" t="s">
        <v>25503</v>
      </c>
      <c r="E2859" s="10">
        <v>42.298713999999997</v>
      </c>
      <c r="F2859" s="10">
        <v>381.92283662</v>
      </c>
      <c r="G2859" s="10">
        <v>167.86150929999999</v>
      </c>
      <c r="H2859" s="10">
        <v>0</v>
      </c>
      <c r="I2859" s="10">
        <v>2.1811618199999998</v>
      </c>
      <c r="J2859" s="10">
        <v>32.678307189999998</v>
      </c>
      <c r="K2859" s="10">
        <v>4.8741717400000004</v>
      </c>
      <c r="L2859" s="10">
        <v>0</v>
      </c>
      <c r="M2859" s="10">
        <f t="shared" si="51"/>
        <v>631.81670066999993</v>
      </c>
    </row>
    <row r="2860" spans="1:13" x14ac:dyDescent="0.3">
      <c r="A2860" s="10">
        <v>8</v>
      </c>
      <c r="B2860" s="10" t="s">
        <v>1248</v>
      </c>
      <c r="C2860" s="164" t="s">
        <v>25505</v>
      </c>
      <c r="D2860" s="10" t="s">
        <v>24602</v>
      </c>
      <c r="E2860" s="10">
        <v>53.777795300000001</v>
      </c>
      <c r="F2860" s="10">
        <v>584.32923817999995</v>
      </c>
      <c r="G2860" s="10">
        <v>53.383867000000002</v>
      </c>
      <c r="H2860" s="10">
        <v>0</v>
      </c>
      <c r="I2860" s="10">
        <v>2.6913738300000003</v>
      </c>
      <c r="J2860" s="10">
        <v>49.887688208999997</v>
      </c>
      <c r="K2860" s="10">
        <v>1.43186185</v>
      </c>
      <c r="L2860" s="10">
        <v>0</v>
      </c>
      <c r="M2860" s="10">
        <f t="shared" si="51"/>
        <v>745.50182436899991</v>
      </c>
    </row>
    <row r="2861" spans="1:13" x14ac:dyDescent="0.3">
      <c r="A2861" s="10">
        <v>8</v>
      </c>
      <c r="B2861" s="10" t="s">
        <v>1248</v>
      </c>
      <c r="C2861" s="164" t="s">
        <v>25506</v>
      </c>
      <c r="D2861" s="10" t="s">
        <v>831</v>
      </c>
      <c r="E2861" s="10">
        <v>448.860096</v>
      </c>
      <c r="F2861" s="10">
        <v>1125.0896198999999</v>
      </c>
      <c r="G2861" s="10">
        <v>363.8705286</v>
      </c>
      <c r="H2861" s="10">
        <v>0</v>
      </c>
      <c r="I2861" s="10">
        <v>16.142990699999999</v>
      </c>
      <c r="J2861" s="10">
        <v>96.201627908999995</v>
      </c>
      <c r="K2861" s="10">
        <v>10.519722541</v>
      </c>
      <c r="L2861" s="10">
        <v>0</v>
      </c>
      <c r="M2861" s="10">
        <f t="shared" si="51"/>
        <v>2060.6845856499999</v>
      </c>
    </row>
    <row r="2862" spans="1:13" x14ac:dyDescent="0.3">
      <c r="A2862" s="10">
        <v>8</v>
      </c>
      <c r="B2862" s="10" t="s">
        <v>1248</v>
      </c>
      <c r="C2862" s="164" t="s">
        <v>25508</v>
      </c>
      <c r="D2862" s="10" t="s">
        <v>25507</v>
      </c>
      <c r="E2862" s="10">
        <v>131.70501300000001</v>
      </c>
      <c r="F2862" s="10">
        <v>360.76940299</v>
      </c>
      <c r="G2862" s="10">
        <v>22.9128176</v>
      </c>
      <c r="H2862" s="10">
        <v>0</v>
      </c>
      <c r="I2862" s="10">
        <v>6.6913593000000002</v>
      </c>
      <c r="J2862" s="10">
        <v>30.671257171000001</v>
      </c>
      <c r="K2862" s="10">
        <v>0.52458291199999996</v>
      </c>
      <c r="L2862" s="10">
        <v>0</v>
      </c>
      <c r="M2862" s="10">
        <f t="shared" si="51"/>
        <v>553.2744329730001</v>
      </c>
    </row>
    <row r="2863" spans="1:13" x14ac:dyDescent="0.3">
      <c r="A2863" s="10">
        <v>8</v>
      </c>
      <c r="B2863" s="10" t="s">
        <v>1248</v>
      </c>
      <c r="C2863" s="164" t="s">
        <v>25510</v>
      </c>
      <c r="D2863" s="10" t="s">
        <v>25509</v>
      </c>
      <c r="E2863" s="10">
        <v>51.042412999999996</v>
      </c>
      <c r="F2863" s="10">
        <v>504.22220436999999</v>
      </c>
      <c r="G2863" s="10">
        <v>79.566027099999999</v>
      </c>
      <c r="H2863" s="10">
        <v>0</v>
      </c>
      <c r="I2863" s="10">
        <v>2.5989713800000001</v>
      </c>
      <c r="J2863" s="10">
        <v>43.104581156000002</v>
      </c>
      <c r="K2863" s="10">
        <v>1.801865074</v>
      </c>
      <c r="L2863" s="10">
        <v>0</v>
      </c>
      <c r="M2863" s="10">
        <f t="shared" si="51"/>
        <v>682.33606208000003</v>
      </c>
    </row>
    <row r="2864" spans="1:13" x14ac:dyDescent="0.3">
      <c r="A2864" s="10">
        <v>8</v>
      </c>
      <c r="B2864" s="10" t="s">
        <v>1248</v>
      </c>
      <c r="C2864" s="164" t="s">
        <v>25511</v>
      </c>
      <c r="D2864" s="10" t="s">
        <v>1320</v>
      </c>
      <c r="E2864" s="10">
        <v>20.3381647</v>
      </c>
      <c r="F2864" s="10">
        <v>316.45637312999997</v>
      </c>
      <c r="G2864" s="10">
        <v>29.57207</v>
      </c>
      <c r="H2864" s="10">
        <v>0</v>
      </c>
      <c r="I2864" s="10">
        <v>1.01960757</v>
      </c>
      <c r="J2864" s="10">
        <v>26.946037993000001</v>
      </c>
      <c r="K2864" s="10">
        <v>0.90131589999999995</v>
      </c>
      <c r="L2864" s="10">
        <v>0</v>
      </c>
      <c r="M2864" s="10">
        <f t="shared" si="51"/>
        <v>395.23356929299996</v>
      </c>
    </row>
    <row r="2865" spans="1:13" x14ac:dyDescent="0.3">
      <c r="A2865" s="10">
        <v>8</v>
      </c>
      <c r="B2865" s="10" t="s">
        <v>1248</v>
      </c>
      <c r="C2865" s="164" t="s">
        <v>25512</v>
      </c>
      <c r="D2865" s="10" t="s">
        <v>23843</v>
      </c>
      <c r="E2865" s="10">
        <v>38.881583999999997</v>
      </c>
      <c r="F2865" s="10">
        <v>74.684942852000006</v>
      </c>
      <c r="G2865" s="10">
        <v>1.00102</v>
      </c>
      <c r="H2865" s="10">
        <v>0</v>
      </c>
      <c r="I2865" s="10">
        <v>2.0004454800000002</v>
      </c>
      <c r="J2865" s="10">
        <v>6.2090025866999996</v>
      </c>
      <c r="K2865" s="10">
        <v>3.0346999999999999E-2</v>
      </c>
      <c r="L2865" s="10">
        <v>0</v>
      </c>
      <c r="M2865" s="10">
        <f t="shared" si="51"/>
        <v>122.8073419187</v>
      </c>
    </row>
    <row r="2866" spans="1:13" x14ac:dyDescent="0.3">
      <c r="A2866" s="10">
        <v>8</v>
      </c>
      <c r="B2866" s="10" t="s">
        <v>1248</v>
      </c>
      <c r="C2866" s="164" t="s">
        <v>25514</v>
      </c>
      <c r="D2866" s="10" t="s">
        <v>25513</v>
      </c>
      <c r="E2866" s="10">
        <v>57.906935900000001</v>
      </c>
      <c r="F2866" s="10">
        <v>228.75090410000001</v>
      </c>
      <c r="G2866" s="10">
        <v>21.117619999999999</v>
      </c>
      <c r="H2866" s="10">
        <v>0</v>
      </c>
      <c r="I2866" s="10">
        <v>2.8262248220000004</v>
      </c>
      <c r="J2866" s="10">
        <v>19.581667205999999</v>
      </c>
      <c r="K2866" s="10">
        <v>0.64020030999999999</v>
      </c>
      <c r="L2866" s="10">
        <v>0</v>
      </c>
      <c r="M2866" s="10">
        <f t="shared" si="51"/>
        <v>330.82355233800007</v>
      </c>
    </row>
    <row r="2867" spans="1:13" x14ac:dyDescent="0.3">
      <c r="A2867" s="10">
        <v>8</v>
      </c>
      <c r="B2867" s="10" t="s">
        <v>1248</v>
      </c>
      <c r="C2867" s="164" t="s">
        <v>25515</v>
      </c>
      <c r="D2867" s="10" t="s">
        <v>729</v>
      </c>
      <c r="E2867" s="10">
        <v>663.11835400000007</v>
      </c>
      <c r="F2867" s="10">
        <v>550.70669475</v>
      </c>
      <c r="G2867" s="10">
        <v>988.08148000000006</v>
      </c>
      <c r="H2867" s="10">
        <v>0</v>
      </c>
      <c r="I2867" s="10">
        <v>23.710982400000002</v>
      </c>
      <c r="J2867" s="10">
        <v>47.110466058999997</v>
      </c>
      <c r="K2867" s="10">
        <v>29.452389199999999</v>
      </c>
      <c r="L2867" s="10">
        <v>0</v>
      </c>
      <c r="M2867" s="10">
        <f t="shared" si="51"/>
        <v>2302.1803664089998</v>
      </c>
    </row>
    <row r="2868" spans="1:13" x14ac:dyDescent="0.3">
      <c r="A2868" s="10">
        <v>8</v>
      </c>
      <c r="B2868" s="10" t="s">
        <v>1248</v>
      </c>
      <c r="C2868" s="164" t="s">
        <v>25516</v>
      </c>
      <c r="D2868" s="10" t="s">
        <v>24617</v>
      </c>
      <c r="E2868" s="10">
        <v>33.4134776</v>
      </c>
      <c r="F2868" s="10">
        <v>457.94463716000001</v>
      </c>
      <c r="G2868" s="10">
        <v>32.681091299999999</v>
      </c>
      <c r="H2868" s="10">
        <v>0</v>
      </c>
      <c r="I2868" s="10">
        <v>1.6593135400000001</v>
      </c>
      <c r="J2868" s="10">
        <v>39.176606137999997</v>
      </c>
      <c r="K2868" s="10">
        <v>0.99075919999999995</v>
      </c>
      <c r="L2868" s="10">
        <v>0</v>
      </c>
      <c r="M2868" s="10">
        <f t="shared" si="51"/>
        <v>565.86588493800002</v>
      </c>
    </row>
    <row r="2869" spans="1:13" x14ac:dyDescent="0.3">
      <c r="A2869" s="10">
        <v>8</v>
      </c>
      <c r="B2869" s="10" t="s">
        <v>1248</v>
      </c>
      <c r="C2869" s="164" t="s">
        <v>25518</v>
      </c>
      <c r="D2869" s="10" t="s">
        <v>25517</v>
      </c>
      <c r="E2869" s="10">
        <v>750.81237599999997</v>
      </c>
      <c r="F2869" s="10">
        <v>992.99457495000001</v>
      </c>
      <c r="G2869" s="10">
        <v>904.38374940000006</v>
      </c>
      <c r="H2869" s="10">
        <v>0</v>
      </c>
      <c r="I2869" s="10">
        <v>26.585232300000001</v>
      </c>
      <c r="J2869" s="10">
        <v>84.674120818999995</v>
      </c>
      <c r="K2869" s="10">
        <v>26.981958466999998</v>
      </c>
      <c r="L2869" s="10">
        <v>0</v>
      </c>
      <c r="M2869" s="10">
        <f t="shared" si="51"/>
        <v>2786.432011936</v>
      </c>
    </row>
    <row r="2870" spans="1:13" x14ac:dyDescent="0.3">
      <c r="A2870" s="10">
        <v>8</v>
      </c>
      <c r="B2870" s="10" t="s">
        <v>1248</v>
      </c>
      <c r="C2870" s="164" t="s">
        <v>25520</v>
      </c>
      <c r="D2870" s="10" t="s">
        <v>25519</v>
      </c>
      <c r="E2870" s="10">
        <v>43.879430899999996</v>
      </c>
      <c r="F2870" s="10">
        <v>525.39862685000003</v>
      </c>
      <c r="G2870" s="10">
        <v>21.109876199999999</v>
      </c>
      <c r="H2870" s="10">
        <v>0</v>
      </c>
      <c r="I2870" s="10">
        <v>2.1834211799999999</v>
      </c>
      <c r="J2870" s="10">
        <v>44.874239772000003</v>
      </c>
      <c r="K2870" s="10">
        <v>0.50582632000000005</v>
      </c>
      <c r="L2870" s="10">
        <v>0</v>
      </c>
      <c r="M2870" s="10">
        <f t="shared" si="51"/>
        <v>637.95142122200002</v>
      </c>
    </row>
    <row r="2871" spans="1:13" x14ac:dyDescent="0.3">
      <c r="A2871" s="10">
        <v>8</v>
      </c>
      <c r="B2871" s="10" t="s">
        <v>1248</v>
      </c>
      <c r="C2871" s="164" t="s">
        <v>25522</v>
      </c>
      <c r="D2871" s="10" t="s">
        <v>25521</v>
      </c>
      <c r="E2871" s="10">
        <v>499.87159800000001</v>
      </c>
      <c r="F2871" s="10">
        <v>687.82868228999996</v>
      </c>
      <c r="G2871" s="10">
        <v>156.58846256999999</v>
      </c>
      <c r="H2871" s="10">
        <v>0</v>
      </c>
      <c r="I2871" s="10">
        <v>17.1515266</v>
      </c>
      <c r="J2871" s="10">
        <v>58.848645050999998</v>
      </c>
      <c r="K2871" s="10">
        <v>4.7471276209999997</v>
      </c>
      <c r="L2871" s="10">
        <v>0</v>
      </c>
      <c r="M2871" s="10">
        <f t="shared" si="51"/>
        <v>1425.0360421319997</v>
      </c>
    </row>
    <row r="2872" spans="1:13" x14ac:dyDescent="0.3">
      <c r="A2872" s="10">
        <v>8</v>
      </c>
      <c r="B2872" s="10" t="s">
        <v>1248</v>
      </c>
      <c r="C2872" s="164" t="s">
        <v>25524</v>
      </c>
      <c r="D2872" s="10" t="s">
        <v>25523</v>
      </c>
      <c r="E2872" s="10">
        <v>266.81111499999997</v>
      </c>
      <c r="F2872" s="10">
        <v>749.03846176000002</v>
      </c>
      <c r="G2872" s="10">
        <v>84.106808802000003</v>
      </c>
      <c r="H2872" s="10">
        <v>0</v>
      </c>
      <c r="I2872" s="10">
        <v>10.372705900000001</v>
      </c>
      <c r="J2872" s="10">
        <v>64.041068439</v>
      </c>
      <c r="K2872" s="10">
        <v>2.0934317176000001</v>
      </c>
      <c r="L2872" s="10">
        <v>0</v>
      </c>
      <c r="M2872" s="10">
        <f t="shared" si="51"/>
        <v>1176.4635916185998</v>
      </c>
    </row>
    <row r="2873" spans="1:13" x14ac:dyDescent="0.3">
      <c r="A2873" s="10">
        <v>8</v>
      </c>
      <c r="B2873" s="10" t="s">
        <v>1248</v>
      </c>
      <c r="C2873" s="164" t="s">
        <v>25526</v>
      </c>
      <c r="D2873" s="10" t="s">
        <v>25525</v>
      </c>
      <c r="E2873" s="10">
        <v>742.97112000000004</v>
      </c>
      <c r="F2873" s="10">
        <v>1199.2656757</v>
      </c>
      <c r="G2873" s="10">
        <v>1346.2424926000001</v>
      </c>
      <c r="H2873" s="10">
        <v>0</v>
      </c>
      <c r="I2873" s="10">
        <v>38.749468499999999</v>
      </c>
      <c r="J2873" s="10">
        <v>101.50153774</v>
      </c>
      <c r="K2873" s="10">
        <v>39.369530863999998</v>
      </c>
      <c r="L2873" s="10">
        <v>0</v>
      </c>
      <c r="M2873" s="10">
        <f t="shared" si="51"/>
        <v>3468.0998254040001</v>
      </c>
    </row>
    <row r="2874" spans="1:13" x14ac:dyDescent="0.3">
      <c r="A2874" s="10">
        <v>8</v>
      </c>
      <c r="B2874" s="10" t="s">
        <v>1248</v>
      </c>
      <c r="C2874" s="164" t="s">
        <v>25527</v>
      </c>
      <c r="D2874" s="10" t="s">
        <v>23730</v>
      </c>
      <c r="E2874" s="10">
        <v>146.48678800000002</v>
      </c>
      <c r="F2874" s="10">
        <v>653.90911878999998</v>
      </c>
      <c r="G2874" s="10">
        <v>623.83977000000004</v>
      </c>
      <c r="H2874" s="10">
        <v>0</v>
      </c>
      <c r="I2874" s="10">
        <v>7.1830662600000004</v>
      </c>
      <c r="J2874" s="10">
        <v>55.923521356000002</v>
      </c>
      <c r="K2874" s="10">
        <v>18.924264000000001</v>
      </c>
      <c r="L2874" s="10">
        <v>0</v>
      </c>
      <c r="M2874" s="10">
        <f t="shared" si="51"/>
        <v>1506.2665284060001</v>
      </c>
    </row>
    <row r="2875" spans="1:13" x14ac:dyDescent="0.3">
      <c r="A2875" s="10">
        <v>8</v>
      </c>
      <c r="B2875" s="10" t="s">
        <v>1248</v>
      </c>
      <c r="C2875" s="164" t="s">
        <v>25529</v>
      </c>
      <c r="D2875" s="10" t="s">
        <v>25528</v>
      </c>
      <c r="E2875" s="10">
        <v>783.48419999999999</v>
      </c>
      <c r="F2875" s="10">
        <v>843.79189236000002</v>
      </c>
      <c r="G2875" s="10">
        <v>1024.165663</v>
      </c>
      <c r="H2875" s="10">
        <v>0</v>
      </c>
      <c r="I2875" s="10">
        <v>39.658950099999998</v>
      </c>
      <c r="J2875" s="10">
        <v>71.644051114999996</v>
      </c>
      <c r="K2875" s="10">
        <v>30.606669199999999</v>
      </c>
      <c r="L2875" s="10">
        <v>0</v>
      </c>
      <c r="M2875" s="10">
        <f t="shared" si="51"/>
        <v>2793.3514257749994</v>
      </c>
    </row>
    <row r="2876" spans="1:13" x14ac:dyDescent="0.3">
      <c r="A2876" s="10">
        <v>8</v>
      </c>
      <c r="B2876" s="10" t="s">
        <v>1271</v>
      </c>
      <c r="C2876" s="164" t="s">
        <v>25945</v>
      </c>
      <c r="D2876" s="10" t="s">
        <v>25944</v>
      </c>
      <c r="E2876" s="10">
        <v>282.68470000000002</v>
      </c>
      <c r="F2876" s="10">
        <v>235.30321280999999</v>
      </c>
      <c r="G2876" s="10">
        <v>33.849352000000003</v>
      </c>
      <c r="I2876" s="10">
        <v>9.1558120600000006</v>
      </c>
      <c r="J2876" s="10">
        <v>20.076855860999999</v>
      </c>
      <c r="K2876" s="10">
        <v>0.76655735000000003</v>
      </c>
      <c r="M2876" s="10">
        <f t="shared" si="51"/>
        <v>581.83649008099997</v>
      </c>
    </row>
    <row r="2877" spans="1:13" x14ac:dyDescent="0.3">
      <c r="A2877" s="10">
        <v>8</v>
      </c>
      <c r="B2877" s="10" t="s">
        <v>1271</v>
      </c>
      <c r="C2877" s="164" t="s">
        <v>25947</v>
      </c>
      <c r="D2877" s="10" t="s">
        <v>25946</v>
      </c>
      <c r="E2877" s="10">
        <v>75.856639999999999</v>
      </c>
      <c r="F2877" s="10">
        <v>629.59838862000004</v>
      </c>
      <c r="G2877" s="10">
        <v>92.492790499999998</v>
      </c>
      <c r="I2877" s="10">
        <v>3.99432375</v>
      </c>
      <c r="J2877" s="10">
        <v>53.786592134999999</v>
      </c>
      <c r="K2877" s="10">
        <v>2.3639489870000001</v>
      </c>
      <c r="M2877" s="10">
        <f t="shared" si="51"/>
        <v>858.09268399199993</v>
      </c>
    </row>
    <row r="2878" spans="1:13" x14ac:dyDescent="0.3">
      <c r="A2878" s="10">
        <v>8</v>
      </c>
      <c r="B2878" s="10" t="s">
        <v>1271</v>
      </c>
      <c r="C2878" s="164" t="s">
        <v>25949</v>
      </c>
      <c r="D2878" s="10" t="s">
        <v>25948</v>
      </c>
      <c r="E2878" s="10">
        <v>29.200393299999998</v>
      </c>
      <c r="F2878" s="10">
        <v>194.91119627</v>
      </c>
      <c r="G2878" s="10">
        <v>0</v>
      </c>
      <c r="I2878" s="10">
        <v>1.5178717000000002</v>
      </c>
      <c r="J2878" s="10">
        <v>16.622327671000001</v>
      </c>
      <c r="K2878" s="10">
        <v>0</v>
      </c>
      <c r="M2878" s="10">
        <f t="shared" si="51"/>
        <v>242.251788941</v>
      </c>
    </row>
    <row r="2879" spans="1:13" x14ac:dyDescent="0.3">
      <c r="A2879" s="10">
        <v>8</v>
      </c>
      <c r="B2879" s="10" t="s">
        <v>1271</v>
      </c>
      <c r="C2879" s="164" t="s">
        <v>25951</v>
      </c>
      <c r="D2879" s="10" t="s">
        <v>25950</v>
      </c>
      <c r="E2879" s="10">
        <v>50.542816999999999</v>
      </c>
      <c r="F2879" s="10">
        <v>357.43684969999998</v>
      </c>
      <c r="G2879" s="10">
        <v>6.0866220000000002</v>
      </c>
      <c r="I2879" s="10">
        <v>2.61666014</v>
      </c>
      <c r="J2879" s="10">
        <v>30.444860088999999</v>
      </c>
      <c r="K2879" s="10">
        <v>0.17740253</v>
      </c>
      <c r="M2879" s="10">
        <f t="shared" si="51"/>
        <v>447.30521145899996</v>
      </c>
    </row>
    <row r="2880" spans="1:13" x14ac:dyDescent="0.3">
      <c r="A2880" s="10">
        <v>8</v>
      </c>
      <c r="B2880" s="10" t="s">
        <v>1271</v>
      </c>
      <c r="C2880" s="164" t="s">
        <v>25952</v>
      </c>
      <c r="D2880" s="10" t="s">
        <v>836</v>
      </c>
      <c r="E2880" s="10">
        <v>349.70777599999997</v>
      </c>
      <c r="F2880" s="10">
        <v>426.67513993</v>
      </c>
      <c r="G2880" s="10">
        <v>25.511915500000001</v>
      </c>
      <c r="I2880" s="10">
        <v>13.204119799999999</v>
      </c>
      <c r="J2880" s="10">
        <v>36.385825619999999</v>
      </c>
      <c r="K2880" s="10">
        <v>0.57774726200000004</v>
      </c>
      <c r="M2880" s="10">
        <f t="shared" si="51"/>
        <v>852.06252411199989</v>
      </c>
    </row>
    <row r="2881" spans="1:13" x14ac:dyDescent="0.3">
      <c r="A2881" s="10">
        <v>8</v>
      </c>
      <c r="B2881" s="10" t="s">
        <v>1271</v>
      </c>
      <c r="C2881" s="164" t="s">
        <v>25953</v>
      </c>
      <c r="D2881" s="10" t="s">
        <v>970</v>
      </c>
      <c r="E2881" s="10">
        <v>207.24697799999998</v>
      </c>
      <c r="F2881" s="10">
        <v>1073.7290048</v>
      </c>
      <c r="G2881" s="10">
        <v>138.65176</v>
      </c>
      <c r="I2881" s="10">
        <v>10.774390199999999</v>
      </c>
      <c r="J2881" s="10">
        <v>91.621989299000006</v>
      </c>
      <c r="K2881" s="10">
        <v>3.9384870329999999</v>
      </c>
      <c r="M2881" s="10">
        <f t="shared" si="51"/>
        <v>1525.9626093319998</v>
      </c>
    </row>
    <row r="2882" spans="1:13" x14ac:dyDescent="0.3">
      <c r="A2882" s="10">
        <v>8</v>
      </c>
      <c r="B2882" s="10" t="s">
        <v>1271</v>
      </c>
      <c r="C2882" s="164" t="s">
        <v>25955</v>
      </c>
      <c r="D2882" s="10" t="s">
        <v>25954</v>
      </c>
      <c r="E2882" s="10">
        <v>307.28625099999999</v>
      </c>
      <c r="F2882" s="10">
        <v>270.38508123999998</v>
      </c>
      <c r="G2882" s="10">
        <v>44.1810799</v>
      </c>
      <c r="I2882" s="10">
        <v>10.30643235</v>
      </c>
      <c r="J2882" s="10">
        <v>22.939403143</v>
      </c>
      <c r="K2882" s="10">
        <v>1.0005325300000001</v>
      </c>
      <c r="M2882" s="10">
        <f t="shared" si="51"/>
        <v>656.09878016300001</v>
      </c>
    </row>
    <row r="2883" spans="1:13" x14ac:dyDescent="0.3">
      <c r="A2883" s="10">
        <v>8</v>
      </c>
      <c r="B2883" s="10" t="s">
        <v>1271</v>
      </c>
      <c r="C2883" s="164" t="s">
        <v>25956</v>
      </c>
      <c r="D2883" s="10" t="s">
        <v>25005</v>
      </c>
      <c r="E2883" s="10">
        <v>11.4757076</v>
      </c>
      <c r="F2883" s="10">
        <v>48.053846814000003</v>
      </c>
      <c r="G2883" s="10">
        <v>0</v>
      </c>
      <c r="I2883" s="10">
        <v>0.59312580999999998</v>
      </c>
      <c r="J2883" s="10">
        <v>3.9847641974000001</v>
      </c>
      <c r="K2883" s="10">
        <v>0</v>
      </c>
      <c r="M2883" s="10">
        <f t="shared" si="51"/>
        <v>64.107444421400004</v>
      </c>
    </row>
    <row r="2884" spans="1:13" x14ac:dyDescent="0.3">
      <c r="A2884" s="10">
        <v>8</v>
      </c>
      <c r="B2884" s="10" t="s">
        <v>1271</v>
      </c>
      <c r="C2884" s="164" t="s">
        <v>25957</v>
      </c>
      <c r="D2884" s="10" t="s">
        <v>75</v>
      </c>
      <c r="E2884" s="10">
        <v>82.729825000000005</v>
      </c>
      <c r="F2884" s="10">
        <v>173.44186391</v>
      </c>
      <c r="G2884" s="10">
        <v>15.385934499999999</v>
      </c>
      <c r="I2884" s="10">
        <v>4.2324387999999997</v>
      </c>
      <c r="J2884" s="10">
        <v>14.702587981000001</v>
      </c>
      <c r="K2884" s="10">
        <v>0.348432401</v>
      </c>
      <c r="M2884" s="10">
        <f t="shared" si="51"/>
        <v>290.84108259200008</v>
      </c>
    </row>
    <row r="2885" spans="1:13" x14ac:dyDescent="0.3">
      <c r="A2885" s="10">
        <v>8</v>
      </c>
      <c r="B2885" s="10" t="s">
        <v>1271</v>
      </c>
      <c r="C2885" s="164" t="s">
        <v>25958</v>
      </c>
      <c r="D2885" s="10" t="s">
        <v>385</v>
      </c>
      <c r="E2885" s="10">
        <v>12.9160033</v>
      </c>
      <c r="F2885" s="10">
        <v>194.58441823999999</v>
      </c>
      <c r="G2885" s="10">
        <v>0</v>
      </c>
      <c r="I2885" s="10">
        <v>0.66845348000000004</v>
      </c>
      <c r="J2885" s="10">
        <v>16.408879015</v>
      </c>
      <c r="K2885" s="10">
        <v>0</v>
      </c>
      <c r="M2885" s="10">
        <f t="shared" si="51"/>
        <v>224.577754035</v>
      </c>
    </row>
    <row r="2886" spans="1:13" x14ac:dyDescent="0.3">
      <c r="A2886" s="10">
        <v>8</v>
      </c>
      <c r="B2886" s="10" t="s">
        <v>1271</v>
      </c>
      <c r="C2886" s="164" t="s">
        <v>25960</v>
      </c>
      <c r="D2886" s="10" t="s">
        <v>25959</v>
      </c>
      <c r="E2886" s="10">
        <v>61.364082000000003</v>
      </c>
      <c r="F2886" s="10">
        <v>593.36793919000002</v>
      </c>
      <c r="G2886" s="10">
        <v>0</v>
      </c>
      <c r="I2886" s="10">
        <v>3.1738645299999999</v>
      </c>
      <c r="J2886" s="10">
        <v>50.374474030000002</v>
      </c>
      <c r="K2886" s="10">
        <v>0</v>
      </c>
      <c r="M2886" s="10">
        <f t="shared" si="51"/>
        <v>708.28035975</v>
      </c>
    </row>
    <row r="2887" spans="1:13" x14ac:dyDescent="0.3">
      <c r="A2887" s="10">
        <v>8</v>
      </c>
      <c r="B2887" s="10" t="s">
        <v>1271</v>
      </c>
      <c r="C2887" s="164" t="s">
        <v>25961</v>
      </c>
      <c r="D2887" s="10" t="s">
        <v>321</v>
      </c>
      <c r="E2887" s="10">
        <v>36.788665899999998</v>
      </c>
      <c r="F2887" s="10">
        <v>389.74065703999997</v>
      </c>
      <c r="G2887" s="10">
        <v>13.940506299999999</v>
      </c>
      <c r="I2887" s="10">
        <v>1.87825602</v>
      </c>
      <c r="J2887" s="10">
        <v>33.267120511999998</v>
      </c>
      <c r="K2887" s="10">
        <v>0.32907731000000001</v>
      </c>
      <c r="M2887" s="10">
        <f t="shared" ref="M2887:M2950" si="52">SUM(E2887:L2887)</f>
        <v>475.94428308199997</v>
      </c>
    </row>
    <row r="2888" spans="1:13" x14ac:dyDescent="0.3">
      <c r="A2888" s="10">
        <v>8</v>
      </c>
      <c r="B2888" s="10" t="s">
        <v>1271</v>
      </c>
      <c r="C2888" s="164" t="s">
        <v>25962</v>
      </c>
      <c r="D2888" s="10" t="s">
        <v>552</v>
      </c>
      <c r="E2888" s="10">
        <v>69.534666000000001</v>
      </c>
      <c r="F2888" s="10">
        <v>496.54851174999999</v>
      </c>
      <c r="G2888" s="10">
        <v>8.86</v>
      </c>
      <c r="I2888" s="10">
        <v>3.6193300399999999</v>
      </c>
      <c r="J2888" s="10">
        <v>42.353232382999998</v>
      </c>
      <c r="K2888" s="10">
        <v>0.26859951999999998</v>
      </c>
      <c r="M2888" s="10">
        <f t="shared" si="52"/>
        <v>621.18433969299997</v>
      </c>
    </row>
    <row r="2889" spans="1:13" x14ac:dyDescent="0.3">
      <c r="A2889" s="10">
        <v>8</v>
      </c>
      <c r="B2889" s="10" t="s">
        <v>1271</v>
      </c>
      <c r="C2889" s="164" t="s">
        <v>25963</v>
      </c>
      <c r="D2889" s="10" t="s">
        <v>1272</v>
      </c>
      <c r="E2889" s="10">
        <v>291.68398300000001</v>
      </c>
      <c r="F2889" s="10">
        <v>410.20765248999999</v>
      </c>
      <c r="G2889" s="10">
        <v>16.900907</v>
      </c>
      <c r="I2889" s="10">
        <v>11.1059085</v>
      </c>
      <c r="J2889" s="10">
        <v>34.804787191999999</v>
      </c>
      <c r="K2889" s="10">
        <v>0.44668985900000002</v>
      </c>
      <c r="M2889" s="10">
        <f t="shared" si="52"/>
        <v>765.14992804100007</v>
      </c>
    </row>
    <row r="2890" spans="1:13" x14ac:dyDescent="0.3">
      <c r="A2890" s="10">
        <v>8</v>
      </c>
      <c r="B2890" s="10" t="s">
        <v>1271</v>
      </c>
      <c r="C2890" s="164" t="s">
        <v>25965</v>
      </c>
      <c r="D2890" s="10" t="s">
        <v>25964</v>
      </c>
      <c r="E2890" s="10">
        <v>39.430119099999999</v>
      </c>
      <c r="F2890" s="10">
        <v>156.70735085999999</v>
      </c>
      <c r="G2890" s="10">
        <v>210.16595430000001</v>
      </c>
      <c r="I2890" s="10">
        <v>2.0569480700000002</v>
      </c>
      <c r="J2890" s="10">
        <v>13.029859242000001</v>
      </c>
      <c r="K2890" s="10">
        <v>6.3713883300000003</v>
      </c>
      <c r="M2890" s="10">
        <f t="shared" si="52"/>
        <v>427.76161990199995</v>
      </c>
    </row>
    <row r="2891" spans="1:13" x14ac:dyDescent="0.3">
      <c r="A2891" s="10">
        <v>8</v>
      </c>
      <c r="B2891" s="10" t="s">
        <v>1271</v>
      </c>
      <c r="C2891" s="164" t="s">
        <v>25966</v>
      </c>
      <c r="D2891" s="10" t="s">
        <v>838</v>
      </c>
      <c r="E2891" s="10">
        <v>82.745830999999995</v>
      </c>
      <c r="F2891" s="10">
        <v>59.320182136</v>
      </c>
      <c r="G2891" s="10">
        <v>257.819501</v>
      </c>
      <c r="I2891" s="10">
        <v>4.2357468599999999</v>
      </c>
      <c r="J2891" s="10">
        <v>5.0468935658999996</v>
      </c>
      <c r="K2891" s="10">
        <v>7.6394529000000002</v>
      </c>
      <c r="M2891" s="10">
        <f t="shared" si="52"/>
        <v>416.80760746189998</v>
      </c>
    </row>
    <row r="2892" spans="1:13" x14ac:dyDescent="0.3">
      <c r="A2892" s="10">
        <v>8</v>
      </c>
      <c r="B2892" s="10" t="s">
        <v>1271</v>
      </c>
      <c r="C2892" s="164" t="s">
        <v>25968</v>
      </c>
      <c r="D2892" s="10" t="s">
        <v>25967</v>
      </c>
      <c r="E2892" s="10">
        <v>262.73966100000001</v>
      </c>
      <c r="F2892" s="10">
        <v>281.88398685999999</v>
      </c>
      <c r="G2892" s="10">
        <v>39.432073199999998</v>
      </c>
      <c r="I2892" s="10">
        <v>9.7511729999999996</v>
      </c>
      <c r="J2892" s="10">
        <v>24.096822177</v>
      </c>
      <c r="K2892" s="10">
        <v>1.031043892</v>
      </c>
      <c r="M2892" s="10">
        <f t="shared" si="52"/>
        <v>618.93476012899998</v>
      </c>
    </row>
    <row r="2893" spans="1:13" x14ac:dyDescent="0.3">
      <c r="A2893" s="10">
        <v>8</v>
      </c>
      <c r="B2893" s="10" t="s">
        <v>1271</v>
      </c>
      <c r="C2893" s="164" t="s">
        <v>25970</v>
      </c>
      <c r="D2893" s="10" t="s">
        <v>25969</v>
      </c>
      <c r="E2893" s="10">
        <v>101.58503399999999</v>
      </c>
      <c r="F2893" s="10">
        <v>402.02990018000003</v>
      </c>
      <c r="G2893" s="10">
        <v>99.723207299999999</v>
      </c>
      <c r="I2893" s="10">
        <v>5.0978910700000002</v>
      </c>
      <c r="J2893" s="10">
        <v>33.937862985999999</v>
      </c>
      <c r="K2893" s="10">
        <v>3.0232043200000001</v>
      </c>
      <c r="M2893" s="10">
        <f t="shared" si="52"/>
        <v>645.39709985599995</v>
      </c>
    </row>
    <row r="2894" spans="1:13" x14ac:dyDescent="0.3">
      <c r="A2894" s="10">
        <v>8</v>
      </c>
      <c r="B2894" s="10" t="s">
        <v>1271</v>
      </c>
      <c r="C2894" s="164" t="s">
        <v>25971</v>
      </c>
      <c r="D2894" s="10" t="s">
        <v>25026</v>
      </c>
      <c r="E2894" s="10">
        <v>186.27410900000001</v>
      </c>
      <c r="F2894" s="10">
        <v>234.13937991</v>
      </c>
      <c r="G2894" s="10">
        <v>0</v>
      </c>
      <c r="I2894" s="10">
        <v>6.5972690600000004</v>
      </c>
      <c r="J2894" s="10">
        <v>19.918634834999999</v>
      </c>
      <c r="K2894" s="10">
        <v>0</v>
      </c>
      <c r="M2894" s="10">
        <f t="shared" si="52"/>
        <v>446.92939280499996</v>
      </c>
    </row>
    <row r="2895" spans="1:13" x14ac:dyDescent="0.3">
      <c r="A2895" s="10">
        <v>8</v>
      </c>
      <c r="B2895" s="10" t="s">
        <v>1271</v>
      </c>
      <c r="C2895" s="164" t="s">
        <v>25972</v>
      </c>
      <c r="D2895" s="10" t="s">
        <v>746</v>
      </c>
      <c r="E2895" s="10">
        <v>46.312094500000001</v>
      </c>
      <c r="F2895" s="10">
        <v>97.172001309999999</v>
      </c>
      <c r="G2895" s="10">
        <v>0</v>
      </c>
      <c r="I2895" s="10">
        <v>2.3830471499999999</v>
      </c>
      <c r="J2895" s="10">
        <v>7.3237038989999999</v>
      </c>
      <c r="K2895" s="10">
        <v>0</v>
      </c>
      <c r="M2895" s="10">
        <f t="shared" si="52"/>
        <v>153.190846859</v>
      </c>
    </row>
    <row r="2896" spans="1:13" x14ac:dyDescent="0.3">
      <c r="A2896" s="10">
        <v>8</v>
      </c>
      <c r="B2896" s="10" t="s">
        <v>1271</v>
      </c>
      <c r="C2896" s="164" t="s">
        <v>25973</v>
      </c>
      <c r="D2896" s="10" t="s">
        <v>159</v>
      </c>
      <c r="E2896" s="10">
        <v>18.192076799999999</v>
      </c>
      <c r="F2896" s="10">
        <v>229.09610291000001</v>
      </c>
      <c r="G2896" s="10">
        <v>0</v>
      </c>
      <c r="I2896" s="10">
        <v>0.93651316000000007</v>
      </c>
      <c r="J2896" s="10">
        <v>19.589040096000002</v>
      </c>
      <c r="K2896" s="10">
        <v>0</v>
      </c>
      <c r="M2896" s="10">
        <f t="shared" si="52"/>
        <v>267.81373296600003</v>
      </c>
    </row>
    <row r="2897" spans="1:13" x14ac:dyDescent="0.3">
      <c r="A2897" s="10">
        <v>8</v>
      </c>
      <c r="B2897" s="10" t="s">
        <v>1271</v>
      </c>
      <c r="C2897" s="164" t="s">
        <v>25975</v>
      </c>
      <c r="D2897" s="10" t="s">
        <v>25974</v>
      </c>
      <c r="E2897" s="10">
        <v>35.689017800000002</v>
      </c>
      <c r="F2897" s="10">
        <v>435.11232768000002</v>
      </c>
      <c r="G2897" s="10">
        <v>109.521784</v>
      </c>
      <c r="I2897" s="10">
        <v>1.83293007</v>
      </c>
      <c r="J2897" s="10">
        <v>37.184287384000001</v>
      </c>
      <c r="K2897" s="10">
        <v>3.3202531</v>
      </c>
      <c r="M2897" s="10">
        <f t="shared" si="52"/>
        <v>622.66060003399991</v>
      </c>
    </row>
    <row r="2898" spans="1:13" x14ac:dyDescent="0.3">
      <c r="A2898" s="10">
        <v>8</v>
      </c>
      <c r="B2898" s="10" t="s">
        <v>1271</v>
      </c>
      <c r="C2898" s="164" t="s">
        <v>25977</v>
      </c>
      <c r="D2898" s="10" t="s">
        <v>25976</v>
      </c>
      <c r="E2898" s="10">
        <v>62.461237599999997</v>
      </c>
      <c r="F2898" s="10">
        <v>86.339164857</v>
      </c>
      <c r="G2898" s="10">
        <v>1706.677533</v>
      </c>
      <c r="I2898" s="10">
        <v>3.19348718</v>
      </c>
      <c r="J2898" s="10">
        <v>7.3478488957000003</v>
      </c>
      <c r="K2898" s="10">
        <v>51.526267359999999</v>
      </c>
      <c r="M2898" s="10">
        <f t="shared" si="52"/>
        <v>1917.5455388927001</v>
      </c>
    </row>
    <row r="2899" spans="1:13" x14ac:dyDescent="0.3">
      <c r="A2899" s="10">
        <v>8</v>
      </c>
      <c r="B2899" s="10" t="s">
        <v>1271</v>
      </c>
      <c r="C2899" s="164" t="s">
        <v>25979</v>
      </c>
      <c r="D2899" s="10" t="s">
        <v>25978</v>
      </c>
      <c r="E2899" s="10">
        <v>37.971581899999997</v>
      </c>
      <c r="F2899" s="10">
        <v>396.55418622000002</v>
      </c>
      <c r="G2899" s="10">
        <v>0</v>
      </c>
      <c r="I2899" s="10">
        <v>1.94002276</v>
      </c>
      <c r="J2899" s="10">
        <v>33.880609968999998</v>
      </c>
      <c r="K2899" s="10">
        <v>0</v>
      </c>
      <c r="M2899" s="10">
        <f t="shared" si="52"/>
        <v>470.34640084899996</v>
      </c>
    </row>
    <row r="2900" spans="1:13" x14ac:dyDescent="0.3">
      <c r="A2900" s="10">
        <v>8</v>
      </c>
      <c r="B2900" s="10" t="s">
        <v>1271</v>
      </c>
      <c r="C2900" s="164" t="s">
        <v>25980</v>
      </c>
      <c r="D2900" s="10" t="s">
        <v>614</v>
      </c>
      <c r="E2900" s="10">
        <v>118.718914</v>
      </c>
      <c r="F2900" s="10">
        <v>329.45593937000001</v>
      </c>
      <c r="G2900" s="10">
        <v>93.121275199999999</v>
      </c>
      <c r="I2900" s="10">
        <v>4.5703383200000003</v>
      </c>
      <c r="J2900" s="10">
        <v>28.145642969000001</v>
      </c>
      <c r="K2900" s="10">
        <v>2.7058895010000001</v>
      </c>
      <c r="M2900" s="10">
        <f t="shared" si="52"/>
        <v>576.71799936000002</v>
      </c>
    </row>
    <row r="2901" spans="1:13" x14ac:dyDescent="0.3">
      <c r="A2901" s="10">
        <v>8</v>
      </c>
      <c r="B2901" s="10" t="s">
        <v>1271</v>
      </c>
      <c r="C2901" s="164" t="s">
        <v>25982</v>
      </c>
      <c r="D2901" s="10" t="s">
        <v>25981</v>
      </c>
      <c r="E2901" s="10">
        <v>36.1828097</v>
      </c>
      <c r="F2901" s="10">
        <v>334.33769920999998</v>
      </c>
      <c r="G2901" s="10">
        <v>0</v>
      </c>
      <c r="I2901" s="10">
        <v>1.8767996900000001</v>
      </c>
      <c r="J2901" s="10">
        <v>28.333959771</v>
      </c>
      <c r="K2901" s="10">
        <v>0</v>
      </c>
      <c r="M2901" s="10">
        <f t="shared" si="52"/>
        <v>400.731268371</v>
      </c>
    </row>
    <row r="2902" spans="1:13" x14ac:dyDescent="0.3">
      <c r="A2902" s="10">
        <v>8</v>
      </c>
      <c r="B2902" s="10" t="s">
        <v>1271</v>
      </c>
      <c r="C2902" s="164" t="s">
        <v>25984</v>
      </c>
      <c r="D2902" s="10" t="s">
        <v>25983</v>
      </c>
      <c r="E2902" s="10">
        <v>26.508152000000003</v>
      </c>
      <c r="F2902" s="10">
        <v>152.64291152000001</v>
      </c>
      <c r="G2902" s="10">
        <v>27.862708000000001</v>
      </c>
      <c r="I2902" s="10">
        <v>1.3835377900000001</v>
      </c>
      <c r="J2902" s="10">
        <v>12.965425281</v>
      </c>
      <c r="K2902" s="10">
        <v>0.63098326999999998</v>
      </c>
      <c r="M2902" s="10">
        <f t="shared" si="52"/>
        <v>221.99371786099999</v>
      </c>
    </row>
    <row r="2903" spans="1:13" x14ac:dyDescent="0.3">
      <c r="A2903" s="10">
        <v>8</v>
      </c>
      <c r="B2903" s="10" t="s">
        <v>1271</v>
      </c>
      <c r="C2903" s="164" t="s">
        <v>25986</v>
      </c>
      <c r="D2903" s="10" t="s">
        <v>25985</v>
      </c>
      <c r="E2903" s="10">
        <v>85.480340000000012</v>
      </c>
      <c r="F2903" s="10">
        <v>310.22212904000003</v>
      </c>
      <c r="G2903" s="10">
        <v>9.9307250000000007</v>
      </c>
      <c r="I2903" s="10">
        <v>3.5505513999999998</v>
      </c>
      <c r="J2903" s="10">
        <v>26.337443333</v>
      </c>
      <c r="K2903" s="10">
        <v>0.23442319</v>
      </c>
      <c r="M2903" s="10">
        <f t="shared" si="52"/>
        <v>435.75561196300004</v>
      </c>
    </row>
    <row r="2904" spans="1:13" x14ac:dyDescent="0.3">
      <c r="A2904" s="10">
        <v>8</v>
      </c>
      <c r="B2904" s="10" t="s">
        <v>1271</v>
      </c>
      <c r="C2904" s="164" t="s">
        <v>25988</v>
      </c>
      <c r="D2904" s="10" t="s">
        <v>25987</v>
      </c>
      <c r="E2904" s="10">
        <v>26.427580499999998</v>
      </c>
      <c r="F2904" s="10">
        <v>488.07990927999998</v>
      </c>
      <c r="G2904" s="10">
        <v>22.1840434</v>
      </c>
      <c r="I2904" s="10">
        <v>1.3689431700000001</v>
      </c>
      <c r="J2904" s="10">
        <v>41.715706075999996</v>
      </c>
      <c r="K2904" s="10">
        <v>0.50238411100000002</v>
      </c>
      <c r="M2904" s="10">
        <f t="shared" si="52"/>
        <v>580.27856653699985</v>
      </c>
    </row>
    <row r="2905" spans="1:13" x14ac:dyDescent="0.3">
      <c r="A2905" s="10">
        <v>8</v>
      </c>
      <c r="B2905" s="10" t="s">
        <v>1271</v>
      </c>
      <c r="C2905" s="164" t="s">
        <v>25990</v>
      </c>
      <c r="D2905" s="10" t="s">
        <v>25989</v>
      </c>
      <c r="E2905" s="10">
        <v>226.46159800000001</v>
      </c>
      <c r="F2905" s="10">
        <v>278.22996899999998</v>
      </c>
      <c r="G2905" s="10">
        <v>8.2664249999999999</v>
      </c>
      <c r="I2905" s="10">
        <v>7.7033126699999999</v>
      </c>
      <c r="J2905" s="10">
        <v>23.759195994999999</v>
      </c>
      <c r="K2905" s="10">
        <v>0.25060451</v>
      </c>
      <c r="M2905" s="10">
        <f t="shared" si="52"/>
        <v>544.67110517499998</v>
      </c>
    </row>
    <row r="2906" spans="1:13" x14ac:dyDescent="0.3">
      <c r="A2906" s="10">
        <v>8</v>
      </c>
      <c r="B2906" s="10" t="s">
        <v>1271</v>
      </c>
      <c r="C2906" s="164" t="s">
        <v>25991</v>
      </c>
      <c r="D2906" s="10" t="s">
        <v>25204</v>
      </c>
      <c r="E2906" s="10">
        <v>17.788095599999998</v>
      </c>
      <c r="F2906" s="10">
        <v>56.495303524000001</v>
      </c>
      <c r="G2906" s="10">
        <v>0</v>
      </c>
      <c r="I2906" s="10">
        <v>0.92620645999999995</v>
      </c>
      <c r="J2906" s="10">
        <v>4.6890960262999997</v>
      </c>
      <c r="K2906" s="10">
        <v>0</v>
      </c>
      <c r="M2906" s="10">
        <f t="shared" si="52"/>
        <v>79.898701610300009</v>
      </c>
    </row>
    <row r="2907" spans="1:13" x14ac:dyDescent="0.3">
      <c r="A2907" s="10">
        <v>8</v>
      </c>
      <c r="B2907" s="10" t="s">
        <v>1271</v>
      </c>
      <c r="C2907" s="164" t="s">
        <v>25992</v>
      </c>
      <c r="D2907" s="10" t="s">
        <v>25681</v>
      </c>
      <c r="E2907" s="10">
        <v>46.392887999999999</v>
      </c>
      <c r="F2907" s="10">
        <v>177.69202379000001</v>
      </c>
      <c r="G2907" s="10">
        <v>37.482840899999999</v>
      </c>
      <c r="I2907" s="10">
        <v>2.46964658</v>
      </c>
      <c r="J2907" s="10">
        <v>14.700470935</v>
      </c>
      <c r="K2907" s="10">
        <v>0.84884170699999995</v>
      </c>
      <c r="M2907" s="10">
        <f t="shared" si="52"/>
        <v>279.58671191200006</v>
      </c>
    </row>
    <row r="2908" spans="1:13" x14ac:dyDescent="0.3">
      <c r="A2908" s="10">
        <v>8</v>
      </c>
      <c r="B2908" s="10" t="s">
        <v>1271</v>
      </c>
      <c r="C2908" s="164" t="s">
        <v>25994</v>
      </c>
      <c r="D2908" s="10" t="s">
        <v>25993</v>
      </c>
      <c r="E2908" s="10">
        <v>52.471404</v>
      </c>
      <c r="F2908" s="10">
        <v>524.81460023</v>
      </c>
      <c r="G2908" s="10">
        <v>12.8689482</v>
      </c>
      <c r="I2908" s="10">
        <v>2.7156295699999999</v>
      </c>
      <c r="J2908" s="10">
        <v>44.891473531000003</v>
      </c>
      <c r="K2908" s="10">
        <v>0.39013397</v>
      </c>
      <c r="M2908" s="10">
        <f t="shared" si="52"/>
        <v>638.15218950099995</v>
      </c>
    </row>
    <row r="2909" spans="1:13" x14ac:dyDescent="0.3">
      <c r="A2909" s="10">
        <v>8</v>
      </c>
      <c r="B2909" s="10" t="s">
        <v>1271</v>
      </c>
      <c r="C2909" s="164" t="s">
        <v>25995</v>
      </c>
      <c r="D2909" s="10" t="s">
        <v>25379</v>
      </c>
      <c r="E2909" s="10">
        <v>11.769889900000001</v>
      </c>
      <c r="F2909" s="10">
        <v>181.25062878</v>
      </c>
      <c r="G2909" s="10">
        <v>12.9696</v>
      </c>
      <c r="I2909" s="10">
        <v>0.60985065999999999</v>
      </c>
      <c r="J2909" s="10">
        <v>15.355024686</v>
      </c>
      <c r="K2909" s="10">
        <v>0.29371202000000002</v>
      </c>
      <c r="M2909" s="10">
        <f t="shared" si="52"/>
        <v>222.24870604600002</v>
      </c>
    </row>
    <row r="2910" spans="1:13" x14ac:dyDescent="0.3">
      <c r="A2910" s="10">
        <v>8</v>
      </c>
      <c r="B2910" s="10" t="s">
        <v>1271</v>
      </c>
      <c r="C2910" s="164" t="s">
        <v>25996</v>
      </c>
      <c r="D2910" s="10" t="s">
        <v>163</v>
      </c>
      <c r="E2910" s="10">
        <v>416.75010800000001</v>
      </c>
      <c r="F2910" s="10">
        <v>116.28363102</v>
      </c>
      <c r="G2910" s="10">
        <v>28.592566000000001</v>
      </c>
      <c r="I2910" s="10">
        <v>13.45444316</v>
      </c>
      <c r="J2910" s="10">
        <v>9.9153742381000001</v>
      </c>
      <c r="K2910" s="10">
        <v>0.64751243999999997</v>
      </c>
      <c r="M2910" s="10">
        <f t="shared" si="52"/>
        <v>585.64363485809997</v>
      </c>
    </row>
    <row r="2911" spans="1:13" x14ac:dyDescent="0.3">
      <c r="A2911" s="10">
        <v>8</v>
      </c>
      <c r="B2911" s="10" t="s">
        <v>1271</v>
      </c>
      <c r="C2911" s="164" t="s">
        <v>25998</v>
      </c>
      <c r="D2911" s="10" t="s">
        <v>25997</v>
      </c>
      <c r="E2911" s="10">
        <v>12.770899500000001</v>
      </c>
      <c r="F2911" s="10">
        <v>193.17853425000001</v>
      </c>
      <c r="G2911" s="10">
        <v>3.9020429999999999</v>
      </c>
      <c r="I2911" s="10">
        <v>0.65735411999999993</v>
      </c>
      <c r="J2911" s="10">
        <v>16.503969163000001</v>
      </c>
      <c r="K2911" s="10">
        <v>0.11829402999999999</v>
      </c>
      <c r="M2911" s="10">
        <f t="shared" si="52"/>
        <v>227.13109406300001</v>
      </c>
    </row>
    <row r="2912" spans="1:13" x14ac:dyDescent="0.3">
      <c r="A2912" s="10">
        <v>8</v>
      </c>
      <c r="B2912" s="10" t="s">
        <v>1271</v>
      </c>
      <c r="C2912" s="164" t="s">
        <v>25999</v>
      </c>
      <c r="D2912" s="10" t="s">
        <v>23297</v>
      </c>
      <c r="E2912" s="10">
        <v>298.82258199999995</v>
      </c>
      <c r="F2912" s="10">
        <v>120.36711382999999</v>
      </c>
      <c r="G2912" s="10">
        <v>54.714639099999999</v>
      </c>
      <c r="I2912" s="10">
        <v>9.5674058299999984</v>
      </c>
      <c r="J2912" s="10">
        <v>10.261083421</v>
      </c>
      <c r="K2912" s="10">
        <v>1.23907671</v>
      </c>
      <c r="M2912" s="10">
        <f t="shared" si="52"/>
        <v>494.97190089099996</v>
      </c>
    </row>
    <row r="2913" spans="1:13" x14ac:dyDescent="0.3">
      <c r="A2913" s="10">
        <v>8</v>
      </c>
      <c r="B2913" s="10" t="s">
        <v>1271</v>
      </c>
      <c r="C2913" s="164" t="s">
        <v>26001</v>
      </c>
      <c r="D2913" s="10" t="s">
        <v>26000</v>
      </c>
      <c r="E2913" s="10">
        <v>46.847560000000001</v>
      </c>
      <c r="F2913" s="10">
        <v>468.98426562999998</v>
      </c>
      <c r="G2913" s="10">
        <v>35.491871799999998</v>
      </c>
      <c r="I2913" s="10">
        <v>2.4130566</v>
      </c>
      <c r="J2913" s="10">
        <v>39.924074070000003</v>
      </c>
      <c r="K2913" s="10">
        <v>0.81208628100000002</v>
      </c>
      <c r="M2913" s="10">
        <f t="shared" si="52"/>
        <v>594.47291438100001</v>
      </c>
    </row>
    <row r="2914" spans="1:13" x14ac:dyDescent="0.3">
      <c r="A2914" s="10">
        <v>8</v>
      </c>
      <c r="B2914" s="10" t="s">
        <v>1271</v>
      </c>
      <c r="C2914" s="164" t="s">
        <v>26002</v>
      </c>
      <c r="D2914" s="10" t="s">
        <v>95</v>
      </c>
      <c r="E2914" s="10">
        <v>40.988268000000005</v>
      </c>
      <c r="F2914" s="10">
        <v>336.61451628999998</v>
      </c>
      <c r="G2914" s="10">
        <v>6.1914599399999997</v>
      </c>
      <c r="I2914" s="10">
        <v>2.1457995400000001</v>
      </c>
      <c r="J2914" s="10">
        <v>28.688953409</v>
      </c>
      <c r="K2914" s="10">
        <v>0.18769986799999999</v>
      </c>
      <c r="M2914" s="10">
        <f t="shared" si="52"/>
        <v>414.81669704699999</v>
      </c>
    </row>
    <row r="2915" spans="1:13" x14ac:dyDescent="0.3">
      <c r="A2915" s="10">
        <v>8</v>
      </c>
      <c r="B2915" s="10" t="s">
        <v>1271</v>
      </c>
      <c r="C2915" s="164" t="s">
        <v>26003</v>
      </c>
      <c r="D2915" s="10" t="s">
        <v>717</v>
      </c>
      <c r="E2915" s="10">
        <v>268.88142600000003</v>
      </c>
      <c r="F2915" s="10">
        <v>85.115086610999995</v>
      </c>
      <c r="G2915" s="10">
        <v>12.465821</v>
      </c>
      <c r="I2915" s="10">
        <v>11.114509</v>
      </c>
      <c r="J2915" s="10">
        <v>7.1271778445000002</v>
      </c>
      <c r="K2915" s="10">
        <v>0.28230292000000001</v>
      </c>
      <c r="M2915" s="10">
        <f t="shared" si="52"/>
        <v>384.98632337550004</v>
      </c>
    </row>
    <row r="2916" spans="1:13" x14ac:dyDescent="0.3">
      <c r="A2916" s="10">
        <v>8</v>
      </c>
      <c r="B2916" s="10" t="s">
        <v>1271</v>
      </c>
      <c r="C2916" s="164" t="s">
        <v>26004</v>
      </c>
      <c r="D2916" s="10" t="s">
        <v>556</v>
      </c>
      <c r="E2916" s="10">
        <v>829.81687800000009</v>
      </c>
      <c r="F2916" s="10">
        <v>450.38568814000001</v>
      </c>
      <c r="G2916" s="10">
        <v>26.629236288000001</v>
      </c>
      <c r="I2916" s="10">
        <v>30.247982</v>
      </c>
      <c r="J2916" s="10">
        <v>38.392681355999997</v>
      </c>
      <c r="K2916" s="10">
        <v>0.66007462210000001</v>
      </c>
      <c r="M2916" s="10">
        <f t="shared" si="52"/>
        <v>1376.1325404060999</v>
      </c>
    </row>
    <row r="2917" spans="1:13" x14ac:dyDescent="0.3">
      <c r="A2917" s="10">
        <v>8</v>
      </c>
      <c r="B2917" s="10" t="s">
        <v>1271</v>
      </c>
      <c r="C2917" s="164" t="s">
        <v>26006</v>
      </c>
      <c r="D2917" s="10" t="s">
        <v>26005</v>
      </c>
      <c r="E2917" s="10">
        <v>586.90011300000003</v>
      </c>
      <c r="F2917" s="10">
        <v>313.29188698000002</v>
      </c>
      <c r="G2917" s="10">
        <v>78.181601000000001</v>
      </c>
      <c r="I2917" s="10">
        <v>19.195634500000001</v>
      </c>
      <c r="J2917" s="10">
        <v>26.326453540999999</v>
      </c>
      <c r="K2917" s="10">
        <v>1.7705139000000001</v>
      </c>
      <c r="M2917" s="10">
        <f t="shared" si="52"/>
        <v>1025.6662029209999</v>
      </c>
    </row>
    <row r="2918" spans="1:13" x14ac:dyDescent="0.3">
      <c r="A2918" s="10">
        <v>8</v>
      </c>
      <c r="B2918" s="10" t="s">
        <v>1271</v>
      </c>
      <c r="C2918" s="164" t="s">
        <v>26010</v>
      </c>
      <c r="D2918" s="10" t="s">
        <v>1313</v>
      </c>
      <c r="E2918" s="10">
        <v>28.224499600000001</v>
      </c>
      <c r="F2918" s="10">
        <v>365.10183265000001</v>
      </c>
      <c r="G2918" s="10">
        <v>22.818529000000002</v>
      </c>
      <c r="I2918" s="10">
        <v>1.45032228</v>
      </c>
      <c r="J2918" s="10">
        <v>30.913755122000001</v>
      </c>
      <c r="K2918" s="10">
        <v>0.51675179999999998</v>
      </c>
      <c r="M2918" s="10">
        <f t="shared" si="52"/>
        <v>449.02569045200005</v>
      </c>
    </row>
    <row r="2919" spans="1:13" x14ac:dyDescent="0.3">
      <c r="A2919" s="10">
        <v>8</v>
      </c>
      <c r="B2919" s="10" t="s">
        <v>1271</v>
      </c>
      <c r="C2919" s="164" t="s">
        <v>26008</v>
      </c>
      <c r="D2919" s="10" t="s">
        <v>26007</v>
      </c>
      <c r="E2919" s="10">
        <v>354.139994</v>
      </c>
      <c r="F2919" s="10">
        <v>365.17747082</v>
      </c>
      <c r="G2919" s="10">
        <v>5.1071629999999999</v>
      </c>
      <c r="I2919" s="10">
        <v>11.958853000000001</v>
      </c>
      <c r="J2919" s="10">
        <v>31.203280221</v>
      </c>
      <c r="K2919" s="10">
        <v>0.15482839000000001</v>
      </c>
      <c r="M2919" s="10">
        <f t="shared" si="52"/>
        <v>767.74158943099997</v>
      </c>
    </row>
    <row r="2920" spans="1:13" x14ac:dyDescent="0.3">
      <c r="A2920" s="10">
        <v>8</v>
      </c>
      <c r="B2920" s="10" t="s">
        <v>1271</v>
      </c>
      <c r="C2920" s="164" t="s">
        <v>26009</v>
      </c>
      <c r="D2920" s="10" t="s">
        <v>23944</v>
      </c>
      <c r="E2920" s="10">
        <v>15.0962877</v>
      </c>
      <c r="F2920" s="10">
        <v>250.89725833</v>
      </c>
      <c r="G2920" s="10">
        <v>0</v>
      </c>
      <c r="I2920" s="10">
        <v>0.77366953999999999</v>
      </c>
      <c r="J2920" s="10">
        <v>21.354651337</v>
      </c>
      <c r="K2920" s="10">
        <v>0</v>
      </c>
      <c r="M2920" s="10">
        <f t="shared" si="52"/>
        <v>288.12186690700003</v>
      </c>
    </row>
    <row r="2921" spans="1:13" x14ac:dyDescent="0.3">
      <c r="A2921" s="10">
        <v>8</v>
      </c>
      <c r="B2921" s="10" t="s">
        <v>1271</v>
      </c>
      <c r="C2921" s="164" t="s">
        <v>26011</v>
      </c>
      <c r="D2921" s="10" t="s">
        <v>839</v>
      </c>
      <c r="E2921" s="10">
        <v>420.14833200000004</v>
      </c>
      <c r="F2921" s="10">
        <v>350.65432849000001</v>
      </c>
      <c r="G2921" s="10">
        <v>18.826806000000001</v>
      </c>
      <c r="I2921" s="10">
        <v>16.051389799999999</v>
      </c>
      <c r="J2921" s="10">
        <v>29.801440614000001</v>
      </c>
      <c r="K2921" s="10">
        <v>0.42635476999999999</v>
      </c>
      <c r="M2921" s="10">
        <f t="shared" si="52"/>
        <v>835.90865167400011</v>
      </c>
    </row>
    <row r="2922" spans="1:13" x14ac:dyDescent="0.3">
      <c r="A2922" s="10">
        <v>8</v>
      </c>
      <c r="B2922" s="10" t="s">
        <v>1271</v>
      </c>
      <c r="C2922" s="164" t="s">
        <v>26013</v>
      </c>
      <c r="D2922" s="10" t="s">
        <v>26012</v>
      </c>
      <c r="E2922" s="10">
        <v>16.523852900000001</v>
      </c>
      <c r="F2922" s="10">
        <v>86.737228459999997</v>
      </c>
      <c r="G2922" s="10">
        <v>0</v>
      </c>
      <c r="I2922" s="10">
        <v>0.85977779999999993</v>
      </c>
      <c r="J2922" s="10">
        <v>7.3858503272</v>
      </c>
      <c r="K2922" s="10">
        <v>0</v>
      </c>
      <c r="M2922" s="10">
        <f t="shared" si="52"/>
        <v>111.5067094872</v>
      </c>
    </row>
    <row r="2923" spans="1:13" x14ac:dyDescent="0.3">
      <c r="A2923" s="10">
        <v>8</v>
      </c>
      <c r="B2923" s="10" t="s">
        <v>1271</v>
      </c>
      <c r="C2923" s="164" t="s">
        <v>26015</v>
      </c>
      <c r="D2923" s="10" t="s">
        <v>26014</v>
      </c>
      <c r="E2923" s="10">
        <v>16.517068000000002</v>
      </c>
      <c r="F2923" s="10">
        <v>239.34315103</v>
      </c>
      <c r="G2923" s="10">
        <v>0</v>
      </c>
      <c r="I2923" s="10">
        <v>0.85296127999999993</v>
      </c>
      <c r="J2923" s="10">
        <v>20.461312492000001</v>
      </c>
      <c r="K2923" s="10">
        <v>0</v>
      </c>
      <c r="M2923" s="10">
        <f t="shared" si="52"/>
        <v>277.17449280199997</v>
      </c>
    </row>
    <row r="2924" spans="1:13" x14ac:dyDescent="0.3">
      <c r="A2924" s="10">
        <v>8</v>
      </c>
      <c r="B2924" s="10" t="s">
        <v>1271</v>
      </c>
      <c r="C2924" s="164" t="s">
        <v>26016</v>
      </c>
      <c r="D2924" s="10" t="s">
        <v>841</v>
      </c>
      <c r="E2924" s="10">
        <v>1429.82321</v>
      </c>
      <c r="F2924" s="10">
        <v>953.93073887000003</v>
      </c>
      <c r="G2924" s="10">
        <v>124.2169634</v>
      </c>
      <c r="I2924" s="10">
        <v>62.097881999999998</v>
      </c>
      <c r="J2924" s="10">
        <v>80.590219439999998</v>
      </c>
      <c r="K2924" s="10">
        <v>3.58447681</v>
      </c>
      <c r="M2924" s="10">
        <f t="shared" si="52"/>
        <v>2654.2434905200003</v>
      </c>
    </row>
    <row r="2925" spans="1:13" x14ac:dyDescent="0.3">
      <c r="A2925" s="10">
        <v>8</v>
      </c>
      <c r="B2925" s="10" t="s">
        <v>1271</v>
      </c>
      <c r="C2925" s="164" t="s">
        <v>26018</v>
      </c>
      <c r="D2925" s="10" t="s">
        <v>26017</v>
      </c>
      <c r="E2925" s="10">
        <v>465.54139399999997</v>
      </c>
      <c r="F2925" s="10">
        <v>300.78596951999998</v>
      </c>
      <c r="G2925" s="10">
        <v>0</v>
      </c>
      <c r="I2925" s="10">
        <v>15.311221</v>
      </c>
      <c r="J2925" s="10">
        <v>25.700740829000001</v>
      </c>
      <c r="K2925" s="10">
        <v>0</v>
      </c>
      <c r="M2925" s="10">
        <f t="shared" si="52"/>
        <v>807.33932534899998</v>
      </c>
    </row>
    <row r="2926" spans="1:13" x14ac:dyDescent="0.3">
      <c r="A2926" s="10">
        <v>8</v>
      </c>
      <c r="B2926" s="10" t="s">
        <v>1271</v>
      </c>
      <c r="C2926" s="164" t="s">
        <v>26019</v>
      </c>
      <c r="D2926" s="10" t="s">
        <v>1273</v>
      </c>
      <c r="E2926" s="10">
        <v>1147.01821</v>
      </c>
      <c r="F2926" s="10">
        <v>457.20765148999999</v>
      </c>
      <c r="G2926" s="10">
        <v>70.745509799999994</v>
      </c>
      <c r="I2926" s="10">
        <v>49.672572100000004</v>
      </c>
      <c r="J2926" s="10">
        <v>38.513742551</v>
      </c>
      <c r="K2926" s="10">
        <v>1.6021138020000001</v>
      </c>
      <c r="M2926" s="10">
        <f t="shared" si="52"/>
        <v>1764.759799743</v>
      </c>
    </row>
    <row r="2927" spans="1:13" x14ac:dyDescent="0.3">
      <c r="A2927" s="10">
        <v>8</v>
      </c>
      <c r="B2927" s="10" t="s">
        <v>1271</v>
      </c>
      <c r="C2927" s="164" t="s">
        <v>26020</v>
      </c>
      <c r="D2927" s="10" t="s">
        <v>25090</v>
      </c>
      <c r="E2927" s="10">
        <v>22.148747</v>
      </c>
      <c r="F2927" s="10">
        <v>155.80771707</v>
      </c>
      <c r="G2927" s="10">
        <v>9.7770469999999996</v>
      </c>
      <c r="I2927" s="10">
        <v>1.1370067800000001</v>
      </c>
      <c r="J2927" s="10">
        <v>13.183982261000001</v>
      </c>
      <c r="K2927" s="10">
        <v>0.29640017000000002</v>
      </c>
      <c r="M2927" s="10">
        <f t="shared" si="52"/>
        <v>202.35090028100001</v>
      </c>
    </row>
    <row r="2928" spans="1:13" x14ac:dyDescent="0.3">
      <c r="A2928" s="10">
        <v>8</v>
      </c>
      <c r="B2928" s="10" t="s">
        <v>1271</v>
      </c>
      <c r="C2928" s="164" t="s">
        <v>26021</v>
      </c>
      <c r="D2928" s="10" t="s">
        <v>25854</v>
      </c>
      <c r="E2928" s="10">
        <v>32.565686299999996</v>
      </c>
      <c r="F2928" s="10">
        <v>239.74630987</v>
      </c>
      <c r="G2928" s="10">
        <v>0</v>
      </c>
      <c r="I2928" s="10">
        <v>1.6748141099999998</v>
      </c>
      <c r="J2928" s="10">
        <v>20.286910825</v>
      </c>
      <c r="K2928" s="10">
        <v>0</v>
      </c>
      <c r="M2928" s="10">
        <f t="shared" si="52"/>
        <v>294.27372110499999</v>
      </c>
    </row>
    <row r="2929" spans="1:13" x14ac:dyDescent="0.3">
      <c r="A2929" s="10">
        <v>8</v>
      </c>
      <c r="B2929" s="10" t="s">
        <v>1271</v>
      </c>
      <c r="C2929" s="164" t="s">
        <v>26023</v>
      </c>
      <c r="D2929" s="10" t="s">
        <v>26022</v>
      </c>
      <c r="E2929" s="10">
        <v>469.82570199999998</v>
      </c>
      <c r="F2929" s="10">
        <v>535.27269839999997</v>
      </c>
      <c r="G2929" s="10">
        <v>65.443922999999998</v>
      </c>
      <c r="I2929" s="10">
        <v>16.517264000000001</v>
      </c>
      <c r="J2929" s="10">
        <v>45.540371233000002</v>
      </c>
      <c r="K2929" s="10">
        <v>1.6844312400000001</v>
      </c>
      <c r="M2929" s="10">
        <f t="shared" si="52"/>
        <v>1134.2843898730002</v>
      </c>
    </row>
    <row r="2930" spans="1:13" x14ac:dyDescent="0.3">
      <c r="A2930" s="10">
        <v>8</v>
      </c>
      <c r="B2930" s="10" t="s">
        <v>1271</v>
      </c>
      <c r="C2930" s="164" t="s">
        <v>26025</v>
      </c>
      <c r="D2930" s="10" t="s">
        <v>26024</v>
      </c>
      <c r="E2930" s="10">
        <v>52.696346599999998</v>
      </c>
      <c r="F2930" s="10">
        <v>274.84253466000001</v>
      </c>
      <c r="G2930" s="10">
        <v>19.895038</v>
      </c>
      <c r="I2930" s="10">
        <v>2.6547157699999997</v>
      </c>
      <c r="J2930" s="10">
        <v>23.478127792999999</v>
      </c>
      <c r="K2930" s="10">
        <v>0.60313742999999997</v>
      </c>
      <c r="M2930" s="10">
        <f t="shared" si="52"/>
        <v>374.16990025300004</v>
      </c>
    </row>
    <row r="2931" spans="1:13" x14ac:dyDescent="0.3">
      <c r="A2931" s="10">
        <v>8</v>
      </c>
      <c r="B2931" s="10" t="s">
        <v>1271</v>
      </c>
      <c r="C2931" s="164" t="s">
        <v>26026</v>
      </c>
      <c r="D2931" s="10" t="s">
        <v>24886</v>
      </c>
      <c r="E2931" s="10">
        <v>77.755882</v>
      </c>
      <c r="F2931" s="10">
        <v>63.418726816000003</v>
      </c>
      <c r="G2931" s="10">
        <v>0</v>
      </c>
      <c r="I2931" s="10">
        <v>4.0347113199999995</v>
      </c>
      <c r="J2931" s="10">
        <v>5.3463760486999998</v>
      </c>
      <c r="K2931" s="10">
        <v>0</v>
      </c>
      <c r="M2931" s="10">
        <f t="shared" si="52"/>
        <v>150.55569618469997</v>
      </c>
    </row>
    <row r="2932" spans="1:13" x14ac:dyDescent="0.3">
      <c r="A2932" s="10">
        <v>8</v>
      </c>
      <c r="B2932" s="10" t="s">
        <v>1271</v>
      </c>
      <c r="C2932" s="164" t="s">
        <v>26028</v>
      </c>
      <c r="D2932" s="10" t="s">
        <v>26027</v>
      </c>
      <c r="E2932" s="10">
        <v>126.913831</v>
      </c>
      <c r="F2932" s="10">
        <v>885.68787629999997</v>
      </c>
      <c r="G2932" s="10">
        <v>110.83632677</v>
      </c>
      <c r="I2932" s="10">
        <v>6.4018941299999996</v>
      </c>
      <c r="J2932" s="10">
        <v>75.709697759999997</v>
      </c>
      <c r="K2932" s="10">
        <v>2.9415010060000002</v>
      </c>
      <c r="M2932" s="10">
        <f t="shared" si="52"/>
        <v>1208.4911269659999</v>
      </c>
    </row>
    <row r="2933" spans="1:13" x14ac:dyDescent="0.3">
      <c r="A2933" s="10">
        <v>8</v>
      </c>
      <c r="B2933" s="10" t="s">
        <v>1271</v>
      </c>
      <c r="C2933" s="164" t="s">
        <v>26030</v>
      </c>
      <c r="D2933" s="10" t="s">
        <v>26029</v>
      </c>
      <c r="E2933" s="10">
        <v>26.358840600000001</v>
      </c>
      <c r="F2933" s="10">
        <v>122.25227934</v>
      </c>
      <c r="G2933" s="10">
        <v>21.623608000000001</v>
      </c>
      <c r="I2933" s="10">
        <v>1.35642343</v>
      </c>
      <c r="J2933" s="10">
        <v>9.9147557236000008</v>
      </c>
      <c r="K2933" s="10">
        <v>0.48969171</v>
      </c>
      <c r="M2933" s="10">
        <f t="shared" si="52"/>
        <v>181.99559880359999</v>
      </c>
    </row>
    <row r="2934" spans="1:13" x14ac:dyDescent="0.3">
      <c r="A2934" s="10">
        <v>8</v>
      </c>
      <c r="B2934" s="10" t="s">
        <v>1271</v>
      </c>
      <c r="C2934" s="164" t="s">
        <v>26032</v>
      </c>
      <c r="D2934" s="10" t="s">
        <v>26031</v>
      </c>
      <c r="E2934" s="10">
        <v>8.6252288999999998</v>
      </c>
      <c r="F2934" s="10">
        <v>346.90480583999999</v>
      </c>
      <c r="G2934" s="10">
        <v>9.1183709999999998</v>
      </c>
      <c r="I2934" s="10">
        <v>0.44901942</v>
      </c>
      <c r="J2934" s="10">
        <v>29.243770992000002</v>
      </c>
      <c r="K2934" s="10">
        <v>0.20649600000000001</v>
      </c>
      <c r="M2934" s="10">
        <f t="shared" si="52"/>
        <v>394.54769215200008</v>
      </c>
    </row>
    <row r="2935" spans="1:13" x14ac:dyDescent="0.3">
      <c r="A2935" s="10">
        <v>8</v>
      </c>
      <c r="B2935" s="10" t="s">
        <v>1271</v>
      </c>
      <c r="C2935" s="164" t="s">
        <v>26033</v>
      </c>
      <c r="D2935" s="10" t="s">
        <v>24166</v>
      </c>
      <c r="E2935" s="10">
        <v>45.351129</v>
      </c>
      <c r="F2935" s="10">
        <v>194.84607177999999</v>
      </c>
      <c r="G2935" s="10">
        <v>0</v>
      </c>
      <c r="I2935" s="10">
        <v>2.3837294999999998</v>
      </c>
      <c r="J2935" s="10">
        <v>16.616734968999999</v>
      </c>
      <c r="K2935" s="10">
        <v>0</v>
      </c>
      <c r="M2935" s="10">
        <f t="shared" si="52"/>
        <v>259.19766524900001</v>
      </c>
    </row>
    <row r="2936" spans="1:13" x14ac:dyDescent="0.3">
      <c r="A2936" s="10">
        <v>8</v>
      </c>
      <c r="B2936" s="10" t="s">
        <v>1271</v>
      </c>
      <c r="C2936" s="164" t="s">
        <v>26035</v>
      </c>
      <c r="D2936" s="10" t="s">
        <v>26034</v>
      </c>
      <c r="E2936" s="10">
        <v>26.265136500000001</v>
      </c>
      <c r="F2936" s="10">
        <v>494.94755434000001</v>
      </c>
      <c r="G2936" s="10">
        <v>0</v>
      </c>
      <c r="I2936" s="10">
        <v>1.3653870699999999</v>
      </c>
      <c r="J2936" s="10">
        <v>42.300203291999999</v>
      </c>
      <c r="K2936" s="10">
        <v>0</v>
      </c>
      <c r="M2936" s="10">
        <f t="shared" si="52"/>
        <v>564.87828120200004</v>
      </c>
    </row>
    <row r="2937" spans="1:13" x14ac:dyDescent="0.3">
      <c r="A2937" s="10">
        <v>8</v>
      </c>
      <c r="B2937" s="10" t="s">
        <v>1271</v>
      </c>
      <c r="C2937" s="164" t="s">
        <v>26036</v>
      </c>
      <c r="D2937" s="10" t="s">
        <v>23385</v>
      </c>
      <c r="E2937" s="10">
        <v>50.498670000000004</v>
      </c>
      <c r="F2937" s="10">
        <v>410.01642176000001</v>
      </c>
      <c r="G2937" s="10">
        <v>11.042936900000001</v>
      </c>
      <c r="I2937" s="10">
        <v>2.6023094699999998</v>
      </c>
      <c r="J2937" s="10">
        <v>35.063652908000002</v>
      </c>
      <c r="K2937" s="10">
        <v>0.33477647100000002</v>
      </c>
      <c r="M2937" s="10">
        <f t="shared" si="52"/>
        <v>509.55876750900001</v>
      </c>
    </row>
    <row r="2938" spans="1:13" x14ac:dyDescent="0.3">
      <c r="A2938" s="10">
        <v>8</v>
      </c>
      <c r="B2938" s="10" t="s">
        <v>1271</v>
      </c>
      <c r="C2938" s="164" t="s">
        <v>26037</v>
      </c>
      <c r="D2938" s="10" t="s">
        <v>688</v>
      </c>
      <c r="E2938" s="10">
        <v>773.41621700000007</v>
      </c>
      <c r="F2938" s="10">
        <v>375.86305131</v>
      </c>
      <c r="G2938" s="10">
        <v>37.279313100000003</v>
      </c>
      <c r="I2938" s="10">
        <v>26.029691000000003</v>
      </c>
      <c r="J2938" s="10">
        <v>32.062354783000004</v>
      </c>
      <c r="K2938" s="10">
        <v>0.91767321000000002</v>
      </c>
      <c r="M2938" s="10">
        <f t="shared" si="52"/>
        <v>1245.5683004030002</v>
      </c>
    </row>
    <row r="2939" spans="1:13" x14ac:dyDescent="0.3">
      <c r="A2939" s="10">
        <v>8</v>
      </c>
      <c r="B2939" s="10" t="s">
        <v>1271</v>
      </c>
      <c r="C2939" s="164" t="s">
        <v>26038</v>
      </c>
      <c r="D2939" s="10" t="s">
        <v>1000</v>
      </c>
      <c r="E2939" s="10">
        <v>25.5530583</v>
      </c>
      <c r="F2939" s="10">
        <v>225.69009231000001</v>
      </c>
      <c r="G2939" s="10">
        <v>94.684520000000006</v>
      </c>
      <c r="I2939" s="10">
        <v>1.3246628500000002</v>
      </c>
      <c r="J2939" s="10">
        <v>19.065912499</v>
      </c>
      <c r="K2939" s="10">
        <v>2.8704480000000001</v>
      </c>
      <c r="M2939" s="10">
        <f t="shared" si="52"/>
        <v>369.18869395899998</v>
      </c>
    </row>
    <row r="2940" spans="1:13" x14ac:dyDescent="0.3">
      <c r="A2940" s="10">
        <v>8</v>
      </c>
      <c r="B2940" s="10" t="s">
        <v>1271</v>
      </c>
      <c r="C2940" s="164" t="s">
        <v>26040</v>
      </c>
      <c r="D2940" s="10" t="s">
        <v>26039</v>
      </c>
      <c r="E2940" s="10">
        <v>83.825659000000002</v>
      </c>
      <c r="F2940" s="10">
        <v>443.31244332</v>
      </c>
      <c r="G2940" s="10">
        <v>19.994228499999998</v>
      </c>
      <c r="I2940" s="10">
        <v>4.3601757000000001</v>
      </c>
      <c r="J2940" s="10">
        <v>37.756272711000001</v>
      </c>
      <c r="K2940" s="10">
        <v>0.55504438</v>
      </c>
      <c r="M2940" s="10">
        <f t="shared" si="52"/>
        <v>589.80382361099998</v>
      </c>
    </row>
    <row r="2941" spans="1:13" x14ac:dyDescent="0.3">
      <c r="A2941" s="10">
        <v>8</v>
      </c>
      <c r="B2941" s="10" t="s">
        <v>1271</v>
      </c>
      <c r="C2941" s="164" t="s">
        <v>26042</v>
      </c>
      <c r="D2941" s="10" t="s">
        <v>26041</v>
      </c>
      <c r="E2941" s="10">
        <v>19.3523037</v>
      </c>
      <c r="F2941" s="10">
        <v>64.750583462999998</v>
      </c>
      <c r="G2941" s="10">
        <v>0</v>
      </c>
      <c r="I2941" s="10">
        <v>1.0097403899999999</v>
      </c>
      <c r="J2941" s="10">
        <v>5.4642958530000003</v>
      </c>
      <c r="K2941" s="10">
        <v>0</v>
      </c>
      <c r="M2941" s="10">
        <f t="shared" si="52"/>
        <v>90.576923405999992</v>
      </c>
    </row>
    <row r="2942" spans="1:13" x14ac:dyDescent="0.3">
      <c r="A2942" s="10">
        <v>8</v>
      </c>
      <c r="B2942" s="10" t="s">
        <v>1285</v>
      </c>
      <c r="C2942" s="164" t="s">
        <v>26559</v>
      </c>
      <c r="D2942" s="10" t="s">
        <v>774</v>
      </c>
      <c r="E2942" s="10">
        <v>805.64786600000002</v>
      </c>
      <c r="F2942" s="10">
        <v>56.295938403999997</v>
      </c>
      <c r="G2942" s="10">
        <v>258.67964999999998</v>
      </c>
      <c r="H2942" s="10">
        <v>0</v>
      </c>
      <c r="I2942" s="10">
        <v>25.436106119999998</v>
      </c>
      <c r="J2942" s="10">
        <v>4.8182980508000002</v>
      </c>
      <c r="K2942" s="10">
        <v>7.4096890000000002</v>
      </c>
      <c r="L2942" s="10">
        <v>0</v>
      </c>
      <c r="M2942" s="10">
        <f t="shared" si="52"/>
        <v>1158.2875475748001</v>
      </c>
    </row>
    <row r="2943" spans="1:13" x14ac:dyDescent="0.3">
      <c r="A2943" s="10">
        <v>8</v>
      </c>
      <c r="B2943" s="10" t="s">
        <v>1285</v>
      </c>
      <c r="C2943" s="164" t="s">
        <v>26560</v>
      </c>
      <c r="D2943" s="10" t="s">
        <v>903</v>
      </c>
      <c r="E2943" s="10">
        <v>1603.5555199999999</v>
      </c>
      <c r="F2943" s="10">
        <v>420.66319942000001</v>
      </c>
      <c r="G2943" s="10">
        <v>639.58460448000005</v>
      </c>
      <c r="H2943" s="10">
        <v>0</v>
      </c>
      <c r="I2943" s="10">
        <v>59.164132200000005</v>
      </c>
      <c r="J2943" s="10">
        <v>29.044342905000001</v>
      </c>
      <c r="K2943" s="10">
        <v>18.320461524999999</v>
      </c>
      <c r="L2943" s="10">
        <v>0</v>
      </c>
      <c r="M2943" s="10">
        <f t="shared" si="52"/>
        <v>2770.33226053</v>
      </c>
    </row>
    <row r="2944" spans="1:13" x14ac:dyDescent="0.3">
      <c r="A2944" s="10">
        <v>8</v>
      </c>
      <c r="B2944" s="10" t="s">
        <v>1285</v>
      </c>
      <c r="C2944" s="164" t="s">
        <v>26561</v>
      </c>
      <c r="D2944" s="10" t="s">
        <v>905</v>
      </c>
      <c r="E2944" s="10">
        <v>411.92237</v>
      </c>
      <c r="F2944" s="10">
        <v>475.89256618000002</v>
      </c>
      <c r="G2944" s="10">
        <v>32.692379000000003</v>
      </c>
      <c r="H2944" s="10">
        <v>0</v>
      </c>
      <c r="I2944" s="10">
        <v>24.187077499999997</v>
      </c>
      <c r="J2944" s="10">
        <v>39.817461666</v>
      </c>
      <c r="K2944" s="10">
        <v>0.93645116799999994</v>
      </c>
      <c r="L2944" s="10">
        <v>0</v>
      </c>
      <c r="M2944" s="10">
        <f t="shared" si="52"/>
        <v>985.44830551399991</v>
      </c>
    </row>
    <row r="2945" spans="1:13" x14ac:dyDescent="0.3">
      <c r="A2945" s="10">
        <v>8</v>
      </c>
      <c r="B2945" s="10" t="s">
        <v>1285</v>
      </c>
      <c r="C2945" s="164" t="s">
        <v>26562</v>
      </c>
      <c r="D2945" s="10" t="s">
        <v>907</v>
      </c>
      <c r="E2945" s="10">
        <v>535.31791199999998</v>
      </c>
      <c r="F2945" s="10">
        <v>128.25500317000001</v>
      </c>
      <c r="G2945" s="10">
        <v>295.33053544000001</v>
      </c>
      <c r="H2945" s="10">
        <v>0</v>
      </c>
      <c r="I2945" s="10">
        <v>32.068009799999999</v>
      </c>
      <c r="J2945" s="10">
        <v>13.585320455</v>
      </c>
      <c r="K2945" s="10">
        <v>10.633880380000001</v>
      </c>
      <c r="L2945" s="10">
        <v>0</v>
      </c>
      <c r="M2945" s="10">
        <f t="shared" si="52"/>
        <v>1015.190661245</v>
      </c>
    </row>
    <row r="2946" spans="1:13" x14ac:dyDescent="0.3">
      <c r="A2946" s="10">
        <v>8</v>
      </c>
      <c r="B2946" s="10" t="s">
        <v>1285</v>
      </c>
      <c r="C2946" s="164" t="s">
        <v>26564</v>
      </c>
      <c r="D2946" s="10" t="s">
        <v>26563</v>
      </c>
      <c r="E2946" s="10">
        <v>58.066999300000006</v>
      </c>
      <c r="F2946" s="10">
        <v>11.25904959</v>
      </c>
      <c r="G2946" s="10">
        <v>0</v>
      </c>
      <c r="H2946" s="10">
        <v>0</v>
      </c>
      <c r="I2946" s="10">
        <v>3.1377779400000003</v>
      </c>
      <c r="J2946" s="10">
        <v>0.78856977080000001</v>
      </c>
      <c r="K2946" s="10">
        <v>0</v>
      </c>
      <c r="L2946" s="10">
        <v>0</v>
      </c>
      <c r="M2946" s="10">
        <f t="shared" si="52"/>
        <v>73.252396600800012</v>
      </c>
    </row>
    <row r="2947" spans="1:13" x14ac:dyDescent="0.3">
      <c r="A2947" s="10">
        <v>8</v>
      </c>
      <c r="B2947" s="10" t="s">
        <v>1285</v>
      </c>
      <c r="C2947" s="164" t="s">
        <v>26565</v>
      </c>
      <c r="D2947" s="10" t="s">
        <v>909</v>
      </c>
      <c r="E2947" s="10">
        <v>1684.06807</v>
      </c>
      <c r="F2947" s="10">
        <v>885.13276251000002</v>
      </c>
      <c r="G2947" s="10">
        <v>455.48001297000002</v>
      </c>
      <c r="H2947" s="10">
        <v>0</v>
      </c>
      <c r="I2947" s="10">
        <v>81.568342700000002</v>
      </c>
      <c r="J2947" s="10">
        <v>71.516395134000007</v>
      </c>
      <c r="K2947" s="10">
        <v>15.313024823999999</v>
      </c>
      <c r="L2947" s="10">
        <v>0</v>
      </c>
      <c r="M2947" s="10">
        <f t="shared" si="52"/>
        <v>3193.0786081380002</v>
      </c>
    </row>
    <row r="2948" spans="1:13" x14ac:dyDescent="0.3">
      <c r="A2948" s="10">
        <v>8</v>
      </c>
      <c r="B2948" s="10" t="s">
        <v>1285</v>
      </c>
      <c r="C2948" s="164" t="s">
        <v>26566</v>
      </c>
      <c r="D2948" s="10" t="s">
        <v>911</v>
      </c>
      <c r="E2948" s="10">
        <v>480.95040900000004</v>
      </c>
      <c r="F2948" s="10">
        <v>106.31160211</v>
      </c>
      <c r="G2948" s="10">
        <v>0</v>
      </c>
      <c r="H2948" s="10">
        <v>0</v>
      </c>
      <c r="I2948" s="10">
        <v>26.630110479999999</v>
      </c>
      <c r="J2948" s="10">
        <v>8.6464161032</v>
      </c>
      <c r="K2948" s="10">
        <v>0</v>
      </c>
      <c r="L2948" s="10">
        <v>0</v>
      </c>
      <c r="M2948" s="10">
        <f t="shared" si="52"/>
        <v>622.53853769319994</v>
      </c>
    </row>
    <row r="2949" spans="1:13" x14ac:dyDescent="0.3">
      <c r="A2949" s="10">
        <v>8</v>
      </c>
      <c r="B2949" s="10" t="s">
        <v>1285</v>
      </c>
      <c r="C2949" s="164" t="s">
        <v>26568</v>
      </c>
      <c r="D2949" s="10" t="s">
        <v>26567</v>
      </c>
      <c r="E2949" s="10">
        <v>908.76323300000001</v>
      </c>
      <c r="F2949" s="10">
        <v>116.21796127</v>
      </c>
      <c r="G2949" s="10">
        <v>136.18927120000001</v>
      </c>
      <c r="H2949" s="10">
        <v>0</v>
      </c>
      <c r="I2949" s="10">
        <v>40.137027010000004</v>
      </c>
      <c r="J2949" s="10">
        <v>11.892619724999999</v>
      </c>
      <c r="K2949" s="10">
        <v>3.9263222600000001</v>
      </c>
      <c r="L2949" s="10">
        <v>0</v>
      </c>
      <c r="M2949" s="10">
        <f t="shared" si="52"/>
        <v>1217.1264344650003</v>
      </c>
    </row>
    <row r="2950" spans="1:13" x14ac:dyDescent="0.3">
      <c r="A2950" s="10">
        <v>8</v>
      </c>
      <c r="B2950" s="10" t="s">
        <v>1285</v>
      </c>
      <c r="C2950" s="164" t="s">
        <v>26569</v>
      </c>
      <c r="D2950" s="10" t="s">
        <v>162</v>
      </c>
      <c r="E2950" s="10">
        <v>124.428309</v>
      </c>
      <c r="F2950" s="10">
        <v>60.862556439000002</v>
      </c>
      <c r="G2950" s="10">
        <v>0</v>
      </c>
      <c r="H2950" s="10">
        <v>0</v>
      </c>
      <c r="I2950" s="10">
        <v>6.2824472099999999</v>
      </c>
      <c r="J2950" s="10">
        <v>4.9102068567000003</v>
      </c>
      <c r="K2950" s="10">
        <v>0</v>
      </c>
      <c r="L2950" s="10">
        <v>0</v>
      </c>
      <c r="M2950" s="10">
        <f t="shared" si="52"/>
        <v>196.4835195057</v>
      </c>
    </row>
    <row r="2951" spans="1:13" x14ac:dyDescent="0.3">
      <c r="A2951" s="10">
        <v>8</v>
      </c>
      <c r="B2951" s="10" t="s">
        <v>1285</v>
      </c>
      <c r="C2951" s="164" t="s">
        <v>26570</v>
      </c>
      <c r="D2951" s="10" t="s">
        <v>23012</v>
      </c>
      <c r="E2951" s="10">
        <v>1387.741542</v>
      </c>
      <c r="F2951" s="10">
        <v>42.512837384999997</v>
      </c>
      <c r="G2951" s="10">
        <v>204.2179199</v>
      </c>
      <c r="H2951" s="10">
        <v>0</v>
      </c>
      <c r="I2951" s="10">
        <v>50.5780186</v>
      </c>
      <c r="J2951" s="10">
        <v>3.1823301663999999</v>
      </c>
      <c r="K2951" s="10">
        <v>5.8042953480000001</v>
      </c>
      <c r="L2951" s="10">
        <v>0</v>
      </c>
      <c r="M2951" s="10">
        <f t="shared" ref="M2951:M3009" si="53">SUM(E2951:L2951)</f>
        <v>1694.0369433994001</v>
      </c>
    </row>
    <row r="2952" spans="1:13" x14ac:dyDescent="0.3">
      <c r="A2952" s="10">
        <v>8</v>
      </c>
      <c r="B2952" s="10" t="s">
        <v>1285</v>
      </c>
      <c r="C2952" s="164" t="s">
        <v>26571</v>
      </c>
      <c r="D2952" s="10" t="s">
        <v>24431</v>
      </c>
      <c r="E2952" s="10">
        <v>1807.00153</v>
      </c>
      <c r="F2952" s="10">
        <v>203.62311725000001</v>
      </c>
      <c r="G2952" s="10">
        <v>349.69220321</v>
      </c>
      <c r="H2952" s="10">
        <v>0</v>
      </c>
      <c r="I2952" s="10">
        <v>63.110559199999997</v>
      </c>
      <c r="J2952" s="10">
        <v>16.988077316999998</v>
      </c>
      <c r="K2952" s="10">
        <v>10.016691135</v>
      </c>
      <c r="L2952" s="10">
        <v>0</v>
      </c>
      <c r="M2952" s="10">
        <f t="shared" si="53"/>
        <v>2450.4321781119997</v>
      </c>
    </row>
    <row r="2953" spans="1:13" x14ac:dyDescent="0.3">
      <c r="A2953" s="10">
        <v>8</v>
      </c>
      <c r="B2953" s="10" t="s">
        <v>1285</v>
      </c>
      <c r="C2953" s="164" t="s">
        <v>26573</v>
      </c>
      <c r="D2953" s="10" t="s">
        <v>26572</v>
      </c>
      <c r="E2953" s="10">
        <v>1002.165303</v>
      </c>
      <c r="F2953" s="10">
        <v>66.293112507999993</v>
      </c>
      <c r="G2953" s="10">
        <v>352.87115299999999</v>
      </c>
      <c r="H2953" s="10">
        <v>0</v>
      </c>
      <c r="I2953" s="10">
        <v>33.345896199999999</v>
      </c>
      <c r="J2953" s="10">
        <v>5.3363166165000004</v>
      </c>
      <c r="K2953" s="10">
        <v>10.3692463</v>
      </c>
      <c r="L2953" s="10">
        <v>0</v>
      </c>
      <c r="M2953" s="10">
        <f t="shared" si="53"/>
        <v>1470.3810276244999</v>
      </c>
    </row>
    <row r="2954" spans="1:13" x14ac:dyDescent="0.3">
      <c r="A2954" s="10">
        <v>8</v>
      </c>
      <c r="B2954" s="10" t="s">
        <v>1285</v>
      </c>
      <c r="C2954" s="164" t="s">
        <v>26574</v>
      </c>
      <c r="D2954" s="10" t="s">
        <v>296</v>
      </c>
      <c r="E2954" s="10">
        <v>244.77062599999999</v>
      </c>
      <c r="F2954" s="10">
        <v>39.053011714999997</v>
      </c>
      <c r="G2954" s="10">
        <v>0</v>
      </c>
      <c r="H2954" s="10">
        <v>29.910599999999999</v>
      </c>
      <c r="I2954" s="10">
        <v>13.2457636</v>
      </c>
      <c r="J2954" s="10">
        <v>2.5078012504</v>
      </c>
      <c r="K2954" s="10">
        <v>0</v>
      </c>
      <c r="L2954" s="10">
        <v>0.95889400000000002</v>
      </c>
      <c r="M2954" s="10">
        <f t="shared" si="53"/>
        <v>330.44669656539998</v>
      </c>
    </row>
    <row r="2955" spans="1:13" x14ac:dyDescent="0.3">
      <c r="A2955" s="10">
        <v>8</v>
      </c>
      <c r="B2955" s="10" t="s">
        <v>1285</v>
      </c>
      <c r="C2955" s="164" t="s">
        <v>26576</v>
      </c>
      <c r="D2955" s="10" t="s">
        <v>26575</v>
      </c>
      <c r="E2955" s="10">
        <v>1392.463996</v>
      </c>
      <c r="F2955" s="10">
        <v>170.99280822</v>
      </c>
      <c r="G2955" s="10">
        <v>762.00016600000004</v>
      </c>
      <c r="H2955" s="10">
        <v>0</v>
      </c>
      <c r="I2955" s="10">
        <v>51.056080199999997</v>
      </c>
      <c r="J2955" s="10">
        <v>13.024604455</v>
      </c>
      <c r="K2955" s="10">
        <v>21.858320500000001</v>
      </c>
      <c r="L2955" s="10">
        <v>0</v>
      </c>
      <c r="M2955" s="10">
        <f t="shared" si="53"/>
        <v>2411.3959753749996</v>
      </c>
    </row>
    <row r="2956" spans="1:13" x14ac:dyDescent="0.3">
      <c r="A2956" s="10">
        <v>8</v>
      </c>
      <c r="B2956" s="10" t="s">
        <v>1285</v>
      </c>
      <c r="C2956" s="164" t="s">
        <v>26577</v>
      </c>
      <c r="D2956" s="10" t="s">
        <v>30</v>
      </c>
      <c r="E2956" s="10">
        <v>288.47987699999999</v>
      </c>
      <c r="F2956" s="10">
        <v>35.976941617000001</v>
      </c>
      <c r="G2956" s="10">
        <v>292.67387000000002</v>
      </c>
      <c r="H2956" s="10">
        <v>0</v>
      </c>
      <c r="I2956" s="10">
        <v>9.0532039199999996</v>
      </c>
      <c r="J2956" s="10">
        <v>3.0197872010000002</v>
      </c>
      <c r="K2956" s="10">
        <v>8.3834440000000008</v>
      </c>
      <c r="L2956" s="10">
        <v>0</v>
      </c>
      <c r="M2956" s="10">
        <f t="shared" si="53"/>
        <v>637.58712373800006</v>
      </c>
    </row>
    <row r="2957" spans="1:13" x14ac:dyDescent="0.3">
      <c r="A2957" s="10">
        <v>8</v>
      </c>
      <c r="B2957" s="10" t="s">
        <v>1285</v>
      </c>
      <c r="C2957" s="164" t="s">
        <v>26579</v>
      </c>
      <c r="D2957" s="10" t="s">
        <v>26578</v>
      </c>
      <c r="E2957" s="10">
        <v>30.910622</v>
      </c>
      <c r="F2957" s="10">
        <v>16.734727739</v>
      </c>
      <c r="G2957" s="10">
        <v>0</v>
      </c>
      <c r="H2957" s="10">
        <v>0</v>
      </c>
      <c r="I2957" s="10">
        <v>1.911833866</v>
      </c>
      <c r="J2957" s="10">
        <v>1.3675837964999999</v>
      </c>
      <c r="K2957" s="10">
        <v>0</v>
      </c>
      <c r="L2957" s="10">
        <v>0</v>
      </c>
      <c r="M2957" s="10">
        <f t="shared" si="53"/>
        <v>50.924767401499999</v>
      </c>
    </row>
    <row r="2958" spans="1:13" x14ac:dyDescent="0.3">
      <c r="A2958" s="10">
        <v>8</v>
      </c>
      <c r="B2958" s="10" t="s">
        <v>1285</v>
      </c>
      <c r="C2958" s="164" t="s">
        <v>26581</v>
      </c>
      <c r="D2958" s="10" t="s">
        <v>26580</v>
      </c>
      <c r="E2958" s="10">
        <v>27.1328669</v>
      </c>
      <c r="F2958" s="10">
        <v>68.790546638999999</v>
      </c>
      <c r="G2958" s="10">
        <v>0</v>
      </c>
      <c r="H2958" s="10">
        <v>0</v>
      </c>
      <c r="I2958" s="10">
        <v>1.41926738</v>
      </c>
      <c r="J2958" s="10">
        <v>5.4322896612999996</v>
      </c>
      <c r="K2958" s="10">
        <v>0</v>
      </c>
      <c r="L2958" s="10">
        <v>0</v>
      </c>
      <c r="M2958" s="10">
        <f t="shared" si="53"/>
        <v>102.77497058029999</v>
      </c>
    </row>
    <row r="2959" spans="1:13" x14ac:dyDescent="0.3">
      <c r="A2959" s="10">
        <v>8</v>
      </c>
      <c r="B2959" s="10" t="s">
        <v>1285</v>
      </c>
      <c r="C2959" s="164" t="s">
        <v>26582</v>
      </c>
      <c r="D2959" s="10" t="s">
        <v>912</v>
      </c>
      <c r="E2959" s="10">
        <v>5018.7272199999998</v>
      </c>
      <c r="F2959" s="10">
        <v>2595.8812201999999</v>
      </c>
      <c r="G2959" s="10">
        <v>1726.6871472</v>
      </c>
      <c r="H2959" s="10">
        <v>0</v>
      </c>
      <c r="I2959" s="10">
        <v>244.50757300000001</v>
      </c>
      <c r="J2959" s="10">
        <v>213.10990849999999</v>
      </c>
      <c r="K2959" s="10">
        <v>50.601108095000001</v>
      </c>
      <c r="L2959" s="10">
        <v>0</v>
      </c>
      <c r="M2959" s="10">
        <f t="shared" si="53"/>
        <v>9849.5141769950005</v>
      </c>
    </row>
    <row r="2960" spans="1:13" x14ac:dyDescent="0.3">
      <c r="A2960" s="10">
        <v>8</v>
      </c>
      <c r="B2960" s="10" t="s">
        <v>1285</v>
      </c>
      <c r="C2960" s="164" t="s">
        <v>26583</v>
      </c>
      <c r="D2960" s="10" t="s">
        <v>621</v>
      </c>
      <c r="E2960" s="10">
        <v>605.06749000000002</v>
      </c>
      <c r="F2960" s="10">
        <v>67.961222355999993</v>
      </c>
      <c r="G2960" s="10">
        <v>0</v>
      </c>
      <c r="H2960" s="10">
        <v>29.910599999999999</v>
      </c>
      <c r="I2960" s="10">
        <v>34.876699729999999</v>
      </c>
      <c r="J2960" s="10">
        <v>4.9343072782000004</v>
      </c>
      <c r="K2960" s="10">
        <v>0</v>
      </c>
      <c r="L2960" s="10">
        <v>0.95889400000000002</v>
      </c>
      <c r="M2960" s="10">
        <f t="shared" si="53"/>
        <v>743.70921336420008</v>
      </c>
    </row>
    <row r="2961" spans="1:13" x14ac:dyDescent="0.3">
      <c r="A2961" s="10">
        <v>8</v>
      </c>
      <c r="B2961" s="10" t="s">
        <v>1285</v>
      </c>
      <c r="C2961" s="164" t="s">
        <v>26585</v>
      </c>
      <c r="D2961" s="10" t="s">
        <v>26584</v>
      </c>
      <c r="E2961" s="10">
        <v>234.98219300000002</v>
      </c>
      <c r="F2961" s="10">
        <v>104.17664800999999</v>
      </c>
      <c r="G2961" s="10">
        <v>0</v>
      </c>
      <c r="H2961" s="10">
        <v>0</v>
      </c>
      <c r="I2961" s="10">
        <v>14.082506200000001</v>
      </c>
      <c r="J2961" s="10">
        <v>8.7261389375</v>
      </c>
      <c r="K2961" s="10">
        <v>0</v>
      </c>
      <c r="L2961" s="10">
        <v>0</v>
      </c>
      <c r="M2961" s="10">
        <f t="shared" si="53"/>
        <v>361.96748614750004</v>
      </c>
    </row>
    <row r="2962" spans="1:13" x14ac:dyDescent="0.3">
      <c r="A2962" s="10">
        <v>8</v>
      </c>
      <c r="B2962" s="10" t="s">
        <v>1285</v>
      </c>
      <c r="C2962" s="164" t="s">
        <v>26586</v>
      </c>
      <c r="D2962" s="10" t="s">
        <v>852</v>
      </c>
      <c r="E2962" s="10">
        <v>968.85330299999998</v>
      </c>
      <c r="F2962" s="10">
        <v>201.00205725999999</v>
      </c>
      <c r="G2962" s="10">
        <v>0</v>
      </c>
      <c r="H2962" s="10">
        <v>0</v>
      </c>
      <c r="I2962" s="10">
        <v>35.438609700000001</v>
      </c>
      <c r="J2962" s="10">
        <v>19.505453588000002</v>
      </c>
      <c r="K2962" s="10">
        <v>0</v>
      </c>
      <c r="L2962" s="10">
        <v>0</v>
      </c>
      <c r="M2962" s="10">
        <f t="shared" si="53"/>
        <v>1224.7994235479998</v>
      </c>
    </row>
    <row r="2963" spans="1:13" x14ac:dyDescent="0.3">
      <c r="A2963" s="10">
        <v>8</v>
      </c>
      <c r="B2963" s="10" t="s">
        <v>1285</v>
      </c>
      <c r="C2963" s="164" t="s">
        <v>26587</v>
      </c>
      <c r="D2963" s="10" t="s">
        <v>731</v>
      </c>
      <c r="E2963" s="10">
        <v>2180.7321300000003</v>
      </c>
      <c r="F2963" s="10">
        <v>224.42631592000001</v>
      </c>
      <c r="G2963" s="10">
        <v>503.502543</v>
      </c>
      <c r="H2963" s="10">
        <v>0</v>
      </c>
      <c r="I2963" s="10">
        <v>72.584271000000001</v>
      </c>
      <c r="J2963" s="10">
        <v>18.651902212</v>
      </c>
      <c r="K2963" s="10">
        <v>14.42249631</v>
      </c>
      <c r="L2963" s="10">
        <v>0</v>
      </c>
      <c r="M2963" s="10">
        <f t="shared" si="53"/>
        <v>3014.3196584420007</v>
      </c>
    </row>
    <row r="2964" spans="1:13" x14ac:dyDescent="0.3">
      <c r="A2964" s="10">
        <v>8</v>
      </c>
      <c r="B2964" s="10" t="s">
        <v>1285</v>
      </c>
      <c r="C2964" s="164" t="s">
        <v>26588</v>
      </c>
      <c r="D2964" s="10" t="s">
        <v>914</v>
      </c>
      <c r="E2964" s="10">
        <v>1926.0941700000001</v>
      </c>
      <c r="F2964" s="10">
        <v>175.75771301</v>
      </c>
      <c r="G2964" s="10">
        <v>653.76947632999997</v>
      </c>
      <c r="H2964" s="10">
        <v>0</v>
      </c>
      <c r="I2964" s="10">
        <v>73.215997299999998</v>
      </c>
      <c r="J2964" s="10">
        <v>12.530951971</v>
      </c>
      <c r="K2964" s="10">
        <v>18.715603443999999</v>
      </c>
      <c r="L2964" s="10">
        <v>0</v>
      </c>
      <c r="M2964" s="10">
        <f t="shared" si="53"/>
        <v>2860.0839120549999</v>
      </c>
    </row>
    <row r="2965" spans="1:13" x14ac:dyDescent="0.3">
      <c r="A2965" s="10">
        <v>8</v>
      </c>
      <c r="B2965" s="10" t="s">
        <v>1285</v>
      </c>
      <c r="C2965" s="164" t="s">
        <v>26589</v>
      </c>
      <c r="D2965" s="10" t="s">
        <v>915</v>
      </c>
      <c r="E2965" s="10">
        <v>734.300388</v>
      </c>
      <c r="F2965" s="10">
        <v>161.63118724</v>
      </c>
      <c r="G2965" s="10">
        <v>0</v>
      </c>
      <c r="H2965" s="10">
        <v>0</v>
      </c>
      <c r="I2965" s="10">
        <v>43.5432025</v>
      </c>
      <c r="J2965" s="10">
        <v>11.491941528</v>
      </c>
      <c r="K2965" s="10">
        <v>0</v>
      </c>
      <c r="L2965" s="10">
        <v>0</v>
      </c>
      <c r="M2965" s="10">
        <f t="shared" si="53"/>
        <v>950.96671926800002</v>
      </c>
    </row>
    <row r="2966" spans="1:13" x14ac:dyDescent="0.3">
      <c r="A2966" s="10">
        <v>8</v>
      </c>
      <c r="B2966" s="10" t="s">
        <v>1285</v>
      </c>
      <c r="C2966" s="164" t="s">
        <v>26590</v>
      </c>
      <c r="D2966" s="10" t="s">
        <v>902</v>
      </c>
      <c r="E2966" s="10">
        <v>3954.5667199999998</v>
      </c>
      <c r="F2966" s="10">
        <v>1350.1463779000001</v>
      </c>
      <c r="G2966" s="10">
        <v>548.56231114000002</v>
      </c>
      <c r="H2966" s="10">
        <v>0</v>
      </c>
      <c r="I2966" s="10">
        <v>197.170478</v>
      </c>
      <c r="J2966" s="10">
        <v>111.67005297999999</v>
      </c>
      <c r="K2966" s="10">
        <v>16.108603050999999</v>
      </c>
      <c r="L2966" s="10">
        <v>0</v>
      </c>
      <c r="M2966" s="10">
        <f t="shared" si="53"/>
        <v>6178.2245430709991</v>
      </c>
    </row>
    <row r="2967" spans="1:13" x14ac:dyDescent="0.3">
      <c r="A2967" s="10">
        <v>8</v>
      </c>
      <c r="B2967" s="10" t="s">
        <v>1285</v>
      </c>
      <c r="C2967" s="164" t="s">
        <v>26592</v>
      </c>
      <c r="D2967" s="10" t="s">
        <v>26591</v>
      </c>
      <c r="E2967" s="10">
        <v>438.25468599999999</v>
      </c>
      <c r="F2967" s="10">
        <v>121.52415895999999</v>
      </c>
      <c r="G2967" s="10">
        <v>24.544898</v>
      </c>
      <c r="H2967" s="10">
        <v>0</v>
      </c>
      <c r="I2967" s="10">
        <v>23.581473799999998</v>
      </c>
      <c r="J2967" s="10">
        <v>9.9382286036000007</v>
      </c>
      <c r="K2967" s="10">
        <v>0.98495370000000004</v>
      </c>
      <c r="L2967" s="10">
        <v>0</v>
      </c>
      <c r="M2967" s="10">
        <f t="shared" si="53"/>
        <v>618.82839906360005</v>
      </c>
    </row>
    <row r="2968" spans="1:13" x14ac:dyDescent="0.3">
      <c r="A2968" s="10">
        <v>8</v>
      </c>
      <c r="B2968" s="10" t="s">
        <v>1285</v>
      </c>
      <c r="C2968" s="164" t="s">
        <v>26593</v>
      </c>
      <c r="D2968" s="10" t="s">
        <v>69</v>
      </c>
      <c r="E2968" s="10">
        <v>1756.1441</v>
      </c>
      <c r="F2968" s="10">
        <v>598.57794742999999</v>
      </c>
      <c r="G2968" s="10">
        <v>0</v>
      </c>
      <c r="H2968" s="10">
        <v>0</v>
      </c>
      <c r="I2968" s="10">
        <v>77.698246600000004</v>
      </c>
      <c r="J2968" s="10">
        <v>49.755793288</v>
      </c>
      <c r="K2968" s="10">
        <v>0</v>
      </c>
      <c r="L2968" s="10">
        <v>0</v>
      </c>
      <c r="M2968" s="10">
        <f t="shared" si="53"/>
        <v>2482.1760873180001</v>
      </c>
    </row>
    <row r="2969" spans="1:13" x14ac:dyDescent="0.3">
      <c r="A2969" s="10">
        <v>8</v>
      </c>
      <c r="B2969" s="10" t="s">
        <v>1285</v>
      </c>
      <c r="C2969" s="164" t="s">
        <v>26594</v>
      </c>
      <c r="D2969" s="10" t="s">
        <v>512</v>
      </c>
      <c r="E2969" s="10">
        <v>45.032918699999996</v>
      </c>
      <c r="F2969" s="10">
        <v>29.036455869000001</v>
      </c>
      <c r="G2969" s="10">
        <v>0</v>
      </c>
      <c r="H2969" s="10">
        <v>0</v>
      </c>
      <c r="I2969" s="10">
        <v>2.5763922299999997</v>
      </c>
      <c r="J2969" s="10">
        <v>2.4328571145</v>
      </c>
      <c r="K2969" s="10">
        <v>0</v>
      </c>
      <c r="L2969" s="10">
        <v>0</v>
      </c>
      <c r="M2969" s="10">
        <f t="shared" si="53"/>
        <v>79.078623913499982</v>
      </c>
    </row>
    <row r="2970" spans="1:13" x14ac:dyDescent="0.3">
      <c r="A2970" s="10">
        <v>8</v>
      </c>
      <c r="B2970" s="10" t="s">
        <v>1285</v>
      </c>
      <c r="C2970" s="164" t="s">
        <v>26595</v>
      </c>
      <c r="D2970" s="10" t="s">
        <v>919</v>
      </c>
      <c r="E2970" s="10">
        <v>1059.6020599999999</v>
      </c>
      <c r="F2970" s="10">
        <v>537.68579562000002</v>
      </c>
      <c r="G2970" s="10">
        <v>845.15161651000005</v>
      </c>
      <c r="H2970" s="10">
        <v>0</v>
      </c>
      <c r="I2970" s="10">
        <v>49.572683099999999</v>
      </c>
      <c r="J2970" s="10">
        <v>44.115825403999999</v>
      </c>
      <c r="K2970" s="10">
        <v>24.846836930999999</v>
      </c>
      <c r="L2970" s="10">
        <v>0</v>
      </c>
      <c r="M2970" s="10">
        <f t="shared" si="53"/>
        <v>2560.9748175650002</v>
      </c>
    </row>
    <row r="2971" spans="1:13" x14ac:dyDescent="0.3">
      <c r="A2971" s="10">
        <v>8</v>
      </c>
      <c r="B2971" s="10" t="s">
        <v>1317</v>
      </c>
      <c r="C2971" s="164" t="s">
        <v>27039</v>
      </c>
      <c r="D2971" s="10" t="s">
        <v>627</v>
      </c>
      <c r="E2971" s="10">
        <v>1980.6907649999998</v>
      </c>
      <c r="F2971" s="10">
        <v>193.10555099999999</v>
      </c>
      <c r="G2971" s="10">
        <v>2297.596395</v>
      </c>
      <c r="H2971" s="10">
        <v>0</v>
      </c>
      <c r="I2971" s="10">
        <v>68.945330300000009</v>
      </c>
      <c r="J2971" s="10">
        <v>16.043249609</v>
      </c>
      <c r="K2971" s="10">
        <v>72.988859199999993</v>
      </c>
      <c r="L2971" s="10">
        <v>0</v>
      </c>
      <c r="M2971" s="10">
        <f t="shared" si="53"/>
        <v>4629.370150109</v>
      </c>
    </row>
    <row r="2972" spans="1:13" x14ac:dyDescent="0.3">
      <c r="A2972" s="10">
        <v>8</v>
      </c>
      <c r="B2972" s="10" t="s">
        <v>1317</v>
      </c>
      <c r="C2972" s="164" t="s">
        <v>27040</v>
      </c>
      <c r="D2972" s="10" t="s">
        <v>24908</v>
      </c>
      <c r="E2972" s="10">
        <v>210.30416600000001</v>
      </c>
      <c r="F2972" s="10">
        <v>128.65825749000001</v>
      </c>
      <c r="G2972" s="10">
        <v>294.51658500000002</v>
      </c>
      <c r="H2972" s="10">
        <v>0</v>
      </c>
      <c r="I2972" s="10">
        <v>10.529990399999999</v>
      </c>
      <c r="J2972" s="10">
        <v>10.475259696</v>
      </c>
      <c r="K2972" s="10">
        <v>8.6286473499999996</v>
      </c>
      <c r="L2972" s="10">
        <v>0</v>
      </c>
      <c r="M2972" s="10">
        <f t="shared" si="53"/>
        <v>663.11290593600006</v>
      </c>
    </row>
    <row r="2973" spans="1:13" x14ac:dyDescent="0.3">
      <c r="A2973" s="10">
        <v>8</v>
      </c>
      <c r="B2973" s="10" t="s">
        <v>1317</v>
      </c>
      <c r="C2973" s="164" t="s">
        <v>27041</v>
      </c>
      <c r="D2973" s="10" t="s">
        <v>385</v>
      </c>
      <c r="E2973" s="10">
        <v>634.90591400000005</v>
      </c>
      <c r="F2973" s="10">
        <v>167.11952173</v>
      </c>
      <c r="G2973" s="10">
        <v>3532.2469771999999</v>
      </c>
      <c r="H2973" s="10">
        <v>0</v>
      </c>
      <c r="I2973" s="10">
        <v>26.828409199999999</v>
      </c>
      <c r="J2973" s="10">
        <v>14.805572092</v>
      </c>
      <c r="K2973" s="10">
        <v>108.09554462</v>
      </c>
      <c r="L2973" s="10">
        <v>0</v>
      </c>
      <c r="M2973" s="10">
        <f t="shared" si="53"/>
        <v>4484.0019388420005</v>
      </c>
    </row>
    <row r="2974" spans="1:13" x14ac:dyDescent="0.3">
      <c r="A2974" s="10">
        <v>8</v>
      </c>
      <c r="B2974" s="10" t="s">
        <v>1317</v>
      </c>
      <c r="C2974" s="164" t="s">
        <v>27042</v>
      </c>
      <c r="D2974" s="10" t="s">
        <v>907</v>
      </c>
      <c r="E2974" s="10">
        <v>2737.5654949999998</v>
      </c>
      <c r="F2974" s="10">
        <v>180.17756209999999</v>
      </c>
      <c r="G2974" s="10">
        <v>2440.759086</v>
      </c>
      <c r="H2974" s="10">
        <v>0</v>
      </c>
      <c r="I2974" s="10">
        <v>88.717094399999993</v>
      </c>
      <c r="J2974" s="10">
        <v>14.203731025</v>
      </c>
      <c r="K2974" s="10">
        <v>77.0913465</v>
      </c>
      <c r="L2974" s="10">
        <v>0</v>
      </c>
      <c r="M2974" s="10">
        <f t="shared" si="53"/>
        <v>5538.5143150250005</v>
      </c>
    </row>
    <row r="2975" spans="1:13" x14ac:dyDescent="0.3">
      <c r="A2975" s="10">
        <v>8</v>
      </c>
      <c r="B2975" s="10" t="s">
        <v>1317</v>
      </c>
      <c r="C2975" s="164" t="s">
        <v>27044</v>
      </c>
      <c r="D2975" s="10" t="s">
        <v>27043</v>
      </c>
      <c r="E2975" s="10">
        <v>605.35828600000002</v>
      </c>
      <c r="F2975" s="10">
        <v>75.683253465000007</v>
      </c>
      <c r="G2975" s="10">
        <v>6655.5669219000001</v>
      </c>
      <c r="H2975" s="10">
        <v>0</v>
      </c>
      <c r="I2975" s="10">
        <v>21.095272999999999</v>
      </c>
      <c r="J2975" s="10">
        <v>6.4125425906000002</v>
      </c>
      <c r="K2975" s="10">
        <v>205.61549073</v>
      </c>
      <c r="L2975" s="10">
        <v>0</v>
      </c>
      <c r="M2975" s="10">
        <f t="shared" si="53"/>
        <v>7569.7317676856001</v>
      </c>
    </row>
    <row r="2976" spans="1:13" x14ac:dyDescent="0.3">
      <c r="A2976" s="10">
        <v>8</v>
      </c>
      <c r="B2976" s="10" t="s">
        <v>1317</v>
      </c>
      <c r="C2976" s="164" t="s">
        <v>27045</v>
      </c>
      <c r="D2976" s="10" t="s">
        <v>1257</v>
      </c>
      <c r="E2976" s="10">
        <v>389.330265</v>
      </c>
      <c r="F2976" s="10">
        <v>76.413278094000006</v>
      </c>
      <c r="G2976" s="10">
        <v>649.12540999999999</v>
      </c>
      <c r="H2976" s="10">
        <v>0</v>
      </c>
      <c r="I2976" s="10">
        <v>13.620206899999999</v>
      </c>
      <c r="J2976" s="10">
        <v>5.9801219044999998</v>
      </c>
      <c r="K2976" s="10">
        <v>19.649336000000002</v>
      </c>
      <c r="L2976" s="10">
        <v>0</v>
      </c>
      <c r="M2976" s="10">
        <f t="shared" si="53"/>
        <v>1154.1186178985001</v>
      </c>
    </row>
    <row r="2977" spans="1:13" x14ac:dyDescent="0.3">
      <c r="A2977" s="10">
        <v>8</v>
      </c>
      <c r="B2977" s="10" t="s">
        <v>1317</v>
      </c>
      <c r="C2977" s="164" t="s">
        <v>27046</v>
      </c>
      <c r="D2977" s="10" t="s">
        <v>1006</v>
      </c>
      <c r="E2977" s="10">
        <v>522.04292999999996</v>
      </c>
      <c r="F2977" s="10">
        <v>275.75552671999998</v>
      </c>
      <c r="G2977" s="10">
        <v>178.74059990000001</v>
      </c>
      <c r="H2977" s="10">
        <v>0</v>
      </c>
      <c r="I2977" s="10">
        <v>26.582840000000001</v>
      </c>
      <c r="J2977" s="10">
        <v>21.665519652</v>
      </c>
      <c r="K2977" s="10">
        <v>5.1459505830000003</v>
      </c>
      <c r="L2977" s="10">
        <v>0</v>
      </c>
      <c r="M2977" s="10">
        <f t="shared" si="53"/>
        <v>1029.933366855</v>
      </c>
    </row>
    <row r="2978" spans="1:13" x14ac:dyDescent="0.3">
      <c r="A2978" s="10">
        <v>8</v>
      </c>
      <c r="B2978" s="10" t="s">
        <v>1317</v>
      </c>
      <c r="C2978" s="164" t="s">
        <v>27048</v>
      </c>
      <c r="D2978" s="10" t="s">
        <v>27047</v>
      </c>
      <c r="E2978" s="10">
        <v>138.51817200000002</v>
      </c>
      <c r="F2978" s="10">
        <v>197.78749965</v>
      </c>
      <c r="G2978" s="10">
        <v>3210.2175434000001</v>
      </c>
      <c r="H2978" s="10">
        <v>0</v>
      </c>
      <c r="I2978" s="10">
        <v>7.1587373000000003</v>
      </c>
      <c r="J2978" s="10">
        <v>16.963536746999999</v>
      </c>
      <c r="K2978" s="10">
        <v>100.44675482</v>
      </c>
      <c r="L2978" s="10">
        <v>0</v>
      </c>
      <c r="M2978" s="10">
        <f t="shared" si="53"/>
        <v>3671.0922439170004</v>
      </c>
    </row>
    <row r="2979" spans="1:13" x14ac:dyDescent="0.3">
      <c r="A2979" s="10">
        <v>8</v>
      </c>
      <c r="B2979" s="10" t="s">
        <v>1317</v>
      </c>
      <c r="C2979" s="164" t="s">
        <v>27050</v>
      </c>
      <c r="D2979" s="10" t="s">
        <v>27049</v>
      </c>
      <c r="E2979" s="10">
        <v>82.947559999999996</v>
      </c>
      <c r="F2979" s="10">
        <v>39.616865154999999</v>
      </c>
      <c r="G2979" s="10">
        <v>96.768720000000002</v>
      </c>
      <c r="H2979" s="10">
        <v>0</v>
      </c>
      <c r="I2979" s="10">
        <v>4.1335465600000001</v>
      </c>
      <c r="J2979" s="10">
        <v>2.6364014669000002</v>
      </c>
      <c r="K2979" s="10">
        <v>2.8657739000000002</v>
      </c>
      <c r="L2979" s="10">
        <v>0</v>
      </c>
      <c r="M2979" s="10">
        <f t="shared" si="53"/>
        <v>228.96886708190002</v>
      </c>
    </row>
    <row r="2980" spans="1:13" x14ac:dyDescent="0.3">
      <c r="A2980" s="10">
        <v>8</v>
      </c>
      <c r="B2980" s="10" t="s">
        <v>1317</v>
      </c>
      <c r="C2980" s="164" t="s">
        <v>27051</v>
      </c>
      <c r="D2980" s="10" t="s">
        <v>334</v>
      </c>
      <c r="E2980" s="10">
        <v>533.17407100000003</v>
      </c>
      <c r="F2980" s="10">
        <v>92.603547234000004</v>
      </c>
      <c r="G2980" s="10">
        <v>0</v>
      </c>
      <c r="H2980" s="10">
        <v>0</v>
      </c>
      <c r="I2980" s="10">
        <v>17.3725679</v>
      </c>
      <c r="J2980" s="10">
        <v>7.3590798918000004</v>
      </c>
      <c r="K2980" s="10">
        <v>0</v>
      </c>
      <c r="L2980" s="10">
        <v>0</v>
      </c>
      <c r="M2980" s="10">
        <f t="shared" si="53"/>
        <v>650.5092660258</v>
      </c>
    </row>
    <row r="2981" spans="1:13" x14ac:dyDescent="0.3">
      <c r="A2981" s="10">
        <v>8</v>
      </c>
      <c r="B2981" s="10" t="s">
        <v>1317</v>
      </c>
      <c r="C2981" s="164" t="s">
        <v>27052</v>
      </c>
      <c r="D2981" s="10" t="s">
        <v>1008</v>
      </c>
      <c r="E2981" s="10">
        <v>2656.6130400000002</v>
      </c>
      <c r="F2981" s="10">
        <v>408.27246821</v>
      </c>
      <c r="G2981" s="10">
        <v>2834.2124214999999</v>
      </c>
      <c r="H2981" s="10">
        <v>0</v>
      </c>
      <c r="I2981" s="10">
        <v>107.28065910000001</v>
      </c>
      <c r="J2981" s="10">
        <v>34.229978635000002</v>
      </c>
      <c r="K2981" s="10">
        <v>88.061106867999996</v>
      </c>
      <c r="L2981" s="10">
        <v>0</v>
      </c>
      <c r="M2981" s="10">
        <f t="shared" si="53"/>
        <v>6128.6696743130005</v>
      </c>
    </row>
    <row r="2982" spans="1:13" x14ac:dyDescent="0.3">
      <c r="A2982" s="10">
        <v>8</v>
      </c>
      <c r="B2982" s="10" t="s">
        <v>1317</v>
      </c>
      <c r="C2982" s="164" t="s">
        <v>27053</v>
      </c>
      <c r="D2982" s="10" t="s">
        <v>556</v>
      </c>
      <c r="E2982" s="10">
        <v>394.702291</v>
      </c>
      <c r="F2982" s="10">
        <v>182.10818395999999</v>
      </c>
      <c r="G2982" s="10">
        <v>977.90178942</v>
      </c>
      <c r="H2982" s="10">
        <v>0</v>
      </c>
      <c r="I2982" s="10">
        <v>19.451989999999999</v>
      </c>
      <c r="J2982" s="10">
        <v>14.633654216</v>
      </c>
      <c r="K2982" s="10">
        <v>30.50142653</v>
      </c>
      <c r="L2982" s="10">
        <v>0</v>
      </c>
      <c r="M2982" s="10">
        <f t="shared" si="53"/>
        <v>1619.2993351259997</v>
      </c>
    </row>
    <row r="2983" spans="1:13" x14ac:dyDescent="0.3">
      <c r="A2983" s="10">
        <v>8</v>
      </c>
      <c r="B2983" s="10" t="s">
        <v>1317</v>
      </c>
      <c r="C2983" s="164" t="s">
        <v>27054</v>
      </c>
      <c r="D2983" s="10" t="s">
        <v>1318</v>
      </c>
      <c r="E2983" s="10">
        <v>883.19191999999998</v>
      </c>
      <c r="F2983" s="10">
        <v>265.59530538000001</v>
      </c>
      <c r="G2983" s="10">
        <v>252.30780611</v>
      </c>
      <c r="H2983" s="10">
        <v>0</v>
      </c>
      <c r="I2983" s="10">
        <v>40.370151700000001</v>
      </c>
      <c r="J2983" s="10">
        <v>18.392811992999999</v>
      </c>
      <c r="K2983" s="10">
        <v>7.6489571033999999</v>
      </c>
      <c r="L2983" s="10">
        <v>0</v>
      </c>
      <c r="M2983" s="10">
        <f t="shared" si="53"/>
        <v>1467.5069522864001</v>
      </c>
    </row>
    <row r="2984" spans="1:13" x14ac:dyDescent="0.3">
      <c r="A2984" s="10">
        <v>8</v>
      </c>
      <c r="B2984" s="10" t="s">
        <v>1317</v>
      </c>
      <c r="C2984" s="164" t="s">
        <v>27056</v>
      </c>
      <c r="D2984" s="10" t="s">
        <v>27055</v>
      </c>
      <c r="E2984" s="10">
        <v>95.982217000000006</v>
      </c>
      <c r="F2984" s="10">
        <v>71.398323140000002</v>
      </c>
      <c r="G2984" s="10">
        <v>2549.3973000000001</v>
      </c>
      <c r="H2984" s="10">
        <v>0</v>
      </c>
      <c r="I2984" s="10">
        <v>4.6923550000000001</v>
      </c>
      <c r="J2984" s="10">
        <v>6.1685100506000001</v>
      </c>
      <c r="K2984" s="10">
        <v>80.988190000000003</v>
      </c>
      <c r="L2984" s="10">
        <v>0</v>
      </c>
      <c r="M2984" s="10">
        <f t="shared" si="53"/>
        <v>2808.6268951906004</v>
      </c>
    </row>
    <row r="2985" spans="1:13" x14ac:dyDescent="0.3">
      <c r="A2985" s="10">
        <v>8</v>
      </c>
      <c r="B2985" s="10" t="s">
        <v>1317</v>
      </c>
      <c r="C2985" s="164" t="s">
        <v>27057</v>
      </c>
      <c r="D2985" s="10" t="s">
        <v>1319</v>
      </c>
      <c r="E2985" s="10">
        <v>306.81939500000004</v>
      </c>
      <c r="F2985" s="10">
        <v>252.67409939999999</v>
      </c>
      <c r="G2985" s="10">
        <v>21.841421</v>
      </c>
      <c r="H2985" s="10">
        <v>0</v>
      </c>
      <c r="I2985" s="10">
        <v>15.935419899999999</v>
      </c>
      <c r="J2985" s="10">
        <v>20.229249152000001</v>
      </c>
      <c r="K2985" s="10">
        <v>0.66214390000000001</v>
      </c>
      <c r="L2985" s="10">
        <v>0</v>
      </c>
      <c r="M2985" s="10">
        <f t="shared" si="53"/>
        <v>618.16172835199995</v>
      </c>
    </row>
    <row r="2986" spans="1:13" x14ac:dyDescent="0.3">
      <c r="A2986" s="10">
        <v>8</v>
      </c>
      <c r="B2986" s="10" t="s">
        <v>1317</v>
      </c>
      <c r="C2986" s="164" t="s">
        <v>27058</v>
      </c>
      <c r="D2986" s="10" t="s">
        <v>24861</v>
      </c>
      <c r="E2986" s="10">
        <v>627.98988200000008</v>
      </c>
      <c r="F2986" s="10">
        <v>121.33382867</v>
      </c>
      <c r="G2986" s="10">
        <v>1417.1471226000001</v>
      </c>
      <c r="H2986" s="10">
        <v>0</v>
      </c>
      <c r="I2986" s="10">
        <v>20.564941700000002</v>
      </c>
      <c r="J2986" s="10">
        <v>10.218012772</v>
      </c>
      <c r="K2986" s="10">
        <v>42.922026750000001</v>
      </c>
      <c r="L2986" s="10">
        <v>0</v>
      </c>
      <c r="M2986" s="10">
        <f t="shared" si="53"/>
        <v>2240.175814492</v>
      </c>
    </row>
    <row r="2987" spans="1:13" x14ac:dyDescent="0.3">
      <c r="A2987" s="10">
        <v>8</v>
      </c>
      <c r="B2987" s="10" t="s">
        <v>1317</v>
      </c>
      <c r="C2987" s="164" t="s">
        <v>27059</v>
      </c>
      <c r="D2987" s="10" t="s">
        <v>1320</v>
      </c>
      <c r="E2987" s="10">
        <v>459.32436799999999</v>
      </c>
      <c r="F2987" s="10">
        <v>181.09134510000001</v>
      </c>
      <c r="G2987" s="10">
        <v>1698.6879007</v>
      </c>
      <c r="H2987" s="10">
        <v>0</v>
      </c>
      <c r="I2987" s="10">
        <v>18.7449993</v>
      </c>
      <c r="J2987" s="10">
        <v>14.942312742</v>
      </c>
      <c r="K2987" s="10">
        <v>49.429777278000003</v>
      </c>
      <c r="L2987" s="10">
        <v>0</v>
      </c>
      <c r="M2987" s="10">
        <f t="shared" si="53"/>
        <v>2422.2207031200001</v>
      </c>
    </row>
    <row r="2988" spans="1:13" x14ac:dyDescent="0.3">
      <c r="A2988" s="10">
        <v>8</v>
      </c>
      <c r="B2988" s="10" t="s">
        <v>1317</v>
      </c>
      <c r="C2988" s="164" t="s">
        <v>27060</v>
      </c>
      <c r="D2988" s="10" t="s">
        <v>1010</v>
      </c>
      <c r="E2988" s="10">
        <v>255.368166</v>
      </c>
      <c r="F2988" s="10">
        <v>181.73900402999999</v>
      </c>
      <c r="G2988" s="10">
        <v>0</v>
      </c>
      <c r="H2988" s="10">
        <v>0</v>
      </c>
      <c r="I2988" s="10">
        <v>12.58600691</v>
      </c>
      <c r="J2988" s="10">
        <v>14.932406832</v>
      </c>
      <c r="K2988" s="10">
        <v>0</v>
      </c>
      <c r="L2988" s="10">
        <v>0</v>
      </c>
      <c r="M2988" s="10">
        <f t="shared" si="53"/>
        <v>464.62558377200003</v>
      </c>
    </row>
    <row r="2989" spans="1:13" x14ac:dyDescent="0.3">
      <c r="A2989" s="10">
        <v>8</v>
      </c>
      <c r="B2989" s="10" t="s">
        <v>1317</v>
      </c>
      <c r="C2989" s="164" t="s">
        <v>27061</v>
      </c>
      <c r="D2989" s="10" t="s">
        <v>1011</v>
      </c>
      <c r="E2989" s="10">
        <v>5736.35952</v>
      </c>
      <c r="F2989" s="10">
        <v>146.6131312</v>
      </c>
      <c r="G2989" s="10">
        <v>4349.8193600000004</v>
      </c>
      <c r="H2989" s="10">
        <v>0</v>
      </c>
      <c r="I2989" s="10">
        <v>186.0121767</v>
      </c>
      <c r="J2989" s="10">
        <v>11.171035994</v>
      </c>
      <c r="K2989" s="10">
        <v>137.80150676</v>
      </c>
      <c r="L2989" s="10">
        <v>0</v>
      </c>
      <c r="M2989" s="10">
        <f t="shared" si="53"/>
        <v>10567.776730654001</v>
      </c>
    </row>
    <row r="2990" spans="1:13" x14ac:dyDescent="0.3">
      <c r="A2990" s="10">
        <v>8</v>
      </c>
      <c r="B2990" s="10" t="s">
        <v>1317</v>
      </c>
      <c r="C2990" s="164" t="s">
        <v>27062</v>
      </c>
      <c r="D2990" s="10" t="s">
        <v>1013</v>
      </c>
      <c r="E2990" s="10">
        <v>285.611515</v>
      </c>
      <c r="F2990" s="10">
        <v>235.46271075000001</v>
      </c>
      <c r="G2990" s="10">
        <v>0</v>
      </c>
      <c r="H2990" s="10">
        <v>0</v>
      </c>
      <c r="I2990" s="10">
        <v>14.193344699999999</v>
      </c>
      <c r="J2990" s="10">
        <v>17.852120341999999</v>
      </c>
      <c r="K2990" s="10">
        <v>0</v>
      </c>
      <c r="L2990" s="10">
        <v>0</v>
      </c>
      <c r="M2990" s="10">
        <f t="shared" si="53"/>
        <v>553.11969079200003</v>
      </c>
    </row>
    <row r="2991" spans="1:13" x14ac:dyDescent="0.3">
      <c r="A2991" s="10">
        <v>8</v>
      </c>
      <c r="B2991" s="10" t="s">
        <v>1317</v>
      </c>
      <c r="C2991" s="164" t="s">
        <v>27063</v>
      </c>
      <c r="D2991" s="10" t="s">
        <v>1015</v>
      </c>
      <c r="E2991" s="10">
        <v>2008.5381359999999</v>
      </c>
      <c r="F2991" s="10">
        <v>132.01725721</v>
      </c>
      <c r="G2991" s="10">
        <v>1481.7748362</v>
      </c>
      <c r="H2991" s="10">
        <v>0</v>
      </c>
      <c r="I2991" s="10">
        <v>66.735305999999994</v>
      </c>
      <c r="J2991" s="10">
        <v>10.363824415</v>
      </c>
      <c r="K2991" s="10">
        <v>45.969371369999998</v>
      </c>
      <c r="L2991" s="10">
        <v>0</v>
      </c>
      <c r="M2991" s="10">
        <f t="shared" si="53"/>
        <v>3745.3987311949995</v>
      </c>
    </row>
    <row r="2992" spans="1:13" x14ac:dyDescent="0.3">
      <c r="A2992" s="10">
        <v>8</v>
      </c>
      <c r="B2992" s="10" t="s">
        <v>1317</v>
      </c>
      <c r="C2992" s="164" t="s">
        <v>27065</v>
      </c>
      <c r="D2992" s="10" t="s">
        <v>27064</v>
      </c>
      <c r="E2992" s="10">
        <v>79.898572999999999</v>
      </c>
      <c r="F2992" s="10">
        <v>84.357637530000005</v>
      </c>
      <c r="G2992" s="10">
        <v>110.56241</v>
      </c>
      <c r="H2992" s="10">
        <v>0</v>
      </c>
      <c r="I2992" s="10">
        <v>4.1390572199999998</v>
      </c>
      <c r="J2992" s="10">
        <v>6.9910475228999998</v>
      </c>
      <c r="K2992" s="10">
        <v>3.19426728</v>
      </c>
      <c r="L2992" s="10">
        <v>0</v>
      </c>
      <c r="M2992" s="10">
        <f t="shared" si="53"/>
        <v>289.14299255289995</v>
      </c>
    </row>
    <row r="2993" spans="1:13" x14ac:dyDescent="0.3">
      <c r="A2993" s="10">
        <v>8</v>
      </c>
      <c r="B2993" s="10" t="s">
        <v>1317</v>
      </c>
      <c r="C2993" s="164" t="s">
        <v>27067</v>
      </c>
      <c r="D2993" s="10" t="s">
        <v>27066</v>
      </c>
      <c r="E2993" s="10">
        <v>109.256789</v>
      </c>
      <c r="F2993" s="10">
        <v>48.862620133</v>
      </c>
      <c r="G2993" s="10">
        <v>2386.52259</v>
      </c>
      <c r="H2993" s="10">
        <v>0</v>
      </c>
      <c r="I2993" s="10">
        <v>5.4644435900000001</v>
      </c>
      <c r="J2993" s="10">
        <v>3.674802959</v>
      </c>
      <c r="K2993" s="10">
        <v>72.349680000000006</v>
      </c>
      <c r="L2993" s="10">
        <v>0</v>
      </c>
      <c r="M2993" s="10">
        <f t="shared" si="53"/>
        <v>2626.1309256819995</v>
      </c>
    </row>
    <row r="2994" spans="1:13" x14ac:dyDescent="0.3">
      <c r="A2994" s="9" t="s">
        <v>27354</v>
      </c>
      <c r="C2994" s="164"/>
      <c r="E2994" s="151">
        <f>SUBTOTAL(9,E2703:E2993)</f>
        <v>128968.48794199996</v>
      </c>
      <c r="F2994" s="154">
        <f t="shared" ref="F2994:L2994" si="54">SUBTOTAL(9,F2703:F2993)</f>
        <v>100858.63086765644</v>
      </c>
      <c r="G2994" s="11">
        <f t="shared" si="54"/>
        <v>105349.47502621391</v>
      </c>
      <c r="H2994" s="11">
        <f t="shared" si="54"/>
        <v>59.821199999999997</v>
      </c>
      <c r="I2994" s="12">
        <f t="shared" si="54"/>
        <v>5458.887238194</v>
      </c>
      <c r="J2994" s="12">
        <f t="shared" si="54"/>
        <v>8471.8394158341052</v>
      </c>
      <c r="K2994" s="11">
        <f t="shared" si="54"/>
        <v>3180.5626831417999</v>
      </c>
      <c r="L2994" s="11">
        <f t="shared" si="54"/>
        <v>1.917788</v>
      </c>
    </row>
    <row r="2995" spans="1:13" x14ac:dyDescent="0.3">
      <c r="A2995" s="10">
        <v>9</v>
      </c>
      <c r="B2995" s="10" t="s">
        <v>1059</v>
      </c>
      <c r="C2995" s="162" t="s">
        <v>22774</v>
      </c>
      <c r="D2995" s="10" t="s">
        <v>22773</v>
      </c>
      <c r="E2995" s="10">
        <v>2540.3285799999999</v>
      </c>
      <c r="F2995" s="10">
        <v>95.661691425000001</v>
      </c>
      <c r="G2995" s="10">
        <v>2186.9304661000001</v>
      </c>
      <c r="H2995" s="10">
        <v>0</v>
      </c>
      <c r="I2995" s="10">
        <v>96.215937499999995</v>
      </c>
      <c r="J2995" s="10">
        <v>6.7887777636999997</v>
      </c>
      <c r="K2995" s="10">
        <v>66.298856744000005</v>
      </c>
      <c r="L2995" s="10">
        <v>0</v>
      </c>
      <c r="M2995" s="10">
        <f t="shared" si="53"/>
        <v>4992.2243095326994</v>
      </c>
    </row>
    <row r="2996" spans="1:13" x14ac:dyDescent="0.3">
      <c r="A2996" s="10">
        <v>9</v>
      </c>
      <c r="B2996" s="10" t="s">
        <v>1059</v>
      </c>
      <c r="C2996" s="162" t="s">
        <v>22775</v>
      </c>
      <c r="D2996" s="10" t="s">
        <v>42</v>
      </c>
      <c r="E2996" s="10">
        <v>3978.48504</v>
      </c>
      <c r="F2996" s="10">
        <v>350.30389047</v>
      </c>
      <c r="G2996" s="10">
        <v>2172.30683</v>
      </c>
      <c r="H2996" s="10">
        <v>0</v>
      </c>
      <c r="I2996" s="10">
        <v>149.06255399999998</v>
      </c>
      <c r="J2996" s="10">
        <v>24.364831988999999</v>
      </c>
      <c r="K2996" s="10">
        <v>68.960061949999997</v>
      </c>
      <c r="L2996" s="10">
        <v>0</v>
      </c>
      <c r="M2996" s="10">
        <f t="shared" si="53"/>
        <v>6743.4832084089994</v>
      </c>
    </row>
    <row r="2997" spans="1:13" x14ac:dyDescent="0.3">
      <c r="A2997" s="10">
        <v>9</v>
      </c>
      <c r="B2997" s="10" t="s">
        <v>1059</v>
      </c>
      <c r="C2997" s="162" t="s">
        <v>22776</v>
      </c>
      <c r="D2997" s="10" t="s">
        <v>44</v>
      </c>
      <c r="E2997" s="10">
        <v>4752.5528899999999</v>
      </c>
      <c r="F2997" s="10">
        <v>463.67401548999999</v>
      </c>
      <c r="G2997" s="10">
        <v>4868.3867533000002</v>
      </c>
      <c r="H2997" s="10">
        <v>0</v>
      </c>
      <c r="I2997" s="10">
        <v>185.23303999999999</v>
      </c>
      <c r="J2997" s="10">
        <v>34.523633232999998</v>
      </c>
      <c r="K2997" s="10">
        <v>146.46663658</v>
      </c>
      <c r="L2997" s="10">
        <v>0</v>
      </c>
      <c r="M2997" s="10">
        <f t="shared" si="53"/>
        <v>10450.836968603</v>
      </c>
    </row>
    <row r="2998" spans="1:13" x14ac:dyDescent="0.3">
      <c r="A2998" s="10">
        <v>9</v>
      </c>
      <c r="B2998" s="10" t="s">
        <v>1059</v>
      </c>
      <c r="C2998" s="162" t="s">
        <v>22777</v>
      </c>
      <c r="D2998" s="10" t="s">
        <v>46</v>
      </c>
      <c r="E2998" s="10">
        <v>333.63276000000002</v>
      </c>
      <c r="F2998" s="10">
        <v>210.43476835999999</v>
      </c>
      <c r="G2998" s="10">
        <v>29.9769349</v>
      </c>
      <c r="H2998" s="10">
        <v>0</v>
      </c>
      <c r="I2998" s="10">
        <v>17.919827600000001</v>
      </c>
      <c r="J2998" s="10">
        <v>14.850461148000001</v>
      </c>
      <c r="K2998" s="10">
        <v>0.67886299500000002</v>
      </c>
      <c r="L2998" s="10">
        <v>0</v>
      </c>
      <c r="M2998" s="10">
        <f t="shared" si="53"/>
        <v>607.49361500299995</v>
      </c>
    </row>
    <row r="2999" spans="1:13" x14ac:dyDescent="0.3">
      <c r="A2999" s="10">
        <v>9</v>
      </c>
      <c r="B2999" s="10" t="s">
        <v>1059</v>
      </c>
      <c r="C2999" s="162" t="s">
        <v>22778</v>
      </c>
      <c r="D2999" s="10" t="s">
        <v>668</v>
      </c>
      <c r="E2999" s="10">
        <v>182.25316699999999</v>
      </c>
      <c r="F2999" s="10">
        <v>103.48425164</v>
      </c>
      <c r="G2999" s="10">
        <v>67.776380000000003</v>
      </c>
      <c r="H2999" s="10">
        <v>0</v>
      </c>
      <c r="I2999" s="10">
        <v>9.7063917000000011</v>
      </c>
      <c r="J2999" s="10">
        <v>7.5677235597000001</v>
      </c>
      <c r="K2999" s="10">
        <v>1.5348746</v>
      </c>
      <c r="L2999" s="10">
        <v>0</v>
      </c>
      <c r="M2999" s="10">
        <f t="shared" si="53"/>
        <v>372.32278849970004</v>
      </c>
    </row>
    <row r="3000" spans="1:13" x14ac:dyDescent="0.3">
      <c r="A3000" s="10">
        <v>9</v>
      </c>
      <c r="B3000" s="10" t="s">
        <v>1059</v>
      </c>
      <c r="C3000" s="162" t="s">
        <v>22780</v>
      </c>
      <c r="D3000" s="10" t="s">
        <v>22779</v>
      </c>
      <c r="E3000" s="10">
        <v>37.996301000000003</v>
      </c>
      <c r="F3000" s="10">
        <v>14.209772998</v>
      </c>
      <c r="G3000" s="10">
        <v>35.545540000000003</v>
      </c>
      <c r="H3000" s="10">
        <v>0</v>
      </c>
      <c r="I3000" s="10">
        <v>1.98140377</v>
      </c>
      <c r="J3000" s="10">
        <v>1.0432616246999999</v>
      </c>
      <c r="K3000" s="10">
        <v>0.84204599999999996</v>
      </c>
      <c r="L3000" s="10">
        <v>0</v>
      </c>
      <c r="M3000" s="10">
        <f t="shared" si="53"/>
        <v>91.618325392700001</v>
      </c>
    </row>
    <row r="3001" spans="1:13" x14ac:dyDescent="0.3">
      <c r="A3001" s="10">
        <v>9</v>
      </c>
      <c r="B3001" s="10" t="s">
        <v>1059</v>
      </c>
      <c r="C3001" s="162" t="s">
        <v>22781</v>
      </c>
      <c r="D3001" s="10" t="s">
        <v>48</v>
      </c>
      <c r="E3001" s="10">
        <v>3475.0223799999999</v>
      </c>
      <c r="F3001" s="10">
        <v>183.10776769</v>
      </c>
      <c r="G3001" s="10">
        <v>55.99633</v>
      </c>
      <c r="H3001" s="10">
        <v>0</v>
      </c>
      <c r="I3001" s="10">
        <v>112.34648920000001</v>
      </c>
      <c r="J3001" s="10">
        <v>14.32252939</v>
      </c>
      <c r="K3001" s="10">
        <v>1.26810052</v>
      </c>
      <c r="L3001" s="10">
        <v>0</v>
      </c>
      <c r="M3001" s="10">
        <f t="shared" si="53"/>
        <v>3842.0635968000001</v>
      </c>
    </row>
    <row r="3002" spans="1:13" x14ac:dyDescent="0.3">
      <c r="A3002" s="10">
        <v>9</v>
      </c>
      <c r="B3002" s="10" t="s">
        <v>1059</v>
      </c>
      <c r="C3002" s="162" t="s">
        <v>22782</v>
      </c>
      <c r="D3002" s="10" t="s">
        <v>49</v>
      </c>
      <c r="E3002" s="10">
        <v>31335.658200000002</v>
      </c>
      <c r="F3002" s="10">
        <v>15869.605817</v>
      </c>
      <c r="G3002" s="10">
        <v>1469.4687449</v>
      </c>
      <c r="H3002" s="10">
        <v>0</v>
      </c>
      <c r="I3002" s="10">
        <v>1463.8824400000001</v>
      </c>
      <c r="J3002" s="10">
        <v>1308.7335355</v>
      </c>
      <c r="K3002" s="10">
        <v>41.488257312999998</v>
      </c>
      <c r="L3002" s="10">
        <v>0</v>
      </c>
      <c r="M3002" s="10">
        <f t="shared" si="53"/>
        <v>51488.836994713005</v>
      </c>
    </row>
    <row r="3003" spans="1:13" x14ac:dyDescent="0.3">
      <c r="A3003" s="10">
        <v>9</v>
      </c>
      <c r="B3003" s="10" t="s">
        <v>1059</v>
      </c>
      <c r="C3003" s="162" t="s">
        <v>22784</v>
      </c>
      <c r="D3003" s="10" t="s">
        <v>22783</v>
      </c>
      <c r="E3003" s="10">
        <v>4833.9018399999995</v>
      </c>
      <c r="F3003" s="10">
        <v>902.69952229</v>
      </c>
      <c r="G3003" s="10">
        <v>3734.8247500000002</v>
      </c>
      <c r="H3003" s="10">
        <v>0</v>
      </c>
      <c r="I3003" s="10">
        <v>190.27989400000001</v>
      </c>
      <c r="J3003" s="10">
        <v>60.182846343999998</v>
      </c>
      <c r="K3003" s="10">
        <v>113.2247304</v>
      </c>
      <c r="L3003" s="10">
        <v>0</v>
      </c>
      <c r="M3003" s="10">
        <f t="shared" si="53"/>
        <v>9835.1135830339972</v>
      </c>
    </row>
    <row r="3004" spans="1:13" x14ac:dyDescent="0.3">
      <c r="A3004" s="10">
        <v>9</v>
      </c>
      <c r="B3004" s="10" t="s">
        <v>1059</v>
      </c>
      <c r="C3004" s="162" t="s">
        <v>22785</v>
      </c>
      <c r="D3004" s="10" t="s">
        <v>52</v>
      </c>
      <c r="E3004" s="10">
        <v>3037.19904</v>
      </c>
      <c r="F3004" s="10">
        <v>287.37985450999997</v>
      </c>
      <c r="G3004" s="10">
        <v>2442.5198288000001</v>
      </c>
      <c r="H3004" s="10">
        <v>0</v>
      </c>
      <c r="I3004" s="10">
        <v>122.0859253</v>
      </c>
      <c r="J3004" s="10">
        <v>23.614269032999999</v>
      </c>
      <c r="K3004" s="10">
        <v>71.909890715000003</v>
      </c>
      <c r="L3004" s="10">
        <v>0</v>
      </c>
      <c r="M3004" s="10">
        <f t="shared" si="53"/>
        <v>5984.7088083580002</v>
      </c>
    </row>
    <row r="3005" spans="1:13" x14ac:dyDescent="0.3">
      <c r="A3005" s="10">
        <v>9</v>
      </c>
      <c r="B3005" s="10" t="s">
        <v>1059</v>
      </c>
      <c r="C3005" s="162" t="s">
        <v>22786</v>
      </c>
      <c r="D3005" s="10" t="s">
        <v>54</v>
      </c>
      <c r="E3005" s="10">
        <v>5710.1349</v>
      </c>
      <c r="F3005" s="10">
        <v>2778.6043791000002</v>
      </c>
      <c r="G3005" s="10">
        <v>1771.0041669</v>
      </c>
      <c r="H3005" s="10">
        <v>0</v>
      </c>
      <c r="I3005" s="10">
        <v>291.890353</v>
      </c>
      <c r="J3005" s="10">
        <v>229.79388946</v>
      </c>
      <c r="K3005" s="10">
        <v>54.463846312999998</v>
      </c>
      <c r="L3005" s="10">
        <v>0</v>
      </c>
      <c r="M3005" s="10">
        <f t="shared" si="53"/>
        <v>10835.891534773</v>
      </c>
    </row>
    <row r="3006" spans="1:13" x14ac:dyDescent="0.3">
      <c r="A3006" s="10">
        <v>9</v>
      </c>
      <c r="B3006" s="10" t="s">
        <v>1059</v>
      </c>
      <c r="C3006" s="162" t="s">
        <v>22787</v>
      </c>
      <c r="D3006" s="10" t="s">
        <v>56</v>
      </c>
      <c r="E3006" s="10">
        <v>4566.2275200000004</v>
      </c>
      <c r="F3006" s="10">
        <v>1463.3504326</v>
      </c>
      <c r="G3006" s="10">
        <v>1767.6298634</v>
      </c>
      <c r="H3006" s="10">
        <v>0</v>
      </c>
      <c r="I3006" s="10">
        <v>175.553911</v>
      </c>
      <c r="J3006" s="10">
        <v>122.04771443999999</v>
      </c>
      <c r="K3006" s="10">
        <v>53.258536108999998</v>
      </c>
      <c r="L3006" s="10">
        <v>0</v>
      </c>
      <c r="M3006" s="10">
        <f t="shared" si="53"/>
        <v>8148.0679775489998</v>
      </c>
    </row>
    <row r="3007" spans="1:13" x14ac:dyDescent="0.3">
      <c r="A3007" s="10">
        <v>9</v>
      </c>
      <c r="B3007" s="10" t="s">
        <v>1059</v>
      </c>
      <c r="C3007" s="162" t="s">
        <v>22788</v>
      </c>
      <c r="D3007" s="10" t="s">
        <v>130</v>
      </c>
      <c r="E3007" s="10">
        <v>376.773796</v>
      </c>
      <c r="F3007" s="10">
        <v>161.38050634000001</v>
      </c>
      <c r="G3007" s="10">
        <v>48.147390199999997</v>
      </c>
      <c r="H3007" s="10">
        <v>0</v>
      </c>
      <c r="I3007" s="10">
        <v>16.220018400000001</v>
      </c>
      <c r="J3007" s="10">
        <v>13.681638024</v>
      </c>
      <c r="K3007" s="10">
        <v>1.5246221799999999</v>
      </c>
      <c r="L3007" s="10">
        <v>0</v>
      </c>
      <c r="M3007" s="10">
        <f t="shared" si="53"/>
        <v>617.72797114399998</v>
      </c>
    </row>
    <row r="3008" spans="1:13" x14ac:dyDescent="0.3">
      <c r="A3008" s="10">
        <v>9</v>
      </c>
      <c r="B3008" s="10" t="s">
        <v>1059</v>
      </c>
      <c r="C3008" s="162" t="s">
        <v>22789</v>
      </c>
      <c r="D3008" s="10" t="s">
        <v>57</v>
      </c>
      <c r="E3008" s="10">
        <v>3635.5511299999998</v>
      </c>
      <c r="F3008" s="10">
        <v>747.18466985999999</v>
      </c>
      <c r="G3008" s="10">
        <v>1805.2293073000001</v>
      </c>
      <c r="H3008" s="10">
        <v>0</v>
      </c>
      <c r="I3008" s="10">
        <v>139.493145</v>
      </c>
      <c r="J3008" s="10">
        <v>62.005424300000001</v>
      </c>
      <c r="K3008" s="10">
        <v>54.497325302999997</v>
      </c>
      <c r="L3008" s="10">
        <v>0</v>
      </c>
      <c r="M3008" s="10">
        <f t="shared" si="53"/>
        <v>6443.9610017630011</v>
      </c>
    </row>
    <row r="3009" spans="1:13" x14ac:dyDescent="0.3">
      <c r="A3009" s="10">
        <v>9</v>
      </c>
      <c r="B3009" s="10" t="s">
        <v>1059</v>
      </c>
      <c r="C3009" s="162" t="s">
        <v>22790</v>
      </c>
      <c r="D3009" s="10" t="s">
        <v>59</v>
      </c>
      <c r="E3009" s="10">
        <v>1591.3990800000001</v>
      </c>
      <c r="F3009" s="10">
        <v>801.21323164</v>
      </c>
      <c r="G3009" s="10">
        <v>1668.737693</v>
      </c>
      <c r="H3009" s="10">
        <v>0</v>
      </c>
      <c r="I3009" s="10">
        <v>70.059813999999989</v>
      </c>
      <c r="J3009" s="10">
        <v>67.049829318999997</v>
      </c>
      <c r="K3009" s="10">
        <v>52.300934703999999</v>
      </c>
      <c r="L3009" s="10">
        <v>0</v>
      </c>
      <c r="M3009" s="10">
        <f t="shared" si="53"/>
        <v>4250.7605826630006</v>
      </c>
    </row>
    <row r="3010" spans="1:13" x14ac:dyDescent="0.3">
      <c r="A3010" s="10">
        <v>9</v>
      </c>
      <c r="B3010" s="10" t="s">
        <v>1076</v>
      </c>
      <c r="C3010" s="162" t="s">
        <v>22902</v>
      </c>
      <c r="D3010" s="10" t="s">
        <v>72</v>
      </c>
      <c r="E3010" s="10">
        <v>12623.5641</v>
      </c>
      <c r="F3010" s="10">
        <v>1987.1472885000001</v>
      </c>
      <c r="G3010" s="10">
        <v>1006.8327425</v>
      </c>
      <c r="H3010" s="10">
        <v>1632.0610999999999</v>
      </c>
      <c r="I3010" s="10">
        <v>426.82596999999998</v>
      </c>
      <c r="J3010" s="10">
        <v>95.945230121999998</v>
      </c>
      <c r="K3010" s="10">
        <v>24.207150198000001</v>
      </c>
      <c r="L3010" s="10">
        <v>51.282490000000003</v>
      </c>
      <c r="M3010" s="10">
        <f t="shared" ref="M3010:M3014" si="55">SUM(E3010:L3010)</f>
        <v>17847.866071320004</v>
      </c>
    </row>
    <row r="3011" spans="1:13" x14ac:dyDescent="0.3">
      <c r="A3011" s="10">
        <v>9</v>
      </c>
      <c r="B3011" s="10" t="s">
        <v>1076</v>
      </c>
      <c r="C3011" s="162" t="s">
        <v>22904</v>
      </c>
      <c r="D3011" s="10" t="s">
        <v>22903</v>
      </c>
      <c r="E3011" s="10">
        <v>54.375962999999999</v>
      </c>
      <c r="F3011" s="10">
        <v>4.9640000000000004</v>
      </c>
      <c r="G3011" s="10">
        <v>0</v>
      </c>
      <c r="H3011" s="10">
        <v>0</v>
      </c>
      <c r="I3011" s="10">
        <v>1.9674074500000001</v>
      </c>
      <c r="J3011" s="10">
        <v>3.4711499999999999E-2</v>
      </c>
      <c r="K3011" s="10">
        <v>0</v>
      </c>
      <c r="L3011" s="10">
        <v>0</v>
      </c>
      <c r="M3011" s="10">
        <f t="shared" si="55"/>
        <v>61.342081950000001</v>
      </c>
    </row>
    <row r="3012" spans="1:13" x14ac:dyDescent="0.3">
      <c r="A3012" s="10">
        <v>9</v>
      </c>
      <c r="B3012" s="10" t="s">
        <v>1076</v>
      </c>
      <c r="C3012" s="162" t="s">
        <v>22905</v>
      </c>
      <c r="D3012" s="10" t="s">
        <v>74</v>
      </c>
      <c r="E3012" s="10">
        <v>295.37189699999999</v>
      </c>
      <c r="F3012" s="10">
        <v>132.89285000000001</v>
      </c>
      <c r="G3012" s="10">
        <v>63.8794653</v>
      </c>
      <c r="H3012" s="10">
        <v>0</v>
      </c>
      <c r="I3012" s="10">
        <v>8.1644658000000003</v>
      </c>
      <c r="J3012" s="10">
        <v>0.33200035</v>
      </c>
      <c r="K3012" s="10">
        <v>1.649285366</v>
      </c>
      <c r="L3012" s="10">
        <v>0</v>
      </c>
      <c r="M3012" s="10">
        <f t="shared" si="55"/>
        <v>502.28996381600001</v>
      </c>
    </row>
    <row r="3013" spans="1:13" x14ac:dyDescent="0.3">
      <c r="A3013" s="10">
        <v>9</v>
      </c>
      <c r="B3013" s="10" t="s">
        <v>1076</v>
      </c>
      <c r="C3013" s="162" t="s">
        <v>22906</v>
      </c>
      <c r="D3013" s="10" t="s">
        <v>75</v>
      </c>
      <c r="E3013" s="10">
        <v>2205.6626299999998</v>
      </c>
      <c r="F3013" s="10">
        <v>1149.6153139999999</v>
      </c>
      <c r="G3013" s="10">
        <v>829.78963199999998</v>
      </c>
      <c r="H3013" s="10">
        <v>0</v>
      </c>
      <c r="I3013" s="10">
        <v>69.992448999999993</v>
      </c>
      <c r="J3013" s="10">
        <v>6.4569717999999998</v>
      </c>
      <c r="K3013" s="10">
        <v>21.325529700000001</v>
      </c>
      <c r="L3013" s="10">
        <v>0</v>
      </c>
      <c r="M3013" s="10">
        <f t="shared" si="55"/>
        <v>4282.8425264999996</v>
      </c>
    </row>
    <row r="3014" spans="1:13" x14ac:dyDescent="0.3">
      <c r="A3014" s="10">
        <v>9</v>
      </c>
      <c r="B3014" s="10" t="s">
        <v>1076</v>
      </c>
      <c r="C3014" s="162" t="s">
        <v>22907</v>
      </c>
      <c r="D3014" s="10" t="s">
        <v>77</v>
      </c>
      <c r="E3014" s="10">
        <v>421.78285000000005</v>
      </c>
      <c r="F3014" s="10">
        <v>170.80126100000001</v>
      </c>
      <c r="G3014" s="10">
        <v>0</v>
      </c>
      <c r="H3014" s="10">
        <v>0</v>
      </c>
      <c r="I3014" s="10">
        <v>11.576255400000001</v>
      </c>
      <c r="J3014" s="10">
        <v>0.50451710000000005</v>
      </c>
      <c r="K3014" s="10">
        <v>0</v>
      </c>
      <c r="L3014" s="10">
        <v>0</v>
      </c>
      <c r="M3014" s="10">
        <f t="shared" si="55"/>
        <v>604.6648835000002</v>
      </c>
    </row>
    <row r="3015" spans="1:13" x14ac:dyDescent="0.3">
      <c r="A3015" s="10">
        <v>9</v>
      </c>
      <c r="B3015" s="10" t="s">
        <v>1076</v>
      </c>
      <c r="C3015" s="162" t="s">
        <v>22908</v>
      </c>
      <c r="D3015" s="10" t="s">
        <v>78</v>
      </c>
      <c r="E3015" s="10">
        <v>733.76438999999993</v>
      </c>
      <c r="F3015" s="10">
        <v>722.62022200000001</v>
      </c>
      <c r="G3015" s="10">
        <v>177.87647999999999</v>
      </c>
      <c r="H3015" s="10">
        <v>0</v>
      </c>
      <c r="I3015" s="10">
        <v>25.000554900000001</v>
      </c>
      <c r="J3015" s="10">
        <v>1.6566510000000001</v>
      </c>
      <c r="K3015" s="10">
        <v>4.4633246</v>
      </c>
      <c r="L3015" s="10">
        <v>0</v>
      </c>
      <c r="M3015" s="10">
        <f t="shared" ref="M3015:M3067" si="56">SUM(E3015:L3015)</f>
        <v>1665.3816224999998</v>
      </c>
    </row>
    <row r="3016" spans="1:13" x14ac:dyDescent="0.3">
      <c r="A3016" s="10">
        <v>9</v>
      </c>
      <c r="B3016" s="10" t="s">
        <v>1076</v>
      </c>
      <c r="C3016" s="162" t="s">
        <v>22909</v>
      </c>
      <c r="D3016" s="10" t="s">
        <v>79</v>
      </c>
      <c r="E3016" s="10">
        <v>4725.2786999999998</v>
      </c>
      <c r="F3016" s="10">
        <v>1316.9025733000001</v>
      </c>
      <c r="G3016" s="10">
        <v>942.10873144000004</v>
      </c>
      <c r="H3016" s="10">
        <v>1025.7947011000001</v>
      </c>
      <c r="I3016" s="10">
        <v>159.07958499999998</v>
      </c>
      <c r="J3016" s="10">
        <v>66.079319311000006</v>
      </c>
      <c r="K3016" s="10">
        <v>21.267287748000001</v>
      </c>
      <c r="L3016" s="10">
        <v>38.397967692999998</v>
      </c>
      <c r="M3016" s="10">
        <f t="shared" si="56"/>
        <v>8294.9088655919986</v>
      </c>
    </row>
    <row r="3017" spans="1:13" x14ac:dyDescent="0.3">
      <c r="A3017" s="10">
        <v>9</v>
      </c>
      <c r="B3017" s="10" t="s">
        <v>1076</v>
      </c>
      <c r="C3017" s="162" t="s">
        <v>22911</v>
      </c>
      <c r="D3017" s="10" t="s">
        <v>22910</v>
      </c>
      <c r="E3017" s="10">
        <v>150.51928199999998</v>
      </c>
      <c r="F3017" s="10">
        <v>137.709655</v>
      </c>
      <c r="G3017" s="10">
        <v>0</v>
      </c>
      <c r="H3017" s="10">
        <v>9.0154999999999994</v>
      </c>
      <c r="I3017" s="10">
        <v>3.9407814999999999</v>
      </c>
      <c r="J3017" s="10">
        <v>0.24852850000000001</v>
      </c>
      <c r="K3017" s="10">
        <v>0</v>
      </c>
      <c r="L3017" s="10">
        <v>0.32850000000000001</v>
      </c>
      <c r="M3017" s="10">
        <f t="shared" si="56"/>
        <v>301.762247</v>
      </c>
    </row>
    <row r="3018" spans="1:13" x14ac:dyDescent="0.3">
      <c r="A3018" s="10">
        <v>9</v>
      </c>
      <c r="B3018" s="10" t="s">
        <v>1076</v>
      </c>
      <c r="C3018" s="162" t="s">
        <v>22912</v>
      </c>
      <c r="D3018" s="10" t="s">
        <v>80</v>
      </c>
      <c r="E3018" s="10">
        <v>866.38040000000001</v>
      </c>
      <c r="F3018" s="10">
        <v>384.11690671999997</v>
      </c>
      <c r="G3018" s="10">
        <v>0</v>
      </c>
      <c r="H3018" s="10">
        <v>88.475999999999999</v>
      </c>
      <c r="I3018" s="10">
        <v>21.751993800000001</v>
      </c>
      <c r="J3018" s="10">
        <v>4.6352882421999997</v>
      </c>
      <c r="K3018" s="10">
        <v>0</v>
      </c>
      <c r="L3018" s="10">
        <v>3.577</v>
      </c>
      <c r="M3018" s="10">
        <f t="shared" si="56"/>
        <v>1368.9375887622</v>
      </c>
    </row>
    <row r="3019" spans="1:13" x14ac:dyDescent="0.3">
      <c r="A3019" s="10">
        <v>9</v>
      </c>
      <c r="B3019" s="10" t="s">
        <v>1076</v>
      </c>
      <c r="C3019" s="162" t="s">
        <v>22913</v>
      </c>
      <c r="D3019" s="10" t="s">
        <v>82</v>
      </c>
      <c r="E3019" s="10">
        <v>10309.467500000001</v>
      </c>
      <c r="F3019" s="10">
        <v>4927.2518019999998</v>
      </c>
      <c r="G3019" s="10">
        <v>1334.5071771999999</v>
      </c>
      <c r="H3019" s="10">
        <v>0</v>
      </c>
      <c r="I3019" s="10">
        <v>372.50963300000001</v>
      </c>
      <c r="J3019" s="10">
        <v>42.491626799999999</v>
      </c>
      <c r="K3019" s="10">
        <v>33.107370441999997</v>
      </c>
      <c r="L3019" s="10">
        <v>0</v>
      </c>
      <c r="M3019" s="10">
        <f t="shared" si="56"/>
        <v>17019.335109442007</v>
      </c>
    </row>
    <row r="3020" spans="1:13" x14ac:dyDescent="0.3">
      <c r="A3020" s="10">
        <v>9</v>
      </c>
      <c r="B3020" s="10" t="s">
        <v>1076</v>
      </c>
      <c r="C3020" s="162" t="s">
        <v>22914</v>
      </c>
      <c r="D3020" s="10" t="s">
        <v>84</v>
      </c>
      <c r="E3020" s="10">
        <v>653.15729099999999</v>
      </c>
      <c r="F3020" s="10">
        <v>743.17205439999998</v>
      </c>
      <c r="G3020" s="10">
        <v>229.00744700000001</v>
      </c>
      <c r="H3020" s="10">
        <v>0</v>
      </c>
      <c r="I3020" s="10">
        <v>21.4634736</v>
      </c>
      <c r="J3020" s="10">
        <v>0.88307734999999998</v>
      </c>
      <c r="K3020" s="10">
        <v>5.7585195000000002</v>
      </c>
      <c r="L3020" s="10">
        <v>0</v>
      </c>
      <c r="M3020" s="10">
        <f t="shared" si="56"/>
        <v>1653.4418628499998</v>
      </c>
    </row>
    <row r="3021" spans="1:13" x14ac:dyDescent="0.3">
      <c r="A3021" s="10">
        <v>9</v>
      </c>
      <c r="B3021" s="10" t="s">
        <v>1076</v>
      </c>
      <c r="C3021" s="162" t="s">
        <v>22915</v>
      </c>
      <c r="D3021" s="10" t="s">
        <v>85</v>
      </c>
      <c r="E3021" s="10">
        <v>1340.8291300000001</v>
      </c>
      <c r="F3021" s="10">
        <v>791.16990820000001</v>
      </c>
      <c r="G3021" s="10">
        <v>120.7097692</v>
      </c>
      <c r="H3021" s="10">
        <v>105.9595049</v>
      </c>
      <c r="I3021" s="10">
        <v>41.359938999999997</v>
      </c>
      <c r="J3021" s="10">
        <v>1.3556674099999999</v>
      </c>
      <c r="K3021" s="10">
        <v>11.82809263</v>
      </c>
      <c r="L3021" s="10">
        <v>3.9784978280000001</v>
      </c>
      <c r="M3021" s="10">
        <f t="shared" si="56"/>
        <v>2417.1905091680001</v>
      </c>
    </row>
    <row r="3022" spans="1:13" x14ac:dyDescent="0.3">
      <c r="A3022" s="10">
        <v>9</v>
      </c>
      <c r="B3022" s="10" t="s">
        <v>1076</v>
      </c>
      <c r="C3022" s="162" t="s">
        <v>22916</v>
      </c>
      <c r="D3022" s="10" t="s">
        <v>87</v>
      </c>
      <c r="E3022" s="10">
        <v>3108.7935899999998</v>
      </c>
      <c r="F3022" s="10">
        <v>842.89415973999996</v>
      </c>
      <c r="G3022" s="10">
        <v>1335.816417</v>
      </c>
      <c r="H3022" s="10">
        <v>5.8034999999999997</v>
      </c>
      <c r="I3022" s="10">
        <v>136.49406100000002</v>
      </c>
      <c r="J3022" s="10">
        <v>10.456815226</v>
      </c>
      <c r="K3022" s="10">
        <v>43.910682960999999</v>
      </c>
      <c r="L3022" s="10">
        <v>0.219</v>
      </c>
      <c r="M3022" s="10">
        <f t="shared" si="56"/>
        <v>5484.3882259270003</v>
      </c>
    </row>
    <row r="3023" spans="1:13" x14ac:dyDescent="0.3">
      <c r="A3023" s="10">
        <v>9</v>
      </c>
      <c r="B3023" s="10" t="s">
        <v>1076</v>
      </c>
      <c r="C3023" s="162" t="s">
        <v>22917</v>
      </c>
      <c r="D3023" s="10" t="s">
        <v>89</v>
      </c>
      <c r="E3023" s="10">
        <v>417.480996</v>
      </c>
      <c r="F3023" s="10">
        <v>35.789850899999998</v>
      </c>
      <c r="G3023" s="10">
        <v>0</v>
      </c>
      <c r="H3023" s="10">
        <v>0</v>
      </c>
      <c r="I3023" s="10">
        <v>14.114833300000001</v>
      </c>
      <c r="J3023" s="10">
        <v>3.017794E-2</v>
      </c>
      <c r="K3023" s="10">
        <v>0</v>
      </c>
      <c r="L3023" s="10">
        <v>0</v>
      </c>
      <c r="M3023" s="10">
        <f t="shared" si="56"/>
        <v>467.41585813999995</v>
      </c>
    </row>
    <row r="3024" spans="1:13" x14ac:dyDescent="0.3">
      <c r="A3024" s="10">
        <v>9</v>
      </c>
      <c r="B3024" s="10" t="s">
        <v>1076</v>
      </c>
      <c r="C3024" s="162" t="s">
        <v>22918</v>
      </c>
      <c r="D3024" s="10" t="s">
        <v>91</v>
      </c>
      <c r="E3024" s="10">
        <v>19532.136999999999</v>
      </c>
      <c r="F3024" s="10">
        <v>2583.8235175</v>
      </c>
      <c r="G3024" s="10">
        <v>3028.1259559999999</v>
      </c>
      <c r="H3024" s="10">
        <v>0</v>
      </c>
      <c r="I3024" s="10">
        <v>712.63334999999995</v>
      </c>
      <c r="J3024" s="10">
        <v>40.843267816000001</v>
      </c>
      <c r="K3024" s="10">
        <v>85.895247376</v>
      </c>
      <c r="L3024" s="10">
        <v>0</v>
      </c>
      <c r="M3024" s="10">
        <f t="shared" si="56"/>
        <v>25983.458338691999</v>
      </c>
    </row>
    <row r="3025" spans="1:13" x14ac:dyDescent="0.3">
      <c r="A3025" s="10">
        <v>9</v>
      </c>
      <c r="B3025" s="10" t="s">
        <v>1076</v>
      </c>
      <c r="C3025" s="162" t="s">
        <v>22919</v>
      </c>
      <c r="D3025" s="10" t="s">
        <v>93</v>
      </c>
      <c r="E3025" s="10">
        <v>3340.1134200000001</v>
      </c>
      <c r="F3025" s="10">
        <v>900.885671</v>
      </c>
      <c r="G3025" s="10">
        <v>274.95218899999998</v>
      </c>
      <c r="H3025" s="10">
        <v>0</v>
      </c>
      <c r="I3025" s="10">
        <v>120.77187699999999</v>
      </c>
      <c r="J3025" s="10">
        <v>6.1461509999999997</v>
      </c>
      <c r="K3025" s="10">
        <v>6.9034592000000004</v>
      </c>
      <c r="L3025" s="10">
        <v>0</v>
      </c>
      <c r="M3025" s="10">
        <f t="shared" si="56"/>
        <v>4649.7727671999992</v>
      </c>
    </row>
    <row r="3026" spans="1:13" x14ac:dyDescent="0.3">
      <c r="A3026" s="10">
        <v>9</v>
      </c>
      <c r="B3026" s="10" t="s">
        <v>1076</v>
      </c>
      <c r="C3026" s="162" t="s">
        <v>22920</v>
      </c>
      <c r="D3026" s="10" t="s">
        <v>95</v>
      </c>
      <c r="E3026" s="10">
        <v>473.29232000000002</v>
      </c>
      <c r="F3026" s="10">
        <v>296.62117699999999</v>
      </c>
      <c r="G3026" s="10">
        <v>0.33300000000000002</v>
      </c>
      <c r="H3026" s="10">
        <v>0</v>
      </c>
      <c r="I3026" s="10">
        <v>14.3428518</v>
      </c>
      <c r="J3026" s="10">
        <v>1.5291276435000001</v>
      </c>
      <c r="K3026" s="10">
        <v>1.008E-2</v>
      </c>
      <c r="L3026" s="10">
        <v>0</v>
      </c>
      <c r="M3026" s="10">
        <f t="shared" si="56"/>
        <v>786.12855644349997</v>
      </c>
    </row>
    <row r="3027" spans="1:13" x14ac:dyDescent="0.3">
      <c r="A3027" s="10">
        <v>9</v>
      </c>
      <c r="B3027" s="10" t="s">
        <v>1076</v>
      </c>
      <c r="C3027" s="162" t="s">
        <v>22922</v>
      </c>
      <c r="D3027" s="10" t="s">
        <v>22921</v>
      </c>
      <c r="E3027" s="10">
        <v>245.38687099999999</v>
      </c>
      <c r="F3027" s="10">
        <v>306.74301430000003</v>
      </c>
      <c r="G3027" s="10">
        <v>507.85003261999998</v>
      </c>
      <c r="H3027" s="10">
        <v>0</v>
      </c>
      <c r="I3027" s="10">
        <v>5.6900993</v>
      </c>
      <c r="J3027" s="10">
        <v>4.3577350000000001E-2</v>
      </c>
      <c r="K3027" s="10">
        <v>12.991650691</v>
      </c>
      <c r="L3027" s="10">
        <v>0</v>
      </c>
      <c r="M3027" s="10">
        <f t="shared" si="56"/>
        <v>1078.7052452609998</v>
      </c>
    </row>
    <row r="3028" spans="1:13" x14ac:dyDescent="0.3">
      <c r="A3028" s="10">
        <v>9</v>
      </c>
      <c r="B3028" s="10" t="s">
        <v>1076</v>
      </c>
      <c r="C3028" s="162" t="s">
        <v>22923</v>
      </c>
      <c r="D3028" s="10" t="s">
        <v>97</v>
      </c>
      <c r="E3028" s="10">
        <v>43811.31</v>
      </c>
      <c r="F3028" s="10">
        <v>10208.966182</v>
      </c>
      <c r="G3028" s="10">
        <v>4942.4675356999996</v>
      </c>
      <c r="H3028" s="10">
        <v>7248.0222683000002</v>
      </c>
      <c r="I3028" s="10">
        <v>1563.2679600000001</v>
      </c>
      <c r="J3028" s="10">
        <v>512.07099171000004</v>
      </c>
      <c r="K3028" s="10">
        <v>139.55457200000001</v>
      </c>
      <c r="L3028" s="10">
        <v>255.42692456</v>
      </c>
      <c r="M3028" s="10">
        <f t="shared" si="56"/>
        <v>68681.086434269993</v>
      </c>
    </row>
    <row r="3029" spans="1:13" x14ac:dyDescent="0.3">
      <c r="A3029" s="10">
        <v>9</v>
      </c>
      <c r="B3029" s="10" t="s">
        <v>1076</v>
      </c>
      <c r="C3029" s="162" t="s">
        <v>22924</v>
      </c>
      <c r="D3029" s="10" t="s">
        <v>99</v>
      </c>
      <c r="E3029" s="10">
        <v>2785.05953</v>
      </c>
      <c r="F3029" s="10">
        <v>1095.4232030000001</v>
      </c>
      <c r="G3029" s="10">
        <v>318.299058</v>
      </c>
      <c r="H3029" s="10">
        <v>0</v>
      </c>
      <c r="I3029" s="10">
        <v>97.066339999999997</v>
      </c>
      <c r="J3029" s="10">
        <v>7.7172929999999997</v>
      </c>
      <c r="K3029" s="10">
        <v>8.0367188400000007</v>
      </c>
      <c r="L3029" s="10">
        <v>0</v>
      </c>
      <c r="M3029" s="10">
        <f t="shared" si="56"/>
        <v>4311.602142839999</v>
      </c>
    </row>
    <row r="3030" spans="1:13" x14ac:dyDescent="0.3">
      <c r="A3030" s="10">
        <v>9</v>
      </c>
      <c r="B3030" s="10" t="s">
        <v>1076</v>
      </c>
      <c r="C3030" s="162" t="s">
        <v>22925</v>
      </c>
      <c r="D3030" s="10" t="s">
        <v>101</v>
      </c>
      <c r="E3030" s="10">
        <v>1193.4866100000002</v>
      </c>
      <c r="F3030" s="10">
        <v>288.32733000000002</v>
      </c>
      <c r="G3030" s="10">
        <v>31.872098999999999</v>
      </c>
      <c r="H3030" s="10">
        <v>466.98088999999999</v>
      </c>
      <c r="I3030" s="10">
        <v>38.858310000000003</v>
      </c>
      <c r="J3030" s="10">
        <v>15.5860041</v>
      </c>
      <c r="K3030" s="10">
        <v>0.80149619999999999</v>
      </c>
      <c r="L3030" s="10">
        <v>17.264472000000001</v>
      </c>
      <c r="M3030" s="10">
        <f t="shared" si="56"/>
        <v>2053.1772113000002</v>
      </c>
    </row>
    <row r="3031" spans="1:13" x14ac:dyDescent="0.3">
      <c r="A3031" s="10">
        <v>9</v>
      </c>
      <c r="B3031" s="10" t="s">
        <v>1076</v>
      </c>
      <c r="C3031" s="162" t="s">
        <v>22926</v>
      </c>
      <c r="D3031" s="10" t="s">
        <v>102</v>
      </c>
      <c r="E3031" s="10">
        <v>107.561257</v>
      </c>
      <c r="F3031" s="10">
        <v>72.372305999999995</v>
      </c>
      <c r="G3031" s="10">
        <v>0</v>
      </c>
      <c r="H3031" s="10">
        <v>0</v>
      </c>
      <c r="I3031" s="10">
        <v>2.4623127999999999</v>
      </c>
      <c r="J3031" s="10">
        <v>8.5362499999999994E-2</v>
      </c>
      <c r="K3031" s="10">
        <v>0</v>
      </c>
      <c r="L3031" s="10">
        <v>0</v>
      </c>
      <c r="M3031" s="10">
        <f t="shared" si="56"/>
        <v>182.4812383</v>
      </c>
    </row>
    <row r="3032" spans="1:13" x14ac:dyDescent="0.3">
      <c r="A3032" s="10">
        <v>9</v>
      </c>
      <c r="B3032" s="10" t="s">
        <v>1076</v>
      </c>
      <c r="C3032" s="163" t="s">
        <v>22928</v>
      </c>
      <c r="D3032" s="10" t="s">
        <v>22927</v>
      </c>
      <c r="E3032" s="10">
        <v>1500.1580899999999</v>
      </c>
      <c r="F3032" s="10">
        <v>659.04063619999999</v>
      </c>
      <c r="G3032" s="10">
        <v>138.6743385</v>
      </c>
      <c r="H3032" s="10">
        <v>0</v>
      </c>
      <c r="I3032" s="10">
        <v>50.934944000000002</v>
      </c>
      <c r="J3032" s="10">
        <v>1.3251467400000001</v>
      </c>
      <c r="K3032" s="10">
        <v>13.58971255</v>
      </c>
      <c r="L3032" s="10">
        <v>0</v>
      </c>
      <c r="M3032" s="10">
        <f t="shared" si="56"/>
        <v>2363.7228679899999</v>
      </c>
    </row>
    <row r="3033" spans="1:13" x14ac:dyDescent="0.3">
      <c r="A3033" s="10">
        <v>9</v>
      </c>
      <c r="B3033" s="10" t="s">
        <v>1076</v>
      </c>
      <c r="C3033" s="163" t="s">
        <v>22929</v>
      </c>
      <c r="D3033" s="10" t="s">
        <v>103</v>
      </c>
      <c r="E3033" s="10">
        <v>6312.4554099999996</v>
      </c>
      <c r="F3033" s="10">
        <v>1771.8566005</v>
      </c>
      <c r="G3033" s="10">
        <v>509.55149699999998</v>
      </c>
      <c r="H3033" s="10">
        <v>0</v>
      </c>
      <c r="I3033" s="10">
        <v>228.32346100000001</v>
      </c>
      <c r="J3033" s="10">
        <v>11.422776104</v>
      </c>
      <c r="K3033" s="10">
        <v>12.95672566</v>
      </c>
      <c r="L3033" s="10">
        <v>0</v>
      </c>
      <c r="M3033" s="10">
        <f t="shared" si="56"/>
        <v>8846.5664702640006</v>
      </c>
    </row>
    <row r="3034" spans="1:13" x14ac:dyDescent="0.3">
      <c r="A3034" s="10">
        <v>9</v>
      </c>
      <c r="B3034" s="10" t="s">
        <v>1076</v>
      </c>
      <c r="C3034" s="163" t="s">
        <v>22931</v>
      </c>
      <c r="D3034" s="10" t="s">
        <v>22930</v>
      </c>
      <c r="E3034" s="10">
        <v>102.178657</v>
      </c>
      <c r="F3034" s="10">
        <v>287.94515023000002</v>
      </c>
      <c r="G3034" s="10">
        <v>453.057976</v>
      </c>
      <c r="H3034" s="10">
        <v>0</v>
      </c>
      <c r="I3034" s="10">
        <v>2.5309017700000003</v>
      </c>
      <c r="J3034" s="10">
        <v>4.3577601899999999E-2</v>
      </c>
      <c r="K3034" s="10">
        <v>11.586678600000001</v>
      </c>
      <c r="L3034" s="10">
        <v>0</v>
      </c>
      <c r="M3034" s="10">
        <f t="shared" si="56"/>
        <v>857.34294120190009</v>
      </c>
    </row>
    <row r="3035" spans="1:13" x14ac:dyDescent="0.3">
      <c r="A3035" s="10">
        <v>9</v>
      </c>
      <c r="B3035" s="10" t="s">
        <v>1076</v>
      </c>
      <c r="C3035" s="162" t="s">
        <v>22933</v>
      </c>
      <c r="D3035" s="10" t="s">
        <v>22932</v>
      </c>
      <c r="E3035" s="10">
        <v>284.35334</v>
      </c>
      <c r="F3035" s="10">
        <v>45.347819000000001</v>
      </c>
      <c r="G3035" s="10">
        <v>0</v>
      </c>
      <c r="H3035" s="10">
        <v>0</v>
      </c>
      <c r="I3035" s="10">
        <v>10.057462899999999</v>
      </c>
      <c r="J3035" s="10">
        <v>5.9115210000000001E-2</v>
      </c>
      <c r="K3035" s="10">
        <v>0</v>
      </c>
      <c r="L3035" s="10">
        <v>0</v>
      </c>
      <c r="M3035" s="10">
        <f t="shared" si="56"/>
        <v>339.81773711000005</v>
      </c>
    </row>
    <row r="3036" spans="1:13" x14ac:dyDescent="0.3">
      <c r="A3036" s="10">
        <v>9</v>
      </c>
      <c r="B3036" s="10" t="s">
        <v>1076</v>
      </c>
      <c r="C3036" s="162" t="s">
        <v>22934</v>
      </c>
      <c r="D3036" s="10" t="s">
        <v>105</v>
      </c>
      <c r="E3036" s="10">
        <v>2522.2244699999997</v>
      </c>
      <c r="F3036" s="10">
        <v>1229.5589494000001</v>
      </c>
      <c r="G3036" s="10">
        <v>12.478576888999999</v>
      </c>
      <c r="H3036" s="10">
        <v>172.1345</v>
      </c>
      <c r="I3036" s="10">
        <v>86.175536000000008</v>
      </c>
      <c r="J3036" s="10">
        <v>11.465310050999999</v>
      </c>
      <c r="K3036" s="10">
        <v>0.2218321818</v>
      </c>
      <c r="L3036" s="10">
        <v>6.6795</v>
      </c>
      <c r="M3036" s="10">
        <f t="shared" si="56"/>
        <v>4040.9386745218003</v>
      </c>
    </row>
    <row r="3037" spans="1:13" x14ac:dyDescent="0.3">
      <c r="A3037" s="10">
        <v>9</v>
      </c>
      <c r="B3037" s="10" t="s">
        <v>1076</v>
      </c>
      <c r="C3037" s="162" t="s">
        <v>22935</v>
      </c>
      <c r="D3037" s="10" t="s">
        <v>107</v>
      </c>
      <c r="E3037" s="10">
        <v>1050.3549800000001</v>
      </c>
      <c r="F3037" s="10">
        <v>522.72968466999998</v>
      </c>
      <c r="G3037" s="10">
        <v>117.559797</v>
      </c>
      <c r="H3037" s="10">
        <v>0</v>
      </c>
      <c r="I3037" s="10">
        <v>31.655023799999999</v>
      </c>
      <c r="J3037" s="10">
        <v>28.202778384999998</v>
      </c>
      <c r="K3037" s="10">
        <v>2.91296438</v>
      </c>
      <c r="L3037" s="10">
        <v>0</v>
      </c>
      <c r="M3037" s="10">
        <f t="shared" si="56"/>
        <v>1753.4152282350001</v>
      </c>
    </row>
    <row r="3038" spans="1:13" x14ac:dyDescent="0.3">
      <c r="A3038" s="10">
        <v>9</v>
      </c>
      <c r="B3038" s="10" t="s">
        <v>1076</v>
      </c>
      <c r="C3038" s="162" t="s">
        <v>22936</v>
      </c>
      <c r="D3038" s="10" t="s">
        <v>109</v>
      </c>
      <c r="E3038" s="10">
        <v>1397.2506699999999</v>
      </c>
      <c r="F3038" s="10">
        <v>172.665717</v>
      </c>
      <c r="G3038" s="10">
        <v>133.04281</v>
      </c>
      <c r="H3038" s="10">
        <v>0</v>
      </c>
      <c r="I3038" s="10">
        <v>45.758734999999994</v>
      </c>
      <c r="J3038" s="10">
        <v>0.44396409999999997</v>
      </c>
      <c r="K3038" s="10">
        <v>3.3372161999999999</v>
      </c>
      <c r="L3038" s="10">
        <v>0</v>
      </c>
      <c r="M3038" s="10">
        <f t="shared" si="56"/>
        <v>1752.4991122999998</v>
      </c>
    </row>
    <row r="3039" spans="1:13" x14ac:dyDescent="0.3">
      <c r="A3039" s="10">
        <v>9</v>
      </c>
      <c r="B3039" s="10" t="s">
        <v>1076</v>
      </c>
      <c r="C3039" s="162" t="s">
        <v>22937</v>
      </c>
      <c r="D3039" s="10" t="s">
        <v>111</v>
      </c>
      <c r="E3039" s="10">
        <v>9402.2307999999994</v>
      </c>
      <c r="F3039" s="10">
        <v>3600.6061100000002</v>
      </c>
      <c r="G3039" s="10">
        <v>1024.1927605000001</v>
      </c>
      <c r="H3039" s="10">
        <v>325.06891999999999</v>
      </c>
      <c r="I3039" s="10">
        <v>322.43185</v>
      </c>
      <c r="J3039" s="10">
        <v>193.15056849999999</v>
      </c>
      <c r="K3039" s="10">
        <v>28.891143735</v>
      </c>
      <c r="L3039" s="10">
        <v>12.848005000000001</v>
      </c>
      <c r="M3039" s="10">
        <f t="shared" si="56"/>
        <v>14909.420157735</v>
      </c>
    </row>
    <row r="3040" spans="1:13" x14ac:dyDescent="0.3">
      <c r="A3040" s="10">
        <v>9</v>
      </c>
      <c r="B3040" s="10" t="s">
        <v>1076</v>
      </c>
      <c r="C3040" s="162" t="s">
        <v>22938</v>
      </c>
      <c r="D3040" s="10" t="s">
        <v>112</v>
      </c>
      <c r="E3040" s="10">
        <v>3048.2545799999998</v>
      </c>
      <c r="F3040" s="10">
        <v>872.34968600000002</v>
      </c>
      <c r="G3040" s="10">
        <v>1046.1766</v>
      </c>
      <c r="H3040" s="10">
        <v>98.148499999999999</v>
      </c>
      <c r="I3040" s="10">
        <v>98.415024000000003</v>
      </c>
      <c r="J3040" s="10">
        <v>19.8509265</v>
      </c>
      <c r="K3040" s="10">
        <v>25.986567600000001</v>
      </c>
      <c r="L3040" s="10">
        <v>3.9784999999999999</v>
      </c>
      <c r="M3040" s="10">
        <f t="shared" si="56"/>
        <v>5213.1603841000006</v>
      </c>
    </row>
    <row r="3041" spans="1:13" x14ac:dyDescent="0.3">
      <c r="A3041" s="10">
        <v>9</v>
      </c>
      <c r="B3041" s="10" t="s">
        <v>1076</v>
      </c>
      <c r="C3041" s="162" t="s">
        <v>22939</v>
      </c>
      <c r="D3041" s="10" t="s">
        <v>1093</v>
      </c>
      <c r="E3041" s="10">
        <v>186.49550500000001</v>
      </c>
      <c r="F3041" s="10">
        <v>147.036699</v>
      </c>
      <c r="G3041" s="10">
        <v>692.57867810000005</v>
      </c>
      <c r="H3041" s="10">
        <v>0</v>
      </c>
      <c r="I3041" s="10">
        <v>5.1141853000000008</v>
      </c>
      <c r="J3041" s="10">
        <v>4.9545100000000002E-2</v>
      </c>
      <c r="K3041" s="10">
        <v>17.945698426</v>
      </c>
      <c r="L3041" s="10">
        <v>0</v>
      </c>
      <c r="M3041" s="10">
        <f t="shared" si="56"/>
        <v>1049.2203109259999</v>
      </c>
    </row>
    <row r="3042" spans="1:13" x14ac:dyDescent="0.3">
      <c r="A3042" s="10">
        <v>9</v>
      </c>
      <c r="B3042" s="10" t="s">
        <v>1076</v>
      </c>
      <c r="C3042" s="162" t="s">
        <v>22940</v>
      </c>
      <c r="D3042" s="10" t="s">
        <v>113</v>
      </c>
      <c r="E3042" s="10">
        <v>17926.459899999998</v>
      </c>
      <c r="F3042" s="10">
        <v>4203.6375792999997</v>
      </c>
      <c r="G3042" s="10">
        <v>2109.1637712000002</v>
      </c>
      <c r="H3042" s="10">
        <v>0</v>
      </c>
      <c r="I3042" s="10">
        <v>758.14485000000002</v>
      </c>
      <c r="J3042" s="10">
        <v>217.661441</v>
      </c>
      <c r="K3042" s="10">
        <v>66.113585714999999</v>
      </c>
      <c r="L3042" s="10">
        <v>0</v>
      </c>
      <c r="M3042" s="10">
        <f t="shared" si="56"/>
        <v>25281.181127215001</v>
      </c>
    </row>
    <row r="3043" spans="1:13" x14ac:dyDescent="0.3">
      <c r="A3043" s="10">
        <v>9</v>
      </c>
      <c r="B3043" s="10" t="s">
        <v>1076</v>
      </c>
      <c r="C3043" s="162" t="s">
        <v>22941</v>
      </c>
      <c r="D3043" s="10" t="s">
        <v>115</v>
      </c>
      <c r="E3043" s="10">
        <v>6307.5375000000004</v>
      </c>
      <c r="F3043" s="10">
        <v>2204.0497651000001</v>
      </c>
      <c r="G3043" s="10">
        <v>1230.1293294</v>
      </c>
      <c r="H3043" s="10">
        <v>8.76000829</v>
      </c>
      <c r="I3043" s="10">
        <v>211.70537200000001</v>
      </c>
      <c r="J3043" s="10">
        <v>41.678475208000002</v>
      </c>
      <c r="K3043" s="10">
        <v>30.86020289</v>
      </c>
      <c r="L3043" s="10">
        <v>0.32849883499999999</v>
      </c>
      <c r="M3043" s="10">
        <f t="shared" si="56"/>
        <v>10035.049151723004</v>
      </c>
    </row>
    <row r="3044" spans="1:13" x14ac:dyDescent="0.3">
      <c r="A3044" s="10">
        <v>9</v>
      </c>
      <c r="B3044" s="10" t="s">
        <v>1076</v>
      </c>
      <c r="C3044" s="162" t="s">
        <v>22942</v>
      </c>
      <c r="D3044" s="10" t="s">
        <v>116</v>
      </c>
      <c r="E3044" s="10">
        <v>1567.8311799999999</v>
      </c>
      <c r="F3044" s="10">
        <v>326.15725643000002</v>
      </c>
      <c r="G3044" s="10">
        <v>7.9618605999999996</v>
      </c>
      <c r="H3044" s="10">
        <v>0</v>
      </c>
      <c r="I3044" s="10">
        <v>54.544094999999999</v>
      </c>
      <c r="J3044" s="10">
        <v>1.6201648138</v>
      </c>
      <c r="K3044" s="10">
        <v>0.1459268</v>
      </c>
      <c r="L3044" s="10">
        <v>0</v>
      </c>
      <c r="M3044" s="10">
        <f t="shared" si="56"/>
        <v>1958.2604836437999</v>
      </c>
    </row>
    <row r="3045" spans="1:13" x14ac:dyDescent="0.3">
      <c r="A3045" s="10">
        <v>9</v>
      </c>
      <c r="B3045" s="10" t="s">
        <v>1076</v>
      </c>
      <c r="C3045" s="162" t="s">
        <v>22943</v>
      </c>
      <c r="D3045" s="10" t="s">
        <v>118</v>
      </c>
      <c r="E3045" s="10">
        <v>19269.325199999999</v>
      </c>
      <c r="F3045" s="10">
        <v>2892.9684997999998</v>
      </c>
      <c r="G3045" s="10">
        <v>8612.9738039000003</v>
      </c>
      <c r="H3045" s="10">
        <v>0</v>
      </c>
      <c r="I3045" s="10">
        <v>792.29992000000004</v>
      </c>
      <c r="J3045" s="10">
        <v>145.49269981</v>
      </c>
      <c r="K3045" s="10">
        <v>264.40688254000003</v>
      </c>
      <c r="L3045" s="10">
        <v>0</v>
      </c>
      <c r="M3045" s="10">
        <f t="shared" si="56"/>
        <v>31977.467006050003</v>
      </c>
    </row>
    <row r="3046" spans="1:13" x14ac:dyDescent="0.3">
      <c r="A3046" s="10">
        <v>9</v>
      </c>
      <c r="B3046" s="10" t="s">
        <v>1076</v>
      </c>
      <c r="C3046" s="162" t="s">
        <v>22944</v>
      </c>
      <c r="D3046" s="10" t="s">
        <v>119</v>
      </c>
      <c r="E3046" s="10">
        <v>14692.718199999999</v>
      </c>
      <c r="F3046" s="10">
        <v>4682.7671699000002</v>
      </c>
      <c r="G3046" s="10">
        <v>531.11975900000004</v>
      </c>
      <c r="H3046" s="10">
        <v>1881.9755749999999</v>
      </c>
      <c r="I3046" s="10">
        <v>494.06537000000003</v>
      </c>
      <c r="J3046" s="10">
        <v>115.44788957</v>
      </c>
      <c r="K3046" s="10">
        <v>10.364820697000001</v>
      </c>
      <c r="L3046" s="10">
        <v>68.583524600000004</v>
      </c>
      <c r="M3046" s="10">
        <f t="shared" si="56"/>
        <v>22477.042308767002</v>
      </c>
    </row>
    <row r="3047" spans="1:13" x14ac:dyDescent="0.3">
      <c r="A3047" s="10">
        <v>9</v>
      </c>
      <c r="B3047" s="10" t="s">
        <v>1076</v>
      </c>
      <c r="C3047" s="162" t="s">
        <v>22945</v>
      </c>
      <c r="D3047" s="10" t="s">
        <v>121</v>
      </c>
      <c r="E3047" s="10">
        <v>2606.9033999999997</v>
      </c>
      <c r="F3047" s="10">
        <v>947.37143900000001</v>
      </c>
      <c r="G3047" s="10">
        <v>447.30574000000001</v>
      </c>
      <c r="H3047" s="10">
        <v>4617.902</v>
      </c>
      <c r="I3047" s="10">
        <v>90.082977999999997</v>
      </c>
      <c r="J3047" s="10">
        <v>49.883028099999997</v>
      </c>
      <c r="K3047" s="10">
        <v>9.0377107999999993</v>
      </c>
      <c r="L3047" s="10">
        <v>162.863</v>
      </c>
      <c r="M3047" s="10">
        <f t="shared" si="56"/>
        <v>8931.3492958999977</v>
      </c>
    </row>
    <row r="3048" spans="1:13" x14ac:dyDescent="0.3">
      <c r="A3048" s="10">
        <v>9</v>
      </c>
      <c r="B3048" s="10" t="s">
        <v>1076</v>
      </c>
      <c r="C3048" s="162" t="s">
        <v>22946</v>
      </c>
      <c r="D3048" s="10" t="s">
        <v>122</v>
      </c>
      <c r="E3048" s="10">
        <v>6177.8861200000001</v>
      </c>
      <c r="F3048" s="10">
        <v>5883.124331</v>
      </c>
      <c r="G3048" s="10">
        <v>1778.3829347000001</v>
      </c>
      <c r="H3048" s="10">
        <v>336.09204999999997</v>
      </c>
      <c r="I3048" s="10">
        <v>218.91279500000002</v>
      </c>
      <c r="J3048" s="10">
        <v>52.971527100000003</v>
      </c>
      <c r="K3048" s="10">
        <v>44.651153665000002</v>
      </c>
      <c r="L3048" s="10">
        <v>12.73850582</v>
      </c>
      <c r="M3048" s="10">
        <f t="shared" si="56"/>
        <v>14504.759417285</v>
      </c>
    </row>
    <row r="3049" spans="1:13" x14ac:dyDescent="0.3">
      <c r="A3049" s="10">
        <v>9</v>
      </c>
      <c r="B3049" s="10" t="s">
        <v>1076</v>
      </c>
      <c r="C3049" s="162" t="s">
        <v>22947</v>
      </c>
      <c r="D3049" s="10" t="s">
        <v>124</v>
      </c>
      <c r="E3049" s="10">
        <v>1875.77646</v>
      </c>
      <c r="F3049" s="10">
        <v>1005.6376302</v>
      </c>
      <c r="G3049" s="10">
        <v>340.63946700000002</v>
      </c>
      <c r="H3049" s="10">
        <v>71.722499999999997</v>
      </c>
      <c r="I3049" s="10">
        <v>56.685977999999999</v>
      </c>
      <c r="J3049" s="10">
        <v>7.2538736283</v>
      </c>
      <c r="K3049" s="10">
        <v>9.2514187999999997</v>
      </c>
      <c r="L3049" s="10">
        <v>2.847</v>
      </c>
      <c r="M3049" s="10">
        <f t="shared" si="56"/>
        <v>3369.8143276282999</v>
      </c>
    </row>
    <row r="3050" spans="1:13" x14ac:dyDescent="0.3">
      <c r="A3050" s="10">
        <v>9</v>
      </c>
      <c r="B3050" s="10" t="s">
        <v>1076</v>
      </c>
      <c r="C3050" s="162" t="s">
        <v>22948</v>
      </c>
      <c r="D3050" s="10" t="s">
        <v>126</v>
      </c>
      <c r="E3050" s="10">
        <v>2257.78253</v>
      </c>
      <c r="F3050" s="10">
        <v>956.47497599999997</v>
      </c>
      <c r="G3050" s="10">
        <v>345.28714200000002</v>
      </c>
      <c r="H3050" s="10">
        <v>637.83799999999997</v>
      </c>
      <c r="I3050" s="10">
        <v>80.383145999999996</v>
      </c>
      <c r="J3050" s="10">
        <v>47.205257600000003</v>
      </c>
      <c r="K3050" s="10">
        <v>7.3565316899999997</v>
      </c>
      <c r="L3050" s="10">
        <v>24.747</v>
      </c>
      <c r="M3050" s="10">
        <f t="shared" si="56"/>
        <v>4357.0745832900002</v>
      </c>
    </row>
    <row r="3051" spans="1:13" x14ac:dyDescent="0.3">
      <c r="A3051" s="10">
        <v>9</v>
      </c>
      <c r="B3051" s="10" t="s">
        <v>1076</v>
      </c>
      <c r="C3051" s="162" t="s">
        <v>22949</v>
      </c>
      <c r="D3051" s="10" t="s">
        <v>127</v>
      </c>
      <c r="E3051" s="10">
        <v>2229.1748699999998</v>
      </c>
      <c r="F3051" s="10">
        <v>1181.9087059999999</v>
      </c>
      <c r="G3051" s="10">
        <v>744.309392</v>
      </c>
      <c r="H3051" s="10">
        <v>234.49950000000001</v>
      </c>
      <c r="I3051" s="10">
        <v>75.082703000000009</v>
      </c>
      <c r="J3051" s="10">
        <v>63.049281800000003</v>
      </c>
      <c r="K3051" s="10">
        <v>20.460627339999998</v>
      </c>
      <c r="L3051" s="10">
        <v>12.697800000000001</v>
      </c>
      <c r="M3051" s="10">
        <f t="shared" si="56"/>
        <v>4561.1828801400006</v>
      </c>
    </row>
    <row r="3052" spans="1:13" x14ac:dyDescent="0.3">
      <c r="A3052" s="10">
        <v>9</v>
      </c>
      <c r="B3052" s="10" t="s">
        <v>1076</v>
      </c>
      <c r="C3052" s="162" t="s">
        <v>22950</v>
      </c>
      <c r="D3052" s="10" t="s">
        <v>129</v>
      </c>
      <c r="E3052" s="10">
        <v>7289.8870999999999</v>
      </c>
      <c r="F3052" s="10">
        <v>2619.7958924</v>
      </c>
      <c r="G3052" s="10">
        <v>828.06081457000005</v>
      </c>
      <c r="H3052" s="10">
        <v>0</v>
      </c>
      <c r="I3052" s="10">
        <v>244.82602</v>
      </c>
      <c r="J3052" s="10">
        <v>135.85126751999999</v>
      </c>
      <c r="K3052" s="10">
        <v>18.618158224999998</v>
      </c>
      <c r="L3052" s="10">
        <v>0</v>
      </c>
      <c r="M3052" s="10">
        <f t="shared" si="56"/>
        <v>11137.039252715</v>
      </c>
    </row>
    <row r="3053" spans="1:13" x14ac:dyDescent="0.3">
      <c r="A3053" s="10">
        <v>9</v>
      </c>
      <c r="B3053" s="10" t="s">
        <v>1076</v>
      </c>
      <c r="C3053" s="162" t="s">
        <v>22951</v>
      </c>
      <c r="D3053" s="10" t="s">
        <v>130</v>
      </c>
      <c r="E3053" s="10">
        <v>884.53528000000006</v>
      </c>
      <c r="F3053" s="10">
        <v>539.70628599999998</v>
      </c>
      <c r="G3053" s="10">
        <v>8.7238170900000007</v>
      </c>
      <c r="H3053" s="10">
        <v>5.9494999999999996</v>
      </c>
      <c r="I3053" s="10">
        <v>27.050787499999998</v>
      </c>
      <c r="J3053" s="10">
        <v>6.4281756000000003</v>
      </c>
      <c r="K3053" s="10">
        <v>0.1655382446</v>
      </c>
      <c r="L3053" s="10">
        <v>0.219</v>
      </c>
      <c r="M3053" s="10">
        <f t="shared" si="56"/>
        <v>1472.7783844346002</v>
      </c>
    </row>
    <row r="3054" spans="1:13" x14ac:dyDescent="0.3">
      <c r="A3054" s="10">
        <v>9</v>
      </c>
      <c r="B3054" s="10" t="s">
        <v>1076</v>
      </c>
      <c r="C3054" s="162" t="s">
        <v>22952</v>
      </c>
      <c r="D3054" s="10" t="s">
        <v>132</v>
      </c>
      <c r="E3054" s="10">
        <v>3191.4675700000003</v>
      </c>
      <c r="F3054" s="10">
        <v>739.80417699999998</v>
      </c>
      <c r="G3054" s="10">
        <v>680.50882000000001</v>
      </c>
      <c r="H3054" s="10">
        <v>0</v>
      </c>
      <c r="I3054" s="10">
        <v>103.790558</v>
      </c>
      <c r="J3054" s="10">
        <v>4.0282061999999996</v>
      </c>
      <c r="K3054" s="10">
        <v>17.068980400000001</v>
      </c>
      <c r="L3054" s="10">
        <v>0</v>
      </c>
      <c r="M3054" s="10">
        <f t="shared" si="56"/>
        <v>4736.6683115999995</v>
      </c>
    </row>
    <row r="3055" spans="1:13" x14ac:dyDescent="0.3">
      <c r="A3055" s="10">
        <v>9</v>
      </c>
      <c r="B3055" s="10" t="s">
        <v>1076</v>
      </c>
      <c r="C3055" s="162" t="s">
        <v>22954</v>
      </c>
      <c r="D3055" s="10" t="s">
        <v>22953</v>
      </c>
      <c r="E3055" s="10">
        <v>40.002453299999999</v>
      </c>
      <c r="F3055" s="10">
        <v>19.126000000000001</v>
      </c>
      <c r="G3055" s="10">
        <v>30.143347259999999</v>
      </c>
      <c r="H3055" s="10">
        <v>0</v>
      </c>
      <c r="I3055" s="10">
        <v>1.1267441699999998</v>
      </c>
      <c r="J3055" s="10">
        <v>3.4711499999999999E-2</v>
      </c>
      <c r="K3055" s="10">
        <v>0.75314059840000003</v>
      </c>
      <c r="L3055" s="10">
        <v>0</v>
      </c>
      <c r="M3055" s="10">
        <f t="shared" si="56"/>
        <v>91.186396828399992</v>
      </c>
    </row>
    <row r="3056" spans="1:13" x14ac:dyDescent="0.3">
      <c r="A3056" s="10">
        <v>9</v>
      </c>
      <c r="B3056" s="10" t="s">
        <v>1076</v>
      </c>
      <c r="C3056" s="162" t="s">
        <v>22955</v>
      </c>
      <c r="D3056" s="10" t="s">
        <v>134</v>
      </c>
      <c r="E3056" s="10">
        <v>1627.8784400000002</v>
      </c>
      <c r="F3056" s="10">
        <v>475.91431299999999</v>
      </c>
      <c r="G3056" s="10">
        <v>712.05071599999997</v>
      </c>
      <c r="H3056" s="10">
        <v>0</v>
      </c>
      <c r="I3056" s="10">
        <v>57.3881722</v>
      </c>
      <c r="J3056" s="10">
        <v>0.56873200000000002</v>
      </c>
      <c r="K3056" s="10">
        <v>18.114988700000001</v>
      </c>
      <c r="L3056" s="10">
        <v>0</v>
      </c>
      <c r="M3056" s="10">
        <f t="shared" si="56"/>
        <v>2891.9153619000008</v>
      </c>
    </row>
    <row r="3057" spans="1:13" x14ac:dyDescent="0.3">
      <c r="A3057" s="10">
        <v>9</v>
      </c>
      <c r="B3057" s="10" t="s">
        <v>1076</v>
      </c>
      <c r="C3057" s="162" t="s">
        <v>22956</v>
      </c>
      <c r="D3057" s="10" t="s">
        <v>135</v>
      </c>
      <c r="E3057" s="10">
        <v>4211.2392899999995</v>
      </c>
      <c r="F3057" s="10">
        <v>869.96159101000001</v>
      </c>
      <c r="G3057" s="10">
        <v>452.61317935</v>
      </c>
      <c r="H3057" s="10">
        <v>231.88445093000001</v>
      </c>
      <c r="I3057" s="10">
        <v>141.35317000000001</v>
      </c>
      <c r="J3057" s="10">
        <v>16.174931714</v>
      </c>
      <c r="K3057" s="10">
        <v>11.001754535</v>
      </c>
      <c r="L3057" s="10">
        <v>8.2124960940000005</v>
      </c>
      <c r="M3057" s="10">
        <f t="shared" si="56"/>
        <v>5942.4408636329999</v>
      </c>
    </row>
    <row r="3058" spans="1:13" x14ac:dyDescent="0.3">
      <c r="A3058" s="10">
        <v>9</v>
      </c>
      <c r="B3058" s="10" t="s">
        <v>1076</v>
      </c>
      <c r="C3058" s="162" t="s">
        <v>22957</v>
      </c>
      <c r="D3058" s="10" t="s">
        <v>137</v>
      </c>
      <c r="E3058" s="10">
        <v>2542.94902</v>
      </c>
      <c r="F3058" s="10">
        <v>1258.5660829999999</v>
      </c>
      <c r="G3058" s="10">
        <v>164.50586999999999</v>
      </c>
      <c r="H3058" s="10">
        <v>68.656499999999994</v>
      </c>
      <c r="I3058" s="10">
        <v>78.357608999999997</v>
      </c>
      <c r="J3058" s="10">
        <v>59.524586143999997</v>
      </c>
      <c r="K3058" s="10">
        <v>5.7798605800000002</v>
      </c>
      <c r="L3058" s="10">
        <v>2.8105000000000002</v>
      </c>
      <c r="M3058" s="10">
        <f t="shared" si="56"/>
        <v>4181.1500287239987</v>
      </c>
    </row>
    <row r="3059" spans="1:13" x14ac:dyDescent="0.3">
      <c r="A3059" s="10">
        <v>9</v>
      </c>
      <c r="B3059" s="10" t="s">
        <v>1076</v>
      </c>
      <c r="C3059" s="162" t="s">
        <v>22958</v>
      </c>
      <c r="D3059" s="10" t="s">
        <v>139</v>
      </c>
      <c r="E3059" s="10">
        <v>4703.6831000000002</v>
      </c>
      <c r="F3059" s="10">
        <v>2236.8087890000002</v>
      </c>
      <c r="G3059" s="10">
        <v>807.47804786999995</v>
      </c>
      <c r="H3059" s="10">
        <v>0</v>
      </c>
      <c r="I3059" s="10">
        <v>161.04994399999998</v>
      </c>
      <c r="J3059" s="10">
        <v>17.907057999999999</v>
      </c>
      <c r="K3059" s="10">
        <v>20.140996393000002</v>
      </c>
      <c r="L3059" s="10">
        <v>0</v>
      </c>
      <c r="M3059" s="10">
        <f t="shared" si="56"/>
        <v>7947.0679352630004</v>
      </c>
    </row>
    <row r="3060" spans="1:13" x14ac:dyDescent="0.3">
      <c r="A3060" s="10">
        <v>9</v>
      </c>
      <c r="B3060" s="10" t="s">
        <v>1076</v>
      </c>
      <c r="C3060" s="162" t="s">
        <v>22959</v>
      </c>
      <c r="D3060" s="10" t="s">
        <v>141</v>
      </c>
      <c r="E3060" s="10">
        <v>1653.5635</v>
      </c>
      <c r="F3060" s="10">
        <v>1087.291215</v>
      </c>
      <c r="G3060" s="10">
        <v>176.06745000000001</v>
      </c>
      <c r="H3060" s="10">
        <v>0</v>
      </c>
      <c r="I3060" s="10">
        <v>56.963135000000001</v>
      </c>
      <c r="J3060" s="10">
        <v>5.1971509999999999</v>
      </c>
      <c r="K3060" s="10">
        <v>4.4145981000000001</v>
      </c>
      <c r="L3060" s="10">
        <v>0</v>
      </c>
      <c r="M3060" s="10">
        <f t="shared" si="56"/>
        <v>2983.4970490999999</v>
      </c>
    </row>
    <row r="3061" spans="1:13" x14ac:dyDescent="0.3">
      <c r="A3061" s="10">
        <v>9</v>
      </c>
      <c r="B3061" s="10" t="s">
        <v>1076</v>
      </c>
      <c r="C3061" s="162" t="s">
        <v>22960</v>
      </c>
      <c r="D3061" s="10" t="s">
        <v>143</v>
      </c>
      <c r="E3061" s="10">
        <v>2057.8354899999999</v>
      </c>
      <c r="F3061" s="10">
        <v>631.89969599999995</v>
      </c>
      <c r="G3061" s="10">
        <v>370.21944000000002</v>
      </c>
      <c r="H3061" s="10">
        <v>0</v>
      </c>
      <c r="I3061" s="10">
        <v>68.599253300000001</v>
      </c>
      <c r="J3061" s="10">
        <v>1.766151</v>
      </c>
      <c r="K3061" s="10">
        <v>9.3241040999999996</v>
      </c>
      <c r="L3061" s="10">
        <v>0</v>
      </c>
      <c r="M3061" s="10">
        <f t="shared" si="56"/>
        <v>3139.6441343999995</v>
      </c>
    </row>
    <row r="3062" spans="1:13" x14ac:dyDescent="0.3">
      <c r="A3062" s="10">
        <v>9</v>
      </c>
      <c r="B3062" s="10" t="s">
        <v>1076</v>
      </c>
      <c r="C3062" s="162" t="s">
        <v>22962</v>
      </c>
      <c r="D3062" s="10" t="s">
        <v>22961</v>
      </c>
      <c r="E3062" s="10">
        <v>400.94405</v>
      </c>
      <c r="F3062" s="10">
        <v>68.324806199999998</v>
      </c>
      <c r="G3062" s="10">
        <v>12.295809200000001</v>
      </c>
      <c r="H3062" s="10">
        <v>0</v>
      </c>
      <c r="I3062" s="10">
        <v>13.7704723</v>
      </c>
      <c r="J3062" s="10">
        <v>4.3577350000000001E-2</v>
      </c>
      <c r="K3062" s="10">
        <v>1.2189536400000001</v>
      </c>
      <c r="L3062" s="10">
        <v>0</v>
      </c>
      <c r="M3062" s="10">
        <f t="shared" si="56"/>
        <v>496.59766869000003</v>
      </c>
    </row>
    <row r="3063" spans="1:13" x14ac:dyDescent="0.3">
      <c r="A3063" s="10">
        <v>9</v>
      </c>
      <c r="B3063" s="10" t="s">
        <v>1076</v>
      </c>
      <c r="C3063" s="162" t="s">
        <v>22963</v>
      </c>
      <c r="D3063" s="10" t="s">
        <v>145</v>
      </c>
      <c r="E3063" s="10">
        <v>4098.0222400000002</v>
      </c>
      <c r="F3063" s="10">
        <v>3211.4548340000001</v>
      </c>
      <c r="G3063" s="10">
        <v>859.64627266000002</v>
      </c>
      <c r="H3063" s="10">
        <v>0</v>
      </c>
      <c r="I3063" s="10">
        <v>143.23712799999998</v>
      </c>
      <c r="J3063" s="10">
        <v>23.386531529999999</v>
      </c>
      <c r="K3063" s="10">
        <v>21.947458664999999</v>
      </c>
      <c r="L3063" s="10">
        <v>0</v>
      </c>
      <c r="M3063" s="10">
        <f t="shared" si="56"/>
        <v>8357.6944648550016</v>
      </c>
    </row>
    <row r="3064" spans="1:13" x14ac:dyDescent="0.3">
      <c r="A3064" s="10">
        <v>9</v>
      </c>
      <c r="B3064" s="10" t="s">
        <v>1076</v>
      </c>
      <c r="C3064" s="162" t="s">
        <v>22964</v>
      </c>
      <c r="D3064" s="10" t="s">
        <v>147</v>
      </c>
      <c r="E3064" s="10">
        <v>330.16519999999997</v>
      </c>
      <c r="F3064" s="10">
        <v>199.342016</v>
      </c>
      <c r="G3064" s="10">
        <v>89.579811000000007</v>
      </c>
      <c r="H3064" s="10">
        <v>0</v>
      </c>
      <c r="I3064" s="10">
        <v>8.7119949999999999</v>
      </c>
      <c r="J3064" s="10">
        <v>0.95211710000000005</v>
      </c>
      <c r="K3064" s="10">
        <v>2.3218382900000001</v>
      </c>
      <c r="L3064" s="10">
        <v>0</v>
      </c>
      <c r="M3064" s="10">
        <f t="shared" si="56"/>
        <v>631.07297739000001</v>
      </c>
    </row>
    <row r="3065" spans="1:13" x14ac:dyDescent="0.3">
      <c r="A3065" s="10">
        <v>9</v>
      </c>
      <c r="B3065" s="10" t="s">
        <v>1076</v>
      </c>
      <c r="C3065" s="162" t="s">
        <v>22965</v>
      </c>
      <c r="D3065" s="10" t="s">
        <v>149</v>
      </c>
      <c r="E3065" s="10">
        <v>3339.8424</v>
      </c>
      <c r="F3065" s="10">
        <v>1770.9058113999999</v>
      </c>
      <c r="G3065" s="10">
        <v>471.56633799999997</v>
      </c>
      <c r="H3065" s="10">
        <v>659.04470000000003</v>
      </c>
      <c r="I3065" s="10">
        <v>98.527328999999995</v>
      </c>
      <c r="J3065" s="10">
        <v>88.838456315000002</v>
      </c>
      <c r="K3065" s="10">
        <v>12.85491259</v>
      </c>
      <c r="L3065" s="10">
        <v>24.710504</v>
      </c>
      <c r="M3065" s="10">
        <f t="shared" si="56"/>
        <v>6466.2904513049989</v>
      </c>
    </row>
    <row r="3066" spans="1:13" x14ac:dyDescent="0.3">
      <c r="A3066" s="10">
        <v>9</v>
      </c>
      <c r="B3066" s="10" t="s">
        <v>1076</v>
      </c>
      <c r="C3066" s="162" t="s">
        <v>22966</v>
      </c>
      <c r="D3066" s="10" t="s">
        <v>151</v>
      </c>
      <c r="E3066" s="10">
        <v>1831.49803</v>
      </c>
      <c r="F3066" s="10">
        <v>1132.6841919999999</v>
      </c>
      <c r="G3066" s="10">
        <v>530.60725565999996</v>
      </c>
      <c r="H3066" s="10">
        <v>338.57352300000002</v>
      </c>
      <c r="I3066" s="10">
        <v>62.177617000000005</v>
      </c>
      <c r="J3066" s="10">
        <v>8.5674410999999999</v>
      </c>
      <c r="K3066" s="10">
        <v>12.86558823</v>
      </c>
      <c r="L3066" s="10">
        <v>12.775000800000001</v>
      </c>
      <c r="M3066" s="10">
        <f t="shared" si="56"/>
        <v>3929.7486477899993</v>
      </c>
    </row>
    <row r="3067" spans="1:13" x14ac:dyDescent="0.3">
      <c r="A3067" s="10">
        <v>9</v>
      </c>
      <c r="B3067" s="10" t="s">
        <v>1076</v>
      </c>
      <c r="C3067" s="162" t="s">
        <v>22968</v>
      </c>
      <c r="D3067" s="10" t="s">
        <v>22967</v>
      </c>
      <c r="E3067" s="10">
        <v>386.75484</v>
      </c>
      <c r="F3067" s="10">
        <v>458.79486400000002</v>
      </c>
      <c r="G3067" s="10">
        <v>310.63660570000002</v>
      </c>
      <c r="H3067" s="10">
        <v>0</v>
      </c>
      <c r="I3067" s="10">
        <v>10.392030200000001</v>
      </c>
      <c r="J3067" s="10">
        <v>3.9997319999999998</v>
      </c>
      <c r="K3067" s="10">
        <v>7.808232158</v>
      </c>
      <c r="L3067" s="10">
        <v>0</v>
      </c>
      <c r="M3067" s="10">
        <f t="shared" si="56"/>
        <v>1178.386304058</v>
      </c>
    </row>
    <row r="3068" spans="1:13" x14ac:dyDescent="0.3">
      <c r="A3068" s="10">
        <v>9</v>
      </c>
      <c r="B3068" s="10" t="s">
        <v>1137</v>
      </c>
      <c r="C3068" s="162" t="s">
        <v>23413</v>
      </c>
      <c r="D3068" s="10" t="s">
        <v>276</v>
      </c>
      <c r="E3068" s="10">
        <v>1084.38726</v>
      </c>
      <c r="F3068" s="10">
        <v>588.05612083999995</v>
      </c>
      <c r="G3068" s="10">
        <v>0</v>
      </c>
      <c r="H3068" s="10">
        <v>128.07300000000001</v>
      </c>
      <c r="I3068" s="10">
        <v>58.332881999999998</v>
      </c>
      <c r="J3068" s="10">
        <v>46.903202251000003</v>
      </c>
      <c r="K3068" s="10">
        <v>0</v>
      </c>
      <c r="L3068" s="10">
        <v>9.8970199999999995</v>
      </c>
      <c r="M3068" s="10">
        <f t="shared" ref="M3068:M3078" si="57">SUM(E3068:L3068)</f>
        <v>1915.6494850910001</v>
      </c>
    </row>
    <row r="3069" spans="1:13" x14ac:dyDescent="0.3">
      <c r="A3069" s="10">
        <v>9</v>
      </c>
      <c r="B3069" s="10" t="s">
        <v>1137</v>
      </c>
      <c r="C3069" s="162" t="s">
        <v>23414</v>
      </c>
      <c r="D3069" s="10" t="s">
        <v>277</v>
      </c>
      <c r="E3069" s="10">
        <v>1315.6580000000001</v>
      </c>
      <c r="F3069" s="10">
        <v>1784.0729567000001</v>
      </c>
      <c r="G3069" s="10">
        <v>0.64303414000000003</v>
      </c>
      <c r="H3069" s="10">
        <v>2857.14768</v>
      </c>
      <c r="I3069" s="10">
        <v>75.762540999999999</v>
      </c>
      <c r="J3069" s="10">
        <v>140.58905077</v>
      </c>
      <c r="K3069" s="10">
        <v>0</v>
      </c>
      <c r="L3069" s="10">
        <v>184.419759</v>
      </c>
      <c r="M3069" s="10">
        <f t="shared" si="57"/>
        <v>6358.2930216100003</v>
      </c>
    </row>
    <row r="3070" spans="1:13" x14ac:dyDescent="0.3">
      <c r="A3070" s="10">
        <v>9</v>
      </c>
      <c r="B3070" s="10" t="s">
        <v>1137</v>
      </c>
      <c r="C3070" s="162" t="s">
        <v>23416</v>
      </c>
      <c r="D3070" s="10" t="s">
        <v>23415</v>
      </c>
      <c r="E3070" s="10">
        <v>0</v>
      </c>
      <c r="F3070" s="10">
        <v>9.3540200000000004E-2</v>
      </c>
      <c r="G3070" s="10">
        <v>0</v>
      </c>
      <c r="H3070" s="10">
        <v>14.35327</v>
      </c>
      <c r="I3070" s="10">
        <v>0</v>
      </c>
      <c r="J3070" s="10">
        <v>5.6722400000000003E-3</v>
      </c>
      <c r="K3070" s="10">
        <v>0</v>
      </c>
      <c r="L3070" s="10">
        <v>0.86946699999999999</v>
      </c>
      <c r="M3070" s="10">
        <f t="shared" si="57"/>
        <v>15.321949440000001</v>
      </c>
    </row>
    <row r="3071" spans="1:13" x14ac:dyDescent="0.3">
      <c r="A3071" s="10">
        <v>9</v>
      </c>
      <c r="B3071" s="10" t="s">
        <v>1137</v>
      </c>
      <c r="C3071" s="162" t="s">
        <v>23417</v>
      </c>
      <c r="D3071" s="10" t="s">
        <v>1138</v>
      </c>
      <c r="E3071" s="10">
        <v>210.736029</v>
      </c>
      <c r="F3071" s="10">
        <v>282.47147017999998</v>
      </c>
      <c r="G3071" s="10">
        <v>0.77494200000000002</v>
      </c>
      <c r="H3071" s="10">
        <v>429.44171691000003</v>
      </c>
      <c r="I3071" s="10">
        <v>11.2104415</v>
      </c>
      <c r="J3071" s="10">
        <v>20.788808324000001</v>
      </c>
      <c r="K3071" s="10">
        <v>0</v>
      </c>
      <c r="L3071" s="10">
        <v>21.430797391999999</v>
      </c>
      <c r="M3071" s="10">
        <f t="shared" si="57"/>
        <v>976.85420530600004</v>
      </c>
    </row>
    <row r="3072" spans="1:13" x14ac:dyDescent="0.3">
      <c r="A3072" s="10">
        <v>9</v>
      </c>
      <c r="B3072" s="10" t="s">
        <v>1137</v>
      </c>
      <c r="C3072" s="162" t="s">
        <v>23418</v>
      </c>
      <c r="D3072" s="10" t="s">
        <v>1139</v>
      </c>
      <c r="E3072" s="10">
        <v>466.17311000000001</v>
      </c>
      <c r="F3072" s="10">
        <v>366.81056109999997</v>
      </c>
      <c r="G3072" s="10">
        <v>0.2207259</v>
      </c>
      <c r="H3072" s="10">
        <v>1465.9509</v>
      </c>
      <c r="I3072" s="10">
        <v>26.0194182</v>
      </c>
      <c r="J3072" s="10">
        <v>28.416780494000001</v>
      </c>
      <c r="K3072" s="10">
        <v>0</v>
      </c>
      <c r="L3072" s="10">
        <v>96.560175000000001</v>
      </c>
      <c r="M3072" s="10">
        <f t="shared" si="57"/>
        <v>2450.1516706940001</v>
      </c>
    </row>
    <row r="3073" spans="1:13" x14ac:dyDescent="0.3">
      <c r="A3073" s="10">
        <v>9</v>
      </c>
      <c r="B3073" s="10" t="s">
        <v>1224</v>
      </c>
      <c r="C3073" s="164" t="s">
        <v>25147</v>
      </c>
      <c r="D3073" s="10" t="s">
        <v>27355</v>
      </c>
      <c r="E3073" s="10">
        <v>242.000688</v>
      </c>
      <c r="F3073" s="10">
        <v>245.25885259</v>
      </c>
      <c r="G3073" s="10">
        <v>0</v>
      </c>
      <c r="H3073" s="10">
        <v>0</v>
      </c>
      <c r="I3073" s="10">
        <v>13.385795700000001</v>
      </c>
      <c r="J3073" s="10">
        <v>20.288200973999999</v>
      </c>
      <c r="K3073" s="10">
        <v>0</v>
      </c>
      <c r="L3073" s="10">
        <v>0</v>
      </c>
      <c r="M3073" s="10">
        <f t="shared" si="57"/>
        <v>520.93353726400005</v>
      </c>
    </row>
    <row r="3074" spans="1:13" x14ac:dyDescent="0.3">
      <c r="A3074" s="10">
        <v>9</v>
      </c>
      <c r="B3074" s="10" t="s">
        <v>1224</v>
      </c>
      <c r="C3074" s="164" t="s">
        <v>25123</v>
      </c>
      <c r="D3074" s="10" t="s">
        <v>572</v>
      </c>
      <c r="E3074" s="10">
        <v>544.78438000000006</v>
      </c>
      <c r="F3074" s="10">
        <v>116.90662691</v>
      </c>
      <c r="G3074" s="10">
        <v>320.46153509999999</v>
      </c>
      <c r="H3074" s="10">
        <v>0</v>
      </c>
      <c r="I3074" s="10">
        <v>24.651479299999998</v>
      </c>
      <c r="J3074" s="10">
        <v>8.1916196935999999</v>
      </c>
      <c r="K3074" s="10">
        <v>9.7520280540000002</v>
      </c>
      <c r="L3074" s="10">
        <v>0</v>
      </c>
      <c r="M3074" s="10">
        <f t="shared" si="57"/>
        <v>1024.7476690576002</v>
      </c>
    </row>
    <row r="3075" spans="1:13" x14ac:dyDescent="0.3">
      <c r="A3075" s="10">
        <v>9</v>
      </c>
      <c r="B3075" s="10" t="s">
        <v>1224</v>
      </c>
      <c r="C3075" s="164" t="s">
        <v>25124</v>
      </c>
      <c r="D3075" s="10" t="s">
        <v>321</v>
      </c>
      <c r="E3075" s="10">
        <v>11451.03649</v>
      </c>
      <c r="F3075" s="10">
        <v>9198.9902199999997</v>
      </c>
      <c r="G3075" s="10">
        <v>933.92525709999995</v>
      </c>
      <c r="H3075" s="10">
        <v>0</v>
      </c>
      <c r="I3075" s="10">
        <v>513.32631000000003</v>
      </c>
      <c r="J3075" s="10">
        <v>751.56808703000002</v>
      </c>
      <c r="K3075" s="10">
        <v>28.868005799999999</v>
      </c>
      <c r="L3075" s="10">
        <v>0</v>
      </c>
      <c r="M3075" s="10">
        <f t="shared" si="57"/>
        <v>22877.714369929996</v>
      </c>
    </row>
    <row r="3076" spans="1:13" x14ac:dyDescent="0.3">
      <c r="A3076" s="10">
        <v>9</v>
      </c>
      <c r="B3076" s="10" t="s">
        <v>1224</v>
      </c>
      <c r="C3076" s="164" t="s">
        <v>25125</v>
      </c>
      <c r="D3076" s="10" t="s">
        <v>159</v>
      </c>
      <c r="E3076" s="10">
        <v>577.39476000000002</v>
      </c>
      <c r="F3076" s="10">
        <v>246.90032977000001</v>
      </c>
      <c r="G3076" s="10">
        <v>0</v>
      </c>
      <c r="H3076" s="10">
        <v>0</v>
      </c>
      <c r="I3076" s="10">
        <v>32.258524700000002</v>
      </c>
      <c r="J3076" s="10">
        <v>20.078475977</v>
      </c>
      <c r="K3076" s="10">
        <v>0</v>
      </c>
      <c r="L3076" s="10">
        <v>0</v>
      </c>
      <c r="M3076" s="10">
        <f t="shared" si="57"/>
        <v>876.632090447</v>
      </c>
    </row>
    <row r="3077" spans="1:13" x14ac:dyDescent="0.3">
      <c r="A3077" s="10">
        <v>9</v>
      </c>
      <c r="B3077" s="10" t="s">
        <v>1224</v>
      </c>
      <c r="C3077" s="164" t="s">
        <v>25127</v>
      </c>
      <c r="D3077" s="10" t="s">
        <v>25126</v>
      </c>
      <c r="E3077" s="10">
        <v>1567.7593999999999</v>
      </c>
      <c r="F3077" s="10">
        <v>266.97052788000002</v>
      </c>
      <c r="G3077" s="10">
        <v>1922.7153315</v>
      </c>
      <c r="H3077" s="10">
        <v>0</v>
      </c>
      <c r="I3077" s="10">
        <v>62.448532800000002</v>
      </c>
      <c r="J3077" s="10">
        <v>22.474866878</v>
      </c>
      <c r="K3077" s="10">
        <v>58.88307271</v>
      </c>
      <c r="L3077" s="10">
        <v>0</v>
      </c>
      <c r="M3077" s="10">
        <f t="shared" si="57"/>
        <v>3901.2517317679994</v>
      </c>
    </row>
    <row r="3078" spans="1:13" x14ac:dyDescent="0.3">
      <c r="A3078" s="10">
        <v>9</v>
      </c>
      <c r="B3078" s="10" t="s">
        <v>1224</v>
      </c>
      <c r="C3078" s="164" t="s">
        <v>25129</v>
      </c>
      <c r="D3078" s="10" t="s">
        <v>25128</v>
      </c>
      <c r="E3078" s="10">
        <v>75.125941000000012</v>
      </c>
      <c r="F3078" s="10">
        <v>24.794520874</v>
      </c>
      <c r="G3078" s="10">
        <v>0</v>
      </c>
      <c r="H3078" s="10">
        <v>0</v>
      </c>
      <c r="I3078" s="10">
        <v>3.69384354</v>
      </c>
      <c r="J3078" s="10">
        <v>2.1063455224999998</v>
      </c>
      <c r="K3078" s="10">
        <v>0</v>
      </c>
      <c r="L3078" s="10">
        <v>0</v>
      </c>
      <c r="M3078" s="10">
        <f t="shared" si="57"/>
        <v>105.72065093650002</v>
      </c>
    </row>
    <row r="3079" spans="1:13" x14ac:dyDescent="0.3">
      <c r="A3079" s="10">
        <v>9</v>
      </c>
      <c r="B3079" s="10" t="s">
        <v>1224</v>
      </c>
      <c r="C3079" s="164" t="s">
        <v>25131</v>
      </c>
      <c r="D3079" s="10" t="s">
        <v>25130</v>
      </c>
      <c r="E3079" s="10">
        <v>284.25485500000002</v>
      </c>
      <c r="F3079" s="10">
        <v>135.67790489999999</v>
      </c>
      <c r="G3079" s="10">
        <v>385.95764000000003</v>
      </c>
      <c r="H3079" s="10">
        <v>0</v>
      </c>
      <c r="I3079" s="10">
        <v>9.3319575100000005</v>
      </c>
      <c r="J3079" s="10">
        <v>11.358547895999999</v>
      </c>
      <c r="K3079" s="10">
        <v>11.966474</v>
      </c>
      <c r="L3079" s="10">
        <v>0</v>
      </c>
      <c r="M3079" s="10">
        <f t="shared" ref="M3079:M3142" si="58">SUM(E3079:L3079)</f>
        <v>838.54737930600004</v>
      </c>
    </row>
    <row r="3080" spans="1:13" x14ac:dyDescent="0.3">
      <c r="A3080" s="10">
        <v>9</v>
      </c>
      <c r="B3080" s="10" t="s">
        <v>1224</v>
      </c>
      <c r="C3080" s="164" t="s">
        <v>25132</v>
      </c>
      <c r="D3080" s="10" t="s">
        <v>85</v>
      </c>
      <c r="E3080" s="10">
        <v>719.32191799999998</v>
      </c>
      <c r="F3080" s="10">
        <v>175.09450373999999</v>
      </c>
      <c r="G3080" s="10">
        <v>1053.307288</v>
      </c>
      <c r="H3080" s="10">
        <v>0</v>
      </c>
      <c r="I3080" s="10">
        <v>27.4703625</v>
      </c>
      <c r="J3080" s="10">
        <v>14.873889309000001</v>
      </c>
      <c r="K3080" s="10">
        <v>32.33085122</v>
      </c>
      <c r="L3080" s="10">
        <v>0</v>
      </c>
      <c r="M3080" s="10">
        <f t="shared" si="58"/>
        <v>2022.398812769</v>
      </c>
    </row>
    <row r="3081" spans="1:13" x14ac:dyDescent="0.3">
      <c r="A3081" s="10">
        <v>9</v>
      </c>
      <c r="B3081" s="10" t="s">
        <v>1224</v>
      </c>
      <c r="C3081" s="164" t="s">
        <v>25134</v>
      </c>
      <c r="D3081" s="10" t="s">
        <v>25133</v>
      </c>
      <c r="E3081" s="10">
        <v>304.81445600000001</v>
      </c>
      <c r="F3081" s="10">
        <v>53.743081322000002</v>
      </c>
      <c r="G3081" s="10">
        <v>397.48953999999998</v>
      </c>
      <c r="H3081" s="10">
        <v>0</v>
      </c>
      <c r="I3081" s="10">
        <v>10.783136299999999</v>
      </c>
      <c r="J3081" s="10">
        <v>4.1527928179</v>
      </c>
      <c r="K3081" s="10">
        <v>11.980314999999999</v>
      </c>
      <c r="L3081" s="10">
        <v>0</v>
      </c>
      <c r="M3081" s="10">
        <f t="shared" si="58"/>
        <v>782.96332143990003</v>
      </c>
    </row>
    <row r="3082" spans="1:13" x14ac:dyDescent="0.3">
      <c r="A3082" s="10">
        <v>9</v>
      </c>
      <c r="B3082" s="10" t="s">
        <v>1224</v>
      </c>
      <c r="C3082" s="164" t="s">
        <v>25135</v>
      </c>
      <c r="D3082" s="10" t="s">
        <v>556</v>
      </c>
      <c r="E3082" s="10">
        <v>121.28819700000001</v>
      </c>
      <c r="F3082" s="10">
        <v>35.835100582999999</v>
      </c>
      <c r="G3082" s="10">
        <v>962.96882300000004</v>
      </c>
      <c r="H3082" s="10">
        <v>0</v>
      </c>
      <c r="I3082" s="10">
        <v>6.3125405300000006</v>
      </c>
      <c r="J3082" s="10">
        <v>3.1043845488000001</v>
      </c>
      <c r="K3082" s="10">
        <v>29.854589000000001</v>
      </c>
      <c r="L3082" s="10">
        <v>0</v>
      </c>
      <c r="M3082" s="10">
        <f t="shared" si="58"/>
        <v>1159.3636346618</v>
      </c>
    </row>
    <row r="3083" spans="1:13" x14ac:dyDescent="0.3">
      <c r="A3083" s="10">
        <v>9</v>
      </c>
      <c r="B3083" s="10" t="s">
        <v>1224</v>
      </c>
      <c r="C3083" s="164" t="s">
        <v>25136</v>
      </c>
      <c r="D3083" s="10" t="s">
        <v>524</v>
      </c>
      <c r="E3083" s="10">
        <v>668.04930999999999</v>
      </c>
      <c r="F3083" s="10">
        <v>199.98485604000001</v>
      </c>
      <c r="G3083" s="10">
        <v>76.222764119999994</v>
      </c>
      <c r="H3083" s="10">
        <v>0</v>
      </c>
      <c r="I3083" s="10">
        <v>35.205137100000002</v>
      </c>
      <c r="J3083" s="10">
        <v>16.461105916000001</v>
      </c>
      <c r="K3083" s="10">
        <v>2.269996356</v>
      </c>
      <c r="L3083" s="10">
        <v>0</v>
      </c>
      <c r="M3083" s="10">
        <f t="shared" si="58"/>
        <v>998.19316953199984</v>
      </c>
    </row>
    <row r="3084" spans="1:13" x14ac:dyDescent="0.3">
      <c r="A3084" s="10">
        <v>9</v>
      </c>
      <c r="B3084" s="10" t="s">
        <v>1224</v>
      </c>
      <c r="C3084" s="164" t="s">
        <v>25137</v>
      </c>
      <c r="D3084" s="10" t="s">
        <v>23034</v>
      </c>
      <c r="E3084" s="10">
        <v>117.11686900000001</v>
      </c>
      <c r="F3084" s="10">
        <v>18.508067773</v>
      </c>
      <c r="G3084" s="10">
        <v>31.404976399999999</v>
      </c>
      <c r="H3084" s="10">
        <v>0</v>
      </c>
      <c r="I3084" s="10">
        <v>6.0672904599999997</v>
      </c>
      <c r="J3084" s="10">
        <v>0.53187332679999999</v>
      </c>
      <c r="K3084" s="10">
        <v>0.71120095000000005</v>
      </c>
      <c r="L3084" s="10">
        <v>0</v>
      </c>
      <c r="M3084" s="10">
        <f t="shared" si="58"/>
        <v>174.34027790980002</v>
      </c>
    </row>
    <row r="3085" spans="1:13" x14ac:dyDescent="0.3">
      <c r="A3085" s="10">
        <v>9</v>
      </c>
      <c r="B3085" s="10" t="s">
        <v>1224</v>
      </c>
      <c r="C3085" s="164" t="s">
        <v>25139</v>
      </c>
      <c r="D3085" s="10" t="s">
        <v>25138</v>
      </c>
      <c r="E3085" s="10">
        <v>510.0163</v>
      </c>
      <c r="F3085" s="10">
        <v>164.55106308000001</v>
      </c>
      <c r="G3085" s="10">
        <v>0</v>
      </c>
      <c r="H3085" s="10">
        <v>0</v>
      </c>
      <c r="I3085" s="10">
        <v>28.529823</v>
      </c>
      <c r="J3085" s="10">
        <v>13.288844231000001</v>
      </c>
      <c r="K3085" s="10">
        <v>0</v>
      </c>
      <c r="L3085" s="10">
        <v>0</v>
      </c>
      <c r="M3085" s="10">
        <f t="shared" si="58"/>
        <v>716.3860303109999</v>
      </c>
    </row>
    <row r="3086" spans="1:13" x14ac:dyDescent="0.3">
      <c r="A3086" s="10">
        <v>9</v>
      </c>
      <c r="B3086" s="10" t="s">
        <v>1224</v>
      </c>
      <c r="C3086" s="164" t="s">
        <v>25141</v>
      </c>
      <c r="D3086" s="10" t="s">
        <v>25140</v>
      </c>
      <c r="E3086" s="10">
        <v>818.14553599999999</v>
      </c>
      <c r="F3086" s="10">
        <v>65.054643498999994</v>
      </c>
      <c r="G3086" s="10">
        <v>619.34869000000003</v>
      </c>
      <c r="H3086" s="10">
        <v>0</v>
      </c>
      <c r="I3086" s="10">
        <v>26.469912799999999</v>
      </c>
      <c r="J3086" s="10">
        <v>4.5299107946000001</v>
      </c>
      <c r="K3086" s="10">
        <v>19.202666499999999</v>
      </c>
      <c r="L3086" s="10">
        <v>0</v>
      </c>
      <c r="M3086" s="10">
        <f t="shared" si="58"/>
        <v>1552.7513595936</v>
      </c>
    </row>
    <row r="3087" spans="1:13" x14ac:dyDescent="0.3">
      <c r="A3087" s="10">
        <v>9</v>
      </c>
      <c r="B3087" s="10" t="s">
        <v>1224</v>
      </c>
      <c r="C3087" s="164" t="s">
        <v>25143</v>
      </c>
      <c r="D3087" s="10" t="s">
        <v>25142</v>
      </c>
      <c r="E3087" s="10">
        <v>35.451566</v>
      </c>
      <c r="F3087" s="10">
        <v>7.2951718324000003</v>
      </c>
      <c r="G3087" s="10">
        <v>63.373517</v>
      </c>
      <c r="H3087" s="10">
        <v>0</v>
      </c>
      <c r="I3087" s="10">
        <v>1.9897930399999999</v>
      </c>
      <c r="J3087" s="10">
        <v>0.61883017169999999</v>
      </c>
      <c r="K3087" s="10">
        <v>1.9648741000000001</v>
      </c>
      <c r="L3087" s="10">
        <v>0</v>
      </c>
      <c r="M3087" s="10">
        <f t="shared" si="58"/>
        <v>110.6937521441</v>
      </c>
    </row>
    <row r="3088" spans="1:13" x14ac:dyDescent="0.3">
      <c r="A3088" s="10">
        <v>9</v>
      </c>
      <c r="B3088" s="10" t="s">
        <v>1224</v>
      </c>
      <c r="C3088" s="164" t="s">
        <v>25144</v>
      </c>
      <c r="D3088" s="10" t="s">
        <v>576</v>
      </c>
      <c r="E3088" s="10">
        <v>3679.8457600000002</v>
      </c>
      <c r="F3088" s="10">
        <v>1837.3144791</v>
      </c>
      <c r="G3088" s="10">
        <v>444.65025740999999</v>
      </c>
      <c r="H3088" s="10">
        <v>0</v>
      </c>
      <c r="I3088" s="10">
        <v>162.35126399999999</v>
      </c>
      <c r="J3088" s="10">
        <v>146.99140412</v>
      </c>
      <c r="K3088" s="10">
        <v>12.480865502</v>
      </c>
      <c r="L3088" s="10">
        <v>0</v>
      </c>
      <c r="M3088" s="10">
        <f t="shared" si="58"/>
        <v>6283.6340301319988</v>
      </c>
    </row>
    <row r="3089" spans="1:13" x14ac:dyDescent="0.3">
      <c r="A3089" s="10">
        <v>9</v>
      </c>
      <c r="B3089" s="10" t="s">
        <v>1224</v>
      </c>
      <c r="C3089" s="164" t="s">
        <v>25145</v>
      </c>
      <c r="D3089" s="10" t="s">
        <v>578</v>
      </c>
      <c r="E3089" s="10">
        <v>206.976471</v>
      </c>
      <c r="F3089" s="10">
        <v>98.165372649000005</v>
      </c>
      <c r="G3089" s="10">
        <v>59.398598900000003</v>
      </c>
      <c r="H3089" s="10">
        <v>0</v>
      </c>
      <c r="I3089" s="10">
        <v>10.872059199999999</v>
      </c>
      <c r="J3089" s="10">
        <v>7.9151813940000002</v>
      </c>
      <c r="K3089" s="10">
        <v>1.34515008</v>
      </c>
      <c r="L3089" s="10">
        <v>0</v>
      </c>
      <c r="M3089" s="10">
        <f t="shared" si="58"/>
        <v>384.67283322300005</v>
      </c>
    </row>
    <row r="3090" spans="1:13" x14ac:dyDescent="0.3">
      <c r="A3090" s="9" t="s">
        <v>27356</v>
      </c>
      <c r="C3090" s="164"/>
      <c r="E3090" s="151">
        <f>SUBTOTAL(9,E2995:E3089)</f>
        <v>344089.8495123001</v>
      </c>
      <c r="F3090" s="154">
        <f t="shared" ref="F3090:L3090" si="59">SUBTOTAL(9,F2995:F3089)</f>
        <v>120358.66976027541</v>
      </c>
      <c r="G3090" s="11">
        <f t="shared" si="59"/>
        <v>73321.06145947898</v>
      </c>
      <c r="H3090" s="11">
        <f t="shared" si="59"/>
        <v>25165.330258429996</v>
      </c>
      <c r="I3090" s="12">
        <f t="shared" si="59"/>
        <v>13048.364988740008</v>
      </c>
      <c r="J3090" s="12">
        <f t="shared" si="59"/>
        <v>5472.4867705737024</v>
      </c>
      <c r="K3090" s="11">
        <f t="shared" si="59"/>
        <v>2116.5146428687999</v>
      </c>
      <c r="L3090" s="11">
        <f t="shared" si="59"/>
        <v>1040.6909056220002</v>
      </c>
    </row>
    <row r="3091" spans="1:13" x14ac:dyDescent="0.3">
      <c r="A3091" s="10">
        <v>10</v>
      </c>
      <c r="B3091" s="10" t="s">
        <v>1049</v>
      </c>
      <c r="C3091" s="162" t="s">
        <v>22714</v>
      </c>
      <c r="D3091" s="10" t="s">
        <v>27357</v>
      </c>
      <c r="E3091" s="10">
        <v>4.0970366799999995</v>
      </c>
      <c r="F3091" s="10">
        <v>23.235731556000001</v>
      </c>
      <c r="G3091" s="10">
        <v>0</v>
      </c>
      <c r="H3091" s="10">
        <v>1109.4054799999999</v>
      </c>
      <c r="I3091" s="10">
        <v>0.22635101600000002</v>
      </c>
      <c r="J3091" s="10">
        <v>1.7843058035999999</v>
      </c>
      <c r="K3091" s="10">
        <v>0</v>
      </c>
      <c r="L3091" s="10">
        <v>71.875608900000003</v>
      </c>
      <c r="M3091" s="10">
        <f t="shared" si="58"/>
        <v>1210.6245139556002</v>
      </c>
    </row>
    <row r="3092" spans="1:13" x14ac:dyDescent="0.3">
      <c r="A3092" s="10">
        <v>10</v>
      </c>
      <c r="B3092" s="10" t="s">
        <v>1049</v>
      </c>
      <c r="C3092" s="162" t="s">
        <v>22716</v>
      </c>
      <c r="D3092" s="10" t="s">
        <v>27358</v>
      </c>
      <c r="E3092" s="10">
        <v>162.8277319</v>
      </c>
      <c r="F3092" s="10">
        <v>41.913649546000002</v>
      </c>
      <c r="G3092" s="10">
        <v>0</v>
      </c>
      <c r="H3092" s="10">
        <v>851.97313579000001</v>
      </c>
      <c r="I3092" s="10">
        <v>8.8208971200000015</v>
      </c>
      <c r="J3092" s="10">
        <v>3.4354789147</v>
      </c>
      <c r="K3092" s="10">
        <v>0</v>
      </c>
      <c r="L3092" s="10">
        <v>34.926193380000001</v>
      </c>
      <c r="M3092" s="10">
        <f t="shared" si="58"/>
        <v>1103.8970866507002</v>
      </c>
    </row>
    <row r="3093" spans="1:13" x14ac:dyDescent="0.3">
      <c r="A3093" s="10">
        <v>10</v>
      </c>
      <c r="B3093" s="10" t="s">
        <v>1049</v>
      </c>
      <c r="C3093" s="162" t="s">
        <v>22718</v>
      </c>
      <c r="D3093" s="10" t="s">
        <v>1050</v>
      </c>
      <c r="E3093" s="10">
        <v>2189.75974</v>
      </c>
      <c r="F3093" s="10">
        <v>1028.0219591</v>
      </c>
      <c r="G3093" s="10">
        <v>326.74775520999998</v>
      </c>
      <c r="H3093" s="10">
        <v>200.36060000000001</v>
      </c>
      <c r="I3093" s="10">
        <v>93.790097000000003</v>
      </c>
      <c r="J3093" s="10">
        <v>81.019816779999999</v>
      </c>
      <c r="K3093" s="10">
        <v>7.8059786357999998</v>
      </c>
      <c r="L3093" s="10">
        <v>11.414835</v>
      </c>
      <c r="M3093" s="10">
        <f t="shared" si="58"/>
        <v>3938.9207817257998</v>
      </c>
    </row>
    <row r="3094" spans="1:13" x14ac:dyDescent="0.3">
      <c r="A3094" s="10">
        <v>10</v>
      </c>
      <c r="B3094" s="10" t="s">
        <v>1049</v>
      </c>
      <c r="C3094" s="162" t="s">
        <v>22720</v>
      </c>
      <c r="D3094" s="10" t="s">
        <v>27359</v>
      </c>
      <c r="E3094" s="10">
        <v>22.6303105</v>
      </c>
      <c r="F3094" s="10">
        <v>59.464674090999999</v>
      </c>
      <c r="G3094" s="10">
        <v>0</v>
      </c>
      <c r="H3094" s="10">
        <v>11.437011999999999</v>
      </c>
      <c r="I3094" s="10">
        <v>0.99200492800000006</v>
      </c>
      <c r="J3094" s="10">
        <v>3.6744527796000002</v>
      </c>
      <c r="K3094" s="10">
        <v>0</v>
      </c>
      <c r="L3094" s="10">
        <v>0.37113365999999998</v>
      </c>
      <c r="M3094" s="10">
        <f t="shared" si="58"/>
        <v>98.569587958599996</v>
      </c>
    </row>
    <row r="3095" spans="1:13" x14ac:dyDescent="0.3">
      <c r="A3095" s="10">
        <v>10</v>
      </c>
      <c r="B3095" s="10" t="s">
        <v>1049</v>
      </c>
      <c r="C3095" s="162" t="s">
        <v>22722</v>
      </c>
      <c r="D3095" s="10" t="s">
        <v>27360</v>
      </c>
      <c r="E3095" s="10">
        <v>6.0376328300000006</v>
      </c>
      <c r="F3095" s="10">
        <v>2.3744724103000001</v>
      </c>
      <c r="G3095" s="10">
        <v>0</v>
      </c>
      <c r="H3095" s="10">
        <v>70.932629000000006</v>
      </c>
      <c r="I3095" s="10">
        <v>0.30569934900000001</v>
      </c>
      <c r="J3095" s="10">
        <v>0.1405897009</v>
      </c>
      <c r="K3095" s="10">
        <v>0</v>
      </c>
      <c r="L3095" s="10">
        <v>2.2864301999999999</v>
      </c>
      <c r="M3095" s="10">
        <f t="shared" si="58"/>
        <v>82.077453490199986</v>
      </c>
    </row>
    <row r="3096" spans="1:13" x14ac:dyDescent="0.3">
      <c r="A3096" s="10">
        <v>10</v>
      </c>
      <c r="B3096" s="10" t="s">
        <v>1049</v>
      </c>
      <c r="C3096" s="162" t="s">
        <v>22724</v>
      </c>
      <c r="D3096" s="10" t="s">
        <v>38</v>
      </c>
      <c r="E3096" s="10">
        <v>33.404978999999997</v>
      </c>
      <c r="F3096" s="10">
        <v>1.9258049770000001</v>
      </c>
      <c r="G3096" s="10">
        <v>3</v>
      </c>
      <c r="H3096" s="10">
        <v>0</v>
      </c>
      <c r="I3096" s="10">
        <v>1.8069971</v>
      </c>
      <c r="J3096" s="10">
        <v>8.0766781600000004E-2</v>
      </c>
      <c r="K3096" s="10">
        <v>0</v>
      </c>
      <c r="L3096" s="10">
        <v>0</v>
      </c>
      <c r="M3096" s="10">
        <f t="shared" si="58"/>
        <v>40.21854785859999</v>
      </c>
    </row>
    <row r="3097" spans="1:13" x14ac:dyDescent="0.3">
      <c r="A3097" s="10">
        <v>10</v>
      </c>
      <c r="B3097" s="10" t="s">
        <v>1049</v>
      </c>
      <c r="C3097" s="162" t="s">
        <v>22726</v>
      </c>
      <c r="D3097" s="10" t="s">
        <v>27361</v>
      </c>
      <c r="E3097" s="10">
        <v>20.844807299999999</v>
      </c>
      <c r="F3097" s="10">
        <v>15.476432568</v>
      </c>
      <c r="G3097" s="10">
        <v>0</v>
      </c>
      <c r="H3097" s="10">
        <v>21.36193278</v>
      </c>
      <c r="I3097" s="10">
        <v>1.084432348</v>
      </c>
      <c r="J3097" s="10">
        <v>0.97104936109999995</v>
      </c>
      <c r="K3097" s="10">
        <v>0</v>
      </c>
      <c r="L3097" s="10">
        <v>0.68483651899999998</v>
      </c>
      <c r="M3097" s="10">
        <f t="shared" si="58"/>
        <v>60.423490876099997</v>
      </c>
    </row>
    <row r="3098" spans="1:13" x14ac:dyDescent="0.3">
      <c r="A3098" s="10">
        <v>10</v>
      </c>
      <c r="B3098" s="10" t="s">
        <v>1049</v>
      </c>
      <c r="C3098" s="162" t="s">
        <v>22728</v>
      </c>
      <c r="D3098" s="10" t="s">
        <v>39</v>
      </c>
      <c r="E3098" s="10">
        <v>1159.8034400000001</v>
      </c>
      <c r="F3098" s="10">
        <v>253.81388358999999</v>
      </c>
      <c r="G3098" s="10">
        <v>115.9957563</v>
      </c>
      <c r="H3098" s="10">
        <v>0.85869099999999998</v>
      </c>
      <c r="I3098" s="10">
        <v>51.851739899999998</v>
      </c>
      <c r="J3098" s="10">
        <v>21.415964331000001</v>
      </c>
      <c r="K3098" s="10">
        <v>3.1322121100000002</v>
      </c>
      <c r="L3098" s="10">
        <v>6.3732300000000006E-2</v>
      </c>
      <c r="M3098" s="10">
        <f t="shared" si="58"/>
        <v>1606.935419531</v>
      </c>
    </row>
    <row r="3099" spans="1:13" x14ac:dyDescent="0.3">
      <c r="A3099" s="10">
        <v>10</v>
      </c>
      <c r="B3099" s="10" t="s">
        <v>1049</v>
      </c>
      <c r="C3099" s="162" t="s">
        <v>22730</v>
      </c>
      <c r="D3099" s="10" t="s">
        <v>27362</v>
      </c>
      <c r="E3099" s="10">
        <v>56.73789</v>
      </c>
      <c r="F3099" s="10">
        <v>3.8134992917999999</v>
      </c>
      <c r="G3099" s="10">
        <v>0</v>
      </c>
      <c r="H3099" s="10">
        <v>1231.248979</v>
      </c>
      <c r="I3099" s="10">
        <v>3.0387626000000001</v>
      </c>
      <c r="J3099" s="10">
        <v>0.27335531340000002</v>
      </c>
      <c r="K3099" s="10">
        <v>0</v>
      </c>
      <c r="L3099" s="10">
        <v>78.263352499999996</v>
      </c>
      <c r="M3099" s="10">
        <f t="shared" si="58"/>
        <v>1373.3758387051998</v>
      </c>
    </row>
    <row r="3100" spans="1:13" x14ac:dyDescent="0.3">
      <c r="A3100" s="10">
        <v>10</v>
      </c>
      <c r="B3100" s="10" t="s">
        <v>1049</v>
      </c>
      <c r="C3100" s="162" t="s">
        <v>22734</v>
      </c>
      <c r="D3100" s="10" t="s">
        <v>1053</v>
      </c>
      <c r="E3100" s="10">
        <v>204.320032</v>
      </c>
      <c r="F3100" s="10">
        <v>59.989813312999999</v>
      </c>
      <c r="G3100" s="10">
        <v>0</v>
      </c>
      <c r="H3100" s="10">
        <v>3025.9961499999999</v>
      </c>
      <c r="I3100" s="10">
        <v>12.0694532</v>
      </c>
      <c r="J3100" s="10">
        <v>4.8426958040999999</v>
      </c>
      <c r="K3100" s="10">
        <v>0</v>
      </c>
      <c r="L3100" s="10">
        <v>173.05350999999999</v>
      </c>
      <c r="M3100" s="10">
        <f t="shared" si="58"/>
        <v>3480.2716543171005</v>
      </c>
    </row>
    <row r="3101" spans="1:13" x14ac:dyDescent="0.3">
      <c r="A3101" s="10">
        <v>10</v>
      </c>
      <c r="B3101" s="10" t="s">
        <v>1049</v>
      </c>
      <c r="C3101" s="162" t="s">
        <v>22736</v>
      </c>
      <c r="D3101" s="10" t="s">
        <v>1055</v>
      </c>
      <c r="E3101" s="10">
        <v>674.15689999999995</v>
      </c>
      <c r="F3101" s="10">
        <v>97.541283532999998</v>
      </c>
      <c r="G3101" s="10">
        <v>94.176039000000003</v>
      </c>
      <c r="H3101" s="10">
        <v>1471.7395799999999</v>
      </c>
      <c r="I3101" s="10">
        <v>32.476517199999996</v>
      </c>
      <c r="J3101" s="10">
        <v>7.2125025911999998</v>
      </c>
      <c r="K3101" s="10">
        <v>1.8871859200000001</v>
      </c>
      <c r="L3101" s="10">
        <v>61.49055551</v>
      </c>
      <c r="M3101" s="10">
        <f t="shared" si="58"/>
        <v>2440.6805637542002</v>
      </c>
    </row>
    <row r="3102" spans="1:13" x14ac:dyDescent="0.3">
      <c r="A3102" s="10">
        <v>10</v>
      </c>
      <c r="B3102" s="10" t="s">
        <v>1049</v>
      </c>
      <c r="C3102" s="162" t="s">
        <v>22738</v>
      </c>
      <c r="D3102" s="10" t="s">
        <v>27363</v>
      </c>
      <c r="E3102" s="10">
        <v>94.473000999999996</v>
      </c>
      <c r="F3102" s="10">
        <v>27.991839665000001</v>
      </c>
      <c r="G3102" s="10">
        <v>0</v>
      </c>
      <c r="H3102" s="10">
        <v>1257.5945526</v>
      </c>
      <c r="I3102" s="10">
        <v>5.5171063</v>
      </c>
      <c r="J3102" s="10">
        <v>2.1822644452</v>
      </c>
      <c r="K3102" s="10">
        <v>0</v>
      </c>
      <c r="L3102" s="10">
        <v>51.417207230000002</v>
      </c>
      <c r="M3102" s="10">
        <f t="shared" si="58"/>
        <v>1439.1759712401999</v>
      </c>
    </row>
    <row r="3103" spans="1:13" x14ac:dyDescent="0.3">
      <c r="A3103" s="10">
        <v>10</v>
      </c>
      <c r="B3103" s="10" t="s">
        <v>1049</v>
      </c>
      <c r="C3103" s="162" t="s">
        <v>22740</v>
      </c>
      <c r="D3103" s="10" t="s">
        <v>27364</v>
      </c>
      <c r="E3103" s="10">
        <v>80.010317999999998</v>
      </c>
      <c r="F3103" s="10">
        <v>38.751089917000002</v>
      </c>
      <c r="G3103" s="10">
        <v>0</v>
      </c>
      <c r="H3103" s="10">
        <v>596.36470704999999</v>
      </c>
      <c r="I3103" s="10">
        <v>3.7353560999999997</v>
      </c>
      <c r="J3103" s="10">
        <v>2.8482052664999999</v>
      </c>
      <c r="K3103" s="10">
        <v>0</v>
      </c>
      <c r="L3103" s="10">
        <v>19.242161139</v>
      </c>
      <c r="M3103" s="10">
        <f t="shared" si="58"/>
        <v>740.95183747250007</v>
      </c>
    </row>
    <row r="3104" spans="1:13" x14ac:dyDescent="0.3">
      <c r="A3104" s="10">
        <v>10</v>
      </c>
      <c r="B3104" s="10" t="s">
        <v>1049</v>
      </c>
      <c r="C3104" s="162" t="s">
        <v>22742</v>
      </c>
      <c r="D3104" s="10" t="s">
        <v>27365</v>
      </c>
      <c r="E3104" s="10">
        <v>6.0752445400000008</v>
      </c>
      <c r="F3104" s="10">
        <v>33.397089008999998</v>
      </c>
      <c r="G3104" s="10">
        <v>0</v>
      </c>
      <c r="H3104" s="10">
        <v>1.77710685</v>
      </c>
      <c r="I3104" s="10">
        <v>0.31831112100000003</v>
      </c>
      <c r="J3104" s="10">
        <v>1.4401317231999999</v>
      </c>
      <c r="K3104" s="10">
        <v>0</v>
      </c>
      <c r="L3104" s="10">
        <v>0.103306211</v>
      </c>
      <c r="M3104" s="10">
        <f t="shared" si="58"/>
        <v>43.111189454200002</v>
      </c>
    </row>
    <row r="3105" spans="1:13" x14ac:dyDescent="0.3">
      <c r="A3105" s="10">
        <v>10</v>
      </c>
      <c r="B3105" s="10" t="s">
        <v>1049</v>
      </c>
      <c r="C3105" s="162" t="s">
        <v>22744</v>
      </c>
      <c r="D3105" s="10" t="s">
        <v>27366</v>
      </c>
      <c r="E3105" s="10">
        <v>701.74667999999997</v>
      </c>
      <c r="F3105" s="10">
        <v>73.995109384000003</v>
      </c>
      <c r="G3105" s="10">
        <v>446.68939657999999</v>
      </c>
      <c r="H3105" s="10">
        <v>25.415179999999999</v>
      </c>
      <c r="I3105" s="10">
        <v>33.284542999999999</v>
      </c>
      <c r="J3105" s="10">
        <v>6.2282704989999997</v>
      </c>
      <c r="K3105" s="10">
        <v>11.004904529999999</v>
      </c>
      <c r="L3105" s="10">
        <v>1.1516169999999999</v>
      </c>
      <c r="M3105" s="10">
        <f t="shared" si="58"/>
        <v>1299.5157009929999</v>
      </c>
    </row>
    <row r="3106" spans="1:13" x14ac:dyDescent="0.3">
      <c r="A3106" s="10">
        <v>10</v>
      </c>
      <c r="B3106" s="10" t="s">
        <v>1049</v>
      </c>
      <c r="C3106" s="162" t="s">
        <v>22746</v>
      </c>
      <c r="D3106" s="10" t="s">
        <v>27367</v>
      </c>
      <c r="E3106" s="10">
        <v>36.126973700000001</v>
      </c>
      <c r="F3106" s="10">
        <v>52.214306864000001</v>
      </c>
      <c r="G3106" s="10">
        <v>0</v>
      </c>
      <c r="H3106" s="10">
        <v>0.80181500000000006</v>
      </c>
      <c r="I3106" s="10">
        <v>1.6537050500000001</v>
      </c>
      <c r="J3106" s="10">
        <v>3.6547051627</v>
      </c>
      <c r="K3106" s="10">
        <v>0</v>
      </c>
      <c r="L3106" s="10">
        <v>5.94762E-2</v>
      </c>
      <c r="M3106" s="10">
        <f t="shared" si="58"/>
        <v>94.510981976700009</v>
      </c>
    </row>
    <row r="3107" spans="1:13" x14ac:dyDescent="0.3">
      <c r="A3107" s="10">
        <v>10</v>
      </c>
      <c r="B3107" s="10" t="s">
        <v>1049</v>
      </c>
      <c r="C3107" s="162" t="s">
        <v>22748</v>
      </c>
      <c r="D3107" s="10" t="s">
        <v>27368</v>
      </c>
      <c r="E3107" s="10">
        <v>138.11567479999999</v>
      </c>
      <c r="F3107" s="10">
        <v>53.402080341000001</v>
      </c>
      <c r="G3107" s="10">
        <v>0</v>
      </c>
      <c r="H3107" s="10">
        <v>9346.3641000000007</v>
      </c>
      <c r="I3107" s="10">
        <v>4.4923591400000005</v>
      </c>
      <c r="J3107" s="10">
        <v>3.4574590844999999</v>
      </c>
      <c r="K3107" s="10">
        <v>0</v>
      </c>
      <c r="L3107" s="10">
        <v>300.38783999999998</v>
      </c>
      <c r="M3107" s="10">
        <f t="shared" si="58"/>
        <v>9846.2195133655005</v>
      </c>
    </row>
    <row r="3108" spans="1:13" x14ac:dyDescent="0.3">
      <c r="A3108" s="10">
        <v>10</v>
      </c>
      <c r="B3108" s="10" t="s">
        <v>1049</v>
      </c>
      <c r="C3108" s="162" t="s">
        <v>22750</v>
      </c>
      <c r="D3108" s="10" t="s">
        <v>27369</v>
      </c>
      <c r="E3108" s="10">
        <v>10.002885500000001</v>
      </c>
      <c r="F3108" s="10">
        <v>31.039856362999998</v>
      </c>
      <c r="G3108" s="10">
        <v>0</v>
      </c>
      <c r="H3108" s="10">
        <v>35.716737999999999</v>
      </c>
      <c r="I3108" s="10">
        <v>0.34423550800000002</v>
      </c>
      <c r="J3108" s="10">
        <v>1.9556216503999999</v>
      </c>
      <c r="K3108" s="10">
        <v>0</v>
      </c>
      <c r="L3108" s="10">
        <v>1.29992123</v>
      </c>
      <c r="M3108" s="10">
        <f t="shared" si="58"/>
        <v>80.359258251399993</v>
      </c>
    </row>
    <row r="3109" spans="1:13" x14ac:dyDescent="0.3">
      <c r="A3109" s="10">
        <v>10</v>
      </c>
      <c r="B3109" s="10" t="s">
        <v>1049</v>
      </c>
      <c r="C3109" s="162" t="s">
        <v>27370</v>
      </c>
      <c r="D3109" s="10" t="s">
        <v>27371</v>
      </c>
      <c r="E3109" s="10">
        <v>24.392978400000001</v>
      </c>
      <c r="F3109" s="10">
        <v>3.0435500000000001E-2</v>
      </c>
      <c r="G3109" s="10">
        <v>0</v>
      </c>
      <c r="H3109" s="10">
        <v>2122.4178345</v>
      </c>
      <c r="I3109" s="10">
        <v>1.1922324799999999</v>
      </c>
      <c r="J3109" s="10">
        <v>6.47165E-4</v>
      </c>
      <c r="K3109" s="10">
        <v>0</v>
      </c>
      <c r="L3109" s="10">
        <v>138.74406493999999</v>
      </c>
      <c r="M3109" s="10">
        <f t="shared" si="58"/>
        <v>2286.7781929849998</v>
      </c>
    </row>
    <row r="3110" spans="1:13" x14ac:dyDescent="0.3">
      <c r="A3110" s="10">
        <v>10</v>
      </c>
      <c r="B3110" s="10" t="s">
        <v>1049</v>
      </c>
      <c r="C3110" s="162" t="s">
        <v>22756</v>
      </c>
      <c r="D3110" s="10" t="s">
        <v>27372</v>
      </c>
      <c r="E3110" s="10">
        <v>223.57675699999999</v>
      </c>
      <c r="F3110" s="10">
        <v>22.697996063000001</v>
      </c>
      <c r="G3110" s="10">
        <v>0</v>
      </c>
      <c r="H3110" s="10">
        <v>875.56437755000002</v>
      </c>
      <c r="I3110" s="10">
        <v>13.102289500000001</v>
      </c>
      <c r="J3110" s="10">
        <v>1.6841499362000001</v>
      </c>
      <c r="K3110" s="10">
        <v>0</v>
      </c>
      <c r="L3110" s="10">
        <v>42.480437219999999</v>
      </c>
      <c r="M3110" s="10">
        <f t="shared" si="58"/>
        <v>1179.1060072691998</v>
      </c>
    </row>
    <row r="3111" spans="1:13" x14ac:dyDescent="0.3">
      <c r="A3111" s="10">
        <v>10</v>
      </c>
      <c r="B3111" s="10" t="s">
        <v>1049</v>
      </c>
      <c r="C3111" s="162" t="s">
        <v>27373</v>
      </c>
      <c r="D3111" s="10" t="s">
        <v>27374</v>
      </c>
      <c r="E3111" s="10">
        <v>28.208386900000001</v>
      </c>
      <c r="F3111" s="10">
        <v>0.53105510929999999</v>
      </c>
      <c r="G3111" s="10">
        <v>12.313599999999999</v>
      </c>
      <c r="H3111" s="10">
        <v>1766.7942</v>
      </c>
      <c r="I3111" s="10">
        <v>1.469760261</v>
      </c>
      <c r="J3111" s="10">
        <v>2.4383894699999999E-2</v>
      </c>
      <c r="K3111" s="10">
        <v>0.27885700000000002</v>
      </c>
      <c r="L3111" s="10">
        <v>129.015467</v>
      </c>
      <c r="M3111" s="10">
        <f t="shared" si="58"/>
        <v>1938.6357101649999</v>
      </c>
    </row>
    <row r="3112" spans="1:13" x14ac:dyDescent="0.3">
      <c r="A3112" s="10">
        <v>10</v>
      </c>
      <c r="B3112" s="10" t="s">
        <v>1049</v>
      </c>
      <c r="C3112" s="162" t="s">
        <v>22760</v>
      </c>
      <c r="D3112" s="10" t="s">
        <v>27375</v>
      </c>
      <c r="E3112" s="10">
        <v>145.13962699999999</v>
      </c>
      <c r="F3112" s="10">
        <v>16.109216442000001</v>
      </c>
      <c r="G3112" s="10">
        <v>0</v>
      </c>
      <c r="H3112" s="10">
        <v>0</v>
      </c>
      <c r="I3112" s="10">
        <v>7.6659126000000004</v>
      </c>
      <c r="J3112" s="10">
        <v>1.2527182771000001</v>
      </c>
      <c r="K3112" s="10">
        <v>0</v>
      </c>
      <c r="L3112" s="10">
        <v>0</v>
      </c>
      <c r="M3112" s="10">
        <f t="shared" si="58"/>
        <v>170.16747431909999</v>
      </c>
    </row>
    <row r="3113" spans="1:13" x14ac:dyDescent="0.3">
      <c r="A3113" s="10">
        <v>10</v>
      </c>
      <c r="B3113" s="10" t="s">
        <v>1049</v>
      </c>
      <c r="C3113" s="162" t="s">
        <v>22762</v>
      </c>
      <c r="D3113" s="10" t="s">
        <v>27376</v>
      </c>
      <c r="E3113" s="10">
        <v>241.39953</v>
      </c>
      <c r="F3113" s="10">
        <v>52.684075000999997</v>
      </c>
      <c r="G3113" s="10">
        <v>19.723050000000001</v>
      </c>
      <c r="H3113" s="10">
        <v>2174.4643059999999</v>
      </c>
      <c r="I3113" s="10">
        <v>12.6885002</v>
      </c>
      <c r="J3113" s="10">
        <v>3.9031706696000001</v>
      </c>
      <c r="K3113" s="10">
        <v>3.9020399999999997E-2</v>
      </c>
      <c r="L3113" s="10">
        <v>109.2690453</v>
      </c>
      <c r="M3113" s="10">
        <f t="shared" si="58"/>
        <v>2614.1706975705997</v>
      </c>
    </row>
    <row r="3114" spans="1:13" x14ac:dyDescent="0.3">
      <c r="A3114" s="10">
        <v>10</v>
      </c>
      <c r="B3114" s="10" t="s">
        <v>1049</v>
      </c>
      <c r="C3114" s="162" t="s">
        <v>22764</v>
      </c>
      <c r="D3114" s="10" t="s">
        <v>27377</v>
      </c>
      <c r="E3114" s="10">
        <v>14.469885999999999</v>
      </c>
      <c r="F3114" s="10">
        <v>19.805131956</v>
      </c>
      <c r="G3114" s="10">
        <v>0</v>
      </c>
      <c r="H3114" s="10">
        <v>6.9449649999999998</v>
      </c>
      <c r="I3114" s="10">
        <v>0.69564583000000002</v>
      </c>
      <c r="J3114" s="10">
        <v>1.0790789451</v>
      </c>
      <c r="K3114" s="10">
        <v>0</v>
      </c>
      <c r="L3114" s="10">
        <v>0.5152061</v>
      </c>
      <c r="M3114" s="10">
        <f t="shared" si="58"/>
        <v>43.509913831099993</v>
      </c>
    </row>
    <row r="3115" spans="1:13" x14ac:dyDescent="0.3">
      <c r="A3115" s="10">
        <v>10</v>
      </c>
      <c r="B3115" s="10" t="s">
        <v>1049</v>
      </c>
      <c r="C3115" s="162" t="s">
        <v>27378</v>
      </c>
      <c r="D3115" s="10" t="s">
        <v>27379</v>
      </c>
      <c r="E3115" s="10">
        <v>37.228316499999998</v>
      </c>
      <c r="F3115" s="10">
        <v>0.72503099999999998</v>
      </c>
      <c r="G3115" s="10">
        <v>0</v>
      </c>
      <c r="H3115" s="10">
        <v>535.81330000000003</v>
      </c>
      <c r="I3115" s="10">
        <v>1.8669147000000001</v>
      </c>
      <c r="J3115" s="10">
        <v>1.7243999999999999E-2</v>
      </c>
      <c r="K3115" s="10">
        <v>0</v>
      </c>
      <c r="L3115" s="10">
        <v>17.177420999999999</v>
      </c>
      <c r="M3115" s="10">
        <f t="shared" si="58"/>
        <v>592.82822720000001</v>
      </c>
    </row>
    <row r="3116" spans="1:13" x14ac:dyDescent="0.3">
      <c r="A3116" s="10">
        <v>10</v>
      </c>
      <c r="B3116" s="10" t="s">
        <v>1049</v>
      </c>
      <c r="C3116" s="162" t="s">
        <v>22768</v>
      </c>
      <c r="D3116" s="10" t="s">
        <v>27380</v>
      </c>
      <c r="E3116" s="10">
        <v>11.5860656</v>
      </c>
      <c r="F3116" s="10">
        <v>7.0162801269999999</v>
      </c>
      <c r="G3116" s="10">
        <v>0</v>
      </c>
      <c r="H3116" s="10">
        <v>48.454628</v>
      </c>
      <c r="I3116" s="10">
        <v>0.62587743000000007</v>
      </c>
      <c r="J3116" s="10">
        <v>0.36212970160000002</v>
      </c>
      <c r="K3116" s="10">
        <v>0</v>
      </c>
      <c r="L3116" s="10">
        <v>1.5590853</v>
      </c>
      <c r="M3116" s="10">
        <f t="shared" si="58"/>
        <v>69.604066158600006</v>
      </c>
    </row>
    <row r="3117" spans="1:13" x14ac:dyDescent="0.3">
      <c r="A3117" s="10">
        <v>10</v>
      </c>
      <c r="B3117" s="10" t="s">
        <v>1049</v>
      </c>
      <c r="C3117" s="162" t="s">
        <v>22770</v>
      </c>
      <c r="D3117" s="10" t="s">
        <v>27381</v>
      </c>
      <c r="E3117" s="10">
        <v>211.4714754</v>
      </c>
      <c r="F3117" s="10">
        <v>53.288888813</v>
      </c>
      <c r="G3117" s="10">
        <v>101.02938</v>
      </c>
      <c r="H3117" s="10">
        <v>18.614118000000001</v>
      </c>
      <c r="I3117" s="10">
        <v>11.126800959999999</v>
      </c>
      <c r="J3117" s="10">
        <v>3.4175503788000001</v>
      </c>
      <c r="K3117" s="10">
        <v>2.2879283290000001</v>
      </c>
      <c r="L3117" s="10">
        <v>1.34674063</v>
      </c>
      <c r="M3117" s="10">
        <f t="shared" si="58"/>
        <v>402.58288251080006</v>
      </c>
    </row>
    <row r="3118" spans="1:13" x14ac:dyDescent="0.3">
      <c r="A3118" s="10">
        <v>10</v>
      </c>
      <c r="B3118" s="10" t="s">
        <v>1141</v>
      </c>
      <c r="C3118" s="162" t="s">
        <v>23420</v>
      </c>
      <c r="D3118" s="10" t="s">
        <v>280</v>
      </c>
      <c r="E3118" s="10">
        <v>4311.63411</v>
      </c>
      <c r="F3118" s="10">
        <v>1566.7342258000001</v>
      </c>
      <c r="G3118" s="10">
        <v>312.60496999999998</v>
      </c>
      <c r="H3118" s="10">
        <v>0</v>
      </c>
      <c r="I3118" s="10">
        <v>164.18830100000002</v>
      </c>
      <c r="J3118" s="10">
        <v>130.19313377</v>
      </c>
      <c r="K3118" s="10">
        <v>9.8221909000000007</v>
      </c>
      <c r="L3118" s="10">
        <v>0</v>
      </c>
      <c r="M3118" s="10">
        <f t="shared" si="58"/>
        <v>6495.1769314700005</v>
      </c>
    </row>
    <row r="3119" spans="1:13" x14ac:dyDescent="0.3">
      <c r="A3119" s="10">
        <v>10</v>
      </c>
      <c r="B3119" s="10" t="s">
        <v>1141</v>
      </c>
      <c r="C3119" s="162" t="s">
        <v>23421</v>
      </c>
      <c r="D3119" s="10" t="s">
        <v>153</v>
      </c>
      <c r="E3119" s="10">
        <v>119.652607</v>
      </c>
      <c r="F3119" s="10">
        <v>39.145543611000001</v>
      </c>
      <c r="G3119" s="10">
        <v>0</v>
      </c>
      <c r="H3119" s="10">
        <v>0</v>
      </c>
      <c r="I3119" s="10">
        <v>5.4949075699999996</v>
      </c>
      <c r="J3119" s="10">
        <v>3.1484483178999998</v>
      </c>
      <c r="K3119" s="10">
        <v>0</v>
      </c>
      <c r="L3119" s="10">
        <v>0</v>
      </c>
      <c r="M3119" s="10">
        <f t="shared" si="58"/>
        <v>167.44150649890003</v>
      </c>
    </row>
    <row r="3120" spans="1:13" x14ac:dyDescent="0.3">
      <c r="A3120" s="10">
        <v>10</v>
      </c>
      <c r="B3120" s="10" t="s">
        <v>1141</v>
      </c>
      <c r="C3120" s="162" t="s">
        <v>23422</v>
      </c>
      <c r="D3120" s="10" t="s">
        <v>1142</v>
      </c>
      <c r="E3120" s="10">
        <v>1676.5475899999999</v>
      </c>
      <c r="F3120" s="10">
        <v>294.74788838000001</v>
      </c>
      <c r="G3120" s="10">
        <v>1198.2158649999999</v>
      </c>
      <c r="H3120" s="10">
        <v>0</v>
      </c>
      <c r="I3120" s="10">
        <v>58.678302600000002</v>
      </c>
      <c r="J3120" s="10">
        <v>24.202477810000001</v>
      </c>
      <c r="K3120" s="10">
        <v>35.5936485</v>
      </c>
      <c r="L3120" s="10">
        <v>0</v>
      </c>
      <c r="M3120" s="10">
        <f t="shared" si="58"/>
        <v>3287.9857722899997</v>
      </c>
    </row>
    <row r="3121" spans="1:13" x14ac:dyDescent="0.3">
      <c r="A3121" s="10">
        <v>10</v>
      </c>
      <c r="B3121" s="10" t="s">
        <v>1141</v>
      </c>
      <c r="C3121" s="162" t="s">
        <v>23424</v>
      </c>
      <c r="D3121" s="10" t="s">
        <v>23423</v>
      </c>
      <c r="E3121" s="10">
        <v>150.623738</v>
      </c>
      <c r="F3121" s="10">
        <v>134.178471</v>
      </c>
      <c r="G3121" s="10">
        <v>549.28305</v>
      </c>
      <c r="H3121" s="10">
        <v>0</v>
      </c>
      <c r="I3121" s="10">
        <v>6.9222791899999994</v>
      </c>
      <c r="J3121" s="10">
        <v>9.7876512622000007</v>
      </c>
      <c r="K3121" s="10">
        <v>17.0070318</v>
      </c>
      <c r="L3121" s="10">
        <v>0</v>
      </c>
      <c r="M3121" s="10">
        <f t="shared" si="58"/>
        <v>867.80222125220007</v>
      </c>
    </row>
    <row r="3122" spans="1:13" x14ac:dyDescent="0.3">
      <c r="A3122" s="10">
        <v>10</v>
      </c>
      <c r="B3122" s="10" t="s">
        <v>1141</v>
      </c>
      <c r="C3122" s="162" t="s">
        <v>23426</v>
      </c>
      <c r="D3122" s="10" t="s">
        <v>23425</v>
      </c>
      <c r="E3122" s="10">
        <v>119.583113</v>
      </c>
      <c r="F3122" s="10">
        <v>143.11521751000001</v>
      </c>
      <c r="G3122" s="10">
        <v>37.5646044</v>
      </c>
      <c r="H3122" s="10">
        <v>0</v>
      </c>
      <c r="I3122" s="10">
        <v>5.8260456000000005</v>
      </c>
      <c r="J3122" s="10">
        <v>11.875038548999999</v>
      </c>
      <c r="K3122" s="10">
        <v>0.85196954889999998</v>
      </c>
      <c r="L3122" s="10">
        <v>0</v>
      </c>
      <c r="M3122" s="10">
        <f t="shared" si="58"/>
        <v>318.81598860790001</v>
      </c>
    </row>
    <row r="3123" spans="1:13" x14ac:dyDescent="0.3">
      <c r="A3123" s="10">
        <v>10</v>
      </c>
      <c r="B3123" s="10" t="s">
        <v>1141</v>
      </c>
      <c r="C3123" s="162" t="s">
        <v>23428</v>
      </c>
      <c r="D3123" s="10" t="s">
        <v>23427</v>
      </c>
      <c r="E3123" s="10">
        <v>1535.23317</v>
      </c>
      <c r="F3123" s="10">
        <v>505.07549438000001</v>
      </c>
      <c r="G3123" s="10">
        <v>285.48256132</v>
      </c>
      <c r="H3123" s="10">
        <v>0</v>
      </c>
      <c r="I3123" s="10">
        <v>52.205164800000006</v>
      </c>
      <c r="J3123" s="10">
        <v>42.535671657999998</v>
      </c>
      <c r="K3123" s="10">
        <v>8.0453376935000005</v>
      </c>
      <c r="L3123" s="10">
        <v>0</v>
      </c>
      <c r="M3123" s="10">
        <f t="shared" si="58"/>
        <v>2428.5773998515001</v>
      </c>
    </row>
    <row r="3124" spans="1:13" x14ac:dyDescent="0.3">
      <c r="A3124" s="10">
        <v>10</v>
      </c>
      <c r="B3124" s="10" t="s">
        <v>1141</v>
      </c>
      <c r="C3124" s="162" t="s">
        <v>23430</v>
      </c>
      <c r="D3124" s="10" t="s">
        <v>23429</v>
      </c>
      <c r="E3124" s="10">
        <v>303.12728800000002</v>
      </c>
      <c r="F3124" s="10">
        <v>271.22427498000002</v>
      </c>
      <c r="G3124" s="10">
        <v>174.17277000000001</v>
      </c>
      <c r="H3124" s="10">
        <v>0</v>
      </c>
      <c r="I3124" s="10">
        <v>14.7233789</v>
      </c>
      <c r="J3124" s="10">
        <v>22.049326175000001</v>
      </c>
      <c r="K3124" s="10">
        <v>5.5330279999999998</v>
      </c>
      <c r="L3124" s="10">
        <v>0</v>
      </c>
      <c r="M3124" s="10">
        <f t="shared" si="58"/>
        <v>790.83006605499997</v>
      </c>
    </row>
    <row r="3125" spans="1:13" x14ac:dyDescent="0.3">
      <c r="A3125" s="10">
        <v>10</v>
      </c>
      <c r="B3125" s="10" t="s">
        <v>1141</v>
      </c>
      <c r="C3125" s="162" t="s">
        <v>23432</v>
      </c>
      <c r="D3125" s="10" t="s">
        <v>23431</v>
      </c>
      <c r="E3125" s="10">
        <v>173.747051</v>
      </c>
      <c r="F3125" s="10">
        <v>30.123303677999999</v>
      </c>
      <c r="G3125" s="10">
        <v>23.783795000000001</v>
      </c>
      <c r="H3125" s="10">
        <v>0</v>
      </c>
      <c r="I3125" s="10">
        <v>8.0415969399999998</v>
      </c>
      <c r="J3125" s="10">
        <v>2.3605466722999999</v>
      </c>
      <c r="K3125" s="10">
        <v>0.53861104000000004</v>
      </c>
      <c r="L3125" s="10">
        <v>0</v>
      </c>
      <c r="M3125" s="10">
        <f t="shared" si="58"/>
        <v>238.59490433030001</v>
      </c>
    </row>
    <row r="3126" spans="1:13" x14ac:dyDescent="0.3">
      <c r="A3126" s="10">
        <v>10</v>
      </c>
      <c r="B3126" s="10" t="s">
        <v>1141</v>
      </c>
      <c r="C3126" s="162" t="s">
        <v>23434</v>
      </c>
      <c r="D3126" s="10" t="s">
        <v>23433</v>
      </c>
      <c r="E3126" s="10">
        <v>521.59226999999998</v>
      </c>
      <c r="F3126" s="10">
        <v>153.73607242</v>
      </c>
      <c r="G3126" s="10">
        <v>1432.5223283</v>
      </c>
      <c r="H3126" s="10">
        <v>3.3575200000000001</v>
      </c>
      <c r="I3126" s="10">
        <v>26.159172600000002</v>
      </c>
      <c r="J3126" s="10">
        <v>9.0678948971000004</v>
      </c>
      <c r="K3126" s="10">
        <v>43.155199109999998</v>
      </c>
      <c r="L3126" s="10">
        <v>0.107637</v>
      </c>
      <c r="M3126" s="10">
        <f t="shared" si="58"/>
        <v>2189.6980943271001</v>
      </c>
    </row>
    <row r="3127" spans="1:13" x14ac:dyDescent="0.3">
      <c r="A3127" s="10">
        <v>10</v>
      </c>
      <c r="B3127" s="10" t="s">
        <v>1141</v>
      </c>
      <c r="C3127" s="162" t="s">
        <v>23436</v>
      </c>
      <c r="D3127" s="10" t="s">
        <v>23435</v>
      </c>
      <c r="E3127" s="10">
        <v>1200.7587699999999</v>
      </c>
      <c r="F3127" s="10">
        <v>475.44360970999998</v>
      </c>
      <c r="G3127" s="10">
        <v>111.84825567</v>
      </c>
      <c r="H3127" s="10">
        <v>0</v>
      </c>
      <c r="I3127" s="10">
        <v>55.187799099999999</v>
      </c>
      <c r="J3127" s="10">
        <v>39.645809673000002</v>
      </c>
      <c r="K3127" s="10">
        <v>3.0031951473</v>
      </c>
      <c r="L3127" s="10">
        <v>0</v>
      </c>
      <c r="M3127" s="10">
        <f t="shared" si="58"/>
        <v>1885.8874393002998</v>
      </c>
    </row>
    <row r="3128" spans="1:13" x14ac:dyDescent="0.3">
      <c r="A3128" s="10">
        <v>10</v>
      </c>
      <c r="B3128" s="10" t="s">
        <v>1141</v>
      </c>
      <c r="C3128" s="162" t="s">
        <v>23438</v>
      </c>
      <c r="D3128" s="10" t="s">
        <v>23437</v>
      </c>
      <c r="E3128" s="10">
        <v>150.77784499999999</v>
      </c>
      <c r="F3128" s="10">
        <v>109.55807762000001</v>
      </c>
      <c r="G3128" s="10">
        <v>762.39776410000002</v>
      </c>
      <c r="H3128" s="10">
        <v>0</v>
      </c>
      <c r="I3128" s="10">
        <v>7.1828993800000003</v>
      </c>
      <c r="J3128" s="10">
        <v>9.0584281639000004</v>
      </c>
      <c r="K3128" s="10">
        <v>23.385470397999999</v>
      </c>
      <c r="L3128" s="10">
        <v>0</v>
      </c>
      <c r="M3128" s="10">
        <f t="shared" si="58"/>
        <v>1062.3604846619003</v>
      </c>
    </row>
    <row r="3129" spans="1:13" x14ac:dyDescent="0.3">
      <c r="A3129" s="10">
        <v>10</v>
      </c>
      <c r="B3129" s="10" t="s">
        <v>1141</v>
      </c>
      <c r="C3129" s="162" t="s">
        <v>23439</v>
      </c>
      <c r="D3129" s="10" t="s">
        <v>75</v>
      </c>
      <c r="E3129" s="10">
        <v>114.603829</v>
      </c>
      <c r="F3129" s="10">
        <v>71.296502957000001</v>
      </c>
      <c r="G3129" s="10">
        <v>1.4487599999999999E-3</v>
      </c>
      <c r="H3129" s="10">
        <v>0</v>
      </c>
      <c r="I3129" s="10">
        <v>5.2861808000000003</v>
      </c>
      <c r="J3129" s="10">
        <v>6.0740475590000003</v>
      </c>
      <c r="K3129" s="10">
        <v>4.6023399999999997E-5</v>
      </c>
      <c r="L3129" s="10">
        <v>0</v>
      </c>
      <c r="M3129" s="10">
        <f t="shared" si="58"/>
        <v>197.26205509939999</v>
      </c>
    </row>
    <row r="3130" spans="1:13" x14ac:dyDescent="0.3">
      <c r="A3130" s="10">
        <v>10</v>
      </c>
      <c r="B3130" s="10" t="s">
        <v>1141</v>
      </c>
      <c r="C3130" s="162" t="s">
        <v>23441</v>
      </c>
      <c r="D3130" s="10" t="s">
        <v>23440</v>
      </c>
      <c r="E3130" s="10">
        <v>46.335577400000005</v>
      </c>
      <c r="F3130" s="10">
        <v>93.318344701000001</v>
      </c>
      <c r="G3130" s="10">
        <v>0</v>
      </c>
      <c r="H3130" s="10">
        <v>0</v>
      </c>
      <c r="I3130" s="10">
        <v>2.1301850500000001</v>
      </c>
      <c r="J3130" s="10">
        <v>7.8809748838000004</v>
      </c>
      <c r="K3130" s="10">
        <v>0</v>
      </c>
      <c r="L3130" s="10">
        <v>0</v>
      </c>
      <c r="M3130" s="10">
        <f t="shared" si="58"/>
        <v>149.66508203480001</v>
      </c>
    </row>
    <row r="3131" spans="1:13" x14ac:dyDescent="0.3">
      <c r="A3131" s="10">
        <v>10</v>
      </c>
      <c r="B3131" s="10" t="s">
        <v>1141</v>
      </c>
      <c r="C3131" s="162" t="s">
        <v>23443</v>
      </c>
      <c r="D3131" s="10" t="s">
        <v>23442</v>
      </c>
      <c r="E3131" s="10">
        <v>2049.3621699999999</v>
      </c>
      <c r="F3131" s="10">
        <v>779.27217813000004</v>
      </c>
      <c r="G3131" s="10">
        <v>737.55187190000004</v>
      </c>
      <c r="H3131" s="10">
        <v>0</v>
      </c>
      <c r="I3131" s="10">
        <v>79.771347000000006</v>
      </c>
      <c r="J3131" s="10">
        <v>65.241454927000007</v>
      </c>
      <c r="K3131" s="10">
        <v>21.703241193</v>
      </c>
      <c r="L3131" s="10">
        <v>0</v>
      </c>
      <c r="M3131" s="10">
        <f t="shared" si="58"/>
        <v>3732.9022631500002</v>
      </c>
    </row>
    <row r="3132" spans="1:13" x14ac:dyDescent="0.3">
      <c r="A3132" s="10">
        <v>10</v>
      </c>
      <c r="B3132" s="10" t="s">
        <v>1141</v>
      </c>
      <c r="C3132" s="162" t="s">
        <v>23445</v>
      </c>
      <c r="D3132" s="10" t="s">
        <v>23444</v>
      </c>
      <c r="E3132" s="10">
        <v>157.944717</v>
      </c>
      <c r="F3132" s="10">
        <v>214.72697635</v>
      </c>
      <c r="G3132" s="10">
        <v>466.75964490000001</v>
      </c>
      <c r="H3132" s="10">
        <v>0</v>
      </c>
      <c r="I3132" s="10">
        <v>7.2840058000000001</v>
      </c>
      <c r="J3132" s="10">
        <v>17.716527240000001</v>
      </c>
      <c r="K3132" s="10">
        <v>14.329559416</v>
      </c>
      <c r="L3132" s="10">
        <v>0</v>
      </c>
      <c r="M3132" s="10">
        <f t="shared" si="58"/>
        <v>878.76143070600006</v>
      </c>
    </row>
    <row r="3133" spans="1:13" x14ac:dyDescent="0.3">
      <c r="A3133" s="10">
        <v>10</v>
      </c>
      <c r="B3133" s="10" t="s">
        <v>1141</v>
      </c>
      <c r="C3133" s="162" t="s">
        <v>23447</v>
      </c>
      <c r="D3133" s="10" t="s">
        <v>23446</v>
      </c>
      <c r="E3133" s="10">
        <v>1077.3966770000002</v>
      </c>
      <c r="F3133" s="10">
        <v>435.1803817</v>
      </c>
      <c r="G3133" s="10">
        <v>26.507805000000001</v>
      </c>
      <c r="H3133" s="10">
        <v>0</v>
      </c>
      <c r="I3133" s="10">
        <v>34.354468799999999</v>
      </c>
      <c r="J3133" s="10">
        <v>36.891110470999998</v>
      </c>
      <c r="K3133" s="10">
        <v>0.60030014899999995</v>
      </c>
      <c r="L3133" s="10">
        <v>0</v>
      </c>
      <c r="M3133" s="10">
        <f t="shared" si="58"/>
        <v>1610.9307431200002</v>
      </c>
    </row>
    <row r="3134" spans="1:13" x14ac:dyDescent="0.3">
      <c r="A3134" s="10">
        <v>10</v>
      </c>
      <c r="B3134" s="10" t="s">
        <v>1141</v>
      </c>
      <c r="C3134" s="162" t="s">
        <v>23448</v>
      </c>
      <c r="D3134" s="10" t="s">
        <v>321</v>
      </c>
      <c r="E3134" s="10">
        <v>224.04345550000002</v>
      </c>
      <c r="F3134" s="10">
        <v>45.505742711000003</v>
      </c>
      <c r="G3134" s="10">
        <v>17.004958999999999</v>
      </c>
      <c r="H3134" s="10">
        <v>0</v>
      </c>
      <c r="I3134" s="10">
        <v>6.61788299</v>
      </c>
      <c r="J3134" s="10">
        <v>3.8759987156000002</v>
      </c>
      <c r="K3134" s="10">
        <v>0.54020559000000001</v>
      </c>
      <c r="L3134" s="10">
        <v>0</v>
      </c>
      <c r="M3134" s="10">
        <f t="shared" si="58"/>
        <v>297.58824450660006</v>
      </c>
    </row>
    <row r="3135" spans="1:13" x14ac:dyDescent="0.3">
      <c r="A3135" s="10">
        <v>10</v>
      </c>
      <c r="B3135" s="10" t="s">
        <v>1141</v>
      </c>
      <c r="C3135" s="162" t="s">
        <v>23450</v>
      </c>
      <c r="D3135" s="10" t="s">
        <v>23449</v>
      </c>
      <c r="E3135" s="10">
        <v>81.513102000000003</v>
      </c>
      <c r="F3135" s="10">
        <v>89.235870763999998</v>
      </c>
      <c r="G3135" s="10">
        <v>14.7773965</v>
      </c>
      <c r="H3135" s="10">
        <v>0</v>
      </c>
      <c r="I3135" s="10">
        <v>4.0072636700000004</v>
      </c>
      <c r="J3135" s="10">
        <v>6.6987578748000001</v>
      </c>
      <c r="K3135" s="10">
        <v>0.334651374</v>
      </c>
      <c r="L3135" s="10">
        <v>0</v>
      </c>
      <c r="M3135" s="10">
        <f t="shared" si="58"/>
        <v>196.56704218280004</v>
      </c>
    </row>
    <row r="3136" spans="1:13" x14ac:dyDescent="0.3">
      <c r="A3136" s="10">
        <v>10</v>
      </c>
      <c r="B3136" s="10" t="s">
        <v>1141</v>
      </c>
      <c r="C3136" s="162" t="s">
        <v>23451</v>
      </c>
      <c r="D3136" s="10" t="s">
        <v>838</v>
      </c>
      <c r="E3136" s="10">
        <v>125.83689800000001</v>
      </c>
      <c r="F3136" s="10">
        <v>57.561115887</v>
      </c>
      <c r="G3136" s="10">
        <v>0</v>
      </c>
      <c r="H3136" s="10">
        <v>0</v>
      </c>
      <c r="I3136" s="10">
        <v>5.8145200199999998</v>
      </c>
      <c r="J3136" s="10">
        <v>4.6609638885000004</v>
      </c>
      <c r="K3136" s="10">
        <v>0</v>
      </c>
      <c r="L3136" s="10">
        <v>0</v>
      </c>
      <c r="M3136" s="10">
        <f t="shared" si="58"/>
        <v>193.87349779549999</v>
      </c>
    </row>
    <row r="3137" spans="1:13" x14ac:dyDescent="0.3">
      <c r="A3137" s="10">
        <v>10</v>
      </c>
      <c r="B3137" s="10" t="s">
        <v>1141</v>
      </c>
      <c r="C3137" s="162" t="s">
        <v>23452</v>
      </c>
      <c r="D3137" s="10" t="s">
        <v>17</v>
      </c>
      <c r="E3137" s="10">
        <v>1868.9373009999999</v>
      </c>
      <c r="F3137" s="10">
        <v>208.07268246000001</v>
      </c>
      <c r="G3137" s="10">
        <v>865.40828799999997</v>
      </c>
      <c r="H3137" s="10">
        <v>0</v>
      </c>
      <c r="I3137" s="10">
        <v>56.6726466</v>
      </c>
      <c r="J3137" s="10">
        <v>17.123783200999998</v>
      </c>
      <c r="K3137" s="10">
        <v>26.532621200000001</v>
      </c>
      <c r="L3137" s="10">
        <v>0</v>
      </c>
      <c r="M3137" s="10">
        <f t="shared" si="58"/>
        <v>3042.7473224610003</v>
      </c>
    </row>
    <row r="3138" spans="1:13" x14ac:dyDescent="0.3">
      <c r="A3138" s="10">
        <v>10</v>
      </c>
      <c r="B3138" s="10" t="s">
        <v>1141</v>
      </c>
      <c r="C3138" s="162" t="s">
        <v>23453</v>
      </c>
      <c r="D3138" s="10" t="s">
        <v>666</v>
      </c>
      <c r="E3138" s="10">
        <v>139.53592599999999</v>
      </c>
      <c r="F3138" s="10">
        <v>109.42587657999999</v>
      </c>
      <c r="G3138" s="10">
        <v>53.280220999999997</v>
      </c>
      <c r="H3138" s="10">
        <v>0</v>
      </c>
      <c r="I3138" s="10">
        <v>6.4991769000000001</v>
      </c>
      <c r="J3138" s="10">
        <v>9.2819900020000006</v>
      </c>
      <c r="K3138" s="10">
        <v>1.6925821999999999</v>
      </c>
      <c r="L3138" s="10">
        <v>0</v>
      </c>
      <c r="M3138" s="10">
        <f t="shared" si="58"/>
        <v>319.71577268199997</v>
      </c>
    </row>
    <row r="3139" spans="1:13" x14ac:dyDescent="0.3">
      <c r="A3139" s="10">
        <v>10</v>
      </c>
      <c r="B3139" s="10" t="s">
        <v>1141</v>
      </c>
      <c r="C3139" s="162" t="s">
        <v>23454</v>
      </c>
      <c r="D3139" s="10" t="s">
        <v>1006</v>
      </c>
      <c r="E3139" s="10">
        <v>317.80453499999999</v>
      </c>
      <c r="F3139" s="10">
        <v>229.39132620999999</v>
      </c>
      <c r="G3139" s="10">
        <v>26.357284</v>
      </c>
      <c r="H3139" s="10">
        <v>0</v>
      </c>
      <c r="I3139" s="10">
        <v>14.624850800000001</v>
      </c>
      <c r="J3139" s="10">
        <v>18.913574868000001</v>
      </c>
      <c r="K3139" s="10">
        <v>0.59689133000000005</v>
      </c>
      <c r="L3139" s="10">
        <v>0</v>
      </c>
      <c r="M3139" s="10">
        <f t="shared" si="58"/>
        <v>607.68846220799992</v>
      </c>
    </row>
    <row r="3140" spans="1:13" x14ac:dyDescent="0.3">
      <c r="A3140" s="10">
        <v>10</v>
      </c>
      <c r="B3140" s="10" t="s">
        <v>1141</v>
      </c>
      <c r="C3140" s="162" t="s">
        <v>23456</v>
      </c>
      <c r="D3140" s="10" t="s">
        <v>23455</v>
      </c>
      <c r="E3140" s="10">
        <v>141.46479400000001</v>
      </c>
      <c r="F3140" s="10">
        <v>59.481457355000003</v>
      </c>
      <c r="G3140" s="10">
        <v>22.391337</v>
      </c>
      <c r="H3140" s="10">
        <v>0</v>
      </c>
      <c r="I3140" s="10">
        <v>6.9200293000000004</v>
      </c>
      <c r="J3140" s="10">
        <v>4.9613818084999997</v>
      </c>
      <c r="K3140" s="10">
        <v>0.50707789999999997</v>
      </c>
      <c r="L3140" s="10">
        <v>0</v>
      </c>
      <c r="M3140" s="10">
        <f t="shared" si="58"/>
        <v>235.72607736350002</v>
      </c>
    </row>
    <row r="3141" spans="1:13" x14ac:dyDescent="0.3">
      <c r="A3141" s="10">
        <v>10</v>
      </c>
      <c r="B3141" s="10" t="s">
        <v>1141</v>
      </c>
      <c r="C3141" s="162" t="s">
        <v>23458</v>
      </c>
      <c r="D3141" s="10" t="s">
        <v>23457</v>
      </c>
      <c r="E3141" s="10">
        <v>1028.4608189999999</v>
      </c>
      <c r="F3141" s="10">
        <v>158.11476081000001</v>
      </c>
      <c r="G3141" s="10">
        <v>267.887336</v>
      </c>
      <c r="H3141" s="10">
        <v>0</v>
      </c>
      <c r="I3141" s="10">
        <v>33.557698600000002</v>
      </c>
      <c r="J3141" s="10">
        <v>13.472842379999999</v>
      </c>
      <c r="K3141" s="10">
        <v>8.4771862500000008</v>
      </c>
      <c r="L3141" s="10">
        <v>0</v>
      </c>
      <c r="M3141" s="10">
        <f t="shared" si="58"/>
        <v>1509.9706430399999</v>
      </c>
    </row>
    <row r="3142" spans="1:13" x14ac:dyDescent="0.3">
      <c r="A3142" s="10">
        <v>10</v>
      </c>
      <c r="B3142" s="10" t="s">
        <v>1141</v>
      </c>
      <c r="C3142" s="162" t="s">
        <v>23459</v>
      </c>
      <c r="D3142" s="10" t="s">
        <v>279</v>
      </c>
      <c r="E3142" s="10">
        <v>235.22802100000001</v>
      </c>
      <c r="F3142" s="10">
        <v>257.15582157</v>
      </c>
      <c r="G3142" s="10">
        <v>26.814844999999998</v>
      </c>
      <c r="H3142" s="10">
        <v>0</v>
      </c>
      <c r="I3142" s="10">
        <v>11.2185089</v>
      </c>
      <c r="J3142" s="10">
        <v>21.435118192000001</v>
      </c>
      <c r="K3142" s="10">
        <v>0.60725342000000004</v>
      </c>
      <c r="L3142" s="10">
        <v>0</v>
      </c>
      <c r="M3142" s="10">
        <f t="shared" si="58"/>
        <v>552.45956808200003</v>
      </c>
    </row>
    <row r="3143" spans="1:13" x14ac:dyDescent="0.3">
      <c r="A3143" s="10">
        <v>10</v>
      </c>
      <c r="B3143" s="10" t="s">
        <v>1141</v>
      </c>
      <c r="C3143" s="162" t="s">
        <v>23460</v>
      </c>
      <c r="D3143" s="10" t="s">
        <v>23</v>
      </c>
      <c r="E3143" s="10">
        <v>588.25234399999999</v>
      </c>
      <c r="F3143" s="10">
        <v>328.86005089999998</v>
      </c>
      <c r="G3143" s="10">
        <v>28.919038100000002</v>
      </c>
      <c r="H3143" s="10">
        <v>0</v>
      </c>
      <c r="I3143" s="10">
        <v>22.827564000000002</v>
      </c>
      <c r="J3143" s="10">
        <v>27.798803675999999</v>
      </c>
      <c r="K3143" s="10">
        <v>0.78642599999999996</v>
      </c>
      <c r="L3143" s="10">
        <v>0</v>
      </c>
      <c r="M3143" s="10">
        <f t="shared" ref="M3143:M3206" si="60">SUM(E3143:L3143)</f>
        <v>997.44422667600008</v>
      </c>
    </row>
    <row r="3144" spans="1:13" x14ac:dyDescent="0.3">
      <c r="A3144" s="10">
        <v>10</v>
      </c>
      <c r="B3144" s="10" t="s">
        <v>1141</v>
      </c>
      <c r="C3144" s="162" t="s">
        <v>23462</v>
      </c>
      <c r="D3144" s="10" t="s">
        <v>23461</v>
      </c>
      <c r="E3144" s="10">
        <v>1490.7898540000001</v>
      </c>
      <c r="F3144" s="10">
        <v>210.23520601000001</v>
      </c>
      <c r="G3144" s="10">
        <v>28.017742999999999</v>
      </c>
      <c r="H3144" s="10">
        <v>0</v>
      </c>
      <c r="I3144" s="10">
        <v>46.683908100000004</v>
      </c>
      <c r="J3144" s="10">
        <v>17.921936869</v>
      </c>
      <c r="K3144" s="10">
        <v>0.63449383999999998</v>
      </c>
      <c r="L3144" s="10">
        <v>0</v>
      </c>
      <c r="M3144" s="10">
        <f t="shared" si="60"/>
        <v>1794.2831418190003</v>
      </c>
    </row>
    <row r="3145" spans="1:13" x14ac:dyDescent="0.3">
      <c r="A3145" s="10">
        <v>10</v>
      </c>
      <c r="B3145" s="10" t="s">
        <v>1141</v>
      </c>
      <c r="C3145" s="162" t="s">
        <v>23464</v>
      </c>
      <c r="D3145" s="10" t="s">
        <v>23463</v>
      </c>
      <c r="E3145" s="10">
        <v>1999.99208</v>
      </c>
      <c r="F3145" s="10">
        <v>535.87069684000005</v>
      </c>
      <c r="G3145" s="10">
        <v>711.29542492999997</v>
      </c>
      <c r="H3145" s="10">
        <v>0</v>
      </c>
      <c r="I3145" s="10">
        <v>84.978820999999996</v>
      </c>
      <c r="J3145" s="10">
        <v>43.296887108</v>
      </c>
      <c r="K3145" s="10">
        <v>21.577211170999998</v>
      </c>
      <c r="L3145" s="10">
        <v>0</v>
      </c>
      <c r="M3145" s="10">
        <f t="shared" si="60"/>
        <v>3397.0111210490004</v>
      </c>
    </row>
    <row r="3146" spans="1:13" x14ac:dyDescent="0.3">
      <c r="A3146" s="10">
        <v>10</v>
      </c>
      <c r="B3146" s="10" t="s">
        <v>1141</v>
      </c>
      <c r="C3146" s="162" t="s">
        <v>23466</v>
      </c>
      <c r="D3146" s="10" t="s">
        <v>23465</v>
      </c>
      <c r="E3146" s="10">
        <v>310.129187</v>
      </c>
      <c r="F3146" s="10">
        <v>354.52504979999998</v>
      </c>
      <c r="G3146" s="10">
        <v>43.696663399999998</v>
      </c>
      <c r="H3146" s="10">
        <v>0</v>
      </c>
      <c r="I3146" s="10">
        <v>16.589966199999999</v>
      </c>
      <c r="J3146" s="10">
        <v>30.003910185999999</v>
      </c>
      <c r="K3146" s="10">
        <v>0.98956093899999997</v>
      </c>
      <c r="L3146" s="10">
        <v>0</v>
      </c>
      <c r="M3146" s="10">
        <f t="shared" si="60"/>
        <v>755.93433752500005</v>
      </c>
    </row>
    <row r="3147" spans="1:13" x14ac:dyDescent="0.3">
      <c r="A3147" s="10">
        <v>10</v>
      </c>
      <c r="B3147" s="10" t="s">
        <v>1141</v>
      </c>
      <c r="C3147" s="162" t="s">
        <v>23467</v>
      </c>
      <c r="D3147" s="10" t="s">
        <v>1143</v>
      </c>
      <c r="E3147" s="10">
        <v>139.63260199999999</v>
      </c>
      <c r="F3147" s="10">
        <v>72.603733430999995</v>
      </c>
      <c r="G3147" s="10">
        <v>0</v>
      </c>
      <c r="H3147" s="10">
        <v>0</v>
      </c>
      <c r="I3147" s="10">
        <v>6.43743452</v>
      </c>
      <c r="J3147" s="10">
        <v>6.0846873604000002</v>
      </c>
      <c r="K3147" s="10">
        <v>0</v>
      </c>
      <c r="L3147" s="10">
        <v>0</v>
      </c>
      <c r="M3147" s="10">
        <f t="shared" si="60"/>
        <v>224.75845731140001</v>
      </c>
    </row>
    <row r="3148" spans="1:13" x14ac:dyDescent="0.3">
      <c r="A3148" s="10">
        <v>10</v>
      </c>
      <c r="B3148" s="10" t="s">
        <v>1141</v>
      </c>
      <c r="C3148" s="162" t="s">
        <v>23469</v>
      </c>
      <c r="D3148" s="10" t="s">
        <v>23468</v>
      </c>
      <c r="E3148" s="10">
        <v>66.046854699999997</v>
      </c>
      <c r="F3148" s="10">
        <v>203.39131454</v>
      </c>
      <c r="G3148" s="10">
        <v>13.5471825</v>
      </c>
      <c r="H3148" s="10">
        <v>0</v>
      </c>
      <c r="I3148" s="10">
        <v>3.1570959300000001</v>
      </c>
      <c r="J3148" s="10">
        <v>17.354256646</v>
      </c>
      <c r="K3148" s="10">
        <v>0.30679149</v>
      </c>
      <c r="L3148" s="10">
        <v>0</v>
      </c>
      <c r="M3148" s="10">
        <f t="shared" si="60"/>
        <v>303.80349580600006</v>
      </c>
    </row>
    <row r="3149" spans="1:13" x14ac:dyDescent="0.3">
      <c r="A3149" s="10">
        <v>10</v>
      </c>
      <c r="B3149" s="10" t="s">
        <v>1141</v>
      </c>
      <c r="C3149" s="162" t="s">
        <v>23470</v>
      </c>
      <c r="D3149" s="10" t="s">
        <v>556</v>
      </c>
      <c r="E3149" s="10">
        <v>135.98524900000001</v>
      </c>
      <c r="F3149" s="10">
        <v>78.847106120000007</v>
      </c>
      <c r="G3149" s="10">
        <v>471.07196499999998</v>
      </c>
      <c r="H3149" s="10">
        <v>0</v>
      </c>
      <c r="I3149" s="10">
        <v>6.3086595899999995</v>
      </c>
      <c r="J3149" s="10">
        <v>6.7966184969999999</v>
      </c>
      <c r="K3149" s="10">
        <v>14.9043139</v>
      </c>
      <c r="L3149" s="10">
        <v>0</v>
      </c>
      <c r="M3149" s="10">
        <f t="shared" si="60"/>
        <v>713.9139121070001</v>
      </c>
    </row>
    <row r="3150" spans="1:13" x14ac:dyDescent="0.3">
      <c r="A3150" s="10">
        <v>10</v>
      </c>
      <c r="B3150" s="10" t="s">
        <v>1141</v>
      </c>
      <c r="C3150" s="162" t="s">
        <v>23471</v>
      </c>
      <c r="D3150" s="10" t="s">
        <v>25</v>
      </c>
      <c r="E3150" s="10">
        <v>302.89043099999998</v>
      </c>
      <c r="F3150" s="10">
        <v>264.47477495999999</v>
      </c>
      <c r="G3150" s="10">
        <v>25.09675</v>
      </c>
      <c r="H3150" s="10">
        <v>0</v>
      </c>
      <c r="I3150" s="10">
        <v>15.285633900000001</v>
      </c>
      <c r="J3150" s="10">
        <v>22.419049241</v>
      </c>
      <c r="K3150" s="10">
        <v>0.56834496999999995</v>
      </c>
      <c r="L3150" s="10">
        <v>0</v>
      </c>
      <c r="M3150" s="10">
        <f t="shared" si="60"/>
        <v>630.73498407099999</v>
      </c>
    </row>
    <row r="3151" spans="1:13" x14ac:dyDescent="0.3">
      <c r="A3151" s="10">
        <v>10</v>
      </c>
      <c r="B3151" s="10" t="s">
        <v>1141</v>
      </c>
      <c r="C3151" s="162" t="s">
        <v>23473</v>
      </c>
      <c r="D3151" s="10" t="s">
        <v>23472</v>
      </c>
      <c r="E3151" s="10">
        <v>540.81988899999999</v>
      </c>
      <c r="F3151" s="10">
        <v>298.24780034999998</v>
      </c>
      <c r="G3151" s="10">
        <v>308.45881730000002</v>
      </c>
      <c r="H3151" s="10">
        <v>0</v>
      </c>
      <c r="I3151" s="10">
        <v>19.681039500000001</v>
      </c>
      <c r="J3151" s="10">
        <v>25.526138744000001</v>
      </c>
      <c r="K3151" s="10">
        <v>9.0062680949999994</v>
      </c>
      <c r="L3151" s="10">
        <v>0</v>
      </c>
      <c r="M3151" s="10">
        <f t="shared" si="60"/>
        <v>1201.7399529889999</v>
      </c>
    </row>
    <row r="3152" spans="1:13" x14ac:dyDescent="0.3">
      <c r="A3152" s="10">
        <v>10</v>
      </c>
      <c r="B3152" s="10" t="s">
        <v>1141</v>
      </c>
      <c r="C3152" s="162" t="s">
        <v>23475</v>
      </c>
      <c r="D3152" s="10" t="s">
        <v>23474</v>
      </c>
      <c r="E3152" s="10">
        <v>372.56181000000004</v>
      </c>
      <c r="F3152" s="10">
        <v>339.79021590000002</v>
      </c>
      <c r="G3152" s="10">
        <v>45.670193900000001</v>
      </c>
      <c r="H3152" s="10">
        <v>0</v>
      </c>
      <c r="I3152" s="10">
        <v>19.9695146</v>
      </c>
      <c r="J3152" s="10">
        <v>28.673336686999999</v>
      </c>
      <c r="K3152" s="10">
        <v>1.0342538299999999</v>
      </c>
      <c r="L3152" s="10">
        <v>0</v>
      </c>
      <c r="M3152" s="10">
        <f t="shared" si="60"/>
        <v>807.69932491700001</v>
      </c>
    </row>
    <row r="3153" spans="1:13" x14ac:dyDescent="0.3">
      <c r="A3153" s="10">
        <v>10</v>
      </c>
      <c r="B3153" s="10" t="s">
        <v>1141</v>
      </c>
      <c r="C3153" s="162" t="s">
        <v>23477</v>
      </c>
      <c r="D3153" s="10" t="s">
        <v>23476</v>
      </c>
      <c r="E3153" s="10">
        <v>619.73849959999995</v>
      </c>
      <c r="F3153" s="10">
        <v>163.03081702</v>
      </c>
      <c r="G3153" s="10">
        <v>3.5631300000000001</v>
      </c>
      <c r="H3153" s="10">
        <v>0</v>
      </c>
      <c r="I3153" s="10">
        <v>17.644848759999999</v>
      </c>
      <c r="J3153" s="10">
        <v>13.885542784</v>
      </c>
      <c r="K3153" s="10">
        <v>0.113192</v>
      </c>
      <c r="L3153" s="10">
        <v>0</v>
      </c>
      <c r="M3153" s="10">
        <f t="shared" si="60"/>
        <v>817.97603016399989</v>
      </c>
    </row>
    <row r="3154" spans="1:13" x14ac:dyDescent="0.3">
      <c r="A3154" s="10">
        <v>10</v>
      </c>
      <c r="B3154" s="10" t="s">
        <v>1141</v>
      </c>
      <c r="C3154" s="162" t="s">
        <v>23479</v>
      </c>
      <c r="D3154" s="10" t="s">
        <v>23478</v>
      </c>
      <c r="E3154" s="10">
        <v>215.34265400000001</v>
      </c>
      <c r="F3154" s="10">
        <v>173.42110317000001</v>
      </c>
      <c r="G3154" s="10">
        <v>0</v>
      </c>
      <c r="H3154" s="10">
        <v>0</v>
      </c>
      <c r="I3154" s="10">
        <v>9.9779571899999997</v>
      </c>
      <c r="J3154" s="10">
        <v>14.386545537</v>
      </c>
      <c r="K3154" s="10">
        <v>0</v>
      </c>
      <c r="L3154" s="10">
        <v>0</v>
      </c>
      <c r="M3154" s="10">
        <f t="shared" si="60"/>
        <v>413.12825989700002</v>
      </c>
    </row>
    <row r="3155" spans="1:13" x14ac:dyDescent="0.3">
      <c r="A3155" s="10">
        <v>10</v>
      </c>
      <c r="B3155" s="10" t="s">
        <v>1141</v>
      </c>
      <c r="C3155" s="162" t="s">
        <v>23481</v>
      </c>
      <c r="D3155" s="10" t="s">
        <v>23480</v>
      </c>
      <c r="E3155" s="10">
        <v>824.43390199999999</v>
      </c>
      <c r="F3155" s="10">
        <v>95.747403774000006</v>
      </c>
      <c r="G3155" s="10">
        <v>97.382715000000005</v>
      </c>
      <c r="H3155" s="10">
        <v>0</v>
      </c>
      <c r="I3155" s="10">
        <v>27.8897896</v>
      </c>
      <c r="J3155" s="10">
        <v>8.0291535749000005</v>
      </c>
      <c r="K3155" s="10">
        <v>2.9771075900000001</v>
      </c>
      <c r="L3155" s="10">
        <v>0</v>
      </c>
      <c r="M3155" s="10">
        <f t="shared" si="60"/>
        <v>1056.4600715388999</v>
      </c>
    </row>
    <row r="3156" spans="1:13" x14ac:dyDescent="0.3">
      <c r="A3156" s="10">
        <v>10</v>
      </c>
      <c r="B3156" s="10" t="s">
        <v>1141</v>
      </c>
      <c r="C3156" s="162" t="s">
        <v>23483</v>
      </c>
      <c r="D3156" s="10" t="s">
        <v>23482</v>
      </c>
      <c r="E3156" s="10">
        <v>700.10945300000003</v>
      </c>
      <c r="F3156" s="10">
        <v>242.83237416</v>
      </c>
      <c r="G3156" s="10">
        <v>552.29984000000002</v>
      </c>
      <c r="H3156" s="10">
        <v>0</v>
      </c>
      <c r="I3156" s="10">
        <v>20.455929180000002</v>
      </c>
      <c r="J3156" s="10">
        <v>19.978867013999999</v>
      </c>
      <c r="K3156" s="10">
        <v>16.971509999999999</v>
      </c>
      <c r="L3156" s="10">
        <v>0</v>
      </c>
      <c r="M3156" s="10">
        <f t="shared" si="60"/>
        <v>1552.647973354</v>
      </c>
    </row>
    <row r="3157" spans="1:13" x14ac:dyDescent="0.3">
      <c r="A3157" s="10">
        <v>10</v>
      </c>
      <c r="B3157" s="10" t="s">
        <v>1141</v>
      </c>
      <c r="C3157" s="162" t="s">
        <v>23484</v>
      </c>
      <c r="D3157" s="10" t="s">
        <v>1144</v>
      </c>
      <c r="E3157" s="10">
        <v>617.62301600000001</v>
      </c>
      <c r="F3157" s="10">
        <v>46.325816318000001</v>
      </c>
      <c r="G3157" s="10">
        <v>9.2800832</v>
      </c>
      <c r="H3157" s="10">
        <v>0</v>
      </c>
      <c r="I3157" s="10">
        <v>18.35846798</v>
      </c>
      <c r="J3157" s="10">
        <v>3.5882892800000001</v>
      </c>
      <c r="K3157" s="10">
        <v>0.21015808999999999</v>
      </c>
      <c r="L3157" s="10">
        <v>0</v>
      </c>
      <c r="M3157" s="10">
        <f t="shared" si="60"/>
        <v>695.38583086800008</v>
      </c>
    </row>
    <row r="3158" spans="1:13" x14ac:dyDescent="0.3">
      <c r="A3158" s="10">
        <v>10</v>
      </c>
      <c r="B3158" s="10" t="s">
        <v>1141</v>
      </c>
      <c r="C3158" s="162" t="s">
        <v>23485</v>
      </c>
      <c r="D3158" s="10" t="s">
        <v>1013</v>
      </c>
      <c r="E3158" s="10">
        <v>122.625343</v>
      </c>
      <c r="F3158" s="10">
        <v>126.77926819</v>
      </c>
      <c r="G3158" s="10">
        <v>0</v>
      </c>
      <c r="H3158" s="10">
        <v>0</v>
      </c>
      <c r="I3158" s="10">
        <v>5.7372095999999999</v>
      </c>
      <c r="J3158" s="10">
        <v>10.776660287</v>
      </c>
      <c r="K3158" s="10">
        <v>0</v>
      </c>
      <c r="L3158" s="10">
        <v>0</v>
      </c>
      <c r="M3158" s="10">
        <f t="shared" si="60"/>
        <v>265.91848107700002</v>
      </c>
    </row>
    <row r="3159" spans="1:13" x14ac:dyDescent="0.3">
      <c r="A3159" s="10">
        <v>10</v>
      </c>
      <c r="B3159" s="10" t="s">
        <v>1141</v>
      </c>
      <c r="C3159" s="162" t="s">
        <v>23487</v>
      </c>
      <c r="D3159" s="10" t="s">
        <v>23486</v>
      </c>
      <c r="E3159" s="10">
        <v>734.99351999999999</v>
      </c>
      <c r="F3159" s="10">
        <v>472.30519484000001</v>
      </c>
      <c r="G3159" s="10">
        <v>27.769179300000001</v>
      </c>
      <c r="H3159" s="10">
        <v>0</v>
      </c>
      <c r="I3159" s="10">
        <v>36.6833162</v>
      </c>
      <c r="J3159" s="10">
        <v>40.080872266</v>
      </c>
      <c r="K3159" s="10">
        <v>0.62886482899999996</v>
      </c>
      <c r="L3159" s="10">
        <v>0</v>
      </c>
      <c r="M3159" s="10">
        <f t="shared" si="60"/>
        <v>1312.4609474349998</v>
      </c>
    </row>
    <row r="3160" spans="1:13" x14ac:dyDescent="0.3">
      <c r="A3160" s="10">
        <v>10</v>
      </c>
      <c r="B3160" s="10" t="s">
        <v>1141</v>
      </c>
      <c r="C3160" s="162" t="s">
        <v>23489</v>
      </c>
      <c r="D3160" s="10" t="s">
        <v>23488</v>
      </c>
      <c r="E3160" s="10">
        <v>248.49267600000002</v>
      </c>
      <c r="F3160" s="10">
        <v>76.661218270999996</v>
      </c>
      <c r="G3160" s="10">
        <v>16.711423</v>
      </c>
      <c r="H3160" s="10">
        <v>0</v>
      </c>
      <c r="I3160" s="10">
        <v>11.399265100000001</v>
      </c>
      <c r="J3160" s="10">
        <v>5.2125230248000003</v>
      </c>
      <c r="K3160" s="10">
        <v>0.37844855999999999</v>
      </c>
      <c r="L3160" s="10">
        <v>0</v>
      </c>
      <c r="M3160" s="10">
        <f t="shared" si="60"/>
        <v>358.85555395580002</v>
      </c>
    </row>
    <row r="3161" spans="1:13" x14ac:dyDescent="0.3">
      <c r="A3161" s="10">
        <v>10</v>
      </c>
      <c r="B3161" s="10" t="s">
        <v>1141</v>
      </c>
      <c r="C3161" s="162" t="s">
        <v>23490</v>
      </c>
      <c r="D3161" s="10" t="s">
        <v>69</v>
      </c>
      <c r="E3161" s="10">
        <v>141.710902</v>
      </c>
      <c r="F3161" s="10">
        <v>102.48181307</v>
      </c>
      <c r="G3161" s="10">
        <v>279.18149</v>
      </c>
      <c r="H3161" s="10">
        <v>0</v>
      </c>
      <c r="I3161" s="10">
        <v>6.6614363800000005</v>
      </c>
      <c r="J3161" s="10">
        <v>8.4065174768999995</v>
      </c>
      <c r="K3161" s="10">
        <v>8.8688889999999994</v>
      </c>
      <c r="L3161" s="10">
        <v>0</v>
      </c>
      <c r="M3161" s="10">
        <f t="shared" si="60"/>
        <v>547.31104792690007</v>
      </c>
    </row>
    <row r="3162" spans="1:13" x14ac:dyDescent="0.3">
      <c r="A3162" s="10">
        <v>10</v>
      </c>
      <c r="B3162" s="10" t="s">
        <v>1256</v>
      </c>
      <c r="C3162" s="164" t="s">
        <v>25748</v>
      </c>
      <c r="D3162" s="10" t="s">
        <v>203</v>
      </c>
      <c r="E3162" s="10">
        <v>377.41270300000002</v>
      </c>
      <c r="F3162" s="10">
        <v>150.71575787</v>
      </c>
      <c r="G3162" s="10">
        <v>995.57655999999997</v>
      </c>
      <c r="H3162" s="10">
        <v>0</v>
      </c>
      <c r="I3162" s="10">
        <v>13.259114</v>
      </c>
      <c r="J3162" s="10">
        <v>12.323518487999999</v>
      </c>
      <c r="K3162" s="10">
        <v>30.284872199999999</v>
      </c>
      <c r="L3162" s="10">
        <v>0</v>
      </c>
      <c r="M3162" s="10">
        <f t="shared" si="60"/>
        <v>1579.5725255580001</v>
      </c>
    </row>
    <row r="3163" spans="1:13" x14ac:dyDescent="0.3">
      <c r="A3163" s="10">
        <v>10</v>
      </c>
      <c r="B3163" s="10" t="s">
        <v>1256</v>
      </c>
      <c r="C3163" s="164" t="s">
        <v>25749</v>
      </c>
      <c r="D3163" s="10" t="s">
        <v>22797</v>
      </c>
      <c r="E3163" s="10">
        <v>359.42129999999997</v>
      </c>
      <c r="F3163" s="10">
        <v>413.08532524999998</v>
      </c>
      <c r="G3163" s="10">
        <v>114.39149399999999</v>
      </c>
      <c r="H3163" s="10">
        <v>7.6349499999999999</v>
      </c>
      <c r="I3163" s="10">
        <v>17.996830499999998</v>
      </c>
      <c r="J3163" s="10">
        <v>34.246034473000002</v>
      </c>
      <c r="K3163" s="10">
        <v>2.5905289300000001</v>
      </c>
      <c r="L3163" s="10">
        <v>0.24476600000000001</v>
      </c>
      <c r="M3163" s="10">
        <f t="shared" si="60"/>
        <v>949.61122915299995</v>
      </c>
    </row>
    <row r="3164" spans="1:13" x14ac:dyDescent="0.3">
      <c r="A3164" s="10">
        <v>10</v>
      </c>
      <c r="B3164" s="10" t="s">
        <v>1256</v>
      </c>
      <c r="C3164" s="164" t="s">
        <v>25750</v>
      </c>
      <c r="D3164" s="10" t="s">
        <v>758</v>
      </c>
      <c r="E3164" s="10">
        <v>2216.5140999999999</v>
      </c>
      <c r="F3164" s="10">
        <v>1299.9351783</v>
      </c>
      <c r="G3164" s="10">
        <v>139.0879899</v>
      </c>
      <c r="H3164" s="10">
        <v>121.26254</v>
      </c>
      <c r="I3164" s="10">
        <v>120.798519</v>
      </c>
      <c r="J3164" s="10">
        <v>108.28892745</v>
      </c>
      <c r="K3164" s="10">
        <v>4.0761336540000004</v>
      </c>
      <c r="L3164" s="10">
        <v>3.8875160000000002</v>
      </c>
      <c r="M3164" s="10">
        <f t="shared" si="60"/>
        <v>4013.8509043039994</v>
      </c>
    </row>
    <row r="3165" spans="1:13" x14ac:dyDescent="0.3">
      <c r="A3165" s="10">
        <v>10</v>
      </c>
      <c r="B3165" s="10" t="s">
        <v>1256</v>
      </c>
      <c r="C3165" s="164" t="s">
        <v>25752</v>
      </c>
      <c r="D3165" s="10" t="s">
        <v>25751</v>
      </c>
      <c r="E3165" s="10">
        <v>346.32748600000002</v>
      </c>
      <c r="F3165" s="10">
        <v>179.75644561999999</v>
      </c>
      <c r="G3165" s="10">
        <v>23.061689000000001</v>
      </c>
      <c r="H3165" s="10">
        <v>1184.3515849999999</v>
      </c>
      <c r="I3165" s="10">
        <v>18.686515199999999</v>
      </c>
      <c r="J3165" s="10">
        <v>11.1513604</v>
      </c>
      <c r="K3165" s="10">
        <v>0.52225889000000003</v>
      </c>
      <c r="L3165" s="10">
        <v>37.968741199999997</v>
      </c>
      <c r="M3165" s="10">
        <f t="shared" si="60"/>
        <v>1801.8260813100001</v>
      </c>
    </row>
    <row r="3166" spans="1:13" x14ac:dyDescent="0.3">
      <c r="A3166" s="10">
        <v>10</v>
      </c>
      <c r="B3166" s="10" t="s">
        <v>1256</v>
      </c>
      <c r="C3166" s="164" t="s">
        <v>25753</v>
      </c>
      <c r="D3166" s="10" t="s">
        <v>213</v>
      </c>
      <c r="E3166" s="10">
        <v>281.034651</v>
      </c>
      <c r="F3166" s="10">
        <v>141.75366202000001</v>
      </c>
      <c r="G3166" s="10">
        <v>40.493241699999999</v>
      </c>
      <c r="H3166" s="10">
        <v>35.450800000000001</v>
      </c>
      <c r="I3166" s="10">
        <v>15.0156308</v>
      </c>
      <c r="J3166" s="10">
        <v>11.016093239</v>
      </c>
      <c r="K3166" s="10">
        <v>0.91701533000000002</v>
      </c>
      <c r="L3166" s="10">
        <v>1.1365069999999999</v>
      </c>
      <c r="M3166" s="10">
        <f t="shared" si="60"/>
        <v>526.81760108900016</v>
      </c>
    </row>
    <row r="3167" spans="1:13" x14ac:dyDescent="0.3">
      <c r="A3167" s="10">
        <v>10</v>
      </c>
      <c r="B3167" s="10" t="s">
        <v>1256</v>
      </c>
      <c r="C3167" s="164" t="s">
        <v>25754</v>
      </c>
      <c r="D3167" s="10" t="s">
        <v>584</v>
      </c>
      <c r="E3167" s="10">
        <v>430.98238000000003</v>
      </c>
      <c r="F3167" s="10">
        <v>165.50175898000001</v>
      </c>
      <c r="G3167" s="10">
        <v>28.035536</v>
      </c>
      <c r="H3167" s="10">
        <v>195.64980159999999</v>
      </c>
      <c r="I3167" s="10">
        <v>23.1834414</v>
      </c>
      <c r="J3167" s="10">
        <v>10.923337706</v>
      </c>
      <c r="K3167" s="10">
        <v>0.63489640999999997</v>
      </c>
      <c r="L3167" s="10">
        <v>6.2722616699999998</v>
      </c>
      <c r="M3167" s="10">
        <f t="shared" si="60"/>
        <v>861.18341376600006</v>
      </c>
    </row>
    <row r="3168" spans="1:13" x14ac:dyDescent="0.3">
      <c r="A3168" s="10">
        <v>10</v>
      </c>
      <c r="B3168" s="10" t="s">
        <v>1256</v>
      </c>
      <c r="C3168" s="164" t="s">
        <v>25755</v>
      </c>
      <c r="D3168" s="10" t="s">
        <v>1257</v>
      </c>
      <c r="E3168" s="10">
        <v>137.29948400000001</v>
      </c>
      <c r="F3168" s="10">
        <v>126.97046507</v>
      </c>
      <c r="G3168" s="10">
        <v>11.652036000000001</v>
      </c>
      <c r="I3168" s="10">
        <v>7.1395311000000001</v>
      </c>
      <c r="J3168" s="10">
        <v>10.528883735000001</v>
      </c>
      <c r="K3168" s="10">
        <v>0.26387389999999999</v>
      </c>
      <c r="M3168" s="10">
        <f t="shared" si="60"/>
        <v>293.85427380500005</v>
      </c>
    </row>
    <row r="3169" spans="1:13" x14ac:dyDescent="0.3">
      <c r="A3169" s="10">
        <v>10</v>
      </c>
      <c r="B3169" s="10" t="s">
        <v>1256</v>
      </c>
      <c r="C3169" s="164" t="s">
        <v>25756</v>
      </c>
      <c r="D3169" s="10" t="s">
        <v>25195</v>
      </c>
      <c r="E3169" s="10">
        <v>132.80453199999999</v>
      </c>
      <c r="F3169" s="10">
        <v>127.9199519</v>
      </c>
      <c r="G3169" s="10">
        <v>0</v>
      </c>
      <c r="H3169" s="10">
        <v>621.18086000000005</v>
      </c>
      <c r="I3169" s="10">
        <v>6.6651473999999995</v>
      </c>
      <c r="J3169" s="10">
        <v>6.8664981823</v>
      </c>
      <c r="K3169" s="10">
        <v>0</v>
      </c>
      <c r="L3169" s="10">
        <v>19.914187999999999</v>
      </c>
      <c r="M3169" s="10">
        <f t="shared" si="60"/>
        <v>915.35117748230005</v>
      </c>
    </row>
    <row r="3170" spans="1:13" x14ac:dyDescent="0.3">
      <c r="A3170" s="10">
        <v>10</v>
      </c>
      <c r="B3170" s="10" t="s">
        <v>1256</v>
      </c>
      <c r="C3170" s="164" t="s">
        <v>25757</v>
      </c>
      <c r="D3170" s="10" t="s">
        <v>760</v>
      </c>
      <c r="E3170" s="10">
        <v>873.80165999999997</v>
      </c>
      <c r="F3170" s="10">
        <v>881.99532327999998</v>
      </c>
      <c r="G3170" s="10">
        <v>251.52115409999999</v>
      </c>
      <c r="I3170" s="10">
        <v>46.430553000000003</v>
      </c>
      <c r="J3170" s="10">
        <v>72.713751955999996</v>
      </c>
      <c r="K3170" s="10">
        <v>7.2509566000000003</v>
      </c>
      <c r="M3170" s="10">
        <f t="shared" si="60"/>
        <v>2133.713398936</v>
      </c>
    </row>
    <row r="3171" spans="1:13" x14ac:dyDescent="0.3">
      <c r="A3171" s="10">
        <v>10</v>
      </c>
      <c r="B3171" s="10" t="s">
        <v>1256</v>
      </c>
      <c r="C3171" s="164" t="s">
        <v>25758</v>
      </c>
      <c r="D3171" s="10" t="s">
        <v>159</v>
      </c>
      <c r="E3171" s="10">
        <v>1447.6116499999998</v>
      </c>
      <c r="F3171" s="10">
        <v>363.09283496</v>
      </c>
      <c r="G3171" s="10">
        <v>105.8211605</v>
      </c>
      <c r="H3171" s="10">
        <v>5.1118474699999999E-2</v>
      </c>
      <c r="I3171" s="10">
        <v>61.886263</v>
      </c>
      <c r="J3171" s="10">
        <v>28.178944504</v>
      </c>
      <c r="K3171" s="10">
        <v>2.3964418850000002</v>
      </c>
      <c r="L3171" s="10">
        <v>1.6387867E-3</v>
      </c>
      <c r="M3171" s="10">
        <f t="shared" si="60"/>
        <v>2009.0400521103995</v>
      </c>
    </row>
    <row r="3172" spans="1:13" x14ac:dyDescent="0.3">
      <c r="A3172" s="10">
        <v>10</v>
      </c>
      <c r="B3172" s="10" t="s">
        <v>1256</v>
      </c>
      <c r="C3172" s="164" t="s">
        <v>25760</v>
      </c>
      <c r="D3172" s="10" t="s">
        <v>25759</v>
      </c>
      <c r="E3172" s="10">
        <v>183.01893100000001</v>
      </c>
      <c r="F3172" s="10">
        <v>175.09834480999999</v>
      </c>
      <c r="G3172" s="10">
        <v>403.96937000000003</v>
      </c>
      <c r="H3172" s="10">
        <v>6.6298399999999997</v>
      </c>
      <c r="I3172" s="10">
        <v>5.8492936000000002</v>
      </c>
      <c r="J3172" s="10">
        <v>14.593744805</v>
      </c>
      <c r="K3172" s="10">
        <v>12.745644</v>
      </c>
      <c r="L3172" s="10">
        <v>0.21254400000000001</v>
      </c>
      <c r="M3172" s="10">
        <f t="shared" si="60"/>
        <v>802.11771221499998</v>
      </c>
    </row>
    <row r="3173" spans="1:13" x14ac:dyDescent="0.3">
      <c r="A3173" s="10">
        <v>10</v>
      </c>
      <c r="B3173" s="10" t="s">
        <v>1256</v>
      </c>
      <c r="C3173" s="164" t="s">
        <v>25761</v>
      </c>
      <c r="D3173" s="10" t="s">
        <v>614</v>
      </c>
      <c r="E3173" s="10">
        <v>119.9385</v>
      </c>
      <c r="F3173" s="10">
        <v>65.967776372000003</v>
      </c>
      <c r="G3173" s="10">
        <v>0</v>
      </c>
      <c r="I3173" s="10">
        <v>5.8046641000000001</v>
      </c>
      <c r="J3173" s="10">
        <v>5.5441545440000004</v>
      </c>
      <c r="K3173" s="10">
        <v>0</v>
      </c>
      <c r="M3173" s="10">
        <f t="shared" si="60"/>
        <v>197.25509501600001</v>
      </c>
    </row>
    <row r="3174" spans="1:13" x14ac:dyDescent="0.3">
      <c r="A3174" s="10">
        <v>10</v>
      </c>
      <c r="B3174" s="10" t="s">
        <v>1256</v>
      </c>
      <c r="C3174" s="164" t="s">
        <v>25762</v>
      </c>
      <c r="D3174" s="10" t="s">
        <v>1258</v>
      </c>
      <c r="E3174" s="10">
        <v>165.963324</v>
      </c>
      <c r="F3174" s="10">
        <v>192.84677500999999</v>
      </c>
      <c r="G3174" s="10">
        <v>0</v>
      </c>
      <c r="I3174" s="10">
        <v>8.2407924999999995</v>
      </c>
      <c r="J3174" s="10">
        <v>14.414218898</v>
      </c>
      <c r="K3174" s="10">
        <v>0</v>
      </c>
      <c r="M3174" s="10">
        <f t="shared" si="60"/>
        <v>381.46511040799999</v>
      </c>
    </row>
    <row r="3175" spans="1:13" x14ac:dyDescent="0.3">
      <c r="A3175" s="10">
        <v>10</v>
      </c>
      <c r="B3175" s="10" t="s">
        <v>1256</v>
      </c>
      <c r="C3175" s="164" t="s">
        <v>25764</v>
      </c>
      <c r="D3175" s="10" t="s">
        <v>25763</v>
      </c>
      <c r="E3175" s="10">
        <v>271.37503099999998</v>
      </c>
      <c r="F3175" s="10">
        <v>88.422098312000003</v>
      </c>
      <c r="G3175" s="10">
        <v>326.39364899999998</v>
      </c>
      <c r="H3175" s="10">
        <v>14.5258</v>
      </c>
      <c r="I3175" s="10">
        <v>10.490986399999999</v>
      </c>
      <c r="J3175" s="10">
        <v>7.2271683297999996</v>
      </c>
      <c r="K3175" s="10">
        <v>10.220948870000001</v>
      </c>
      <c r="L3175" s="10">
        <v>0.46567700000000001</v>
      </c>
      <c r="M3175" s="10">
        <f t="shared" si="60"/>
        <v>729.12135891180003</v>
      </c>
    </row>
    <row r="3176" spans="1:13" x14ac:dyDescent="0.3">
      <c r="A3176" s="10">
        <v>10</v>
      </c>
      <c r="B3176" s="10" t="s">
        <v>1256</v>
      </c>
      <c r="C3176" s="164" t="s">
        <v>25765</v>
      </c>
      <c r="D3176" s="10" t="s">
        <v>163</v>
      </c>
      <c r="E3176" s="10">
        <v>1367.73694</v>
      </c>
      <c r="F3176" s="10">
        <v>699.47232684000005</v>
      </c>
      <c r="G3176" s="10">
        <v>57.0090784</v>
      </c>
      <c r="I3176" s="10">
        <v>66.808286999999993</v>
      </c>
      <c r="J3176" s="10">
        <v>57.788362044000003</v>
      </c>
      <c r="K3176" s="10">
        <v>1.2910369020000001</v>
      </c>
      <c r="M3176" s="10">
        <f t="shared" si="60"/>
        <v>2250.1060311860001</v>
      </c>
    </row>
    <row r="3177" spans="1:13" x14ac:dyDescent="0.3">
      <c r="A3177" s="10">
        <v>10</v>
      </c>
      <c r="B3177" s="10" t="s">
        <v>1256</v>
      </c>
      <c r="C3177" s="164" t="s">
        <v>25766</v>
      </c>
      <c r="D3177" s="10" t="s">
        <v>23</v>
      </c>
      <c r="E3177" s="10">
        <v>184.49060500000002</v>
      </c>
      <c r="F3177" s="10">
        <v>127.62886202</v>
      </c>
      <c r="G3177" s="10">
        <v>102.338159</v>
      </c>
      <c r="I3177" s="10">
        <v>9.0798138000000002</v>
      </c>
      <c r="J3177" s="10">
        <v>10.634114371000001</v>
      </c>
      <c r="K3177" s="10">
        <v>3.1729588299999998</v>
      </c>
      <c r="M3177" s="10">
        <f t="shared" si="60"/>
        <v>437.34451302100007</v>
      </c>
    </row>
    <row r="3178" spans="1:13" x14ac:dyDescent="0.3">
      <c r="A3178" s="10">
        <v>10</v>
      </c>
      <c r="B3178" s="10" t="s">
        <v>1256</v>
      </c>
      <c r="C3178" s="164" t="s">
        <v>25767</v>
      </c>
      <c r="D3178" s="10" t="s">
        <v>1259</v>
      </c>
      <c r="E3178" s="10">
        <v>599.95085000000006</v>
      </c>
      <c r="F3178" s="10">
        <v>143.48053296000001</v>
      </c>
      <c r="G3178" s="10">
        <v>27.505602</v>
      </c>
      <c r="I3178" s="10">
        <v>28.021387699999998</v>
      </c>
      <c r="J3178" s="10">
        <v>11.880681339000001</v>
      </c>
      <c r="K3178" s="10">
        <v>0.62289587000000002</v>
      </c>
      <c r="M3178" s="10">
        <f t="shared" si="60"/>
        <v>811.46194986900002</v>
      </c>
    </row>
    <row r="3179" spans="1:13" x14ac:dyDescent="0.3">
      <c r="A3179" s="10">
        <v>10</v>
      </c>
      <c r="B3179" s="10" t="s">
        <v>1256</v>
      </c>
      <c r="C3179" s="164" t="s">
        <v>25768</v>
      </c>
      <c r="D3179" s="10" t="s">
        <v>1260</v>
      </c>
      <c r="E3179" s="10">
        <v>661.28401000000008</v>
      </c>
      <c r="F3179" s="10">
        <v>435.39049374000001</v>
      </c>
      <c r="G3179" s="10">
        <v>1419.4182651000001</v>
      </c>
      <c r="I3179" s="10">
        <v>35.375253699999995</v>
      </c>
      <c r="J3179" s="10">
        <v>32.477478544999997</v>
      </c>
      <c r="K3179" s="10">
        <v>42.670172135000001</v>
      </c>
      <c r="M3179" s="10">
        <f t="shared" si="60"/>
        <v>2626.6156732200002</v>
      </c>
    </row>
    <row r="3180" spans="1:13" x14ac:dyDescent="0.3">
      <c r="A3180" s="10">
        <v>10</v>
      </c>
      <c r="B3180" s="10" t="s">
        <v>1256</v>
      </c>
      <c r="C3180" s="164" t="s">
        <v>25769</v>
      </c>
      <c r="D3180" s="10" t="s">
        <v>95</v>
      </c>
      <c r="E3180" s="10">
        <v>131.95860500000001</v>
      </c>
      <c r="F3180" s="10">
        <v>306.11711522000002</v>
      </c>
      <c r="G3180" s="10">
        <v>23.246600000000001</v>
      </c>
      <c r="I3180" s="10">
        <v>6.4653046999999999</v>
      </c>
      <c r="J3180" s="10">
        <v>21.139469069</v>
      </c>
      <c r="K3180" s="10">
        <v>0.526447</v>
      </c>
      <c r="M3180" s="10">
        <f t="shared" si="60"/>
        <v>489.45354098900003</v>
      </c>
    </row>
    <row r="3181" spans="1:13" x14ac:dyDescent="0.3">
      <c r="A3181" s="10">
        <v>10</v>
      </c>
      <c r="B3181" s="10" t="s">
        <v>1256</v>
      </c>
      <c r="C3181" s="164" t="s">
        <v>25770</v>
      </c>
      <c r="D3181" s="10" t="s">
        <v>763</v>
      </c>
      <c r="E3181" s="10">
        <v>2335.2927199999999</v>
      </c>
      <c r="F3181" s="10">
        <v>987.29388873000005</v>
      </c>
      <c r="G3181" s="10">
        <v>1073.7281628999999</v>
      </c>
      <c r="I3181" s="10">
        <v>123.00586100000001</v>
      </c>
      <c r="J3181" s="10">
        <v>79.784963184000006</v>
      </c>
      <c r="K3181" s="10">
        <v>31.748819609000002</v>
      </c>
      <c r="M3181" s="10">
        <f t="shared" si="60"/>
        <v>4630.8544154229994</v>
      </c>
    </row>
    <row r="3182" spans="1:13" x14ac:dyDescent="0.3">
      <c r="A3182" s="10">
        <v>10</v>
      </c>
      <c r="B3182" s="10" t="s">
        <v>1256</v>
      </c>
      <c r="C3182" s="164" t="s">
        <v>25771</v>
      </c>
      <c r="D3182" s="10" t="s">
        <v>556</v>
      </c>
      <c r="E3182" s="10">
        <v>367.03835300000003</v>
      </c>
      <c r="F3182" s="10">
        <v>138.18303413999999</v>
      </c>
      <c r="G3182" s="10">
        <v>49.959147000000002</v>
      </c>
      <c r="H3182" s="10">
        <v>202.39733799999999</v>
      </c>
      <c r="I3182" s="10">
        <v>19.745922199999999</v>
      </c>
      <c r="J3182" s="10">
        <v>8.8058927471999997</v>
      </c>
      <c r="K3182" s="10">
        <v>1.13138235</v>
      </c>
      <c r="L3182" s="10">
        <v>6.4886064827999999</v>
      </c>
      <c r="M3182" s="10">
        <f t="shared" si="60"/>
        <v>793.74967592000007</v>
      </c>
    </row>
    <row r="3183" spans="1:13" x14ac:dyDescent="0.3">
      <c r="A3183" s="10">
        <v>10</v>
      </c>
      <c r="B3183" s="10" t="s">
        <v>1256</v>
      </c>
      <c r="C3183" s="164" t="s">
        <v>25772</v>
      </c>
      <c r="D3183" s="10" t="s">
        <v>359</v>
      </c>
      <c r="E3183" s="10">
        <v>1273.0330899999999</v>
      </c>
      <c r="F3183" s="10">
        <v>589.19015395999998</v>
      </c>
      <c r="G3183" s="10">
        <v>353.73882659999998</v>
      </c>
      <c r="H3183" s="10">
        <v>8.5212800000000009</v>
      </c>
      <c r="I3183" s="10">
        <v>60.110373000000003</v>
      </c>
      <c r="J3183" s="10">
        <v>49.39046398</v>
      </c>
      <c r="K3183" s="10">
        <v>9.8972744032000008</v>
      </c>
      <c r="L3183" s="10">
        <v>0.27318100000000001</v>
      </c>
      <c r="M3183" s="10">
        <f t="shared" si="60"/>
        <v>2344.1546429431992</v>
      </c>
    </row>
    <row r="3184" spans="1:13" x14ac:dyDescent="0.3">
      <c r="A3184" s="10">
        <v>10</v>
      </c>
      <c r="B3184" s="10" t="s">
        <v>1256</v>
      </c>
      <c r="C3184" s="164" t="s">
        <v>25774</v>
      </c>
      <c r="D3184" s="10" t="s">
        <v>25773</v>
      </c>
      <c r="E3184" s="10">
        <v>436.540029</v>
      </c>
      <c r="F3184" s="10">
        <v>318.77919358999998</v>
      </c>
      <c r="G3184" s="10">
        <v>145.87929672999999</v>
      </c>
      <c r="I3184" s="10">
        <v>18.7342975</v>
      </c>
      <c r="J3184" s="10">
        <v>26.261657289999999</v>
      </c>
      <c r="K3184" s="10">
        <v>4.4882038232000001</v>
      </c>
      <c r="M3184" s="10">
        <f t="shared" si="60"/>
        <v>950.68267793320001</v>
      </c>
    </row>
    <row r="3185" spans="1:13" x14ac:dyDescent="0.3">
      <c r="A3185" s="10">
        <v>10</v>
      </c>
      <c r="B3185" s="10" t="s">
        <v>1256</v>
      </c>
      <c r="C3185" s="164" t="s">
        <v>25775</v>
      </c>
      <c r="D3185" s="10" t="s">
        <v>234</v>
      </c>
      <c r="E3185" s="10">
        <v>2181.4802100000002</v>
      </c>
      <c r="F3185" s="10">
        <v>958.05844740999999</v>
      </c>
      <c r="G3185" s="10">
        <v>283.29705230000002</v>
      </c>
      <c r="H3185" s="10">
        <v>36.688920000000003</v>
      </c>
      <c r="I3185" s="10">
        <v>115.741783</v>
      </c>
      <c r="J3185" s="10">
        <v>80.219706121000002</v>
      </c>
      <c r="K3185" s="10">
        <v>8.3829431400000001</v>
      </c>
      <c r="L3185" s="10">
        <v>1.1761971</v>
      </c>
      <c r="M3185" s="10">
        <f t="shared" si="60"/>
        <v>3665.0452590710001</v>
      </c>
    </row>
    <row r="3186" spans="1:13" x14ac:dyDescent="0.3">
      <c r="A3186" s="10">
        <v>10</v>
      </c>
      <c r="B3186" s="10" t="s">
        <v>1256</v>
      </c>
      <c r="C3186" s="164" t="s">
        <v>25776</v>
      </c>
      <c r="D3186" s="10" t="s">
        <v>25600</v>
      </c>
      <c r="E3186" s="10">
        <v>219.172538</v>
      </c>
      <c r="F3186" s="10">
        <v>318.81907429</v>
      </c>
      <c r="G3186" s="10">
        <v>349.38317396000002</v>
      </c>
      <c r="H3186" s="10">
        <v>17.391500000000001</v>
      </c>
      <c r="I3186" s="10">
        <v>7.7940929999999993</v>
      </c>
      <c r="J3186" s="10">
        <v>26.902999355999999</v>
      </c>
      <c r="K3186" s="10">
        <v>10.920664925000001</v>
      </c>
      <c r="L3186" s="10">
        <v>0.55754899999999996</v>
      </c>
      <c r="M3186" s="10">
        <f t="shared" si="60"/>
        <v>950.94159253099997</v>
      </c>
    </row>
    <row r="3187" spans="1:13" x14ac:dyDescent="0.3">
      <c r="A3187" s="10">
        <v>10</v>
      </c>
      <c r="B3187" s="10" t="s">
        <v>1256</v>
      </c>
      <c r="C3187" s="164" t="s">
        <v>25777</v>
      </c>
      <c r="D3187" s="10" t="s">
        <v>766</v>
      </c>
      <c r="E3187" s="10">
        <v>4812.6703000000007</v>
      </c>
      <c r="F3187" s="10">
        <v>2290.9037643000001</v>
      </c>
      <c r="G3187" s="10">
        <v>1258.7364301</v>
      </c>
      <c r="H3187" s="10">
        <v>492.4959422</v>
      </c>
      <c r="I3187" s="10">
        <v>269.30307299999998</v>
      </c>
      <c r="J3187" s="10">
        <v>189.14531382000001</v>
      </c>
      <c r="K3187" s="10">
        <v>36.531799141</v>
      </c>
      <c r="L3187" s="10">
        <v>15.788720168999999</v>
      </c>
      <c r="M3187" s="10">
        <f t="shared" si="60"/>
        <v>9365.5753427299969</v>
      </c>
    </row>
    <row r="3188" spans="1:13" x14ac:dyDescent="0.3">
      <c r="A3188" s="10">
        <v>10</v>
      </c>
      <c r="B3188" s="10" t="s">
        <v>1256</v>
      </c>
      <c r="C3188" s="164" t="s">
        <v>25778</v>
      </c>
      <c r="D3188" s="10" t="s">
        <v>66</v>
      </c>
      <c r="E3188" s="10">
        <v>430.32169999999996</v>
      </c>
      <c r="F3188" s="10">
        <v>251.53103637000001</v>
      </c>
      <c r="G3188" s="10">
        <v>59.6340948</v>
      </c>
      <c r="H3188" s="10">
        <v>5.79068</v>
      </c>
      <c r="I3188" s="10">
        <v>24.279596399999999</v>
      </c>
      <c r="J3188" s="10">
        <v>21.127490761000001</v>
      </c>
      <c r="K3188" s="10">
        <v>1.3504842800000001</v>
      </c>
      <c r="L3188" s="10">
        <v>0.185641</v>
      </c>
      <c r="M3188" s="10">
        <f t="shared" si="60"/>
        <v>794.22072361099993</v>
      </c>
    </row>
    <row r="3189" spans="1:13" x14ac:dyDescent="0.3">
      <c r="A3189" s="10">
        <v>10</v>
      </c>
      <c r="B3189" s="10" t="s">
        <v>1256</v>
      </c>
      <c r="C3189" s="164" t="s">
        <v>25779</v>
      </c>
      <c r="D3189" s="10" t="s">
        <v>23996</v>
      </c>
      <c r="E3189" s="10">
        <v>147.146039</v>
      </c>
      <c r="F3189" s="10">
        <v>199.7436304</v>
      </c>
      <c r="G3189" s="10">
        <v>171.41453999999999</v>
      </c>
      <c r="H3189" s="10">
        <v>4.2988600000000003</v>
      </c>
      <c r="I3189" s="10">
        <v>4.9659040000000001</v>
      </c>
      <c r="J3189" s="10">
        <v>16.908458047</v>
      </c>
      <c r="K3189" s="10">
        <v>5.4445676000000001</v>
      </c>
      <c r="L3189" s="10">
        <v>0.13781599999999999</v>
      </c>
      <c r="M3189" s="10">
        <f t="shared" si="60"/>
        <v>550.05981504700003</v>
      </c>
    </row>
    <row r="3190" spans="1:13" x14ac:dyDescent="0.3">
      <c r="A3190" s="10">
        <v>10</v>
      </c>
      <c r="B3190" s="10" t="s">
        <v>1256</v>
      </c>
      <c r="C3190" s="164" t="s">
        <v>25781</v>
      </c>
      <c r="D3190" s="10" t="s">
        <v>25780</v>
      </c>
      <c r="E3190" s="10">
        <v>286.402601</v>
      </c>
      <c r="F3190" s="10">
        <v>139.34196824</v>
      </c>
      <c r="G3190" s="10">
        <v>39.923659700000002</v>
      </c>
      <c r="H3190" s="10">
        <v>2.6631399999999998</v>
      </c>
      <c r="I3190" s="10">
        <v>14.120360399999999</v>
      </c>
      <c r="J3190" s="10">
        <v>8.5605986054999992</v>
      </c>
      <c r="K3190" s="10">
        <v>0.90411841000000004</v>
      </c>
      <c r="L3190" s="10">
        <v>8.53767E-2</v>
      </c>
      <c r="M3190" s="10">
        <f t="shared" si="60"/>
        <v>492.00182305550004</v>
      </c>
    </row>
    <row r="3191" spans="1:13" x14ac:dyDescent="0.3">
      <c r="A3191" s="10">
        <v>10</v>
      </c>
      <c r="B3191" s="10" t="s">
        <v>1256</v>
      </c>
      <c r="C3191" s="164" t="s">
        <v>25782</v>
      </c>
      <c r="D3191" s="10" t="s">
        <v>767</v>
      </c>
      <c r="E3191" s="10">
        <v>807.97915999999998</v>
      </c>
      <c r="F3191" s="10">
        <v>726.22775033999994</v>
      </c>
      <c r="G3191" s="10">
        <v>1652.7296633999999</v>
      </c>
      <c r="H3191" s="10">
        <v>21.306699999999999</v>
      </c>
      <c r="I3191" s="10">
        <v>33.361331200000002</v>
      </c>
      <c r="J3191" s="10">
        <v>61.406845580000002</v>
      </c>
      <c r="K3191" s="10">
        <v>49.909323483000001</v>
      </c>
      <c r="L3191" s="10">
        <v>0.68306299999999998</v>
      </c>
      <c r="M3191" s="10">
        <f t="shared" si="60"/>
        <v>3353.6038370030005</v>
      </c>
    </row>
    <row r="3192" spans="1:13" x14ac:dyDescent="0.3">
      <c r="A3192" s="10">
        <v>10</v>
      </c>
      <c r="B3192" s="10" t="s">
        <v>1256</v>
      </c>
      <c r="C3192" s="164" t="s">
        <v>25783</v>
      </c>
      <c r="D3192" s="10" t="s">
        <v>688</v>
      </c>
      <c r="E3192" s="10">
        <v>330.75459899999998</v>
      </c>
      <c r="F3192" s="10">
        <v>191.33373105999999</v>
      </c>
      <c r="G3192" s="10">
        <v>643.78430500000002</v>
      </c>
      <c r="I3192" s="10">
        <v>12.8110789</v>
      </c>
      <c r="J3192" s="10">
        <v>16.362454157999998</v>
      </c>
      <c r="K3192" s="10">
        <v>19.823641113000001</v>
      </c>
      <c r="M3192" s="10">
        <f t="shared" si="60"/>
        <v>1214.8698092309999</v>
      </c>
    </row>
    <row r="3193" spans="1:13" x14ac:dyDescent="0.3">
      <c r="A3193" s="10">
        <v>10</v>
      </c>
      <c r="B3193" s="10" t="s">
        <v>1256</v>
      </c>
      <c r="C3193" s="164" t="s">
        <v>25785</v>
      </c>
      <c r="D3193" s="10" t="s">
        <v>25784</v>
      </c>
      <c r="E3193" s="10">
        <v>70.750777999999997</v>
      </c>
      <c r="F3193" s="10">
        <v>91.442531355</v>
      </c>
      <c r="G3193" s="10">
        <v>33.586866819999997</v>
      </c>
      <c r="I3193" s="10">
        <v>3.4141100999999998</v>
      </c>
      <c r="J3193" s="10">
        <v>7.5841186611999998</v>
      </c>
      <c r="K3193" s="10">
        <v>0.76061485500000003</v>
      </c>
      <c r="M3193" s="10">
        <f t="shared" si="60"/>
        <v>207.53901979119999</v>
      </c>
    </row>
    <row r="3194" spans="1:13" x14ac:dyDescent="0.3">
      <c r="A3194" s="10">
        <v>10</v>
      </c>
      <c r="B3194" s="10" t="s">
        <v>1256</v>
      </c>
      <c r="C3194" s="164" t="s">
        <v>25787</v>
      </c>
      <c r="D3194" s="10" t="s">
        <v>25786</v>
      </c>
      <c r="E3194" s="10">
        <v>447.33527000000004</v>
      </c>
      <c r="F3194" s="10">
        <v>189.34884474</v>
      </c>
      <c r="G3194" s="10">
        <v>642.54391950000002</v>
      </c>
      <c r="H3194" s="10">
        <v>19.048400000000001</v>
      </c>
      <c r="I3194" s="10">
        <v>18.461264399999997</v>
      </c>
      <c r="J3194" s="10">
        <v>15.848943308000001</v>
      </c>
      <c r="K3194" s="10">
        <v>20.045477141999999</v>
      </c>
      <c r="L3194" s="10">
        <v>0.61066699999999996</v>
      </c>
      <c r="M3194" s="10">
        <f t="shared" si="60"/>
        <v>1353.2427860899995</v>
      </c>
    </row>
    <row r="3195" spans="1:13" x14ac:dyDescent="0.3">
      <c r="A3195" s="10">
        <v>10</v>
      </c>
      <c r="B3195" s="10" t="s">
        <v>1256</v>
      </c>
      <c r="C3195" s="164" t="s">
        <v>25788</v>
      </c>
      <c r="D3195" s="10" t="s">
        <v>69</v>
      </c>
      <c r="E3195" s="10">
        <v>2425.57845</v>
      </c>
      <c r="F3195" s="10">
        <v>1939.9306064</v>
      </c>
      <c r="G3195" s="10">
        <v>80.172399999999996</v>
      </c>
      <c r="I3195" s="10">
        <v>136.075998</v>
      </c>
      <c r="J3195" s="10">
        <v>162.03573638</v>
      </c>
      <c r="K3195" s="10">
        <v>1.8155960900000001</v>
      </c>
      <c r="M3195" s="10">
        <f t="shared" si="60"/>
        <v>4745.6087868700015</v>
      </c>
    </row>
    <row r="3196" spans="1:13" x14ac:dyDescent="0.3">
      <c r="A3196" s="10">
        <v>10</v>
      </c>
      <c r="B3196" s="10" t="s">
        <v>1256</v>
      </c>
      <c r="C3196" s="164" t="s">
        <v>25789</v>
      </c>
      <c r="D3196" s="10" t="s">
        <v>23401</v>
      </c>
      <c r="E3196" s="10">
        <v>33.16037</v>
      </c>
      <c r="F3196" s="10">
        <v>21.25277488</v>
      </c>
      <c r="G3196" s="10">
        <v>0</v>
      </c>
      <c r="I3196" s="10">
        <v>1.6011683699999999</v>
      </c>
      <c r="J3196" s="10">
        <v>1.7950398662</v>
      </c>
      <c r="K3196" s="10">
        <v>0</v>
      </c>
      <c r="M3196" s="10">
        <f t="shared" si="60"/>
        <v>57.8093531162</v>
      </c>
    </row>
    <row r="3197" spans="1:13" x14ac:dyDescent="0.3">
      <c r="A3197" s="10">
        <v>10</v>
      </c>
      <c r="B3197" s="10" t="s">
        <v>1256</v>
      </c>
      <c r="C3197" s="164" t="s">
        <v>25791</v>
      </c>
      <c r="D3197" s="10" t="s">
        <v>25790</v>
      </c>
      <c r="E3197" s="10">
        <v>427.67268999999999</v>
      </c>
      <c r="F3197" s="10">
        <v>395.68158503000001</v>
      </c>
      <c r="G3197" s="10">
        <v>60.598868000000003</v>
      </c>
      <c r="H3197" s="10">
        <v>13.22087</v>
      </c>
      <c r="I3197" s="10">
        <v>23.793299600000001</v>
      </c>
      <c r="J3197" s="10">
        <v>33.215406324</v>
      </c>
      <c r="K3197" s="10">
        <v>1.3723306900000001</v>
      </c>
      <c r="L3197" s="10">
        <v>0.42384300000000003</v>
      </c>
      <c r="M3197" s="10">
        <f t="shared" si="60"/>
        <v>955.9788926440001</v>
      </c>
    </row>
    <row r="3198" spans="1:13" x14ac:dyDescent="0.3">
      <c r="A3198" s="10">
        <v>10</v>
      </c>
      <c r="B3198" s="10" t="s">
        <v>1307</v>
      </c>
      <c r="C3198" s="164" t="s">
        <v>26824</v>
      </c>
      <c r="D3198" s="10" t="s">
        <v>153</v>
      </c>
      <c r="E3198" s="10">
        <v>1118.445723</v>
      </c>
      <c r="F3198" s="10">
        <v>595.11978231000001</v>
      </c>
      <c r="G3198" s="10">
        <v>1231.6580486</v>
      </c>
      <c r="H3198" s="10">
        <v>0</v>
      </c>
      <c r="I3198" s="10">
        <v>38.697908300000002</v>
      </c>
      <c r="J3198" s="10">
        <v>50.718833748000002</v>
      </c>
      <c r="K3198" s="10">
        <v>36.007655849000002</v>
      </c>
      <c r="L3198" s="10">
        <v>0</v>
      </c>
      <c r="M3198" s="10">
        <f t="shared" si="60"/>
        <v>3070.6479518070005</v>
      </c>
    </row>
    <row r="3199" spans="1:13" x14ac:dyDescent="0.3">
      <c r="A3199" s="10">
        <v>10</v>
      </c>
      <c r="B3199" s="10" t="s">
        <v>1307</v>
      </c>
      <c r="C3199" s="164" t="s">
        <v>26826</v>
      </c>
      <c r="D3199" s="10" t="s">
        <v>26825</v>
      </c>
      <c r="E3199" s="10">
        <v>90.210735999999997</v>
      </c>
      <c r="F3199" s="10">
        <v>88.537161185000002</v>
      </c>
      <c r="G3199" s="10">
        <v>0</v>
      </c>
      <c r="H3199" s="10">
        <v>4.0018339999999997</v>
      </c>
      <c r="I3199" s="10">
        <v>5.0701668900000003</v>
      </c>
      <c r="J3199" s="10">
        <v>7.1541776432999997</v>
      </c>
      <c r="K3199" s="10">
        <v>0</v>
      </c>
      <c r="L3199" s="10">
        <v>0.12829322000000001</v>
      </c>
      <c r="M3199" s="10">
        <f t="shared" si="60"/>
        <v>195.10236893829997</v>
      </c>
    </row>
    <row r="3200" spans="1:13" x14ac:dyDescent="0.3">
      <c r="A3200" s="10">
        <v>10</v>
      </c>
      <c r="B3200" s="10" t="s">
        <v>1307</v>
      </c>
      <c r="C3200" s="164" t="s">
        <v>26827</v>
      </c>
      <c r="D3200" s="10" t="s">
        <v>22797</v>
      </c>
      <c r="E3200" s="10">
        <v>2138.88085</v>
      </c>
      <c r="F3200" s="10">
        <v>835.52774205000003</v>
      </c>
      <c r="G3200" s="10">
        <v>1150.0539318000001</v>
      </c>
      <c r="H3200" s="10">
        <v>123.41119479</v>
      </c>
      <c r="I3200" s="10">
        <v>93.60609070000001</v>
      </c>
      <c r="J3200" s="10">
        <v>67.466729670000007</v>
      </c>
      <c r="K3200" s="10">
        <v>33.733074434999999</v>
      </c>
      <c r="L3200" s="10">
        <v>3.9587579260000001</v>
      </c>
      <c r="M3200" s="10">
        <f t="shared" si="60"/>
        <v>4446.6383713710002</v>
      </c>
    </row>
    <row r="3201" spans="1:13" x14ac:dyDescent="0.3">
      <c r="A3201" s="10">
        <v>10</v>
      </c>
      <c r="B3201" s="10" t="s">
        <v>1307</v>
      </c>
      <c r="C3201" s="164" t="s">
        <v>26829</v>
      </c>
      <c r="D3201" s="10" t="s">
        <v>26828</v>
      </c>
      <c r="E3201" s="10">
        <v>722.11311000000001</v>
      </c>
      <c r="F3201" s="10">
        <v>259.01626168000001</v>
      </c>
      <c r="G3201" s="10">
        <v>393.044535</v>
      </c>
      <c r="H3201" s="10">
        <v>231.5675</v>
      </c>
      <c r="I3201" s="10">
        <v>35.675688399999999</v>
      </c>
      <c r="J3201" s="10">
        <v>20.439987963</v>
      </c>
      <c r="K3201" s="10">
        <v>11.287663650000001</v>
      </c>
      <c r="L3201" s="10">
        <v>7.4237299999999999</v>
      </c>
      <c r="M3201" s="10">
        <f t="shared" si="60"/>
        <v>1680.5684766930001</v>
      </c>
    </row>
    <row r="3202" spans="1:13" x14ac:dyDescent="0.3">
      <c r="A3202" s="10">
        <v>10</v>
      </c>
      <c r="B3202" s="10" t="s">
        <v>1307</v>
      </c>
      <c r="C3202" s="164" t="s">
        <v>26831</v>
      </c>
      <c r="D3202" s="10" t="s">
        <v>26830</v>
      </c>
      <c r="E3202" s="10">
        <v>600.51364000000001</v>
      </c>
      <c r="F3202" s="10">
        <v>198.3634686</v>
      </c>
      <c r="G3202" s="10">
        <v>0</v>
      </c>
      <c r="H3202" s="10">
        <v>5768.8487631999997</v>
      </c>
      <c r="I3202" s="10">
        <v>30.7233248</v>
      </c>
      <c r="J3202" s="10">
        <v>15.163451815</v>
      </c>
      <c r="K3202" s="10">
        <v>0</v>
      </c>
      <c r="L3202" s="10">
        <v>312.15639095</v>
      </c>
      <c r="M3202" s="10">
        <f t="shared" si="60"/>
        <v>6925.769039365</v>
      </c>
    </row>
    <row r="3203" spans="1:13" x14ac:dyDescent="0.3">
      <c r="A3203" s="10">
        <v>10</v>
      </c>
      <c r="B3203" s="10" t="s">
        <v>1307</v>
      </c>
      <c r="C3203" s="164" t="s">
        <v>26832</v>
      </c>
      <c r="D3203" s="10" t="s">
        <v>321</v>
      </c>
      <c r="E3203" s="10">
        <v>3239.7368099999999</v>
      </c>
      <c r="F3203" s="10">
        <v>1324.6718555</v>
      </c>
      <c r="G3203" s="10">
        <v>838.90396599999997</v>
      </c>
      <c r="H3203" s="10">
        <v>630.62596989999997</v>
      </c>
      <c r="I3203" s="10">
        <v>165.52899500000001</v>
      </c>
      <c r="J3203" s="10">
        <v>106.79010857</v>
      </c>
      <c r="K3203" s="10">
        <v>24.041294497999999</v>
      </c>
      <c r="L3203" s="10">
        <v>37.269289280000002</v>
      </c>
      <c r="M3203" s="10">
        <f t="shared" si="60"/>
        <v>6367.5682887479988</v>
      </c>
    </row>
    <row r="3204" spans="1:13" x14ac:dyDescent="0.3">
      <c r="A3204" s="10">
        <v>10</v>
      </c>
      <c r="B3204" s="10" t="s">
        <v>1307</v>
      </c>
      <c r="C3204" s="164" t="s">
        <v>26833</v>
      </c>
      <c r="D3204" s="10" t="s">
        <v>213</v>
      </c>
      <c r="E3204" s="10">
        <v>61.346223999999999</v>
      </c>
      <c r="F3204" s="10">
        <v>182.47294343999999</v>
      </c>
      <c r="G3204" s="10">
        <v>5.8981694100000004</v>
      </c>
      <c r="H3204" s="10">
        <v>8.0077680000000004</v>
      </c>
      <c r="I3204" s="10">
        <v>3.1790295500000001</v>
      </c>
      <c r="J3204" s="10">
        <v>15.525063276999999</v>
      </c>
      <c r="K3204" s="10">
        <v>0.13524898290000001</v>
      </c>
      <c r="L3204" s="10">
        <v>0.25671821</v>
      </c>
      <c r="M3204" s="10">
        <f t="shared" si="60"/>
        <v>276.82116486990003</v>
      </c>
    </row>
    <row r="3205" spans="1:13" x14ac:dyDescent="0.3">
      <c r="A3205" s="10">
        <v>10</v>
      </c>
      <c r="B3205" s="10" t="s">
        <v>1307</v>
      </c>
      <c r="C3205" s="164" t="s">
        <v>26835</v>
      </c>
      <c r="D3205" s="10" t="s">
        <v>26834</v>
      </c>
      <c r="E3205" s="10">
        <v>2428.7659600000002</v>
      </c>
      <c r="F3205" s="10">
        <v>311.11145098999998</v>
      </c>
      <c r="G3205" s="10">
        <v>833.46085660000006</v>
      </c>
      <c r="H3205" s="10">
        <v>1404.4781379999999</v>
      </c>
      <c r="I3205" s="10">
        <v>93.698126200000004</v>
      </c>
      <c r="J3205" s="10">
        <v>24.081999593999999</v>
      </c>
      <c r="K3205" s="10">
        <v>23.905348012000001</v>
      </c>
      <c r="L3205" s="10">
        <v>85.470175800000007</v>
      </c>
      <c r="M3205" s="10">
        <f t="shared" si="60"/>
        <v>5204.9720551959999</v>
      </c>
    </row>
    <row r="3206" spans="1:13" x14ac:dyDescent="0.3">
      <c r="A3206" s="10">
        <v>10</v>
      </c>
      <c r="B3206" s="10" t="s">
        <v>1307</v>
      </c>
      <c r="C3206" s="164" t="s">
        <v>26836</v>
      </c>
      <c r="D3206" s="10" t="s">
        <v>159</v>
      </c>
      <c r="E3206" s="10">
        <v>368.78043500000001</v>
      </c>
      <c r="F3206" s="10">
        <v>382.25328901</v>
      </c>
      <c r="G3206" s="10">
        <v>82.595089999999999</v>
      </c>
      <c r="H3206" s="10">
        <v>357.01536521000003</v>
      </c>
      <c r="I3206" s="10">
        <v>18.572633</v>
      </c>
      <c r="J3206" s="10">
        <v>31.983389838000001</v>
      </c>
      <c r="K3206" s="10">
        <v>2.41</v>
      </c>
      <c r="L3206" s="10">
        <v>11.445814493</v>
      </c>
      <c r="M3206" s="10">
        <f t="shared" si="60"/>
        <v>1255.0560165510001</v>
      </c>
    </row>
    <row r="3207" spans="1:13" x14ac:dyDescent="0.3">
      <c r="A3207" s="10">
        <v>10</v>
      </c>
      <c r="B3207" s="10" t="s">
        <v>1307</v>
      </c>
      <c r="C3207" s="164" t="s">
        <v>26838</v>
      </c>
      <c r="D3207" s="10" t="s">
        <v>26837</v>
      </c>
      <c r="E3207" s="10">
        <v>103.91679500000001</v>
      </c>
      <c r="F3207" s="10">
        <v>37.809521553000003</v>
      </c>
      <c r="G3207" s="10">
        <v>41.176720000000003</v>
      </c>
      <c r="H3207" s="10">
        <v>181.09289999999999</v>
      </c>
      <c r="I3207" s="10">
        <v>5.4031486500000003</v>
      </c>
      <c r="J3207" s="10">
        <v>3.0371672312000002</v>
      </c>
      <c r="K3207" s="10">
        <v>0.93249439999999995</v>
      </c>
      <c r="L3207" s="10">
        <v>5.8055909999999997</v>
      </c>
      <c r="M3207" s="10">
        <f t="shared" ref="M3207:M3236" si="61">SUM(E3207:L3207)</f>
        <v>379.17433783419995</v>
      </c>
    </row>
    <row r="3208" spans="1:13" x14ac:dyDescent="0.3">
      <c r="A3208" s="10">
        <v>10</v>
      </c>
      <c r="B3208" s="10" t="s">
        <v>1307</v>
      </c>
      <c r="C3208" s="164" t="s">
        <v>26839</v>
      </c>
      <c r="D3208" s="10" t="s">
        <v>666</v>
      </c>
      <c r="E3208" s="10">
        <v>805.06216199999994</v>
      </c>
      <c r="F3208" s="10">
        <v>665.13977542999999</v>
      </c>
      <c r="G3208" s="10">
        <v>1044.6095883</v>
      </c>
      <c r="H3208" s="10">
        <v>161.4711274</v>
      </c>
      <c r="I3208" s="10">
        <v>37.672713100000003</v>
      </c>
      <c r="J3208" s="10">
        <v>55.517963096999999</v>
      </c>
      <c r="K3208" s="10">
        <v>29.433504842000001</v>
      </c>
      <c r="L3208" s="10">
        <v>5.1804848899999998</v>
      </c>
      <c r="M3208" s="10">
        <f t="shared" si="61"/>
        <v>2804.0873190589996</v>
      </c>
    </row>
    <row r="3209" spans="1:13" x14ac:dyDescent="0.3">
      <c r="A3209" s="10">
        <v>10</v>
      </c>
      <c r="B3209" s="10" t="s">
        <v>1307</v>
      </c>
      <c r="C3209" s="164" t="s">
        <v>26840</v>
      </c>
      <c r="D3209" s="10" t="s">
        <v>162</v>
      </c>
      <c r="E3209" s="10">
        <v>64.019837999999993</v>
      </c>
      <c r="F3209" s="10">
        <v>152.14749728000001</v>
      </c>
      <c r="G3209" s="10">
        <v>0</v>
      </c>
      <c r="H3209" s="10">
        <v>11.829459999999999</v>
      </c>
      <c r="I3209" s="10">
        <v>3.35296028</v>
      </c>
      <c r="J3209" s="10">
        <v>12.988818825999999</v>
      </c>
      <c r="K3209" s="10">
        <v>0</v>
      </c>
      <c r="L3209" s="10">
        <v>0.37923630000000003</v>
      </c>
      <c r="M3209" s="10">
        <f t="shared" si="61"/>
        <v>244.71781068600001</v>
      </c>
    </row>
    <row r="3210" spans="1:13" x14ac:dyDescent="0.3">
      <c r="A3210" s="10">
        <v>10</v>
      </c>
      <c r="B3210" s="10" t="s">
        <v>1307</v>
      </c>
      <c r="C3210" s="164" t="s">
        <v>26841</v>
      </c>
      <c r="D3210" s="10" t="s">
        <v>614</v>
      </c>
      <c r="E3210" s="10">
        <v>1592.5426239999999</v>
      </c>
      <c r="F3210" s="10">
        <v>997.06151927999997</v>
      </c>
      <c r="G3210" s="10">
        <v>358.35578650000002</v>
      </c>
      <c r="H3210" s="10">
        <v>199.515131</v>
      </c>
      <c r="I3210" s="10">
        <v>66.529111400000005</v>
      </c>
      <c r="J3210" s="10">
        <v>83.604061955999995</v>
      </c>
      <c r="K3210" s="10">
        <v>10.233991283</v>
      </c>
      <c r="L3210" s="10">
        <v>6.4011874500000001</v>
      </c>
      <c r="M3210" s="10">
        <f t="shared" si="61"/>
        <v>3314.2434128689997</v>
      </c>
    </row>
    <row r="3211" spans="1:13" x14ac:dyDescent="0.3">
      <c r="A3211" s="10">
        <v>10</v>
      </c>
      <c r="B3211" s="10" t="s">
        <v>1307</v>
      </c>
      <c r="C3211" s="164" t="s">
        <v>26843</v>
      </c>
      <c r="D3211" s="10" t="s">
        <v>26842</v>
      </c>
      <c r="E3211" s="10">
        <v>788.45676900000001</v>
      </c>
      <c r="F3211" s="10">
        <v>191.04013051999999</v>
      </c>
      <c r="G3211" s="10">
        <v>40.939307800000002</v>
      </c>
      <c r="H3211" s="10">
        <v>207.19648989999999</v>
      </c>
      <c r="I3211" s="10">
        <v>38.443419900000002</v>
      </c>
      <c r="J3211" s="10">
        <v>14.935109856</v>
      </c>
      <c r="K3211" s="10">
        <v>0.92711864300000002</v>
      </c>
      <c r="L3211" s="10">
        <v>9.0637110839999995</v>
      </c>
      <c r="M3211" s="10">
        <f t="shared" si="61"/>
        <v>1291.0020567030001</v>
      </c>
    </row>
    <row r="3212" spans="1:13" x14ac:dyDescent="0.3">
      <c r="A3212" s="10">
        <v>10</v>
      </c>
      <c r="B3212" s="10" t="s">
        <v>1307</v>
      </c>
      <c r="C3212" s="164" t="s">
        <v>26845</v>
      </c>
      <c r="D3212" s="10" t="s">
        <v>26844</v>
      </c>
      <c r="E3212" s="10">
        <v>456.80896999999999</v>
      </c>
      <c r="F3212" s="10">
        <v>206.9124616</v>
      </c>
      <c r="G3212" s="10">
        <v>0</v>
      </c>
      <c r="H3212" s="10">
        <v>1056.78</v>
      </c>
      <c r="I3212" s="10">
        <v>24.806868400000003</v>
      </c>
      <c r="J3212" s="10">
        <v>15.631042345999999</v>
      </c>
      <c r="K3212" s="10">
        <v>0</v>
      </c>
      <c r="L3212" s="10">
        <v>55.201900000000002</v>
      </c>
      <c r="M3212" s="10">
        <f t="shared" si="61"/>
        <v>1816.1412423459999</v>
      </c>
    </row>
    <row r="3213" spans="1:13" x14ac:dyDescent="0.3">
      <c r="A3213" s="10">
        <v>10</v>
      </c>
      <c r="B3213" s="10" t="s">
        <v>1307</v>
      </c>
      <c r="C3213" s="164" t="s">
        <v>26846</v>
      </c>
      <c r="D3213" s="10" t="s">
        <v>23</v>
      </c>
      <c r="E3213" s="10">
        <v>386.68353000000002</v>
      </c>
      <c r="F3213" s="10">
        <v>203.35877446999999</v>
      </c>
      <c r="G3213" s="10">
        <v>0</v>
      </c>
      <c r="H3213" s="10">
        <v>748.13599999999997</v>
      </c>
      <c r="I3213" s="10">
        <v>18.982886799999999</v>
      </c>
      <c r="J3213" s="10">
        <v>16.09787897</v>
      </c>
      <c r="K3213" s="10">
        <v>0</v>
      </c>
      <c r="L3213" s="10">
        <v>38.897399999999998</v>
      </c>
      <c r="M3213" s="10">
        <f t="shared" si="61"/>
        <v>1412.1564702400001</v>
      </c>
    </row>
    <row r="3214" spans="1:13" x14ac:dyDescent="0.3">
      <c r="A3214" s="10">
        <v>10</v>
      </c>
      <c r="B3214" s="10" t="s">
        <v>1307</v>
      </c>
      <c r="C3214" s="164" t="s">
        <v>26847</v>
      </c>
      <c r="D3214" s="10" t="s">
        <v>947</v>
      </c>
      <c r="E3214" s="10">
        <v>17425.698700000001</v>
      </c>
      <c r="F3214" s="10">
        <v>5873.2620778</v>
      </c>
      <c r="G3214" s="10">
        <v>1075.2683626999999</v>
      </c>
      <c r="H3214" s="10">
        <v>4047.7601300000001</v>
      </c>
      <c r="I3214" s="10">
        <v>947.96957000000009</v>
      </c>
      <c r="J3214" s="10">
        <v>471.25974301000002</v>
      </c>
      <c r="K3214" s="10">
        <v>30.314724898000001</v>
      </c>
      <c r="L3214" s="10">
        <v>189.25308720000001</v>
      </c>
      <c r="M3214" s="10">
        <f t="shared" si="61"/>
        <v>30060.786395607996</v>
      </c>
    </row>
    <row r="3215" spans="1:13" x14ac:dyDescent="0.3">
      <c r="A3215" s="10">
        <v>10</v>
      </c>
      <c r="B3215" s="10" t="s">
        <v>1307</v>
      </c>
      <c r="C3215" s="164" t="s">
        <v>26849</v>
      </c>
      <c r="D3215" s="10" t="s">
        <v>26848</v>
      </c>
      <c r="E3215" s="10">
        <v>1603.7741299999998</v>
      </c>
      <c r="F3215" s="10">
        <v>686.60921593</v>
      </c>
      <c r="G3215" s="10">
        <v>19.664223499999999</v>
      </c>
      <c r="H3215" s="10">
        <v>747.81414096000003</v>
      </c>
      <c r="I3215" s="10">
        <v>88.285651999999999</v>
      </c>
      <c r="J3215" s="10">
        <v>53.944086855999998</v>
      </c>
      <c r="K3215" s="10">
        <v>0.44531923000000001</v>
      </c>
      <c r="L3215" s="10">
        <v>39.060031186000003</v>
      </c>
      <c r="M3215" s="10">
        <f t="shared" si="61"/>
        <v>3239.5967996619997</v>
      </c>
    </row>
    <row r="3216" spans="1:13" x14ac:dyDescent="0.3">
      <c r="A3216" s="10">
        <v>10</v>
      </c>
      <c r="B3216" s="10" t="s">
        <v>1307</v>
      </c>
      <c r="C3216" s="164" t="s">
        <v>26851</v>
      </c>
      <c r="D3216" s="10" t="s">
        <v>26850</v>
      </c>
      <c r="E3216" s="10">
        <v>2949.6342</v>
      </c>
      <c r="F3216" s="10">
        <v>222.88638563000001</v>
      </c>
      <c r="G3216" s="10">
        <v>32.789996600000002</v>
      </c>
      <c r="H3216" s="10">
        <v>9.2834646000000003</v>
      </c>
      <c r="I3216" s="10">
        <v>100.8592689</v>
      </c>
      <c r="J3216" s="10">
        <v>18.401701772999999</v>
      </c>
      <c r="K3216" s="10">
        <v>0.97000016</v>
      </c>
      <c r="L3216" s="10">
        <v>0.29824456999999999</v>
      </c>
      <c r="M3216" s="10">
        <f t="shared" si="61"/>
        <v>3335.1232622329999</v>
      </c>
    </row>
    <row r="3217" spans="1:13" x14ac:dyDescent="0.3">
      <c r="A3217" s="10">
        <v>10</v>
      </c>
      <c r="B3217" s="10" t="s">
        <v>1307</v>
      </c>
      <c r="C3217" s="164" t="s">
        <v>26853</v>
      </c>
      <c r="D3217" s="10" t="s">
        <v>26852</v>
      </c>
      <c r="E3217" s="10">
        <v>261.13101599999999</v>
      </c>
      <c r="F3217" s="10">
        <v>188.13552325000001</v>
      </c>
      <c r="G3217" s="10">
        <v>1637.8444380000001</v>
      </c>
      <c r="H3217" s="10">
        <v>133.8304622</v>
      </c>
      <c r="I3217" s="10">
        <v>13.2712687</v>
      </c>
      <c r="J3217" s="10">
        <v>16.016384663</v>
      </c>
      <c r="K3217" s="10">
        <v>48.024218589999997</v>
      </c>
      <c r="L3217" s="10">
        <v>4.29433927</v>
      </c>
      <c r="M3217" s="10">
        <f t="shared" si="61"/>
        <v>2302.5476506729997</v>
      </c>
    </row>
    <row r="3218" spans="1:13" x14ac:dyDescent="0.3">
      <c r="A3218" s="10">
        <v>10</v>
      </c>
      <c r="B3218" s="10" t="s">
        <v>1307</v>
      </c>
      <c r="C3218" s="164" t="s">
        <v>26854</v>
      </c>
      <c r="D3218" s="10" t="s">
        <v>23468</v>
      </c>
      <c r="E3218" s="10">
        <v>1738.0293980000001</v>
      </c>
      <c r="F3218" s="10">
        <v>262.25727809</v>
      </c>
      <c r="G3218" s="10">
        <v>526.58439639999995</v>
      </c>
      <c r="H3218" s="10">
        <v>0</v>
      </c>
      <c r="I3218" s="10">
        <v>74.321327400000001</v>
      </c>
      <c r="J3218" s="10">
        <v>20.892238145</v>
      </c>
      <c r="K3218" s="10">
        <v>15.086699176</v>
      </c>
      <c r="L3218" s="10">
        <v>0</v>
      </c>
      <c r="M3218" s="10">
        <f t="shared" si="61"/>
        <v>2637.1713372110003</v>
      </c>
    </row>
    <row r="3219" spans="1:13" x14ac:dyDescent="0.3">
      <c r="A3219" s="10">
        <v>10</v>
      </c>
      <c r="B3219" s="10" t="s">
        <v>1307</v>
      </c>
      <c r="C3219" s="164" t="s">
        <v>26855</v>
      </c>
      <c r="D3219" s="10" t="s">
        <v>556</v>
      </c>
      <c r="E3219" s="10">
        <v>536.79884800000002</v>
      </c>
      <c r="F3219" s="10">
        <v>742.73620244000006</v>
      </c>
      <c r="G3219" s="10">
        <v>713.56882989999997</v>
      </c>
      <c r="H3219" s="10">
        <v>79.333500000000001</v>
      </c>
      <c r="I3219" s="10">
        <v>20.2600108</v>
      </c>
      <c r="J3219" s="10">
        <v>63.356250164999999</v>
      </c>
      <c r="K3219" s="10">
        <v>20.665776144999999</v>
      </c>
      <c r="L3219" s="10">
        <v>2.5433270000000001</v>
      </c>
      <c r="M3219" s="10">
        <f t="shared" si="61"/>
        <v>2179.2627444500004</v>
      </c>
    </row>
    <row r="3220" spans="1:13" x14ac:dyDescent="0.3">
      <c r="A3220" s="10">
        <v>10</v>
      </c>
      <c r="B3220" s="10" t="s">
        <v>1307</v>
      </c>
      <c r="C3220" s="164" t="s">
        <v>26856</v>
      </c>
      <c r="D3220" s="10" t="s">
        <v>499</v>
      </c>
      <c r="E3220" s="10">
        <v>558.836952</v>
      </c>
      <c r="F3220" s="10">
        <v>140.63092080999999</v>
      </c>
      <c r="G3220" s="10">
        <v>32.154077700000002</v>
      </c>
      <c r="H3220" s="10">
        <v>0.15776999999999999</v>
      </c>
      <c r="I3220" s="10">
        <v>27.0696139</v>
      </c>
      <c r="J3220" s="10">
        <v>10.371025239</v>
      </c>
      <c r="K3220" s="10">
        <v>0.72816678300000004</v>
      </c>
      <c r="L3220" s="10">
        <v>8.0158E-3</v>
      </c>
      <c r="M3220" s="10">
        <f t="shared" si="61"/>
        <v>769.95654223200006</v>
      </c>
    </row>
    <row r="3221" spans="1:13" x14ac:dyDescent="0.3">
      <c r="A3221" s="10">
        <v>10</v>
      </c>
      <c r="B3221" s="10" t="s">
        <v>1307</v>
      </c>
      <c r="C3221" s="164" t="s">
        <v>26858</v>
      </c>
      <c r="D3221" s="10" t="s">
        <v>26857</v>
      </c>
      <c r="E3221" s="10">
        <v>580.10107000000005</v>
      </c>
      <c r="F3221" s="10">
        <v>188.66428532</v>
      </c>
      <c r="G3221" s="10">
        <v>65.134814599999999</v>
      </c>
      <c r="H3221" s="10">
        <v>158.21600000000001</v>
      </c>
      <c r="I3221" s="10">
        <v>27.193270399999999</v>
      </c>
      <c r="J3221" s="10">
        <v>15.289144726</v>
      </c>
      <c r="K3221" s="10">
        <v>1.47505329</v>
      </c>
      <c r="L3221" s="10">
        <v>5.07219</v>
      </c>
      <c r="M3221" s="10">
        <f t="shared" si="61"/>
        <v>1041.145828336</v>
      </c>
    </row>
    <row r="3222" spans="1:13" x14ac:dyDescent="0.3">
      <c r="A3222" s="10">
        <v>10</v>
      </c>
      <c r="B3222" s="10" t="s">
        <v>1307</v>
      </c>
      <c r="C3222" s="164" t="s">
        <v>26860</v>
      </c>
      <c r="D3222" s="10" t="s">
        <v>26859</v>
      </c>
      <c r="E3222" s="10">
        <v>243.967401</v>
      </c>
      <c r="F3222" s="10">
        <v>48.163035788000002</v>
      </c>
      <c r="G3222" s="10">
        <v>0</v>
      </c>
      <c r="H3222" s="10">
        <v>185.409064</v>
      </c>
      <c r="I3222" s="10">
        <v>12.557142499999999</v>
      </c>
      <c r="J3222" s="10">
        <v>3.7510962759000002</v>
      </c>
      <c r="K3222" s="10">
        <v>0</v>
      </c>
      <c r="L3222" s="10">
        <v>8.5206085999999992</v>
      </c>
      <c r="M3222" s="10">
        <f t="shared" si="61"/>
        <v>502.36834816390001</v>
      </c>
    </row>
    <row r="3223" spans="1:13" x14ac:dyDescent="0.3">
      <c r="A3223" s="10">
        <v>10</v>
      </c>
      <c r="B3223" s="10" t="s">
        <v>1307</v>
      </c>
      <c r="C3223" s="164" t="s">
        <v>26862</v>
      </c>
      <c r="D3223" s="10" t="s">
        <v>26861</v>
      </c>
      <c r="E3223" s="10">
        <v>139.013744</v>
      </c>
      <c r="F3223" s="10">
        <v>47.043974116999998</v>
      </c>
      <c r="G3223" s="10">
        <v>46.188620999999998</v>
      </c>
      <c r="H3223" s="10">
        <v>0</v>
      </c>
      <c r="I3223" s="10">
        <v>6.7243416000000007</v>
      </c>
      <c r="J3223" s="10">
        <v>3.6317504394000002</v>
      </c>
      <c r="K3223" s="10">
        <v>1.045995346</v>
      </c>
      <c r="L3223" s="10">
        <v>0</v>
      </c>
      <c r="M3223" s="10">
        <f t="shared" si="61"/>
        <v>243.64842650240001</v>
      </c>
    </row>
    <row r="3224" spans="1:13" x14ac:dyDescent="0.3">
      <c r="A3224" s="10">
        <v>10</v>
      </c>
      <c r="B3224" s="10" t="s">
        <v>1307</v>
      </c>
      <c r="C3224" s="164" t="s">
        <v>26863</v>
      </c>
      <c r="D3224" s="10" t="s">
        <v>949</v>
      </c>
      <c r="E3224" s="10">
        <v>6241.0066999999999</v>
      </c>
      <c r="F3224" s="10">
        <v>2915.3612655000002</v>
      </c>
      <c r="G3224" s="10">
        <v>816.68820449999998</v>
      </c>
      <c r="H3224" s="10">
        <v>1320.8253790000001</v>
      </c>
      <c r="I3224" s="10">
        <v>351.30650300000002</v>
      </c>
      <c r="J3224" s="10">
        <v>234.96184109999999</v>
      </c>
      <c r="K3224" s="10">
        <v>22.778053095000001</v>
      </c>
      <c r="L3224" s="10">
        <v>62.643836800000003</v>
      </c>
      <c r="M3224" s="10">
        <f t="shared" si="61"/>
        <v>11965.571782994999</v>
      </c>
    </row>
    <row r="3225" spans="1:13" x14ac:dyDescent="0.3">
      <c r="A3225" s="10">
        <v>10</v>
      </c>
      <c r="B3225" s="10" t="s">
        <v>1307</v>
      </c>
      <c r="C3225" s="164" t="s">
        <v>26864</v>
      </c>
      <c r="D3225" s="10" t="s">
        <v>621</v>
      </c>
      <c r="E3225" s="10">
        <v>63.010709000000006</v>
      </c>
      <c r="F3225" s="10">
        <v>83.000970456999994</v>
      </c>
      <c r="G3225" s="10">
        <v>0</v>
      </c>
      <c r="H3225" s="10">
        <v>68.358500000000006</v>
      </c>
      <c r="I3225" s="10">
        <v>3.2879735999999999</v>
      </c>
      <c r="J3225" s="10">
        <v>6.2582936692000004</v>
      </c>
      <c r="K3225" s="10">
        <v>0</v>
      </c>
      <c r="L3225" s="10">
        <v>3.6399699999999999</v>
      </c>
      <c r="M3225" s="10">
        <f t="shared" si="61"/>
        <v>227.55641672619998</v>
      </c>
    </row>
    <row r="3226" spans="1:13" x14ac:dyDescent="0.3">
      <c r="A3226" s="10">
        <v>10</v>
      </c>
      <c r="B3226" s="10" t="s">
        <v>1307</v>
      </c>
      <c r="C3226" s="164" t="s">
        <v>26865</v>
      </c>
      <c r="D3226" s="10" t="s">
        <v>950</v>
      </c>
      <c r="E3226" s="10">
        <v>2131.2112099999999</v>
      </c>
      <c r="F3226" s="10">
        <v>429.53074499000002</v>
      </c>
      <c r="G3226" s="10">
        <v>120.6606251</v>
      </c>
      <c r="H3226" s="10">
        <v>900.28906099999995</v>
      </c>
      <c r="I3226" s="10">
        <v>92.904802000000004</v>
      </c>
      <c r="J3226" s="10">
        <v>33.784138579</v>
      </c>
      <c r="K3226" s="10">
        <v>3.5199995730000002</v>
      </c>
      <c r="L3226" s="10">
        <v>36.517328749999997</v>
      </c>
      <c r="M3226" s="10">
        <f t="shared" si="61"/>
        <v>3748.4179099920002</v>
      </c>
    </row>
    <row r="3227" spans="1:13" x14ac:dyDescent="0.3">
      <c r="A3227" s="10">
        <v>10</v>
      </c>
      <c r="B3227" s="10" t="s">
        <v>1307</v>
      </c>
      <c r="C3227" s="164" t="s">
        <v>26867</v>
      </c>
      <c r="D3227" s="10" t="s">
        <v>26866</v>
      </c>
      <c r="E3227" s="10">
        <v>144.96660599999998</v>
      </c>
      <c r="F3227" s="10">
        <v>35.804633127000002</v>
      </c>
      <c r="G3227" s="10">
        <v>691.04079999999999</v>
      </c>
      <c r="H3227" s="10">
        <v>64.673137400000002</v>
      </c>
      <c r="I3227" s="10">
        <v>7.3384774300000002</v>
      </c>
      <c r="J3227" s="10">
        <v>2.8673050634999999</v>
      </c>
      <c r="K3227" s="10">
        <v>20.370021000000001</v>
      </c>
      <c r="L3227" s="10">
        <v>2.07464709</v>
      </c>
      <c r="M3227" s="10">
        <f t="shared" si="61"/>
        <v>969.13562711049985</v>
      </c>
    </row>
    <row r="3228" spans="1:13" x14ac:dyDescent="0.3">
      <c r="A3228" s="10">
        <v>10</v>
      </c>
      <c r="B3228" s="10" t="s">
        <v>1307</v>
      </c>
      <c r="C3228" s="164" t="s">
        <v>26868</v>
      </c>
      <c r="D3228" s="10" t="s">
        <v>1308</v>
      </c>
      <c r="E3228" s="10">
        <v>6180.3370000000004</v>
      </c>
      <c r="F3228" s="10">
        <v>1820.6093429</v>
      </c>
      <c r="G3228" s="10">
        <v>622.59028835000004</v>
      </c>
      <c r="H3228" s="10">
        <v>1758.41157</v>
      </c>
      <c r="I3228" s="10">
        <v>326.51585999999998</v>
      </c>
      <c r="J3228" s="10">
        <v>145.01985986</v>
      </c>
      <c r="K3228" s="10">
        <v>18.047063738999999</v>
      </c>
      <c r="L3228" s="10">
        <v>79.669270549999993</v>
      </c>
      <c r="M3228" s="10">
        <f t="shared" si="61"/>
        <v>10951.200255399002</v>
      </c>
    </row>
    <row r="3229" spans="1:13" x14ac:dyDescent="0.3">
      <c r="A3229" s="10">
        <v>10</v>
      </c>
      <c r="B3229" s="10" t="s">
        <v>1307</v>
      </c>
      <c r="C3229" s="164" t="s">
        <v>26869</v>
      </c>
      <c r="D3229" s="10" t="s">
        <v>952</v>
      </c>
      <c r="E3229" s="10">
        <v>3818.3540500000004</v>
      </c>
      <c r="F3229" s="10">
        <v>1388.5255534999999</v>
      </c>
      <c r="G3229" s="10">
        <v>2107.3536558000001</v>
      </c>
      <c r="H3229" s="10">
        <v>0</v>
      </c>
      <c r="I3229" s="10">
        <v>201.74943400000001</v>
      </c>
      <c r="J3229" s="10">
        <v>112.26460016</v>
      </c>
      <c r="K3229" s="10">
        <v>59.096384808000003</v>
      </c>
      <c r="L3229" s="10">
        <v>0</v>
      </c>
      <c r="M3229" s="10">
        <f t="shared" si="61"/>
        <v>7687.343678268001</v>
      </c>
    </row>
    <row r="3230" spans="1:13" x14ac:dyDescent="0.3">
      <c r="A3230" s="10">
        <v>10</v>
      </c>
      <c r="B3230" s="10" t="s">
        <v>1307</v>
      </c>
      <c r="C3230" s="164" t="s">
        <v>26870</v>
      </c>
      <c r="D3230" s="10" t="s">
        <v>24002</v>
      </c>
      <c r="E3230" s="10">
        <v>420.06114399999996</v>
      </c>
      <c r="F3230" s="10">
        <v>229.70844460999999</v>
      </c>
      <c r="G3230" s="10">
        <v>55.066708900000002</v>
      </c>
      <c r="H3230" s="10">
        <v>257.66759999999999</v>
      </c>
      <c r="I3230" s="10">
        <v>19.697761</v>
      </c>
      <c r="J3230" s="10">
        <v>18.362209484000001</v>
      </c>
      <c r="K3230" s="10">
        <v>1.368213726</v>
      </c>
      <c r="L3230" s="10">
        <v>8.2604640000000007</v>
      </c>
      <c r="M3230" s="10">
        <f t="shared" si="61"/>
        <v>1010.1925457199999</v>
      </c>
    </row>
    <row r="3231" spans="1:13" x14ac:dyDescent="0.3">
      <c r="A3231" s="10">
        <v>10</v>
      </c>
      <c r="B3231" s="10" t="s">
        <v>1307</v>
      </c>
      <c r="C3231" s="164" t="s">
        <v>26871</v>
      </c>
      <c r="D3231" s="10" t="s">
        <v>954</v>
      </c>
      <c r="E3231" s="10">
        <v>3080.0214099999998</v>
      </c>
      <c r="F3231" s="10">
        <v>743.58247730000005</v>
      </c>
      <c r="G3231" s="10">
        <v>417.03128938999998</v>
      </c>
      <c r="H3231" s="10">
        <v>10.6273865</v>
      </c>
      <c r="I3231" s="10">
        <v>143.69857099999999</v>
      </c>
      <c r="J3231" s="10">
        <v>59.402135661999999</v>
      </c>
      <c r="K3231" s="10">
        <v>11.953946312999999</v>
      </c>
      <c r="L3231" s="10">
        <v>0.84394875999999996</v>
      </c>
      <c r="M3231" s="10">
        <f t="shared" si="61"/>
        <v>4467.1611649249999</v>
      </c>
    </row>
    <row r="3232" spans="1:13" x14ac:dyDescent="0.3">
      <c r="A3232" s="10">
        <v>10</v>
      </c>
      <c r="B3232" s="10" t="s">
        <v>1307</v>
      </c>
      <c r="C3232" s="164" t="s">
        <v>26873</v>
      </c>
      <c r="D3232" s="10" t="s">
        <v>26872</v>
      </c>
      <c r="E3232" s="10">
        <v>43.122524399999996</v>
      </c>
      <c r="F3232" s="10">
        <v>10.571397523</v>
      </c>
      <c r="G3232" s="10">
        <v>0</v>
      </c>
      <c r="H3232" s="10">
        <v>694.97856000000002</v>
      </c>
      <c r="I3232" s="10">
        <v>2.24140607</v>
      </c>
      <c r="J3232" s="10">
        <v>0.76734494490000005</v>
      </c>
      <c r="K3232" s="10">
        <v>0</v>
      </c>
      <c r="L3232" s="10">
        <v>43.262092099999997</v>
      </c>
      <c r="M3232" s="10">
        <f t="shared" si="61"/>
        <v>794.94332503789997</v>
      </c>
    </row>
    <row r="3233" spans="1:13" x14ac:dyDescent="0.3">
      <c r="A3233" s="10">
        <v>10</v>
      </c>
      <c r="B3233" s="10" t="s">
        <v>1307</v>
      </c>
      <c r="C3233" s="164" t="s">
        <v>26875</v>
      </c>
      <c r="D3233" s="10" t="s">
        <v>26874</v>
      </c>
      <c r="E3233" s="10">
        <v>495.22000200000002</v>
      </c>
      <c r="F3233" s="10">
        <v>588.27270743999998</v>
      </c>
      <c r="G3233" s="10">
        <v>397.45428115999999</v>
      </c>
      <c r="H3233" s="10">
        <v>77.816244900000001</v>
      </c>
      <c r="I3233" s="10">
        <v>25.5168973</v>
      </c>
      <c r="J3233" s="10">
        <v>49.713063314999999</v>
      </c>
      <c r="K3233" s="10">
        <v>11.346577741000001</v>
      </c>
      <c r="L3233" s="10">
        <v>2.4962598499999999</v>
      </c>
      <c r="M3233" s="10">
        <f t="shared" si="61"/>
        <v>1647.8360337059996</v>
      </c>
    </row>
    <row r="3234" spans="1:13" x14ac:dyDescent="0.3">
      <c r="A3234" s="10">
        <v>10</v>
      </c>
      <c r="B3234" s="10" t="s">
        <v>1307</v>
      </c>
      <c r="C3234" s="164" t="s">
        <v>26876</v>
      </c>
      <c r="D3234" s="10" t="s">
        <v>956</v>
      </c>
      <c r="E3234" s="10">
        <v>2043.02558</v>
      </c>
      <c r="F3234" s="10">
        <v>652.36089362999996</v>
      </c>
      <c r="G3234" s="10">
        <v>253.92878309</v>
      </c>
      <c r="H3234" s="10">
        <v>708.59939999999995</v>
      </c>
      <c r="I3234" s="10">
        <v>99.023393999999996</v>
      </c>
      <c r="J3234" s="10">
        <v>52.516275204999999</v>
      </c>
      <c r="K3234" s="10">
        <v>7.0887104693999996</v>
      </c>
      <c r="L3234" s="10">
        <v>99.389989999999997</v>
      </c>
      <c r="M3234" s="10">
        <f t="shared" si="61"/>
        <v>3915.9330263944003</v>
      </c>
    </row>
    <row r="3235" spans="1:13" x14ac:dyDescent="0.3">
      <c r="A3235" s="10">
        <v>10</v>
      </c>
      <c r="B3235" s="10" t="s">
        <v>1307</v>
      </c>
      <c r="C3235" s="164" t="s">
        <v>26878</v>
      </c>
      <c r="D3235" s="10" t="s">
        <v>26877</v>
      </c>
      <c r="E3235" s="10">
        <v>452.17102299999999</v>
      </c>
      <c r="F3235" s="10">
        <v>1220.862713</v>
      </c>
      <c r="G3235" s="10">
        <v>206.27414145</v>
      </c>
      <c r="H3235" s="10">
        <v>31.299863999999999</v>
      </c>
      <c r="I3235" s="10">
        <v>21.7415132</v>
      </c>
      <c r="J3235" s="10">
        <v>103.83258069999999</v>
      </c>
      <c r="K3235" s="10">
        <v>4.9034346190000004</v>
      </c>
      <c r="L3235" s="10">
        <v>1.0034340500000001</v>
      </c>
      <c r="M3235" s="10">
        <f t="shared" si="61"/>
        <v>2042.0887040190003</v>
      </c>
    </row>
    <row r="3236" spans="1:13" x14ac:dyDescent="0.3">
      <c r="A3236" s="10">
        <v>10</v>
      </c>
      <c r="B3236" s="10" t="s">
        <v>1307</v>
      </c>
      <c r="C3236" s="164" t="s">
        <v>26879</v>
      </c>
      <c r="D3236" s="10" t="s">
        <v>1309</v>
      </c>
      <c r="E3236" s="10">
        <v>2462.9956400000001</v>
      </c>
      <c r="F3236" s="10">
        <v>779.29952274000004</v>
      </c>
      <c r="G3236" s="10">
        <v>174.78389050000001</v>
      </c>
      <c r="H3236" s="10">
        <v>6.5640299999999998</v>
      </c>
      <c r="I3236" s="10">
        <v>114.68834</v>
      </c>
      <c r="J3236" s="10">
        <v>64.090443097999994</v>
      </c>
      <c r="K3236" s="10">
        <v>4.5711156800000001</v>
      </c>
      <c r="L3236" s="10">
        <v>0.21043400000000001</v>
      </c>
      <c r="M3236" s="10">
        <f t="shared" si="61"/>
        <v>3607.2034160180001</v>
      </c>
    </row>
    <row r="3237" spans="1:13" x14ac:dyDescent="0.3">
      <c r="A3237" s="9" t="s">
        <v>27382</v>
      </c>
      <c r="E3237" s="151">
        <f t="shared" ref="E3237:K3237" si="62">SUBTOTAL(9,E3091:E3236)</f>
        <v>130482.58881314998</v>
      </c>
      <c r="F3237" s="154">
        <f t="shared" si="62"/>
        <v>54549.139105027411</v>
      </c>
      <c r="G3237" s="11">
        <f t="shared" si="62"/>
        <v>38195.653436730005</v>
      </c>
      <c r="H3237" s="11">
        <f t="shared" si="62"/>
        <v>52178.227469354708</v>
      </c>
      <c r="I3237" s="12">
        <f t="shared" si="62"/>
        <v>6185.0212853210014</v>
      </c>
      <c r="J3237" s="12">
        <f t="shared" si="62"/>
        <v>4435.9143849800002</v>
      </c>
      <c r="K3237" s="11">
        <f t="shared" si="62"/>
        <v>1110.8104108486002</v>
      </c>
      <c r="L3237" s="11">
        <f>SUBTOTAL(9,L3091:L3236)</f>
        <v>2512.9215217564997</v>
      </c>
    </row>
    <row r="3238" spans="1:13" x14ac:dyDescent="0.3">
      <c r="A3238" s="168"/>
      <c r="B3238" s="169" t="s">
        <v>27383</v>
      </c>
      <c r="C3238" s="170" t="s">
        <v>22617</v>
      </c>
      <c r="D3238" s="171"/>
      <c r="E3238" s="151">
        <v>0</v>
      </c>
      <c r="F3238" s="47">
        <v>0.41644700000000001</v>
      </c>
      <c r="G3238" s="11">
        <v>3.3947400000000001</v>
      </c>
      <c r="H3238" s="11">
        <v>0</v>
      </c>
      <c r="I3238" s="12">
        <v>0</v>
      </c>
      <c r="J3238" s="47">
        <v>7.6935500000000004E-3</v>
      </c>
      <c r="K3238" s="8">
        <v>7.5815999999999995E-2</v>
      </c>
      <c r="L3238" s="11">
        <v>0</v>
      </c>
      <c r="M3238" s="11"/>
    </row>
    <row r="3239" spans="1:13" x14ac:dyDescent="0.3">
      <c r="A3239" s="84" t="s">
        <v>27384</v>
      </c>
      <c r="B3239" s="47"/>
      <c r="C3239" s="47"/>
      <c r="D3239" s="172"/>
      <c r="E3239" s="13">
        <f t="shared" ref="E3239:K3239" si="63">+E73+E238+E523+E1260+E1785+E2289+E2702+E2994+E3090+E3237+E3238</f>
        <v>2691093.8063696469</v>
      </c>
      <c r="F3239" s="13">
        <f t="shared" si="63"/>
        <v>1291043.1540344045</v>
      </c>
      <c r="G3239" s="13">
        <f t="shared" si="63"/>
        <v>865378.40684157889</v>
      </c>
      <c r="H3239" s="13">
        <f t="shared" si="63"/>
        <v>445364.9043839809</v>
      </c>
      <c r="I3239" s="13">
        <f t="shared" si="63"/>
        <v>127508.87294361266</v>
      </c>
      <c r="J3239" s="13">
        <f t="shared" si="63"/>
        <v>101158.31838001788</v>
      </c>
      <c r="K3239" s="13">
        <f t="shared" si="63"/>
        <v>25925.705717642704</v>
      </c>
      <c r="L3239" s="13">
        <f>+L73+L238+L523+L1260+L1785+L2289+L2702+L2994+L3090+L3237+L3238</f>
        <v>19671.437251096526</v>
      </c>
      <c r="M3239" s="14"/>
    </row>
    <row r="3240" spans="1:13" x14ac:dyDescent="0.3">
      <c r="A3240" s="84" t="s">
        <v>27385</v>
      </c>
      <c r="B3240" s="47"/>
      <c r="C3240" s="47"/>
      <c r="D3240" s="47"/>
      <c r="E3240" s="47"/>
      <c r="F3240" s="47"/>
      <c r="G3240" s="47"/>
      <c r="H3240" s="47"/>
      <c r="I3240" s="47"/>
      <c r="J3240" s="47"/>
      <c r="K3240" s="47"/>
      <c r="L3240" s="47"/>
      <c r="M3240" s="47">
        <f>SUM(M6:M3236)</f>
        <v>5567140.7112254258</v>
      </c>
    </row>
  </sheetData>
  <mergeCells count="2">
    <mergeCell ref="E4:H4"/>
    <mergeCell ref="I4:L4"/>
  </mergeCells>
  <hyperlinks>
    <hyperlink ref="A3"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workbookViewId="0">
      <selection activeCell="J1" sqref="J1:J2"/>
    </sheetView>
  </sheetViews>
  <sheetFormatPr defaultRowHeight="14.4" x14ac:dyDescent="0.3"/>
  <cols>
    <col min="1" max="1" width="10.109375" style="47" customWidth="1"/>
    <col min="2" max="3" width="9.109375" style="47"/>
    <col min="4" max="4" width="9.109375" style="110"/>
    <col min="5" max="243" width="9.109375" style="47"/>
    <col min="244" max="244" width="10.109375" style="47" customWidth="1"/>
    <col min="245" max="259" width="9.109375" style="47"/>
    <col min="260" max="263" width="9.6640625" style="47" customWidth="1"/>
    <col min="264" max="499" width="9.109375" style="47"/>
    <col min="500" max="500" width="10.109375" style="47" customWidth="1"/>
    <col min="501" max="515" width="9.109375" style="47"/>
    <col min="516" max="519" width="9.6640625" style="47" customWidth="1"/>
    <col min="520" max="755" width="9.109375" style="47"/>
    <col min="756" max="756" width="10.109375" style="47" customWidth="1"/>
    <col min="757" max="771" width="9.109375" style="47"/>
    <col min="772" max="775" width="9.6640625" style="47" customWidth="1"/>
    <col min="776" max="1011" width="9.109375" style="47"/>
    <col min="1012" max="1012" width="10.109375" style="47" customWidth="1"/>
    <col min="1013" max="1027" width="9.109375" style="47"/>
    <col min="1028" max="1031" width="9.6640625" style="47" customWidth="1"/>
    <col min="1032" max="1267" width="9.109375" style="47"/>
    <col min="1268" max="1268" width="10.109375" style="47" customWidth="1"/>
    <col min="1269" max="1283" width="9.109375" style="47"/>
    <col min="1284" max="1287" width="9.6640625" style="47" customWidth="1"/>
    <col min="1288" max="1523" width="9.109375" style="47"/>
    <col min="1524" max="1524" width="10.109375" style="47" customWidth="1"/>
    <col min="1525" max="1539" width="9.109375" style="47"/>
    <col min="1540" max="1543" width="9.6640625" style="47" customWidth="1"/>
    <col min="1544" max="1779" width="9.109375" style="47"/>
    <col min="1780" max="1780" width="10.109375" style="47" customWidth="1"/>
    <col min="1781" max="1795" width="9.109375" style="47"/>
    <col min="1796" max="1799" width="9.6640625" style="47" customWidth="1"/>
    <col min="1800" max="2035" width="9.109375" style="47"/>
    <col min="2036" max="2036" width="10.109375" style="47" customWidth="1"/>
    <col min="2037" max="2051" width="9.109375" style="47"/>
    <col min="2052" max="2055" width="9.6640625" style="47" customWidth="1"/>
    <col min="2056" max="2291" width="9.109375" style="47"/>
    <col min="2292" max="2292" width="10.109375" style="47" customWidth="1"/>
    <col min="2293" max="2307" width="9.109375" style="47"/>
    <col min="2308" max="2311" width="9.6640625" style="47" customWidth="1"/>
    <col min="2312" max="2547" width="9.109375" style="47"/>
    <col min="2548" max="2548" width="10.109375" style="47" customWidth="1"/>
    <col min="2549" max="2563" width="9.109375" style="47"/>
    <col min="2564" max="2567" width="9.6640625" style="47" customWidth="1"/>
    <col min="2568" max="2803" width="9.109375" style="47"/>
    <col min="2804" max="2804" width="10.109375" style="47" customWidth="1"/>
    <col min="2805" max="2819" width="9.109375" style="47"/>
    <col min="2820" max="2823" width="9.6640625" style="47" customWidth="1"/>
    <col min="2824" max="3059" width="9.109375" style="47"/>
    <col min="3060" max="3060" width="10.109375" style="47" customWidth="1"/>
    <col min="3061" max="3075" width="9.109375" style="47"/>
    <col min="3076" max="3079" width="9.6640625" style="47" customWidth="1"/>
    <col min="3080" max="3315" width="9.109375" style="47"/>
    <col min="3316" max="3316" width="10.109375" style="47" customWidth="1"/>
    <col min="3317" max="3331" width="9.109375" style="47"/>
    <col min="3332" max="3335" width="9.6640625" style="47" customWidth="1"/>
    <col min="3336" max="3571" width="9.109375" style="47"/>
    <col min="3572" max="3572" width="10.109375" style="47" customWidth="1"/>
    <col min="3573" max="3587" width="9.109375" style="47"/>
    <col min="3588" max="3591" width="9.6640625" style="47" customWidth="1"/>
    <col min="3592" max="3827" width="9.109375" style="47"/>
    <col min="3828" max="3828" width="10.109375" style="47" customWidth="1"/>
    <col min="3829" max="3843" width="9.109375" style="47"/>
    <col min="3844" max="3847" width="9.6640625" style="47" customWidth="1"/>
    <col min="3848" max="4083" width="9.109375" style="47"/>
    <col min="4084" max="4084" width="10.109375" style="47" customWidth="1"/>
    <col min="4085" max="4099" width="9.109375" style="47"/>
    <col min="4100" max="4103" width="9.6640625" style="47" customWidth="1"/>
    <col min="4104" max="4339" width="9.109375" style="47"/>
    <col min="4340" max="4340" width="10.109375" style="47" customWidth="1"/>
    <col min="4341" max="4355" width="9.109375" style="47"/>
    <col min="4356" max="4359" width="9.6640625" style="47" customWidth="1"/>
    <col min="4360" max="4595" width="9.109375" style="47"/>
    <col min="4596" max="4596" width="10.109375" style="47" customWidth="1"/>
    <col min="4597" max="4611" width="9.109375" style="47"/>
    <col min="4612" max="4615" width="9.6640625" style="47" customWidth="1"/>
    <col min="4616" max="4851" width="9.109375" style="47"/>
    <col min="4852" max="4852" width="10.109375" style="47" customWidth="1"/>
    <col min="4853" max="4867" width="9.109375" style="47"/>
    <col min="4868" max="4871" width="9.6640625" style="47" customWidth="1"/>
    <col min="4872" max="5107" width="9.109375" style="47"/>
    <col min="5108" max="5108" width="10.109375" style="47" customWidth="1"/>
    <col min="5109" max="5123" width="9.109375" style="47"/>
    <col min="5124" max="5127" width="9.6640625" style="47" customWidth="1"/>
    <col min="5128" max="5363" width="9.109375" style="47"/>
    <col min="5364" max="5364" width="10.109375" style="47" customWidth="1"/>
    <col min="5365" max="5379" width="9.109375" style="47"/>
    <col min="5380" max="5383" width="9.6640625" style="47" customWidth="1"/>
    <col min="5384" max="5619" width="9.109375" style="47"/>
    <col min="5620" max="5620" width="10.109375" style="47" customWidth="1"/>
    <col min="5621" max="5635" width="9.109375" style="47"/>
    <col min="5636" max="5639" width="9.6640625" style="47" customWidth="1"/>
    <col min="5640" max="5875" width="9.109375" style="47"/>
    <col min="5876" max="5876" width="10.109375" style="47" customWidth="1"/>
    <col min="5877" max="5891" width="9.109375" style="47"/>
    <col min="5892" max="5895" width="9.6640625" style="47" customWidth="1"/>
    <col min="5896" max="6131" width="9.109375" style="47"/>
    <col min="6132" max="6132" width="10.109375" style="47" customWidth="1"/>
    <col min="6133" max="6147" width="9.109375" style="47"/>
    <col min="6148" max="6151" width="9.6640625" style="47" customWidth="1"/>
    <col min="6152" max="6387" width="9.109375" style="47"/>
    <col min="6388" max="6388" width="10.109375" style="47" customWidth="1"/>
    <col min="6389" max="6403" width="9.109375" style="47"/>
    <col min="6404" max="6407" width="9.6640625" style="47" customWidth="1"/>
    <col min="6408" max="6643" width="9.109375" style="47"/>
    <col min="6644" max="6644" width="10.109375" style="47" customWidth="1"/>
    <col min="6645" max="6659" width="9.109375" style="47"/>
    <col min="6660" max="6663" width="9.6640625" style="47" customWidth="1"/>
    <col min="6664" max="6899" width="9.109375" style="47"/>
    <col min="6900" max="6900" width="10.109375" style="47" customWidth="1"/>
    <col min="6901" max="6915" width="9.109375" style="47"/>
    <col min="6916" max="6919" width="9.6640625" style="47" customWidth="1"/>
    <col min="6920" max="7155" width="9.109375" style="47"/>
    <col min="7156" max="7156" width="10.109375" style="47" customWidth="1"/>
    <col min="7157" max="7171" width="9.109375" style="47"/>
    <col min="7172" max="7175" width="9.6640625" style="47" customWidth="1"/>
    <col min="7176" max="7411" width="9.109375" style="47"/>
    <col min="7412" max="7412" width="10.109375" style="47" customWidth="1"/>
    <col min="7413" max="7427" width="9.109375" style="47"/>
    <col min="7428" max="7431" width="9.6640625" style="47" customWidth="1"/>
    <col min="7432" max="7667" width="9.109375" style="47"/>
    <col min="7668" max="7668" width="10.109375" style="47" customWidth="1"/>
    <col min="7669" max="7683" width="9.109375" style="47"/>
    <col min="7684" max="7687" width="9.6640625" style="47" customWidth="1"/>
    <col min="7688" max="7923" width="9.109375" style="47"/>
    <col min="7924" max="7924" width="10.109375" style="47" customWidth="1"/>
    <col min="7925" max="7939" width="9.109375" style="47"/>
    <col min="7940" max="7943" width="9.6640625" style="47" customWidth="1"/>
    <col min="7944" max="8179" width="9.109375" style="47"/>
    <col min="8180" max="8180" width="10.109375" style="47" customWidth="1"/>
    <col min="8181" max="8195" width="9.109375" style="47"/>
    <col min="8196" max="8199" width="9.6640625" style="47" customWidth="1"/>
    <col min="8200" max="8435" width="9.109375" style="47"/>
    <col min="8436" max="8436" width="10.109375" style="47" customWidth="1"/>
    <col min="8437" max="8451" width="9.109375" style="47"/>
    <col min="8452" max="8455" width="9.6640625" style="47" customWidth="1"/>
    <col min="8456" max="8691" width="9.109375" style="47"/>
    <col min="8692" max="8692" width="10.109375" style="47" customWidth="1"/>
    <col min="8693" max="8707" width="9.109375" style="47"/>
    <col min="8708" max="8711" width="9.6640625" style="47" customWidth="1"/>
    <col min="8712" max="8947" width="9.109375" style="47"/>
    <col min="8948" max="8948" width="10.109375" style="47" customWidth="1"/>
    <col min="8949" max="8963" width="9.109375" style="47"/>
    <col min="8964" max="8967" width="9.6640625" style="47" customWidth="1"/>
    <col min="8968" max="9203" width="9.109375" style="47"/>
    <col min="9204" max="9204" width="10.109375" style="47" customWidth="1"/>
    <col min="9205" max="9219" width="9.109375" style="47"/>
    <col min="9220" max="9223" width="9.6640625" style="47" customWidth="1"/>
    <col min="9224" max="9459" width="9.109375" style="47"/>
    <col min="9460" max="9460" width="10.109375" style="47" customWidth="1"/>
    <col min="9461" max="9475" width="9.109375" style="47"/>
    <col min="9476" max="9479" width="9.6640625" style="47" customWidth="1"/>
    <col min="9480" max="9715" width="9.109375" style="47"/>
    <col min="9716" max="9716" width="10.109375" style="47" customWidth="1"/>
    <col min="9717" max="9731" width="9.109375" style="47"/>
    <col min="9732" max="9735" width="9.6640625" style="47" customWidth="1"/>
    <col min="9736" max="9971" width="9.109375" style="47"/>
    <col min="9972" max="9972" width="10.109375" style="47" customWidth="1"/>
    <col min="9973" max="9987" width="9.109375" style="47"/>
    <col min="9988" max="9991" width="9.6640625" style="47" customWidth="1"/>
    <col min="9992" max="10227" width="9.109375" style="47"/>
    <col min="10228" max="10228" width="10.109375" style="47" customWidth="1"/>
    <col min="10229" max="10243" width="9.109375" style="47"/>
    <col min="10244" max="10247" width="9.6640625" style="47" customWidth="1"/>
    <col min="10248" max="10483" width="9.109375" style="47"/>
    <col min="10484" max="10484" width="10.109375" style="47" customWidth="1"/>
    <col min="10485" max="10499" width="9.109375" style="47"/>
    <col min="10500" max="10503" width="9.6640625" style="47" customWidth="1"/>
    <col min="10504" max="10739" width="9.109375" style="47"/>
    <col min="10740" max="10740" width="10.109375" style="47" customWidth="1"/>
    <col min="10741" max="10755" width="9.109375" style="47"/>
    <col min="10756" max="10759" width="9.6640625" style="47" customWidth="1"/>
    <col min="10760" max="10995" width="9.109375" style="47"/>
    <col min="10996" max="10996" width="10.109375" style="47" customWidth="1"/>
    <col min="10997" max="11011" width="9.109375" style="47"/>
    <col min="11012" max="11015" width="9.6640625" style="47" customWidth="1"/>
    <col min="11016" max="11251" width="9.109375" style="47"/>
    <col min="11252" max="11252" width="10.109375" style="47" customWidth="1"/>
    <col min="11253" max="11267" width="9.109375" style="47"/>
    <col min="11268" max="11271" width="9.6640625" style="47" customWidth="1"/>
    <col min="11272" max="11507" width="9.109375" style="47"/>
    <col min="11508" max="11508" width="10.109375" style="47" customWidth="1"/>
    <col min="11509" max="11523" width="9.109375" style="47"/>
    <col min="11524" max="11527" width="9.6640625" style="47" customWidth="1"/>
    <col min="11528" max="11763" width="9.109375" style="47"/>
    <col min="11764" max="11764" width="10.109375" style="47" customWidth="1"/>
    <col min="11765" max="11779" width="9.109375" style="47"/>
    <col min="11780" max="11783" width="9.6640625" style="47" customWidth="1"/>
    <col min="11784" max="12019" width="9.109375" style="47"/>
    <col min="12020" max="12020" width="10.109375" style="47" customWidth="1"/>
    <col min="12021" max="12035" width="9.109375" style="47"/>
    <col min="12036" max="12039" width="9.6640625" style="47" customWidth="1"/>
    <col min="12040" max="12275" width="9.109375" style="47"/>
    <col min="12276" max="12276" width="10.109375" style="47" customWidth="1"/>
    <col min="12277" max="12291" width="9.109375" style="47"/>
    <col min="12292" max="12295" width="9.6640625" style="47" customWidth="1"/>
    <col min="12296" max="12531" width="9.109375" style="47"/>
    <col min="12532" max="12532" width="10.109375" style="47" customWidth="1"/>
    <col min="12533" max="12547" width="9.109375" style="47"/>
    <col min="12548" max="12551" width="9.6640625" style="47" customWidth="1"/>
    <col min="12552" max="12787" width="9.109375" style="47"/>
    <col min="12788" max="12788" width="10.109375" style="47" customWidth="1"/>
    <col min="12789" max="12803" width="9.109375" style="47"/>
    <col min="12804" max="12807" width="9.6640625" style="47" customWidth="1"/>
    <col min="12808" max="13043" width="9.109375" style="47"/>
    <col min="13044" max="13044" width="10.109375" style="47" customWidth="1"/>
    <col min="13045" max="13059" width="9.109375" style="47"/>
    <col min="13060" max="13063" width="9.6640625" style="47" customWidth="1"/>
    <col min="13064" max="13299" width="9.109375" style="47"/>
    <col min="13300" max="13300" width="10.109375" style="47" customWidth="1"/>
    <col min="13301" max="13315" width="9.109375" style="47"/>
    <col min="13316" max="13319" width="9.6640625" style="47" customWidth="1"/>
    <col min="13320" max="13555" width="9.109375" style="47"/>
    <col min="13556" max="13556" width="10.109375" style="47" customWidth="1"/>
    <col min="13557" max="13571" width="9.109375" style="47"/>
    <col min="13572" max="13575" width="9.6640625" style="47" customWidth="1"/>
    <col min="13576" max="13811" width="9.109375" style="47"/>
    <col min="13812" max="13812" width="10.109375" style="47" customWidth="1"/>
    <col min="13813" max="13827" width="9.109375" style="47"/>
    <col min="13828" max="13831" width="9.6640625" style="47" customWidth="1"/>
    <col min="13832" max="14067" width="9.109375" style="47"/>
    <col min="14068" max="14068" width="10.109375" style="47" customWidth="1"/>
    <col min="14069" max="14083" width="9.109375" style="47"/>
    <col min="14084" max="14087" width="9.6640625" style="47" customWidth="1"/>
    <col min="14088" max="14323" width="9.109375" style="47"/>
    <col min="14324" max="14324" width="10.109375" style="47" customWidth="1"/>
    <col min="14325" max="14339" width="9.109375" style="47"/>
    <col min="14340" max="14343" width="9.6640625" style="47" customWidth="1"/>
    <col min="14344" max="14579" width="9.109375" style="47"/>
    <col min="14580" max="14580" width="10.109375" style="47" customWidth="1"/>
    <col min="14581" max="14595" width="9.109375" style="47"/>
    <col min="14596" max="14599" width="9.6640625" style="47" customWidth="1"/>
    <col min="14600" max="14835" width="9.109375" style="47"/>
    <col min="14836" max="14836" width="10.109375" style="47" customWidth="1"/>
    <col min="14837" max="14851" width="9.109375" style="47"/>
    <col min="14852" max="14855" width="9.6640625" style="47" customWidth="1"/>
    <col min="14856" max="15091" width="9.109375" style="47"/>
    <col min="15092" max="15092" width="10.109375" style="47" customWidth="1"/>
    <col min="15093" max="15107" width="9.109375" style="47"/>
    <col min="15108" max="15111" width="9.6640625" style="47" customWidth="1"/>
    <col min="15112" max="15347" width="9.109375" style="47"/>
    <col min="15348" max="15348" width="10.109375" style="47" customWidth="1"/>
    <col min="15349" max="15363" width="9.109375" style="47"/>
    <col min="15364" max="15367" width="9.6640625" style="47" customWidth="1"/>
    <col min="15368" max="15603" width="9.109375" style="47"/>
    <col min="15604" max="15604" width="10.109375" style="47" customWidth="1"/>
    <col min="15605" max="15619" width="9.109375" style="47"/>
    <col min="15620" max="15623" width="9.6640625" style="47" customWidth="1"/>
    <col min="15624" max="15859" width="9.109375" style="47"/>
    <col min="15860" max="15860" width="10.109375" style="47" customWidth="1"/>
    <col min="15861" max="15875" width="9.109375" style="47"/>
    <col min="15876" max="15879" width="9.6640625" style="47" customWidth="1"/>
    <col min="15880" max="16115" width="9.109375" style="47"/>
    <col min="16116" max="16116" width="10.109375" style="47" customWidth="1"/>
    <col min="16117" max="16131" width="9.109375" style="47"/>
    <col min="16132" max="16135" width="9.6640625" style="47" customWidth="1"/>
    <col min="16136" max="16384" width="9.109375" style="47"/>
  </cols>
  <sheetData>
    <row r="1" spans="1:7" x14ac:dyDescent="0.3">
      <c r="A1" s="15" t="s">
        <v>27822</v>
      </c>
    </row>
    <row r="2" spans="1:7" x14ac:dyDescent="0.3">
      <c r="A2" s="15" t="s">
        <v>27824</v>
      </c>
    </row>
    <row r="3" spans="1:7" x14ac:dyDescent="0.3">
      <c r="A3" s="15" t="s">
        <v>27823</v>
      </c>
    </row>
    <row r="5" spans="1:7" ht="15" thickBot="1" x14ac:dyDescent="0.35"/>
    <row r="6" spans="1:7" ht="15" thickBot="1" x14ac:dyDescent="0.35">
      <c r="A6" s="320" t="s">
        <v>27626</v>
      </c>
      <c r="B6" s="321"/>
      <c r="C6" s="174">
        <f>+C14+C20+C28+C38+C46+G13+G19+G27+G35+G41</f>
        <v>117766</v>
      </c>
      <c r="D6" s="175"/>
      <c r="E6" s="322" t="s">
        <v>27627</v>
      </c>
      <c r="F6" s="322"/>
      <c r="G6" s="4"/>
    </row>
    <row r="7" spans="1:7" ht="15" thickBot="1" x14ac:dyDescent="0.35">
      <c r="A7" s="176" t="s">
        <v>27628</v>
      </c>
      <c r="B7" s="177" t="s">
        <v>22611</v>
      </c>
      <c r="C7" s="178"/>
      <c r="D7" s="179"/>
      <c r="E7" s="180" t="s">
        <v>27629</v>
      </c>
      <c r="F7" s="181" t="s">
        <v>22611</v>
      </c>
      <c r="G7" s="178"/>
    </row>
    <row r="8" spans="1:7" x14ac:dyDescent="0.3">
      <c r="A8" s="182"/>
      <c r="B8" s="183" t="s">
        <v>1111</v>
      </c>
      <c r="C8" s="184">
        <v>2273</v>
      </c>
      <c r="D8" s="179"/>
      <c r="E8" s="182"/>
      <c r="F8" s="183" t="s">
        <v>1066</v>
      </c>
      <c r="G8" s="184">
        <v>2800</v>
      </c>
    </row>
    <row r="9" spans="1:7" x14ac:dyDescent="0.3">
      <c r="A9" s="185"/>
      <c r="B9" s="186" t="s">
        <v>1196</v>
      </c>
      <c r="C9" s="187">
        <v>3410</v>
      </c>
      <c r="D9" s="179"/>
      <c r="E9" s="185"/>
      <c r="F9" s="186" t="s">
        <v>1184</v>
      </c>
      <c r="G9" s="187">
        <v>5458</v>
      </c>
    </row>
    <row r="10" spans="1:7" x14ac:dyDescent="0.3">
      <c r="A10" s="185"/>
      <c r="B10" s="186" t="s">
        <v>1190</v>
      </c>
      <c r="C10" s="187">
        <v>615</v>
      </c>
      <c r="D10" s="179"/>
      <c r="E10" s="185"/>
      <c r="F10" s="186" t="s">
        <v>1232</v>
      </c>
      <c r="G10" s="187">
        <v>3415</v>
      </c>
    </row>
    <row r="11" spans="1:7" x14ac:dyDescent="0.3">
      <c r="A11" s="185"/>
      <c r="B11" s="186" t="s">
        <v>1226</v>
      </c>
      <c r="C11" s="187">
        <v>765</v>
      </c>
      <c r="D11" s="179"/>
      <c r="E11" s="185"/>
      <c r="F11" s="186" t="s">
        <v>1254</v>
      </c>
      <c r="G11" s="187">
        <v>1500</v>
      </c>
    </row>
    <row r="12" spans="1:7" ht="15" thickBot="1" x14ac:dyDescent="0.35">
      <c r="A12" s="185"/>
      <c r="B12" s="186" t="s">
        <v>1265</v>
      </c>
      <c r="C12" s="187">
        <v>319</v>
      </c>
      <c r="D12" s="179"/>
      <c r="E12" s="188"/>
      <c r="F12" s="189" t="s">
        <v>1277</v>
      </c>
      <c r="G12" s="190">
        <v>2842</v>
      </c>
    </row>
    <row r="13" spans="1:7" ht="15" thickBot="1" x14ac:dyDescent="0.35">
      <c r="A13" s="188"/>
      <c r="B13" s="189" t="s">
        <v>1287</v>
      </c>
      <c r="C13" s="190">
        <v>148</v>
      </c>
      <c r="D13" s="179"/>
      <c r="E13" s="191" t="s">
        <v>27629</v>
      </c>
      <c r="F13" s="192"/>
      <c r="G13" s="193">
        <f>SUM(G8:G12)</f>
        <v>16015</v>
      </c>
    </row>
    <row r="14" spans="1:7" ht="15" thickBot="1" x14ac:dyDescent="0.35">
      <c r="A14" s="191" t="s">
        <v>27628</v>
      </c>
      <c r="B14" s="192"/>
      <c r="C14" s="193">
        <f>SUM(C8:C13)</f>
        <v>7530</v>
      </c>
      <c r="D14" s="179"/>
      <c r="E14" s="182" t="s">
        <v>27630</v>
      </c>
      <c r="F14" s="194" t="s">
        <v>22611</v>
      </c>
      <c r="G14" s="178"/>
    </row>
    <row r="15" spans="1:7" ht="15" thickBot="1" x14ac:dyDescent="0.35">
      <c r="A15" s="182" t="s">
        <v>27631</v>
      </c>
      <c r="B15" s="194" t="s">
        <v>22611</v>
      </c>
      <c r="C15" s="178"/>
      <c r="D15" s="179"/>
      <c r="E15" s="185"/>
      <c r="F15" s="186" t="s">
        <v>27632</v>
      </c>
      <c r="G15" s="184">
        <v>2618</v>
      </c>
    </row>
    <row r="16" spans="1:7" x14ac:dyDescent="0.3">
      <c r="A16" s="185"/>
      <c r="B16" s="186" t="s">
        <v>1228</v>
      </c>
      <c r="C16" s="184">
        <v>3397</v>
      </c>
      <c r="D16" s="179"/>
      <c r="E16" s="185"/>
      <c r="F16" s="186" t="s">
        <v>1173</v>
      </c>
      <c r="G16" s="187">
        <v>3159</v>
      </c>
    </row>
    <row r="17" spans="1:7" x14ac:dyDescent="0.3">
      <c r="A17" s="185"/>
      <c r="B17" s="186" t="s">
        <v>1234</v>
      </c>
      <c r="C17" s="187">
        <v>6572</v>
      </c>
      <c r="D17" s="179"/>
      <c r="E17" s="185"/>
      <c r="F17" s="186" t="s">
        <v>1212</v>
      </c>
      <c r="G17" s="187">
        <v>3895</v>
      </c>
    </row>
    <row r="18" spans="1:7" ht="15" thickBot="1" x14ac:dyDescent="0.35">
      <c r="A18" s="185"/>
      <c r="B18" s="186" t="s">
        <v>22592</v>
      </c>
      <c r="C18" s="187">
        <v>568</v>
      </c>
      <c r="D18" s="179"/>
      <c r="E18" s="188"/>
      <c r="F18" s="189" t="s">
        <v>1221</v>
      </c>
      <c r="G18" s="187">
        <v>3140</v>
      </c>
    </row>
    <row r="19" spans="1:7" ht="15" thickBot="1" x14ac:dyDescent="0.35">
      <c r="A19" s="188"/>
      <c r="B19" s="189" t="s">
        <v>22593</v>
      </c>
      <c r="C19" s="190">
        <v>92</v>
      </c>
      <c r="D19" s="179"/>
      <c r="E19" s="191" t="s">
        <v>27630</v>
      </c>
      <c r="F19" s="192"/>
      <c r="G19" s="195">
        <f>SUM(G15:G18)</f>
        <v>12812</v>
      </c>
    </row>
    <row r="20" spans="1:7" ht="15" thickBot="1" x14ac:dyDescent="0.35">
      <c r="A20" s="191" t="s">
        <v>27631</v>
      </c>
      <c r="B20" s="192"/>
      <c r="C20" s="193">
        <f>SUM(C16:C19)</f>
        <v>10629</v>
      </c>
      <c r="D20" s="179"/>
      <c r="E20" s="182" t="s">
        <v>27633</v>
      </c>
      <c r="F20" s="194" t="s">
        <v>22611</v>
      </c>
      <c r="G20" s="196"/>
    </row>
    <row r="21" spans="1:7" ht="15" thickBot="1" x14ac:dyDescent="0.35">
      <c r="A21" s="182" t="s">
        <v>27634</v>
      </c>
      <c r="B21" s="194" t="s">
        <v>22611</v>
      </c>
      <c r="C21" s="178"/>
      <c r="D21" s="179"/>
      <c r="E21" s="185"/>
      <c r="F21" s="186" t="s">
        <v>1109</v>
      </c>
      <c r="G21" s="184">
        <v>14474</v>
      </c>
    </row>
    <row r="22" spans="1:7" x14ac:dyDescent="0.3">
      <c r="A22" s="185"/>
      <c r="B22" s="186" t="s">
        <v>1116</v>
      </c>
      <c r="C22" s="184">
        <v>498</v>
      </c>
      <c r="D22" s="179"/>
      <c r="E22" s="185"/>
      <c r="F22" s="186" t="s">
        <v>1216</v>
      </c>
      <c r="G22" s="187">
        <v>1496</v>
      </c>
    </row>
    <row r="23" spans="1:7" x14ac:dyDescent="0.3">
      <c r="A23" s="185"/>
      <c r="B23" s="186" t="s">
        <v>1114</v>
      </c>
      <c r="C23" s="187">
        <v>135</v>
      </c>
      <c r="D23" s="179"/>
      <c r="E23" s="185"/>
      <c r="F23" s="186" t="s">
        <v>1248</v>
      </c>
      <c r="G23" s="187">
        <v>166</v>
      </c>
    </row>
    <row r="24" spans="1:7" x14ac:dyDescent="0.3">
      <c r="A24" s="185"/>
      <c r="B24" s="186" t="s">
        <v>1192</v>
      </c>
      <c r="C24" s="187">
        <v>10898</v>
      </c>
      <c r="D24" s="179"/>
      <c r="E24" s="185"/>
      <c r="F24" s="186" t="s">
        <v>1271</v>
      </c>
      <c r="G24" s="187">
        <v>49</v>
      </c>
    </row>
    <row r="25" spans="1:7" x14ac:dyDescent="0.3">
      <c r="A25" s="185"/>
      <c r="B25" s="186" t="s">
        <v>1262</v>
      </c>
      <c r="C25" s="187">
        <v>5801</v>
      </c>
      <c r="D25" s="179"/>
      <c r="E25" s="185"/>
      <c r="F25" s="186" t="s">
        <v>1285</v>
      </c>
      <c r="G25" s="187">
        <v>1030</v>
      </c>
    </row>
    <row r="26" spans="1:7" ht="15" thickBot="1" x14ac:dyDescent="0.35">
      <c r="A26" s="185"/>
      <c r="B26" s="186" t="s">
        <v>1290</v>
      </c>
      <c r="C26" s="187">
        <v>4766</v>
      </c>
      <c r="D26" s="179"/>
      <c r="E26" s="188"/>
      <c r="F26" s="189" t="s">
        <v>1317</v>
      </c>
      <c r="G26" s="190">
        <v>1092</v>
      </c>
    </row>
    <row r="27" spans="1:7" ht="15" thickBot="1" x14ac:dyDescent="0.35">
      <c r="A27" s="188"/>
      <c r="B27" s="189" t="s">
        <v>1311</v>
      </c>
      <c r="C27" s="190">
        <v>888</v>
      </c>
      <c r="D27" s="179"/>
      <c r="E27" s="191" t="s">
        <v>27633</v>
      </c>
      <c r="F27" s="192"/>
      <c r="G27" s="197">
        <f>SUM(G21:G26)</f>
        <v>18307</v>
      </c>
    </row>
    <row r="28" spans="1:7" ht="15" thickBot="1" x14ac:dyDescent="0.35">
      <c r="A28" s="191" t="s">
        <v>27634</v>
      </c>
      <c r="B28" s="192"/>
      <c r="C28" s="193">
        <f>SUM(C22:C27)</f>
        <v>22986</v>
      </c>
      <c r="D28" s="179"/>
      <c r="E28" s="182" t="s">
        <v>22608</v>
      </c>
      <c r="F28" s="183" t="s">
        <v>22611</v>
      </c>
      <c r="G28" s="178"/>
    </row>
    <row r="29" spans="1:7" ht="15" thickBot="1" x14ac:dyDescent="0.35">
      <c r="A29" s="182" t="s">
        <v>27635</v>
      </c>
      <c r="B29" s="194" t="s">
        <v>22611</v>
      </c>
      <c r="C29" s="178"/>
      <c r="D29" s="179"/>
      <c r="E29" s="185"/>
      <c r="F29" s="186" t="s">
        <v>1059</v>
      </c>
      <c r="G29" s="184">
        <v>149</v>
      </c>
    </row>
    <row r="30" spans="1:7" x14ac:dyDescent="0.3">
      <c r="A30" s="185"/>
      <c r="B30" s="186" t="s">
        <v>1031</v>
      </c>
      <c r="C30" s="184">
        <v>791</v>
      </c>
      <c r="D30" s="179"/>
      <c r="E30" s="185"/>
      <c r="F30" s="186" t="s">
        <v>1076</v>
      </c>
      <c r="G30" s="187">
        <v>742</v>
      </c>
    </row>
    <row r="31" spans="1:7" x14ac:dyDescent="0.3">
      <c r="A31" s="185"/>
      <c r="B31" s="186" t="s">
        <v>22594</v>
      </c>
      <c r="C31" s="187">
        <v>1938</v>
      </c>
      <c r="D31" s="179"/>
      <c r="E31" s="185"/>
      <c r="F31" s="186" t="s">
        <v>22597</v>
      </c>
      <c r="G31" s="187">
        <v>11</v>
      </c>
    </row>
    <row r="32" spans="1:7" x14ac:dyDescent="0.3">
      <c r="A32" s="185"/>
      <c r="B32" s="186" t="s">
        <v>1118</v>
      </c>
      <c r="C32" s="187">
        <v>1995</v>
      </c>
      <c r="D32" s="179"/>
      <c r="E32" s="185"/>
      <c r="F32" s="186" t="s">
        <v>1137</v>
      </c>
      <c r="G32" s="187">
        <v>27</v>
      </c>
    </row>
    <row r="33" spans="1:7" x14ac:dyDescent="0.3">
      <c r="A33" s="185"/>
      <c r="B33" s="186" t="s">
        <v>1178</v>
      </c>
      <c r="C33" s="187">
        <v>1984</v>
      </c>
      <c r="D33" s="179"/>
      <c r="E33" s="185"/>
      <c r="F33" s="186" t="s">
        <v>22598</v>
      </c>
      <c r="G33" s="187">
        <v>5</v>
      </c>
    </row>
    <row r="34" spans="1:7" ht="15" thickBot="1" x14ac:dyDescent="0.35">
      <c r="A34" s="185"/>
      <c r="B34" s="186" t="s">
        <v>1208</v>
      </c>
      <c r="C34" s="187">
        <v>342</v>
      </c>
      <c r="D34" s="179"/>
      <c r="E34" s="188"/>
      <c r="F34" s="189" t="s">
        <v>1224</v>
      </c>
      <c r="G34" s="190">
        <v>38</v>
      </c>
    </row>
    <row r="35" spans="1:7" ht="15" thickBot="1" x14ac:dyDescent="0.35">
      <c r="A35" s="185"/>
      <c r="B35" s="186" t="s">
        <v>1237</v>
      </c>
      <c r="C35" s="187">
        <v>2069</v>
      </c>
      <c r="D35" s="179"/>
      <c r="E35" s="191" t="s">
        <v>22608</v>
      </c>
      <c r="F35" s="192"/>
      <c r="G35" s="197">
        <f>SUM(G29:G34)</f>
        <v>972</v>
      </c>
    </row>
    <row r="36" spans="1:7" ht="15" thickBot="1" x14ac:dyDescent="0.35">
      <c r="A36" s="185"/>
      <c r="B36" s="186" t="s">
        <v>1267</v>
      </c>
      <c r="C36" s="187">
        <v>1293</v>
      </c>
      <c r="D36" s="179"/>
      <c r="E36" s="182" t="s">
        <v>27636</v>
      </c>
      <c r="F36" s="183" t="s">
        <v>22611</v>
      </c>
      <c r="G36" s="178"/>
    </row>
    <row r="37" spans="1:7" ht="15" thickBot="1" x14ac:dyDescent="0.35">
      <c r="A37" s="188"/>
      <c r="B37" s="189" t="s">
        <v>1275</v>
      </c>
      <c r="C37" s="190">
        <v>1368</v>
      </c>
      <c r="D37" s="179"/>
      <c r="E37" s="185"/>
      <c r="F37" s="186" t="s">
        <v>1049</v>
      </c>
      <c r="G37" s="184">
        <v>106</v>
      </c>
    </row>
    <row r="38" spans="1:7" ht="15" thickBot="1" x14ac:dyDescent="0.35">
      <c r="A38" s="191" t="s">
        <v>27635</v>
      </c>
      <c r="B38" s="192"/>
      <c r="C38" s="193">
        <f>SUM(C30:C37)</f>
        <v>11780</v>
      </c>
      <c r="D38" s="179"/>
      <c r="E38" s="185"/>
      <c r="F38" s="186" t="s">
        <v>1141</v>
      </c>
      <c r="G38" s="187">
        <v>496</v>
      </c>
    </row>
    <row r="39" spans="1:7" ht="15" thickBot="1" x14ac:dyDescent="0.35">
      <c r="A39" s="182" t="s">
        <v>27637</v>
      </c>
      <c r="B39" s="194" t="s">
        <v>22611</v>
      </c>
      <c r="C39" s="178"/>
      <c r="D39" s="179"/>
      <c r="E39" s="185"/>
      <c r="F39" s="186" t="s">
        <v>1256</v>
      </c>
      <c r="G39" s="187">
        <v>163</v>
      </c>
    </row>
    <row r="40" spans="1:7" ht="15" thickBot="1" x14ac:dyDescent="0.35">
      <c r="A40" s="185"/>
      <c r="B40" s="186" t="s">
        <v>22595</v>
      </c>
      <c r="C40" s="184">
        <v>6682</v>
      </c>
      <c r="D40" s="179"/>
      <c r="E40" s="188"/>
      <c r="F40" s="189" t="s">
        <v>1307</v>
      </c>
      <c r="G40" s="190">
        <v>285</v>
      </c>
    </row>
    <row r="41" spans="1:7" ht="15" thickBot="1" x14ac:dyDescent="0.35">
      <c r="A41" s="185"/>
      <c r="B41" s="186" t="s">
        <v>1146</v>
      </c>
      <c r="C41" s="187">
        <v>287</v>
      </c>
      <c r="D41" s="179"/>
      <c r="E41" s="198" t="s">
        <v>27636</v>
      </c>
      <c r="F41" s="199"/>
      <c r="G41" s="193">
        <f>SUM(G37:G40)</f>
        <v>1050</v>
      </c>
    </row>
    <row r="42" spans="1:7" ht="15" thickBot="1" x14ac:dyDescent="0.35">
      <c r="A42" s="185"/>
      <c r="B42" s="186" t="s">
        <v>1198</v>
      </c>
      <c r="C42" s="187">
        <v>1908</v>
      </c>
      <c r="D42" s="179"/>
      <c r="E42" s="200" t="s">
        <v>27626</v>
      </c>
      <c r="F42" s="201"/>
      <c r="G42" s="202">
        <f>+C6</f>
        <v>117766</v>
      </c>
    </row>
    <row r="43" spans="1:7" x14ac:dyDescent="0.3">
      <c r="A43" s="185"/>
      <c r="B43" s="186" t="s">
        <v>1201</v>
      </c>
      <c r="C43" s="187">
        <v>1307</v>
      </c>
      <c r="D43" s="203"/>
      <c r="E43" s="204"/>
      <c r="F43" s="204"/>
      <c r="G43" s="204"/>
    </row>
    <row r="44" spans="1:7" x14ac:dyDescent="0.3">
      <c r="A44" s="185"/>
      <c r="B44" s="186" t="s">
        <v>1250</v>
      </c>
      <c r="C44" s="187">
        <v>4162</v>
      </c>
      <c r="D44" s="203"/>
      <c r="E44" s="4"/>
      <c r="F44" s="4"/>
      <c r="G44" s="4"/>
    </row>
    <row r="45" spans="1:7" ht="15" thickBot="1" x14ac:dyDescent="0.35">
      <c r="A45" s="188"/>
      <c r="B45" s="189" t="s">
        <v>1315</v>
      </c>
      <c r="C45" s="190">
        <v>1339</v>
      </c>
      <c r="D45" s="203"/>
      <c r="E45" s="4"/>
      <c r="F45" s="4"/>
      <c r="G45" s="4"/>
    </row>
    <row r="46" spans="1:7" ht="15" thickBot="1" x14ac:dyDescent="0.35">
      <c r="A46" s="191" t="s">
        <v>27637</v>
      </c>
      <c r="B46" s="192"/>
      <c r="C46" s="193">
        <f>SUM(C40:C45)</f>
        <v>15685</v>
      </c>
      <c r="D46" s="203"/>
      <c r="E46" s="4"/>
      <c r="F46" s="4"/>
      <c r="G46" s="4"/>
    </row>
  </sheetData>
  <mergeCells count="2">
    <mergeCell ref="A6:B6"/>
    <mergeCell ref="E6:F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9"/>
  <sheetViews>
    <sheetView workbookViewId="0">
      <selection activeCell="F4" sqref="F4"/>
    </sheetView>
  </sheetViews>
  <sheetFormatPr defaultColWidth="9.109375" defaultRowHeight="12" x14ac:dyDescent="0.25"/>
  <cols>
    <col min="1" max="5" width="9.109375" style="114"/>
    <col min="6" max="6" width="10.88671875" style="114" customWidth="1"/>
    <col min="7" max="9" width="9.109375" style="114"/>
    <col min="10" max="10" width="13" style="114" customWidth="1"/>
    <col min="11" max="16" width="9.109375" style="114"/>
    <col min="17" max="17" width="10.33203125" style="114" customWidth="1"/>
    <col min="18" max="16384" width="9.109375" style="114"/>
  </cols>
  <sheetData>
    <row r="1" spans="1:31" ht="14.4" x14ac:dyDescent="0.3">
      <c r="A1" s="84" t="s">
        <v>27638</v>
      </c>
      <c r="B1" s="115"/>
      <c r="C1" s="115"/>
      <c r="D1" s="115"/>
      <c r="E1" s="115"/>
    </row>
    <row r="2" spans="1:31" ht="14.4" x14ac:dyDescent="0.3">
      <c r="A2" s="15" t="s">
        <v>27825</v>
      </c>
      <c r="B2" s="115"/>
      <c r="C2" s="115"/>
      <c r="D2" s="115"/>
      <c r="E2" s="115"/>
    </row>
    <row r="3" spans="1:31" x14ac:dyDescent="0.25">
      <c r="A3" s="283"/>
      <c r="B3" s="116"/>
      <c r="C3" s="284"/>
      <c r="D3" s="285"/>
      <c r="E3" s="286"/>
      <c r="F3" s="285"/>
      <c r="G3" s="284"/>
      <c r="H3" s="115"/>
      <c r="I3" s="115"/>
      <c r="J3" s="115"/>
      <c r="K3" s="115"/>
      <c r="L3" s="115"/>
      <c r="M3" s="115"/>
      <c r="N3" s="115"/>
      <c r="O3" s="115"/>
      <c r="P3" s="115"/>
      <c r="Q3" s="115"/>
      <c r="R3" s="115"/>
      <c r="S3" s="116"/>
      <c r="T3" s="116"/>
      <c r="U3" s="116"/>
      <c r="V3" s="115"/>
      <c r="W3" s="116"/>
      <c r="X3" s="116"/>
      <c r="Y3" s="116"/>
      <c r="Z3" s="116"/>
      <c r="AA3" s="116"/>
      <c r="AB3" s="116"/>
      <c r="AC3" s="116"/>
      <c r="AD3" s="116"/>
      <c r="AE3" s="116"/>
    </row>
    <row r="4" spans="1:31" ht="48" x14ac:dyDescent="0.25">
      <c r="A4" s="287" t="s">
        <v>22604</v>
      </c>
      <c r="B4" s="287" t="s">
        <v>1025</v>
      </c>
      <c r="C4" s="287" t="s">
        <v>27639</v>
      </c>
      <c r="D4" s="287" t="s">
        <v>27640</v>
      </c>
      <c r="E4" s="287" t="s">
        <v>27641</v>
      </c>
      <c r="F4" s="287" t="s">
        <v>27642</v>
      </c>
      <c r="G4" s="287" t="s">
        <v>27643</v>
      </c>
      <c r="H4" s="287" t="s">
        <v>27644</v>
      </c>
      <c r="I4" s="287" t="s">
        <v>27645</v>
      </c>
      <c r="J4" s="287" t="s">
        <v>27646</v>
      </c>
      <c r="K4" s="287" t="s">
        <v>27647</v>
      </c>
      <c r="L4" s="287" t="s">
        <v>27648</v>
      </c>
      <c r="M4" s="287" t="s">
        <v>27649</v>
      </c>
      <c r="N4" s="287" t="s">
        <v>27650</v>
      </c>
      <c r="O4" s="287" t="s">
        <v>27651</v>
      </c>
      <c r="P4" s="287" t="s">
        <v>27652</v>
      </c>
      <c r="Q4" s="287" t="s">
        <v>27653</v>
      </c>
      <c r="R4" s="288" t="s">
        <v>27661</v>
      </c>
      <c r="S4" s="288" t="s">
        <v>27662</v>
      </c>
      <c r="T4" s="288" t="s">
        <v>27663</v>
      </c>
      <c r="U4" s="288" t="s">
        <v>27664</v>
      </c>
      <c r="V4" s="288" t="s">
        <v>27665</v>
      </c>
      <c r="W4" s="288" t="s">
        <v>27666</v>
      </c>
      <c r="X4" s="288" t="s">
        <v>27667</v>
      </c>
      <c r="Y4" s="288" t="s">
        <v>27668</v>
      </c>
      <c r="Z4" s="288" t="s">
        <v>27669</v>
      </c>
      <c r="AA4" s="288" t="s">
        <v>27670</v>
      </c>
      <c r="AB4" s="288" t="s">
        <v>27671</v>
      </c>
      <c r="AC4" s="288" t="s">
        <v>27672</v>
      </c>
      <c r="AD4" s="288" t="s">
        <v>27673</v>
      </c>
      <c r="AE4" s="288" t="s">
        <v>27674</v>
      </c>
    </row>
    <row r="5" spans="1:31" x14ac:dyDescent="0.25">
      <c r="A5" s="289">
        <v>1</v>
      </c>
      <c r="B5" s="289" t="s">
        <v>1110</v>
      </c>
      <c r="C5" s="289" t="s">
        <v>1111</v>
      </c>
      <c r="D5" s="289">
        <v>0</v>
      </c>
      <c r="E5" s="289">
        <v>0</v>
      </c>
      <c r="F5" s="289">
        <v>0</v>
      </c>
      <c r="G5" s="289">
        <v>0</v>
      </c>
      <c r="H5" s="289">
        <v>1</v>
      </c>
      <c r="I5" s="289">
        <v>0</v>
      </c>
      <c r="J5" s="289">
        <v>0</v>
      </c>
      <c r="K5" s="289">
        <v>0</v>
      </c>
      <c r="L5" s="289">
        <v>0</v>
      </c>
      <c r="M5" s="289">
        <v>0</v>
      </c>
      <c r="N5" s="289">
        <v>2</v>
      </c>
      <c r="O5" s="289">
        <v>3</v>
      </c>
      <c r="P5" s="289">
        <v>0</v>
      </c>
      <c r="Q5" s="289">
        <v>0</v>
      </c>
      <c r="R5" s="115">
        <v>12</v>
      </c>
      <c r="S5" s="115">
        <v>20</v>
      </c>
      <c r="T5" s="115">
        <v>0</v>
      </c>
      <c r="U5" s="115">
        <v>6</v>
      </c>
      <c r="V5" s="115">
        <v>8</v>
      </c>
      <c r="W5" s="115">
        <v>1</v>
      </c>
      <c r="X5" s="115">
        <v>0</v>
      </c>
      <c r="Y5" s="115">
        <v>0</v>
      </c>
      <c r="Z5" s="115">
        <v>2</v>
      </c>
      <c r="AA5" s="115">
        <v>0</v>
      </c>
      <c r="AB5" s="115">
        <v>6049</v>
      </c>
      <c r="AC5" s="115">
        <v>0</v>
      </c>
      <c r="AD5" s="115">
        <v>6</v>
      </c>
      <c r="AE5" s="115">
        <f>11-6</f>
        <v>5</v>
      </c>
    </row>
    <row r="6" spans="1:31" x14ac:dyDescent="0.25">
      <c r="A6" s="289">
        <v>1</v>
      </c>
      <c r="B6" s="289" t="s">
        <v>1195</v>
      </c>
      <c r="C6" s="289" t="s">
        <v>1196</v>
      </c>
      <c r="D6" s="289">
        <v>0</v>
      </c>
      <c r="E6" s="289">
        <v>0</v>
      </c>
      <c r="F6" s="289">
        <v>0</v>
      </c>
      <c r="G6" s="289">
        <v>0</v>
      </c>
      <c r="H6" s="289">
        <v>3</v>
      </c>
      <c r="I6" s="289">
        <v>0</v>
      </c>
      <c r="J6" s="289">
        <v>0</v>
      </c>
      <c r="K6" s="289">
        <v>0</v>
      </c>
      <c r="L6" s="289">
        <v>0</v>
      </c>
      <c r="M6" s="289">
        <v>0</v>
      </c>
      <c r="N6" s="289">
        <v>6</v>
      </c>
      <c r="O6" s="289">
        <v>3</v>
      </c>
      <c r="P6" s="289">
        <v>0</v>
      </c>
      <c r="Q6" s="289">
        <v>0</v>
      </c>
      <c r="R6" s="115">
        <v>21</v>
      </c>
      <c r="S6" s="115">
        <v>15</v>
      </c>
      <c r="T6" s="115">
        <v>0</v>
      </c>
      <c r="U6" s="115">
        <v>3</v>
      </c>
      <c r="V6" s="115">
        <v>37</v>
      </c>
      <c r="W6" s="115">
        <v>2</v>
      </c>
      <c r="X6" s="115">
        <v>1</v>
      </c>
      <c r="Y6" s="115">
        <v>0</v>
      </c>
      <c r="Z6" s="115">
        <v>1</v>
      </c>
      <c r="AA6" s="115">
        <v>0</v>
      </c>
      <c r="AB6" s="115">
        <v>9941</v>
      </c>
      <c r="AC6" s="115">
        <v>0</v>
      </c>
      <c r="AD6" s="115">
        <v>12</v>
      </c>
      <c r="AE6" s="115">
        <f>49-12</f>
        <v>37</v>
      </c>
    </row>
    <row r="7" spans="1:31" x14ac:dyDescent="0.25">
      <c r="A7" s="289">
        <v>1</v>
      </c>
      <c r="B7" s="289" t="s">
        <v>1189</v>
      </c>
      <c r="C7" s="289" t="s">
        <v>1190</v>
      </c>
      <c r="D7" s="289">
        <v>0</v>
      </c>
      <c r="E7" s="289">
        <v>0</v>
      </c>
      <c r="F7" s="289">
        <v>0</v>
      </c>
      <c r="G7" s="289">
        <v>0</v>
      </c>
      <c r="H7" s="289">
        <v>1</v>
      </c>
      <c r="I7" s="289">
        <v>0</v>
      </c>
      <c r="J7" s="289">
        <v>0</v>
      </c>
      <c r="K7" s="289">
        <v>0</v>
      </c>
      <c r="L7" s="289">
        <v>1</v>
      </c>
      <c r="M7" s="289">
        <v>0</v>
      </c>
      <c r="N7" s="289">
        <v>2</v>
      </c>
      <c r="O7" s="289">
        <v>0</v>
      </c>
      <c r="P7" s="289">
        <v>0</v>
      </c>
      <c r="Q7" s="289">
        <v>0</v>
      </c>
      <c r="R7" s="115">
        <v>5</v>
      </c>
      <c r="S7" s="115">
        <v>2</v>
      </c>
      <c r="T7" s="115">
        <v>0</v>
      </c>
      <c r="U7" s="115">
        <v>0</v>
      </c>
      <c r="V7" s="115">
        <v>0</v>
      </c>
      <c r="W7" s="115">
        <v>0</v>
      </c>
      <c r="X7" s="115">
        <v>0</v>
      </c>
      <c r="Y7" s="115">
        <v>1</v>
      </c>
      <c r="Z7" s="115">
        <f>0+0</f>
        <v>0</v>
      </c>
      <c r="AA7" s="115">
        <v>0</v>
      </c>
      <c r="AB7" s="115">
        <v>3729</v>
      </c>
      <c r="AC7" s="115">
        <v>0</v>
      </c>
      <c r="AD7" s="115">
        <v>1</v>
      </c>
      <c r="AE7" s="115">
        <f>2-1</f>
        <v>1</v>
      </c>
    </row>
    <row r="8" spans="1:31" x14ac:dyDescent="0.25">
      <c r="A8" s="289">
        <v>1</v>
      </c>
      <c r="B8" s="289" t="s">
        <v>1225</v>
      </c>
      <c r="C8" s="289" t="s">
        <v>1226</v>
      </c>
      <c r="D8" s="289">
        <v>0</v>
      </c>
      <c r="E8" s="289">
        <v>0</v>
      </c>
      <c r="F8" s="289">
        <v>0</v>
      </c>
      <c r="G8" s="289">
        <v>0</v>
      </c>
      <c r="H8" s="289">
        <v>0</v>
      </c>
      <c r="I8" s="289">
        <v>0</v>
      </c>
      <c r="J8" s="289">
        <v>0</v>
      </c>
      <c r="K8" s="289">
        <v>0</v>
      </c>
      <c r="L8" s="289">
        <v>1</v>
      </c>
      <c r="M8" s="289">
        <v>0</v>
      </c>
      <c r="N8" s="289">
        <v>1</v>
      </c>
      <c r="O8" s="289">
        <v>3</v>
      </c>
      <c r="P8" s="289">
        <v>0</v>
      </c>
      <c r="Q8" s="289">
        <v>0</v>
      </c>
      <c r="R8" s="115">
        <v>10</v>
      </c>
      <c r="S8" s="115">
        <v>3</v>
      </c>
      <c r="T8" s="115">
        <v>1</v>
      </c>
      <c r="U8" s="115">
        <v>1</v>
      </c>
      <c r="V8" s="115">
        <v>2</v>
      </c>
      <c r="W8" s="115">
        <v>0</v>
      </c>
      <c r="X8" s="115">
        <v>0</v>
      </c>
      <c r="Y8" s="115">
        <v>0</v>
      </c>
      <c r="Z8" s="115">
        <f>1+2</f>
        <v>3</v>
      </c>
      <c r="AA8" s="115">
        <v>0</v>
      </c>
      <c r="AB8" s="115">
        <v>2873</v>
      </c>
      <c r="AC8" s="115">
        <v>0</v>
      </c>
      <c r="AD8" s="115">
        <v>1</v>
      </c>
      <c r="AE8" s="115">
        <f>8-1</f>
        <v>7</v>
      </c>
    </row>
    <row r="9" spans="1:31" x14ac:dyDescent="0.25">
      <c r="A9" s="289">
        <v>1</v>
      </c>
      <c r="B9" s="289" t="s">
        <v>1264</v>
      </c>
      <c r="C9" s="289" t="s">
        <v>1265</v>
      </c>
      <c r="D9" s="289">
        <v>0</v>
      </c>
      <c r="E9" s="289">
        <v>0</v>
      </c>
      <c r="F9" s="289">
        <v>0</v>
      </c>
      <c r="G9" s="289">
        <v>0</v>
      </c>
      <c r="H9" s="289">
        <v>1</v>
      </c>
      <c r="I9" s="289">
        <v>0</v>
      </c>
      <c r="J9" s="289">
        <v>0</v>
      </c>
      <c r="K9" s="289">
        <v>0</v>
      </c>
      <c r="L9" s="289">
        <v>0</v>
      </c>
      <c r="M9" s="289">
        <v>0</v>
      </c>
      <c r="N9" s="289">
        <v>2</v>
      </c>
      <c r="O9" s="289">
        <v>0</v>
      </c>
      <c r="P9" s="289">
        <v>0</v>
      </c>
      <c r="Q9" s="289">
        <v>0</v>
      </c>
      <c r="R9" s="115">
        <v>7</v>
      </c>
      <c r="S9" s="115">
        <v>9</v>
      </c>
      <c r="T9" s="115">
        <v>1</v>
      </c>
      <c r="U9" s="115">
        <v>2</v>
      </c>
      <c r="V9" s="115">
        <v>7</v>
      </c>
      <c r="W9" s="115">
        <v>0</v>
      </c>
      <c r="X9" s="115">
        <v>0</v>
      </c>
      <c r="Y9" s="115">
        <v>0</v>
      </c>
      <c r="Z9" s="115">
        <f>0+0</f>
        <v>0</v>
      </c>
      <c r="AA9" s="115">
        <v>0</v>
      </c>
      <c r="AB9" s="115">
        <v>1563</v>
      </c>
      <c r="AC9" s="115">
        <v>0</v>
      </c>
      <c r="AD9" s="115">
        <v>4</v>
      </c>
      <c r="AE9" s="115">
        <f>13-4</f>
        <v>9</v>
      </c>
    </row>
    <row r="10" spans="1:31" x14ac:dyDescent="0.25">
      <c r="A10" s="289">
        <v>1</v>
      </c>
      <c r="B10" s="289" t="s">
        <v>1286</v>
      </c>
      <c r="C10" s="289" t="s">
        <v>1287</v>
      </c>
      <c r="D10" s="289">
        <v>0</v>
      </c>
      <c r="E10" s="289">
        <v>0</v>
      </c>
      <c r="F10" s="289">
        <v>0</v>
      </c>
      <c r="G10" s="289">
        <v>0</v>
      </c>
      <c r="H10" s="289">
        <v>0</v>
      </c>
      <c r="I10" s="289">
        <v>0</v>
      </c>
      <c r="J10" s="289">
        <v>0</v>
      </c>
      <c r="K10" s="289">
        <v>0</v>
      </c>
      <c r="L10" s="289">
        <v>1</v>
      </c>
      <c r="M10" s="289">
        <v>0</v>
      </c>
      <c r="N10" s="289">
        <v>2</v>
      </c>
      <c r="O10" s="289">
        <v>1</v>
      </c>
      <c r="P10" s="289">
        <v>0</v>
      </c>
      <c r="Q10" s="289">
        <v>0</v>
      </c>
      <c r="R10" s="115">
        <v>1</v>
      </c>
      <c r="S10" s="115">
        <v>1</v>
      </c>
      <c r="T10" s="115">
        <v>0</v>
      </c>
      <c r="U10" s="115"/>
      <c r="V10" s="115">
        <v>2</v>
      </c>
      <c r="W10" s="115">
        <v>0</v>
      </c>
      <c r="X10" s="115">
        <v>0</v>
      </c>
      <c r="Y10" s="115">
        <v>0</v>
      </c>
      <c r="Z10" s="115">
        <f>0+0</f>
        <v>0</v>
      </c>
      <c r="AA10" s="115">
        <v>0</v>
      </c>
      <c r="AB10" s="115">
        <v>1541</v>
      </c>
      <c r="AC10" s="115">
        <v>0</v>
      </c>
      <c r="AD10" s="115">
        <v>0</v>
      </c>
      <c r="AE10" s="115">
        <v>0</v>
      </c>
    </row>
    <row r="11" spans="1:31" x14ac:dyDescent="0.25">
      <c r="A11" s="289"/>
      <c r="B11" s="289"/>
      <c r="C11" s="289"/>
      <c r="D11" s="289"/>
      <c r="E11" s="289"/>
      <c r="F11" s="289"/>
      <c r="G11" s="289"/>
      <c r="H11" s="289"/>
      <c r="I11" s="289"/>
      <c r="J11" s="289"/>
      <c r="K11" s="289"/>
      <c r="L11" s="289"/>
      <c r="M11" s="289"/>
      <c r="N11" s="289"/>
      <c r="O11" s="289"/>
      <c r="P11" s="289"/>
      <c r="Q11" s="289"/>
    </row>
    <row r="12" spans="1:31" x14ac:dyDescent="0.25">
      <c r="A12" s="289">
        <v>2</v>
      </c>
      <c r="B12" s="289" t="s">
        <v>1227</v>
      </c>
      <c r="C12" s="289" t="s">
        <v>1228</v>
      </c>
      <c r="D12" s="289">
        <v>0</v>
      </c>
      <c r="E12" s="289">
        <v>0</v>
      </c>
      <c r="F12" s="289">
        <v>0</v>
      </c>
      <c r="G12" s="289">
        <v>0</v>
      </c>
      <c r="H12" s="289">
        <v>1</v>
      </c>
      <c r="I12" s="289">
        <v>0</v>
      </c>
      <c r="J12" s="289">
        <v>0</v>
      </c>
      <c r="K12" s="289">
        <v>0</v>
      </c>
      <c r="L12" s="289">
        <v>1</v>
      </c>
      <c r="M12" s="289">
        <v>0</v>
      </c>
      <c r="N12" s="289">
        <v>3</v>
      </c>
      <c r="O12" s="289">
        <v>0</v>
      </c>
      <c r="P12" s="289">
        <v>3</v>
      </c>
      <c r="Q12" s="289">
        <v>0</v>
      </c>
      <c r="R12" s="115">
        <v>4</v>
      </c>
      <c r="S12" s="115">
        <v>13</v>
      </c>
      <c r="T12" s="115">
        <v>0</v>
      </c>
      <c r="U12" s="115">
        <v>10</v>
      </c>
      <c r="V12" s="115">
        <v>66</v>
      </c>
      <c r="W12" s="115">
        <v>0</v>
      </c>
      <c r="X12" s="115">
        <v>2</v>
      </c>
      <c r="Y12" s="115">
        <v>0</v>
      </c>
      <c r="Z12" s="115">
        <f>0+1</f>
        <v>1</v>
      </c>
      <c r="AA12" s="115">
        <v>0</v>
      </c>
      <c r="AB12" s="115">
        <v>4277</v>
      </c>
      <c r="AC12" s="115">
        <v>0</v>
      </c>
      <c r="AD12" s="115">
        <v>19</v>
      </c>
      <c r="AE12" s="115">
        <f>105-19</f>
        <v>86</v>
      </c>
    </row>
    <row r="13" spans="1:31" x14ac:dyDescent="0.25">
      <c r="A13" s="289">
        <v>2</v>
      </c>
      <c r="B13" s="289" t="s">
        <v>1233</v>
      </c>
      <c r="C13" s="289" t="s">
        <v>1234</v>
      </c>
      <c r="D13" s="289">
        <v>0</v>
      </c>
      <c r="E13" s="289">
        <v>0</v>
      </c>
      <c r="F13" s="289">
        <v>0</v>
      </c>
      <c r="G13" s="289">
        <v>0</v>
      </c>
      <c r="H13" s="289">
        <v>5</v>
      </c>
      <c r="I13" s="289">
        <v>0</v>
      </c>
      <c r="J13" s="289">
        <v>0</v>
      </c>
      <c r="K13" s="289">
        <v>1</v>
      </c>
      <c r="L13" s="289">
        <v>3</v>
      </c>
      <c r="M13" s="289">
        <v>0</v>
      </c>
      <c r="N13" s="289">
        <v>5</v>
      </c>
      <c r="O13" s="289">
        <v>1</v>
      </c>
      <c r="P13" s="289">
        <v>2</v>
      </c>
      <c r="Q13" s="289">
        <v>0</v>
      </c>
      <c r="R13" s="115">
        <v>30</v>
      </c>
      <c r="S13" s="115">
        <v>14</v>
      </c>
      <c r="T13" s="115">
        <v>2</v>
      </c>
      <c r="U13" s="115">
        <v>23</v>
      </c>
      <c r="V13" s="115">
        <v>18</v>
      </c>
      <c r="W13" s="115">
        <v>2</v>
      </c>
      <c r="X13" s="115">
        <v>0</v>
      </c>
      <c r="Y13" s="115">
        <v>3</v>
      </c>
      <c r="Z13" s="115">
        <f>3+1+1</f>
        <v>5</v>
      </c>
      <c r="AA13" s="115">
        <v>1</v>
      </c>
      <c r="AB13" s="115">
        <v>28080</v>
      </c>
      <c r="AC13" s="115">
        <v>49</v>
      </c>
      <c r="AD13" s="115">
        <v>15</v>
      </c>
      <c r="AE13" s="115">
        <f>44-15</f>
        <v>29</v>
      </c>
    </row>
    <row r="14" spans="1:31" x14ac:dyDescent="0.25">
      <c r="A14" s="289">
        <v>2</v>
      </c>
      <c r="B14" s="289" t="s">
        <v>27654</v>
      </c>
      <c r="C14" s="289" t="s">
        <v>22592</v>
      </c>
      <c r="D14" s="289">
        <v>0</v>
      </c>
      <c r="E14" s="289">
        <v>0</v>
      </c>
      <c r="F14" s="289">
        <v>0</v>
      </c>
      <c r="G14" s="289">
        <v>0</v>
      </c>
      <c r="H14" s="289">
        <v>0</v>
      </c>
      <c r="I14" s="289">
        <v>0</v>
      </c>
      <c r="J14" s="289">
        <v>0</v>
      </c>
      <c r="K14" s="289">
        <v>1</v>
      </c>
      <c r="L14" s="289">
        <v>0</v>
      </c>
      <c r="M14" s="289">
        <v>0</v>
      </c>
      <c r="N14" s="289">
        <v>0</v>
      </c>
      <c r="O14" s="289">
        <v>0</v>
      </c>
      <c r="P14" s="289">
        <v>0</v>
      </c>
      <c r="Q14" s="289">
        <v>0</v>
      </c>
      <c r="R14" s="115">
        <v>1</v>
      </c>
      <c r="S14" s="115">
        <v>1</v>
      </c>
      <c r="T14" s="115">
        <v>0</v>
      </c>
      <c r="U14" s="115">
        <v>1</v>
      </c>
      <c r="V14" s="115">
        <v>3</v>
      </c>
      <c r="W14" s="115">
        <v>0</v>
      </c>
      <c r="X14" s="115">
        <v>0</v>
      </c>
      <c r="Y14" s="115">
        <v>2</v>
      </c>
      <c r="Z14" s="115">
        <f>0+0</f>
        <v>0</v>
      </c>
      <c r="AA14" s="115">
        <v>0</v>
      </c>
      <c r="AB14" s="115">
        <v>0</v>
      </c>
      <c r="AC14" s="115">
        <v>0</v>
      </c>
      <c r="AD14" s="115">
        <v>5</v>
      </c>
      <c r="AE14" s="115">
        <f>24-5</f>
        <v>19</v>
      </c>
    </row>
    <row r="15" spans="1:31" x14ac:dyDescent="0.25">
      <c r="A15" s="289">
        <v>2</v>
      </c>
      <c r="B15" s="289" t="s">
        <v>27655</v>
      </c>
      <c r="C15" s="289" t="s">
        <v>22593</v>
      </c>
      <c r="D15" s="289">
        <v>0</v>
      </c>
      <c r="E15" s="289">
        <v>0</v>
      </c>
      <c r="F15" s="289">
        <v>0</v>
      </c>
      <c r="G15" s="289">
        <v>0</v>
      </c>
      <c r="H15" s="289">
        <v>0</v>
      </c>
      <c r="I15" s="289">
        <v>0</v>
      </c>
      <c r="J15" s="289">
        <v>0</v>
      </c>
      <c r="K15" s="289">
        <v>0</v>
      </c>
      <c r="L15" s="289">
        <v>0</v>
      </c>
      <c r="M15" s="289">
        <v>0</v>
      </c>
      <c r="N15" s="289">
        <v>0</v>
      </c>
      <c r="O15" s="289">
        <v>0</v>
      </c>
      <c r="P15" s="289">
        <v>0</v>
      </c>
      <c r="Q15" s="289">
        <v>0</v>
      </c>
      <c r="R15" s="115">
        <v>1</v>
      </c>
      <c r="S15" s="115">
        <v>0</v>
      </c>
      <c r="T15" s="115">
        <v>0</v>
      </c>
      <c r="U15" s="115">
        <v>0</v>
      </c>
      <c r="V15" s="115">
        <v>0</v>
      </c>
      <c r="W15" s="115">
        <v>0</v>
      </c>
      <c r="X15" s="115">
        <v>0</v>
      </c>
      <c r="Y15" s="115">
        <v>0</v>
      </c>
      <c r="Z15" s="115">
        <f>0+0</f>
        <v>0</v>
      </c>
      <c r="AA15" s="115">
        <v>0</v>
      </c>
      <c r="AB15" s="115">
        <v>0</v>
      </c>
      <c r="AC15" s="115">
        <v>0</v>
      </c>
      <c r="AD15" s="115">
        <v>0</v>
      </c>
      <c r="AE15" s="115">
        <v>0</v>
      </c>
    </row>
    <row r="16" spans="1:31" x14ac:dyDescent="0.25">
      <c r="A16" s="289"/>
      <c r="B16" s="289"/>
      <c r="C16" s="289"/>
      <c r="D16" s="289"/>
      <c r="E16" s="289"/>
      <c r="F16" s="289"/>
      <c r="G16" s="289"/>
      <c r="H16" s="289"/>
      <c r="I16" s="289"/>
      <c r="J16" s="289"/>
      <c r="K16" s="289"/>
      <c r="L16" s="289"/>
      <c r="M16" s="289"/>
      <c r="N16" s="289"/>
      <c r="O16" s="289"/>
      <c r="P16" s="289"/>
      <c r="Q16" s="289"/>
    </row>
    <row r="17" spans="1:31" x14ac:dyDescent="0.25">
      <c r="A17" s="289">
        <v>3</v>
      </c>
      <c r="B17" s="289" t="s">
        <v>1115</v>
      </c>
      <c r="C17" s="289" t="s">
        <v>1116</v>
      </c>
      <c r="D17" s="289">
        <v>0</v>
      </c>
      <c r="E17" s="289">
        <v>0</v>
      </c>
      <c r="F17" s="289">
        <v>0</v>
      </c>
      <c r="G17" s="289">
        <v>0</v>
      </c>
      <c r="H17" s="289">
        <v>0</v>
      </c>
      <c r="I17" s="289">
        <v>0</v>
      </c>
      <c r="J17" s="289">
        <v>0</v>
      </c>
      <c r="K17" s="289">
        <v>0</v>
      </c>
      <c r="L17" s="289">
        <v>0</v>
      </c>
      <c r="M17" s="289">
        <v>0</v>
      </c>
      <c r="N17" s="289">
        <v>0</v>
      </c>
      <c r="O17" s="289">
        <v>0</v>
      </c>
      <c r="P17" s="289">
        <v>0</v>
      </c>
      <c r="Q17" s="289">
        <v>0</v>
      </c>
      <c r="R17" s="115">
        <v>0</v>
      </c>
      <c r="S17" s="115">
        <v>0</v>
      </c>
      <c r="T17" s="115">
        <v>0</v>
      </c>
      <c r="U17" s="115">
        <v>0</v>
      </c>
      <c r="V17" s="115">
        <v>0</v>
      </c>
      <c r="W17" s="115">
        <v>0</v>
      </c>
      <c r="X17" s="115">
        <v>0</v>
      </c>
      <c r="Y17" s="115">
        <v>0</v>
      </c>
      <c r="Z17" s="115">
        <f>0+0</f>
        <v>0</v>
      </c>
      <c r="AA17" s="115">
        <v>0</v>
      </c>
      <c r="AB17" s="115">
        <v>267</v>
      </c>
      <c r="AC17" s="115">
        <v>0</v>
      </c>
      <c r="AD17" s="115">
        <v>0</v>
      </c>
      <c r="AE17" s="115">
        <v>0</v>
      </c>
    </row>
    <row r="18" spans="1:31" x14ac:dyDescent="0.25">
      <c r="A18" s="289">
        <v>3</v>
      </c>
      <c r="B18" s="289" t="s">
        <v>1113</v>
      </c>
      <c r="C18" s="289" t="s">
        <v>1114</v>
      </c>
      <c r="D18" s="289">
        <v>0</v>
      </c>
      <c r="E18" s="289">
        <v>0</v>
      </c>
      <c r="F18" s="289">
        <v>0</v>
      </c>
      <c r="G18" s="289">
        <v>0</v>
      </c>
      <c r="H18" s="289">
        <v>0</v>
      </c>
      <c r="I18" s="289">
        <v>0</v>
      </c>
      <c r="J18" s="289">
        <v>0</v>
      </c>
      <c r="K18" s="289">
        <v>1</v>
      </c>
      <c r="L18" s="289">
        <v>0</v>
      </c>
      <c r="M18" s="289">
        <v>0</v>
      </c>
      <c r="N18" s="289">
        <v>0</v>
      </c>
      <c r="O18" s="289">
        <v>0</v>
      </c>
      <c r="P18" s="289">
        <v>1</v>
      </c>
      <c r="Q18" s="289">
        <v>0</v>
      </c>
      <c r="R18" s="115">
        <v>0</v>
      </c>
      <c r="S18" s="115">
        <v>1</v>
      </c>
      <c r="T18" s="115">
        <v>0</v>
      </c>
      <c r="U18" s="115">
        <v>0</v>
      </c>
      <c r="V18" s="115">
        <v>2</v>
      </c>
      <c r="W18" s="115">
        <v>0</v>
      </c>
      <c r="X18" s="115">
        <v>1</v>
      </c>
      <c r="Y18" s="115">
        <v>0</v>
      </c>
      <c r="Z18" s="115">
        <f>0+0</f>
        <v>0</v>
      </c>
      <c r="AA18" s="115">
        <v>0</v>
      </c>
      <c r="AB18" s="115">
        <v>1366</v>
      </c>
      <c r="AC18" s="115">
        <v>0</v>
      </c>
      <c r="AD18" s="115">
        <v>3</v>
      </c>
      <c r="AE18" s="115">
        <f>11-3</f>
        <v>8</v>
      </c>
    </row>
    <row r="19" spans="1:31" x14ac:dyDescent="0.25">
      <c r="A19" s="289">
        <v>3</v>
      </c>
      <c r="B19" s="289" t="s">
        <v>1191</v>
      </c>
      <c r="C19" s="289" t="s">
        <v>1192</v>
      </c>
      <c r="D19" s="289">
        <v>0</v>
      </c>
      <c r="E19" s="289">
        <v>0</v>
      </c>
      <c r="F19" s="289">
        <v>0</v>
      </c>
      <c r="G19" s="289">
        <v>0</v>
      </c>
      <c r="H19" s="289">
        <v>4</v>
      </c>
      <c r="I19" s="289">
        <v>0</v>
      </c>
      <c r="J19" s="289">
        <v>0</v>
      </c>
      <c r="K19" s="289">
        <v>0</v>
      </c>
      <c r="L19" s="289">
        <v>0</v>
      </c>
      <c r="M19" s="289">
        <v>0</v>
      </c>
      <c r="N19" s="289">
        <v>3</v>
      </c>
      <c r="O19" s="289">
        <v>0</v>
      </c>
      <c r="P19" s="289">
        <v>0</v>
      </c>
      <c r="Q19" s="289">
        <v>0</v>
      </c>
      <c r="R19" s="115">
        <v>12</v>
      </c>
      <c r="S19" s="115">
        <v>4</v>
      </c>
      <c r="T19" s="115">
        <v>0</v>
      </c>
      <c r="U19" s="115">
        <v>2</v>
      </c>
      <c r="V19" s="115">
        <v>14</v>
      </c>
      <c r="W19" s="115">
        <v>0</v>
      </c>
      <c r="X19" s="115">
        <v>2</v>
      </c>
      <c r="Y19" s="115">
        <v>3</v>
      </c>
      <c r="Z19" s="115">
        <f>0+0</f>
        <v>0</v>
      </c>
      <c r="AA19" s="115">
        <v>0</v>
      </c>
      <c r="AB19" s="115">
        <v>4231</v>
      </c>
      <c r="AC19" s="115">
        <v>0</v>
      </c>
      <c r="AD19" s="115">
        <v>8</v>
      </c>
      <c r="AE19" s="115">
        <f>19-8</f>
        <v>11</v>
      </c>
    </row>
    <row r="20" spans="1:31" x14ac:dyDescent="0.25">
      <c r="A20" s="289">
        <v>3</v>
      </c>
      <c r="B20" s="289" t="s">
        <v>1261</v>
      </c>
      <c r="C20" s="289" t="s">
        <v>1262</v>
      </c>
      <c r="D20" s="289">
        <v>0</v>
      </c>
      <c r="E20" s="289">
        <v>0</v>
      </c>
      <c r="F20" s="289">
        <v>0</v>
      </c>
      <c r="G20" s="289">
        <v>0</v>
      </c>
      <c r="H20" s="289">
        <v>14</v>
      </c>
      <c r="I20" s="289">
        <v>0</v>
      </c>
      <c r="J20" s="289">
        <v>2</v>
      </c>
      <c r="K20" s="289">
        <v>5</v>
      </c>
      <c r="L20" s="289">
        <v>1</v>
      </c>
      <c r="M20" s="289">
        <v>5</v>
      </c>
      <c r="N20" s="289">
        <v>17</v>
      </c>
      <c r="O20" s="289">
        <v>19</v>
      </c>
      <c r="P20" s="289">
        <v>17</v>
      </c>
      <c r="Q20" s="289">
        <v>1</v>
      </c>
      <c r="R20" s="115">
        <v>115</v>
      </c>
      <c r="S20" s="115">
        <v>21</v>
      </c>
      <c r="T20" s="115">
        <v>9</v>
      </c>
      <c r="U20" s="115">
        <v>10</v>
      </c>
      <c r="V20" s="115">
        <v>38</v>
      </c>
      <c r="W20" s="115">
        <v>1</v>
      </c>
      <c r="X20" s="115">
        <v>4</v>
      </c>
      <c r="Y20" s="115">
        <v>10</v>
      </c>
      <c r="Z20" s="115">
        <f>3+10+4</f>
        <v>17</v>
      </c>
      <c r="AA20" s="115">
        <v>2</v>
      </c>
      <c r="AB20" s="115">
        <v>12080</v>
      </c>
      <c r="AC20" s="115">
        <v>89</v>
      </c>
      <c r="AD20" s="115">
        <v>22</v>
      </c>
      <c r="AE20" s="115">
        <f>82-22</f>
        <v>60</v>
      </c>
    </row>
    <row r="21" spans="1:31" x14ac:dyDescent="0.25">
      <c r="A21" s="289">
        <v>3</v>
      </c>
      <c r="B21" s="289" t="s">
        <v>1289</v>
      </c>
      <c r="C21" s="289" t="s">
        <v>1290</v>
      </c>
      <c r="D21" s="289">
        <v>0</v>
      </c>
      <c r="E21" s="289">
        <v>0</v>
      </c>
      <c r="F21" s="289">
        <v>0</v>
      </c>
      <c r="G21" s="289">
        <v>0</v>
      </c>
      <c r="H21" s="289">
        <v>21</v>
      </c>
      <c r="I21" s="289">
        <v>0</v>
      </c>
      <c r="J21" s="289">
        <v>1</v>
      </c>
      <c r="K21" s="289">
        <v>0</v>
      </c>
      <c r="L21" s="289">
        <v>2</v>
      </c>
      <c r="M21" s="289">
        <v>1</v>
      </c>
      <c r="N21" s="289">
        <v>4</v>
      </c>
      <c r="O21" s="289">
        <v>1</v>
      </c>
      <c r="P21" s="289">
        <v>2</v>
      </c>
      <c r="Q21" s="289">
        <v>0</v>
      </c>
      <c r="R21" s="115">
        <v>17</v>
      </c>
      <c r="S21" s="115">
        <v>4</v>
      </c>
      <c r="T21" s="115">
        <v>1</v>
      </c>
      <c r="U21" s="115">
        <v>9</v>
      </c>
      <c r="V21" s="115">
        <v>9</v>
      </c>
      <c r="W21" s="115">
        <v>0</v>
      </c>
      <c r="X21" s="115">
        <v>0</v>
      </c>
      <c r="Y21" s="115">
        <v>1</v>
      </c>
      <c r="Z21" s="115">
        <f>2+0+1</f>
        <v>3</v>
      </c>
      <c r="AA21" s="115">
        <v>0</v>
      </c>
      <c r="AB21" s="115">
        <v>6427</v>
      </c>
      <c r="AC21" s="115">
        <v>30</v>
      </c>
      <c r="AD21" s="115">
        <v>4</v>
      </c>
      <c r="AE21" s="115">
        <f>28-4</f>
        <v>24</v>
      </c>
    </row>
    <row r="22" spans="1:31" x14ac:dyDescent="0.25">
      <c r="A22" s="289">
        <v>3</v>
      </c>
      <c r="B22" s="289" t="s">
        <v>1310</v>
      </c>
      <c r="C22" s="289" t="s">
        <v>1311</v>
      </c>
      <c r="D22" s="289">
        <v>0</v>
      </c>
      <c r="E22" s="289">
        <v>0</v>
      </c>
      <c r="F22" s="289">
        <v>0</v>
      </c>
      <c r="G22" s="289">
        <v>0</v>
      </c>
      <c r="H22" s="289">
        <v>9</v>
      </c>
      <c r="I22" s="289">
        <v>0</v>
      </c>
      <c r="J22" s="289">
        <v>0</v>
      </c>
      <c r="K22" s="289">
        <v>0</v>
      </c>
      <c r="L22" s="289">
        <v>1</v>
      </c>
      <c r="M22" s="289">
        <v>1</v>
      </c>
      <c r="N22" s="289">
        <v>2</v>
      </c>
      <c r="O22" s="289">
        <v>1</v>
      </c>
      <c r="P22" s="289">
        <v>2</v>
      </c>
      <c r="Q22" s="289">
        <v>0</v>
      </c>
      <c r="R22" s="115">
        <v>6</v>
      </c>
      <c r="S22" s="115">
        <v>4</v>
      </c>
      <c r="T22" s="115">
        <v>0</v>
      </c>
      <c r="U22" s="115">
        <v>1</v>
      </c>
      <c r="V22" s="115">
        <v>3</v>
      </c>
      <c r="W22" s="115">
        <v>0</v>
      </c>
      <c r="X22" s="115">
        <v>0</v>
      </c>
      <c r="Y22" s="115">
        <v>0</v>
      </c>
      <c r="Z22" s="115">
        <v>2</v>
      </c>
      <c r="AA22" s="115">
        <v>0</v>
      </c>
      <c r="AB22" s="115">
        <v>555</v>
      </c>
      <c r="AC22" s="115">
        <v>0</v>
      </c>
      <c r="AD22" s="115">
        <v>3</v>
      </c>
      <c r="AE22" s="115">
        <f>18-3</f>
        <v>15</v>
      </c>
    </row>
    <row r="23" spans="1:31" x14ac:dyDescent="0.25">
      <c r="A23" s="289"/>
      <c r="B23" s="289"/>
      <c r="C23" s="290"/>
      <c r="D23" s="289"/>
      <c r="E23" s="289"/>
      <c r="F23" s="289"/>
      <c r="G23" s="289"/>
      <c r="H23" s="289"/>
      <c r="I23" s="289"/>
      <c r="J23" s="289"/>
      <c r="K23" s="289"/>
      <c r="L23" s="289"/>
      <c r="M23" s="289"/>
      <c r="N23" s="289"/>
      <c r="O23" s="289"/>
      <c r="P23" s="289"/>
      <c r="Q23" s="289"/>
    </row>
    <row r="24" spans="1:31" x14ac:dyDescent="0.25">
      <c r="A24" s="289">
        <v>4</v>
      </c>
      <c r="B24" s="289" t="s">
        <v>1029</v>
      </c>
      <c r="C24" s="289" t="s">
        <v>1031</v>
      </c>
      <c r="D24" s="289">
        <v>0</v>
      </c>
      <c r="E24" s="289">
        <v>0</v>
      </c>
      <c r="F24" s="289">
        <v>0</v>
      </c>
      <c r="G24" s="289">
        <v>1</v>
      </c>
      <c r="H24" s="289">
        <v>30</v>
      </c>
      <c r="I24" s="289">
        <v>0</v>
      </c>
      <c r="J24" s="289">
        <v>0</v>
      </c>
      <c r="K24" s="289">
        <v>0</v>
      </c>
      <c r="L24" s="289">
        <v>0</v>
      </c>
      <c r="M24" s="289">
        <v>0</v>
      </c>
      <c r="N24" s="289">
        <v>17</v>
      </c>
      <c r="O24" s="289">
        <v>6</v>
      </c>
      <c r="P24" s="289">
        <v>5</v>
      </c>
      <c r="Q24" s="289">
        <v>0</v>
      </c>
      <c r="R24" s="115">
        <v>26</v>
      </c>
      <c r="S24" s="115">
        <v>2</v>
      </c>
      <c r="T24" s="115">
        <v>7</v>
      </c>
      <c r="U24" s="115">
        <v>0</v>
      </c>
      <c r="V24" s="115">
        <v>10</v>
      </c>
      <c r="W24" s="115">
        <v>0</v>
      </c>
      <c r="X24" s="115">
        <v>6</v>
      </c>
      <c r="Y24" s="115">
        <v>5</v>
      </c>
      <c r="Z24" s="115">
        <f>0+1+1</f>
        <v>2</v>
      </c>
      <c r="AA24" s="115">
        <v>3</v>
      </c>
      <c r="AB24" s="115">
        <v>1177</v>
      </c>
      <c r="AC24" s="115">
        <v>46</v>
      </c>
      <c r="AD24" s="115">
        <v>10</v>
      </c>
      <c r="AE24" s="115">
        <f>28-10</f>
        <v>18</v>
      </c>
    </row>
    <row r="25" spans="1:31" x14ac:dyDescent="0.25">
      <c r="A25" s="289">
        <v>4</v>
      </c>
      <c r="B25" s="289" t="s">
        <v>27656</v>
      </c>
      <c r="C25" s="289" t="s">
        <v>22594</v>
      </c>
      <c r="D25" s="289">
        <v>0</v>
      </c>
      <c r="E25" s="289">
        <v>0</v>
      </c>
      <c r="F25" s="289">
        <v>0</v>
      </c>
      <c r="G25" s="289">
        <v>0</v>
      </c>
      <c r="H25" s="289">
        <v>23</v>
      </c>
      <c r="I25" s="289">
        <v>0</v>
      </c>
      <c r="J25" s="289">
        <v>2</v>
      </c>
      <c r="K25" s="289">
        <v>1</v>
      </c>
      <c r="L25" s="289">
        <v>0</v>
      </c>
      <c r="M25" s="289">
        <v>0</v>
      </c>
      <c r="N25" s="289">
        <v>3</v>
      </c>
      <c r="O25" s="289">
        <v>3</v>
      </c>
      <c r="P25" s="289">
        <v>1</v>
      </c>
      <c r="Q25" s="289">
        <v>0</v>
      </c>
      <c r="R25" s="115">
        <v>20</v>
      </c>
      <c r="S25" s="115">
        <v>6</v>
      </c>
      <c r="T25" s="115">
        <v>3</v>
      </c>
      <c r="U25" s="115">
        <v>0</v>
      </c>
      <c r="V25" s="115">
        <v>19</v>
      </c>
      <c r="W25" s="115">
        <v>0</v>
      </c>
      <c r="X25" s="115">
        <v>2</v>
      </c>
      <c r="Y25" s="115">
        <v>5</v>
      </c>
      <c r="Z25" s="115">
        <f>0+0+1</f>
        <v>1</v>
      </c>
      <c r="AA25" s="115">
        <v>0</v>
      </c>
      <c r="AB25" s="115">
        <v>11864</v>
      </c>
      <c r="AC25" s="115">
        <v>35</v>
      </c>
      <c r="AD25" s="115">
        <v>2</v>
      </c>
      <c r="AE25" s="115">
        <f>38-2</f>
        <v>36</v>
      </c>
    </row>
    <row r="26" spans="1:31" x14ac:dyDescent="0.25">
      <c r="A26" s="289">
        <v>4</v>
      </c>
      <c r="B26" s="289" t="s">
        <v>1117</v>
      </c>
      <c r="C26" s="289" t="s">
        <v>1118</v>
      </c>
      <c r="D26" s="289">
        <v>0</v>
      </c>
      <c r="E26" s="289">
        <v>0</v>
      </c>
      <c r="F26" s="289">
        <v>0</v>
      </c>
      <c r="G26" s="289">
        <v>0</v>
      </c>
      <c r="H26" s="289">
        <v>32</v>
      </c>
      <c r="I26" s="289">
        <v>0</v>
      </c>
      <c r="J26" s="289">
        <v>2</v>
      </c>
      <c r="K26" s="289">
        <v>5</v>
      </c>
      <c r="L26" s="289">
        <v>2</v>
      </c>
      <c r="M26" s="289">
        <v>0</v>
      </c>
      <c r="N26" s="289">
        <v>2</v>
      </c>
      <c r="O26" s="289">
        <v>0</v>
      </c>
      <c r="P26" s="289">
        <v>1</v>
      </c>
      <c r="Q26" s="289">
        <v>0</v>
      </c>
      <c r="R26" s="115">
        <v>18</v>
      </c>
      <c r="S26" s="115">
        <v>4</v>
      </c>
      <c r="T26" s="115">
        <v>5</v>
      </c>
      <c r="U26" s="115">
        <v>6</v>
      </c>
      <c r="V26" s="115">
        <v>23</v>
      </c>
      <c r="W26" s="115">
        <v>2</v>
      </c>
      <c r="X26" s="115">
        <v>5</v>
      </c>
      <c r="Y26" s="115">
        <v>1</v>
      </c>
      <c r="Z26" s="115">
        <v>1</v>
      </c>
      <c r="AA26" s="115">
        <v>0</v>
      </c>
      <c r="AB26" s="115">
        <v>1885</v>
      </c>
      <c r="AC26" s="115">
        <v>59</v>
      </c>
      <c r="AD26" s="115">
        <v>17</v>
      </c>
      <c r="AE26" s="115">
        <f>68-17</f>
        <v>51</v>
      </c>
    </row>
    <row r="27" spans="1:31" x14ac:dyDescent="0.25">
      <c r="A27" s="289">
        <v>4</v>
      </c>
      <c r="B27" s="289" t="s">
        <v>1177</v>
      </c>
      <c r="C27" s="289" t="s">
        <v>1178</v>
      </c>
      <c r="D27" s="289">
        <v>0</v>
      </c>
      <c r="E27" s="289">
        <v>0</v>
      </c>
      <c r="F27" s="289">
        <v>0</v>
      </c>
      <c r="G27" s="289">
        <v>0</v>
      </c>
      <c r="H27" s="289">
        <v>9</v>
      </c>
      <c r="I27" s="289">
        <v>0</v>
      </c>
      <c r="J27" s="289">
        <v>1</v>
      </c>
      <c r="K27" s="289">
        <v>3</v>
      </c>
      <c r="L27" s="289">
        <v>3</v>
      </c>
      <c r="M27" s="289">
        <v>2</v>
      </c>
      <c r="N27" s="289">
        <v>1</v>
      </c>
      <c r="O27" s="289">
        <v>0</v>
      </c>
      <c r="P27" s="289">
        <v>2</v>
      </c>
      <c r="Q27" s="289">
        <v>0</v>
      </c>
      <c r="R27" s="115">
        <v>20</v>
      </c>
      <c r="S27" s="115">
        <v>7</v>
      </c>
      <c r="T27" s="115">
        <v>1</v>
      </c>
      <c r="U27" s="115">
        <v>0</v>
      </c>
      <c r="V27" s="115">
        <v>8</v>
      </c>
      <c r="W27" s="115">
        <v>0</v>
      </c>
      <c r="X27" s="115">
        <v>0</v>
      </c>
      <c r="Y27" s="115">
        <v>1</v>
      </c>
      <c r="Z27" s="115">
        <f>3+1+1</f>
        <v>5</v>
      </c>
      <c r="AA27" s="115">
        <v>2</v>
      </c>
      <c r="AB27" s="115">
        <v>1551</v>
      </c>
      <c r="AC27" s="115">
        <v>27</v>
      </c>
      <c r="AD27" s="115">
        <v>10</v>
      </c>
      <c r="AE27" s="115">
        <f>34-10</f>
        <v>24</v>
      </c>
    </row>
    <row r="28" spans="1:31" x14ac:dyDescent="0.25">
      <c r="A28" s="289">
        <v>4</v>
      </c>
      <c r="B28" s="289" t="s">
        <v>1207</v>
      </c>
      <c r="C28" s="289" t="s">
        <v>1208</v>
      </c>
      <c r="D28" s="289">
        <v>0</v>
      </c>
      <c r="E28" s="289">
        <v>0</v>
      </c>
      <c r="F28" s="289">
        <v>0</v>
      </c>
      <c r="G28" s="289">
        <v>0</v>
      </c>
      <c r="H28" s="289">
        <v>18</v>
      </c>
      <c r="I28" s="289">
        <v>0</v>
      </c>
      <c r="J28" s="289">
        <v>0</v>
      </c>
      <c r="K28" s="289">
        <v>0</v>
      </c>
      <c r="L28" s="289">
        <v>1</v>
      </c>
      <c r="M28" s="289">
        <v>0</v>
      </c>
      <c r="N28" s="289">
        <v>2</v>
      </c>
      <c r="O28" s="289">
        <v>2</v>
      </c>
      <c r="P28" s="289">
        <v>1</v>
      </c>
      <c r="Q28" s="289">
        <v>0</v>
      </c>
      <c r="R28" s="115">
        <v>20</v>
      </c>
      <c r="S28" s="115">
        <v>2</v>
      </c>
      <c r="T28" s="115">
        <v>3</v>
      </c>
      <c r="U28" s="115">
        <v>0</v>
      </c>
      <c r="V28" s="115">
        <v>1</v>
      </c>
      <c r="W28" s="115">
        <v>1</v>
      </c>
      <c r="X28" s="115">
        <v>0</v>
      </c>
      <c r="Y28" s="115">
        <v>1</v>
      </c>
      <c r="Z28" s="115">
        <f>0+2</f>
        <v>2</v>
      </c>
      <c r="AA28" s="115">
        <v>0</v>
      </c>
      <c r="AB28" s="115">
        <v>537</v>
      </c>
      <c r="AC28" s="115">
        <v>29</v>
      </c>
      <c r="AD28" s="115">
        <v>3</v>
      </c>
      <c r="AE28" s="115">
        <f>17-3</f>
        <v>14</v>
      </c>
    </row>
    <row r="29" spans="1:31" x14ac:dyDescent="0.25">
      <c r="A29" s="289">
        <v>4</v>
      </c>
      <c r="B29" s="289" t="s">
        <v>1236</v>
      </c>
      <c r="C29" s="289" t="s">
        <v>1237</v>
      </c>
      <c r="D29" s="289">
        <v>0</v>
      </c>
      <c r="E29" s="289">
        <v>0</v>
      </c>
      <c r="F29" s="289">
        <v>0</v>
      </c>
      <c r="G29" s="289">
        <v>0</v>
      </c>
      <c r="H29" s="289">
        <v>27</v>
      </c>
      <c r="I29" s="289">
        <v>1</v>
      </c>
      <c r="J29" s="289">
        <v>0</v>
      </c>
      <c r="K29" s="289">
        <v>2</v>
      </c>
      <c r="L29" s="289">
        <v>1</v>
      </c>
      <c r="M29" s="289">
        <v>1</v>
      </c>
      <c r="N29" s="289">
        <v>4</v>
      </c>
      <c r="O29" s="289">
        <v>0</v>
      </c>
      <c r="P29" s="289">
        <v>2</v>
      </c>
      <c r="Q29" s="289">
        <v>0</v>
      </c>
      <c r="R29" s="115">
        <v>30</v>
      </c>
      <c r="S29" s="115">
        <v>9</v>
      </c>
      <c r="T29" s="115">
        <v>4</v>
      </c>
      <c r="U29" s="115">
        <v>3</v>
      </c>
      <c r="V29" s="115">
        <v>13</v>
      </c>
      <c r="W29" s="115">
        <v>0</v>
      </c>
      <c r="X29" s="115">
        <v>3</v>
      </c>
      <c r="Y29" s="115">
        <v>0</v>
      </c>
      <c r="Z29" s="115">
        <f>1+2</f>
        <v>3</v>
      </c>
      <c r="AA29" s="115">
        <v>0</v>
      </c>
      <c r="AB29" s="115">
        <v>4679</v>
      </c>
      <c r="AC29" s="115">
        <v>72</v>
      </c>
      <c r="AD29" s="115">
        <v>18</v>
      </c>
      <c r="AE29" s="115">
        <f>66-18</f>
        <v>48</v>
      </c>
    </row>
    <row r="30" spans="1:31" x14ac:dyDescent="0.25">
      <c r="A30" s="289">
        <v>4</v>
      </c>
      <c r="B30" s="289" t="s">
        <v>1266</v>
      </c>
      <c r="C30" s="289" t="s">
        <v>1267</v>
      </c>
      <c r="D30" s="289">
        <v>0</v>
      </c>
      <c r="E30" s="289">
        <v>0</v>
      </c>
      <c r="F30" s="289">
        <v>0</v>
      </c>
      <c r="G30" s="289">
        <v>0</v>
      </c>
      <c r="H30" s="289">
        <v>18</v>
      </c>
      <c r="I30" s="289">
        <v>0</v>
      </c>
      <c r="J30" s="289">
        <v>0</v>
      </c>
      <c r="K30" s="289">
        <v>1</v>
      </c>
      <c r="L30" s="289">
        <v>0</v>
      </c>
      <c r="M30" s="289">
        <v>0</v>
      </c>
      <c r="N30" s="289">
        <v>6</v>
      </c>
      <c r="O30" s="289">
        <v>1</v>
      </c>
      <c r="P30" s="289">
        <v>4</v>
      </c>
      <c r="Q30" s="289">
        <v>0</v>
      </c>
      <c r="R30" s="115">
        <v>25</v>
      </c>
      <c r="S30" s="115">
        <v>4</v>
      </c>
      <c r="T30" s="115">
        <v>1</v>
      </c>
      <c r="U30" s="115">
        <v>3</v>
      </c>
      <c r="V30" s="115">
        <v>4</v>
      </c>
      <c r="W30" s="115">
        <v>0</v>
      </c>
      <c r="X30" s="115">
        <v>0</v>
      </c>
      <c r="Y30" s="115">
        <v>3</v>
      </c>
      <c r="Z30" s="115">
        <f>0+0</f>
        <v>0</v>
      </c>
      <c r="AA30" s="115">
        <v>0</v>
      </c>
      <c r="AB30" s="115">
        <v>2014</v>
      </c>
      <c r="AC30" s="115">
        <v>0</v>
      </c>
      <c r="AD30" s="115">
        <v>19</v>
      </c>
      <c r="AE30" s="115">
        <f>54-19</f>
        <v>35</v>
      </c>
    </row>
    <row r="31" spans="1:31" x14ac:dyDescent="0.25">
      <c r="A31" s="289">
        <v>4</v>
      </c>
      <c r="B31" s="289" t="s">
        <v>1274</v>
      </c>
      <c r="C31" s="289" t="s">
        <v>1275</v>
      </c>
      <c r="D31" s="289">
        <v>0</v>
      </c>
      <c r="E31" s="289">
        <v>1</v>
      </c>
      <c r="F31" s="289">
        <v>0</v>
      </c>
      <c r="G31" s="289">
        <v>0</v>
      </c>
      <c r="H31" s="289">
        <v>8</v>
      </c>
      <c r="I31" s="289">
        <v>0</v>
      </c>
      <c r="J31" s="289">
        <v>1</v>
      </c>
      <c r="K31" s="289">
        <v>2</v>
      </c>
      <c r="L31" s="289">
        <v>2</v>
      </c>
      <c r="M31" s="289">
        <v>1</v>
      </c>
      <c r="N31" s="289">
        <v>10</v>
      </c>
      <c r="O31" s="289">
        <v>2</v>
      </c>
      <c r="P31" s="289">
        <v>3</v>
      </c>
      <c r="Q31" s="289">
        <v>0</v>
      </c>
      <c r="R31" s="115">
        <v>36</v>
      </c>
      <c r="S31" s="115">
        <v>10</v>
      </c>
      <c r="T31" s="115">
        <v>4</v>
      </c>
      <c r="U31" s="115">
        <v>0</v>
      </c>
      <c r="V31" s="115">
        <v>7</v>
      </c>
      <c r="W31" s="115">
        <v>0</v>
      </c>
      <c r="X31" s="115">
        <v>2</v>
      </c>
      <c r="Y31" s="115">
        <v>2</v>
      </c>
      <c r="Z31" s="115">
        <v>2</v>
      </c>
      <c r="AA31" s="115">
        <v>0</v>
      </c>
      <c r="AB31" s="115">
        <v>1417</v>
      </c>
      <c r="AC31" s="115">
        <v>26</v>
      </c>
      <c r="AD31" s="115">
        <v>11</v>
      </c>
      <c r="AE31" s="115">
        <f>33-11</f>
        <v>22</v>
      </c>
    </row>
    <row r="32" spans="1:31" x14ac:dyDescent="0.25">
      <c r="A32" s="115"/>
      <c r="B32" s="115"/>
      <c r="C32" s="290"/>
      <c r="D32" s="115"/>
      <c r="E32" s="115"/>
      <c r="F32" s="115"/>
      <c r="G32" s="115"/>
      <c r="H32" s="115"/>
      <c r="I32" s="115"/>
      <c r="J32" s="115"/>
      <c r="K32" s="115"/>
      <c r="L32" s="115"/>
      <c r="M32" s="115"/>
      <c r="N32" s="115"/>
      <c r="O32" s="115"/>
      <c r="P32" s="115"/>
      <c r="Q32" s="115"/>
    </row>
    <row r="33" spans="1:31" x14ac:dyDescent="0.25">
      <c r="A33" s="289">
        <v>5</v>
      </c>
      <c r="B33" s="289" t="s">
        <v>27657</v>
      </c>
      <c r="C33" s="289" t="s">
        <v>22595</v>
      </c>
      <c r="D33" s="289">
        <v>0</v>
      </c>
      <c r="E33" s="289">
        <v>1</v>
      </c>
      <c r="F33" s="289">
        <v>0</v>
      </c>
      <c r="G33" s="289">
        <v>0</v>
      </c>
      <c r="H33" s="289">
        <v>5</v>
      </c>
      <c r="I33" s="289">
        <v>0</v>
      </c>
      <c r="J33" s="289">
        <v>2</v>
      </c>
      <c r="K33" s="289">
        <v>3</v>
      </c>
      <c r="L33" s="289">
        <v>2</v>
      </c>
      <c r="M33" s="289">
        <v>0</v>
      </c>
      <c r="N33" s="289">
        <v>6</v>
      </c>
      <c r="O33" s="289">
        <v>4</v>
      </c>
      <c r="P33" s="289">
        <v>5</v>
      </c>
      <c r="Q33" s="289">
        <v>1</v>
      </c>
      <c r="R33" s="115">
        <v>70</v>
      </c>
      <c r="S33" s="115">
        <v>75</v>
      </c>
      <c r="T33" s="115">
        <v>10</v>
      </c>
      <c r="U33" s="115">
        <v>0</v>
      </c>
      <c r="V33" s="115">
        <v>111</v>
      </c>
      <c r="W33" s="115">
        <v>3</v>
      </c>
      <c r="X33" s="115">
        <v>3</v>
      </c>
      <c r="Y33" s="115">
        <v>4</v>
      </c>
      <c r="Z33" s="115">
        <f>11+6+4</f>
        <v>21</v>
      </c>
      <c r="AA33" s="115">
        <v>0</v>
      </c>
      <c r="AB33" s="115">
        <v>1154</v>
      </c>
      <c r="AC33" s="115">
        <v>83</v>
      </c>
      <c r="AD33" s="115">
        <v>20</v>
      </c>
      <c r="AE33" s="115">
        <f>86-20</f>
        <v>66</v>
      </c>
    </row>
    <row r="34" spans="1:31" x14ac:dyDescent="0.25">
      <c r="A34" s="289">
        <v>5</v>
      </c>
      <c r="B34" s="289" t="s">
        <v>1145</v>
      </c>
      <c r="C34" s="289" t="s">
        <v>1146</v>
      </c>
      <c r="D34" s="289">
        <v>0</v>
      </c>
      <c r="E34" s="289">
        <v>0</v>
      </c>
      <c r="F34" s="289">
        <v>0</v>
      </c>
      <c r="G34" s="289">
        <v>0</v>
      </c>
      <c r="H34" s="289">
        <v>9</v>
      </c>
      <c r="I34" s="289">
        <v>0</v>
      </c>
      <c r="J34" s="289">
        <v>1</v>
      </c>
      <c r="K34" s="289">
        <v>3</v>
      </c>
      <c r="L34" s="289">
        <v>1</v>
      </c>
      <c r="M34" s="289">
        <v>0</v>
      </c>
      <c r="N34" s="289">
        <v>12</v>
      </c>
      <c r="O34" s="289">
        <v>5</v>
      </c>
      <c r="P34" s="289">
        <v>7</v>
      </c>
      <c r="Q34" s="289">
        <v>0</v>
      </c>
      <c r="R34" s="115">
        <v>51</v>
      </c>
      <c r="S34" s="115">
        <v>24</v>
      </c>
      <c r="T34" s="115">
        <v>3</v>
      </c>
      <c r="U34" s="115">
        <v>1</v>
      </c>
      <c r="V34" s="115">
        <v>21</v>
      </c>
      <c r="W34" s="115">
        <v>0</v>
      </c>
      <c r="X34" s="115">
        <v>3</v>
      </c>
      <c r="Y34" s="115">
        <v>4</v>
      </c>
      <c r="Z34" s="115">
        <f>11+0+2</f>
        <v>13</v>
      </c>
      <c r="AA34" s="115">
        <v>0</v>
      </c>
      <c r="AB34" s="115">
        <v>571</v>
      </c>
      <c r="AC34" s="115">
        <v>47</v>
      </c>
      <c r="AD34" s="115">
        <v>14</v>
      </c>
      <c r="AE34" s="115">
        <f>41-14</f>
        <v>27</v>
      </c>
    </row>
    <row r="35" spans="1:31" x14ac:dyDescent="0.25">
      <c r="A35" s="289">
        <v>5</v>
      </c>
      <c r="B35" s="289" t="s">
        <v>1197</v>
      </c>
      <c r="C35" s="289" t="s">
        <v>1198</v>
      </c>
      <c r="D35" s="289">
        <v>0</v>
      </c>
      <c r="E35" s="289">
        <v>0</v>
      </c>
      <c r="F35" s="289">
        <v>0</v>
      </c>
      <c r="G35" s="289">
        <v>0</v>
      </c>
      <c r="H35" s="289">
        <v>9</v>
      </c>
      <c r="I35" s="289">
        <v>0</v>
      </c>
      <c r="J35" s="289">
        <v>0</v>
      </c>
      <c r="K35" s="289">
        <v>0</v>
      </c>
      <c r="L35" s="289">
        <v>1</v>
      </c>
      <c r="M35" s="289">
        <v>0</v>
      </c>
      <c r="N35" s="289">
        <v>10</v>
      </c>
      <c r="O35" s="289">
        <v>10</v>
      </c>
      <c r="P35" s="289">
        <v>2</v>
      </c>
      <c r="Q35" s="289">
        <v>0</v>
      </c>
      <c r="R35" s="115">
        <v>29</v>
      </c>
      <c r="S35" s="115">
        <v>18</v>
      </c>
      <c r="T35" s="115">
        <v>1</v>
      </c>
      <c r="U35" s="115">
        <v>10</v>
      </c>
      <c r="V35" s="115">
        <v>23</v>
      </c>
      <c r="W35" s="115">
        <v>2</v>
      </c>
      <c r="X35" s="115">
        <v>1</v>
      </c>
      <c r="Y35" s="115">
        <v>4</v>
      </c>
      <c r="Z35" s="115">
        <f>5+2+2</f>
        <v>9</v>
      </c>
      <c r="AA35" s="115">
        <v>0</v>
      </c>
      <c r="AB35" s="115">
        <v>2702</v>
      </c>
      <c r="AC35" s="115">
        <v>26</v>
      </c>
      <c r="AD35" s="115">
        <v>9</v>
      </c>
      <c r="AE35" s="115">
        <f>49-9</f>
        <v>40</v>
      </c>
    </row>
    <row r="36" spans="1:31" x14ac:dyDescent="0.25">
      <c r="A36" s="289">
        <v>5</v>
      </c>
      <c r="B36" s="289" t="s">
        <v>1200</v>
      </c>
      <c r="C36" s="289" t="s">
        <v>1201</v>
      </c>
      <c r="D36" s="289">
        <v>0</v>
      </c>
      <c r="E36" s="289">
        <v>0</v>
      </c>
      <c r="F36" s="289">
        <v>0</v>
      </c>
      <c r="G36" s="289">
        <v>0</v>
      </c>
      <c r="H36" s="289">
        <v>8</v>
      </c>
      <c r="I36" s="289">
        <v>0</v>
      </c>
      <c r="J36" s="289">
        <v>0</v>
      </c>
      <c r="K36" s="289">
        <v>1</v>
      </c>
      <c r="L36" s="289">
        <v>1</v>
      </c>
      <c r="M36" s="289">
        <v>0</v>
      </c>
      <c r="N36" s="289">
        <v>8</v>
      </c>
      <c r="O36" s="289">
        <v>4</v>
      </c>
      <c r="P36" s="289">
        <v>1</v>
      </c>
      <c r="Q36" s="289">
        <v>0</v>
      </c>
      <c r="R36" s="115">
        <v>25</v>
      </c>
      <c r="S36" s="115">
        <v>17</v>
      </c>
      <c r="T36" s="115">
        <v>6</v>
      </c>
      <c r="U36" s="115">
        <v>2</v>
      </c>
      <c r="V36" s="115">
        <v>12</v>
      </c>
      <c r="W36" s="115">
        <v>0</v>
      </c>
      <c r="X36" s="115">
        <v>2</v>
      </c>
      <c r="Y36" s="115">
        <v>0</v>
      </c>
      <c r="Z36" s="115">
        <f>5+1</f>
        <v>6</v>
      </c>
      <c r="AA36" s="115">
        <v>0</v>
      </c>
      <c r="AB36" s="115">
        <v>1543</v>
      </c>
      <c r="AC36" s="115">
        <v>68</v>
      </c>
      <c r="AD36" s="115">
        <v>13</v>
      </c>
      <c r="AE36" s="115">
        <f>23-13</f>
        <v>10</v>
      </c>
    </row>
    <row r="37" spans="1:31" x14ac:dyDescent="0.25">
      <c r="A37" s="289">
        <v>5</v>
      </c>
      <c r="B37" s="289" t="s">
        <v>1249</v>
      </c>
      <c r="C37" s="289" t="s">
        <v>1250</v>
      </c>
      <c r="D37" s="289">
        <v>0</v>
      </c>
      <c r="E37" s="289">
        <v>0</v>
      </c>
      <c r="F37" s="289">
        <v>0</v>
      </c>
      <c r="G37" s="289">
        <v>0</v>
      </c>
      <c r="H37" s="289">
        <v>6</v>
      </c>
      <c r="I37" s="289">
        <v>0</v>
      </c>
      <c r="J37" s="289">
        <v>3</v>
      </c>
      <c r="K37" s="289">
        <v>1</v>
      </c>
      <c r="L37" s="289">
        <v>7</v>
      </c>
      <c r="M37" s="289">
        <v>3</v>
      </c>
      <c r="N37" s="289">
        <v>24</v>
      </c>
      <c r="O37" s="289">
        <v>18</v>
      </c>
      <c r="P37" s="289">
        <v>8</v>
      </c>
      <c r="Q37" s="289">
        <v>3</v>
      </c>
      <c r="R37" s="115">
        <v>94</v>
      </c>
      <c r="S37" s="115">
        <v>45</v>
      </c>
      <c r="T37" s="115">
        <v>5</v>
      </c>
      <c r="U37" s="115">
        <v>11</v>
      </c>
      <c r="V37" s="115">
        <v>55</v>
      </c>
      <c r="W37" s="115">
        <v>8</v>
      </c>
      <c r="X37" s="115">
        <v>5</v>
      </c>
      <c r="Y37" s="115">
        <v>2</v>
      </c>
      <c r="Z37" s="115">
        <f>10+9</f>
        <v>19</v>
      </c>
      <c r="AA37" s="115">
        <v>1</v>
      </c>
      <c r="AB37" s="115">
        <v>2295</v>
      </c>
      <c r="AC37" s="115">
        <v>51</v>
      </c>
      <c r="AD37" s="115">
        <v>27</v>
      </c>
      <c r="AE37" s="115">
        <f>89-27</f>
        <v>62</v>
      </c>
    </row>
    <row r="38" spans="1:31" x14ac:dyDescent="0.25">
      <c r="A38" s="289">
        <v>5</v>
      </c>
      <c r="B38" s="289" t="s">
        <v>1314</v>
      </c>
      <c r="C38" s="289" t="s">
        <v>1315</v>
      </c>
      <c r="D38" s="289">
        <v>0</v>
      </c>
      <c r="E38" s="289">
        <v>0</v>
      </c>
      <c r="F38" s="289">
        <v>0</v>
      </c>
      <c r="G38" s="289">
        <v>0</v>
      </c>
      <c r="H38" s="289">
        <v>8</v>
      </c>
      <c r="I38" s="289">
        <v>0</v>
      </c>
      <c r="J38" s="289">
        <v>1</v>
      </c>
      <c r="K38" s="289">
        <v>2</v>
      </c>
      <c r="L38" s="289">
        <v>0</v>
      </c>
      <c r="M38" s="289">
        <v>0</v>
      </c>
      <c r="N38" s="289">
        <v>17</v>
      </c>
      <c r="O38" s="289">
        <v>20</v>
      </c>
      <c r="P38" s="289">
        <v>1</v>
      </c>
      <c r="Q38" s="289">
        <v>0</v>
      </c>
      <c r="R38" s="115">
        <v>68</v>
      </c>
      <c r="S38" s="115">
        <v>19</v>
      </c>
      <c r="T38" s="115">
        <v>3</v>
      </c>
      <c r="U38" s="115">
        <v>2</v>
      </c>
      <c r="V38" s="115">
        <v>10</v>
      </c>
      <c r="W38" s="115">
        <v>0</v>
      </c>
      <c r="X38" s="115">
        <v>0</v>
      </c>
      <c r="Y38" s="115">
        <v>0</v>
      </c>
      <c r="Z38" s="115">
        <f>8+2+1</f>
        <v>11</v>
      </c>
      <c r="AA38" s="115">
        <v>0</v>
      </c>
      <c r="AB38" s="115">
        <v>2505</v>
      </c>
      <c r="AC38" s="115">
        <v>85</v>
      </c>
      <c r="AD38" s="115">
        <v>15</v>
      </c>
      <c r="AE38" s="115">
        <f>42-15</f>
        <v>27</v>
      </c>
    </row>
    <row r="39" spans="1:31" x14ac:dyDescent="0.25">
      <c r="A39" s="289"/>
      <c r="B39" s="289"/>
      <c r="C39" s="290"/>
      <c r="D39" s="289"/>
      <c r="E39" s="289"/>
      <c r="F39" s="289"/>
      <c r="G39" s="289"/>
      <c r="H39" s="289"/>
      <c r="I39" s="289"/>
      <c r="J39" s="289"/>
      <c r="K39" s="289"/>
      <c r="L39" s="289"/>
      <c r="M39" s="289"/>
      <c r="N39" s="289"/>
      <c r="O39" s="289"/>
      <c r="P39" s="289"/>
      <c r="Q39" s="289"/>
    </row>
    <row r="40" spans="1:31" x14ac:dyDescent="0.25">
      <c r="A40" s="289">
        <v>6</v>
      </c>
      <c r="B40" s="289" t="s">
        <v>1064</v>
      </c>
      <c r="C40" s="289" t="s">
        <v>1066</v>
      </c>
      <c r="D40" s="289">
        <v>0</v>
      </c>
      <c r="E40" s="289">
        <v>0</v>
      </c>
      <c r="F40" s="289">
        <v>0</v>
      </c>
      <c r="G40" s="289">
        <v>0</v>
      </c>
      <c r="H40" s="289">
        <v>16</v>
      </c>
      <c r="I40" s="289">
        <v>0</v>
      </c>
      <c r="J40" s="289">
        <v>1</v>
      </c>
      <c r="K40" s="289">
        <v>1</v>
      </c>
      <c r="L40" s="289">
        <v>0</v>
      </c>
      <c r="M40" s="289">
        <v>0</v>
      </c>
      <c r="N40" s="289">
        <v>4</v>
      </c>
      <c r="O40" s="289">
        <v>0</v>
      </c>
      <c r="P40" s="289">
        <v>4</v>
      </c>
      <c r="Q40" s="289">
        <v>0</v>
      </c>
      <c r="R40" s="115">
        <v>19</v>
      </c>
      <c r="S40" s="115">
        <v>0</v>
      </c>
      <c r="T40" s="115">
        <v>0</v>
      </c>
      <c r="U40" s="115">
        <v>0</v>
      </c>
      <c r="V40" s="115">
        <v>1</v>
      </c>
      <c r="W40" s="115">
        <v>0</v>
      </c>
      <c r="X40" s="115">
        <v>2</v>
      </c>
      <c r="Y40" s="115">
        <v>1</v>
      </c>
      <c r="Z40" s="115">
        <v>2</v>
      </c>
      <c r="AA40" s="115">
        <v>0</v>
      </c>
      <c r="AB40" s="115">
        <v>496</v>
      </c>
      <c r="AC40" s="115">
        <v>56</v>
      </c>
      <c r="AD40" s="115">
        <v>1</v>
      </c>
      <c r="AE40" s="115">
        <f>12-1</f>
        <v>11</v>
      </c>
    </row>
    <row r="41" spans="1:31" x14ac:dyDescent="0.25">
      <c r="A41" s="289">
        <v>6</v>
      </c>
      <c r="B41" s="289" t="s">
        <v>1182</v>
      </c>
      <c r="C41" s="289" t="s">
        <v>1184</v>
      </c>
      <c r="D41" s="289">
        <v>0</v>
      </c>
      <c r="E41" s="289">
        <v>0</v>
      </c>
      <c r="F41" s="289">
        <v>0</v>
      </c>
      <c r="G41" s="289">
        <v>0</v>
      </c>
      <c r="H41" s="289">
        <v>10</v>
      </c>
      <c r="I41" s="289">
        <v>0</v>
      </c>
      <c r="J41" s="289">
        <v>0</v>
      </c>
      <c r="K41" s="289">
        <v>1</v>
      </c>
      <c r="L41" s="289">
        <v>0</v>
      </c>
      <c r="M41" s="289">
        <v>0</v>
      </c>
      <c r="N41" s="289">
        <v>3</v>
      </c>
      <c r="O41" s="289">
        <v>2</v>
      </c>
      <c r="P41" s="289">
        <v>1</v>
      </c>
      <c r="Q41" s="289">
        <v>0</v>
      </c>
      <c r="R41" s="115">
        <v>24</v>
      </c>
      <c r="S41" s="115">
        <v>2</v>
      </c>
      <c r="T41" s="115">
        <v>1</v>
      </c>
      <c r="U41" s="115">
        <v>1</v>
      </c>
      <c r="V41" s="115">
        <v>6</v>
      </c>
      <c r="W41" s="115">
        <v>0</v>
      </c>
      <c r="X41" s="115">
        <v>1</v>
      </c>
      <c r="Y41" s="115">
        <v>0</v>
      </c>
      <c r="Z41" s="115">
        <f>0+0</f>
        <v>0</v>
      </c>
      <c r="AA41" s="115">
        <v>0</v>
      </c>
      <c r="AB41" s="115">
        <v>472</v>
      </c>
      <c r="AC41" s="115">
        <v>22</v>
      </c>
      <c r="AD41" s="115">
        <v>17</v>
      </c>
      <c r="AE41" s="115">
        <f>61-17</f>
        <v>44</v>
      </c>
    </row>
    <row r="42" spans="1:31" x14ac:dyDescent="0.25">
      <c r="A42" s="289">
        <v>6</v>
      </c>
      <c r="B42" s="289" t="s">
        <v>1231</v>
      </c>
      <c r="C42" s="289" t="s">
        <v>1232</v>
      </c>
      <c r="D42" s="289">
        <v>0</v>
      </c>
      <c r="E42" s="289">
        <v>0</v>
      </c>
      <c r="F42" s="289">
        <v>0</v>
      </c>
      <c r="G42" s="289">
        <v>0</v>
      </c>
      <c r="H42" s="289">
        <v>1</v>
      </c>
      <c r="I42" s="289">
        <v>0</v>
      </c>
      <c r="J42" s="289">
        <v>0</v>
      </c>
      <c r="K42" s="289">
        <v>0</v>
      </c>
      <c r="L42" s="289">
        <v>0</v>
      </c>
      <c r="M42" s="289">
        <v>0</v>
      </c>
      <c r="N42" s="289">
        <v>0</v>
      </c>
      <c r="O42" s="289">
        <v>0</v>
      </c>
      <c r="P42" s="289">
        <v>0</v>
      </c>
      <c r="Q42" s="289">
        <v>0</v>
      </c>
      <c r="R42" s="115">
        <v>1</v>
      </c>
      <c r="S42" s="115">
        <v>1</v>
      </c>
      <c r="T42" s="115">
        <v>1</v>
      </c>
      <c r="U42" s="115">
        <v>0</v>
      </c>
      <c r="V42" s="115">
        <v>0</v>
      </c>
      <c r="W42" s="115">
        <v>0</v>
      </c>
      <c r="X42" s="115"/>
      <c r="Y42" s="115">
        <v>1</v>
      </c>
      <c r="Z42" s="115">
        <f>0+0</f>
        <v>0</v>
      </c>
      <c r="AA42" s="115">
        <v>0</v>
      </c>
      <c r="AB42" s="115">
        <v>284</v>
      </c>
      <c r="AC42" s="115">
        <v>0</v>
      </c>
      <c r="AD42" s="115">
        <v>0</v>
      </c>
      <c r="AE42" s="115">
        <f>2-0</f>
        <v>2</v>
      </c>
    </row>
    <row r="43" spans="1:31" x14ac:dyDescent="0.25">
      <c r="A43" s="289">
        <v>6</v>
      </c>
      <c r="B43" s="289" t="s">
        <v>1253</v>
      </c>
      <c r="C43" s="289" t="s">
        <v>1254</v>
      </c>
      <c r="D43" s="289">
        <v>0</v>
      </c>
      <c r="E43" s="289">
        <v>0</v>
      </c>
      <c r="F43" s="289">
        <v>0</v>
      </c>
      <c r="G43" s="289">
        <v>0</v>
      </c>
      <c r="H43" s="289">
        <v>5</v>
      </c>
      <c r="I43" s="289">
        <v>0</v>
      </c>
      <c r="J43" s="289">
        <v>0</v>
      </c>
      <c r="K43" s="289">
        <v>0</v>
      </c>
      <c r="L43" s="289">
        <v>1</v>
      </c>
      <c r="M43" s="289">
        <v>1</v>
      </c>
      <c r="N43" s="289">
        <v>4</v>
      </c>
      <c r="O43" s="289">
        <v>5</v>
      </c>
      <c r="P43" s="289">
        <v>1</v>
      </c>
      <c r="Q43" s="289">
        <v>0</v>
      </c>
      <c r="R43" s="115">
        <v>52</v>
      </c>
      <c r="S43" s="115">
        <v>5</v>
      </c>
      <c r="T43" s="115">
        <v>4</v>
      </c>
      <c r="U43" s="115">
        <v>0</v>
      </c>
      <c r="V43" s="115">
        <v>4</v>
      </c>
      <c r="W43" s="115">
        <v>0</v>
      </c>
      <c r="X43" s="115">
        <v>4</v>
      </c>
      <c r="Y43" s="115">
        <v>3</v>
      </c>
      <c r="Z43" s="115">
        <f>0+0</f>
        <v>0</v>
      </c>
      <c r="AA43" s="115">
        <v>1</v>
      </c>
      <c r="AB43" s="115">
        <v>476</v>
      </c>
      <c r="AC43" s="115">
        <v>38</v>
      </c>
      <c r="AD43" s="115">
        <v>2</v>
      </c>
      <c r="AE43" s="115">
        <f>14-2</f>
        <v>12</v>
      </c>
    </row>
    <row r="44" spans="1:31" x14ac:dyDescent="0.25">
      <c r="A44" s="289">
        <v>6</v>
      </c>
      <c r="B44" s="289" t="s">
        <v>1276</v>
      </c>
      <c r="C44" s="289" t="s">
        <v>1277</v>
      </c>
      <c r="D44" s="289">
        <v>1</v>
      </c>
      <c r="E44" s="289">
        <v>0</v>
      </c>
      <c r="F44" s="289">
        <v>0</v>
      </c>
      <c r="G44" s="289">
        <v>0</v>
      </c>
      <c r="H44" s="289">
        <v>23</v>
      </c>
      <c r="I44" s="289">
        <v>1</v>
      </c>
      <c r="J44" s="289">
        <v>2</v>
      </c>
      <c r="K44" s="289">
        <v>2</v>
      </c>
      <c r="L44" s="289">
        <v>5</v>
      </c>
      <c r="M44" s="289">
        <v>1</v>
      </c>
      <c r="N44" s="289">
        <v>12</v>
      </c>
      <c r="O44" s="289">
        <v>14</v>
      </c>
      <c r="P44" s="289">
        <v>7</v>
      </c>
      <c r="Q44" s="289">
        <v>3</v>
      </c>
      <c r="R44" s="115">
        <v>87</v>
      </c>
      <c r="S44" s="115">
        <v>25</v>
      </c>
      <c r="T44" s="115">
        <v>3</v>
      </c>
      <c r="U44" s="115">
        <v>0</v>
      </c>
      <c r="V44" s="115">
        <v>28</v>
      </c>
      <c r="W44" s="115">
        <v>1</v>
      </c>
      <c r="X44" s="115">
        <v>6</v>
      </c>
      <c r="Y44" s="115">
        <v>12</v>
      </c>
      <c r="Z44" s="115">
        <f>1+3+1</f>
        <v>5</v>
      </c>
      <c r="AA44" s="115">
        <v>0</v>
      </c>
      <c r="AB44" s="115">
        <v>196</v>
      </c>
      <c r="AC44" s="115">
        <v>102</v>
      </c>
      <c r="AD44" s="115">
        <v>38</v>
      </c>
      <c r="AE44" s="115">
        <f>165-38</f>
        <v>127</v>
      </c>
    </row>
    <row r="45" spans="1:31" x14ac:dyDescent="0.25">
      <c r="A45" s="289"/>
      <c r="B45" s="289"/>
      <c r="C45" s="290"/>
      <c r="D45" s="289"/>
      <c r="E45" s="289"/>
      <c r="F45" s="289"/>
      <c r="G45" s="289"/>
      <c r="H45" s="289"/>
      <c r="I45" s="289"/>
      <c r="J45" s="289"/>
      <c r="K45" s="289"/>
      <c r="L45" s="289"/>
      <c r="M45" s="289"/>
      <c r="N45" s="289"/>
      <c r="O45" s="289"/>
      <c r="P45" s="289"/>
      <c r="Q45" s="289"/>
    </row>
    <row r="46" spans="1:31" x14ac:dyDescent="0.25">
      <c r="A46" s="289">
        <v>7</v>
      </c>
      <c r="B46" s="289" t="s">
        <v>1161</v>
      </c>
      <c r="C46" s="289" t="s">
        <v>1162</v>
      </c>
      <c r="D46" s="289">
        <v>0</v>
      </c>
      <c r="E46" s="289">
        <v>0</v>
      </c>
      <c r="F46" s="289">
        <v>0</v>
      </c>
      <c r="G46" s="289">
        <v>0</v>
      </c>
      <c r="H46" s="289">
        <v>1</v>
      </c>
      <c r="I46" s="289">
        <v>0</v>
      </c>
      <c r="J46" s="289">
        <v>0</v>
      </c>
      <c r="K46" s="289">
        <v>3</v>
      </c>
      <c r="L46" s="289">
        <v>0</v>
      </c>
      <c r="M46" s="289">
        <v>0</v>
      </c>
      <c r="N46" s="289">
        <v>10</v>
      </c>
      <c r="O46" s="289">
        <v>4</v>
      </c>
      <c r="P46" s="289">
        <v>2</v>
      </c>
      <c r="Q46" s="289">
        <v>0</v>
      </c>
      <c r="R46" s="115">
        <v>32</v>
      </c>
      <c r="S46" s="115">
        <v>2</v>
      </c>
      <c r="T46" s="115">
        <v>1</v>
      </c>
      <c r="U46" s="115">
        <v>1</v>
      </c>
      <c r="V46" s="115">
        <v>4</v>
      </c>
      <c r="W46" s="115">
        <v>1</v>
      </c>
      <c r="X46" s="115">
        <v>0</v>
      </c>
      <c r="Y46" s="115">
        <v>3</v>
      </c>
      <c r="Z46" s="115">
        <v>1</v>
      </c>
      <c r="AA46" s="115">
        <v>0</v>
      </c>
      <c r="AB46" s="115">
        <v>736</v>
      </c>
      <c r="AC46" s="115">
        <v>117</v>
      </c>
      <c r="AD46" s="115">
        <v>3</v>
      </c>
      <c r="AE46" s="115">
        <f>14-3</f>
        <v>11</v>
      </c>
    </row>
    <row r="47" spans="1:31" x14ac:dyDescent="0.25">
      <c r="A47" s="289">
        <v>7</v>
      </c>
      <c r="B47" s="289" t="s">
        <v>1172</v>
      </c>
      <c r="C47" s="289" t="s">
        <v>1173</v>
      </c>
      <c r="D47" s="289">
        <v>0</v>
      </c>
      <c r="E47" s="289">
        <v>0</v>
      </c>
      <c r="F47" s="289">
        <v>0</v>
      </c>
      <c r="G47" s="289">
        <v>0</v>
      </c>
      <c r="H47" s="289">
        <v>0</v>
      </c>
      <c r="I47" s="289">
        <v>0</v>
      </c>
      <c r="J47" s="289">
        <v>0</v>
      </c>
      <c r="K47" s="289">
        <v>3</v>
      </c>
      <c r="L47" s="289">
        <v>0</v>
      </c>
      <c r="M47" s="289">
        <v>0</v>
      </c>
      <c r="N47" s="289">
        <v>5</v>
      </c>
      <c r="O47" s="289">
        <v>2</v>
      </c>
      <c r="P47" s="289">
        <v>0</v>
      </c>
      <c r="Q47" s="289">
        <v>0</v>
      </c>
      <c r="R47" s="115">
        <v>17</v>
      </c>
      <c r="S47" s="115">
        <v>2</v>
      </c>
      <c r="T47" s="115">
        <v>1</v>
      </c>
      <c r="U47" s="115">
        <v>1</v>
      </c>
      <c r="V47" s="115">
        <v>9</v>
      </c>
      <c r="W47" s="115">
        <v>1</v>
      </c>
      <c r="X47" s="115">
        <v>2</v>
      </c>
      <c r="Y47" s="115">
        <v>3</v>
      </c>
      <c r="Z47" s="115">
        <f>0+0</f>
        <v>0</v>
      </c>
      <c r="AA47" s="115">
        <v>0</v>
      </c>
      <c r="AB47" s="115">
        <v>43</v>
      </c>
      <c r="AC47" s="115">
        <v>57</v>
      </c>
      <c r="AD47" s="115">
        <v>6</v>
      </c>
      <c r="AE47" s="115">
        <f>21-6</f>
        <v>15</v>
      </c>
    </row>
    <row r="48" spans="1:31" x14ac:dyDescent="0.25">
      <c r="A48" s="289">
        <v>7</v>
      </c>
      <c r="B48" s="289" t="s">
        <v>1211</v>
      </c>
      <c r="C48" s="289" t="s">
        <v>1212</v>
      </c>
      <c r="D48" s="289">
        <v>0</v>
      </c>
      <c r="E48" s="289">
        <v>0</v>
      </c>
      <c r="F48" s="289">
        <v>0</v>
      </c>
      <c r="G48" s="289">
        <v>0</v>
      </c>
      <c r="H48" s="289">
        <v>8</v>
      </c>
      <c r="I48" s="289">
        <v>0</v>
      </c>
      <c r="J48" s="289">
        <v>0</v>
      </c>
      <c r="K48" s="289">
        <v>6</v>
      </c>
      <c r="L48" s="289">
        <v>1</v>
      </c>
      <c r="M48" s="289">
        <v>0</v>
      </c>
      <c r="N48" s="289">
        <v>2</v>
      </c>
      <c r="O48" s="289">
        <v>9</v>
      </c>
      <c r="P48" s="289">
        <v>0</v>
      </c>
      <c r="Q48" s="289">
        <v>0</v>
      </c>
      <c r="R48" s="115">
        <v>26</v>
      </c>
      <c r="S48" s="115">
        <v>8</v>
      </c>
      <c r="T48" s="115">
        <v>5</v>
      </c>
      <c r="U48" s="115">
        <v>5</v>
      </c>
      <c r="V48" s="115">
        <v>25</v>
      </c>
      <c r="W48" s="115">
        <v>0</v>
      </c>
      <c r="X48" s="115">
        <v>3</v>
      </c>
      <c r="Y48" s="115">
        <v>5</v>
      </c>
      <c r="Z48" s="115">
        <f>2+1+1</f>
        <v>4</v>
      </c>
      <c r="AA48" s="115">
        <v>0</v>
      </c>
      <c r="AB48" s="115">
        <v>1473</v>
      </c>
      <c r="AC48" s="115">
        <v>56</v>
      </c>
      <c r="AD48" s="115">
        <v>10</v>
      </c>
      <c r="AE48" s="115">
        <f>41-10</f>
        <v>31</v>
      </c>
    </row>
    <row r="49" spans="1:31" x14ac:dyDescent="0.25">
      <c r="A49" s="289">
        <v>7</v>
      </c>
      <c r="B49" s="289" t="s">
        <v>1220</v>
      </c>
      <c r="C49" s="289" t="s">
        <v>1221</v>
      </c>
      <c r="D49" s="289">
        <v>0</v>
      </c>
      <c r="E49" s="289">
        <v>0</v>
      </c>
      <c r="F49" s="289">
        <v>0</v>
      </c>
      <c r="G49" s="289">
        <v>0</v>
      </c>
      <c r="H49" s="289">
        <v>2</v>
      </c>
      <c r="I49" s="289">
        <v>0</v>
      </c>
      <c r="J49" s="289">
        <v>0</v>
      </c>
      <c r="K49" s="289">
        <v>0</v>
      </c>
      <c r="L49" s="289">
        <v>0</v>
      </c>
      <c r="M49" s="289">
        <v>0</v>
      </c>
      <c r="N49" s="289">
        <v>5</v>
      </c>
      <c r="O49" s="289">
        <v>1</v>
      </c>
      <c r="P49" s="289">
        <v>1</v>
      </c>
      <c r="Q49" s="289">
        <v>0</v>
      </c>
      <c r="R49" s="115">
        <v>13</v>
      </c>
      <c r="S49" s="115">
        <v>1</v>
      </c>
      <c r="T49" s="115">
        <v>0</v>
      </c>
      <c r="U49" s="115">
        <v>0</v>
      </c>
      <c r="V49" s="115">
        <v>2</v>
      </c>
      <c r="W49" s="115">
        <v>0</v>
      </c>
      <c r="X49" s="115">
        <v>0</v>
      </c>
      <c r="Y49" s="115">
        <v>1</v>
      </c>
      <c r="Z49" s="115">
        <f>0+1+1</f>
        <v>2</v>
      </c>
      <c r="AA49" s="115">
        <v>0</v>
      </c>
      <c r="AB49" s="115">
        <v>505</v>
      </c>
      <c r="AC49" s="115">
        <v>79</v>
      </c>
      <c r="AD49" s="115">
        <v>2</v>
      </c>
      <c r="AE49" s="115">
        <f>9-2</f>
        <v>7</v>
      </c>
    </row>
    <row r="50" spans="1:31" x14ac:dyDescent="0.25">
      <c r="A50" s="289"/>
      <c r="B50" s="289"/>
      <c r="C50" s="290"/>
      <c r="D50" s="289"/>
      <c r="E50" s="289"/>
      <c r="F50" s="289"/>
      <c r="G50" s="289"/>
      <c r="H50" s="289"/>
      <c r="I50" s="289"/>
      <c r="J50" s="289"/>
      <c r="K50" s="289"/>
      <c r="L50" s="289"/>
      <c r="M50" s="289"/>
      <c r="N50" s="289"/>
      <c r="O50" s="289"/>
      <c r="P50" s="289"/>
      <c r="Q50" s="289"/>
    </row>
    <row r="51" spans="1:31" x14ac:dyDescent="0.25">
      <c r="A51" s="289">
        <v>8</v>
      </c>
      <c r="B51" s="289" t="s">
        <v>1108</v>
      </c>
      <c r="C51" s="289" t="s">
        <v>1109</v>
      </c>
      <c r="D51" s="289">
        <v>0</v>
      </c>
      <c r="E51" s="289">
        <v>0</v>
      </c>
      <c r="F51" s="289">
        <v>0</v>
      </c>
      <c r="G51" s="289">
        <v>0</v>
      </c>
      <c r="H51" s="289">
        <v>4</v>
      </c>
      <c r="I51" s="289">
        <v>0</v>
      </c>
      <c r="J51" s="289">
        <v>1</v>
      </c>
      <c r="K51" s="289">
        <v>1</v>
      </c>
      <c r="L51" s="289">
        <v>0</v>
      </c>
      <c r="M51" s="289">
        <v>0</v>
      </c>
      <c r="N51" s="289">
        <v>2</v>
      </c>
      <c r="O51" s="289">
        <v>1</v>
      </c>
      <c r="P51" s="289">
        <v>1</v>
      </c>
      <c r="Q51" s="289">
        <v>0</v>
      </c>
      <c r="R51" s="115">
        <v>9</v>
      </c>
      <c r="S51" s="115">
        <v>5</v>
      </c>
      <c r="T51" s="115">
        <v>3</v>
      </c>
      <c r="U51" s="115">
        <v>0</v>
      </c>
      <c r="V51" s="115">
        <v>11</v>
      </c>
      <c r="W51" s="115">
        <v>0</v>
      </c>
      <c r="X51" s="115">
        <v>2</v>
      </c>
      <c r="Y51" s="115">
        <v>3</v>
      </c>
      <c r="Z51" s="115">
        <v>1</v>
      </c>
      <c r="AA51" s="115">
        <v>0</v>
      </c>
      <c r="AB51" s="115">
        <v>144</v>
      </c>
      <c r="AC51" s="115">
        <v>34</v>
      </c>
      <c r="AD51" s="115">
        <v>9</v>
      </c>
      <c r="AE51" s="115">
        <f>27-9</f>
        <v>18</v>
      </c>
    </row>
    <row r="52" spans="1:31" x14ac:dyDescent="0.25">
      <c r="A52" s="289">
        <v>8</v>
      </c>
      <c r="B52" s="289" t="s">
        <v>1215</v>
      </c>
      <c r="C52" s="289" t="s">
        <v>1216</v>
      </c>
      <c r="D52" s="289">
        <v>0</v>
      </c>
      <c r="E52" s="289">
        <v>0</v>
      </c>
      <c r="F52" s="289">
        <v>0</v>
      </c>
      <c r="G52" s="289">
        <v>0</v>
      </c>
      <c r="H52" s="289">
        <v>3</v>
      </c>
      <c r="I52" s="289">
        <v>0</v>
      </c>
      <c r="J52" s="289">
        <v>0</v>
      </c>
      <c r="K52" s="289">
        <v>0</v>
      </c>
      <c r="L52" s="289">
        <v>0</v>
      </c>
      <c r="M52" s="289">
        <v>0</v>
      </c>
      <c r="N52" s="289">
        <v>1</v>
      </c>
      <c r="O52" s="289">
        <v>0</v>
      </c>
      <c r="P52" s="289">
        <v>0</v>
      </c>
      <c r="Q52" s="289">
        <v>0</v>
      </c>
      <c r="R52" s="115">
        <v>1</v>
      </c>
      <c r="S52" s="115">
        <v>0</v>
      </c>
      <c r="T52" s="115">
        <v>0</v>
      </c>
      <c r="U52" s="115">
        <v>0</v>
      </c>
      <c r="V52" s="115">
        <v>1</v>
      </c>
      <c r="W52" s="115">
        <v>0</v>
      </c>
      <c r="X52" s="115">
        <v>0</v>
      </c>
      <c r="Y52" s="115">
        <v>2</v>
      </c>
      <c r="Z52" s="115">
        <f>0+0</f>
        <v>0</v>
      </c>
      <c r="AA52" s="115">
        <v>0</v>
      </c>
      <c r="AB52" s="115">
        <v>209</v>
      </c>
      <c r="AC52" s="115">
        <v>0</v>
      </c>
      <c r="AD52" s="115">
        <v>2</v>
      </c>
      <c r="AE52" s="115">
        <f>6-2</f>
        <v>4</v>
      </c>
    </row>
    <row r="53" spans="1:31" x14ac:dyDescent="0.25">
      <c r="A53" s="289">
        <v>8</v>
      </c>
      <c r="B53" s="289" t="s">
        <v>1247</v>
      </c>
      <c r="C53" s="289" t="s">
        <v>1248</v>
      </c>
      <c r="D53" s="289">
        <v>0</v>
      </c>
      <c r="E53" s="289">
        <v>0</v>
      </c>
      <c r="F53" s="289">
        <v>0</v>
      </c>
      <c r="G53" s="289">
        <v>0</v>
      </c>
      <c r="H53" s="289">
        <v>1</v>
      </c>
      <c r="I53" s="289">
        <v>0</v>
      </c>
      <c r="J53" s="289">
        <v>0</v>
      </c>
      <c r="K53" s="289">
        <v>0</v>
      </c>
      <c r="L53" s="289">
        <v>0</v>
      </c>
      <c r="M53" s="289">
        <v>0</v>
      </c>
      <c r="N53" s="289">
        <v>0</v>
      </c>
      <c r="O53" s="289">
        <v>0</v>
      </c>
      <c r="P53" s="289">
        <v>0</v>
      </c>
      <c r="Q53" s="289">
        <v>0</v>
      </c>
      <c r="R53" s="115">
        <v>2</v>
      </c>
      <c r="S53" s="115">
        <v>0</v>
      </c>
      <c r="T53" s="115">
        <v>0</v>
      </c>
      <c r="U53" s="115">
        <v>0</v>
      </c>
      <c r="V53" s="115">
        <v>0</v>
      </c>
      <c r="W53" s="115">
        <v>0</v>
      </c>
      <c r="X53" s="115">
        <v>0</v>
      </c>
      <c r="Y53" s="115">
        <v>0</v>
      </c>
      <c r="Z53" s="115">
        <f>0+0</f>
        <v>0</v>
      </c>
      <c r="AA53" s="115">
        <v>0</v>
      </c>
      <c r="AB53" s="115">
        <v>418</v>
      </c>
      <c r="AC53" s="115">
        <v>0</v>
      </c>
      <c r="AD53" s="115">
        <v>0</v>
      </c>
      <c r="AE53" s="115">
        <v>0</v>
      </c>
    </row>
    <row r="54" spans="1:31" x14ac:dyDescent="0.25">
      <c r="A54" s="289">
        <v>8</v>
      </c>
      <c r="B54" s="289" t="s">
        <v>1270</v>
      </c>
      <c r="C54" s="289" t="s">
        <v>1271</v>
      </c>
      <c r="D54" s="289">
        <v>0</v>
      </c>
      <c r="E54" s="289">
        <v>0</v>
      </c>
      <c r="F54" s="289">
        <v>0</v>
      </c>
      <c r="G54" s="289">
        <v>0</v>
      </c>
      <c r="H54" s="289">
        <v>4</v>
      </c>
      <c r="I54" s="289">
        <v>0</v>
      </c>
      <c r="J54" s="289">
        <v>0</v>
      </c>
      <c r="K54" s="289">
        <v>0</v>
      </c>
      <c r="L54" s="289">
        <v>0</v>
      </c>
      <c r="M54" s="289">
        <v>0</v>
      </c>
      <c r="N54" s="289">
        <v>1</v>
      </c>
      <c r="O54" s="289">
        <v>0</v>
      </c>
      <c r="P54" s="289">
        <v>0</v>
      </c>
      <c r="Q54" s="289">
        <v>0</v>
      </c>
      <c r="R54" s="115">
        <v>4</v>
      </c>
      <c r="S54" s="115">
        <v>1</v>
      </c>
      <c r="T54" s="115">
        <v>0</v>
      </c>
      <c r="U54" s="115">
        <v>0</v>
      </c>
      <c r="V54" s="115">
        <v>0</v>
      </c>
      <c r="W54" s="115">
        <v>0</v>
      </c>
      <c r="X54" s="115">
        <v>0</v>
      </c>
      <c r="Y54" s="115">
        <v>1</v>
      </c>
      <c r="Z54" s="115">
        <f>0+0</f>
        <v>0</v>
      </c>
      <c r="AA54" s="115">
        <v>0</v>
      </c>
      <c r="AB54" s="115">
        <v>378</v>
      </c>
      <c r="AC54" s="115">
        <v>0</v>
      </c>
      <c r="AD54" s="115">
        <v>0</v>
      </c>
      <c r="AE54" s="115">
        <f>1-0</f>
        <v>1</v>
      </c>
    </row>
    <row r="55" spans="1:31" x14ac:dyDescent="0.25">
      <c r="A55" s="289">
        <v>8</v>
      </c>
      <c r="B55" s="289" t="s">
        <v>1284</v>
      </c>
      <c r="C55" s="289" t="s">
        <v>1285</v>
      </c>
      <c r="D55" s="289">
        <v>1</v>
      </c>
      <c r="E55" s="289">
        <v>0</v>
      </c>
      <c r="F55" s="289">
        <v>1</v>
      </c>
      <c r="G55" s="289">
        <v>0</v>
      </c>
      <c r="H55" s="289">
        <v>2</v>
      </c>
      <c r="I55" s="289">
        <v>0</v>
      </c>
      <c r="J55" s="289">
        <v>0</v>
      </c>
      <c r="K55" s="289">
        <v>0</v>
      </c>
      <c r="L55" s="289">
        <v>0</v>
      </c>
      <c r="M55" s="289">
        <v>0</v>
      </c>
      <c r="N55" s="289">
        <v>1</v>
      </c>
      <c r="O55" s="289">
        <v>4</v>
      </c>
      <c r="P55" s="289">
        <v>1</v>
      </c>
      <c r="Q55" s="289">
        <v>0</v>
      </c>
      <c r="R55" s="115">
        <v>14</v>
      </c>
      <c r="S55" s="115">
        <v>2</v>
      </c>
      <c r="T55" s="115">
        <v>6</v>
      </c>
      <c r="U55" s="115">
        <v>0</v>
      </c>
      <c r="V55" s="115">
        <v>2</v>
      </c>
      <c r="W55" s="115">
        <v>1</v>
      </c>
      <c r="X55" s="115">
        <v>0</v>
      </c>
      <c r="Y55" s="115">
        <v>2</v>
      </c>
      <c r="Z55" s="115">
        <f>0+0</f>
        <v>0</v>
      </c>
      <c r="AA55" s="115">
        <v>0</v>
      </c>
      <c r="AB55" s="115">
        <v>156</v>
      </c>
      <c r="AC55" s="115">
        <v>0</v>
      </c>
      <c r="AD55" s="115">
        <v>4</v>
      </c>
      <c r="AE55" s="115">
        <f>10-4</f>
        <v>6</v>
      </c>
    </row>
    <row r="56" spans="1:31" x14ac:dyDescent="0.25">
      <c r="A56" s="289">
        <v>8</v>
      </c>
      <c r="B56" s="289" t="s">
        <v>1316</v>
      </c>
      <c r="C56" s="289" t="s">
        <v>1317</v>
      </c>
      <c r="D56" s="289">
        <v>0</v>
      </c>
      <c r="E56" s="289">
        <v>0</v>
      </c>
      <c r="F56" s="289">
        <v>0</v>
      </c>
      <c r="G56" s="289">
        <v>0</v>
      </c>
      <c r="H56" s="289">
        <v>2</v>
      </c>
      <c r="I56" s="289">
        <v>0</v>
      </c>
      <c r="J56" s="289">
        <v>0</v>
      </c>
      <c r="K56" s="289">
        <v>0</v>
      </c>
      <c r="L56" s="289">
        <v>0</v>
      </c>
      <c r="M56" s="289">
        <v>0</v>
      </c>
      <c r="N56" s="289">
        <v>0</v>
      </c>
      <c r="O56" s="289">
        <v>0</v>
      </c>
      <c r="P56" s="289">
        <v>0</v>
      </c>
      <c r="Q56" s="289">
        <v>0</v>
      </c>
      <c r="R56" s="115">
        <v>0</v>
      </c>
      <c r="S56" s="115">
        <v>0</v>
      </c>
      <c r="T56" s="115">
        <v>0</v>
      </c>
      <c r="U56" s="115">
        <v>0</v>
      </c>
      <c r="V56" s="115">
        <v>0</v>
      </c>
      <c r="W56" s="115">
        <v>0</v>
      </c>
      <c r="X56" s="115">
        <v>0</v>
      </c>
      <c r="Y56" s="115">
        <v>1</v>
      </c>
      <c r="Z56" s="115">
        <f>0+0+1</f>
        <v>1</v>
      </c>
      <c r="AA56" s="115">
        <v>0</v>
      </c>
      <c r="AB56" s="115">
        <v>235</v>
      </c>
      <c r="AC56" s="115">
        <v>0</v>
      </c>
      <c r="AD56" s="115">
        <v>0</v>
      </c>
      <c r="AE56" s="115">
        <f>2-0</f>
        <v>2</v>
      </c>
    </row>
    <row r="57" spans="1:31" x14ac:dyDescent="0.25">
      <c r="A57" s="289"/>
      <c r="B57" s="289"/>
      <c r="C57" s="290"/>
      <c r="D57" s="289"/>
      <c r="E57" s="289"/>
      <c r="F57" s="289"/>
      <c r="G57" s="289"/>
      <c r="H57" s="289"/>
      <c r="I57" s="289"/>
      <c r="J57" s="289"/>
      <c r="K57" s="289"/>
      <c r="L57" s="289"/>
      <c r="M57" s="289"/>
      <c r="N57" s="289"/>
      <c r="O57" s="289"/>
      <c r="P57" s="289"/>
      <c r="Q57" s="289"/>
    </row>
    <row r="58" spans="1:31" x14ac:dyDescent="0.25">
      <c r="A58" s="289">
        <v>9</v>
      </c>
      <c r="B58" s="289" t="s">
        <v>1058</v>
      </c>
      <c r="C58" s="289" t="s">
        <v>1059</v>
      </c>
      <c r="D58" s="289">
        <v>1</v>
      </c>
      <c r="E58" s="289">
        <v>0</v>
      </c>
      <c r="F58" s="289">
        <v>0</v>
      </c>
      <c r="G58" s="289">
        <v>0</v>
      </c>
      <c r="H58" s="289">
        <v>2</v>
      </c>
      <c r="I58" s="289">
        <v>0</v>
      </c>
      <c r="J58" s="289">
        <v>1</v>
      </c>
      <c r="K58" s="289">
        <v>0</v>
      </c>
      <c r="L58" s="289">
        <v>1</v>
      </c>
      <c r="M58" s="289">
        <v>0</v>
      </c>
      <c r="N58" s="289">
        <v>1</v>
      </c>
      <c r="O58" s="289">
        <v>4</v>
      </c>
      <c r="P58" s="289">
        <v>1</v>
      </c>
      <c r="Q58" s="289">
        <v>0</v>
      </c>
      <c r="R58" s="115">
        <v>8</v>
      </c>
      <c r="S58" s="115">
        <v>9</v>
      </c>
      <c r="T58" s="115">
        <v>1</v>
      </c>
      <c r="U58" s="115">
        <v>0</v>
      </c>
      <c r="V58" s="115">
        <v>2</v>
      </c>
      <c r="W58" s="115">
        <v>0</v>
      </c>
      <c r="X58" s="115">
        <v>0</v>
      </c>
      <c r="Y58" s="115">
        <v>1</v>
      </c>
      <c r="Z58" s="115">
        <f>1+1+1</f>
        <v>3</v>
      </c>
      <c r="AA58" s="115">
        <v>0</v>
      </c>
      <c r="AB58" s="115">
        <v>1497</v>
      </c>
      <c r="AC58" s="115">
        <v>0</v>
      </c>
      <c r="AD58" s="115">
        <v>0</v>
      </c>
      <c r="AE58" s="115">
        <f>7-0</f>
        <v>7</v>
      </c>
    </row>
    <row r="59" spans="1:31" x14ac:dyDescent="0.25">
      <c r="A59" s="289">
        <v>9</v>
      </c>
      <c r="B59" s="289" t="s">
        <v>1075</v>
      </c>
      <c r="C59" s="289" t="s">
        <v>1076</v>
      </c>
      <c r="D59" s="289">
        <v>0</v>
      </c>
      <c r="E59" s="289">
        <v>0</v>
      </c>
      <c r="F59" s="289">
        <v>0</v>
      </c>
      <c r="G59" s="289">
        <v>0</v>
      </c>
      <c r="H59" s="289">
        <v>9</v>
      </c>
      <c r="I59" s="289">
        <v>0</v>
      </c>
      <c r="J59" s="289">
        <v>2</v>
      </c>
      <c r="K59" s="289">
        <v>7</v>
      </c>
      <c r="L59" s="289">
        <v>10</v>
      </c>
      <c r="M59" s="289">
        <v>3</v>
      </c>
      <c r="N59" s="289">
        <v>12</v>
      </c>
      <c r="O59" s="289">
        <v>20</v>
      </c>
      <c r="P59" s="289">
        <v>1</v>
      </c>
      <c r="Q59" s="289">
        <v>2</v>
      </c>
      <c r="R59" s="115">
        <v>44</v>
      </c>
      <c r="S59" s="115">
        <v>61</v>
      </c>
      <c r="T59" s="115">
        <v>4</v>
      </c>
      <c r="U59" s="115">
        <v>2</v>
      </c>
      <c r="V59" s="115">
        <v>19</v>
      </c>
      <c r="W59" s="115">
        <v>1</v>
      </c>
      <c r="X59" s="115">
        <v>7</v>
      </c>
      <c r="Y59" s="115">
        <v>10</v>
      </c>
      <c r="Z59" s="115">
        <f>8+5+8</f>
        <v>21</v>
      </c>
      <c r="AA59" s="115">
        <v>0</v>
      </c>
      <c r="AB59" s="115">
        <v>4037</v>
      </c>
      <c r="AC59" s="115">
        <v>110</v>
      </c>
      <c r="AD59" s="115">
        <v>61</v>
      </c>
      <c r="AE59" s="115">
        <f>181-61</f>
        <v>120</v>
      </c>
    </row>
    <row r="60" spans="1:31" x14ac:dyDescent="0.25">
      <c r="A60" s="289">
        <v>9</v>
      </c>
      <c r="B60" s="289" t="s">
        <v>1136</v>
      </c>
      <c r="C60" s="289" t="s">
        <v>1137</v>
      </c>
      <c r="D60" s="289">
        <v>0</v>
      </c>
      <c r="E60" s="289">
        <v>0</v>
      </c>
      <c r="F60" s="289">
        <v>0</v>
      </c>
      <c r="G60" s="289">
        <v>0</v>
      </c>
      <c r="H60" s="289">
        <v>3</v>
      </c>
      <c r="I60" s="289">
        <v>0</v>
      </c>
      <c r="J60" s="289">
        <v>0</v>
      </c>
      <c r="K60" s="289">
        <v>0</v>
      </c>
      <c r="L60" s="289">
        <v>0</v>
      </c>
      <c r="M60" s="289">
        <v>0</v>
      </c>
      <c r="N60" s="289">
        <v>0</v>
      </c>
      <c r="O60" s="289">
        <v>0</v>
      </c>
      <c r="P60" s="289">
        <v>0</v>
      </c>
      <c r="Q60" s="289">
        <v>0</v>
      </c>
      <c r="R60" s="115">
        <v>4</v>
      </c>
      <c r="S60" s="115">
        <v>1</v>
      </c>
      <c r="T60" s="115">
        <v>0</v>
      </c>
      <c r="U60" s="115">
        <v>0</v>
      </c>
      <c r="V60" s="115">
        <v>5</v>
      </c>
      <c r="W60" s="115">
        <v>0</v>
      </c>
      <c r="X60" s="115">
        <v>0</v>
      </c>
      <c r="Y60" s="115">
        <v>1</v>
      </c>
      <c r="Z60" s="115">
        <f>0+0</f>
        <v>0</v>
      </c>
      <c r="AA60" s="115">
        <v>0</v>
      </c>
      <c r="AB60" s="115">
        <v>452</v>
      </c>
      <c r="AC60" s="115">
        <v>0</v>
      </c>
      <c r="AD60" s="115">
        <v>2</v>
      </c>
      <c r="AE60" s="115">
        <f>7-2</f>
        <v>5</v>
      </c>
    </row>
    <row r="61" spans="1:31" x14ac:dyDescent="0.25">
      <c r="A61" s="289">
        <v>9</v>
      </c>
      <c r="B61" s="289" t="s">
        <v>1223</v>
      </c>
      <c r="C61" s="289" t="s">
        <v>1224</v>
      </c>
      <c r="D61" s="289">
        <v>0</v>
      </c>
      <c r="E61" s="289">
        <v>0</v>
      </c>
      <c r="F61" s="289">
        <v>0</v>
      </c>
      <c r="G61" s="289">
        <v>0</v>
      </c>
      <c r="H61" s="289">
        <v>1</v>
      </c>
      <c r="I61" s="289">
        <v>0</v>
      </c>
      <c r="J61" s="289">
        <v>0</v>
      </c>
      <c r="K61" s="289">
        <v>0</v>
      </c>
      <c r="L61" s="289">
        <v>0</v>
      </c>
      <c r="M61" s="289">
        <v>0</v>
      </c>
      <c r="N61" s="289">
        <v>0</v>
      </c>
      <c r="O61" s="289">
        <v>1</v>
      </c>
      <c r="P61" s="289">
        <v>0</v>
      </c>
      <c r="Q61" s="289">
        <v>0</v>
      </c>
      <c r="R61" s="115">
        <v>0</v>
      </c>
      <c r="S61" s="115">
        <v>0</v>
      </c>
      <c r="T61" s="115">
        <v>0</v>
      </c>
      <c r="U61" s="115">
        <v>0</v>
      </c>
      <c r="V61" s="115">
        <v>0</v>
      </c>
      <c r="W61" s="115">
        <v>0</v>
      </c>
      <c r="X61" s="115">
        <v>0</v>
      </c>
      <c r="Y61" s="115">
        <v>0</v>
      </c>
      <c r="Z61" s="115">
        <f>0+0</f>
        <v>0</v>
      </c>
      <c r="AA61" s="115">
        <v>0</v>
      </c>
      <c r="AB61" s="115">
        <v>260</v>
      </c>
      <c r="AC61" s="115">
        <v>0</v>
      </c>
      <c r="AD61" s="115">
        <v>0</v>
      </c>
      <c r="AE61" s="115">
        <v>0</v>
      </c>
    </row>
    <row r="62" spans="1:31" x14ac:dyDescent="0.25">
      <c r="A62" s="289">
        <v>9</v>
      </c>
      <c r="B62" s="289" t="s">
        <v>27658</v>
      </c>
      <c r="C62" s="289" t="s">
        <v>22596</v>
      </c>
      <c r="D62" s="289">
        <v>0</v>
      </c>
      <c r="E62" s="289">
        <v>0</v>
      </c>
      <c r="F62" s="289">
        <v>0</v>
      </c>
      <c r="G62" s="289">
        <v>0</v>
      </c>
      <c r="H62" s="289">
        <v>0</v>
      </c>
      <c r="I62" s="289">
        <v>0</v>
      </c>
      <c r="J62" s="289">
        <v>0</v>
      </c>
      <c r="K62" s="289">
        <v>0</v>
      </c>
      <c r="L62" s="289">
        <v>0</v>
      </c>
      <c r="M62" s="289">
        <v>0</v>
      </c>
      <c r="N62" s="289">
        <v>0</v>
      </c>
      <c r="O62" s="289">
        <v>0</v>
      </c>
      <c r="P62" s="289">
        <v>0</v>
      </c>
      <c r="Q62" s="289">
        <v>0</v>
      </c>
      <c r="R62" s="115">
        <v>0</v>
      </c>
      <c r="S62" s="115">
        <v>0</v>
      </c>
      <c r="T62" s="115">
        <v>0</v>
      </c>
      <c r="U62" s="115">
        <v>0</v>
      </c>
      <c r="V62" s="115">
        <v>0</v>
      </c>
      <c r="W62" s="115">
        <v>0</v>
      </c>
      <c r="X62" s="115">
        <v>0</v>
      </c>
      <c r="Y62" s="115">
        <v>0</v>
      </c>
      <c r="Z62" s="115">
        <f>0+0</f>
        <v>0</v>
      </c>
      <c r="AA62" s="115">
        <v>0</v>
      </c>
      <c r="AB62" s="115">
        <v>0</v>
      </c>
      <c r="AC62" s="115">
        <v>0</v>
      </c>
      <c r="AD62" s="115">
        <v>0</v>
      </c>
      <c r="AE62" s="115">
        <v>0</v>
      </c>
    </row>
    <row r="63" spans="1:31" x14ac:dyDescent="0.25">
      <c r="A63" s="289">
        <v>9</v>
      </c>
      <c r="B63" s="289" t="s">
        <v>27659</v>
      </c>
      <c r="C63" s="289" t="s">
        <v>22597</v>
      </c>
      <c r="D63" s="289">
        <v>0</v>
      </c>
      <c r="E63" s="289">
        <v>0</v>
      </c>
      <c r="F63" s="289">
        <v>0</v>
      </c>
      <c r="G63" s="289">
        <v>0</v>
      </c>
      <c r="H63" s="289">
        <v>0</v>
      </c>
      <c r="I63" s="289">
        <v>0</v>
      </c>
      <c r="J63" s="289">
        <v>0</v>
      </c>
      <c r="K63" s="289">
        <v>0</v>
      </c>
      <c r="L63" s="289">
        <v>0</v>
      </c>
      <c r="M63" s="289">
        <v>0</v>
      </c>
      <c r="N63" s="289">
        <v>0</v>
      </c>
      <c r="O63" s="289">
        <v>0</v>
      </c>
      <c r="P63" s="289">
        <v>0</v>
      </c>
      <c r="Q63" s="289">
        <v>0</v>
      </c>
      <c r="R63" s="115">
        <v>0</v>
      </c>
      <c r="S63" s="115">
        <v>0</v>
      </c>
      <c r="T63" s="115">
        <v>0</v>
      </c>
      <c r="U63" s="115">
        <v>0</v>
      </c>
      <c r="V63" s="115">
        <v>0</v>
      </c>
      <c r="W63" s="115">
        <v>0</v>
      </c>
      <c r="X63" s="115">
        <v>0</v>
      </c>
      <c r="Y63" s="115">
        <v>0</v>
      </c>
      <c r="Z63" s="115">
        <f>0+0</f>
        <v>0</v>
      </c>
      <c r="AA63" s="115">
        <v>0</v>
      </c>
      <c r="AB63" s="115">
        <v>0</v>
      </c>
      <c r="AC63" s="115">
        <v>0</v>
      </c>
      <c r="AD63" s="115">
        <v>0</v>
      </c>
      <c r="AE63" s="115">
        <v>0</v>
      </c>
    </row>
    <row r="64" spans="1:31" x14ac:dyDescent="0.25">
      <c r="A64" s="289">
        <v>9</v>
      </c>
      <c r="B64" s="289" t="s">
        <v>27660</v>
      </c>
      <c r="C64" s="289" t="s">
        <v>22598</v>
      </c>
      <c r="D64" s="289">
        <v>0</v>
      </c>
      <c r="E64" s="289">
        <v>0</v>
      </c>
      <c r="F64" s="289">
        <v>0</v>
      </c>
      <c r="G64" s="289">
        <v>0</v>
      </c>
      <c r="H64" s="289">
        <v>0</v>
      </c>
      <c r="I64" s="289">
        <v>0</v>
      </c>
      <c r="J64" s="289">
        <v>0</v>
      </c>
      <c r="K64" s="289">
        <v>0</v>
      </c>
      <c r="L64" s="289">
        <v>0</v>
      </c>
      <c r="M64" s="289">
        <v>0</v>
      </c>
      <c r="N64" s="289">
        <v>0</v>
      </c>
      <c r="O64" s="289">
        <v>0</v>
      </c>
      <c r="P64" s="289">
        <v>0</v>
      </c>
      <c r="Q64" s="289">
        <v>0</v>
      </c>
      <c r="R64" s="115">
        <v>0</v>
      </c>
      <c r="S64" s="115">
        <v>0</v>
      </c>
      <c r="T64" s="115">
        <v>0</v>
      </c>
      <c r="U64" s="115">
        <v>0</v>
      </c>
      <c r="V64" s="115">
        <v>0</v>
      </c>
      <c r="W64" s="115">
        <v>0</v>
      </c>
      <c r="X64" s="115">
        <v>0</v>
      </c>
      <c r="Y64" s="115">
        <v>0</v>
      </c>
      <c r="Z64" s="115">
        <f>0+0</f>
        <v>0</v>
      </c>
      <c r="AA64" s="115">
        <v>0</v>
      </c>
      <c r="AB64" s="115">
        <v>0</v>
      </c>
      <c r="AC64" s="115">
        <v>0</v>
      </c>
      <c r="AD64" s="115">
        <v>0</v>
      </c>
      <c r="AE64" s="115">
        <v>0</v>
      </c>
    </row>
    <row r="65" spans="1:31" x14ac:dyDescent="0.25">
      <c r="A65" s="289"/>
      <c r="B65" s="289"/>
      <c r="C65" s="290"/>
      <c r="D65" s="289"/>
      <c r="E65" s="289"/>
      <c r="F65" s="289"/>
      <c r="G65" s="289"/>
      <c r="H65" s="289"/>
      <c r="I65" s="289"/>
      <c r="J65" s="289"/>
      <c r="K65" s="289"/>
      <c r="L65" s="289"/>
      <c r="M65" s="289"/>
      <c r="N65" s="289"/>
      <c r="O65" s="289"/>
      <c r="P65" s="289"/>
      <c r="Q65" s="289"/>
    </row>
    <row r="66" spans="1:31" x14ac:dyDescent="0.25">
      <c r="A66" s="289">
        <v>10</v>
      </c>
      <c r="B66" s="289" t="s">
        <v>1047</v>
      </c>
      <c r="C66" s="289" t="s">
        <v>1049</v>
      </c>
      <c r="D66" s="289">
        <v>0</v>
      </c>
      <c r="E66" s="289">
        <v>0</v>
      </c>
      <c r="F66" s="289">
        <v>0</v>
      </c>
      <c r="G66" s="289">
        <v>0</v>
      </c>
      <c r="H66" s="289">
        <v>0</v>
      </c>
      <c r="I66" s="289">
        <v>0</v>
      </c>
      <c r="J66" s="289">
        <v>0</v>
      </c>
      <c r="K66" s="289">
        <v>0</v>
      </c>
      <c r="L66" s="289">
        <v>0</v>
      </c>
      <c r="M66" s="289">
        <v>0</v>
      </c>
      <c r="N66" s="289">
        <v>0</v>
      </c>
      <c r="O66" s="289">
        <v>0</v>
      </c>
      <c r="P66" s="289">
        <v>0</v>
      </c>
      <c r="Q66" s="289">
        <v>0</v>
      </c>
      <c r="R66" s="115">
        <v>0</v>
      </c>
      <c r="S66" s="115">
        <v>0</v>
      </c>
      <c r="T66" s="115">
        <v>0</v>
      </c>
      <c r="U66" s="115">
        <v>3</v>
      </c>
      <c r="V66" s="115">
        <v>0</v>
      </c>
      <c r="W66" s="115">
        <v>0</v>
      </c>
      <c r="X66" s="115">
        <v>0</v>
      </c>
      <c r="Y66" s="115">
        <v>0</v>
      </c>
      <c r="Z66" s="115">
        <f>0+0</f>
        <v>0</v>
      </c>
      <c r="AA66" s="115">
        <v>0</v>
      </c>
      <c r="AB66" s="115">
        <v>818</v>
      </c>
      <c r="AC66" s="115">
        <v>0</v>
      </c>
      <c r="AD66" s="115">
        <v>0</v>
      </c>
      <c r="AE66" s="115">
        <v>0</v>
      </c>
    </row>
    <row r="67" spans="1:31" x14ac:dyDescent="0.25">
      <c r="A67" s="289">
        <v>10</v>
      </c>
      <c r="B67" s="289" t="s">
        <v>1140</v>
      </c>
      <c r="C67" s="289" t="s">
        <v>1141</v>
      </c>
      <c r="D67" s="289">
        <v>0</v>
      </c>
      <c r="E67" s="289">
        <v>0</v>
      </c>
      <c r="F67" s="289">
        <v>0</v>
      </c>
      <c r="G67" s="289">
        <v>0</v>
      </c>
      <c r="H67" s="289">
        <v>3</v>
      </c>
      <c r="I67" s="289">
        <v>0</v>
      </c>
      <c r="J67" s="289">
        <v>0</v>
      </c>
      <c r="K67" s="289">
        <v>0</v>
      </c>
      <c r="L67" s="289">
        <v>0</v>
      </c>
      <c r="M67" s="289">
        <v>0</v>
      </c>
      <c r="N67" s="289">
        <v>0</v>
      </c>
      <c r="O67" s="289">
        <v>0</v>
      </c>
      <c r="P67" s="289">
        <v>0</v>
      </c>
      <c r="Q67" s="289">
        <v>0</v>
      </c>
      <c r="R67" s="115">
        <v>1</v>
      </c>
      <c r="S67" s="115">
        <v>0</v>
      </c>
      <c r="T67" s="115">
        <v>0</v>
      </c>
      <c r="U67" s="115">
        <v>0</v>
      </c>
      <c r="V67" s="115">
        <v>0</v>
      </c>
      <c r="W67" s="115">
        <v>0</v>
      </c>
      <c r="X67" s="115">
        <v>0</v>
      </c>
      <c r="Y67" s="115">
        <v>1</v>
      </c>
      <c r="Z67" s="115">
        <f>0+0</f>
        <v>0</v>
      </c>
      <c r="AA67" s="115">
        <v>0</v>
      </c>
      <c r="AB67" s="115">
        <v>551</v>
      </c>
      <c r="AC67" s="115">
        <v>0</v>
      </c>
      <c r="AD67" s="115">
        <v>0</v>
      </c>
      <c r="AE67" s="115">
        <f>2-0</f>
        <v>2</v>
      </c>
    </row>
    <row r="68" spans="1:31" x14ac:dyDescent="0.25">
      <c r="A68" s="289">
        <v>10</v>
      </c>
      <c r="B68" s="289" t="s">
        <v>1255</v>
      </c>
      <c r="C68" s="289" t="s">
        <v>1256</v>
      </c>
      <c r="D68" s="289">
        <v>0</v>
      </c>
      <c r="E68" s="289">
        <v>0</v>
      </c>
      <c r="F68" s="289">
        <v>0</v>
      </c>
      <c r="G68" s="289">
        <v>0</v>
      </c>
      <c r="H68" s="289">
        <v>12</v>
      </c>
      <c r="I68" s="289">
        <v>0</v>
      </c>
      <c r="J68" s="289">
        <v>0</v>
      </c>
      <c r="K68" s="289">
        <v>1</v>
      </c>
      <c r="L68" s="289">
        <v>0</v>
      </c>
      <c r="M68" s="289">
        <v>0</v>
      </c>
      <c r="N68" s="289">
        <v>2</v>
      </c>
      <c r="O68" s="289">
        <v>4</v>
      </c>
      <c r="P68" s="289">
        <v>2</v>
      </c>
      <c r="Q68" s="289">
        <v>0</v>
      </c>
      <c r="R68" s="115">
        <v>8</v>
      </c>
      <c r="S68" s="115">
        <v>3</v>
      </c>
      <c r="T68" s="115">
        <v>0</v>
      </c>
      <c r="U68" s="115">
        <v>0</v>
      </c>
      <c r="V68" s="115">
        <v>10</v>
      </c>
      <c r="W68" s="115">
        <v>0</v>
      </c>
      <c r="X68" s="115">
        <v>2</v>
      </c>
      <c r="Y68" s="115">
        <v>1</v>
      </c>
      <c r="Z68" s="115">
        <f>0+0+4</f>
        <v>4</v>
      </c>
      <c r="AA68" s="115">
        <v>0</v>
      </c>
      <c r="AB68" s="115">
        <v>2016</v>
      </c>
      <c r="AC68" s="115">
        <v>20</v>
      </c>
      <c r="AD68" s="115">
        <v>3</v>
      </c>
      <c r="AE68" s="115">
        <f>11-3</f>
        <v>8</v>
      </c>
    </row>
    <row r="69" spans="1:31" x14ac:dyDescent="0.25">
      <c r="A69" s="289">
        <v>10</v>
      </c>
      <c r="B69" s="289" t="s">
        <v>1306</v>
      </c>
      <c r="C69" s="289" t="s">
        <v>1307</v>
      </c>
      <c r="D69" s="289">
        <v>0</v>
      </c>
      <c r="E69" s="289">
        <v>0</v>
      </c>
      <c r="F69" s="289">
        <v>0</v>
      </c>
      <c r="G69" s="289">
        <v>0</v>
      </c>
      <c r="H69" s="289">
        <v>9</v>
      </c>
      <c r="I69" s="289">
        <v>0</v>
      </c>
      <c r="J69" s="289">
        <v>2</v>
      </c>
      <c r="K69" s="289">
        <v>0</v>
      </c>
      <c r="L69" s="289">
        <v>1</v>
      </c>
      <c r="M69" s="289">
        <v>2</v>
      </c>
      <c r="N69" s="289">
        <v>5</v>
      </c>
      <c r="O69" s="289">
        <v>8</v>
      </c>
      <c r="P69" s="289">
        <v>1</v>
      </c>
      <c r="Q69" s="289">
        <v>0</v>
      </c>
      <c r="R69" s="115">
        <v>19</v>
      </c>
      <c r="S69" s="115">
        <v>4</v>
      </c>
      <c r="T69" s="115">
        <v>3</v>
      </c>
      <c r="U69" s="115">
        <v>5</v>
      </c>
      <c r="V69" s="115">
        <v>10</v>
      </c>
      <c r="W69" s="115">
        <v>0</v>
      </c>
      <c r="X69" s="115">
        <v>2</v>
      </c>
      <c r="Y69" s="115">
        <v>1</v>
      </c>
      <c r="Z69" s="115">
        <f>0+0</f>
        <v>0</v>
      </c>
      <c r="AA69" s="115">
        <v>0</v>
      </c>
      <c r="AB69" s="115">
        <v>2474</v>
      </c>
      <c r="AC69" s="115">
        <v>33</v>
      </c>
      <c r="AD69" s="115">
        <v>1</v>
      </c>
      <c r="AE69" s="115">
        <f>11-1</f>
        <v>10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6"/>
  <sheetViews>
    <sheetView workbookViewId="0">
      <selection activeCell="A130" sqref="A130"/>
    </sheetView>
  </sheetViews>
  <sheetFormatPr defaultColWidth="9.109375" defaultRowHeight="14.4" x14ac:dyDescent="0.3"/>
  <cols>
    <col min="1" max="1" width="18.5546875" style="47" customWidth="1"/>
    <col min="2" max="2" width="2.44140625" style="47" customWidth="1"/>
    <col min="3" max="4" width="9.109375" style="47"/>
    <col min="5" max="5" width="14.109375" style="47" customWidth="1"/>
    <col min="6" max="6" width="9.44140625" style="260" customWidth="1"/>
    <col min="7" max="7" width="10" style="47" customWidth="1"/>
    <col min="8" max="8" width="11.5546875" style="47" customWidth="1"/>
    <col min="9" max="9" width="9.109375" style="47"/>
    <col min="10" max="10" width="11.88671875" style="47" customWidth="1"/>
    <col min="11" max="11" width="9.109375" style="47"/>
    <col min="12" max="12" width="7.109375" style="47" customWidth="1"/>
    <col min="13" max="16384" width="9.109375" style="47"/>
  </cols>
  <sheetData>
    <row r="1" spans="1:13" x14ac:dyDescent="0.3">
      <c r="A1" s="84" t="s">
        <v>27826</v>
      </c>
      <c r="D1" s="84"/>
    </row>
    <row r="2" spans="1:13" x14ac:dyDescent="0.3">
      <c r="A2" s="84" t="s">
        <v>27827</v>
      </c>
      <c r="D2" s="84"/>
    </row>
    <row r="3" spans="1:13" x14ac:dyDescent="0.3">
      <c r="A3" s="84" t="s">
        <v>27828</v>
      </c>
      <c r="D3" s="84"/>
    </row>
    <row r="4" spans="1:13" x14ac:dyDescent="0.3">
      <c r="A4" s="215"/>
      <c r="D4" s="84"/>
    </row>
    <row r="5" spans="1:13" s="206" customFormat="1" ht="34.5" customHeight="1" thickBot="1" x14ac:dyDescent="0.35">
      <c r="C5" s="325" t="s">
        <v>27790</v>
      </c>
      <c r="D5" s="326"/>
      <c r="E5" s="326"/>
      <c r="F5" s="261"/>
      <c r="G5" s="327"/>
      <c r="H5" s="327"/>
      <c r="I5" s="327"/>
    </row>
    <row r="6" spans="1:13" ht="58.2" thickBot="1" x14ac:dyDescent="0.35">
      <c r="C6" s="216" t="s">
        <v>27829</v>
      </c>
      <c r="D6" s="217" t="s">
        <v>27675</v>
      </c>
      <c r="E6" s="218" t="s">
        <v>27830</v>
      </c>
      <c r="F6" s="262" t="s">
        <v>27792</v>
      </c>
      <c r="G6" s="219"/>
      <c r="H6" s="220"/>
      <c r="I6" s="221"/>
      <c r="J6" s="221"/>
      <c r="K6" s="4"/>
      <c r="L6" s="222"/>
      <c r="M6" s="222"/>
    </row>
    <row r="7" spans="1:13" x14ac:dyDescent="0.3">
      <c r="A7" s="223" t="s">
        <v>27676</v>
      </c>
      <c r="B7" s="224"/>
      <c r="C7" s="224"/>
      <c r="D7" s="224"/>
      <c r="E7" s="224"/>
      <c r="F7" s="263"/>
      <c r="G7" s="103"/>
      <c r="H7" s="220"/>
      <c r="I7" s="113"/>
      <c r="J7" s="113"/>
      <c r="K7" s="4"/>
      <c r="L7" s="4"/>
      <c r="M7" s="4"/>
    </row>
    <row r="8" spans="1:13" x14ac:dyDescent="0.3">
      <c r="A8" s="225" t="s">
        <v>175</v>
      </c>
      <c r="B8" s="73"/>
      <c r="C8" s="73"/>
      <c r="D8" s="52">
        <v>1</v>
      </c>
      <c r="E8" s="52">
        <v>1</v>
      </c>
      <c r="F8" s="264"/>
      <c r="G8" s="205"/>
      <c r="H8" s="113"/>
      <c r="I8" s="226"/>
      <c r="J8" s="227"/>
      <c r="K8" s="4"/>
      <c r="L8" s="228"/>
      <c r="M8" s="229"/>
    </row>
    <row r="9" spans="1:13" x14ac:dyDescent="0.3">
      <c r="A9" s="225" t="s">
        <v>430</v>
      </c>
      <c r="B9" s="73"/>
      <c r="C9" s="230">
        <v>0</v>
      </c>
      <c r="D9" s="52">
        <v>1</v>
      </c>
      <c r="E9" s="52"/>
      <c r="F9" s="265" t="s">
        <v>27831</v>
      </c>
      <c r="G9" s="205"/>
      <c r="H9" s="113"/>
      <c r="I9" s="226"/>
      <c r="J9" s="227"/>
      <c r="K9" s="4"/>
      <c r="L9" s="228"/>
      <c r="M9" s="229"/>
    </row>
    <row r="10" spans="1:13" x14ac:dyDescent="0.3">
      <c r="A10" s="225" t="s">
        <v>459</v>
      </c>
      <c r="B10" s="73"/>
      <c r="C10" s="73"/>
      <c r="D10" s="52">
        <v>1</v>
      </c>
      <c r="E10" s="52">
        <v>1</v>
      </c>
      <c r="F10" s="264"/>
      <c r="G10" s="205"/>
      <c r="H10" s="113"/>
      <c r="I10" s="226"/>
      <c r="J10" s="227"/>
      <c r="K10" s="4"/>
      <c r="L10" s="228"/>
      <c r="M10" s="229"/>
    </row>
    <row r="11" spans="1:13" x14ac:dyDescent="0.3">
      <c r="A11" s="225" t="s">
        <v>579</v>
      </c>
      <c r="B11" s="73"/>
      <c r="C11" s="73"/>
      <c r="D11" s="52">
        <v>1</v>
      </c>
      <c r="E11" s="52"/>
      <c r="F11" s="264"/>
      <c r="G11" s="205"/>
      <c r="H11" s="113"/>
      <c r="I11" s="226"/>
      <c r="J11" s="227"/>
      <c r="K11" s="4"/>
      <c r="L11" s="228"/>
      <c r="M11" s="229"/>
    </row>
    <row r="12" spans="1:13" x14ac:dyDescent="0.3">
      <c r="A12" s="225" t="s">
        <v>812</v>
      </c>
      <c r="B12" s="73"/>
      <c r="C12" s="73"/>
      <c r="D12" s="52">
        <v>1</v>
      </c>
      <c r="E12" s="52">
        <v>1</v>
      </c>
      <c r="F12" s="266" t="s">
        <v>27832</v>
      </c>
      <c r="G12" s="205"/>
      <c r="H12" s="113"/>
      <c r="I12" s="226"/>
      <c r="J12" s="227"/>
      <c r="K12" s="4"/>
      <c r="L12" s="228"/>
      <c r="M12" s="229"/>
    </row>
    <row r="13" spans="1:13" x14ac:dyDescent="0.3">
      <c r="A13" s="225" t="s">
        <v>920</v>
      </c>
      <c r="B13" s="73"/>
      <c r="C13" s="73"/>
      <c r="D13" s="52">
        <v>1</v>
      </c>
      <c r="E13" s="52"/>
      <c r="F13" s="264"/>
      <c r="G13" s="205"/>
      <c r="H13" s="113"/>
      <c r="I13" s="226"/>
      <c r="J13" s="227"/>
      <c r="K13" s="4"/>
      <c r="L13" s="228"/>
      <c r="M13" s="229"/>
    </row>
    <row r="14" spans="1:13" x14ac:dyDescent="0.3">
      <c r="A14" s="223" t="s">
        <v>27679</v>
      </c>
      <c r="B14" s="224"/>
      <c r="C14" s="231">
        <f>SUM(C8:C13)</f>
        <v>0</v>
      </c>
      <c r="D14" s="231">
        <f>SUM(D8:D13)</f>
        <v>6</v>
      </c>
      <c r="E14" s="231">
        <f>SUM(E8:E13)</f>
        <v>3</v>
      </c>
      <c r="F14" s="267"/>
      <c r="G14" s="205"/>
      <c r="H14" s="113"/>
      <c r="I14" s="226"/>
      <c r="J14" s="227"/>
      <c r="K14" s="4"/>
      <c r="L14" s="228"/>
      <c r="M14" s="229"/>
    </row>
    <row r="15" spans="1:13" x14ac:dyDescent="0.3">
      <c r="A15" s="225"/>
      <c r="B15" s="73"/>
      <c r="C15" s="73"/>
      <c r="D15" s="73"/>
      <c r="E15" s="73"/>
      <c r="F15" s="264"/>
      <c r="G15" s="205"/>
      <c r="H15" s="113"/>
      <c r="I15" s="226"/>
      <c r="J15" s="227"/>
      <c r="K15" s="4"/>
      <c r="L15" s="228"/>
      <c r="M15" s="229"/>
    </row>
    <row r="16" spans="1:13" x14ac:dyDescent="0.3">
      <c r="A16" s="223" t="s">
        <v>27680</v>
      </c>
      <c r="B16" s="224"/>
      <c r="C16" s="224"/>
      <c r="D16" s="224"/>
      <c r="E16" s="224"/>
      <c r="F16" s="267"/>
      <c r="G16" s="205"/>
      <c r="H16" s="113"/>
      <c r="I16" s="226"/>
      <c r="J16" s="227"/>
      <c r="K16" s="4"/>
      <c r="L16" s="228"/>
      <c r="M16" s="229"/>
    </row>
    <row r="17" spans="1:13" x14ac:dyDescent="0.3">
      <c r="A17" s="225" t="s">
        <v>27681</v>
      </c>
      <c r="B17" s="73"/>
      <c r="C17" s="52"/>
      <c r="D17" s="52">
        <v>1</v>
      </c>
      <c r="E17" s="232">
        <v>1</v>
      </c>
      <c r="F17" s="264"/>
      <c r="G17" s="205"/>
      <c r="H17" s="113"/>
      <c r="I17" s="226"/>
      <c r="J17" s="227"/>
      <c r="K17" s="4"/>
      <c r="L17" s="228"/>
      <c r="M17" s="229"/>
    </row>
    <row r="18" spans="1:13" x14ac:dyDescent="0.3">
      <c r="A18" s="225" t="s">
        <v>626</v>
      </c>
      <c r="B18" s="73"/>
      <c r="C18" s="52"/>
      <c r="D18" s="52">
        <v>1</v>
      </c>
      <c r="E18" s="52"/>
      <c r="F18" s="264"/>
      <c r="G18" s="205"/>
      <c r="H18" s="229"/>
      <c r="I18" s="125"/>
      <c r="J18" s="233"/>
      <c r="K18" s="4"/>
      <c r="L18" s="234"/>
      <c r="M18" s="235"/>
    </row>
    <row r="19" spans="1:13" x14ac:dyDescent="0.3">
      <c r="A19" s="225" t="s">
        <v>1017</v>
      </c>
      <c r="B19" s="73"/>
      <c r="C19" s="73"/>
      <c r="D19" s="236"/>
      <c r="E19" s="8"/>
      <c r="F19" s="268"/>
      <c r="G19" s="205"/>
    </row>
    <row r="20" spans="1:13" x14ac:dyDescent="0.3">
      <c r="A20" s="225" t="s">
        <v>27682</v>
      </c>
      <c r="B20" s="73"/>
      <c r="C20" s="73"/>
      <c r="D20" s="73"/>
      <c r="E20" s="73"/>
      <c r="F20" s="264"/>
      <c r="G20" s="205"/>
    </row>
    <row r="21" spans="1:13" x14ac:dyDescent="0.3">
      <c r="A21" s="223" t="s">
        <v>27683</v>
      </c>
      <c r="B21" s="224"/>
      <c r="C21" s="231">
        <f>SUM(C17:C20)</f>
        <v>0</v>
      </c>
      <c r="D21" s="231">
        <f>SUM(D17:D20)</f>
        <v>2</v>
      </c>
      <c r="E21" s="231">
        <f>SUM(E17:E20)</f>
        <v>1</v>
      </c>
      <c r="F21" s="267"/>
      <c r="G21" s="205"/>
    </row>
    <row r="22" spans="1:13" x14ac:dyDescent="0.3">
      <c r="A22" s="225"/>
      <c r="B22" s="73"/>
      <c r="C22" s="73"/>
      <c r="D22" s="73"/>
      <c r="E22" s="73"/>
      <c r="F22" s="264"/>
      <c r="G22" s="205"/>
    </row>
    <row r="23" spans="1:13" x14ac:dyDescent="0.3">
      <c r="A23" s="223" t="s">
        <v>27684</v>
      </c>
      <c r="B23" s="224"/>
      <c r="C23" s="224"/>
      <c r="D23" s="224"/>
      <c r="E23" s="224"/>
      <c r="F23" s="267"/>
      <c r="G23" s="205"/>
    </row>
    <row r="24" spans="1:13" x14ac:dyDescent="0.3">
      <c r="A24" s="225" t="s">
        <v>190</v>
      </c>
      <c r="B24" s="73"/>
      <c r="C24" s="73"/>
      <c r="D24" s="52">
        <v>1</v>
      </c>
      <c r="E24" s="52">
        <v>1</v>
      </c>
      <c r="F24" s="264"/>
      <c r="G24" s="205"/>
    </row>
    <row r="25" spans="1:13" x14ac:dyDescent="0.3">
      <c r="A25" s="225" t="s">
        <v>27685</v>
      </c>
      <c r="B25" s="73"/>
      <c r="C25" s="73"/>
      <c r="D25" s="52">
        <v>1</v>
      </c>
      <c r="E25" s="52"/>
      <c r="F25" s="264"/>
      <c r="G25" s="205"/>
      <c r="J25" s="206"/>
    </row>
    <row r="26" spans="1:13" x14ac:dyDescent="0.3">
      <c r="A26" s="225" t="s">
        <v>444</v>
      </c>
      <c r="B26" s="73"/>
      <c r="C26" s="237"/>
      <c r="D26" s="52">
        <v>1</v>
      </c>
      <c r="E26" s="52">
        <v>1</v>
      </c>
      <c r="F26" s="269"/>
      <c r="G26" s="205"/>
      <c r="H26" s="73"/>
      <c r="I26" s="238"/>
      <c r="J26" s="73"/>
    </row>
    <row r="27" spans="1:13" x14ac:dyDescent="0.3">
      <c r="A27" s="225" t="s">
        <v>769</v>
      </c>
      <c r="B27" s="73"/>
      <c r="C27" s="239">
        <v>1</v>
      </c>
      <c r="D27" s="52">
        <v>1</v>
      </c>
      <c r="E27" s="52">
        <v>1</v>
      </c>
      <c r="F27" s="270" t="s">
        <v>27678</v>
      </c>
      <c r="G27" s="205"/>
      <c r="H27" s="103"/>
      <c r="I27" s="103"/>
      <c r="J27" s="103"/>
    </row>
    <row r="28" spans="1:13" x14ac:dyDescent="0.3">
      <c r="A28" s="225" t="s">
        <v>925</v>
      </c>
      <c r="B28" s="73"/>
      <c r="C28" s="73"/>
      <c r="D28" s="52">
        <v>1</v>
      </c>
      <c r="E28" s="52">
        <v>1</v>
      </c>
      <c r="F28" s="271" t="s">
        <v>27833</v>
      </c>
      <c r="G28" s="205"/>
      <c r="H28" s="205"/>
      <c r="I28" s="73"/>
      <c r="J28" s="240"/>
    </row>
    <row r="29" spans="1:13" x14ac:dyDescent="0.3">
      <c r="A29" s="225" t="s">
        <v>958</v>
      </c>
      <c r="B29" s="73"/>
      <c r="C29" s="73"/>
      <c r="D29" s="73"/>
      <c r="E29" s="73"/>
      <c r="F29" s="264"/>
      <c r="G29" s="205"/>
      <c r="H29" s="205"/>
      <c r="I29" s="73"/>
      <c r="J29" s="240"/>
    </row>
    <row r="30" spans="1:13" x14ac:dyDescent="0.3">
      <c r="A30" s="223" t="s">
        <v>27686</v>
      </c>
      <c r="B30" s="224"/>
      <c r="C30" s="231">
        <f>SUM(C24:C29)</f>
        <v>1</v>
      </c>
      <c r="D30" s="231">
        <f>SUM(D24:D29)</f>
        <v>5</v>
      </c>
      <c r="E30" s="231">
        <f>SUM(E24:E29)</f>
        <v>4</v>
      </c>
      <c r="F30" s="267"/>
      <c r="G30" s="205"/>
      <c r="H30" s="205"/>
      <c r="I30" s="73"/>
      <c r="J30" s="240"/>
    </row>
    <row r="31" spans="1:13" x14ac:dyDescent="0.3">
      <c r="A31" s="225"/>
      <c r="B31" s="73"/>
      <c r="C31" s="73"/>
      <c r="D31" s="73"/>
      <c r="E31" s="73"/>
      <c r="F31" s="264"/>
      <c r="G31" s="205"/>
      <c r="H31" s="205"/>
      <c r="I31" s="73"/>
      <c r="J31" s="240"/>
    </row>
    <row r="32" spans="1:13" x14ac:dyDescent="0.3">
      <c r="A32" s="223" t="s">
        <v>27687</v>
      </c>
      <c r="B32" s="224"/>
      <c r="C32" s="224"/>
      <c r="D32" s="224"/>
      <c r="E32" s="224"/>
      <c r="F32" s="267"/>
      <c r="G32" s="205"/>
      <c r="H32" s="205"/>
      <c r="I32" s="73"/>
      <c r="J32" s="240"/>
    </row>
    <row r="33" spans="1:10" x14ac:dyDescent="0.3">
      <c r="A33" s="225" t="s">
        <v>9</v>
      </c>
      <c r="B33" s="73"/>
      <c r="C33" s="241"/>
      <c r="D33" s="73"/>
      <c r="E33" s="52"/>
      <c r="F33" s="264"/>
      <c r="G33" s="205"/>
      <c r="H33" s="205"/>
      <c r="I33" s="73"/>
      <c r="J33" s="240"/>
    </row>
    <row r="34" spans="1:10" x14ac:dyDescent="0.3">
      <c r="A34" s="225" t="s">
        <v>200</v>
      </c>
      <c r="B34" s="73"/>
      <c r="C34" s="73"/>
      <c r="D34" s="73"/>
      <c r="E34" s="52"/>
      <c r="F34" s="264"/>
      <c r="G34" s="205"/>
      <c r="H34" s="205"/>
      <c r="I34" s="73"/>
      <c r="J34" s="240"/>
    </row>
    <row r="35" spans="1:10" x14ac:dyDescent="0.3">
      <c r="A35" s="225" t="s">
        <v>249</v>
      </c>
      <c r="B35" s="73"/>
      <c r="C35" s="230">
        <v>0</v>
      </c>
      <c r="D35" s="52">
        <v>1</v>
      </c>
      <c r="E35" s="52"/>
      <c r="F35" s="265" t="s">
        <v>27834</v>
      </c>
      <c r="G35" s="205"/>
      <c r="H35" s="205"/>
      <c r="I35" s="73"/>
      <c r="J35" s="240"/>
    </row>
    <row r="36" spans="1:10" x14ac:dyDescent="0.3">
      <c r="A36" s="225" t="s">
        <v>378</v>
      </c>
      <c r="B36" s="73"/>
      <c r="C36" s="73"/>
      <c r="D36" s="73"/>
      <c r="E36" s="52"/>
      <c r="F36" s="259" t="s">
        <v>27689</v>
      </c>
      <c r="G36" s="205"/>
      <c r="H36" s="205"/>
      <c r="I36" s="73"/>
      <c r="J36" s="240"/>
    </row>
    <row r="37" spans="1:10" x14ac:dyDescent="0.3">
      <c r="A37" s="225" t="s">
        <v>533</v>
      </c>
      <c r="B37" s="73"/>
      <c r="C37" s="73"/>
      <c r="D37" s="73"/>
      <c r="E37" s="52"/>
      <c r="F37" s="264"/>
      <c r="G37" s="205"/>
      <c r="H37" s="205"/>
      <c r="I37" s="73"/>
      <c r="J37" s="240"/>
    </row>
    <row r="38" spans="1:10" x14ac:dyDescent="0.3">
      <c r="A38" s="225" t="s">
        <v>651</v>
      </c>
      <c r="B38" s="73"/>
      <c r="C38" s="73"/>
      <c r="D38" s="52">
        <v>1</v>
      </c>
      <c r="E38" s="52"/>
      <c r="F38" s="264"/>
      <c r="G38" s="205"/>
      <c r="H38" s="205"/>
      <c r="I38" s="73"/>
      <c r="J38" s="205"/>
    </row>
    <row r="39" spans="1:10" x14ac:dyDescent="0.3">
      <c r="A39" s="225" t="s">
        <v>814</v>
      </c>
      <c r="B39" s="73"/>
      <c r="C39" s="73"/>
      <c r="D39" s="73"/>
      <c r="E39" s="52"/>
      <c r="F39" s="264"/>
      <c r="G39" s="205"/>
    </row>
    <row r="40" spans="1:10" x14ac:dyDescent="0.3">
      <c r="A40" s="225" t="s">
        <v>843</v>
      </c>
      <c r="B40" s="73"/>
      <c r="C40" s="73"/>
      <c r="D40" s="52">
        <v>1</v>
      </c>
      <c r="E40" s="52"/>
      <c r="F40" s="264"/>
      <c r="G40" s="205"/>
    </row>
    <row r="41" spans="1:10" x14ac:dyDescent="0.3">
      <c r="A41" s="223" t="s">
        <v>27690</v>
      </c>
      <c r="B41" s="231" t="s">
        <v>27627</v>
      </c>
      <c r="C41" s="231">
        <f t="shared" ref="C41:E41" si="0">SUM(C33:C40)</f>
        <v>0</v>
      </c>
      <c r="D41" s="231">
        <f t="shared" si="0"/>
        <v>3</v>
      </c>
      <c r="E41" s="231">
        <f t="shared" si="0"/>
        <v>0</v>
      </c>
      <c r="F41" s="267"/>
      <c r="G41" s="205"/>
    </row>
    <row r="42" spans="1:10" x14ac:dyDescent="0.3">
      <c r="A42" s="225"/>
      <c r="B42" s="73"/>
      <c r="C42" s="73"/>
      <c r="D42" s="73"/>
      <c r="E42" s="73"/>
      <c r="F42" s="264"/>
      <c r="G42" s="205"/>
    </row>
    <row r="43" spans="1:10" x14ac:dyDescent="0.3">
      <c r="A43" s="223" t="s">
        <v>27691</v>
      </c>
      <c r="B43" s="224"/>
      <c r="C43" s="224"/>
      <c r="D43" s="224"/>
      <c r="E43" s="224"/>
      <c r="F43" s="267"/>
      <c r="G43" s="205"/>
    </row>
    <row r="44" spans="1:10" x14ac:dyDescent="0.3">
      <c r="A44" s="225" t="s">
        <v>282</v>
      </c>
      <c r="B44" s="73"/>
      <c r="C44" s="239">
        <v>1</v>
      </c>
      <c r="D44" s="52">
        <v>1</v>
      </c>
      <c r="E44" s="73"/>
      <c r="F44" s="264"/>
      <c r="G44" s="205"/>
    </row>
    <row r="45" spans="1:10" x14ac:dyDescent="0.3">
      <c r="A45" s="225" t="s">
        <v>314</v>
      </c>
      <c r="B45" s="73"/>
      <c r="C45" s="239">
        <v>1</v>
      </c>
      <c r="D45" s="52">
        <v>1</v>
      </c>
      <c r="E45" s="73"/>
      <c r="F45" s="264"/>
      <c r="G45" s="205"/>
    </row>
    <row r="46" spans="1:10" x14ac:dyDescent="0.3">
      <c r="A46" s="225" t="s">
        <v>476</v>
      </c>
      <c r="B46" s="73"/>
      <c r="C46" s="239">
        <v>1</v>
      </c>
      <c r="D46" s="52" t="s">
        <v>27627</v>
      </c>
      <c r="E46" s="73"/>
      <c r="F46" s="264"/>
      <c r="G46" s="205"/>
    </row>
    <row r="47" spans="1:10" x14ac:dyDescent="0.3">
      <c r="A47" s="225" t="s">
        <v>514</v>
      </c>
      <c r="B47" s="73"/>
      <c r="C47" s="242"/>
      <c r="D47" s="52" t="s">
        <v>27627</v>
      </c>
      <c r="E47" s="73"/>
      <c r="F47" s="264"/>
      <c r="G47" s="205"/>
    </row>
    <row r="48" spans="1:10" x14ac:dyDescent="0.3">
      <c r="A48" s="225" t="s">
        <v>701</v>
      </c>
      <c r="B48" s="73"/>
      <c r="C48" s="239">
        <v>1</v>
      </c>
      <c r="D48" s="52">
        <v>1</v>
      </c>
      <c r="E48" s="73"/>
      <c r="F48" s="264"/>
      <c r="G48" s="205"/>
    </row>
    <row r="49" spans="1:7" x14ac:dyDescent="0.3">
      <c r="A49" s="225" t="s">
        <v>968</v>
      </c>
      <c r="B49" s="73"/>
      <c r="C49" s="52"/>
      <c r="D49" s="52">
        <v>1</v>
      </c>
      <c r="E49" s="73"/>
      <c r="F49" s="264"/>
      <c r="G49" s="205"/>
    </row>
    <row r="50" spans="1:7" x14ac:dyDescent="0.3">
      <c r="A50" s="223" t="s">
        <v>27692</v>
      </c>
      <c r="B50" s="231" t="s">
        <v>27627</v>
      </c>
      <c r="C50" s="231">
        <f t="shared" ref="C50:E50" si="1">SUM(C44:C49)</f>
        <v>4</v>
      </c>
      <c r="D50" s="231">
        <f t="shared" si="1"/>
        <v>4</v>
      </c>
      <c r="E50" s="231">
        <f t="shared" si="1"/>
        <v>0</v>
      </c>
      <c r="F50" s="267"/>
      <c r="G50" s="205"/>
    </row>
    <row r="51" spans="1:7" x14ac:dyDescent="0.3">
      <c r="A51" s="225"/>
      <c r="B51" s="73"/>
      <c r="C51" s="73"/>
      <c r="D51" s="73"/>
      <c r="E51" s="73"/>
      <c r="F51" s="264"/>
      <c r="G51" s="205"/>
    </row>
    <row r="52" spans="1:7" x14ac:dyDescent="0.3">
      <c r="A52" s="223" t="s">
        <v>27693</v>
      </c>
      <c r="B52" s="224"/>
      <c r="C52" s="224"/>
      <c r="D52" s="224"/>
      <c r="E52" s="224"/>
      <c r="F52" s="267"/>
      <c r="G52" s="205"/>
    </row>
    <row r="53" spans="1:7" x14ac:dyDescent="0.3">
      <c r="A53" s="225" t="s">
        <v>61</v>
      </c>
      <c r="B53" s="73"/>
      <c r="C53" s="73"/>
      <c r="D53" s="73"/>
      <c r="E53" s="73"/>
      <c r="F53" s="264"/>
      <c r="G53" s="205"/>
    </row>
    <row r="54" spans="1:7" x14ac:dyDescent="0.3">
      <c r="A54" s="225" t="s">
        <v>405</v>
      </c>
      <c r="B54" s="73"/>
      <c r="C54" s="73"/>
      <c r="D54" s="52">
        <v>1</v>
      </c>
      <c r="E54" s="73"/>
      <c r="F54" s="264"/>
      <c r="G54" s="205"/>
    </row>
    <row r="55" spans="1:7" x14ac:dyDescent="0.3">
      <c r="A55" s="225" t="s">
        <v>607</v>
      </c>
      <c r="B55" s="73"/>
      <c r="C55" s="243">
        <v>1</v>
      </c>
      <c r="D55" s="52">
        <v>1</v>
      </c>
      <c r="E55" s="73"/>
      <c r="F55" s="264"/>
      <c r="G55" s="205"/>
    </row>
    <row r="56" spans="1:7" x14ac:dyDescent="0.3">
      <c r="A56" s="225" t="s">
        <v>735</v>
      </c>
      <c r="B56" s="73"/>
      <c r="C56" s="73"/>
      <c r="D56" s="73"/>
      <c r="E56" s="73"/>
      <c r="F56" s="264"/>
      <c r="G56" s="205"/>
    </row>
    <row r="57" spans="1:7" x14ac:dyDescent="0.3">
      <c r="A57" s="225" t="s">
        <v>858</v>
      </c>
      <c r="B57" s="52" t="s">
        <v>27627</v>
      </c>
      <c r="C57" s="239">
        <v>1</v>
      </c>
      <c r="D57" s="52">
        <v>1</v>
      </c>
      <c r="E57" s="52">
        <v>1</v>
      </c>
      <c r="F57" s="272" t="s">
        <v>27677</v>
      </c>
      <c r="G57" s="205"/>
    </row>
    <row r="58" spans="1:7" x14ac:dyDescent="0.3">
      <c r="A58" s="223" t="s">
        <v>27694</v>
      </c>
      <c r="B58" s="231" t="s">
        <v>27627</v>
      </c>
      <c r="C58" s="231">
        <f t="shared" ref="C58:E58" si="2">SUM(C52:C57)</f>
        <v>2</v>
      </c>
      <c r="D58" s="231">
        <f t="shared" si="2"/>
        <v>3</v>
      </c>
      <c r="E58" s="231">
        <f t="shared" si="2"/>
        <v>1</v>
      </c>
      <c r="F58" s="267"/>
      <c r="G58" s="205"/>
    </row>
    <row r="59" spans="1:7" x14ac:dyDescent="0.3">
      <c r="A59" s="225"/>
      <c r="B59" s="73"/>
      <c r="C59" s="73"/>
      <c r="D59" s="73"/>
      <c r="E59" s="73"/>
      <c r="F59" s="264"/>
      <c r="G59" s="205"/>
    </row>
    <row r="60" spans="1:7" x14ac:dyDescent="0.3">
      <c r="A60" s="223" t="s">
        <v>27695</v>
      </c>
      <c r="B60" s="224"/>
      <c r="C60" s="224"/>
      <c r="D60" s="224"/>
      <c r="E60" s="224"/>
      <c r="F60" s="267"/>
      <c r="G60" s="205"/>
    </row>
    <row r="61" spans="1:7" x14ac:dyDescent="0.3">
      <c r="A61" s="225" t="s">
        <v>352</v>
      </c>
      <c r="B61" s="73"/>
      <c r="C61" s="73"/>
      <c r="D61" s="73"/>
      <c r="E61" s="73"/>
      <c r="F61" s="264"/>
      <c r="G61" s="205"/>
    </row>
    <row r="62" spans="1:7" x14ac:dyDescent="0.3">
      <c r="A62" s="225" t="s">
        <v>368</v>
      </c>
      <c r="B62" s="73"/>
      <c r="C62" s="239">
        <v>1</v>
      </c>
      <c r="D62" s="52" t="s">
        <v>27627</v>
      </c>
      <c r="E62" s="52"/>
      <c r="F62" s="264"/>
      <c r="G62" s="205"/>
    </row>
    <row r="63" spans="1:7" x14ac:dyDescent="0.3">
      <c r="A63" s="225" t="s">
        <v>545</v>
      </c>
      <c r="B63" s="73"/>
      <c r="C63" s="239">
        <v>1</v>
      </c>
      <c r="D63" s="52">
        <v>1</v>
      </c>
      <c r="E63" s="52"/>
      <c r="F63" s="264"/>
      <c r="G63" s="205"/>
    </row>
    <row r="64" spans="1:7" x14ac:dyDescent="0.3">
      <c r="A64" s="225" t="s">
        <v>569</v>
      </c>
      <c r="B64" s="73"/>
      <c r="C64" s="73"/>
      <c r="D64" s="73"/>
      <c r="E64" s="73"/>
      <c r="F64" s="264"/>
      <c r="G64" s="205"/>
    </row>
    <row r="65" spans="1:11" x14ac:dyDescent="0.3">
      <c r="A65" s="223" t="s">
        <v>27696</v>
      </c>
      <c r="B65" s="231" t="s">
        <v>27627</v>
      </c>
      <c r="C65" s="231">
        <f t="shared" ref="C65:E65" si="3">SUM(C61:C64)</f>
        <v>2</v>
      </c>
      <c r="D65" s="231">
        <f t="shared" si="3"/>
        <v>1</v>
      </c>
      <c r="E65" s="231">
        <f t="shared" si="3"/>
        <v>0</v>
      </c>
      <c r="F65" s="267"/>
      <c r="G65" s="205"/>
    </row>
    <row r="66" spans="1:11" x14ac:dyDescent="0.3">
      <c r="A66" s="225"/>
      <c r="B66" s="73"/>
      <c r="C66" s="73"/>
      <c r="D66" s="73"/>
      <c r="E66" s="73"/>
      <c r="F66" s="264"/>
      <c r="G66" s="205"/>
    </row>
    <row r="67" spans="1:11" x14ac:dyDescent="0.3">
      <c r="A67" s="223" t="s">
        <v>27697</v>
      </c>
      <c r="B67" s="224"/>
      <c r="C67" s="224"/>
      <c r="D67" s="224"/>
      <c r="E67" s="224"/>
      <c r="F67" s="267"/>
      <c r="G67" s="205"/>
    </row>
    <row r="68" spans="1:11" x14ac:dyDescent="0.3">
      <c r="A68" s="225" t="s">
        <v>152</v>
      </c>
      <c r="B68" s="73"/>
      <c r="C68" s="73"/>
      <c r="D68" s="52">
        <v>1</v>
      </c>
      <c r="E68" s="73"/>
      <c r="F68" s="264"/>
      <c r="G68" s="205"/>
    </row>
    <row r="69" spans="1:11" x14ac:dyDescent="0.3">
      <c r="A69" s="225" t="s">
        <v>563</v>
      </c>
      <c r="B69" s="73"/>
      <c r="C69" s="243">
        <v>1</v>
      </c>
      <c r="D69" s="52" t="s">
        <v>27627</v>
      </c>
      <c r="E69" s="52" t="s">
        <v>27627</v>
      </c>
      <c r="F69" s="264"/>
      <c r="G69" s="205"/>
    </row>
    <row r="70" spans="1:11" x14ac:dyDescent="0.3">
      <c r="A70" s="225" t="s">
        <v>691</v>
      </c>
      <c r="B70" s="73"/>
      <c r="C70" s="73"/>
      <c r="D70" s="73"/>
      <c r="E70" s="73"/>
      <c r="F70" s="264"/>
      <c r="G70" s="205"/>
    </row>
    <row r="71" spans="1:11" x14ac:dyDescent="0.3">
      <c r="A71" s="225" t="s">
        <v>835</v>
      </c>
      <c r="B71" s="73"/>
      <c r="C71" s="73"/>
      <c r="D71" s="73"/>
      <c r="E71" s="73"/>
      <c r="F71" s="264"/>
      <c r="G71" s="205"/>
    </row>
    <row r="72" spans="1:11" x14ac:dyDescent="0.3">
      <c r="A72" s="225" t="s">
        <v>902</v>
      </c>
      <c r="B72" s="73"/>
      <c r="C72" s="232"/>
      <c r="D72" s="52">
        <v>1</v>
      </c>
      <c r="E72" s="73"/>
      <c r="F72" s="264"/>
      <c r="G72" s="205"/>
    </row>
    <row r="73" spans="1:11" x14ac:dyDescent="0.3">
      <c r="A73" s="225" t="s">
        <v>1003</v>
      </c>
      <c r="B73" s="73"/>
      <c r="C73" s="73"/>
      <c r="D73" s="73"/>
      <c r="E73" s="73"/>
      <c r="F73" s="264"/>
      <c r="G73" s="205"/>
    </row>
    <row r="74" spans="1:11" x14ac:dyDescent="0.3">
      <c r="A74" s="223" t="s">
        <v>27698</v>
      </c>
      <c r="B74" s="231" t="s">
        <v>27627</v>
      </c>
      <c r="C74" s="231">
        <f t="shared" ref="C74:E74" si="4">SUM(C68:C73)</f>
        <v>1</v>
      </c>
      <c r="D74" s="231">
        <f t="shared" si="4"/>
        <v>2</v>
      </c>
      <c r="E74" s="231">
        <f t="shared" si="4"/>
        <v>0</v>
      </c>
      <c r="F74" s="267"/>
      <c r="G74" s="205"/>
    </row>
    <row r="75" spans="1:11" x14ac:dyDescent="0.3">
      <c r="A75" s="225"/>
      <c r="B75" s="73"/>
      <c r="C75" s="73"/>
      <c r="D75" s="73"/>
      <c r="E75" s="73"/>
      <c r="F75" s="264"/>
      <c r="G75" s="205"/>
    </row>
    <row r="76" spans="1:11" x14ac:dyDescent="0.3">
      <c r="A76" s="223" t="s">
        <v>27699</v>
      </c>
      <c r="B76" s="224"/>
      <c r="C76" s="224"/>
      <c r="D76" s="224"/>
      <c r="E76" s="224"/>
      <c r="F76" s="267"/>
      <c r="G76" s="205"/>
    </row>
    <row r="77" spans="1:11" x14ac:dyDescent="0.3">
      <c r="A77" s="225" t="s">
        <v>41</v>
      </c>
      <c r="B77" s="73"/>
      <c r="C77" s="239">
        <v>1</v>
      </c>
      <c r="D77" s="52">
        <v>1</v>
      </c>
      <c r="E77" s="52"/>
      <c r="F77" s="272" t="s">
        <v>27688</v>
      </c>
      <c r="G77" s="205"/>
      <c r="H77" s="215"/>
      <c r="I77" s="215"/>
      <c r="J77" s="215"/>
      <c r="K77" s="215"/>
    </row>
    <row r="78" spans="1:11" x14ac:dyDescent="0.3">
      <c r="A78" s="225" t="s">
        <v>71</v>
      </c>
      <c r="B78" s="73"/>
      <c r="C78" s="244">
        <v>1</v>
      </c>
      <c r="D78" s="52">
        <v>1</v>
      </c>
      <c r="E78" s="52"/>
      <c r="F78" s="272" t="s">
        <v>27835</v>
      </c>
      <c r="G78" s="205"/>
      <c r="H78" s="215"/>
      <c r="I78" s="215"/>
      <c r="J78" s="215"/>
      <c r="K78" s="215"/>
    </row>
    <row r="79" spans="1:11" x14ac:dyDescent="0.3">
      <c r="A79" s="225" t="s">
        <v>109</v>
      </c>
      <c r="B79" s="73"/>
      <c r="C79" s="230">
        <v>1</v>
      </c>
      <c r="D79" s="52">
        <v>1</v>
      </c>
      <c r="E79" s="52"/>
      <c r="F79" s="272" t="s">
        <v>27836</v>
      </c>
      <c r="G79" s="205"/>
      <c r="H79" s="215"/>
      <c r="I79" s="215"/>
      <c r="J79" s="215"/>
      <c r="K79" s="215"/>
    </row>
    <row r="80" spans="1:11" x14ac:dyDescent="0.3">
      <c r="A80" s="225" t="s">
        <v>276</v>
      </c>
      <c r="B80" s="73"/>
      <c r="C80" s="73"/>
      <c r="D80" s="73"/>
      <c r="E80" s="52"/>
      <c r="F80" s="264"/>
      <c r="G80" s="205"/>
      <c r="H80" s="215"/>
      <c r="I80" s="215"/>
      <c r="J80" s="215"/>
      <c r="K80" s="215"/>
    </row>
    <row r="81" spans="1:11" x14ac:dyDescent="0.3">
      <c r="A81" s="225" t="s">
        <v>27700</v>
      </c>
      <c r="B81" s="73"/>
      <c r="C81" s="73"/>
      <c r="D81" s="73"/>
      <c r="E81" s="73"/>
      <c r="F81" s="264"/>
      <c r="G81" s="205"/>
      <c r="H81" s="215"/>
      <c r="I81" s="215"/>
      <c r="J81" s="215"/>
      <c r="K81" s="215"/>
    </row>
    <row r="82" spans="1:11" x14ac:dyDescent="0.3">
      <c r="A82" s="225" t="s">
        <v>27701</v>
      </c>
      <c r="B82" s="73"/>
      <c r="C82" s="73"/>
      <c r="D82" s="73"/>
      <c r="E82" s="73"/>
      <c r="F82" s="264"/>
      <c r="G82" s="205"/>
      <c r="H82" s="215"/>
      <c r="I82" s="215"/>
      <c r="J82" s="215"/>
      <c r="K82" s="215"/>
    </row>
    <row r="83" spans="1:11" x14ac:dyDescent="0.3">
      <c r="A83" s="225" t="s">
        <v>27702</v>
      </c>
      <c r="B83" s="73"/>
      <c r="C83" s="73"/>
      <c r="D83" s="73"/>
      <c r="E83" s="73"/>
      <c r="F83" s="264"/>
      <c r="G83" s="205"/>
      <c r="H83" s="215"/>
      <c r="I83" s="215"/>
      <c r="J83" s="215"/>
      <c r="K83" s="215"/>
    </row>
    <row r="84" spans="1:11" x14ac:dyDescent="0.3">
      <c r="A84" s="223" t="s">
        <v>27703</v>
      </c>
      <c r="B84" s="224"/>
      <c r="C84" s="231">
        <f>SUM(C77:C83)</f>
        <v>3</v>
      </c>
      <c r="D84" s="231">
        <f>SUM(D77:D83)</f>
        <v>3</v>
      </c>
      <c r="E84" s="231">
        <f>SUM(E77:E83)</f>
        <v>0</v>
      </c>
      <c r="F84" s="267"/>
      <c r="G84" s="205"/>
      <c r="H84" s="245"/>
      <c r="I84" s="245"/>
      <c r="J84" s="245"/>
      <c r="K84" s="245"/>
    </row>
    <row r="85" spans="1:11" x14ac:dyDescent="0.3">
      <c r="A85" s="225"/>
      <c r="B85" s="73"/>
      <c r="C85" s="73"/>
      <c r="D85" s="73"/>
      <c r="E85" s="73"/>
      <c r="F85" s="264"/>
      <c r="G85" s="205"/>
    </row>
    <row r="86" spans="1:11" x14ac:dyDescent="0.3">
      <c r="A86" s="223" t="s">
        <v>27704</v>
      </c>
      <c r="B86" s="224"/>
      <c r="C86" s="224"/>
      <c r="D86" s="224"/>
      <c r="E86" s="224"/>
      <c r="F86" s="267"/>
      <c r="G86" s="205"/>
    </row>
    <row r="87" spans="1:11" x14ac:dyDescent="0.3">
      <c r="A87" s="225" t="s">
        <v>37</v>
      </c>
      <c r="B87" s="73"/>
      <c r="C87" s="73"/>
      <c r="D87" s="52"/>
      <c r="E87" s="73">
        <v>1</v>
      </c>
      <c r="F87" s="273" t="s">
        <v>27705</v>
      </c>
      <c r="G87" s="205"/>
    </row>
    <row r="88" spans="1:11" x14ac:dyDescent="0.3">
      <c r="A88" s="225" t="s">
        <v>279</v>
      </c>
      <c r="B88" s="73"/>
      <c r="C88" s="73"/>
      <c r="D88" s="52"/>
      <c r="E88" s="73">
        <v>1</v>
      </c>
      <c r="F88" s="264"/>
      <c r="G88" s="205"/>
    </row>
    <row r="89" spans="1:11" x14ac:dyDescent="0.3">
      <c r="A89" s="225" t="s">
        <v>757</v>
      </c>
      <c r="B89" s="73"/>
      <c r="C89" s="52"/>
      <c r="D89" s="52">
        <v>1</v>
      </c>
      <c r="E89" s="73"/>
      <c r="F89" s="264"/>
      <c r="G89" s="205"/>
    </row>
    <row r="90" spans="1:11" x14ac:dyDescent="0.3">
      <c r="A90" s="225" t="s">
        <v>69</v>
      </c>
      <c r="B90" s="73"/>
      <c r="C90" s="73"/>
      <c r="D90" s="52">
        <v>1</v>
      </c>
      <c r="E90" s="73"/>
      <c r="F90" s="264"/>
      <c r="G90" s="205"/>
    </row>
    <row r="91" spans="1:11" x14ac:dyDescent="0.3">
      <c r="A91" s="223" t="s">
        <v>27706</v>
      </c>
      <c r="B91" s="224"/>
      <c r="C91" s="231">
        <f>SUM(C87:C90)</f>
        <v>0</v>
      </c>
      <c r="D91" s="231">
        <f>SUM(D87:D90)</f>
        <v>2</v>
      </c>
      <c r="E91" s="231">
        <f>SUM(E87:E90)</f>
        <v>2</v>
      </c>
      <c r="F91" s="267"/>
      <c r="G91" s="205"/>
    </row>
    <row r="92" spans="1:11" x14ac:dyDescent="0.3">
      <c r="A92" s="246"/>
    </row>
    <row r="93" spans="1:11" x14ac:dyDescent="0.3">
      <c r="A93" s="247" t="s">
        <v>27707</v>
      </c>
      <c r="C93" s="232">
        <f t="shared" ref="C93:E93" si="5">+C14+C21+C30+C41+C50+C58+C65+C74+C84+C91</f>
        <v>13</v>
      </c>
      <c r="D93" s="232">
        <f t="shared" si="5"/>
        <v>31</v>
      </c>
      <c r="E93" s="232">
        <f t="shared" si="5"/>
        <v>11</v>
      </c>
    </row>
    <row r="94" spans="1:11" x14ac:dyDescent="0.3">
      <c r="A94" s="247" t="s">
        <v>27384</v>
      </c>
      <c r="E94" s="125">
        <f>SUM(C93:E93)</f>
        <v>55</v>
      </c>
    </row>
    <row r="95" spans="1:11" x14ac:dyDescent="0.3">
      <c r="A95" s="10"/>
    </row>
    <row r="96" spans="1:11" s="4" customFormat="1" x14ac:dyDescent="0.3">
      <c r="A96" s="248" t="s">
        <v>27708</v>
      </c>
      <c r="F96" s="274"/>
    </row>
    <row r="97" spans="1:12" s="4" customFormat="1" ht="12.75" customHeight="1" x14ac:dyDescent="0.3">
      <c r="A97" s="328" t="s">
        <v>27837</v>
      </c>
      <c r="B97" s="328"/>
      <c r="C97" s="328"/>
      <c r="D97" s="328"/>
      <c r="E97" s="328"/>
      <c r="F97" s="328"/>
      <c r="G97" s="328"/>
      <c r="H97" s="328"/>
      <c r="I97" s="328"/>
      <c r="J97" s="328"/>
      <c r="K97" s="328"/>
      <c r="L97" s="328"/>
    </row>
    <row r="98" spans="1:12" s="207" customFormat="1" ht="12.75" customHeight="1" x14ac:dyDescent="0.3">
      <c r="A98" s="249"/>
      <c r="B98" s="249"/>
      <c r="C98" s="249"/>
      <c r="D98" s="249"/>
      <c r="E98" s="249"/>
      <c r="F98" s="275"/>
      <c r="G98" s="249"/>
      <c r="H98" s="249"/>
      <c r="I98" s="249"/>
      <c r="J98" s="249"/>
      <c r="K98" s="249"/>
      <c r="L98" s="249"/>
    </row>
    <row r="99" spans="1:12" x14ac:dyDescent="0.3">
      <c r="A99" s="8" t="s">
        <v>27838</v>
      </c>
    </row>
    <row r="100" spans="1:12" x14ac:dyDescent="0.3">
      <c r="A100" s="10"/>
    </row>
    <row r="101" spans="1:12" ht="15.6" customHeight="1" x14ac:dyDescent="0.3">
      <c r="A101" s="8" t="s">
        <v>27839</v>
      </c>
    </row>
    <row r="102" spans="1:12" ht="15.6" customHeight="1" x14ac:dyDescent="0.3">
      <c r="A102" s="250"/>
    </row>
    <row r="103" spans="1:12" s="84" customFormat="1" x14ac:dyDescent="0.3">
      <c r="A103" s="251" t="s">
        <v>27840</v>
      </c>
      <c r="B103" s="251"/>
      <c r="C103" s="251"/>
      <c r="D103" s="251"/>
      <c r="E103" s="251"/>
      <c r="F103" s="276"/>
      <c r="G103" s="251"/>
      <c r="H103" s="251"/>
      <c r="I103" s="251"/>
      <c r="J103" s="251"/>
      <c r="K103" s="251"/>
      <c r="L103" s="251"/>
    </row>
    <row r="104" spans="1:12" s="110" customFormat="1" ht="12.75" customHeight="1" x14ac:dyDescent="0.3">
      <c r="A104" s="117"/>
      <c r="B104" s="248"/>
      <c r="C104" s="252"/>
      <c r="D104" s="117"/>
      <c r="E104" s="117"/>
      <c r="F104" s="277"/>
      <c r="G104" s="248"/>
      <c r="H104" s="248"/>
      <c r="I104" s="248"/>
      <c r="J104" s="248"/>
      <c r="K104" s="248"/>
    </row>
    <row r="105" spans="1:12" x14ac:dyDescent="0.3">
      <c r="A105" s="8" t="s">
        <v>27841</v>
      </c>
    </row>
    <row r="106" spans="1:12" x14ac:dyDescent="0.3">
      <c r="A106" s="10"/>
    </row>
    <row r="107" spans="1:12" x14ac:dyDescent="0.3">
      <c r="A107" s="8" t="s">
        <v>27842</v>
      </c>
    </row>
    <row r="108" spans="1:12" x14ac:dyDescent="0.3">
      <c r="A108" s="8"/>
    </row>
    <row r="109" spans="1:12" x14ac:dyDescent="0.3">
      <c r="A109" s="8" t="s">
        <v>27843</v>
      </c>
    </row>
    <row r="110" spans="1:12" x14ac:dyDescent="0.3">
      <c r="A110" s="10"/>
    </row>
    <row r="111" spans="1:12" x14ac:dyDescent="0.3">
      <c r="A111" s="8" t="s">
        <v>27844</v>
      </c>
    </row>
    <row r="112" spans="1:12" x14ac:dyDescent="0.3">
      <c r="A112" s="8"/>
    </row>
    <row r="113" spans="1:12" s="110" customFormat="1" ht="12.75" customHeight="1" x14ac:dyDescent="0.3">
      <c r="A113" s="329" t="s">
        <v>27845</v>
      </c>
      <c r="B113" s="329"/>
      <c r="C113" s="329"/>
      <c r="D113" s="329"/>
      <c r="E113" s="329"/>
      <c r="F113" s="329"/>
      <c r="G113" s="329"/>
      <c r="H113" s="329"/>
      <c r="I113" s="329"/>
      <c r="J113" s="329"/>
      <c r="K113" s="117"/>
      <c r="L113" s="253" t="s">
        <v>27709</v>
      </c>
    </row>
    <row r="114" spans="1:12" x14ac:dyDescent="0.3">
      <c r="A114" s="254" t="s">
        <v>27710</v>
      </c>
      <c r="B114" s="208"/>
      <c r="C114" s="208"/>
      <c r="D114" s="208"/>
      <c r="E114" s="208"/>
      <c r="F114" s="278"/>
      <c r="G114" s="208"/>
      <c r="H114" s="208"/>
      <c r="I114" s="208"/>
      <c r="J114" s="208"/>
      <c r="K114" s="209"/>
      <c r="L114" s="209"/>
    </row>
    <row r="115" spans="1:12" s="10" customFormat="1" x14ac:dyDescent="0.3">
      <c r="A115" s="255"/>
      <c r="B115" s="209"/>
      <c r="C115" s="209"/>
      <c r="D115" s="209"/>
      <c r="E115" s="209"/>
      <c r="F115" s="279"/>
      <c r="G115" s="209"/>
      <c r="H115" s="209"/>
      <c r="I115" s="209"/>
      <c r="J115" s="209"/>
      <c r="K115" s="209"/>
      <c r="L115" s="209"/>
    </row>
    <row r="116" spans="1:12" x14ac:dyDescent="0.3">
      <c r="A116" s="330" t="s">
        <v>27846</v>
      </c>
      <c r="B116" s="331"/>
      <c r="C116" s="331"/>
      <c r="D116" s="331"/>
      <c r="E116" s="331"/>
      <c r="F116" s="331"/>
      <c r="G116" s="331"/>
      <c r="H116" s="331"/>
      <c r="I116" s="331"/>
      <c r="J116" s="331"/>
      <c r="K116" s="331"/>
      <c r="L116" s="331"/>
    </row>
    <row r="117" spans="1:12" x14ac:dyDescent="0.3">
      <c r="A117" s="254" t="s">
        <v>27711</v>
      </c>
      <c r="B117" s="208"/>
      <c r="C117" s="208"/>
      <c r="D117" s="208"/>
      <c r="E117" s="208"/>
      <c r="F117" s="278"/>
      <c r="G117" s="208"/>
      <c r="H117" s="208"/>
      <c r="I117" s="208"/>
      <c r="J117" s="208"/>
      <c r="K117" s="209"/>
      <c r="L117" s="209"/>
    </row>
    <row r="118" spans="1:12" s="10" customFormat="1" x14ac:dyDescent="0.3">
      <c r="A118" s="255"/>
      <c r="B118" s="209"/>
      <c r="C118" s="209"/>
      <c r="D118" s="209"/>
      <c r="E118" s="209"/>
      <c r="F118" s="279"/>
      <c r="G118" s="209"/>
      <c r="H118" s="209"/>
      <c r="I118" s="209"/>
      <c r="J118" s="209"/>
      <c r="K118" s="209"/>
      <c r="L118" s="209"/>
    </row>
    <row r="119" spans="1:12" x14ac:dyDescent="0.3">
      <c r="A119" s="331" t="s">
        <v>27847</v>
      </c>
      <c r="B119" s="331"/>
      <c r="C119" s="331"/>
      <c r="D119" s="331"/>
      <c r="E119" s="331"/>
      <c r="F119" s="331"/>
      <c r="G119" s="331"/>
      <c r="H119" s="331"/>
      <c r="I119" s="331"/>
      <c r="J119" s="331"/>
      <c r="K119" s="331"/>
      <c r="L119" s="331"/>
    </row>
    <row r="120" spans="1:12" x14ac:dyDescent="0.3">
      <c r="A120" s="254" t="s">
        <v>27712</v>
      </c>
      <c r="B120" s="208"/>
      <c r="C120" s="208"/>
      <c r="D120" s="208"/>
      <c r="E120" s="208"/>
      <c r="F120" s="278"/>
      <c r="G120" s="208"/>
      <c r="H120" s="208"/>
      <c r="I120" s="209"/>
      <c r="J120" s="209"/>
      <c r="K120" s="209"/>
      <c r="L120" s="209"/>
    </row>
    <row r="121" spans="1:12" s="10" customFormat="1" x14ac:dyDescent="0.3">
      <c r="A121" s="255"/>
      <c r="B121" s="209"/>
      <c r="C121" s="209"/>
      <c r="D121" s="209"/>
      <c r="E121" s="209"/>
      <c r="F121" s="279"/>
      <c r="G121" s="209"/>
      <c r="H121" s="209"/>
      <c r="I121" s="209"/>
      <c r="J121" s="209"/>
      <c r="K121" s="209"/>
      <c r="L121" s="209"/>
    </row>
    <row r="122" spans="1:12" s="84" customFormat="1" x14ac:dyDescent="0.3">
      <c r="A122" s="323" t="s">
        <v>27848</v>
      </c>
      <c r="B122" s="324"/>
      <c r="C122" s="324"/>
      <c r="D122" s="324"/>
      <c r="E122" s="324"/>
      <c r="F122" s="324"/>
      <c r="G122" s="324"/>
      <c r="H122" s="324"/>
      <c r="I122" s="324"/>
      <c r="J122" s="324"/>
      <c r="K122" s="324"/>
      <c r="L122" s="324"/>
    </row>
    <row r="123" spans="1:12" x14ac:dyDescent="0.3">
      <c r="A123" s="155"/>
      <c r="B123" s="84"/>
      <c r="C123" s="84"/>
      <c r="D123" s="84"/>
      <c r="E123" s="84"/>
      <c r="F123" s="280"/>
      <c r="G123" s="84"/>
      <c r="H123" s="84"/>
      <c r="I123" s="84"/>
      <c r="J123" s="84"/>
      <c r="K123" s="84"/>
      <c r="L123" s="84"/>
    </row>
    <row r="124" spans="1:12" x14ac:dyDescent="0.3">
      <c r="A124" s="256" t="s">
        <v>27849</v>
      </c>
      <c r="B124" s="84"/>
      <c r="C124" s="84"/>
      <c r="D124" s="84"/>
      <c r="E124" s="84"/>
      <c r="F124" s="280"/>
      <c r="G124" s="84"/>
      <c r="H124" s="84"/>
      <c r="I124" s="84"/>
      <c r="J124" s="84"/>
      <c r="K124" s="84"/>
      <c r="L124" s="84"/>
    </row>
    <row r="125" spans="1:12" x14ac:dyDescent="0.3">
      <c r="A125" s="155"/>
      <c r="B125" s="84"/>
      <c r="C125" s="84"/>
      <c r="D125" s="84"/>
      <c r="E125" s="84"/>
      <c r="F125" s="280"/>
      <c r="G125" s="84"/>
      <c r="H125" s="84"/>
      <c r="I125" s="84"/>
      <c r="J125" s="84"/>
      <c r="K125" s="84"/>
      <c r="L125" s="84"/>
    </row>
    <row r="126" spans="1:12" x14ac:dyDescent="0.3">
      <c r="A126" s="256" t="s">
        <v>27850</v>
      </c>
      <c r="B126" s="84"/>
      <c r="C126" s="84"/>
      <c r="D126" s="84"/>
      <c r="E126" s="84"/>
      <c r="F126" s="280"/>
      <c r="G126" s="84"/>
      <c r="H126" s="84"/>
      <c r="I126" s="84"/>
      <c r="J126" s="84"/>
      <c r="K126" s="84"/>
      <c r="L126" s="84"/>
    </row>
    <row r="127" spans="1:12" x14ac:dyDescent="0.3">
      <c r="A127" s="155"/>
      <c r="B127" s="84"/>
      <c r="C127" s="84"/>
      <c r="D127" s="84"/>
      <c r="E127" s="84"/>
      <c r="F127" s="280"/>
      <c r="G127" s="84"/>
      <c r="H127" s="84"/>
      <c r="I127" s="84"/>
      <c r="J127" s="84"/>
      <c r="K127" s="84"/>
      <c r="L127" s="84"/>
    </row>
    <row r="128" spans="1:12" x14ac:dyDescent="0.3">
      <c r="A128" s="210" t="s">
        <v>27851</v>
      </c>
      <c r="B128" s="257"/>
      <c r="C128" s="257"/>
      <c r="D128" s="257"/>
      <c r="E128" s="257"/>
      <c r="F128" s="281"/>
      <c r="G128" s="84"/>
      <c r="H128" s="84"/>
      <c r="I128" s="84"/>
      <c r="J128" s="84"/>
      <c r="K128" s="84"/>
      <c r="L128" s="84"/>
    </row>
    <row r="129" spans="1:12" x14ac:dyDescent="0.3">
      <c r="A129" s="211"/>
      <c r="B129" s="84"/>
      <c r="C129" s="84"/>
      <c r="D129" s="84"/>
      <c r="E129" s="84"/>
      <c r="F129" s="280"/>
      <c r="G129" s="84"/>
      <c r="H129" s="84"/>
      <c r="I129" s="84"/>
      <c r="J129" s="84"/>
      <c r="K129" s="84"/>
      <c r="L129" s="84"/>
    </row>
    <row r="130" spans="1:12" x14ac:dyDescent="0.3">
      <c r="A130" s="212" t="s">
        <v>27852</v>
      </c>
      <c r="B130" s="258"/>
      <c r="C130" s="258"/>
      <c r="D130" s="258"/>
      <c r="E130" s="258"/>
      <c r="F130" s="282"/>
      <c r="G130" s="84"/>
      <c r="H130" s="84"/>
      <c r="I130" s="84"/>
      <c r="J130" s="84"/>
      <c r="K130" s="84"/>
      <c r="L130" s="84"/>
    </row>
    <row r="131" spans="1:12" x14ac:dyDescent="0.3">
      <c r="A131" s="213"/>
      <c r="B131" s="84"/>
      <c r="C131" s="84"/>
      <c r="D131" s="84"/>
      <c r="E131" s="84"/>
      <c r="F131" s="280"/>
      <c r="G131" s="84"/>
      <c r="H131" s="84"/>
      <c r="I131" s="84"/>
      <c r="J131" s="84"/>
      <c r="K131" s="84"/>
      <c r="L131" s="84"/>
    </row>
    <row r="132" spans="1:12" x14ac:dyDescent="0.3">
      <c r="A132" s="214"/>
    </row>
    <row r="133" spans="1:12" x14ac:dyDescent="0.3">
      <c r="A133" s="10"/>
    </row>
    <row r="134" spans="1:12" x14ac:dyDescent="0.3">
      <c r="A134" s="10"/>
    </row>
    <row r="135" spans="1:12" x14ac:dyDescent="0.3">
      <c r="A135" s="10"/>
    </row>
    <row r="136" spans="1:12" x14ac:dyDescent="0.3">
      <c r="A136" s="10"/>
    </row>
    <row r="137" spans="1:12" x14ac:dyDescent="0.3">
      <c r="A137" s="10"/>
    </row>
    <row r="138" spans="1:12" x14ac:dyDescent="0.3">
      <c r="A138" s="10"/>
    </row>
    <row r="139" spans="1:12" x14ac:dyDescent="0.3">
      <c r="A139" s="10"/>
    </row>
    <row r="140" spans="1:12" x14ac:dyDescent="0.3">
      <c r="A140" s="10"/>
    </row>
    <row r="141" spans="1:12" x14ac:dyDescent="0.3">
      <c r="A141" s="10"/>
    </row>
    <row r="142" spans="1:12" x14ac:dyDescent="0.3">
      <c r="A142" s="10"/>
    </row>
    <row r="143" spans="1:12" x14ac:dyDescent="0.3">
      <c r="A143" s="10"/>
    </row>
    <row r="144" spans="1:12" x14ac:dyDescent="0.3">
      <c r="A144" s="10"/>
    </row>
    <row r="145" spans="1:1" x14ac:dyDescent="0.3">
      <c r="A145" s="10"/>
    </row>
    <row r="146" spans="1:1" x14ac:dyDescent="0.3">
      <c r="A146" s="10"/>
    </row>
    <row r="147" spans="1:1" x14ac:dyDescent="0.3">
      <c r="A147" s="10"/>
    </row>
    <row r="148" spans="1:1" x14ac:dyDescent="0.3">
      <c r="A148" s="10"/>
    </row>
    <row r="149" spans="1:1" x14ac:dyDescent="0.3">
      <c r="A149" s="10"/>
    </row>
    <row r="150" spans="1:1" x14ac:dyDescent="0.3">
      <c r="A150" s="10"/>
    </row>
    <row r="151" spans="1:1" x14ac:dyDescent="0.3">
      <c r="A151" s="10"/>
    </row>
    <row r="152" spans="1:1" x14ac:dyDescent="0.3">
      <c r="A152" s="10"/>
    </row>
    <row r="153" spans="1:1" x14ac:dyDescent="0.3">
      <c r="A153" s="10"/>
    </row>
    <row r="154" spans="1:1" x14ac:dyDescent="0.3">
      <c r="A154" s="10"/>
    </row>
    <row r="155" spans="1:1" x14ac:dyDescent="0.3">
      <c r="A155" s="10"/>
    </row>
    <row r="156" spans="1:1" x14ac:dyDescent="0.3">
      <c r="A156" s="10"/>
    </row>
    <row r="157" spans="1:1" x14ac:dyDescent="0.3">
      <c r="A157" s="10"/>
    </row>
    <row r="158" spans="1:1" x14ac:dyDescent="0.3">
      <c r="A158" s="10"/>
    </row>
    <row r="159" spans="1:1" x14ac:dyDescent="0.3">
      <c r="A159" s="10"/>
    </row>
    <row r="160" spans="1:1" x14ac:dyDescent="0.3">
      <c r="A160" s="10"/>
    </row>
    <row r="161" spans="1:1" x14ac:dyDescent="0.3">
      <c r="A161" s="10"/>
    </row>
    <row r="162" spans="1:1" x14ac:dyDescent="0.3">
      <c r="A162" s="10"/>
    </row>
    <row r="163" spans="1:1" x14ac:dyDescent="0.3">
      <c r="A163" s="10"/>
    </row>
    <row r="164" spans="1:1" x14ac:dyDescent="0.3">
      <c r="A164" s="10"/>
    </row>
    <row r="165" spans="1:1" x14ac:dyDescent="0.3">
      <c r="A165" s="10"/>
    </row>
    <row r="166" spans="1:1" x14ac:dyDescent="0.3">
      <c r="A166" s="10"/>
    </row>
    <row r="167" spans="1:1" x14ac:dyDescent="0.3">
      <c r="A167" s="10"/>
    </row>
    <row r="168" spans="1:1" x14ac:dyDescent="0.3">
      <c r="A168" s="10"/>
    </row>
    <row r="169" spans="1:1" x14ac:dyDescent="0.3">
      <c r="A169" s="10"/>
    </row>
    <row r="170" spans="1:1" x14ac:dyDescent="0.3">
      <c r="A170" s="10"/>
    </row>
    <row r="171" spans="1:1" x14ac:dyDescent="0.3">
      <c r="A171" s="10"/>
    </row>
    <row r="172" spans="1:1" x14ac:dyDescent="0.3">
      <c r="A172" s="10"/>
    </row>
    <row r="173" spans="1:1" x14ac:dyDescent="0.3">
      <c r="A173" s="10"/>
    </row>
    <row r="174" spans="1:1" x14ac:dyDescent="0.3">
      <c r="A174" s="10"/>
    </row>
    <row r="175" spans="1:1" x14ac:dyDescent="0.3">
      <c r="A175" s="10"/>
    </row>
    <row r="176" spans="1:1" x14ac:dyDescent="0.3">
      <c r="A176" s="10"/>
    </row>
    <row r="177" spans="1:1" x14ac:dyDescent="0.3">
      <c r="A177" s="10"/>
    </row>
    <row r="178" spans="1:1" x14ac:dyDescent="0.3">
      <c r="A178" s="10"/>
    </row>
    <row r="179" spans="1:1" x14ac:dyDescent="0.3">
      <c r="A179" s="10"/>
    </row>
    <row r="180" spans="1:1" x14ac:dyDescent="0.3">
      <c r="A180" s="10"/>
    </row>
    <row r="181" spans="1:1" x14ac:dyDescent="0.3">
      <c r="A181" s="10"/>
    </row>
    <row r="182" spans="1:1" x14ac:dyDescent="0.3">
      <c r="A182" s="10"/>
    </row>
    <row r="183" spans="1:1" x14ac:dyDescent="0.3">
      <c r="A183" s="10"/>
    </row>
    <row r="184" spans="1:1" x14ac:dyDescent="0.3">
      <c r="A184" s="10"/>
    </row>
    <row r="185" spans="1:1" x14ac:dyDescent="0.3">
      <c r="A185" s="10"/>
    </row>
    <row r="186" spans="1:1" x14ac:dyDescent="0.3">
      <c r="A186" s="10"/>
    </row>
    <row r="187" spans="1:1" x14ac:dyDescent="0.3">
      <c r="A187" s="10"/>
    </row>
    <row r="188" spans="1:1" x14ac:dyDescent="0.3">
      <c r="A188" s="10"/>
    </row>
    <row r="189" spans="1:1" x14ac:dyDescent="0.3">
      <c r="A189" s="10"/>
    </row>
    <row r="190" spans="1:1" x14ac:dyDescent="0.3">
      <c r="A190" s="10"/>
    </row>
    <row r="191" spans="1:1" x14ac:dyDescent="0.3">
      <c r="A191" s="10"/>
    </row>
    <row r="192" spans="1:1" x14ac:dyDescent="0.3">
      <c r="A192" s="10"/>
    </row>
    <row r="193" spans="1:1" x14ac:dyDescent="0.3">
      <c r="A193" s="10"/>
    </row>
    <row r="194" spans="1:1" x14ac:dyDescent="0.3">
      <c r="A194" s="10"/>
    </row>
    <row r="195" spans="1:1" x14ac:dyDescent="0.3">
      <c r="A195" s="10"/>
    </row>
    <row r="196" spans="1:1" x14ac:dyDescent="0.3">
      <c r="A196" s="10"/>
    </row>
  </sheetData>
  <mergeCells count="7">
    <mergeCell ref="A122:L122"/>
    <mergeCell ref="C5:E5"/>
    <mergeCell ref="G5:I5"/>
    <mergeCell ref="A97:L97"/>
    <mergeCell ref="A113:J113"/>
    <mergeCell ref="A116:L116"/>
    <mergeCell ref="A119:L119"/>
  </mergeCells>
  <hyperlinks>
    <hyperlink ref="A114" r:id="rId1"/>
    <hyperlink ref="A117" r:id="rId2"/>
    <hyperlink ref="A120" r:id="rId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62"/>
  <sheetViews>
    <sheetView workbookViewId="0">
      <selection sqref="A1:H2"/>
    </sheetView>
  </sheetViews>
  <sheetFormatPr defaultColWidth="9.109375" defaultRowHeight="14.4" x14ac:dyDescent="0.3"/>
  <cols>
    <col min="1" max="2" width="20.6640625" style="47" customWidth="1"/>
    <col min="3" max="3" width="10.6640625" style="79" customWidth="1"/>
    <col min="4" max="4" width="10.6640625" style="80" customWidth="1"/>
    <col min="5" max="5" width="10.6640625" style="47" customWidth="1"/>
    <col min="6" max="6" width="12.6640625" style="81" customWidth="1"/>
    <col min="7" max="7" width="6.6640625" style="47" customWidth="1"/>
    <col min="8" max="8" width="15.6640625" style="47" customWidth="1"/>
    <col min="9" max="9" width="10.6640625" style="47" customWidth="1"/>
    <col min="10" max="10" width="52.6640625" style="47" customWidth="1"/>
    <col min="11" max="16384" width="9.109375" style="47"/>
  </cols>
  <sheetData>
    <row r="1" spans="1:10" ht="18" customHeight="1" x14ac:dyDescent="0.35">
      <c r="A1" s="301" t="s">
        <v>27799</v>
      </c>
      <c r="B1" s="301"/>
      <c r="C1" s="301"/>
      <c r="D1" s="301"/>
      <c r="E1" s="301"/>
      <c r="F1" s="301"/>
      <c r="G1" s="301"/>
      <c r="H1" s="301"/>
      <c r="I1" s="48"/>
    </row>
    <row r="2" spans="1:10" ht="18" customHeight="1" x14ac:dyDescent="0.35">
      <c r="A2" s="86" t="s">
        <v>27793</v>
      </c>
      <c r="B2" s="86"/>
      <c r="C2" s="86"/>
      <c r="D2" s="86"/>
      <c r="E2" s="86"/>
      <c r="F2" s="86"/>
      <c r="G2" s="86"/>
      <c r="H2" s="86"/>
      <c r="I2" s="48"/>
    </row>
    <row r="3" spans="1:10" s="56" customFormat="1" ht="18" customHeight="1" x14ac:dyDescent="0.35">
      <c r="A3" s="82" t="s">
        <v>27800</v>
      </c>
      <c r="B3" s="49"/>
      <c r="C3" s="50"/>
      <c r="D3" s="51"/>
      <c r="E3" s="52"/>
      <c r="F3" s="53"/>
      <c r="G3" s="52"/>
      <c r="H3" s="54"/>
      <c r="I3" s="55"/>
    </row>
    <row r="4" spans="1:10" ht="48" customHeight="1" x14ac:dyDescent="0.3">
      <c r="A4" s="57" t="s">
        <v>0</v>
      </c>
      <c r="B4" s="57" t="s">
        <v>1</v>
      </c>
      <c r="C4" s="58" t="s">
        <v>2</v>
      </c>
      <c r="D4" s="59" t="s">
        <v>3</v>
      </c>
      <c r="E4" s="57" t="s">
        <v>4</v>
      </c>
      <c r="F4" s="60" t="s">
        <v>5</v>
      </c>
      <c r="G4" s="57" t="s">
        <v>6</v>
      </c>
      <c r="H4" s="61" t="s">
        <v>27798</v>
      </c>
      <c r="I4" s="57" t="s">
        <v>7</v>
      </c>
      <c r="J4" s="57" t="s">
        <v>8</v>
      </c>
    </row>
    <row r="5" spans="1:10" s="68" customFormat="1" ht="15" customHeight="1" x14ac:dyDescent="0.3">
      <c r="A5" s="62" t="s">
        <v>9</v>
      </c>
      <c r="B5" s="62" t="s">
        <v>10</v>
      </c>
      <c r="C5" s="63">
        <v>1</v>
      </c>
      <c r="D5" s="64">
        <v>3</v>
      </c>
      <c r="E5" s="65">
        <v>4</v>
      </c>
      <c r="F5" s="66">
        <v>10030010</v>
      </c>
      <c r="G5" s="65">
        <v>1</v>
      </c>
      <c r="H5" s="67">
        <v>6.6000000000000003E-2</v>
      </c>
      <c r="I5" s="65" t="s">
        <v>11</v>
      </c>
      <c r="J5" s="62" t="s">
        <v>12</v>
      </c>
    </row>
    <row r="6" spans="1:10" s="68" customFormat="1" ht="15" customHeight="1" x14ac:dyDescent="0.3">
      <c r="A6" s="62" t="s">
        <v>9</v>
      </c>
      <c r="B6" s="62" t="s">
        <v>13</v>
      </c>
      <c r="C6" s="63">
        <v>1</v>
      </c>
      <c r="D6" s="64">
        <v>33</v>
      </c>
      <c r="E6" s="65">
        <v>4</v>
      </c>
      <c r="F6" s="66">
        <v>10331002</v>
      </c>
      <c r="G6" s="65">
        <v>1</v>
      </c>
      <c r="H6" s="67">
        <v>6.3E-2</v>
      </c>
      <c r="I6" s="65" t="s">
        <v>11</v>
      </c>
      <c r="J6" s="62" t="s">
        <v>14</v>
      </c>
    </row>
    <row r="7" spans="1:10" s="68" customFormat="1" ht="15" customHeight="1" x14ac:dyDescent="0.3">
      <c r="A7" s="62" t="s">
        <v>9</v>
      </c>
      <c r="B7" s="62" t="s">
        <v>15</v>
      </c>
      <c r="C7" s="63">
        <v>1</v>
      </c>
      <c r="D7" s="64">
        <v>49</v>
      </c>
      <c r="E7" s="65">
        <v>4</v>
      </c>
      <c r="F7" s="66">
        <v>10499991</v>
      </c>
      <c r="G7" s="65">
        <v>1</v>
      </c>
      <c r="H7" s="67">
        <v>6.5000000000000002E-2</v>
      </c>
      <c r="I7" s="65" t="s">
        <v>11</v>
      </c>
      <c r="J7" s="62" t="s">
        <v>16</v>
      </c>
    </row>
    <row r="8" spans="1:10" s="68" customFormat="1" ht="15" customHeight="1" x14ac:dyDescent="0.3">
      <c r="A8" s="62" t="s">
        <v>9</v>
      </c>
      <c r="B8" s="62" t="s">
        <v>17</v>
      </c>
      <c r="C8" s="63">
        <v>1</v>
      </c>
      <c r="D8" s="64">
        <v>51</v>
      </c>
      <c r="E8" s="65">
        <v>4</v>
      </c>
      <c r="F8" s="66">
        <v>10510001</v>
      </c>
      <c r="G8" s="65">
        <v>1</v>
      </c>
      <c r="H8" s="67">
        <v>6.2E-2</v>
      </c>
      <c r="I8" s="65" t="s">
        <v>11</v>
      </c>
      <c r="J8" s="62" t="s">
        <v>18</v>
      </c>
    </row>
    <row r="9" spans="1:10" s="68" customFormat="1" ht="15" customHeight="1" x14ac:dyDescent="0.3">
      <c r="A9" s="62" t="s">
        <v>9</v>
      </c>
      <c r="B9" s="62" t="s">
        <v>19</v>
      </c>
      <c r="C9" s="63">
        <v>1</v>
      </c>
      <c r="D9" s="64">
        <v>55</v>
      </c>
      <c r="E9" s="65">
        <v>4</v>
      </c>
      <c r="F9" s="66">
        <v>10550011</v>
      </c>
      <c r="G9" s="65">
        <v>1</v>
      </c>
      <c r="H9" s="67">
        <v>0.06</v>
      </c>
      <c r="I9" s="65" t="s">
        <v>11</v>
      </c>
      <c r="J9" s="62" t="s">
        <v>20</v>
      </c>
    </row>
    <row r="10" spans="1:10" s="68" customFormat="1" ht="15" customHeight="1" x14ac:dyDescent="0.3">
      <c r="A10" s="62" t="s">
        <v>9</v>
      </c>
      <c r="B10" s="62" t="s">
        <v>21</v>
      </c>
      <c r="C10" s="63">
        <v>1</v>
      </c>
      <c r="D10" s="64">
        <v>69</v>
      </c>
      <c r="E10" s="65">
        <v>4</v>
      </c>
      <c r="F10" s="66">
        <v>10690004</v>
      </c>
      <c r="G10" s="65">
        <v>1</v>
      </c>
      <c r="H10" s="67">
        <v>6.0999999999999999E-2</v>
      </c>
      <c r="I10" s="65" t="s">
        <v>11</v>
      </c>
      <c r="J10" s="62" t="s">
        <v>22</v>
      </c>
    </row>
    <row r="11" spans="1:10" s="68" customFormat="1" ht="15" customHeight="1" x14ac:dyDescent="0.3">
      <c r="A11" s="62" t="s">
        <v>9</v>
      </c>
      <c r="B11" s="62" t="s">
        <v>23</v>
      </c>
      <c r="C11" s="63">
        <v>1</v>
      </c>
      <c r="D11" s="64">
        <v>73</v>
      </c>
      <c r="E11" s="65">
        <v>4</v>
      </c>
      <c r="F11" s="66">
        <v>10736002</v>
      </c>
      <c r="G11" s="65">
        <v>1</v>
      </c>
      <c r="H11" s="67">
        <v>7.0000000000000007E-2</v>
      </c>
      <c r="I11" s="65" t="s">
        <v>11</v>
      </c>
      <c r="J11" s="62" t="s">
        <v>24</v>
      </c>
    </row>
    <row r="12" spans="1:10" s="68" customFormat="1" ht="15" customHeight="1" x14ac:dyDescent="0.3">
      <c r="A12" s="62" t="s">
        <v>9</v>
      </c>
      <c r="B12" s="62" t="s">
        <v>25</v>
      </c>
      <c r="C12" s="63">
        <v>1</v>
      </c>
      <c r="D12" s="64">
        <v>89</v>
      </c>
      <c r="E12" s="65">
        <v>4</v>
      </c>
      <c r="F12" s="66">
        <v>10890014</v>
      </c>
      <c r="G12" s="65">
        <v>1</v>
      </c>
      <c r="H12" s="67">
        <v>6.8000000000000005E-2</v>
      </c>
      <c r="I12" s="65" t="s">
        <v>11</v>
      </c>
      <c r="J12" s="62" t="s">
        <v>26</v>
      </c>
    </row>
    <row r="13" spans="1:10" s="68" customFormat="1" ht="15" customHeight="1" x14ac:dyDescent="0.3">
      <c r="A13" s="62" t="s">
        <v>9</v>
      </c>
      <c r="B13" s="62" t="s">
        <v>27</v>
      </c>
      <c r="C13" s="63">
        <v>1</v>
      </c>
      <c r="D13" s="64">
        <v>97</v>
      </c>
      <c r="E13" s="65">
        <v>4</v>
      </c>
      <c r="F13" s="66">
        <v>10970003</v>
      </c>
      <c r="G13" s="65">
        <v>1</v>
      </c>
      <c r="H13" s="67">
        <v>6.5000000000000002E-2</v>
      </c>
      <c r="I13" s="65" t="s">
        <v>11</v>
      </c>
      <c r="J13" s="62" t="s">
        <v>28</v>
      </c>
    </row>
    <row r="14" spans="1:10" s="68" customFormat="1" ht="15" customHeight="1" x14ac:dyDescent="0.3">
      <c r="A14" s="62" t="s">
        <v>9</v>
      </c>
      <c r="B14" s="62" t="s">
        <v>29</v>
      </c>
      <c r="C14" s="63">
        <v>1</v>
      </c>
      <c r="D14" s="64">
        <v>101</v>
      </c>
      <c r="E14" s="65">
        <v>4</v>
      </c>
      <c r="F14" s="66">
        <v>11011002</v>
      </c>
      <c r="G14" s="65">
        <v>1</v>
      </c>
      <c r="H14" s="67">
        <v>6.3E-2</v>
      </c>
      <c r="I14" s="65" t="s">
        <v>11</v>
      </c>
      <c r="J14" s="62" t="s">
        <v>18</v>
      </c>
    </row>
    <row r="15" spans="1:10" s="68" customFormat="1" ht="15" customHeight="1" x14ac:dyDescent="0.3">
      <c r="A15" s="62" t="s">
        <v>9</v>
      </c>
      <c r="B15" s="62" t="s">
        <v>30</v>
      </c>
      <c r="C15" s="63">
        <v>1</v>
      </c>
      <c r="D15" s="64">
        <v>103</v>
      </c>
      <c r="E15" s="65">
        <v>4</v>
      </c>
      <c r="F15" s="66">
        <v>11030011</v>
      </c>
      <c r="G15" s="65">
        <v>1</v>
      </c>
      <c r="H15" s="67">
        <v>6.5000000000000002E-2</v>
      </c>
      <c r="I15" s="65" t="s">
        <v>11</v>
      </c>
      <c r="J15" s="62" t="s">
        <v>31</v>
      </c>
    </row>
    <row r="16" spans="1:10" s="68" customFormat="1" ht="15" customHeight="1" x14ac:dyDescent="0.3">
      <c r="A16" s="62" t="s">
        <v>9</v>
      </c>
      <c r="B16" s="62" t="s">
        <v>32</v>
      </c>
      <c r="C16" s="63">
        <v>1</v>
      </c>
      <c r="D16" s="64">
        <v>113</v>
      </c>
      <c r="E16" s="65">
        <v>4</v>
      </c>
      <c r="F16" s="66">
        <v>11130002</v>
      </c>
      <c r="G16" s="65">
        <v>1</v>
      </c>
      <c r="H16" s="67">
        <v>6.2E-2</v>
      </c>
      <c r="I16" s="65" t="s">
        <v>11</v>
      </c>
      <c r="J16" s="62" t="s">
        <v>33</v>
      </c>
    </row>
    <row r="17" spans="1:10" s="68" customFormat="1" ht="15" customHeight="1" x14ac:dyDescent="0.3">
      <c r="A17" s="62" t="s">
        <v>9</v>
      </c>
      <c r="B17" s="62" t="s">
        <v>34</v>
      </c>
      <c r="C17" s="63">
        <v>1</v>
      </c>
      <c r="D17" s="64">
        <v>117</v>
      </c>
      <c r="E17" s="65">
        <v>4</v>
      </c>
      <c r="F17" s="66">
        <v>11170004</v>
      </c>
      <c r="G17" s="65">
        <v>1</v>
      </c>
      <c r="H17" s="67">
        <v>6.8000000000000005E-2</v>
      </c>
      <c r="I17" s="65" t="s">
        <v>11</v>
      </c>
      <c r="J17" s="62" t="s">
        <v>24</v>
      </c>
    </row>
    <row r="18" spans="1:10" s="68" customFormat="1" ht="15" customHeight="1" x14ac:dyDescent="0.3">
      <c r="A18" s="62" t="s">
        <v>9</v>
      </c>
      <c r="B18" s="62" t="s">
        <v>35</v>
      </c>
      <c r="C18" s="63">
        <v>1</v>
      </c>
      <c r="D18" s="64">
        <v>125</v>
      </c>
      <c r="E18" s="65">
        <v>4</v>
      </c>
      <c r="F18" s="66">
        <v>11250010</v>
      </c>
      <c r="G18" s="65">
        <v>1</v>
      </c>
      <c r="H18" s="67">
        <v>5.8000000000000003E-2</v>
      </c>
      <c r="I18" s="65" t="s">
        <v>11</v>
      </c>
      <c r="J18" s="62" t="s">
        <v>36</v>
      </c>
    </row>
    <row r="19" spans="1:10" s="68" customFormat="1" ht="15" customHeight="1" x14ac:dyDescent="0.3">
      <c r="A19" s="62" t="s">
        <v>37</v>
      </c>
      <c r="B19" s="62" t="s">
        <v>38</v>
      </c>
      <c r="C19" s="63">
        <v>2</v>
      </c>
      <c r="D19" s="64">
        <v>68</v>
      </c>
      <c r="E19" s="65">
        <v>10</v>
      </c>
      <c r="F19" s="66">
        <v>20680003</v>
      </c>
      <c r="G19" s="65">
        <v>1</v>
      </c>
      <c r="H19" s="67">
        <v>5.3999999999999999E-2</v>
      </c>
      <c r="I19" s="65" t="s">
        <v>11</v>
      </c>
    </row>
    <row r="20" spans="1:10" s="68" customFormat="1" ht="15" customHeight="1" x14ac:dyDescent="0.3">
      <c r="A20" s="62" t="s">
        <v>37</v>
      </c>
      <c r="B20" s="62" t="s">
        <v>39</v>
      </c>
      <c r="C20" s="63">
        <v>2</v>
      </c>
      <c r="D20" s="64">
        <v>90</v>
      </c>
      <c r="E20" s="65">
        <v>10</v>
      </c>
      <c r="F20" s="66">
        <v>20900034</v>
      </c>
      <c r="G20" s="65">
        <v>1</v>
      </c>
      <c r="H20" s="67">
        <v>4.5999999999999999E-2</v>
      </c>
      <c r="I20" s="65" t="s">
        <v>11</v>
      </c>
      <c r="J20" s="62" t="s">
        <v>40</v>
      </c>
    </row>
    <row r="21" spans="1:10" s="68" customFormat="1" ht="15" customHeight="1" x14ac:dyDescent="0.3">
      <c r="A21" s="62" t="s">
        <v>41</v>
      </c>
      <c r="B21" s="62" t="s">
        <v>42</v>
      </c>
      <c r="C21" s="63">
        <v>4</v>
      </c>
      <c r="D21" s="64">
        <v>3</v>
      </c>
      <c r="E21" s="65">
        <v>9</v>
      </c>
      <c r="F21" s="66">
        <v>40038001</v>
      </c>
      <c r="G21" s="65">
        <v>1</v>
      </c>
      <c r="H21" s="67">
        <v>7.0999999999999994E-2</v>
      </c>
      <c r="I21" s="65" t="s">
        <v>11</v>
      </c>
      <c r="J21" s="62" t="s">
        <v>43</v>
      </c>
    </row>
    <row r="22" spans="1:10" s="68" customFormat="1" ht="15" customHeight="1" x14ac:dyDescent="0.3">
      <c r="A22" s="62" t="s">
        <v>41</v>
      </c>
      <c r="B22" s="62" t="s">
        <v>44</v>
      </c>
      <c r="C22" s="63">
        <v>4</v>
      </c>
      <c r="D22" s="64">
        <v>5</v>
      </c>
      <c r="E22" s="65">
        <v>9</v>
      </c>
      <c r="F22" s="66">
        <v>40051008</v>
      </c>
      <c r="G22" s="65">
        <v>1</v>
      </c>
      <c r="H22" s="67">
        <v>7.0999999999999994E-2</v>
      </c>
      <c r="I22" s="65" t="s">
        <v>11</v>
      </c>
      <c r="J22" s="62" t="s">
        <v>45</v>
      </c>
    </row>
    <row r="23" spans="1:10" s="68" customFormat="1" ht="15" customHeight="1" x14ac:dyDescent="0.3">
      <c r="A23" s="62" t="s">
        <v>41</v>
      </c>
      <c r="B23" s="62" t="s">
        <v>46</v>
      </c>
      <c r="C23" s="63">
        <v>4</v>
      </c>
      <c r="D23" s="64">
        <v>7</v>
      </c>
      <c r="E23" s="65">
        <v>9</v>
      </c>
      <c r="F23" s="66">
        <v>40070010</v>
      </c>
      <c r="G23" s="65">
        <v>1</v>
      </c>
      <c r="H23" s="67">
        <v>7.3999999999999996E-2</v>
      </c>
      <c r="I23" s="65" t="s">
        <v>11</v>
      </c>
      <c r="J23" s="68" t="s">
        <v>47</v>
      </c>
    </row>
    <row r="24" spans="1:10" s="68" customFormat="1" ht="15" customHeight="1" x14ac:dyDescent="0.3">
      <c r="A24" s="62" t="s">
        <v>41</v>
      </c>
      <c r="B24" s="62" t="s">
        <v>48</v>
      </c>
      <c r="C24" s="63">
        <v>4</v>
      </c>
      <c r="D24" s="64">
        <v>12</v>
      </c>
      <c r="E24" s="65">
        <v>9</v>
      </c>
      <c r="F24" s="66">
        <v>40128000</v>
      </c>
      <c r="G24" s="65">
        <v>1</v>
      </c>
      <c r="H24" s="67">
        <v>7.1999999999999995E-2</v>
      </c>
      <c r="I24" s="65" t="s">
        <v>11</v>
      </c>
      <c r="J24" s="62"/>
    </row>
    <row r="25" spans="1:10" s="68" customFormat="1" ht="15" customHeight="1" x14ac:dyDescent="0.3">
      <c r="A25" s="62" t="s">
        <v>41</v>
      </c>
      <c r="B25" s="62" t="s">
        <v>49</v>
      </c>
      <c r="C25" s="63">
        <v>4</v>
      </c>
      <c r="D25" s="64">
        <v>13</v>
      </c>
      <c r="E25" s="65">
        <v>9</v>
      </c>
      <c r="F25" s="66">
        <v>40131004</v>
      </c>
      <c r="G25" s="65">
        <v>1</v>
      </c>
      <c r="H25" s="67">
        <v>0.08</v>
      </c>
      <c r="I25" s="65" t="s">
        <v>50</v>
      </c>
      <c r="J25" s="62" t="s">
        <v>51</v>
      </c>
    </row>
    <row r="26" spans="1:10" s="68" customFormat="1" ht="15" customHeight="1" x14ac:dyDescent="0.3">
      <c r="A26" s="62" t="s">
        <v>41</v>
      </c>
      <c r="B26" s="62" t="s">
        <v>52</v>
      </c>
      <c r="C26" s="63">
        <v>4</v>
      </c>
      <c r="D26" s="64">
        <v>17</v>
      </c>
      <c r="E26" s="65">
        <v>9</v>
      </c>
      <c r="F26" s="66">
        <v>40170119</v>
      </c>
      <c r="G26" s="65">
        <v>1</v>
      </c>
      <c r="H26" s="67">
        <v>7.0000000000000007E-2</v>
      </c>
      <c r="I26" s="65" t="s">
        <v>11</v>
      </c>
      <c r="J26" s="62" t="s">
        <v>53</v>
      </c>
    </row>
    <row r="27" spans="1:10" s="68" customFormat="1" ht="15" customHeight="1" x14ac:dyDescent="0.3">
      <c r="A27" s="62" t="s">
        <v>41</v>
      </c>
      <c r="B27" s="62" t="s">
        <v>54</v>
      </c>
      <c r="C27" s="63">
        <v>4</v>
      </c>
      <c r="D27" s="64">
        <v>19</v>
      </c>
      <c r="E27" s="65">
        <v>9</v>
      </c>
      <c r="F27" s="66">
        <v>40190021</v>
      </c>
      <c r="G27" s="65">
        <v>1</v>
      </c>
      <c r="H27" s="67">
        <v>7.0999999999999994E-2</v>
      </c>
      <c r="I27" s="65" t="s">
        <v>11</v>
      </c>
      <c r="J27" s="62" t="s">
        <v>55</v>
      </c>
    </row>
    <row r="28" spans="1:10" s="68" customFormat="1" ht="15" customHeight="1" x14ac:dyDescent="0.3">
      <c r="A28" s="62" t="s">
        <v>41</v>
      </c>
      <c r="B28" s="62" t="s">
        <v>56</v>
      </c>
      <c r="C28" s="63">
        <v>4</v>
      </c>
      <c r="D28" s="64">
        <v>21</v>
      </c>
      <c r="E28" s="65">
        <v>9</v>
      </c>
      <c r="F28" s="66">
        <v>40218001</v>
      </c>
      <c r="G28" s="65">
        <v>1</v>
      </c>
      <c r="H28" s="67">
        <v>7.2999999999999995E-2</v>
      </c>
      <c r="I28" s="65" t="s">
        <v>11</v>
      </c>
      <c r="J28" s="62" t="s">
        <v>51</v>
      </c>
    </row>
    <row r="29" spans="1:10" s="68" customFormat="1" ht="15" customHeight="1" x14ac:dyDescent="0.3">
      <c r="A29" s="62" t="s">
        <v>41</v>
      </c>
      <c r="B29" s="62" t="s">
        <v>57</v>
      </c>
      <c r="C29" s="63">
        <v>4</v>
      </c>
      <c r="D29" s="64">
        <v>25</v>
      </c>
      <c r="E29" s="65">
        <v>9</v>
      </c>
      <c r="F29" s="66">
        <v>40258033</v>
      </c>
      <c r="G29" s="65">
        <v>1</v>
      </c>
      <c r="H29" s="67">
        <v>7.0999999999999994E-2</v>
      </c>
      <c r="I29" s="65" t="s">
        <v>11</v>
      </c>
      <c r="J29" s="62" t="s">
        <v>58</v>
      </c>
    </row>
    <row r="30" spans="1:10" s="68" customFormat="1" ht="15" customHeight="1" x14ac:dyDescent="0.3">
      <c r="A30" s="62" t="s">
        <v>41</v>
      </c>
      <c r="B30" s="62" t="s">
        <v>59</v>
      </c>
      <c r="C30" s="63">
        <v>4</v>
      </c>
      <c r="D30" s="64">
        <v>27</v>
      </c>
      <c r="E30" s="65">
        <v>9</v>
      </c>
      <c r="F30" s="66">
        <v>40278011</v>
      </c>
      <c r="G30" s="65">
        <v>1</v>
      </c>
      <c r="H30" s="67">
        <v>7.6999999999999999E-2</v>
      </c>
      <c r="I30" s="65" t="s">
        <v>50</v>
      </c>
      <c r="J30" s="62" t="s">
        <v>60</v>
      </c>
    </row>
    <row r="31" spans="1:10" s="68" customFormat="1" ht="15" customHeight="1" x14ac:dyDescent="0.3">
      <c r="A31" s="62" t="s">
        <v>61</v>
      </c>
      <c r="B31" s="62" t="s">
        <v>62</v>
      </c>
      <c r="C31" s="63">
        <v>5</v>
      </c>
      <c r="D31" s="64">
        <v>35</v>
      </c>
      <c r="E31" s="65">
        <v>6</v>
      </c>
      <c r="F31" s="66">
        <v>50350005</v>
      </c>
      <c r="G31" s="65">
        <v>1</v>
      </c>
      <c r="H31" s="67">
        <v>7.0999999999999994E-2</v>
      </c>
      <c r="I31" s="65" t="s">
        <v>11</v>
      </c>
      <c r="J31" s="62" t="s">
        <v>63</v>
      </c>
    </row>
    <row r="32" spans="1:10" s="68" customFormat="1" ht="15" customHeight="1" x14ac:dyDescent="0.3">
      <c r="A32" s="62" t="s">
        <v>61</v>
      </c>
      <c r="B32" s="62" t="s">
        <v>64</v>
      </c>
      <c r="C32" s="63">
        <v>5</v>
      </c>
      <c r="D32" s="64">
        <v>101</v>
      </c>
      <c r="E32" s="65">
        <v>6</v>
      </c>
      <c r="F32" s="66">
        <v>51010002</v>
      </c>
      <c r="G32" s="65">
        <v>1</v>
      </c>
      <c r="H32" s="67">
        <v>6.5000000000000002E-2</v>
      </c>
      <c r="I32" s="65" t="s">
        <v>11</v>
      </c>
      <c r="J32" s="68" t="s">
        <v>65</v>
      </c>
    </row>
    <row r="33" spans="1:10" s="68" customFormat="1" ht="15" customHeight="1" x14ac:dyDescent="0.3">
      <c r="A33" s="62" t="s">
        <v>61</v>
      </c>
      <c r="B33" s="62" t="s">
        <v>66</v>
      </c>
      <c r="C33" s="63">
        <v>5</v>
      </c>
      <c r="D33" s="64">
        <v>113</v>
      </c>
      <c r="E33" s="65">
        <v>6</v>
      </c>
      <c r="F33" s="66">
        <v>51130003</v>
      </c>
      <c r="G33" s="65">
        <v>1</v>
      </c>
      <c r="H33" s="67">
        <v>6.7000000000000004E-2</v>
      </c>
      <c r="I33" s="65" t="s">
        <v>11</v>
      </c>
      <c r="J33" s="62"/>
    </row>
    <row r="34" spans="1:10" s="68" customFormat="1" ht="15" customHeight="1" x14ac:dyDescent="0.3">
      <c r="A34" s="62" t="s">
        <v>61</v>
      </c>
      <c r="B34" s="62" t="s">
        <v>67</v>
      </c>
      <c r="C34" s="63">
        <v>5</v>
      </c>
      <c r="D34" s="64">
        <v>119</v>
      </c>
      <c r="E34" s="65">
        <v>6</v>
      </c>
      <c r="F34" s="66">
        <v>51191002</v>
      </c>
      <c r="G34" s="65">
        <v>1</v>
      </c>
      <c r="H34" s="67">
        <v>7.0999999999999994E-2</v>
      </c>
      <c r="I34" s="65" t="s">
        <v>11</v>
      </c>
      <c r="J34" s="62" t="s">
        <v>68</v>
      </c>
    </row>
    <row r="35" spans="1:10" s="68" customFormat="1" ht="15" customHeight="1" x14ac:dyDescent="0.3">
      <c r="A35" s="62" t="s">
        <v>61</v>
      </c>
      <c r="B35" s="62" t="s">
        <v>69</v>
      </c>
      <c r="C35" s="63">
        <v>5</v>
      </c>
      <c r="D35" s="64">
        <v>143</v>
      </c>
      <c r="E35" s="65">
        <v>6</v>
      </c>
      <c r="F35" s="66">
        <v>51430006</v>
      </c>
      <c r="G35" s="65">
        <v>1</v>
      </c>
      <c r="H35" s="67">
        <v>6.9000000000000006E-2</v>
      </c>
      <c r="I35" s="65" t="s">
        <v>11</v>
      </c>
      <c r="J35" s="62" t="s">
        <v>70</v>
      </c>
    </row>
    <row r="36" spans="1:10" s="68" customFormat="1" ht="15" customHeight="1" x14ac:dyDescent="0.3">
      <c r="A36" s="62" t="s">
        <v>71</v>
      </c>
      <c r="B36" s="62" t="s">
        <v>72</v>
      </c>
      <c r="C36" s="63">
        <v>6</v>
      </c>
      <c r="D36" s="64">
        <v>1</v>
      </c>
      <c r="E36" s="65">
        <v>9</v>
      </c>
      <c r="F36" s="66">
        <v>60010007</v>
      </c>
      <c r="G36" s="65">
        <v>1</v>
      </c>
      <c r="H36" s="67">
        <v>7.1999999999999995E-2</v>
      </c>
      <c r="I36" s="65" t="s">
        <v>11</v>
      </c>
      <c r="J36" s="68" t="s">
        <v>73</v>
      </c>
    </row>
    <row r="37" spans="1:10" s="68" customFormat="1" ht="15" customHeight="1" x14ac:dyDescent="0.3">
      <c r="A37" s="62" t="s">
        <v>71</v>
      </c>
      <c r="B37" s="62" t="s">
        <v>74</v>
      </c>
      <c r="C37" s="63">
        <v>6</v>
      </c>
      <c r="D37" s="64">
        <v>5</v>
      </c>
      <c r="E37" s="65">
        <v>9</v>
      </c>
      <c r="F37" s="66">
        <v>60050002</v>
      </c>
      <c r="G37" s="65">
        <v>1</v>
      </c>
      <c r="H37" s="67">
        <v>7.1999999999999995E-2</v>
      </c>
      <c r="I37" s="65" t="s">
        <v>11</v>
      </c>
      <c r="J37" s="62"/>
    </row>
    <row r="38" spans="1:10" s="68" customFormat="1" ht="15" customHeight="1" x14ac:dyDescent="0.3">
      <c r="A38" s="62" t="s">
        <v>71</v>
      </c>
      <c r="B38" s="62" t="s">
        <v>75</v>
      </c>
      <c r="C38" s="63">
        <v>6</v>
      </c>
      <c r="D38" s="64">
        <v>7</v>
      </c>
      <c r="E38" s="65">
        <v>9</v>
      </c>
      <c r="F38" s="66">
        <v>60070007</v>
      </c>
      <c r="G38" s="65">
        <v>1</v>
      </c>
      <c r="H38" s="67">
        <v>7.3999999999999996E-2</v>
      </c>
      <c r="I38" s="65" t="s">
        <v>11</v>
      </c>
      <c r="J38" s="68" t="s">
        <v>76</v>
      </c>
    </row>
    <row r="39" spans="1:10" s="68" customFormat="1" ht="15" customHeight="1" x14ac:dyDescent="0.3">
      <c r="A39" s="62" t="s">
        <v>71</v>
      </c>
      <c r="B39" s="62" t="s">
        <v>77</v>
      </c>
      <c r="C39" s="63">
        <v>6</v>
      </c>
      <c r="D39" s="64">
        <v>9</v>
      </c>
      <c r="E39" s="65">
        <v>9</v>
      </c>
      <c r="F39" s="66">
        <v>60090001</v>
      </c>
      <c r="G39" s="65">
        <v>1</v>
      </c>
      <c r="H39" s="67">
        <v>7.0999999999999994E-2</v>
      </c>
      <c r="I39" s="65" t="s">
        <v>11</v>
      </c>
    </row>
    <row r="40" spans="1:10" s="68" customFormat="1" ht="15" customHeight="1" x14ac:dyDescent="0.3">
      <c r="A40" s="62" t="s">
        <v>71</v>
      </c>
      <c r="B40" s="62" t="s">
        <v>78</v>
      </c>
      <c r="C40" s="63">
        <v>6</v>
      </c>
      <c r="D40" s="64">
        <v>11</v>
      </c>
      <c r="E40" s="65">
        <v>9</v>
      </c>
      <c r="F40" s="66">
        <v>60111002</v>
      </c>
      <c r="G40" s="65">
        <v>1</v>
      </c>
      <c r="H40" s="67">
        <v>5.8999999999999997E-2</v>
      </c>
      <c r="I40" s="65" t="s">
        <v>11</v>
      </c>
      <c r="J40" s="62"/>
    </row>
    <row r="41" spans="1:10" s="68" customFormat="1" ht="15" customHeight="1" x14ac:dyDescent="0.3">
      <c r="A41" s="62" t="s">
        <v>71</v>
      </c>
      <c r="B41" s="62" t="s">
        <v>79</v>
      </c>
      <c r="C41" s="63">
        <v>6</v>
      </c>
      <c r="D41" s="64">
        <v>13</v>
      </c>
      <c r="E41" s="65">
        <v>9</v>
      </c>
      <c r="F41" s="66">
        <v>60131002</v>
      </c>
      <c r="G41" s="65">
        <v>1</v>
      </c>
      <c r="H41" s="67">
        <v>6.7000000000000004E-2</v>
      </c>
      <c r="I41" s="65" t="s">
        <v>11</v>
      </c>
      <c r="J41" s="62" t="s">
        <v>73</v>
      </c>
    </row>
    <row r="42" spans="1:10" s="68" customFormat="1" ht="15" customHeight="1" x14ac:dyDescent="0.3">
      <c r="A42" s="62" t="s">
        <v>71</v>
      </c>
      <c r="B42" s="62" t="s">
        <v>80</v>
      </c>
      <c r="C42" s="63">
        <v>6</v>
      </c>
      <c r="D42" s="64">
        <v>17</v>
      </c>
      <c r="E42" s="65">
        <v>9</v>
      </c>
      <c r="F42" s="66">
        <v>60170010</v>
      </c>
      <c r="G42" s="65">
        <v>1</v>
      </c>
      <c r="H42" s="67">
        <v>8.4000000000000005E-2</v>
      </c>
      <c r="I42" s="65" t="s">
        <v>50</v>
      </c>
      <c r="J42" s="62" t="s">
        <v>81</v>
      </c>
    </row>
    <row r="43" spans="1:10" s="68" customFormat="1" ht="15" customHeight="1" x14ac:dyDescent="0.3">
      <c r="A43" s="62" t="s">
        <v>71</v>
      </c>
      <c r="B43" s="62" t="s">
        <v>82</v>
      </c>
      <c r="C43" s="63">
        <v>6</v>
      </c>
      <c r="D43" s="64">
        <v>19</v>
      </c>
      <c r="E43" s="65">
        <v>9</v>
      </c>
      <c r="F43" s="66">
        <v>60195001</v>
      </c>
      <c r="G43" s="65">
        <v>1</v>
      </c>
      <c r="H43" s="67">
        <v>9.5000000000000001E-2</v>
      </c>
      <c r="I43" s="65" t="s">
        <v>50</v>
      </c>
      <c r="J43" s="68" t="s">
        <v>83</v>
      </c>
    </row>
    <row r="44" spans="1:10" s="68" customFormat="1" ht="15" customHeight="1" x14ac:dyDescent="0.3">
      <c r="A44" s="62" t="s">
        <v>71</v>
      </c>
      <c r="B44" s="62" t="s">
        <v>84</v>
      </c>
      <c r="C44" s="63">
        <v>6</v>
      </c>
      <c r="D44" s="64">
        <v>21</v>
      </c>
      <c r="E44" s="65">
        <v>9</v>
      </c>
      <c r="F44" s="66">
        <v>60210003</v>
      </c>
      <c r="G44" s="65">
        <v>1</v>
      </c>
      <c r="H44" s="67">
        <v>6.6000000000000003E-2</v>
      </c>
      <c r="I44" s="65" t="s">
        <v>11</v>
      </c>
      <c r="J44" s="62"/>
    </row>
    <row r="45" spans="1:10" s="68" customFormat="1" ht="15" customHeight="1" x14ac:dyDescent="0.3">
      <c r="A45" s="62" t="s">
        <v>71</v>
      </c>
      <c r="B45" s="62" t="s">
        <v>85</v>
      </c>
      <c r="C45" s="63">
        <v>6</v>
      </c>
      <c r="D45" s="64">
        <v>23</v>
      </c>
      <c r="E45" s="65">
        <v>9</v>
      </c>
      <c r="F45" s="66">
        <v>60231004</v>
      </c>
      <c r="G45" s="65">
        <v>1</v>
      </c>
      <c r="H45" s="67">
        <v>4.3999999999999997E-2</v>
      </c>
      <c r="I45" s="65" t="s">
        <v>11</v>
      </c>
      <c r="J45" s="62" t="s">
        <v>86</v>
      </c>
    </row>
    <row r="46" spans="1:10" s="68" customFormat="1" ht="15" customHeight="1" x14ac:dyDescent="0.3">
      <c r="A46" s="62" t="s">
        <v>71</v>
      </c>
      <c r="B46" s="62" t="s">
        <v>87</v>
      </c>
      <c r="C46" s="63">
        <v>6</v>
      </c>
      <c r="D46" s="64">
        <v>25</v>
      </c>
      <c r="E46" s="65">
        <v>9</v>
      </c>
      <c r="F46" s="66">
        <v>60251003</v>
      </c>
      <c r="G46" s="65">
        <v>1</v>
      </c>
      <c r="H46" s="67">
        <v>0.08</v>
      </c>
      <c r="I46" s="65" t="s">
        <v>50</v>
      </c>
      <c r="J46" s="62" t="s">
        <v>88</v>
      </c>
    </row>
    <row r="47" spans="1:10" s="68" customFormat="1" ht="15" customHeight="1" x14ac:dyDescent="0.3">
      <c r="A47" s="62" t="s">
        <v>71</v>
      </c>
      <c r="B47" s="62" t="s">
        <v>89</v>
      </c>
      <c r="C47" s="63">
        <v>6</v>
      </c>
      <c r="D47" s="64">
        <v>27</v>
      </c>
      <c r="E47" s="65">
        <v>9</v>
      </c>
      <c r="F47" s="66">
        <v>60270101</v>
      </c>
      <c r="G47" s="65">
        <v>1</v>
      </c>
      <c r="H47" s="67">
        <v>7.0000000000000007E-2</v>
      </c>
      <c r="I47" s="65" t="s">
        <v>11</v>
      </c>
      <c r="J47" s="62" t="s">
        <v>90</v>
      </c>
    </row>
    <row r="48" spans="1:10" s="68" customFormat="1" ht="15" customHeight="1" x14ac:dyDescent="0.3">
      <c r="A48" s="62" t="s">
        <v>71</v>
      </c>
      <c r="B48" s="62" t="s">
        <v>91</v>
      </c>
      <c r="C48" s="63">
        <v>6</v>
      </c>
      <c r="D48" s="64">
        <v>29</v>
      </c>
      <c r="E48" s="65">
        <v>9</v>
      </c>
      <c r="F48" s="66">
        <v>60292012</v>
      </c>
      <c r="G48" s="65">
        <v>1</v>
      </c>
      <c r="H48" s="67">
        <v>9.0999999999999998E-2</v>
      </c>
      <c r="I48" s="65" t="s">
        <v>50</v>
      </c>
      <c r="J48" s="62" t="s">
        <v>92</v>
      </c>
    </row>
    <row r="49" spans="1:10" s="68" customFormat="1" ht="15" customHeight="1" x14ac:dyDescent="0.3">
      <c r="A49" s="62" t="s">
        <v>71</v>
      </c>
      <c r="B49" s="62" t="s">
        <v>93</v>
      </c>
      <c r="C49" s="63">
        <v>6</v>
      </c>
      <c r="D49" s="64">
        <v>31</v>
      </c>
      <c r="E49" s="65">
        <v>9</v>
      </c>
      <c r="F49" s="66">
        <v>60311004</v>
      </c>
      <c r="G49" s="65">
        <v>1</v>
      </c>
      <c r="H49" s="67">
        <v>8.4000000000000005E-2</v>
      </c>
      <c r="I49" s="65" t="s">
        <v>50</v>
      </c>
      <c r="J49" s="62" t="s">
        <v>94</v>
      </c>
    </row>
    <row r="50" spans="1:10" s="68" customFormat="1" ht="15" customHeight="1" x14ac:dyDescent="0.3">
      <c r="A50" s="62" t="s">
        <v>71</v>
      </c>
      <c r="B50" s="62" t="s">
        <v>95</v>
      </c>
      <c r="C50" s="63">
        <v>6</v>
      </c>
      <c r="D50" s="64">
        <v>33</v>
      </c>
      <c r="E50" s="65">
        <v>9</v>
      </c>
      <c r="F50" s="66">
        <v>60333001</v>
      </c>
      <c r="G50" s="65">
        <v>1</v>
      </c>
      <c r="H50" s="67">
        <v>6.0999999999999999E-2</v>
      </c>
      <c r="I50" s="65" t="s">
        <v>11</v>
      </c>
      <c r="J50" s="62" t="s">
        <v>96</v>
      </c>
    </row>
    <row r="51" spans="1:10" s="68" customFormat="1" ht="15" customHeight="1" x14ac:dyDescent="0.3">
      <c r="A51" s="62" t="s">
        <v>71</v>
      </c>
      <c r="B51" s="62" t="s">
        <v>97</v>
      </c>
      <c r="C51" s="63">
        <v>6</v>
      </c>
      <c r="D51" s="64">
        <v>37</v>
      </c>
      <c r="E51" s="65">
        <v>9</v>
      </c>
      <c r="F51" s="66">
        <v>60376012</v>
      </c>
      <c r="G51" s="65">
        <v>1</v>
      </c>
      <c r="H51" s="67">
        <v>9.7000000000000003E-2</v>
      </c>
      <c r="I51" s="65" t="s">
        <v>50</v>
      </c>
      <c r="J51" s="62" t="s">
        <v>98</v>
      </c>
    </row>
    <row r="52" spans="1:10" s="68" customFormat="1" ht="15" customHeight="1" x14ac:dyDescent="0.3">
      <c r="A52" s="62" t="s">
        <v>71</v>
      </c>
      <c r="B52" s="62" t="s">
        <v>99</v>
      </c>
      <c r="C52" s="63">
        <v>6</v>
      </c>
      <c r="D52" s="64">
        <v>39</v>
      </c>
      <c r="E52" s="65">
        <v>9</v>
      </c>
      <c r="F52" s="66">
        <v>60392010</v>
      </c>
      <c r="G52" s="65">
        <v>1</v>
      </c>
      <c r="H52" s="67">
        <v>8.4000000000000005E-2</v>
      </c>
      <c r="I52" s="65" t="s">
        <v>50</v>
      </c>
      <c r="J52" s="62" t="s">
        <v>100</v>
      </c>
    </row>
    <row r="53" spans="1:10" s="68" customFormat="1" ht="15" customHeight="1" x14ac:dyDescent="0.3">
      <c r="A53" s="62" t="s">
        <v>71</v>
      </c>
      <c r="B53" s="62" t="s">
        <v>101</v>
      </c>
      <c r="C53" s="63">
        <v>6</v>
      </c>
      <c r="D53" s="64">
        <v>41</v>
      </c>
      <c r="E53" s="65">
        <v>9</v>
      </c>
      <c r="F53" s="66">
        <v>60410001</v>
      </c>
      <c r="G53" s="65">
        <v>1</v>
      </c>
      <c r="H53" s="67">
        <v>5.6000000000000001E-2</v>
      </c>
      <c r="I53" s="65" t="s">
        <v>11</v>
      </c>
      <c r="J53" s="68" t="s">
        <v>73</v>
      </c>
    </row>
    <row r="54" spans="1:10" s="68" customFormat="1" ht="15" customHeight="1" x14ac:dyDescent="0.3">
      <c r="A54" s="62" t="s">
        <v>71</v>
      </c>
      <c r="B54" s="62" t="s">
        <v>102</v>
      </c>
      <c r="C54" s="63">
        <v>6</v>
      </c>
      <c r="D54" s="64">
        <v>43</v>
      </c>
      <c r="E54" s="65">
        <v>9</v>
      </c>
      <c r="F54" s="66">
        <v>60430006</v>
      </c>
      <c r="G54" s="65">
        <v>1</v>
      </c>
      <c r="H54" s="67">
        <v>7.8E-2</v>
      </c>
      <c r="I54" s="65" t="s">
        <v>50</v>
      </c>
      <c r="J54" s="62"/>
    </row>
    <row r="55" spans="1:10" s="68" customFormat="1" ht="15" customHeight="1" x14ac:dyDescent="0.3">
      <c r="A55" s="62" t="s">
        <v>71</v>
      </c>
      <c r="B55" s="62" t="s">
        <v>103</v>
      </c>
      <c r="C55" s="63">
        <v>6</v>
      </c>
      <c r="D55" s="64">
        <v>47</v>
      </c>
      <c r="E55" s="65">
        <v>9</v>
      </c>
      <c r="F55" s="66">
        <v>60470003</v>
      </c>
      <c r="G55" s="65">
        <v>1</v>
      </c>
      <c r="H55" s="67">
        <v>8.1000000000000003E-2</v>
      </c>
      <c r="I55" s="65" t="s">
        <v>50</v>
      </c>
      <c r="J55" s="62" t="s">
        <v>104</v>
      </c>
    </row>
    <row r="56" spans="1:10" s="68" customFormat="1" ht="15" customHeight="1" x14ac:dyDescent="0.3">
      <c r="A56" s="62" t="s">
        <v>71</v>
      </c>
      <c r="B56" s="62" t="s">
        <v>105</v>
      </c>
      <c r="C56" s="63">
        <v>6</v>
      </c>
      <c r="D56" s="64">
        <v>53</v>
      </c>
      <c r="E56" s="65">
        <v>9</v>
      </c>
      <c r="F56" s="66">
        <v>60530002</v>
      </c>
      <c r="G56" s="65">
        <v>1</v>
      </c>
      <c r="H56" s="67">
        <v>5.8000000000000003E-2</v>
      </c>
      <c r="I56" s="65" t="s">
        <v>11</v>
      </c>
      <c r="J56" s="62" t="s">
        <v>106</v>
      </c>
    </row>
    <row r="57" spans="1:10" s="68" customFormat="1" ht="15" customHeight="1" x14ac:dyDescent="0.3">
      <c r="A57" s="62" t="s">
        <v>71</v>
      </c>
      <c r="B57" s="62" t="s">
        <v>107</v>
      </c>
      <c r="C57" s="63">
        <v>6</v>
      </c>
      <c r="D57" s="64">
        <v>55</v>
      </c>
      <c r="E57" s="65">
        <v>9</v>
      </c>
      <c r="F57" s="66">
        <v>60550003</v>
      </c>
      <c r="G57" s="65">
        <v>1</v>
      </c>
      <c r="H57" s="67">
        <v>5.8000000000000003E-2</v>
      </c>
      <c r="I57" s="65" t="s">
        <v>11</v>
      </c>
      <c r="J57" s="62" t="s">
        <v>108</v>
      </c>
    </row>
    <row r="58" spans="1:10" s="68" customFormat="1" ht="15" customHeight="1" x14ac:dyDescent="0.3">
      <c r="A58" s="62" t="s">
        <v>71</v>
      </c>
      <c r="B58" s="62" t="s">
        <v>109</v>
      </c>
      <c r="C58" s="63">
        <v>6</v>
      </c>
      <c r="D58" s="64">
        <v>57</v>
      </c>
      <c r="E58" s="65">
        <v>9</v>
      </c>
      <c r="F58" s="66">
        <v>60570005</v>
      </c>
      <c r="G58" s="65">
        <v>1</v>
      </c>
      <c r="H58" s="67">
        <v>7.9000000000000001E-2</v>
      </c>
      <c r="I58" s="65" t="s">
        <v>50</v>
      </c>
      <c r="J58" s="62" t="s">
        <v>110</v>
      </c>
    </row>
    <row r="59" spans="1:10" s="68" customFormat="1" ht="15" customHeight="1" x14ac:dyDescent="0.3">
      <c r="A59" s="62" t="s">
        <v>71</v>
      </c>
      <c r="B59" s="62" t="s">
        <v>111</v>
      </c>
      <c r="C59" s="63">
        <v>6</v>
      </c>
      <c r="D59" s="64">
        <v>59</v>
      </c>
      <c r="E59" s="65">
        <v>9</v>
      </c>
      <c r="F59" s="66">
        <v>60592022</v>
      </c>
      <c r="G59" s="65">
        <v>1</v>
      </c>
      <c r="H59" s="67">
        <v>7.3999999999999996E-2</v>
      </c>
      <c r="I59" s="65" t="s">
        <v>11</v>
      </c>
      <c r="J59" s="62" t="s">
        <v>98</v>
      </c>
    </row>
    <row r="60" spans="1:10" s="68" customFormat="1" ht="15" customHeight="1" x14ac:dyDescent="0.3">
      <c r="A60" s="62" t="s">
        <v>71</v>
      </c>
      <c r="B60" s="62" t="s">
        <v>112</v>
      </c>
      <c r="C60" s="63">
        <v>6</v>
      </c>
      <c r="D60" s="64">
        <v>61</v>
      </c>
      <c r="E60" s="65">
        <v>9</v>
      </c>
      <c r="F60" s="66">
        <v>60610006</v>
      </c>
      <c r="G60" s="65">
        <v>1</v>
      </c>
      <c r="H60" s="67">
        <v>8.1000000000000003E-2</v>
      </c>
      <c r="I60" s="65" t="s">
        <v>50</v>
      </c>
      <c r="J60" s="62" t="s">
        <v>81</v>
      </c>
    </row>
    <row r="61" spans="1:10" s="68" customFormat="1" ht="15" customHeight="1" x14ac:dyDescent="0.3">
      <c r="A61" s="62" t="s">
        <v>71</v>
      </c>
      <c r="B61" s="62" t="s">
        <v>113</v>
      </c>
      <c r="C61" s="63">
        <v>6</v>
      </c>
      <c r="D61" s="64">
        <v>65</v>
      </c>
      <c r="E61" s="65">
        <v>9</v>
      </c>
      <c r="F61" s="66">
        <v>60651016</v>
      </c>
      <c r="G61" s="65">
        <v>1</v>
      </c>
      <c r="H61" s="67">
        <v>9.9000000000000005E-2</v>
      </c>
      <c r="I61" s="65" t="s">
        <v>50</v>
      </c>
      <c r="J61" s="62" t="s">
        <v>114</v>
      </c>
    </row>
    <row r="62" spans="1:10" s="68" customFormat="1" ht="15" customHeight="1" x14ac:dyDescent="0.3">
      <c r="A62" s="62" t="s">
        <v>71</v>
      </c>
      <c r="B62" s="62" t="s">
        <v>115</v>
      </c>
      <c r="C62" s="63">
        <v>6</v>
      </c>
      <c r="D62" s="64">
        <v>67</v>
      </c>
      <c r="E62" s="65">
        <v>9</v>
      </c>
      <c r="F62" s="66">
        <v>60670012</v>
      </c>
      <c r="G62" s="65">
        <v>1</v>
      </c>
      <c r="H62" s="67">
        <v>8.5000000000000006E-2</v>
      </c>
      <c r="I62" s="65" t="s">
        <v>50</v>
      </c>
      <c r="J62" s="62" t="s">
        <v>81</v>
      </c>
    </row>
    <row r="63" spans="1:10" s="68" customFormat="1" ht="15" customHeight="1" x14ac:dyDescent="0.3">
      <c r="A63" s="62" t="s">
        <v>71</v>
      </c>
      <c r="B63" s="62" t="s">
        <v>116</v>
      </c>
      <c r="C63" s="63">
        <v>6</v>
      </c>
      <c r="D63" s="64">
        <v>69</v>
      </c>
      <c r="E63" s="65">
        <v>9</v>
      </c>
      <c r="F63" s="66">
        <v>60690003</v>
      </c>
      <c r="G63" s="65">
        <v>1</v>
      </c>
      <c r="H63" s="67">
        <v>7.0000000000000007E-2</v>
      </c>
      <c r="I63" s="65" t="s">
        <v>11</v>
      </c>
      <c r="J63" s="62" t="s">
        <v>117</v>
      </c>
    </row>
    <row r="64" spans="1:10" s="68" customFormat="1" ht="15" customHeight="1" x14ac:dyDescent="0.3">
      <c r="A64" s="62" t="s">
        <v>71</v>
      </c>
      <c r="B64" s="62" t="s">
        <v>118</v>
      </c>
      <c r="C64" s="63">
        <v>6</v>
      </c>
      <c r="D64" s="64">
        <v>71</v>
      </c>
      <c r="E64" s="65">
        <v>9</v>
      </c>
      <c r="F64" s="66">
        <v>60714003</v>
      </c>
      <c r="G64" s="65">
        <v>1</v>
      </c>
      <c r="H64" s="67">
        <v>0.10199999999999999</v>
      </c>
      <c r="I64" s="65" t="s">
        <v>50</v>
      </c>
      <c r="J64" s="62" t="s">
        <v>114</v>
      </c>
    </row>
    <row r="65" spans="1:10" s="68" customFormat="1" ht="15" customHeight="1" x14ac:dyDescent="0.3">
      <c r="A65" s="62" t="s">
        <v>71</v>
      </c>
      <c r="B65" s="62" t="s">
        <v>119</v>
      </c>
      <c r="C65" s="63">
        <v>6</v>
      </c>
      <c r="D65" s="64">
        <v>73</v>
      </c>
      <c r="E65" s="65">
        <v>9</v>
      </c>
      <c r="F65" s="66">
        <v>60731006</v>
      </c>
      <c r="G65" s="65">
        <v>1</v>
      </c>
      <c r="H65" s="67">
        <v>7.9000000000000001E-2</v>
      </c>
      <c r="I65" s="65" t="s">
        <v>50</v>
      </c>
      <c r="J65" s="62" t="s">
        <v>120</v>
      </c>
    </row>
    <row r="66" spans="1:10" s="68" customFormat="1" ht="15" customHeight="1" x14ac:dyDescent="0.3">
      <c r="A66" s="62" t="s">
        <v>71</v>
      </c>
      <c r="B66" s="62" t="s">
        <v>121</v>
      </c>
      <c r="C66" s="63">
        <v>6</v>
      </c>
      <c r="D66" s="64">
        <v>75</v>
      </c>
      <c r="E66" s="65">
        <v>9</v>
      </c>
      <c r="F66" s="66">
        <v>60750005</v>
      </c>
      <c r="G66" s="65">
        <v>1</v>
      </c>
      <c r="H66" s="67">
        <v>4.7E-2</v>
      </c>
      <c r="I66" s="65" t="s">
        <v>11</v>
      </c>
      <c r="J66" s="62" t="s">
        <v>73</v>
      </c>
    </row>
    <row r="67" spans="1:10" s="68" customFormat="1" ht="15" customHeight="1" x14ac:dyDescent="0.3">
      <c r="A67" s="62" t="s">
        <v>71</v>
      </c>
      <c r="B67" s="62" t="s">
        <v>122</v>
      </c>
      <c r="C67" s="63">
        <v>6</v>
      </c>
      <c r="D67" s="64">
        <v>77</v>
      </c>
      <c r="E67" s="65">
        <v>9</v>
      </c>
      <c r="F67" s="66">
        <v>60773005</v>
      </c>
      <c r="G67" s="65">
        <v>1</v>
      </c>
      <c r="H67" s="67">
        <v>7.9000000000000001E-2</v>
      </c>
      <c r="I67" s="65" t="s">
        <v>50</v>
      </c>
      <c r="J67" s="62" t="s">
        <v>123</v>
      </c>
    </row>
    <row r="68" spans="1:10" s="68" customFormat="1" ht="15" customHeight="1" x14ac:dyDescent="0.3">
      <c r="A68" s="62" t="s">
        <v>71</v>
      </c>
      <c r="B68" s="62" t="s">
        <v>124</v>
      </c>
      <c r="C68" s="63">
        <v>6</v>
      </c>
      <c r="D68" s="64">
        <v>79</v>
      </c>
      <c r="E68" s="65">
        <v>9</v>
      </c>
      <c r="F68" s="66">
        <v>60798005</v>
      </c>
      <c r="G68" s="65">
        <v>1</v>
      </c>
      <c r="H68" s="67">
        <v>7.5999999999999998E-2</v>
      </c>
      <c r="I68" s="65" t="s">
        <v>50</v>
      </c>
      <c r="J68" s="62" t="s">
        <v>125</v>
      </c>
    </row>
    <row r="69" spans="1:10" s="68" customFormat="1" ht="15" customHeight="1" x14ac:dyDescent="0.3">
      <c r="A69" s="62" t="s">
        <v>71</v>
      </c>
      <c r="B69" s="62" t="s">
        <v>126</v>
      </c>
      <c r="C69" s="63">
        <v>6</v>
      </c>
      <c r="D69" s="64">
        <v>81</v>
      </c>
      <c r="E69" s="65">
        <v>9</v>
      </c>
      <c r="F69" s="66">
        <v>60811001</v>
      </c>
      <c r="G69" s="65">
        <v>1</v>
      </c>
      <c r="H69" s="67">
        <v>5.6000000000000001E-2</v>
      </c>
      <c r="I69" s="65" t="s">
        <v>11</v>
      </c>
      <c r="J69" s="62" t="s">
        <v>73</v>
      </c>
    </row>
    <row r="70" spans="1:10" s="68" customFormat="1" ht="15" customHeight="1" x14ac:dyDescent="0.3">
      <c r="A70" s="62" t="s">
        <v>71</v>
      </c>
      <c r="B70" s="62" t="s">
        <v>127</v>
      </c>
      <c r="C70" s="63">
        <v>6</v>
      </c>
      <c r="D70" s="64">
        <v>83</v>
      </c>
      <c r="E70" s="65">
        <v>9</v>
      </c>
      <c r="F70" s="66">
        <v>60831021</v>
      </c>
      <c r="G70" s="65">
        <v>1</v>
      </c>
      <c r="H70" s="67">
        <v>6.8000000000000005E-2</v>
      </c>
      <c r="I70" s="65" t="s">
        <v>11</v>
      </c>
      <c r="J70" s="62" t="s">
        <v>128</v>
      </c>
    </row>
    <row r="71" spans="1:10" s="68" customFormat="1" ht="15" customHeight="1" x14ac:dyDescent="0.3">
      <c r="A71" s="62" t="s">
        <v>71</v>
      </c>
      <c r="B71" s="62" t="s">
        <v>129</v>
      </c>
      <c r="C71" s="63">
        <v>6</v>
      </c>
      <c r="D71" s="64">
        <v>85</v>
      </c>
      <c r="E71" s="65">
        <v>9</v>
      </c>
      <c r="F71" s="66">
        <v>60852006</v>
      </c>
      <c r="G71" s="65">
        <v>1</v>
      </c>
      <c r="H71" s="67">
        <v>7.0000000000000007E-2</v>
      </c>
      <c r="I71" s="65" t="s">
        <v>11</v>
      </c>
      <c r="J71" s="62" t="s">
        <v>117</v>
      </c>
    </row>
    <row r="72" spans="1:10" s="68" customFormat="1" ht="15" customHeight="1" x14ac:dyDescent="0.3">
      <c r="A72" s="62" t="s">
        <v>71</v>
      </c>
      <c r="B72" s="62" t="s">
        <v>130</v>
      </c>
      <c r="C72" s="63">
        <v>6</v>
      </c>
      <c r="D72" s="64">
        <v>87</v>
      </c>
      <c r="E72" s="65">
        <v>9</v>
      </c>
      <c r="F72" s="66">
        <v>60870007</v>
      </c>
      <c r="G72" s="65">
        <v>1</v>
      </c>
      <c r="H72" s="67">
        <v>5.2999999999999999E-2</v>
      </c>
      <c r="I72" s="65" t="s">
        <v>11</v>
      </c>
      <c r="J72" s="62" t="s">
        <v>131</v>
      </c>
    </row>
    <row r="73" spans="1:10" s="68" customFormat="1" ht="15" customHeight="1" x14ac:dyDescent="0.3">
      <c r="A73" s="62" t="s">
        <v>71</v>
      </c>
      <c r="B73" s="62" t="s">
        <v>132</v>
      </c>
      <c r="C73" s="63">
        <v>6</v>
      </c>
      <c r="D73" s="64">
        <v>89</v>
      </c>
      <c r="E73" s="65">
        <v>9</v>
      </c>
      <c r="F73" s="66">
        <v>60890007</v>
      </c>
      <c r="G73" s="65">
        <v>1</v>
      </c>
      <c r="H73" s="67">
        <v>6.8000000000000005E-2</v>
      </c>
      <c r="I73" s="65" t="s">
        <v>11</v>
      </c>
      <c r="J73" s="68" t="s">
        <v>133</v>
      </c>
    </row>
    <row r="74" spans="1:10" s="68" customFormat="1" ht="15" customHeight="1" x14ac:dyDescent="0.3">
      <c r="A74" s="62" t="s">
        <v>71</v>
      </c>
      <c r="B74" s="62" t="s">
        <v>134</v>
      </c>
      <c r="C74" s="63">
        <v>6</v>
      </c>
      <c r="D74" s="64">
        <v>93</v>
      </c>
      <c r="E74" s="65">
        <v>9</v>
      </c>
      <c r="F74" s="66">
        <v>60932001</v>
      </c>
      <c r="G74" s="65">
        <v>1</v>
      </c>
      <c r="H74" s="67">
        <v>6.2E-2</v>
      </c>
      <c r="I74" s="65" t="s">
        <v>11</v>
      </c>
      <c r="J74" s="62"/>
    </row>
    <row r="75" spans="1:10" s="68" customFormat="1" ht="15" customHeight="1" x14ac:dyDescent="0.3">
      <c r="A75" s="62" t="s">
        <v>71</v>
      </c>
      <c r="B75" s="62" t="s">
        <v>135</v>
      </c>
      <c r="C75" s="63">
        <v>6</v>
      </c>
      <c r="D75" s="64">
        <v>95</v>
      </c>
      <c r="E75" s="65">
        <v>9</v>
      </c>
      <c r="F75" s="66">
        <v>60953003</v>
      </c>
      <c r="G75" s="65">
        <v>1</v>
      </c>
      <c r="H75" s="67">
        <v>6.6000000000000003E-2</v>
      </c>
      <c r="I75" s="65" t="s">
        <v>11</v>
      </c>
      <c r="J75" s="62" t="s">
        <v>136</v>
      </c>
    </row>
    <row r="76" spans="1:10" s="68" customFormat="1" ht="15" customHeight="1" x14ac:dyDescent="0.3">
      <c r="A76" s="62" t="s">
        <v>71</v>
      </c>
      <c r="B76" s="62" t="s">
        <v>137</v>
      </c>
      <c r="C76" s="63">
        <v>6</v>
      </c>
      <c r="D76" s="64">
        <v>97</v>
      </c>
      <c r="E76" s="65">
        <v>9</v>
      </c>
      <c r="F76" s="66">
        <v>60971003</v>
      </c>
      <c r="G76" s="65">
        <v>1</v>
      </c>
      <c r="H76" s="67">
        <v>5.8000000000000003E-2</v>
      </c>
      <c r="I76" s="65" t="s">
        <v>11</v>
      </c>
      <c r="J76" s="62" t="s">
        <v>138</v>
      </c>
    </row>
    <row r="77" spans="1:10" s="68" customFormat="1" ht="15" customHeight="1" x14ac:dyDescent="0.3">
      <c r="A77" s="62" t="s">
        <v>71</v>
      </c>
      <c r="B77" s="62" t="s">
        <v>139</v>
      </c>
      <c r="C77" s="63">
        <v>6</v>
      </c>
      <c r="D77" s="64">
        <v>99</v>
      </c>
      <c r="E77" s="65">
        <v>9</v>
      </c>
      <c r="F77" s="66">
        <v>60990006</v>
      </c>
      <c r="G77" s="65">
        <v>1</v>
      </c>
      <c r="H77" s="67">
        <v>8.4000000000000005E-2</v>
      </c>
      <c r="I77" s="65" t="s">
        <v>50</v>
      </c>
      <c r="J77" s="62" t="s">
        <v>140</v>
      </c>
    </row>
    <row r="78" spans="1:10" s="68" customFormat="1" ht="15" customHeight="1" x14ac:dyDescent="0.3">
      <c r="A78" s="62" t="s">
        <v>71</v>
      </c>
      <c r="B78" s="62" t="s">
        <v>141</v>
      </c>
      <c r="C78" s="63">
        <v>6</v>
      </c>
      <c r="D78" s="64">
        <v>101</v>
      </c>
      <c r="E78" s="65">
        <v>9</v>
      </c>
      <c r="F78" s="66">
        <v>61010004</v>
      </c>
      <c r="G78" s="65">
        <v>1</v>
      </c>
      <c r="H78" s="67">
        <v>7.3999999999999996E-2</v>
      </c>
      <c r="I78" s="65" t="s">
        <v>11</v>
      </c>
      <c r="J78" s="62" t="s">
        <v>142</v>
      </c>
    </row>
    <row r="79" spans="1:10" s="68" customFormat="1" ht="15" customHeight="1" x14ac:dyDescent="0.3">
      <c r="A79" s="62" t="s">
        <v>71</v>
      </c>
      <c r="B79" s="62" t="s">
        <v>143</v>
      </c>
      <c r="C79" s="63">
        <v>6</v>
      </c>
      <c r="D79" s="64">
        <v>103</v>
      </c>
      <c r="E79" s="65">
        <v>9</v>
      </c>
      <c r="F79" s="66">
        <v>61030004</v>
      </c>
      <c r="G79" s="65">
        <v>1</v>
      </c>
      <c r="H79" s="67">
        <v>7.4999999999999997E-2</v>
      </c>
      <c r="I79" s="65" t="s">
        <v>11</v>
      </c>
      <c r="J79" s="62" t="s">
        <v>144</v>
      </c>
    </row>
    <row r="80" spans="1:10" s="68" customFormat="1" ht="15" customHeight="1" x14ac:dyDescent="0.3">
      <c r="A80" s="62" t="s">
        <v>71</v>
      </c>
      <c r="B80" s="62" t="s">
        <v>145</v>
      </c>
      <c r="C80" s="63">
        <v>6</v>
      </c>
      <c r="D80" s="64">
        <v>107</v>
      </c>
      <c r="E80" s="65">
        <v>9</v>
      </c>
      <c r="F80" s="66">
        <v>61070009</v>
      </c>
      <c r="G80" s="65">
        <v>1</v>
      </c>
      <c r="H80" s="67">
        <v>9.0999999999999998E-2</v>
      </c>
      <c r="I80" s="65" t="s">
        <v>50</v>
      </c>
      <c r="J80" s="62" t="s">
        <v>146</v>
      </c>
    </row>
    <row r="81" spans="1:10" s="68" customFormat="1" ht="15" customHeight="1" x14ac:dyDescent="0.3">
      <c r="A81" s="62" t="s">
        <v>71</v>
      </c>
      <c r="B81" s="62" t="s">
        <v>147</v>
      </c>
      <c r="C81" s="63">
        <v>6</v>
      </c>
      <c r="D81" s="64">
        <v>109</v>
      </c>
      <c r="E81" s="65">
        <v>9</v>
      </c>
      <c r="F81" s="66">
        <v>61090005</v>
      </c>
      <c r="G81" s="65">
        <v>1</v>
      </c>
      <c r="H81" s="67">
        <v>7.2999999999999995E-2</v>
      </c>
      <c r="I81" s="65" t="s">
        <v>11</v>
      </c>
      <c r="J81" s="62" t="s">
        <v>148</v>
      </c>
    </row>
    <row r="82" spans="1:10" s="68" customFormat="1" ht="15" customHeight="1" x14ac:dyDescent="0.3">
      <c r="A82" s="62" t="s">
        <v>71</v>
      </c>
      <c r="B82" s="62" t="s">
        <v>149</v>
      </c>
      <c r="C82" s="63">
        <v>6</v>
      </c>
      <c r="D82" s="64">
        <v>111</v>
      </c>
      <c r="E82" s="65">
        <v>9</v>
      </c>
      <c r="F82" s="66">
        <v>61112002</v>
      </c>
      <c r="G82" s="65">
        <v>1</v>
      </c>
      <c r="H82" s="67">
        <v>7.9000000000000001E-2</v>
      </c>
      <c r="I82" s="65" t="s">
        <v>50</v>
      </c>
      <c r="J82" s="62" t="s">
        <v>150</v>
      </c>
    </row>
    <row r="83" spans="1:10" s="68" customFormat="1" ht="15" customHeight="1" x14ac:dyDescent="0.3">
      <c r="A83" s="62" t="s">
        <v>71</v>
      </c>
      <c r="B83" s="62" t="s">
        <v>151</v>
      </c>
      <c r="C83" s="63">
        <v>6</v>
      </c>
      <c r="D83" s="64">
        <v>113</v>
      </c>
      <c r="E83" s="65">
        <v>9</v>
      </c>
      <c r="F83" s="66">
        <v>61131003</v>
      </c>
      <c r="G83" s="65">
        <v>1</v>
      </c>
      <c r="H83" s="67">
        <v>6.8000000000000005E-2</v>
      </c>
      <c r="I83" s="65" t="s">
        <v>11</v>
      </c>
      <c r="J83" s="62" t="s">
        <v>81</v>
      </c>
    </row>
    <row r="84" spans="1:10" s="68" customFormat="1" ht="15" customHeight="1" x14ac:dyDescent="0.3">
      <c r="A84" s="62" t="s">
        <v>152</v>
      </c>
      <c r="B84" s="62" t="s">
        <v>153</v>
      </c>
      <c r="C84" s="63">
        <v>8</v>
      </c>
      <c r="D84" s="64">
        <v>1</v>
      </c>
      <c r="E84" s="65">
        <v>8</v>
      </c>
      <c r="F84" s="66">
        <v>80013001</v>
      </c>
      <c r="G84" s="65">
        <v>2</v>
      </c>
      <c r="H84" s="67">
        <v>7.2999999999999995E-2</v>
      </c>
      <c r="I84" s="65" t="s">
        <v>11</v>
      </c>
      <c r="J84" s="62" t="s">
        <v>154</v>
      </c>
    </row>
    <row r="85" spans="1:10" s="68" customFormat="1" ht="15" customHeight="1" x14ac:dyDescent="0.3">
      <c r="A85" s="62" t="s">
        <v>152</v>
      </c>
      <c r="B85" s="62" t="s">
        <v>155</v>
      </c>
      <c r="C85" s="63">
        <v>8</v>
      </c>
      <c r="D85" s="64">
        <v>5</v>
      </c>
      <c r="E85" s="65">
        <v>8</v>
      </c>
      <c r="F85" s="66">
        <v>80050006</v>
      </c>
      <c r="G85" s="65">
        <v>1</v>
      </c>
      <c r="H85" s="67">
        <v>7.0999999999999994E-2</v>
      </c>
      <c r="I85" s="65" t="s">
        <v>11</v>
      </c>
      <c r="J85" s="62" t="s">
        <v>154</v>
      </c>
    </row>
    <row r="86" spans="1:10" s="68" customFormat="1" ht="15" customHeight="1" x14ac:dyDescent="0.3">
      <c r="A86" s="62" t="s">
        <v>152</v>
      </c>
      <c r="B86" s="62" t="s">
        <v>156</v>
      </c>
      <c r="C86" s="63">
        <v>8</v>
      </c>
      <c r="D86" s="64">
        <v>13</v>
      </c>
      <c r="E86" s="65">
        <v>8</v>
      </c>
      <c r="F86" s="66">
        <v>80130011</v>
      </c>
      <c r="G86" s="65">
        <v>1</v>
      </c>
      <c r="H86" s="67">
        <v>7.4999999999999997E-2</v>
      </c>
      <c r="I86" s="65" t="s">
        <v>11</v>
      </c>
      <c r="J86" s="62" t="s">
        <v>157</v>
      </c>
    </row>
    <row r="87" spans="1:10" s="68" customFormat="1" ht="15" customHeight="1" x14ac:dyDescent="0.3">
      <c r="A87" s="62" t="s">
        <v>152</v>
      </c>
      <c r="B87" s="62" t="s">
        <v>158</v>
      </c>
      <c r="C87" s="63">
        <v>8</v>
      </c>
      <c r="D87" s="64">
        <v>31</v>
      </c>
      <c r="E87" s="65">
        <v>8</v>
      </c>
      <c r="F87" s="66">
        <v>80310002</v>
      </c>
      <c r="G87" s="65">
        <v>6</v>
      </c>
      <c r="H87" s="67">
        <v>6.5000000000000002E-2</v>
      </c>
      <c r="I87" s="65" t="s">
        <v>11</v>
      </c>
      <c r="J87" s="62" t="s">
        <v>154</v>
      </c>
    </row>
    <row r="88" spans="1:10" s="68" customFormat="1" ht="15" customHeight="1" x14ac:dyDescent="0.3">
      <c r="A88" s="62" t="s">
        <v>152</v>
      </c>
      <c r="B88" s="62" t="s">
        <v>159</v>
      </c>
      <c r="C88" s="63">
        <v>8</v>
      </c>
      <c r="D88" s="64">
        <v>35</v>
      </c>
      <c r="E88" s="65">
        <v>8</v>
      </c>
      <c r="F88" s="66">
        <v>80350004</v>
      </c>
      <c r="G88" s="65">
        <v>1</v>
      </c>
      <c r="H88" s="67">
        <v>8.1000000000000003E-2</v>
      </c>
      <c r="I88" s="65" t="s">
        <v>50</v>
      </c>
      <c r="J88" s="68" t="s">
        <v>154</v>
      </c>
    </row>
    <row r="89" spans="1:10" s="68" customFormat="1" ht="15" customHeight="1" x14ac:dyDescent="0.3">
      <c r="A89" s="62" t="s">
        <v>152</v>
      </c>
      <c r="B89" s="62" t="s">
        <v>160</v>
      </c>
      <c r="C89" s="63">
        <v>8</v>
      </c>
      <c r="D89" s="64">
        <v>41</v>
      </c>
      <c r="E89" s="65">
        <v>8</v>
      </c>
      <c r="F89" s="66">
        <v>80410013</v>
      </c>
      <c r="G89" s="65">
        <v>1</v>
      </c>
      <c r="H89" s="67">
        <v>7.0999999999999994E-2</v>
      </c>
      <c r="I89" s="65" t="s">
        <v>11</v>
      </c>
      <c r="J89" s="62" t="s">
        <v>161</v>
      </c>
    </row>
    <row r="90" spans="1:10" s="68" customFormat="1" ht="15" customHeight="1" x14ac:dyDescent="0.3">
      <c r="A90" s="62" t="s">
        <v>152</v>
      </c>
      <c r="B90" s="62" t="s">
        <v>162</v>
      </c>
      <c r="C90" s="63">
        <v>8</v>
      </c>
      <c r="D90" s="64">
        <v>45</v>
      </c>
      <c r="E90" s="65">
        <v>8</v>
      </c>
      <c r="F90" s="66">
        <v>80450012</v>
      </c>
      <c r="G90" s="65">
        <v>1</v>
      </c>
      <c r="H90" s="67">
        <v>6.3E-2</v>
      </c>
      <c r="I90" s="65" t="s">
        <v>11</v>
      </c>
      <c r="J90" s="62"/>
    </row>
    <row r="91" spans="1:10" s="68" customFormat="1" ht="15" customHeight="1" x14ac:dyDescent="0.3">
      <c r="A91" s="62" t="s">
        <v>152</v>
      </c>
      <c r="B91" s="62" t="s">
        <v>163</v>
      </c>
      <c r="C91" s="63">
        <v>8</v>
      </c>
      <c r="D91" s="64">
        <v>57</v>
      </c>
      <c r="E91" s="65">
        <v>8</v>
      </c>
      <c r="F91" s="66">
        <v>80570003</v>
      </c>
      <c r="G91" s="65">
        <v>1</v>
      </c>
      <c r="H91" s="67">
        <v>0.06</v>
      </c>
      <c r="I91" s="65" t="s">
        <v>11</v>
      </c>
      <c r="J91" s="62"/>
    </row>
    <row r="92" spans="1:10" s="68" customFormat="1" ht="15" customHeight="1" x14ac:dyDescent="0.3">
      <c r="A92" s="62" t="s">
        <v>152</v>
      </c>
      <c r="B92" s="62" t="s">
        <v>23</v>
      </c>
      <c r="C92" s="63">
        <v>8</v>
      </c>
      <c r="D92" s="64">
        <v>59</v>
      </c>
      <c r="E92" s="65">
        <v>8</v>
      </c>
      <c r="F92" s="66">
        <v>80590006</v>
      </c>
      <c r="G92" s="65">
        <v>1</v>
      </c>
      <c r="H92" s="67">
        <v>8.2000000000000003E-2</v>
      </c>
      <c r="I92" s="65" t="s">
        <v>50</v>
      </c>
      <c r="J92" s="62" t="s">
        <v>154</v>
      </c>
    </row>
    <row r="93" spans="1:10" s="68" customFormat="1" ht="15" customHeight="1" x14ac:dyDescent="0.3">
      <c r="A93" s="62" t="s">
        <v>152</v>
      </c>
      <c r="B93" s="62" t="s">
        <v>164</v>
      </c>
      <c r="C93" s="63">
        <v>8</v>
      </c>
      <c r="D93" s="64">
        <v>67</v>
      </c>
      <c r="E93" s="65">
        <v>8</v>
      </c>
      <c r="F93" s="66">
        <v>80671004</v>
      </c>
      <c r="G93" s="65">
        <v>1</v>
      </c>
      <c r="H93" s="67">
        <v>6.8000000000000005E-2</v>
      </c>
      <c r="I93" s="65" t="s">
        <v>11</v>
      </c>
      <c r="J93" s="68" t="s">
        <v>165</v>
      </c>
    </row>
    <row r="94" spans="1:10" s="68" customFormat="1" ht="15" customHeight="1" x14ac:dyDescent="0.3">
      <c r="A94" s="62" t="s">
        <v>152</v>
      </c>
      <c r="B94" s="62" t="s">
        <v>166</v>
      </c>
      <c r="C94" s="63">
        <v>8</v>
      </c>
      <c r="D94" s="64">
        <v>69</v>
      </c>
      <c r="E94" s="65">
        <v>8</v>
      </c>
      <c r="F94" s="66">
        <v>80690011</v>
      </c>
      <c r="G94" s="65">
        <v>1</v>
      </c>
      <c r="H94" s="67">
        <v>7.8E-2</v>
      </c>
      <c r="I94" s="65" t="s">
        <v>50</v>
      </c>
      <c r="J94" s="68" t="s">
        <v>167</v>
      </c>
    </row>
    <row r="95" spans="1:10" s="68" customFormat="1" ht="15" customHeight="1" x14ac:dyDescent="0.3">
      <c r="A95" s="62" t="s">
        <v>152</v>
      </c>
      <c r="B95" s="62" t="s">
        <v>168</v>
      </c>
      <c r="C95" s="63">
        <v>8</v>
      </c>
      <c r="D95" s="64">
        <v>77</v>
      </c>
      <c r="E95" s="65">
        <v>8</v>
      </c>
      <c r="F95" s="66">
        <v>80770020</v>
      </c>
      <c r="G95" s="65">
        <v>1</v>
      </c>
      <c r="H95" s="67">
        <v>6.6000000000000003E-2</v>
      </c>
      <c r="I95" s="65" t="s">
        <v>11</v>
      </c>
      <c r="J95" s="62" t="s">
        <v>169</v>
      </c>
    </row>
    <row r="96" spans="1:10" s="68" customFormat="1" ht="15" customHeight="1" x14ac:dyDescent="0.3">
      <c r="A96" s="62" t="s">
        <v>152</v>
      </c>
      <c r="B96" s="62" t="s">
        <v>170</v>
      </c>
      <c r="C96" s="63">
        <v>8</v>
      </c>
      <c r="D96" s="64">
        <v>81</v>
      </c>
      <c r="E96" s="65">
        <v>8</v>
      </c>
      <c r="F96" s="66">
        <v>80810002</v>
      </c>
      <c r="G96" s="65">
        <v>1</v>
      </c>
      <c r="H96" s="67">
        <v>6.4000000000000001E-2</v>
      </c>
      <c r="I96" s="65" t="s">
        <v>11</v>
      </c>
      <c r="J96" s="62"/>
    </row>
    <row r="97" spans="1:10" s="68" customFormat="1" ht="15" customHeight="1" x14ac:dyDescent="0.3">
      <c r="A97" s="62" t="s">
        <v>152</v>
      </c>
      <c r="B97" s="62" t="s">
        <v>171</v>
      </c>
      <c r="C97" s="63">
        <v>8</v>
      </c>
      <c r="D97" s="64">
        <v>83</v>
      </c>
      <c r="E97" s="65">
        <v>8</v>
      </c>
      <c r="F97" s="66">
        <v>80830101</v>
      </c>
      <c r="G97" s="65">
        <v>1</v>
      </c>
      <c r="H97" s="67">
        <v>6.7000000000000004E-2</v>
      </c>
      <c r="I97" s="65" t="s">
        <v>11</v>
      </c>
      <c r="J97" s="62"/>
    </row>
    <row r="98" spans="1:10" s="68" customFormat="1" ht="15" customHeight="1" x14ac:dyDescent="0.3">
      <c r="A98" s="62" t="s">
        <v>152</v>
      </c>
      <c r="B98" s="62" t="s">
        <v>172</v>
      </c>
      <c r="C98" s="63">
        <v>8</v>
      </c>
      <c r="D98" s="64">
        <v>103</v>
      </c>
      <c r="E98" s="65">
        <v>8</v>
      </c>
      <c r="F98" s="66">
        <v>81030006</v>
      </c>
      <c r="G98" s="65">
        <v>1</v>
      </c>
      <c r="H98" s="67">
        <v>7.3999999999999996E-2</v>
      </c>
      <c r="I98" s="65" t="s">
        <v>11</v>
      </c>
      <c r="J98" s="62"/>
    </row>
    <row r="99" spans="1:10" s="68" customFormat="1" ht="15" customHeight="1" x14ac:dyDescent="0.3">
      <c r="A99" s="62" t="s">
        <v>152</v>
      </c>
      <c r="B99" s="62" t="s">
        <v>173</v>
      </c>
      <c r="C99" s="63">
        <v>8</v>
      </c>
      <c r="D99" s="64">
        <v>123</v>
      </c>
      <c r="E99" s="65">
        <v>8</v>
      </c>
      <c r="F99" s="66">
        <v>81230009</v>
      </c>
      <c r="G99" s="65">
        <v>1</v>
      </c>
      <c r="H99" s="67">
        <v>7.3999999999999996E-2</v>
      </c>
      <c r="I99" s="65" t="s">
        <v>11</v>
      </c>
      <c r="J99" s="62" t="s">
        <v>174</v>
      </c>
    </row>
    <row r="100" spans="1:10" s="68" customFormat="1" ht="15" customHeight="1" x14ac:dyDescent="0.3">
      <c r="A100" s="62" t="s">
        <v>175</v>
      </c>
      <c r="B100" s="62" t="s">
        <v>176</v>
      </c>
      <c r="C100" s="63">
        <v>9</v>
      </c>
      <c r="D100" s="64">
        <v>1</v>
      </c>
      <c r="E100" s="65">
        <v>1</v>
      </c>
      <c r="F100" s="66">
        <v>90019003</v>
      </c>
      <c r="G100" s="65">
        <v>1</v>
      </c>
      <c r="H100" s="67">
        <v>8.5000000000000006E-2</v>
      </c>
      <c r="I100" s="65" t="s">
        <v>50</v>
      </c>
      <c r="J100" s="62" t="s">
        <v>177</v>
      </c>
    </row>
    <row r="101" spans="1:10" s="68" customFormat="1" ht="15" customHeight="1" x14ac:dyDescent="0.3">
      <c r="A101" s="62" t="s">
        <v>175</v>
      </c>
      <c r="B101" s="62" t="s">
        <v>178</v>
      </c>
      <c r="C101" s="63">
        <v>9</v>
      </c>
      <c r="D101" s="64">
        <v>3</v>
      </c>
      <c r="E101" s="65">
        <v>1</v>
      </c>
      <c r="F101" s="66">
        <v>90031003</v>
      </c>
      <c r="G101" s="65">
        <v>1</v>
      </c>
      <c r="H101" s="67">
        <v>7.6999999999999999E-2</v>
      </c>
      <c r="I101" s="65" t="s">
        <v>50</v>
      </c>
      <c r="J101" s="62" t="s">
        <v>179</v>
      </c>
    </row>
    <row r="102" spans="1:10" s="68" customFormat="1" ht="15" customHeight="1" x14ac:dyDescent="0.3">
      <c r="A102" s="62" t="s">
        <v>175</v>
      </c>
      <c r="B102" s="62" t="s">
        <v>180</v>
      </c>
      <c r="C102" s="63">
        <v>9</v>
      </c>
      <c r="D102" s="64">
        <v>5</v>
      </c>
      <c r="E102" s="65">
        <v>1</v>
      </c>
      <c r="F102" s="66">
        <v>90050005</v>
      </c>
      <c r="G102" s="65">
        <v>1</v>
      </c>
      <c r="H102" s="67">
        <v>6.9000000000000006E-2</v>
      </c>
      <c r="I102" s="65" t="s">
        <v>11</v>
      </c>
      <c r="J102" s="62" t="s">
        <v>181</v>
      </c>
    </row>
    <row r="103" spans="1:10" s="68" customFormat="1" ht="15" customHeight="1" x14ac:dyDescent="0.3">
      <c r="A103" s="62" t="s">
        <v>175</v>
      </c>
      <c r="B103" s="62" t="s">
        <v>182</v>
      </c>
      <c r="C103" s="63">
        <v>9</v>
      </c>
      <c r="D103" s="64">
        <v>7</v>
      </c>
      <c r="E103" s="65">
        <v>1</v>
      </c>
      <c r="F103" s="66">
        <v>90070007</v>
      </c>
      <c r="G103" s="65">
        <v>1</v>
      </c>
      <c r="H103" s="67">
        <v>8.1000000000000003E-2</v>
      </c>
      <c r="I103" s="65" t="s">
        <v>50</v>
      </c>
      <c r="J103" s="62" t="s">
        <v>179</v>
      </c>
    </row>
    <row r="104" spans="1:10" s="68" customFormat="1" ht="15" customHeight="1" x14ac:dyDescent="0.3">
      <c r="A104" s="62" t="s">
        <v>175</v>
      </c>
      <c r="B104" s="62" t="s">
        <v>183</v>
      </c>
      <c r="C104" s="63">
        <v>9</v>
      </c>
      <c r="D104" s="64">
        <v>9</v>
      </c>
      <c r="E104" s="65">
        <v>1</v>
      </c>
      <c r="F104" s="66">
        <v>90099002</v>
      </c>
      <c r="G104" s="65">
        <v>1</v>
      </c>
      <c r="H104" s="67">
        <v>8.1000000000000003E-2</v>
      </c>
      <c r="I104" s="65" t="s">
        <v>50</v>
      </c>
      <c r="J104" s="62" t="s">
        <v>184</v>
      </c>
    </row>
    <row r="105" spans="1:10" s="68" customFormat="1" ht="15" customHeight="1" x14ac:dyDescent="0.3">
      <c r="A105" s="62" t="s">
        <v>175</v>
      </c>
      <c r="B105" s="62" t="s">
        <v>185</v>
      </c>
      <c r="C105" s="63">
        <v>9</v>
      </c>
      <c r="D105" s="64">
        <v>11</v>
      </c>
      <c r="E105" s="65">
        <v>1</v>
      </c>
      <c r="F105" s="66">
        <v>90110124</v>
      </c>
      <c r="G105" s="65">
        <v>1</v>
      </c>
      <c r="H105" s="67">
        <v>7.9000000000000001E-2</v>
      </c>
      <c r="I105" s="65" t="s">
        <v>50</v>
      </c>
      <c r="J105" s="62" t="s">
        <v>186</v>
      </c>
    </row>
    <row r="106" spans="1:10" s="68" customFormat="1" ht="15" customHeight="1" x14ac:dyDescent="0.3">
      <c r="A106" s="62" t="s">
        <v>175</v>
      </c>
      <c r="B106" s="62" t="s">
        <v>187</v>
      </c>
      <c r="C106" s="63">
        <v>9</v>
      </c>
      <c r="D106" s="64">
        <v>13</v>
      </c>
      <c r="E106" s="65">
        <v>1</v>
      </c>
      <c r="F106" s="66">
        <v>90131001</v>
      </c>
      <c r="G106" s="65">
        <v>1</v>
      </c>
      <c r="H106" s="67">
        <v>0.08</v>
      </c>
      <c r="I106" s="65" t="s">
        <v>50</v>
      </c>
      <c r="J106" s="62" t="s">
        <v>179</v>
      </c>
    </row>
    <row r="107" spans="1:10" s="68" customFormat="1" ht="15" customHeight="1" x14ac:dyDescent="0.3">
      <c r="A107" s="62" t="s">
        <v>175</v>
      </c>
      <c r="B107" s="62" t="s">
        <v>188</v>
      </c>
      <c r="C107" s="63">
        <v>9</v>
      </c>
      <c r="D107" s="64">
        <v>15</v>
      </c>
      <c r="E107" s="65">
        <v>1</v>
      </c>
      <c r="F107" s="66">
        <v>90159991</v>
      </c>
      <c r="G107" s="65">
        <v>1</v>
      </c>
      <c r="H107" s="67">
        <v>7.0000000000000007E-2</v>
      </c>
      <c r="I107" s="65" t="s">
        <v>11</v>
      </c>
      <c r="J107" s="62" t="s">
        <v>189</v>
      </c>
    </row>
    <row r="108" spans="1:10" s="68" customFormat="1" ht="15" customHeight="1" x14ac:dyDescent="0.3">
      <c r="A108" s="62" t="s">
        <v>190</v>
      </c>
      <c r="B108" s="62" t="s">
        <v>191</v>
      </c>
      <c r="C108" s="63">
        <v>10</v>
      </c>
      <c r="D108" s="64">
        <v>1</v>
      </c>
      <c r="E108" s="65">
        <v>3</v>
      </c>
      <c r="F108" s="66">
        <v>100010002</v>
      </c>
      <c r="G108" s="65">
        <v>1</v>
      </c>
      <c r="H108" s="67">
        <v>7.1999999999999995E-2</v>
      </c>
      <c r="I108" s="65" t="s">
        <v>11</v>
      </c>
      <c r="J108" s="62" t="s">
        <v>192</v>
      </c>
    </row>
    <row r="109" spans="1:10" s="68" customFormat="1" ht="15" customHeight="1" x14ac:dyDescent="0.3">
      <c r="A109" s="62" t="s">
        <v>190</v>
      </c>
      <c r="B109" s="62" t="s">
        <v>193</v>
      </c>
      <c r="C109" s="63">
        <v>10</v>
      </c>
      <c r="D109" s="64">
        <v>3</v>
      </c>
      <c r="E109" s="65">
        <v>3</v>
      </c>
      <c r="F109" s="66">
        <v>100031007</v>
      </c>
      <c r="G109" s="65">
        <v>1</v>
      </c>
      <c r="H109" s="67">
        <v>7.0999999999999994E-2</v>
      </c>
      <c r="I109" s="65" t="s">
        <v>11</v>
      </c>
      <c r="J109" s="62" t="s">
        <v>194</v>
      </c>
    </row>
    <row r="110" spans="1:10" s="68" customFormat="1" ht="15" customHeight="1" x14ac:dyDescent="0.3">
      <c r="A110" s="62" t="s">
        <v>190</v>
      </c>
      <c r="B110" s="62" t="s">
        <v>195</v>
      </c>
      <c r="C110" s="63">
        <v>10</v>
      </c>
      <c r="D110" s="64">
        <v>5</v>
      </c>
      <c r="E110" s="65">
        <v>3</v>
      </c>
      <c r="F110" s="66">
        <v>100051003</v>
      </c>
      <c r="G110" s="65">
        <v>1</v>
      </c>
      <c r="H110" s="67">
        <v>7.3999999999999996E-2</v>
      </c>
      <c r="I110" s="65" t="s">
        <v>11</v>
      </c>
      <c r="J110" s="62" t="s">
        <v>196</v>
      </c>
    </row>
    <row r="111" spans="1:10" s="68" customFormat="1" ht="15" customHeight="1" x14ac:dyDescent="0.3">
      <c r="A111" s="62" t="s">
        <v>197</v>
      </c>
      <c r="B111" s="62" t="s">
        <v>198</v>
      </c>
      <c r="C111" s="63">
        <v>11</v>
      </c>
      <c r="D111" s="64">
        <v>1</v>
      </c>
      <c r="E111" s="65">
        <v>3</v>
      </c>
      <c r="F111" s="66">
        <v>110010043</v>
      </c>
      <c r="G111" s="65">
        <v>1</v>
      </c>
      <c r="H111" s="67">
        <v>7.2999999999999995E-2</v>
      </c>
      <c r="I111" s="65" t="s">
        <v>11</v>
      </c>
      <c r="J111" s="62" t="s">
        <v>199</v>
      </c>
    </row>
    <row r="112" spans="1:10" s="68" customFormat="1" ht="15" customHeight="1" x14ac:dyDescent="0.3">
      <c r="A112" s="62" t="s">
        <v>200</v>
      </c>
      <c r="B112" s="62" t="s">
        <v>201</v>
      </c>
      <c r="C112" s="63">
        <v>12</v>
      </c>
      <c r="D112" s="64">
        <v>1</v>
      </c>
      <c r="E112" s="65">
        <v>4</v>
      </c>
      <c r="F112" s="66">
        <v>120013011</v>
      </c>
      <c r="G112" s="65">
        <v>1</v>
      </c>
      <c r="H112" s="67">
        <v>6.2E-2</v>
      </c>
      <c r="I112" s="65" t="s">
        <v>11</v>
      </c>
      <c r="J112" s="62" t="s">
        <v>202</v>
      </c>
    </row>
    <row r="113" spans="1:10" s="68" customFormat="1" ht="15" customHeight="1" x14ac:dyDescent="0.3">
      <c r="A113" s="62" t="s">
        <v>200</v>
      </c>
      <c r="B113" s="62" t="s">
        <v>203</v>
      </c>
      <c r="C113" s="63">
        <v>12</v>
      </c>
      <c r="D113" s="64">
        <v>3</v>
      </c>
      <c r="E113" s="65">
        <v>4</v>
      </c>
      <c r="F113" s="66">
        <v>120030002</v>
      </c>
      <c r="G113" s="65">
        <v>1</v>
      </c>
      <c r="H113" s="67">
        <v>5.8999999999999997E-2</v>
      </c>
      <c r="I113" s="65" t="s">
        <v>11</v>
      </c>
      <c r="J113" s="62" t="s">
        <v>204</v>
      </c>
    </row>
    <row r="114" spans="1:10" s="68" customFormat="1" ht="15" customHeight="1" x14ac:dyDescent="0.3">
      <c r="A114" s="62" t="s">
        <v>200</v>
      </c>
      <c r="B114" s="62" t="s">
        <v>205</v>
      </c>
      <c r="C114" s="63">
        <v>12</v>
      </c>
      <c r="D114" s="64">
        <v>5</v>
      </c>
      <c r="E114" s="65">
        <v>4</v>
      </c>
      <c r="F114" s="66">
        <v>120050006</v>
      </c>
      <c r="G114" s="65">
        <v>1</v>
      </c>
      <c r="H114" s="67">
        <v>6.5000000000000002E-2</v>
      </c>
      <c r="I114" s="65" t="s">
        <v>11</v>
      </c>
      <c r="J114" s="62" t="s">
        <v>206</v>
      </c>
    </row>
    <row r="115" spans="1:10" s="68" customFormat="1" ht="15" customHeight="1" x14ac:dyDescent="0.3">
      <c r="A115" s="62" t="s">
        <v>200</v>
      </c>
      <c r="B115" s="62" t="s">
        <v>207</v>
      </c>
      <c r="C115" s="63">
        <v>12</v>
      </c>
      <c r="D115" s="64">
        <v>9</v>
      </c>
      <c r="E115" s="65">
        <v>4</v>
      </c>
      <c r="F115" s="66">
        <v>120094001</v>
      </c>
      <c r="G115" s="65">
        <v>1</v>
      </c>
      <c r="H115" s="67">
        <v>6.3E-2</v>
      </c>
      <c r="I115" s="65" t="s">
        <v>11</v>
      </c>
      <c r="J115" s="62" t="s">
        <v>208</v>
      </c>
    </row>
    <row r="116" spans="1:10" s="68" customFormat="1" ht="15" customHeight="1" x14ac:dyDescent="0.3">
      <c r="A116" s="62" t="s">
        <v>200</v>
      </c>
      <c r="B116" s="62" t="s">
        <v>209</v>
      </c>
      <c r="C116" s="63">
        <v>12</v>
      </c>
      <c r="D116" s="64">
        <v>11</v>
      </c>
      <c r="E116" s="65">
        <v>4</v>
      </c>
      <c r="F116" s="66">
        <v>120118002</v>
      </c>
      <c r="G116" s="65">
        <v>1</v>
      </c>
      <c r="H116" s="67">
        <v>6.0999999999999999E-2</v>
      </c>
      <c r="I116" s="65" t="s">
        <v>11</v>
      </c>
      <c r="J116" s="62" t="s">
        <v>210</v>
      </c>
    </row>
    <row r="117" spans="1:10" s="68" customFormat="1" ht="15" customHeight="1" x14ac:dyDescent="0.3">
      <c r="A117" s="62" t="s">
        <v>200</v>
      </c>
      <c r="B117" s="62" t="s">
        <v>211</v>
      </c>
      <c r="C117" s="63">
        <v>12</v>
      </c>
      <c r="D117" s="64">
        <v>21</v>
      </c>
      <c r="E117" s="65">
        <v>4</v>
      </c>
      <c r="F117" s="66">
        <v>120210004</v>
      </c>
      <c r="G117" s="65">
        <v>1</v>
      </c>
      <c r="H117" s="67">
        <v>5.8999999999999997E-2</v>
      </c>
      <c r="I117" s="65" t="s">
        <v>11</v>
      </c>
      <c r="J117" s="62" t="s">
        <v>212</v>
      </c>
    </row>
    <row r="118" spans="1:10" s="68" customFormat="1" ht="15" customHeight="1" x14ac:dyDescent="0.3">
      <c r="A118" s="62" t="s">
        <v>200</v>
      </c>
      <c r="B118" s="62" t="s">
        <v>213</v>
      </c>
      <c r="C118" s="63">
        <v>12</v>
      </c>
      <c r="D118" s="64">
        <v>23</v>
      </c>
      <c r="E118" s="65">
        <v>4</v>
      </c>
      <c r="F118" s="66">
        <v>120230002</v>
      </c>
      <c r="G118" s="65">
        <v>1</v>
      </c>
      <c r="H118" s="67">
        <v>5.8999999999999997E-2</v>
      </c>
      <c r="I118" s="65" t="s">
        <v>11</v>
      </c>
      <c r="J118" s="68" t="s">
        <v>214</v>
      </c>
    </row>
    <row r="119" spans="1:10" s="68" customFormat="1" ht="15" customHeight="1" x14ac:dyDescent="0.3">
      <c r="A119" s="62" t="s">
        <v>200</v>
      </c>
      <c r="B119" s="62" t="s">
        <v>215</v>
      </c>
      <c r="C119" s="63">
        <v>12</v>
      </c>
      <c r="D119" s="64">
        <v>31</v>
      </c>
      <c r="E119" s="65">
        <v>4</v>
      </c>
      <c r="F119" s="66">
        <v>120310100</v>
      </c>
      <c r="G119" s="65">
        <v>1</v>
      </c>
      <c r="H119" s="67">
        <v>6.0999999999999999E-2</v>
      </c>
      <c r="I119" s="65" t="s">
        <v>11</v>
      </c>
      <c r="J119" s="62" t="s">
        <v>204</v>
      </c>
    </row>
    <row r="120" spans="1:10" s="68" customFormat="1" ht="15" customHeight="1" x14ac:dyDescent="0.3">
      <c r="A120" s="62" t="s">
        <v>200</v>
      </c>
      <c r="B120" s="62" t="s">
        <v>216</v>
      </c>
      <c r="C120" s="63">
        <v>12</v>
      </c>
      <c r="D120" s="64">
        <v>33</v>
      </c>
      <c r="E120" s="65">
        <v>4</v>
      </c>
      <c r="F120" s="66">
        <v>120330018</v>
      </c>
      <c r="G120" s="65">
        <v>1</v>
      </c>
      <c r="H120" s="67">
        <v>6.9000000000000006E-2</v>
      </c>
      <c r="I120" s="65" t="s">
        <v>11</v>
      </c>
      <c r="J120" s="62" t="s">
        <v>217</v>
      </c>
    </row>
    <row r="121" spans="1:10" s="68" customFormat="1" ht="15" customHeight="1" x14ac:dyDescent="0.3">
      <c r="A121" s="62" t="s">
        <v>200</v>
      </c>
      <c r="B121" s="62" t="s">
        <v>218</v>
      </c>
      <c r="C121" s="63">
        <v>12</v>
      </c>
      <c r="D121" s="64">
        <v>35</v>
      </c>
      <c r="E121" s="65">
        <v>4</v>
      </c>
      <c r="F121" s="66">
        <v>120350004</v>
      </c>
      <c r="G121" s="65">
        <v>1</v>
      </c>
      <c r="H121" s="67">
        <v>6.3E-2</v>
      </c>
      <c r="I121" s="65" t="s">
        <v>11</v>
      </c>
      <c r="J121" s="62" t="s">
        <v>219</v>
      </c>
    </row>
    <row r="122" spans="1:10" s="68" customFormat="1" ht="15" customHeight="1" x14ac:dyDescent="0.3">
      <c r="A122" s="62" t="s">
        <v>200</v>
      </c>
      <c r="B122" s="62" t="s">
        <v>220</v>
      </c>
      <c r="C122" s="63">
        <v>12</v>
      </c>
      <c r="D122" s="64">
        <v>55</v>
      </c>
      <c r="E122" s="65">
        <v>4</v>
      </c>
      <c r="F122" s="66">
        <v>120550003</v>
      </c>
      <c r="G122" s="65">
        <v>1</v>
      </c>
      <c r="H122" s="67">
        <v>6.0999999999999999E-2</v>
      </c>
      <c r="I122" s="65" t="s">
        <v>11</v>
      </c>
      <c r="J122" s="62" t="s">
        <v>221</v>
      </c>
    </row>
    <row r="123" spans="1:10" s="68" customFormat="1" ht="15" customHeight="1" x14ac:dyDescent="0.3">
      <c r="A123" s="62" t="s">
        <v>200</v>
      </c>
      <c r="B123" s="62" t="s">
        <v>222</v>
      </c>
      <c r="C123" s="63">
        <v>12</v>
      </c>
      <c r="D123" s="64">
        <v>57</v>
      </c>
      <c r="E123" s="65">
        <v>4</v>
      </c>
      <c r="F123" s="66">
        <v>120570081</v>
      </c>
      <c r="G123" s="65">
        <v>1</v>
      </c>
      <c r="H123" s="67">
        <v>6.9000000000000006E-2</v>
      </c>
      <c r="I123" s="65" t="s">
        <v>11</v>
      </c>
      <c r="J123" s="62" t="s">
        <v>223</v>
      </c>
    </row>
    <row r="124" spans="1:10" s="68" customFormat="1" ht="15" customHeight="1" x14ac:dyDescent="0.3">
      <c r="A124" s="62" t="s">
        <v>200</v>
      </c>
      <c r="B124" s="62" t="s">
        <v>224</v>
      </c>
      <c r="C124" s="63">
        <v>12</v>
      </c>
      <c r="D124" s="64">
        <v>59</v>
      </c>
      <c r="E124" s="65">
        <v>4</v>
      </c>
      <c r="F124" s="66">
        <v>120590004</v>
      </c>
      <c r="G124" s="65">
        <v>1</v>
      </c>
      <c r="H124" s="67">
        <v>0.06</v>
      </c>
      <c r="I124" s="65" t="s">
        <v>11</v>
      </c>
      <c r="J124" s="62"/>
    </row>
    <row r="125" spans="1:10" s="68" customFormat="1" ht="15" customHeight="1" x14ac:dyDescent="0.3">
      <c r="A125" s="62" t="s">
        <v>200</v>
      </c>
      <c r="B125" s="62" t="s">
        <v>225</v>
      </c>
      <c r="C125" s="63">
        <v>12</v>
      </c>
      <c r="D125" s="64">
        <v>61</v>
      </c>
      <c r="E125" s="65">
        <v>4</v>
      </c>
      <c r="F125" s="66">
        <v>120619991</v>
      </c>
      <c r="G125" s="65">
        <v>1</v>
      </c>
      <c r="H125" s="67">
        <v>6.4000000000000001E-2</v>
      </c>
      <c r="I125" s="65" t="s">
        <v>11</v>
      </c>
      <c r="J125" s="62" t="s">
        <v>226</v>
      </c>
    </row>
    <row r="126" spans="1:10" s="68" customFormat="1" ht="15" customHeight="1" x14ac:dyDescent="0.3">
      <c r="A126" s="62" t="s">
        <v>200</v>
      </c>
      <c r="B126" s="62" t="s">
        <v>95</v>
      </c>
      <c r="C126" s="63">
        <v>12</v>
      </c>
      <c r="D126" s="64">
        <v>69</v>
      </c>
      <c r="E126" s="65">
        <v>4</v>
      </c>
      <c r="F126" s="66">
        <v>120690002</v>
      </c>
      <c r="G126" s="65">
        <v>1</v>
      </c>
      <c r="H126" s="67">
        <v>6.5000000000000002E-2</v>
      </c>
      <c r="I126" s="65" t="s">
        <v>11</v>
      </c>
      <c r="J126" s="62" t="s">
        <v>227</v>
      </c>
    </row>
    <row r="127" spans="1:10" s="68" customFormat="1" ht="15" customHeight="1" x14ac:dyDescent="0.3">
      <c r="A127" s="62" t="s">
        <v>200</v>
      </c>
      <c r="B127" s="62" t="s">
        <v>228</v>
      </c>
      <c r="C127" s="63">
        <v>12</v>
      </c>
      <c r="D127" s="64">
        <v>71</v>
      </c>
      <c r="E127" s="65">
        <v>4</v>
      </c>
      <c r="F127" s="66">
        <v>120712002</v>
      </c>
      <c r="G127" s="65">
        <v>1</v>
      </c>
      <c r="H127" s="67">
        <v>6.4000000000000001E-2</v>
      </c>
      <c r="I127" s="65" t="s">
        <v>11</v>
      </c>
      <c r="J127" s="62" t="s">
        <v>229</v>
      </c>
    </row>
    <row r="128" spans="1:10" s="68" customFormat="1" ht="15" customHeight="1" x14ac:dyDescent="0.3">
      <c r="A128" s="62" t="s">
        <v>200</v>
      </c>
      <c r="B128" s="62" t="s">
        <v>230</v>
      </c>
      <c r="C128" s="63">
        <v>12</v>
      </c>
      <c r="D128" s="64">
        <v>73</v>
      </c>
      <c r="E128" s="65">
        <v>4</v>
      </c>
      <c r="F128" s="66">
        <v>120730012</v>
      </c>
      <c r="G128" s="65">
        <v>1</v>
      </c>
      <c r="H128" s="67">
        <v>6.2E-2</v>
      </c>
      <c r="I128" s="65" t="s">
        <v>11</v>
      </c>
      <c r="J128" s="62" t="s">
        <v>231</v>
      </c>
    </row>
    <row r="129" spans="1:10" s="68" customFormat="1" ht="15" customHeight="1" x14ac:dyDescent="0.3">
      <c r="A129" s="62" t="s">
        <v>200</v>
      </c>
      <c r="B129" s="62" t="s">
        <v>232</v>
      </c>
      <c r="C129" s="63">
        <v>12</v>
      </c>
      <c r="D129" s="64">
        <v>81</v>
      </c>
      <c r="E129" s="65">
        <v>4</v>
      </c>
      <c r="F129" s="66">
        <v>120814012</v>
      </c>
      <c r="G129" s="65">
        <v>1</v>
      </c>
      <c r="H129" s="67">
        <v>6.5000000000000002E-2</v>
      </c>
      <c r="I129" s="65" t="s">
        <v>11</v>
      </c>
      <c r="J129" s="62" t="s">
        <v>233</v>
      </c>
    </row>
    <row r="130" spans="1:10" s="68" customFormat="1" ht="15" customHeight="1" x14ac:dyDescent="0.3">
      <c r="A130" s="62" t="s">
        <v>200</v>
      </c>
      <c r="B130" s="62" t="s">
        <v>234</v>
      </c>
      <c r="C130" s="63">
        <v>12</v>
      </c>
      <c r="D130" s="64">
        <v>83</v>
      </c>
      <c r="E130" s="65">
        <v>4</v>
      </c>
      <c r="F130" s="66">
        <v>120830004</v>
      </c>
      <c r="G130" s="65">
        <v>1</v>
      </c>
      <c r="H130" s="67">
        <v>5.8999999999999997E-2</v>
      </c>
      <c r="I130" s="65" t="s">
        <v>11</v>
      </c>
      <c r="J130" s="62" t="s">
        <v>235</v>
      </c>
    </row>
    <row r="131" spans="1:10" s="68" customFormat="1" ht="15" customHeight="1" x14ac:dyDescent="0.3">
      <c r="A131" s="62" t="s">
        <v>200</v>
      </c>
      <c r="B131" s="62" t="s">
        <v>236</v>
      </c>
      <c r="C131" s="63">
        <v>12</v>
      </c>
      <c r="D131" s="64">
        <v>86</v>
      </c>
      <c r="E131" s="65">
        <v>4</v>
      </c>
      <c r="F131" s="66">
        <v>120860029</v>
      </c>
      <c r="G131" s="65">
        <v>1</v>
      </c>
      <c r="H131" s="67">
        <v>6.3E-2</v>
      </c>
      <c r="I131" s="65" t="s">
        <v>11</v>
      </c>
      <c r="J131" s="62" t="s">
        <v>210</v>
      </c>
    </row>
    <row r="132" spans="1:10" s="68" customFormat="1" ht="15" customHeight="1" x14ac:dyDescent="0.3">
      <c r="A132" s="62" t="s">
        <v>200</v>
      </c>
      <c r="B132" s="62" t="s">
        <v>237</v>
      </c>
      <c r="C132" s="63">
        <v>12</v>
      </c>
      <c r="D132" s="64">
        <v>91</v>
      </c>
      <c r="E132" s="65">
        <v>4</v>
      </c>
      <c r="F132" s="66">
        <v>120910002</v>
      </c>
      <c r="G132" s="65">
        <v>1</v>
      </c>
      <c r="H132" s="67">
        <v>6.4000000000000001E-2</v>
      </c>
      <c r="I132" s="65" t="s">
        <v>11</v>
      </c>
      <c r="J132" s="62" t="s">
        <v>238</v>
      </c>
    </row>
    <row r="133" spans="1:10" s="68" customFormat="1" ht="15" customHeight="1" x14ac:dyDescent="0.3">
      <c r="A133" s="62" t="s">
        <v>200</v>
      </c>
      <c r="B133" s="62" t="s">
        <v>111</v>
      </c>
      <c r="C133" s="63">
        <v>12</v>
      </c>
      <c r="D133" s="64">
        <v>95</v>
      </c>
      <c r="E133" s="65">
        <v>4</v>
      </c>
      <c r="F133" s="66">
        <v>120952002</v>
      </c>
      <c r="G133" s="65">
        <v>1</v>
      </c>
      <c r="H133" s="67">
        <v>6.6000000000000003E-2</v>
      </c>
      <c r="I133" s="65" t="s">
        <v>11</v>
      </c>
      <c r="J133" s="62" t="s">
        <v>227</v>
      </c>
    </row>
    <row r="134" spans="1:10" s="68" customFormat="1" ht="15" customHeight="1" x14ac:dyDescent="0.3">
      <c r="A134" s="62" t="s">
        <v>200</v>
      </c>
      <c r="B134" s="62" t="s">
        <v>239</v>
      </c>
      <c r="C134" s="63">
        <v>12</v>
      </c>
      <c r="D134" s="64">
        <v>97</v>
      </c>
      <c r="E134" s="65">
        <v>4</v>
      </c>
      <c r="F134" s="66">
        <v>120972002</v>
      </c>
      <c r="G134" s="65">
        <v>1</v>
      </c>
      <c r="H134" s="67">
        <v>6.4000000000000001E-2</v>
      </c>
      <c r="I134" s="65" t="s">
        <v>11</v>
      </c>
      <c r="J134" s="62" t="s">
        <v>227</v>
      </c>
    </row>
    <row r="135" spans="1:10" s="68" customFormat="1" ht="15" customHeight="1" x14ac:dyDescent="0.3">
      <c r="A135" s="62" t="s">
        <v>200</v>
      </c>
      <c r="B135" s="62" t="s">
        <v>240</v>
      </c>
      <c r="C135" s="63">
        <v>12</v>
      </c>
      <c r="D135" s="64">
        <v>99</v>
      </c>
      <c r="E135" s="65">
        <v>4</v>
      </c>
      <c r="F135" s="66">
        <v>120990009</v>
      </c>
      <c r="G135" s="65">
        <v>1</v>
      </c>
      <c r="H135" s="67">
        <v>6.2E-2</v>
      </c>
      <c r="I135" s="65" t="s">
        <v>11</v>
      </c>
      <c r="J135" s="62" t="s">
        <v>210</v>
      </c>
    </row>
    <row r="136" spans="1:10" s="68" customFormat="1" ht="15" customHeight="1" x14ac:dyDescent="0.3">
      <c r="A136" s="62" t="s">
        <v>200</v>
      </c>
      <c r="B136" s="62" t="s">
        <v>241</v>
      </c>
      <c r="C136" s="63">
        <v>12</v>
      </c>
      <c r="D136" s="64">
        <v>101</v>
      </c>
      <c r="E136" s="65">
        <v>4</v>
      </c>
      <c r="F136" s="66">
        <v>121012001</v>
      </c>
      <c r="G136" s="65">
        <v>1</v>
      </c>
      <c r="H136" s="67">
        <v>6.6000000000000003E-2</v>
      </c>
      <c r="I136" s="65" t="s">
        <v>11</v>
      </c>
      <c r="J136" s="62" t="s">
        <v>223</v>
      </c>
    </row>
    <row r="137" spans="1:10" s="68" customFormat="1" ht="15" customHeight="1" x14ac:dyDescent="0.3">
      <c r="A137" s="62" t="s">
        <v>200</v>
      </c>
      <c r="B137" s="62" t="s">
        <v>242</v>
      </c>
      <c r="C137" s="63">
        <v>12</v>
      </c>
      <c r="D137" s="64">
        <v>103</v>
      </c>
      <c r="E137" s="65">
        <v>4</v>
      </c>
      <c r="F137" s="66">
        <v>121030018</v>
      </c>
      <c r="G137" s="65">
        <v>1</v>
      </c>
      <c r="H137" s="67">
        <v>6.5000000000000002E-2</v>
      </c>
      <c r="I137" s="65" t="s">
        <v>11</v>
      </c>
      <c r="J137" s="62" t="s">
        <v>223</v>
      </c>
    </row>
    <row r="138" spans="1:10" s="68" customFormat="1" ht="15" customHeight="1" x14ac:dyDescent="0.3">
      <c r="A138" s="62" t="s">
        <v>200</v>
      </c>
      <c r="B138" s="62" t="s">
        <v>66</v>
      </c>
      <c r="C138" s="63">
        <v>12</v>
      </c>
      <c r="D138" s="64">
        <v>105</v>
      </c>
      <c r="E138" s="65">
        <v>4</v>
      </c>
      <c r="F138" s="66">
        <v>121056005</v>
      </c>
      <c r="G138" s="65">
        <v>1</v>
      </c>
      <c r="H138" s="67">
        <v>6.6000000000000003E-2</v>
      </c>
      <c r="I138" s="65" t="s">
        <v>11</v>
      </c>
      <c r="J138" s="62" t="s">
        <v>243</v>
      </c>
    </row>
    <row r="139" spans="1:10" s="68" customFormat="1" ht="15" customHeight="1" x14ac:dyDescent="0.3">
      <c r="A139" s="62" t="s">
        <v>200</v>
      </c>
      <c r="B139" s="62" t="s">
        <v>244</v>
      </c>
      <c r="C139" s="63">
        <v>12</v>
      </c>
      <c r="D139" s="64">
        <v>113</v>
      </c>
      <c r="E139" s="65">
        <v>4</v>
      </c>
      <c r="F139" s="66">
        <v>121130015</v>
      </c>
      <c r="G139" s="65">
        <v>1</v>
      </c>
      <c r="H139" s="67">
        <v>6.7000000000000004E-2</v>
      </c>
      <c r="I139" s="65" t="s">
        <v>11</v>
      </c>
      <c r="J139" s="62" t="s">
        <v>217</v>
      </c>
    </row>
    <row r="140" spans="1:10" s="68" customFormat="1" ht="15" customHeight="1" x14ac:dyDescent="0.3">
      <c r="A140" s="62" t="s">
        <v>200</v>
      </c>
      <c r="B140" s="62" t="s">
        <v>245</v>
      </c>
      <c r="C140" s="63">
        <v>12</v>
      </c>
      <c r="D140" s="64">
        <v>115</v>
      </c>
      <c r="E140" s="65">
        <v>4</v>
      </c>
      <c r="F140" s="66">
        <v>121151005</v>
      </c>
      <c r="G140" s="65">
        <v>1</v>
      </c>
      <c r="H140" s="67">
        <v>6.7000000000000004E-2</v>
      </c>
      <c r="I140" s="65" t="s">
        <v>11</v>
      </c>
      <c r="J140" s="62" t="s">
        <v>233</v>
      </c>
    </row>
    <row r="141" spans="1:10" s="68" customFormat="1" ht="15" customHeight="1" x14ac:dyDescent="0.3">
      <c r="A141" s="62" t="s">
        <v>200</v>
      </c>
      <c r="B141" s="62" t="s">
        <v>246</v>
      </c>
      <c r="C141" s="63">
        <v>12</v>
      </c>
      <c r="D141" s="64">
        <v>117</v>
      </c>
      <c r="E141" s="65">
        <v>4</v>
      </c>
      <c r="F141" s="66">
        <v>121171002</v>
      </c>
      <c r="G141" s="65">
        <v>1</v>
      </c>
      <c r="H141" s="67">
        <v>6.4000000000000001E-2</v>
      </c>
      <c r="I141" s="65" t="s">
        <v>11</v>
      </c>
      <c r="J141" s="62" t="s">
        <v>227</v>
      </c>
    </row>
    <row r="142" spans="1:10" s="68" customFormat="1" ht="15" customHeight="1" x14ac:dyDescent="0.3">
      <c r="A142" s="62" t="s">
        <v>200</v>
      </c>
      <c r="B142" s="62" t="s">
        <v>247</v>
      </c>
      <c r="C142" s="63">
        <v>12</v>
      </c>
      <c r="D142" s="64">
        <v>127</v>
      </c>
      <c r="E142" s="65">
        <v>4</v>
      </c>
      <c r="F142" s="66">
        <v>121275002</v>
      </c>
      <c r="G142" s="65">
        <v>1</v>
      </c>
      <c r="H142" s="67">
        <v>6.2E-2</v>
      </c>
      <c r="I142" s="65" t="s">
        <v>11</v>
      </c>
      <c r="J142" s="62" t="s">
        <v>248</v>
      </c>
    </row>
    <row r="143" spans="1:10" s="68" customFormat="1" ht="15" customHeight="1" x14ac:dyDescent="0.3">
      <c r="A143" s="62" t="s">
        <v>249</v>
      </c>
      <c r="B143" s="62" t="s">
        <v>250</v>
      </c>
      <c r="C143" s="63">
        <v>13</v>
      </c>
      <c r="D143" s="64">
        <v>21</v>
      </c>
      <c r="E143" s="65">
        <v>4</v>
      </c>
      <c r="F143" s="66">
        <v>130210012</v>
      </c>
      <c r="G143" s="65">
        <v>1</v>
      </c>
      <c r="H143" s="67">
        <v>6.7000000000000004E-2</v>
      </c>
      <c r="I143" s="65" t="s">
        <v>11</v>
      </c>
      <c r="J143" s="62" t="s">
        <v>251</v>
      </c>
    </row>
    <row r="144" spans="1:10" s="68" customFormat="1" ht="15" customHeight="1" x14ac:dyDescent="0.3">
      <c r="A144" s="62" t="s">
        <v>249</v>
      </c>
      <c r="B144" s="62" t="s">
        <v>252</v>
      </c>
      <c r="C144" s="63">
        <v>13</v>
      </c>
      <c r="D144" s="64">
        <v>51</v>
      </c>
      <c r="E144" s="65">
        <v>4</v>
      </c>
      <c r="F144" s="66">
        <v>130510021</v>
      </c>
      <c r="G144" s="65">
        <v>1</v>
      </c>
      <c r="H144" s="67">
        <v>5.8999999999999997E-2</v>
      </c>
      <c r="I144" s="65" t="s">
        <v>11</v>
      </c>
      <c r="J144" s="62" t="s">
        <v>253</v>
      </c>
    </row>
    <row r="145" spans="1:10" s="68" customFormat="1" ht="15" customHeight="1" x14ac:dyDescent="0.3">
      <c r="A145" s="62" t="s">
        <v>249</v>
      </c>
      <c r="B145" s="62" t="s">
        <v>254</v>
      </c>
      <c r="C145" s="63">
        <v>13</v>
      </c>
      <c r="D145" s="64">
        <v>55</v>
      </c>
      <c r="E145" s="65">
        <v>4</v>
      </c>
      <c r="F145" s="66">
        <v>130550001</v>
      </c>
      <c r="G145" s="65">
        <v>1</v>
      </c>
      <c r="H145" s="67">
        <v>6.2E-2</v>
      </c>
      <c r="I145" s="65" t="s">
        <v>11</v>
      </c>
      <c r="J145" s="62" t="s">
        <v>255</v>
      </c>
    </row>
    <row r="146" spans="1:10" s="68" customFormat="1" ht="15" customHeight="1" x14ac:dyDescent="0.3">
      <c r="A146" s="62" t="s">
        <v>249</v>
      </c>
      <c r="B146" s="62" t="s">
        <v>256</v>
      </c>
      <c r="C146" s="63">
        <v>13</v>
      </c>
      <c r="D146" s="64">
        <v>59</v>
      </c>
      <c r="E146" s="65">
        <v>4</v>
      </c>
      <c r="F146" s="66">
        <v>130590002</v>
      </c>
      <c r="G146" s="65">
        <v>1</v>
      </c>
      <c r="H146" s="67">
        <v>6.4000000000000001E-2</v>
      </c>
      <c r="I146" s="65" t="s">
        <v>11</v>
      </c>
      <c r="J146" s="62" t="s">
        <v>257</v>
      </c>
    </row>
    <row r="147" spans="1:10" s="68" customFormat="1" ht="15" customHeight="1" x14ac:dyDescent="0.3">
      <c r="A147" s="62" t="s">
        <v>249</v>
      </c>
      <c r="B147" s="62" t="s">
        <v>213</v>
      </c>
      <c r="C147" s="63">
        <v>13</v>
      </c>
      <c r="D147" s="64">
        <v>73</v>
      </c>
      <c r="E147" s="65">
        <v>4</v>
      </c>
      <c r="F147" s="66">
        <v>130730001</v>
      </c>
      <c r="G147" s="65">
        <v>1</v>
      </c>
      <c r="H147" s="67">
        <v>6.4000000000000001E-2</v>
      </c>
      <c r="I147" s="65" t="s">
        <v>11</v>
      </c>
      <c r="J147" s="62" t="s">
        <v>258</v>
      </c>
    </row>
    <row r="148" spans="1:10" s="68" customFormat="1" ht="15" customHeight="1" x14ac:dyDescent="0.3">
      <c r="A148" s="62" t="s">
        <v>249</v>
      </c>
      <c r="B148" s="62" t="s">
        <v>259</v>
      </c>
      <c r="C148" s="63">
        <v>13</v>
      </c>
      <c r="D148" s="64">
        <v>77</v>
      </c>
      <c r="E148" s="65">
        <v>4</v>
      </c>
      <c r="F148" s="66">
        <v>130770002</v>
      </c>
      <c r="G148" s="65">
        <v>1</v>
      </c>
      <c r="H148" s="67">
        <v>0.06</v>
      </c>
      <c r="I148" s="65" t="s">
        <v>11</v>
      </c>
      <c r="J148" s="62" t="s">
        <v>260</v>
      </c>
    </row>
    <row r="149" spans="1:10" s="68" customFormat="1" ht="15" customHeight="1" x14ac:dyDescent="0.3">
      <c r="A149" s="62" t="s">
        <v>249</v>
      </c>
      <c r="B149" s="62" t="s">
        <v>261</v>
      </c>
      <c r="C149" s="63">
        <v>13</v>
      </c>
      <c r="D149" s="64">
        <v>85</v>
      </c>
      <c r="E149" s="65">
        <v>4</v>
      </c>
      <c r="F149" s="66">
        <v>130850001</v>
      </c>
      <c r="G149" s="65">
        <v>2</v>
      </c>
      <c r="H149" s="67">
        <v>6.4000000000000001E-2</v>
      </c>
      <c r="I149" s="65" t="s">
        <v>11</v>
      </c>
      <c r="J149" s="62" t="s">
        <v>260</v>
      </c>
    </row>
    <row r="150" spans="1:10" s="68" customFormat="1" ht="15" customHeight="1" x14ac:dyDescent="0.3">
      <c r="A150" s="62" t="s">
        <v>249</v>
      </c>
      <c r="B150" s="62" t="s">
        <v>15</v>
      </c>
      <c r="C150" s="63">
        <v>13</v>
      </c>
      <c r="D150" s="64">
        <v>89</v>
      </c>
      <c r="E150" s="65">
        <v>4</v>
      </c>
      <c r="F150" s="66">
        <v>130890002</v>
      </c>
      <c r="G150" s="65">
        <v>1</v>
      </c>
      <c r="H150" s="67">
        <v>7.1999999999999995E-2</v>
      </c>
      <c r="I150" s="65" t="s">
        <v>11</v>
      </c>
      <c r="J150" s="62" t="s">
        <v>260</v>
      </c>
    </row>
    <row r="151" spans="1:10" s="68" customFormat="1" ht="15" customHeight="1" x14ac:dyDescent="0.3">
      <c r="A151" s="62" t="s">
        <v>249</v>
      </c>
      <c r="B151" s="62" t="s">
        <v>159</v>
      </c>
      <c r="C151" s="63">
        <v>13</v>
      </c>
      <c r="D151" s="64">
        <v>97</v>
      </c>
      <c r="E151" s="65">
        <v>4</v>
      </c>
      <c r="F151" s="66">
        <v>130970004</v>
      </c>
      <c r="G151" s="65">
        <v>1</v>
      </c>
      <c r="H151" s="67">
        <v>6.7000000000000004E-2</v>
      </c>
      <c r="I151" s="65" t="s">
        <v>11</v>
      </c>
      <c r="J151" s="62" t="s">
        <v>260</v>
      </c>
    </row>
    <row r="152" spans="1:10" s="68" customFormat="1" ht="15" customHeight="1" x14ac:dyDescent="0.3">
      <c r="A152" s="62" t="s">
        <v>249</v>
      </c>
      <c r="B152" s="62" t="s">
        <v>262</v>
      </c>
      <c r="C152" s="63">
        <v>13</v>
      </c>
      <c r="D152" s="64">
        <v>121</v>
      </c>
      <c r="E152" s="65">
        <v>4</v>
      </c>
      <c r="F152" s="66">
        <v>131210055</v>
      </c>
      <c r="G152" s="65">
        <v>1</v>
      </c>
      <c r="H152" s="67">
        <v>7.5999999999999998E-2</v>
      </c>
      <c r="I152" s="65" t="s">
        <v>50</v>
      </c>
      <c r="J152" s="62" t="s">
        <v>260</v>
      </c>
    </row>
    <row r="153" spans="1:10" s="68" customFormat="1" ht="15" customHeight="1" x14ac:dyDescent="0.3">
      <c r="A153" s="62" t="s">
        <v>249</v>
      </c>
      <c r="B153" s="62" t="s">
        <v>263</v>
      </c>
      <c r="C153" s="63">
        <v>13</v>
      </c>
      <c r="D153" s="64">
        <v>127</v>
      </c>
      <c r="E153" s="65">
        <v>4</v>
      </c>
      <c r="F153" s="66">
        <v>131270006</v>
      </c>
      <c r="G153" s="65">
        <v>1</v>
      </c>
      <c r="H153" s="67">
        <v>5.7000000000000002E-2</v>
      </c>
      <c r="I153" s="65" t="s">
        <v>11</v>
      </c>
      <c r="J153" s="62" t="s">
        <v>264</v>
      </c>
    </row>
    <row r="154" spans="1:10" s="68" customFormat="1" ht="15" customHeight="1" x14ac:dyDescent="0.3">
      <c r="A154" s="62" t="s">
        <v>249</v>
      </c>
      <c r="B154" s="62" t="s">
        <v>265</v>
      </c>
      <c r="C154" s="63">
        <v>13</v>
      </c>
      <c r="D154" s="64">
        <v>135</v>
      </c>
      <c r="E154" s="65">
        <v>4</v>
      </c>
      <c r="F154" s="66">
        <v>131350002</v>
      </c>
      <c r="G154" s="65">
        <v>1</v>
      </c>
      <c r="H154" s="67">
        <v>7.1999999999999995E-2</v>
      </c>
      <c r="I154" s="65" t="s">
        <v>11</v>
      </c>
      <c r="J154" s="62" t="s">
        <v>260</v>
      </c>
    </row>
    <row r="155" spans="1:10" s="68" customFormat="1" ht="15" customHeight="1" x14ac:dyDescent="0.3">
      <c r="A155" s="62" t="s">
        <v>249</v>
      </c>
      <c r="B155" s="62" t="s">
        <v>266</v>
      </c>
      <c r="C155" s="63">
        <v>13</v>
      </c>
      <c r="D155" s="64">
        <v>151</v>
      </c>
      <c r="E155" s="65">
        <v>4</v>
      </c>
      <c r="F155" s="66">
        <v>131510002</v>
      </c>
      <c r="G155" s="65">
        <v>1</v>
      </c>
      <c r="H155" s="67">
        <v>7.6999999999999999E-2</v>
      </c>
      <c r="I155" s="65" t="s">
        <v>50</v>
      </c>
      <c r="J155" s="62" t="s">
        <v>260</v>
      </c>
    </row>
    <row r="156" spans="1:10" s="68" customFormat="1" ht="15" customHeight="1" x14ac:dyDescent="0.3">
      <c r="A156" s="62" t="s">
        <v>249</v>
      </c>
      <c r="B156" s="62" t="s">
        <v>267</v>
      </c>
      <c r="C156" s="63">
        <v>13</v>
      </c>
      <c r="D156" s="64">
        <v>213</v>
      </c>
      <c r="E156" s="65">
        <v>4</v>
      </c>
      <c r="F156" s="66">
        <v>132130003</v>
      </c>
      <c r="G156" s="65">
        <v>1</v>
      </c>
      <c r="H156" s="67">
        <v>6.6000000000000003E-2</v>
      </c>
      <c r="I156" s="65" t="s">
        <v>11</v>
      </c>
      <c r="J156" s="62" t="s">
        <v>268</v>
      </c>
    </row>
    <row r="157" spans="1:10" s="68" customFormat="1" ht="15" customHeight="1" x14ac:dyDescent="0.3">
      <c r="A157" s="62" t="s">
        <v>249</v>
      </c>
      <c r="B157" s="62" t="s">
        <v>269</v>
      </c>
      <c r="C157" s="63">
        <v>13</v>
      </c>
      <c r="D157" s="64">
        <v>215</v>
      </c>
      <c r="E157" s="65">
        <v>4</v>
      </c>
      <c r="F157" s="66">
        <v>132150008</v>
      </c>
      <c r="G157" s="65">
        <v>1</v>
      </c>
      <c r="H157" s="67">
        <v>6.2E-2</v>
      </c>
      <c r="I157" s="65" t="s">
        <v>11</v>
      </c>
      <c r="J157" s="62" t="s">
        <v>33</v>
      </c>
    </row>
    <row r="158" spans="1:10" s="68" customFormat="1" ht="15" customHeight="1" x14ac:dyDescent="0.3">
      <c r="A158" s="62" t="s">
        <v>249</v>
      </c>
      <c r="B158" s="62" t="s">
        <v>270</v>
      </c>
      <c r="C158" s="63">
        <v>13</v>
      </c>
      <c r="D158" s="64">
        <v>223</v>
      </c>
      <c r="E158" s="65">
        <v>4</v>
      </c>
      <c r="F158" s="66">
        <v>132230003</v>
      </c>
      <c r="G158" s="65">
        <v>1</v>
      </c>
      <c r="H158" s="67">
        <v>6.4000000000000001E-2</v>
      </c>
      <c r="I158" s="65" t="s">
        <v>11</v>
      </c>
      <c r="J158" s="62" t="s">
        <v>260</v>
      </c>
    </row>
    <row r="159" spans="1:10" s="68" customFormat="1" ht="15" customHeight="1" x14ac:dyDescent="0.3">
      <c r="A159" s="62" t="s">
        <v>249</v>
      </c>
      <c r="B159" s="62" t="s">
        <v>271</v>
      </c>
      <c r="C159" s="63">
        <v>13</v>
      </c>
      <c r="D159" s="64">
        <v>231</v>
      </c>
      <c r="E159" s="65">
        <v>4</v>
      </c>
      <c r="F159" s="66">
        <v>132319991</v>
      </c>
      <c r="G159" s="65">
        <v>1</v>
      </c>
      <c r="H159" s="67">
        <v>6.9000000000000006E-2</v>
      </c>
      <c r="I159" s="65" t="s">
        <v>11</v>
      </c>
      <c r="J159" s="68" t="s">
        <v>260</v>
      </c>
    </row>
    <row r="160" spans="1:10" s="68" customFormat="1" ht="15" customHeight="1" x14ac:dyDescent="0.3">
      <c r="A160" s="62" t="s">
        <v>249</v>
      </c>
      <c r="B160" s="62" t="s">
        <v>272</v>
      </c>
      <c r="C160" s="63">
        <v>13</v>
      </c>
      <c r="D160" s="64">
        <v>245</v>
      </c>
      <c r="E160" s="65">
        <v>4</v>
      </c>
      <c r="F160" s="66">
        <v>132450091</v>
      </c>
      <c r="G160" s="65">
        <v>1</v>
      </c>
      <c r="H160" s="67">
        <v>6.5000000000000002E-2</v>
      </c>
      <c r="I160" s="65" t="s">
        <v>11</v>
      </c>
      <c r="J160" s="62" t="s">
        <v>258</v>
      </c>
    </row>
    <row r="161" spans="1:10" s="68" customFormat="1" ht="15" customHeight="1" x14ac:dyDescent="0.3">
      <c r="A161" s="62" t="s">
        <v>249</v>
      </c>
      <c r="B161" s="62" t="s">
        <v>273</v>
      </c>
      <c r="C161" s="63">
        <v>13</v>
      </c>
      <c r="D161" s="64">
        <v>247</v>
      </c>
      <c r="E161" s="65">
        <v>4</v>
      </c>
      <c r="F161" s="66">
        <v>132470001</v>
      </c>
      <c r="G161" s="65">
        <v>1</v>
      </c>
      <c r="H161" s="67">
        <v>7.6999999999999999E-2</v>
      </c>
      <c r="I161" s="65" t="s">
        <v>50</v>
      </c>
      <c r="J161" s="62" t="s">
        <v>260</v>
      </c>
    </row>
    <row r="162" spans="1:10" s="68" customFormat="1" ht="15" customHeight="1" x14ac:dyDescent="0.3">
      <c r="A162" s="62" t="s">
        <v>249</v>
      </c>
      <c r="B162" s="62" t="s">
        <v>274</v>
      </c>
      <c r="C162" s="63">
        <v>13</v>
      </c>
      <c r="D162" s="64">
        <v>261</v>
      </c>
      <c r="E162" s="65">
        <v>4</v>
      </c>
      <c r="F162" s="66">
        <v>132611001</v>
      </c>
      <c r="G162" s="65">
        <v>2</v>
      </c>
      <c r="H162" s="67">
        <v>6.0999999999999999E-2</v>
      </c>
      <c r="I162" s="65" t="s">
        <v>11</v>
      </c>
      <c r="J162" s="62" t="s">
        <v>275</v>
      </c>
    </row>
    <row r="163" spans="1:10" s="68" customFormat="1" ht="15" customHeight="1" x14ac:dyDescent="0.3">
      <c r="A163" s="62" t="s">
        <v>276</v>
      </c>
      <c r="B163" s="62" t="s">
        <v>277</v>
      </c>
      <c r="C163" s="63">
        <v>15</v>
      </c>
      <c r="D163" s="64">
        <v>3</v>
      </c>
      <c r="E163" s="65">
        <v>9</v>
      </c>
      <c r="F163" s="66">
        <v>150031004</v>
      </c>
      <c r="G163" s="65">
        <v>2</v>
      </c>
      <c r="H163" s="67">
        <v>4.9000000000000002E-2</v>
      </c>
      <c r="I163" s="65" t="s">
        <v>11</v>
      </c>
      <c r="J163" s="62" t="s">
        <v>278</v>
      </c>
    </row>
    <row r="164" spans="1:10" s="68" customFormat="1" ht="15" customHeight="1" x14ac:dyDescent="0.3">
      <c r="A164" s="62" t="s">
        <v>279</v>
      </c>
      <c r="B164" s="62" t="s">
        <v>280</v>
      </c>
      <c r="C164" s="63">
        <v>16</v>
      </c>
      <c r="D164" s="64">
        <v>1</v>
      </c>
      <c r="E164" s="65">
        <v>10</v>
      </c>
      <c r="F164" s="66">
        <v>160010017</v>
      </c>
      <c r="G164" s="65">
        <v>1</v>
      </c>
      <c r="H164" s="67">
        <v>6.9000000000000006E-2</v>
      </c>
      <c r="I164" s="65" t="s">
        <v>11</v>
      </c>
      <c r="J164" s="62" t="s">
        <v>281</v>
      </c>
    </row>
    <row r="165" spans="1:10" s="68" customFormat="1" ht="15" customHeight="1" x14ac:dyDescent="0.3">
      <c r="A165" s="62" t="s">
        <v>279</v>
      </c>
      <c r="B165" s="62" t="s">
        <v>75</v>
      </c>
      <c r="C165" s="63">
        <v>16</v>
      </c>
      <c r="D165" s="64">
        <v>23</v>
      </c>
      <c r="E165" s="65">
        <v>10</v>
      </c>
      <c r="F165" s="66">
        <v>160230101</v>
      </c>
      <c r="G165" s="65">
        <v>1</v>
      </c>
      <c r="H165" s="67">
        <v>6.2E-2</v>
      </c>
      <c r="I165" s="65" t="s">
        <v>11</v>
      </c>
      <c r="J165" s="62"/>
    </row>
    <row r="166" spans="1:10" s="68" customFormat="1" ht="15" customHeight="1" x14ac:dyDescent="0.3">
      <c r="A166" s="62" t="s">
        <v>282</v>
      </c>
      <c r="B166" s="62" t="s">
        <v>153</v>
      </c>
      <c r="C166" s="63">
        <v>17</v>
      </c>
      <c r="D166" s="64">
        <v>1</v>
      </c>
      <c r="E166" s="65">
        <v>5</v>
      </c>
      <c r="F166" s="66">
        <v>170010007</v>
      </c>
      <c r="G166" s="65">
        <v>1</v>
      </c>
      <c r="H166" s="67">
        <v>6.6000000000000003E-2</v>
      </c>
      <c r="I166" s="65" t="s">
        <v>11</v>
      </c>
      <c r="J166" s="62" t="s">
        <v>283</v>
      </c>
    </row>
    <row r="167" spans="1:10" s="68" customFormat="1" ht="15" customHeight="1" x14ac:dyDescent="0.3">
      <c r="A167" s="62" t="s">
        <v>282</v>
      </c>
      <c r="B167" s="62" t="s">
        <v>284</v>
      </c>
      <c r="C167" s="63">
        <v>17</v>
      </c>
      <c r="D167" s="64">
        <v>19</v>
      </c>
      <c r="E167" s="65">
        <v>5</v>
      </c>
      <c r="F167" s="66">
        <v>170190007</v>
      </c>
      <c r="G167" s="65">
        <v>1</v>
      </c>
      <c r="H167" s="67">
        <v>6.6000000000000003E-2</v>
      </c>
      <c r="I167" s="65" t="s">
        <v>11</v>
      </c>
      <c r="J167" s="62" t="s">
        <v>285</v>
      </c>
    </row>
    <row r="168" spans="1:10" s="68" customFormat="1" ht="15" customHeight="1" x14ac:dyDescent="0.3">
      <c r="A168" s="62" t="s">
        <v>282</v>
      </c>
      <c r="B168" s="62" t="s">
        <v>286</v>
      </c>
      <c r="C168" s="63">
        <v>17</v>
      </c>
      <c r="D168" s="64">
        <v>31</v>
      </c>
      <c r="E168" s="65">
        <v>5</v>
      </c>
      <c r="F168" s="66">
        <v>170317002</v>
      </c>
      <c r="G168" s="65">
        <v>1</v>
      </c>
      <c r="H168" s="67">
        <v>7.8E-2</v>
      </c>
      <c r="I168" s="65" t="s">
        <v>50</v>
      </c>
      <c r="J168" s="62" t="s">
        <v>287</v>
      </c>
    </row>
    <row r="169" spans="1:10" s="68" customFormat="1" ht="15" customHeight="1" x14ac:dyDescent="0.3">
      <c r="A169" s="62" t="s">
        <v>282</v>
      </c>
      <c r="B169" s="62" t="s">
        <v>288</v>
      </c>
      <c r="C169" s="63">
        <v>17</v>
      </c>
      <c r="D169" s="64">
        <v>43</v>
      </c>
      <c r="E169" s="65">
        <v>5</v>
      </c>
      <c r="F169" s="66">
        <v>170436001</v>
      </c>
      <c r="G169" s="65">
        <v>1</v>
      </c>
      <c r="H169" s="67">
        <v>6.7000000000000004E-2</v>
      </c>
      <c r="I169" s="65" t="s">
        <v>11</v>
      </c>
      <c r="J169" s="62" t="s">
        <v>287</v>
      </c>
    </row>
    <row r="170" spans="1:10" s="68" customFormat="1" ht="15" customHeight="1" x14ac:dyDescent="0.3">
      <c r="A170" s="62" t="s">
        <v>282</v>
      </c>
      <c r="B170" s="62" t="s">
        <v>289</v>
      </c>
      <c r="C170" s="63">
        <v>17</v>
      </c>
      <c r="D170" s="64">
        <v>49</v>
      </c>
      <c r="E170" s="65">
        <v>5</v>
      </c>
      <c r="F170" s="66">
        <v>170491001</v>
      </c>
      <c r="G170" s="65">
        <v>2</v>
      </c>
      <c r="H170" s="67">
        <v>6.6000000000000003E-2</v>
      </c>
      <c r="I170" s="65" t="s">
        <v>11</v>
      </c>
      <c r="J170" s="62" t="s">
        <v>290</v>
      </c>
    </row>
    <row r="171" spans="1:10" s="68" customFormat="1" ht="15" customHeight="1" x14ac:dyDescent="0.3">
      <c r="A171" s="62" t="s">
        <v>282</v>
      </c>
      <c r="B171" s="62" t="s">
        <v>291</v>
      </c>
      <c r="C171" s="63">
        <v>17</v>
      </c>
      <c r="D171" s="64">
        <v>65</v>
      </c>
      <c r="E171" s="65">
        <v>5</v>
      </c>
      <c r="F171" s="66">
        <v>170650002</v>
      </c>
      <c r="G171" s="65">
        <v>1</v>
      </c>
      <c r="H171" s="67">
        <v>7.0000000000000007E-2</v>
      </c>
      <c r="I171" s="65" t="s">
        <v>11</v>
      </c>
      <c r="J171" s="62" t="s">
        <v>292</v>
      </c>
    </row>
    <row r="172" spans="1:10" s="68" customFormat="1" ht="15" customHeight="1" x14ac:dyDescent="0.3">
      <c r="A172" s="62" t="s">
        <v>282</v>
      </c>
      <c r="B172" s="62" t="s">
        <v>293</v>
      </c>
      <c r="C172" s="63">
        <v>17</v>
      </c>
      <c r="D172" s="64">
        <v>83</v>
      </c>
      <c r="E172" s="65">
        <v>5</v>
      </c>
      <c r="F172" s="66">
        <v>170831001</v>
      </c>
      <c r="G172" s="65">
        <v>1</v>
      </c>
      <c r="H172" s="67">
        <v>7.3999999999999996E-2</v>
      </c>
      <c r="I172" s="65" t="s">
        <v>11</v>
      </c>
      <c r="J172" s="62" t="s">
        <v>294</v>
      </c>
    </row>
    <row r="173" spans="1:10" s="68" customFormat="1" ht="15" customHeight="1" x14ac:dyDescent="0.3">
      <c r="A173" s="62" t="s">
        <v>282</v>
      </c>
      <c r="B173" s="62" t="s">
        <v>295</v>
      </c>
      <c r="C173" s="63">
        <v>17</v>
      </c>
      <c r="D173" s="64">
        <v>85</v>
      </c>
      <c r="E173" s="65">
        <v>5</v>
      </c>
      <c r="F173" s="66">
        <v>170859991</v>
      </c>
      <c r="G173" s="65">
        <v>1</v>
      </c>
      <c r="H173" s="67">
        <v>6.9000000000000006E-2</v>
      </c>
      <c r="I173" s="65" t="s">
        <v>11</v>
      </c>
      <c r="J173" s="62"/>
    </row>
    <row r="174" spans="1:10" s="68" customFormat="1" ht="15" customHeight="1" x14ac:dyDescent="0.3">
      <c r="A174" s="62" t="s">
        <v>282</v>
      </c>
      <c r="B174" s="62" t="s">
        <v>296</v>
      </c>
      <c r="C174" s="63">
        <v>17</v>
      </c>
      <c r="D174" s="64">
        <v>89</v>
      </c>
      <c r="E174" s="65">
        <v>5</v>
      </c>
      <c r="F174" s="66">
        <v>170890005</v>
      </c>
      <c r="G174" s="65">
        <v>1</v>
      </c>
      <c r="H174" s="67">
        <v>6.8000000000000005E-2</v>
      </c>
      <c r="I174" s="65" t="s">
        <v>11</v>
      </c>
      <c r="J174" s="68" t="s">
        <v>287</v>
      </c>
    </row>
    <row r="175" spans="1:10" s="68" customFormat="1" ht="15" customHeight="1" x14ac:dyDescent="0.3">
      <c r="A175" s="62" t="s">
        <v>282</v>
      </c>
      <c r="B175" s="62" t="s">
        <v>95</v>
      </c>
      <c r="C175" s="63">
        <v>17</v>
      </c>
      <c r="D175" s="64">
        <v>97</v>
      </c>
      <c r="E175" s="65">
        <v>5</v>
      </c>
      <c r="F175" s="66">
        <v>170971007</v>
      </c>
      <c r="G175" s="65">
        <v>1</v>
      </c>
      <c r="H175" s="67">
        <v>7.9000000000000001E-2</v>
      </c>
      <c r="I175" s="65" t="s">
        <v>50</v>
      </c>
      <c r="J175" s="62" t="s">
        <v>287</v>
      </c>
    </row>
    <row r="176" spans="1:10" s="68" customFormat="1" ht="15" customHeight="1" x14ac:dyDescent="0.3">
      <c r="A176" s="62" t="s">
        <v>282</v>
      </c>
      <c r="B176" s="62" t="s">
        <v>297</v>
      </c>
      <c r="C176" s="63">
        <v>17</v>
      </c>
      <c r="D176" s="64">
        <v>111</v>
      </c>
      <c r="E176" s="65">
        <v>5</v>
      </c>
      <c r="F176" s="66">
        <v>171110001</v>
      </c>
      <c r="G176" s="65">
        <v>1</v>
      </c>
      <c r="H176" s="67">
        <v>6.9000000000000006E-2</v>
      </c>
      <c r="I176" s="65" t="s">
        <v>11</v>
      </c>
      <c r="J176" s="62" t="s">
        <v>287</v>
      </c>
    </row>
    <row r="177" spans="1:10" s="68" customFormat="1" ht="15" customHeight="1" x14ac:dyDescent="0.3">
      <c r="A177" s="62" t="s">
        <v>282</v>
      </c>
      <c r="B177" s="62" t="s">
        <v>298</v>
      </c>
      <c r="C177" s="63">
        <v>17</v>
      </c>
      <c r="D177" s="64">
        <v>113</v>
      </c>
      <c r="E177" s="65">
        <v>5</v>
      </c>
      <c r="F177" s="66">
        <v>171132003</v>
      </c>
      <c r="G177" s="65">
        <v>1</v>
      </c>
      <c r="H177" s="67">
        <v>7.0999999999999994E-2</v>
      </c>
      <c r="I177" s="65" t="s">
        <v>11</v>
      </c>
      <c r="J177" s="62" t="s">
        <v>299</v>
      </c>
    </row>
    <row r="178" spans="1:10" s="68" customFormat="1" ht="15" customHeight="1" x14ac:dyDescent="0.3">
      <c r="A178" s="62" t="s">
        <v>282</v>
      </c>
      <c r="B178" s="62" t="s">
        <v>300</v>
      </c>
      <c r="C178" s="63">
        <v>17</v>
      </c>
      <c r="D178" s="64">
        <v>115</v>
      </c>
      <c r="E178" s="65">
        <v>5</v>
      </c>
      <c r="F178" s="66">
        <v>171150013</v>
      </c>
      <c r="G178" s="65">
        <v>1</v>
      </c>
      <c r="H178" s="67">
        <v>6.9000000000000006E-2</v>
      </c>
      <c r="I178" s="65" t="s">
        <v>11</v>
      </c>
      <c r="J178" s="62" t="s">
        <v>301</v>
      </c>
    </row>
    <row r="179" spans="1:10" s="68" customFormat="1" ht="15" customHeight="1" x14ac:dyDescent="0.3">
      <c r="A179" s="62" t="s">
        <v>282</v>
      </c>
      <c r="B179" s="62" t="s">
        <v>302</v>
      </c>
      <c r="C179" s="63">
        <v>17</v>
      </c>
      <c r="D179" s="64">
        <v>117</v>
      </c>
      <c r="E179" s="65">
        <v>5</v>
      </c>
      <c r="F179" s="66">
        <v>171170002</v>
      </c>
      <c r="G179" s="65">
        <v>1</v>
      </c>
      <c r="H179" s="67">
        <v>6.7000000000000004E-2</v>
      </c>
      <c r="I179" s="65" t="s">
        <v>11</v>
      </c>
      <c r="J179" s="62" t="s">
        <v>294</v>
      </c>
    </row>
    <row r="180" spans="1:10" s="68" customFormat="1" ht="15" customHeight="1" x14ac:dyDescent="0.3">
      <c r="A180" s="62" t="s">
        <v>282</v>
      </c>
      <c r="B180" s="62" t="s">
        <v>25</v>
      </c>
      <c r="C180" s="63">
        <v>17</v>
      </c>
      <c r="D180" s="64">
        <v>119</v>
      </c>
      <c r="E180" s="65">
        <v>5</v>
      </c>
      <c r="F180" s="66">
        <v>171190008</v>
      </c>
      <c r="G180" s="65">
        <v>1</v>
      </c>
      <c r="H180" s="67">
        <v>7.5999999999999998E-2</v>
      </c>
      <c r="I180" s="65" t="s">
        <v>50</v>
      </c>
      <c r="J180" s="62" t="s">
        <v>294</v>
      </c>
    </row>
    <row r="181" spans="1:10" s="68" customFormat="1" ht="15" customHeight="1" x14ac:dyDescent="0.3">
      <c r="A181" s="62" t="s">
        <v>282</v>
      </c>
      <c r="B181" s="62" t="s">
        <v>303</v>
      </c>
      <c r="C181" s="63">
        <v>17</v>
      </c>
      <c r="D181" s="64">
        <v>143</v>
      </c>
      <c r="E181" s="65">
        <v>5</v>
      </c>
      <c r="F181" s="66">
        <v>171431001</v>
      </c>
      <c r="G181" s="65">
        <v>1</v>
      </c>
      <c r="H181" s="67">
        <v>6.9000000000000006E-2</v>
      </c>
      <c r="I181" s="65" t="s">
        <v>11</v>
      </c>
      <c r="J181" s="62" t="s">
        <v>304</v>
      </c>
    </row>
    <row r="182" spans="1:10" s="68" customFormat="1" ht="15" customHeight="1" x14ac:dyDescent="0.3">
      <c r="A182" s="62" t="s">
        <v>282</v>
      </c>
      <c r="B182" s="62" t="s">
        <v>305</v>
      </c>
      <c r="C182" s="63">
        <v>17</v>
      </c>
      <c r="D182" s="64">
        <v>157</v>
      </c>
      <c r="E182" s="65">
        <v>5</v>
      </c>
      <c r="F182" s="66">
        <v>171570001</v>
      </c>
      <c r="G182" s="65">
        <v>1</v>
      </c>
      <c r="H182" s="67">
        <v>7.1999999999999995E-2</v>
      </c>
      <c r="I182" s="65" t="s">
        <v>11</v>
      </c>
      <c r="J182" s="62"/>
    </row>
    <row r="183" spans="1:10" s="68" customFormat="1" ht="15" customHeight="1" x14ac:dyDescent="0.3">
      <c r="A183" s="62" t="s">
        <v>282</v>
      </c>
      <c r="B183" s="62" t="s">
        <v>306</v>
      </c>
      <c r="C183" s="63">
        <v>17</v>
      </c>
      <c r="D183" s="64">
        <v>161</v>
      </c>
      <c r="E183" s="65">
        <v>5</v>
      </c>
      <c r="F183" s="66">
        <v>171613002</v>
      </c>
      <c r="G183" s="65">
        <v>1</v>
      </c>
      <c r="H183" s="67">
        <v>6.2E-2</v>
      </c>
      <c r="I183" s="65" t="s">
        <v>11</v>
      </c>
      <c r="J183" s="62" t="s">
        <v>307</v>
      </c>
    </row>
    <row r="184" spans="1:10" s="68" customFormat="1" ht="15" customHeight="1" x14ac:dyDescent="0.3">
      <c r="A184" s="62" t="s">
        <v>282</v>
      </c>
      <c r="B184" s="62" t="s">
        <v>308</v>
      </c>
      <c r="C184" s="63">
        <v>17</v>
      </c>
      <c r="D184" s="64">
        <v>163</v>
      </c>
      <c r="E184" s="65">
        <v>5</v>
      </c>
      <c r="F184" s="66">
        <v>171630010</v>
      </c>
      <c r="G184" s="65">
        <v>2</v>
      </c>
      <c r="H184" s="67">
        <v>7.1999999999999995E-2</v>
      </c>
      <c r="I184" s="65" t="s">
        <v>11</v>
      </c>
      <c r="J184" s="62" t="s">
        <v>294</v>
      </c>
    </row>
    <row r="185" spans="1:10" s="68" customFormat="1" ht="15" customHeight="1" x14ac:dyDescent="0.3">
      <c r="A185" s="62" t="s">
        <v>282</v>
      </c>
      <c r="B185" s="62" t="s">
        <v>309</v>
      </c>
      <c r="C185" s="63">
        <v>17</v>
      </c>
      <c r="D185" s="64">
        <v>167</v>
      </c>
      <c r="E185" s="65">
        <v>5</v>
      </c>
      <c r="F185" s="66">
        <v>171670014</v>
      </c>
      <c r="G185" s="65">
        <v>1</v>
      </c>
      <c r="H185" s="67">
        <v>6.5000000000000002E-2</v>
      </c>
      <c r="I185" s="65" t="s">
        <v>11</v>
      </c>
      <c r="J185" s="62" t="s">
        <v>310</v>
      </c>
    </row>
    <row r="186" spans="1:10" s="68" customFormat="1" ht="15" customHeight="1" x14ac:dyDescent="0.3">
      <c r="A186" s="62" t="s">
        <v>282</v>
      </c>
      <c r="B186" s="62" t="s">
        <v>311</v>
      </c>
      <c r="C186" s="63">
        <v>17</v>
      </c>
      <c r="D186" s="64">
        <v>197</v>
      </c>
      <c r="E186" s="65">
        <v>5</v>
      </c>
      <c r="F186" s="66">
        <v>171971011</v>
      </c>
      <c r="G186" s="65">
        <v>1</v>
      </c>
      <c r="H186" s="67">
        <v>6.5000000000000002E-2</v>
      </c>
      <c r="I186" s="65" t="s">
        <v>11</v>
      </c>
      <c r="J186" s="62" t="s">
        <v>287</v>
      </c>
    </row>
    <row r="187" spans="1:10" s="68" customFormat="1" ht="15" customHeight="1" x14ac:dyDescent="0.3">
      <c r="A187" s="62" t="s">
        <v>282</v>
      </c>
      <c r="B187" s="62" t="s">
        <v>312</v>
      </c>
      <c r="C187" s="63">
        <v>17</v>
      </c>
      <c r="D187" s="64">
        <v>201</v>
      </c>
      <c r="E187" s="65">
        <v>5</v>
      </c>
      <c r="F187" s="66">
        <v>172012001</v>
      </c>
      <c r="G187" s="65">
        <v>1</v>
      </c>
      <c r="H187" s="67">
        <v>6.9000000000000006E-2</v>
      </c>
      <c r="I187" s="65" t="s">
        <v>11</v>
      </c>
      <c r="J187" s="62" t="s">
        <v>313</v>
      </c>
    </row>
    <row r="188" spans="1:10" s="68" customFormat="1" ht="15" customHeight="1" x14ac:dyDescent="0.3">
      <c r="A188" s="62" t="s">
        <v>314</v>
      </c>
      <c r="B188" s="62" t="s">
        <v>315</v>
      </c>
      <c r="C188" s="63">
        <v>18</v>
      </c>
      <c r="D188" s="64">
        <v>3</v>
      </c>
      <c r="E188" s="65">
        <v>5</v>
      </c>
      <c r="F188" s="66">
        <v>180030002</v>
      </c>
      <c r="G188" s="65">
        <v>1</v>
      </c>
      <c r="H188" s="67">
        <v>6.7000000000000004E-2</v>
      </c>
      <c r="I188" s="65" t="s">
        <v>11</v>
      </c>
      <c r="J188" s="62" t="s">
        <v>316</v>
      </c>
    </row>
    <row r="189" spans="1:10" s="68" customFormat="1" ht="15" customHeight="1" x14ac:dyDescent="0.3">
      <c r="A189" s="62" t="s">
        <v>314</v>
      </c>
      <c r="B189" s="62" t="s">
        <v>317</v>
      </c>
      <c r="C189" s="63">
        <v>18</v>
      </c>
      <c r="D189" s="64">
        <v>11</v>
      </c>
      <c r="E189" s="65">
        <v>5</v>
      </c>
      <c r="F189" s="66">
        <v>180110001</v>
      </c>
      <c r="G189" s="65">
        <v>1</v>
      </c>
      <c r="H189" s="67">
        <v>7.0999999999999994E-2</v>
      </c>
      <c r="I189" s="65" t="s">
        <v>11</v>
      </c>
      <c r="J189" s="62" t="s">
        <v>318</v>
      </c>
    </row>
    <row r="190" spans="1:10" s="68" customFormat="1" ht="15" customHeight="1" x14ac:dyDescent="0.3">
      <c r="A190" s="62" t="s">
        <v>314</v>
      </c>
      <c r="B190" s="62" t="s">
        <v>319</v>
      </c>
      <c r="C190" s="63">
        <v>18</v>
      </c>
      <c r="D190" s="64">
        <v>15</v>
      </c>
      <c r="E190" s="65">
        <v>5</v>
      </c>
      <c r="F190" s="66">
        <v>180150002</v>
      </c>
      <c r="G190" s="65">
        <v>1</v>
      </c>
      <c r="H190" s="67">
        <v>6.8000000000000005E-2</v>
      </c>
      <c r="I190" s="65" t="s">
        <v>11</v>
      </c>
      <c r="J190" s="62" t="s">
        <v>320</v>
      </c>
    </row>
    <row r="191" spans="1:10" s="68" customFormat="1" ht="15" customHeight="1" x14ac:dyDescent="0.3">
      <c r="A191" s="62" t="s">
        <v>314</v>
      </c>
      <c r="B191" s="62" t="s">
        <v>321</v>
      </c>
      <c r="C191" s="63">
        <v>18</v>
      </c>
      <c r="D191" s="64">
        <v>19</v>
      </c>
      <c r="E191" s="65">
        <v>5</v>
      </c>
      <c r="F191" s="66">
        <v>180190008</v>
      </c>
      <c r="G191" s="65">
        <v>1</v>
      </c>
      <c r="H191" s="67">
        <v>7.1999999999999995E-2</v>
      </c>
      <c r="I191" s="65" t="s">
        <v>11</v>
      </c>
      <c r="J191" s="62" t="s">
        <v>322</v>
      </c>
    </row>
    <row r="192" spans="1:10" s="68" customFormat="1" ht="15" customHeight="1" x14ac:dyDescent="0.3">
      <c r="A192" s="62" t="s">
        <v>314</v>
      </c>
      <c r="B192" s="62" t="s">
        <v>190</v>
      </c>
      <c r="C192" s="63">
        <v>18</v>
      </c>
      <c r="D192" s="64">
        <v>35</v>
      </c>
      <c r="E192" s="65">
        <v>5</v>
      </c>
      <c r="F192" s="66">
        <v>180350010</v>
      </c>
      <c r="G192" s="65">
        <v>1</v>
      </c>
      <c r="H192" s="67">
        <v>6.3E-2</v>
      </c>
      <c r="I192" s="65" t="s">
        <v>11</v>
      </c>
      <c r="J192" s="62" t="s">
        <v>323</v>
      </c>
    </row>
    <row r="193" spans="1:10" s="68" customFormat="1" ht="15" customHeight="1" x14ac:dyDescent="0.3">
      <c r="A193" s="62" t="s">
        <v>314</v>
      </c>
      <c r="B193" s="62" t="s">
        <v>324</v>
      </c>
      <c r="C193" s="63">
        <v>18</v>
      </c>
      <c r="D193" s="64">
        <v>39</v>
      </c>
      <c r="E193" s="65">
        <v>5</v>
      </c>
      <c r="F193" s="66">
        <v>180390007</v>
      </c>
      <c r="G193" s="65">
        <v>1</v>
      </c>
      <c r="H193" s="67">
        <v>6.0999999999999999E-2</v>
      </c>
      <c r="I193" s="65" t="s">
        <v>11</v>
      </c>
      <c r="J193" s="62" t="s">
        <v>325</v>
      </c>
    </row>
    <row r="194" spans="1:10" s="68" customFormat="1" ht="15" customHeight="1" x14ac:dyDescent="0.3">
      <c r="A194" s="62" t="s">
        <v>314</v>
      </c>
      <c r="B194" s="62" t="s">
        <v>326</v>
      </c>
      <c r="C194" s="63">
        <v>18</v>
      </c>
      <c r="D194" s="64">
        <v>43</v>
      </c>
      <c r="E194" s="65">
        <v>5</v>
      </c>
      <c r="F194" s="66">
        <v>180431004</v>
      </c>
      <c r="G194" s="65">
        <v>1</v>
      </c>
      <c r="H194" s="67">
        <v>7.2999999999999995E-2</v>
      </c>
      <c r="I194" s="65" t="s">
        <v>11</v>
      </c>
      <c r="J194" s="62" t="s">
        <v>322</v>
      </c>
    </row>
    <row r="195" spans="1:10" s="68" customFormat="1" ht="15" customHeight="1" x14ac:dyDescent="0.3">
      <c r="A195" s="62" t="s">
        <v>314</v>
      </c>
      <c r="B195" s="62" t="s">
        <v>327</v>
      </c>
      <c r="C195" s="63">
        <v>18</v>
      </c>
      <c r="D195" s="64">
        <v>55</v>
      </c>
      <c r="E195" s="65">
        <v>5</v>
      </c>
      <c r="F195" s="66">
        <v>180550001</v>
      </c>
      <c r="G195" s="65">
        <v>1</v>
      </c>
      <c r="H195" s="67">
        <v>7.0999999999999994E-2</v>
      </c>
      <c r="I195" s="65" t="s">
        <v>11</v>
      </c>
      <c r="J195" s="62" t="s">
        <v>328</v>
      </c>
    </row>
    <row r="196" spans="1:10" s="68" customFormat="1" ht="15" customHeight="1" x14ac:dyDescent="0.3">
      <c r="A196" s="62" t="s">
        <v>314</v>
      </c>
      <c r="B196" s="62" t="s">
        <v>291</v>
      </c>
      <c r="C196" s="63">
        <v>18</v>
      </c>
      <c r="D196" s="64">
        <v>57</v>
      </c>
      <c r="E196" s="65">
        <v>5</v>
      </c>
      <c r="F196" s="66">
        <v>180570006</v>
      </c>
      <c r="G196" s="65">
        <v>1</v>
      </c>
      <c r="H196" s="67">
        <v>6.5000000000000002E-2</v>
      </c>
      <c r="I196" s="65" t="s">
        <v>11</v>
      </c>
      <c r="J196" s="62" t="s">
        <v>318</v>
      </c>
    </row>
    <row r="197" spans="1:10" s="68" customFormat="1" ht="15" customHeight="1" x14ac:dyDescent="0.3">
      <c r="A197" s="62" t="s">
        <v>314</v>
      </c>
      <c r="B197" s="62" t="s">
        <v>329</v>
      </c>
      <c r="C197" s="63">
        <v>18</v>
      </c>
      <c r="D197" s="64">
        <v>59</v>
      </c>
      <c r="E197" s="65">
        <v>5</v>
      </c>
      <c r="F197" s="66">
        <v>180590003</v>
      </c>
      <c r="G197" s="65">
        <v>1</v>
      </c>
      <c r="H197" s="67">
        <v>5.8999999999999997E-2</v>
      </c>
      <c r="I197" s="65" t="s">
        <v>11</v>
      </c>
      <c r="J197" s="62" t="s">
        <v>318</v>
      </c>
    </row>
    <row r="198" spans="1:10" s="68" customFormat="1" ht="15" customHeight="1" x14ac:dyDescent="0.3">
      <c r="A198" s="62" t="s">
        <v>314</v>
      </c>
      <c r="B198" s="62" t="s">
        <v>330</v>
      </c>
      <c r="C198" s="63">
        <v>18</v>
      </c>
      <c r="D198" s="64">
        <v>63</v>
      </c>
      <c r="E198" s="65">
        <v>5</v>
      </c>
      <c r="F198" s="66">
        <v>180630004</v>
      </c>
      <c r="G198" s="65">
        <v>1</v>
      </c>
      <c r="H198" s="67">
        <v>6.0999999999999999E-2</v>
      </c>
      <c r="I198" s="65" t="s">
        <v>11</v>
      </c>
      <c r="J198" s="68" t="s">
        <v>318</v>
      </c>
    </row>
    <row r="199" spans="1:10" s="68" customFormat="1" ht="15" customHeight="1" x14ac:dyDescent="0.3">
      <c r="A199" s="62" t="s">
        <v>314</v>
      </c>
      <c r="B199" s="62" t="s">
        <v>331</v>
      </c>
      <c r="C199" s="63">
        <v>18</v>
      </c>
      <c r="D199" s="64">
        <v>69</v>
      </c>
      <c r="E199" s="65">
        <v>5</v>
      </c>
      <c r="F199" s="66">
        <v>180690002</v>
      </c>
      <c r="G199" s="65">
        <v>1</v>
      </c>
      <c r="H199" s="67">
        <v>0.06</v>
      </c>
      <c r="I199" s="65" t="s">
        <v>11</v>
      </c>
      <c r="J199" s="62" t="s">
        <v>332</v>
      </c>
    </row>
    <row r="200" spans="1:10" s="68" customFormat="1" ht="15" customHeight="1" x14ac:dyDescent="0.3">
      <c r="A200" s="62" t="s">
        <v>314</v>
      </c>
      <c r="B200" s="62" t="s">
        <v>163</v>
      </c>
      <c r="C200" s="63">
        <v>18</v>
      </c>
      <c r="D200" s="64">
        <v>71</v>
      </c>
      <c r="E200" s="65">
        <v>5</v>
      </c>
      <c r="F200" s="66">
        <v>180710001</v>
      </c>
      <c r="G200" s="65">
        <v>1</v>
      </c>
      <c r="H200" s="67">
        <v>6.4000000000000001E-2</v>
      </c>
      <c r="I200" s="65" t="s">
        <v>11</v>
      </c>
      <c r="J200" s="62" t="s">
        <v>333</v>
      </c>
    </row>
    <row r="201" spans="1:10" s="68" customFormat="1" ht="15" customHeight="1" x14ac:dyDescent="0.3">
      <c r="A201" s="62" t="s">
        <v>314</v>
      </c>
      <c r="B201" s="62" t="s">
        <v>334</v>
      </c>
      <c r="C201" s="63">
        <v>18</v>
      </c>
      <c r="D201" s="64">
        <v>81</v>
      </c>
      <c r="E201" s="65">
        <v>5</v>
      </c>
      <c r="F201" s="66">
        <v>180810002</v>
      </c>
      <c r="G201" s="65">
        <v>1</v>
      </c>
      <c r="H201" s="67">
        <v>6.4000000000000001E-2</v>
      </c>
      <c r="I201" s="65" t="s">
        <v>11</v>
      </c>
      <c r="J201" s="62" t="s">
        <v>318</v>
      </c>
    </row>
    <row r="202" spans="1:10" s="68" customFormat="1" ht="15" customHeight="1" x14ac:dyDescent="0.3">
      <c r="A202" s="62" t="s">
        <v>314</v>
      </c>
      <c r="B202" s="62" t="s">
        <v>335</v>
      </c>
      <c r="C202" s="63">
        <v>18</v>
      </c>
      <c r="D202" s="64">
        <v>83</v>
      </c>
      <c r="E202" s="65">
        <v>5</v>
      </c>
      <c r="F202" s="66">
        <v>180839991</v>
      </c>
      <c r="G202" s="65">
        <v>1</v>
      </c>
      <c r="H202" s="67">
        <v>6.8000000000000005E-2</v>
      </c>
      <c r="I202" s="65" t="s">
        <v>11</v>
      </c>
      <c r="J202" s="62" t="s">
        <v>336</v>
      </c>
    </row>
    <row r="203" spans="1:10" s="68" customFormat="1" ht="15" customHeight="1" x14ac:dyDescent="0.3">
      <c r="A203" s="62" t="s">
        <v>314</v>
      </c>
      <c r="B203" s="62" t="s">
        <v>95</v>
      </c>
      <c r="C203" s="63">
        <v>18</v>
      </c>
      <c r="D203" s="64">
        <v>89</v>
      </c>
      <c r="E203" s="65">
        <v>5</v>
      </c>
      <c r="F203" s="66">
        <v>180890022</v>
      </c>
      <c r="G203" s="65">
        <v>1</v>
      </c>
      <c r="H203" s="67">
        <v>6.9000000000000006E-2</v>
      </c>
      <c r="I203" s="65" t="s">
        <v>11</v>
      </c>
      <c r="J203" s="62" t="s">
        <v>287</v>
      </c>
    </row>
    <row r="204" spans="1:10" s="68" customFormat="1" ht="15" customHeight="1" x14ac:dyDescent="0.3">
      <c r="A204" s="62" t="s">
        <v>314</v>
      </c>
      <c r="B204" s="62" t="s">
        <v>337</v>
      </c>
      <c r="C204" s="63">
        <v>18</v>
      </c>
      <c r="D204" s="64">
        <v>91</v>
      </c>
      <c r="E204" s="65">
        <v>5</v>
      </c>
      <c r="F204" s="66">
        <v>180910005</v>
      </c>
      <c r="G204" s="65">
        <v>1</v>
      </c>
      <c r="H204" s="67">
        <v>7.9000000000000001E-2</v>
      </c>
      <c r="I204" s="65" t="s">
        <v>50</v>
      </c>
      <c r="J204" s="62" t="s">
        <v>338</v>
      </c>
    </row>
    <row r="205" spans="1:10" s="68" customFormat="1" ht="15" customHeight="1" x14ac:dyDescent="0.3">
      <c r="A205" s="62" t="s">
        <v>314</v>
      </c>
      <c r="B205" s="62" t="s">
        <v>25</v>
      </c>
      <c r="C205" s="63">
        <v>18</v>
      </c>
      <c r="D205" s="64">
        <v>95</v>
      </c>
      <c r="E205" s="65">
        <v>5</v>
      </c>
      <c r="F205" s="66">
        <v>180950010</v>
      </c>
      <c r="G205" s="65">
        <v>1</v>
      </c>
      <c r="H205" s="67">
        <v>6.3E-2</v>
      </c>
      <c r="I205" s="65" t="s">
        <v>11</v>
      </c>
      <c r="J205" s="62" t="s">
        <v>339</v>
      </c>
    </row>
    <row r="206" spans="1:10" s="68" customFormat="1" ht="15" customHeight="1" x14ac:dyDescent="0.3">
      <c r="A206" s="62" t="s">
        <v>314</v>
      </c>
      <c r="B206" s="62" t="s">
        <v>234</v>
      </c>
      <c r="C206" s="63">
        <v>18</v>
      </c>
      <c r="D206" s="64">
        <v>97</v>
      </c>
      <c r="E206" s="65">
        <v>5</v>
      </c>
      <c r="F206" s="66">
        <v>180970073</v>
      </c>
      <c r="G206" s="65">
        <v>1</v>
      </c>
      <c r="H206" s="67">
        <v>7.0999999999999994E-2</v>
      </c>
      <c r="I206" s="65" t="s">
        <v>11</v>
      </c>
      <c r="J206" s="62" t="s">
        <v>318</v>
      </c>
    </row>
    <row r="207" spans="1:10" s="68" customFormat="1" ht="15" customHeight="1" x14ac:dyDescent="0.3">
      <c r="A207" s="62" t="s">
        <v>314</v>
      </c>
      <c r="B207" s="62" t="s">
        <v>30</v>
      </c>
      <c r="C207" s="63">
        <v>18</v>
      </c>
      <c r="D207" s="64">
        <v>109</v>
      </c>
      <c r="E207" s="65">
        <v>5</v>
      </c>
      <c r="F207" s="66">
        <v>181090005</v>
      </c>
      <c r="G207" s="65">
        <v>1</v>
      </c>
      <c r="H207" s="67">
        <v>6.7000000000000004E-2</v>
      </c>
      <c r="I207" s="65" t="s">
        <v>11</v>
      </c>
      <c r="J207" s="62" t="s">
        <v>318</v>
      </c>
    </row>
    <row r="208" spans="1:10" s="68" customFormat="1" ht="15" customHeight="1" x14ac:dyDescent="0.3">
      <c r="A208" s="62" t="s">
        <v>314</v>
      </c>
      <c r="B208" s="62" t="s">
        <v>340</v>
      </c>
      <c r="C208" s="63">
        <v>18</v>
      </c>
      <c r="D208" s="64">
        <v>123</v>
      </c>
      <c r="E208" s="65">
        <v>5</v>
      </c>
      <c r="F208" s="66">
        <v>181230009</v>
      </c>
      <c r="G208" s="65">
        <v>1</v>
      </c>
      <c r="H208" s="67">
        <v>7.0000000000000007E-2</v>
      </c>
      <c r="I208" s="65" t="s">
        <v>11</v>
      </c>
      <c r="J208" s="62"/>
    </row>
    <row r="209" spans="1:10" s="68" customFormat="1" ht="15" customHeight="1" x14ac:dyDescent="0.3">
      <c r="A209" s="62" t="s">
        <v>314</v>
      </c>
      <c r="B209" s="62" t="s">
        <v>341</v>
      </c>
      <c r="C209" s="63">
        <v>18</v>
      </c>
      <c r="D209" s="64">
        <v>127</v>
      </c>
      <c r="E209" s="65">
        <v>5</v>
      </c>
      <c r="F209" s="66">
        <v>181270024</v>
      </c>
      <c r="G209" s="65">
        <v>1</v>
      </c>
      <c r="H209" s="67">
        <v>7.2999999999999995E-2</v>
      </c>
      <c r="I209" s="65" t="s">
        <v>11</v>
      </c>
      <c r="J209" s="62" t="s">
        <v>287</v>
      </c>
    </row>
    <row r="210" spans="1:10" s="68" customFormat="1" ht="15" customHeight="1" x14ac:dyDescent="0.3">
      <c r="A210" s="62" t="s">
        <v>314</v>
      </c>
      <c r="B210" s="62" t="s">
        <v>342</v>
      </c>
      <c r="C210" s="63">
        <v>18</v>
      </c>
      <c r="D210" s="64">
        <v>129</v>
      </c>
      <c r="E210" s="65">
        <v>5</v>
      </c>
      <c r="F210" s="66">
        <v>181290003</v>
      </c>
      <c r="G210" s="65">
        <v>1</v>
      </c>
      <c r="H210" s="67">
        <v>6.6000000000000003E-2</v>
      </c>
      <c r="I210" s="65" t="s">
        <v>11</v>
      </c>
      <c r="J210" s="68" t="s">
        <v>343</v>
      </c>
    </row>
    <row r="211" spans="1:10" s="68" customFormat="1" ht="15" customHeight="1" x14ac:dyDescent="0.3">
      <c r="A211" s="62" t="s">
        <v>314</v>
      </c>
      <c r="B211" s="62" t="s">
        <v>344</v>
      </c>
      <c r="C211" s="63">
        <v>18</v>
      </c>
      <c r="D211" s="64">
        <v>141</v>
      </c>
      <c r="E211" s="65">
        <v>5</v>
      </c>
      <c r="F211" s="66">
        <v>181410015</v>
      </c>
      <c r="G211" s="65">
        <v>1</v>
      </c>
      <c r="H211" s="67">
        <v>7.0999999999999994E-2</v>
      </c>
      <c r="I211" s="65" t="s">
        <v>11</v>
      </c>
      <c r="J211" s="68" t="s">
        <v>345</v>
      </c>
    </row>
    <row r="212" spans="1:10" s="68" customFormat="1" ht="15" customHeight="1" x14ac:dyDescent="0.3">
      <c r="A212" s="62" t="s">
        <v>314</v>
      </c>
      <c r="B212" s="62" t="s">
        <v>34</v>
      </c>
      <c r="C212" s="63">
        <v>18</v>
      </c>
      <c r="D212" s="64">
        <v>145</v>
      </c>
      <c r="E212" s="65">
        <v>5</v>
      </c>
      <c r="F212" s="66">
        <v>181450001</v>
      </c>
      <c r="G212" s="65">
        <v>1</v>
      </c>
      <c r="H212" s="67">
        <v>7.0000000000000007E-2</v>
      </c>
      <c r="I212" s="65" t="s">
        <v>11</v>
      </c>
      <c r="J212" s="62" t="s">
        <v>318</v>
      </c>
    </row>
    <row r="213" spans="1:10" s="68" customFormat="1" ht="15" customHeight="1" x14ac:dyDescent="0.3">
      <c r="A213" s="62" t="s">
        <v>314</v>
      </c>
      <c r="B213" s="62" t="s">
        <v>346</v>
      </c>
      <c r="C213" s="63">
        <v>18</v>
      </c>
      <c r="D213" s="64">
        <v>163</v>
      </c>
      <c r="E213" s="65">
        <v>5</v>
      </c>
      <c r="F213" s="66">
        <v>181630013</v>
      </c>
      <c r="G213" s="65">
        <v>1</v>
      </c>
      <c r="H213" s="67">
        <v>7.1999999999999995E-2</v>
      </c>
      <c r="I213" s="65" t="s">
        <v>11</v>
      </c>
      <c r="J213" s="62" t="s">
        <v>343</v>
      </c>
    </row>
    <row r="214" spans="1:10" s="68" customFormat="1" ht="15" customHeight="1" x14ac:dyDescent="0.3">
      <c r="A214" s="62" t="s">
        <v>314</v>
      </c>
      <c r="B214" s="62" t="s">
        <v>347</v>
      </c>
      <c r="C214" s="63">
        <v>18</v>
      </c>
      <c r="D214" s="64">
        <v>167</v>
      </c>
      <c r="E214" s="65">
        <v>5</v>
      </c>
      <c r="F214" s="66">
        <v>181670018</v>
      </c>
      <c r="G214" s="65">
        <v>1</v>
      </c>
      <c r="H214" s="67">
        <v>6.6000000000000003E-2</v>
      </c>
      <c r="I214" s="65" t="s">
        <v>11</v>
      </c>
      <c r="J214" s="62" t="s">
        <v>348</v>
      </c>
    </row>
    <row r="215" spans="1:10" s="68" customFormat="1" ht="15" customHeight="1" x14ac:dyDescent="0.3">
      <c r="A215" s="62" t="s">
        <v>314</v>
      </c>
      <c r="B215" s="62" t="s">
        <v>349</v>
      </c>
      <c r="C215" s="63">
        <v>18</v>
      </c>
      <c r="D215" s="64">
        <v>169</v>
      </c>
      <c r="E215" s="65">
        <v>5</v>
      </c>
      <c r="F215" s="66">
        <v>181699991</v>
      </c>
      <c r="G215" s="65">
        <v>1</v>
      </c>
      <c r="H215" s="67">
        <v>7.0999999999999994E-2</v>
      </c>
      <c r="I215" s="65" t="s">
        <v>11</v>
      </c>
      <c r="J215" s="68" t="s">
        <v>350</v>
      </c>
    </row>
    <row r="216" spans="1:10" s="68" customFormat="1" ht="15" customHeight="1" x14ac:dyDescent="0.3">
      <c r="A216" s="62" t="s">
        <v>314</v>
      </c>
      <c r="B216" s="62" t="s">
        <v>351</v>
      </c>
      <c r="C216" s="63">
        <v>18</v>
      </c>
      <c r="D216" s="64">
        <v>173</v>
      </c>
      <c r="E216" s="65">
        <v>5</v>
      </c>
      <c r="F216" s="66">
        <v>181730011</v>
      </c>
      <c r="G216" s="65">
        <v>1</v>
      </c>
      <c r="H216" s="67">
        <v>7.0999999999999994E-2</v>
      </c>
      <c r="I216" s="65" t="s">
        <v>11</v>
      </c>
      <c r="J216" s="62" t="s">
        <v>343</v>
      </c>
    </row>
    <row r="217" spans="1:10" s="68" customFormat="1" ht="15" customHeight="1" x14ac:dyDescent="0.3">
      <c r="A217" s="62" t="s">
        <v>352</v>
      </c>
      <c r="B217" s="62" t="s">
        <v>353</v>
      </c>
      <c r="C217" s="63">
        <v>19</v>
      </c>
      <c r="D217" s="64">
        <v>17</v>
      </c>
      <c r="E217" s="65">
        <v>7</v>
      </c>
      <c r="F217" s="66">
        <v>190170011</v>
      </c>
      <c r="G217" s="65">
        <v>1</v>
      </c>
      <c r="H217" s="67">
        <v>6.3E-2</v>
      </c>
      <c r="I217" s="65" t="s">
        <v>11</v>
      </c>
      <c r="J217" s="62" t="s">
        <v>354</v>
      </c>
    </row>
    <row r="218" spans="1:10" s="68" customFormat="1" ht="15" customHeight="1" x14ac:dyDescent="0.3">
      <c r="A218" s="62" t="s">
        <v>352</v>
      </c>
      <c r="B218" s="62" t="s">
        <v>355</v>
      </c>
      <c r="C218" s="63">
        <v>19</v>
      </c>
      <c r="D218" s="64">
        <v>45</v>
      </c>
      <c r="E218" s="65">
        <v>7</v>
      </c>
      <c r="F218" s="66">
        <v>190450021</v>
      </c>
      <c r="G218" s="65">
        <v>1</v>
      </c>
      <c r="H218" s="67">
        <v>6.7000000000000004E-2</v>
      </c>
      <c r="I218" s="65" t="s">
        <v>11</v>
      </c>
      <c r="J218" s="62" t="s">
        <v>356</v>
      </c>
    </row>
    <row r="219" spans="1:10" s="68" customFormat="1" ht="15" customHeight="1" x14ac:dyDescent="0.3">
      <c r="A219" s="62" t="s">
        <v>352</v>
      </c>
      <c r="B219" s="62" t="s">
        <v>357</v>
      </c>
      <c r="C219" s="63">
        <v>19</v>
      </c>
      <c r="D219" s="64">
        <v>85</v>
      </c>
      <c r="E219" s="65">
        <v>7</v>
      </c>
      <c r="F219" s="66">
        <v>190850007</v>
      </c>
      <c r="G219" s="65">
        <v>1</v>
      </c>
      <c r="H219" s="67">
        <v>6.7000000000000004E-2</v>
      </c>
      <c r="I219" s="65" t="s">
        <v>11</v>
      </c>
      <c r="J219" s="62" t="s">
        <v>358</v>
      </c>
    </row>
    <row r="220" spans="1:10" s="68" customFormat="1" ht="15" customHeight="1" x14ac:dyDescent="0.3">
      <c r="A220" s="62" t="s">
        <v>352</v>
      </c>
      <c r="B220" s="62" t="s">
        <v>359</v>
      </c>
      <c r="C220" s="63">
        <v>19</v>
      </c>
      <c r="D220" s="64">
        <v>113</v>
      </c>
      <c r="E220" s="65">
        <v>7</v>
      </c>
      <c r="F220" s="66">
        <v>191130028</v>
      </c>
      <c r="G220" s="65">
        <v>1</v>
      </c>
      <c r="H220" s="67">
        <v>6.3E-2</v>
      </c>
      <c r="I220" s="65" t="s">
        <v>11</v>
      </c>
      <c r="J220" s="62" t="s">
        <v>360</v>
      </c>
    </row>
    <row r="221" spans="1:10" s="68" customFormat="1" ht="15" customHeight="1" x14ac:dyDescent="0.3">
      <c r="A221" s="62" t="s">
        <v>352</v>
      </c>
      <c r="B221" s="62" t="s">
        <v>29</v>
      </c>
      <c r="C221" s="63">
        <v>19</v>
      </c>
      <c r="D221" s="64">
        <v>137</v>
      </c>
      <c r="E221" s="65">
        <v>7</v>
      </c>
      <c r="F221" s="66">
        <v>191370002</v>
      </c>
      <c r="G221" s="65">
        <v>1</v>
      </c>
      <c r="H221" s="67">
        <v>6.3E-2</v>
      </c>
      <c r="I221" s="65" t="s">
        <v>11</v>
      </c>
      <c r="J221" s="62"/>
    </row>
    <row r="222" spans="1:10" s="68" customFormat="1" ht="15" customHeight="1" x14ac:dyDescent="0.3">
      <c r="A222" s="62" t="s">
        <v>352</v>
      </c>
      <c r="B222" s="62" t="s">
        <v>361</v>
      </c>
      <c r="C222" s="63">
        <v>19</v>
      </c>
      <c r="D222" s="64">
        <v>147</v>
      </c>
      <c r="E222" s="65">
        <v>7</v>
      </c>
      <c r="F222" s="66">
        <v>191471002</v>
      </c>
      <c r="G222" s="65">
        <v>1</v>
      </c>
      <c r="H222" s="67">
        <v>6.5000000000000002E-2</v>
      </c>
      <c r="I222" s="65" t="s">
        <v>11</v>
      </c>
      <c r="J222" s="62"/>
    </row>
    <row r="223" spans="1:10" s="68" customFormat="1" ht="15" customHeight="1" x14ac:dyDescent="0.3">
      <c r="A223" s="62" t="s">
        <v>352</v>
      </c>
      <c r="B223" s="62" t="s">
        <v>66</v>
      </c>
      <c r="C223" s="63">
        <v>19</v>
      </c>
      <c r="D223" s="64">
        <v>153</v>
      </c>
      <c r="E223" s="65">
        <v>7</v>
      </c>
      <c r="F223" s="66">
        <v>191530030</v>
      </c>
      <c r="G223" s="65">
        <v>1</v>
      </c>
      <c r="H223" s="67">
        <v>6.2E-2</v>
      </c>
      <c r="I223" s="65" t="s">
        <v>11</v>
      </c>
      <c r="J223" s="68" t="s">
        <v>362</v>
      </c>
    </row>
    <row r="224" spans="1:10" s="68" customFormat="1" ht="15" customHeight="1" x14ac:dyDescent="0.3">
      <c r="A224" s="62" t="s">
        <v>352</v>
      </c>
      <c r="B224" s="62" t="s">
        <v>363</v>
      </c>
      <c r="C224" s="63">
        <v>19</v>
      </c>
      <c r="D224" s="64">
        <v>163</v>
      </c>
      <c r="E224" s="65">
        <v>7</v>
      </c>
      <c r="F224" s="66">
        <v>191630015</v>
      </c>
      <c r="G224" s="65">
        <v>1</v>
      </c>
      <c r="H224" s="67">
        <v>6.3E-2</v>
      </c>
      <c r="I224" s="65" t="s">
        <v>11</v>
      </c>
      <c r="J224" s="62" t="s">
        <v>307</v>
      </c>
    </row>
    <row r="225" spans="1:10" s="68" customFormat="1" ht="15" customHeight="1" x14ac:dyDescent="0.3">
      <c r="A225" s="62" t="s">
        <v>352</v>
      </c>
      <c r="B225" s="62" t="s">
        <v>364</v>
      </c>
      <c r="C225" s="63">
        <v>19</v>
      </c>
      <c r="D225" s="64">
        <v>169</v>
      </c>
      <c r="E225" s="65">
        <v>7</v>
      </c>
      <c r="F225" s="66">
        <v>191690011</v>
      </c>
      <c r="G225" s="65">
        <v>1</v>
      </c>
      <c r="H225" s="67">
        <v>6.2E-2</v>
      </c>
      <c r="I225" s="65" t="s">
        <v>11</v>
      </c>
      <c r="J225" s="62" t="s">
        <v>365</v>
      </c>
    </row>
    <row r="226" spans="1:10" s="68" customFormat="1" ht="15" customHeight="1" x14ac:dyDescent="0.3">
      <c r="A226" s="62" t="s">
        <v>352</v>
      </c>
      <c r="B226" s="62" t="s">
        <v>366</v>
      </c>
      <c r="C226" s="63">
        <v>19</v>
      </c>
      <c r="D226" s="64">
        <v>177</v>
      </c>
      <c r="E226" s="65">
        <v>7</v>
      </c>
      <c r="F226" s="66">
        <v>191770006</v>
      </c>
      <c r="G226" s="65">
        <v>1</v>
      </c>
      <c r="H226" s="67">
        <v>6.6000000000000003E-2</v>
      </c>
      <c r="I226" s="65" t="s">
        <v>11</v>
      </c>
      <c r="J226" s="62"/>
    </row>
    <row r="227" spans="1:10" s="68" customFormat="1" ht="15" customHeight="1" x14ac:dyDescent="0.3">
      <c r="A227" s="62" t="s">
        <v>352</v>
      </c>
      <c r="B227" s="62" t="s">
        <v>367</v>
      </c>
      <c r="C227" s="63">
        <v>19</v>
      </c>
      <c r="D227" s="64">
        <v>181</v>
      </c>
      <c r="E227" s="65">
        <v>7</v>
      </c>
      <c r="F227" s="66">
        <v>191810022</v>
      </c>
      <c r="G227" s="65">
        <v>1</v>
      </c>
      <c r="H227" s="67">
        <v>6.3E-2</v>
      </c>
      <c r="I227" s="65" t="s">
        <v>11</v>
      </c>
      <c r="J227" s="62" t="s">
        <v>362</v>
      </c>
    </row>
    <row r="228" spans="1:10" s="68" customFormat="1" ht="15" customHeight="1" x14ac:dyDescent="0.3">
      <c r="A228" s="62" t="s">
        <v>368</v>
      </c>
      <c r="B228" s="62" t="s">
        <v>334</v>
      </c>
      <c r="C228" s="63">
        <v>20</v>
      </c>
      <c r="D228" s="64">
        <v>91</v>
      </c>
      <c r="E228" s="65">
        <v>7</v>
      </c>
      <c r="F228" s="66">
        <v>200910010</v>
      </c>
      <c r="G228" s="65">
        <v>1</v>
      </c>
      <c r="H228" s="67">
        <v>7.0000000000000007E-2</v>
      </c>
      <c r="I228" s="65" t="s">
        <v>11</v>
      </c>
      <c r="J228" s="62" t="s">
        <v>369</v>
      </c>
    </row>
    <row r="229" spans="1:10" s="68" customFormat="1" ht="15" customHeight="1" x14ac:dyDescent="0.3">
      <c r="A229" s="62" t="s">
        <v>368</v>
      </c>
      <c r="B229" s="62" t="s">
        <v>370</v>
      </c>
      <c r="C229" s="63">
        <v>20</v>
      </c>
      <c r="D229" s="64">
        <v>103</v>
      </c>
      <c r="E229" s="65">
        <v>7</v>
      </c>
      <c r="F229" s="66">
        <v>201030003</v>
      </c>
      <c r="G229" s="65">
        <v>1</v>
      </c>
      <c r="H229" s="67">
        <v>7.0999999999999994E-2</v>
      </c>
      <c r="I229" s="65" t="s">
        <v>11</v>
      </c>
      <c r="J229" s="62" t="s">
        <v>369</v>
      </c>
    </row>
    <row r="230" spans="1:10" s="68" customFormat="1" ht="15" customHeight="1" x14ac:dyDescent="0.3">
      <c r="A230" s="62" t="s">
        <v>368</v>
      </c>
      <c r="B230" s="62" t="s">
        <v>371</v>
      </c>
      <c r="C230" s="63">
        <v>20</v>
      </c>
      <c r="D230" s="64">
        <v>173</v>
      </c>
      <c r="E230" s="65">
        <v>7</v>
      </c>
      <c r="F230" s="66">
        <v>201730010</v>
      </c>
      <c r="G230" s="65">
        <v>1</v>
      </c>
      <c r="H230" s="67">
        <v>7.2999999999999995E-2</v>
      </c>
      <c r="I230" s="65" t="s">
        <v>11</v>
      </c>
      <c r="J230" s="68" t="s">
        <v>372</v>
      </c>
    </row>
    <row r="231" spans="1:10" s="68" customFormat="1" ht="15" customHeight="1" x14ac:dyDescent="0.3">
      <c r="A231" s="62" t="s">
        <v>368</v>
      </c>
      <c r="B231" s="62" t="s">
        <v>373</v>
      </c>
      <c r="C231" s="63">
        <v>20</v>
      </c>
      <c r="D231" s="64">
        <v>177</v>
      </c>
      <c r="E231" s="65">
        <v>7</v>
      </c>
      <c r="F231" s="66">
        <v>201770013</v>
      </c>
      <c r="G231" s="65">
        <v>1</v>
      </c>
      <c r="H231" s="67">
        <v>6.9000000000000006E-2</v>
      </c>
      <c r="I231" s="65" t="s">
        <v>11</v>
      </c>
      <c r="J231" s="62" t="s">
        <v>374</v>
      </c>
    </row>
    <row r="232" spans="1:10" s="68" customFormat="1" ht="15" customHeight="1" x14ac:dyDescent="0.3">
      <c r="A232" s="62" t="s">
        <v>368</v>
      </c>
      <c r="B232" s="62" t="s">
        <v>375</v>
      </c>
      <c r="C232" s="63">
        <v>20</v>
      </c>
      <c r="D232" s="64">
        <v>191</v>
      </c>
      <c r="E232" s="65">
        <v>7</v>
      </c>
      <c r="F232" s="66">
        <v>201910002</v>
      </c>
      <c r="G232" s="65">
        <v>1</v>
      </c>
      <c r="H232" s="67">
        <v>7.2999999999999995E-2</v>
      </c>
      <c r="I232" s="65" t="s">
        <v>11</v>
      </c>
      <c r="J232" s="62" t="s">
        <v>372</v>
      </c>
    </row>
    <row r="233" spans="1:10" s="68" customFormat="1" ht="15" customHeight="1" x14ac:dyDescent="0.3">
      <c r="A233" s="62" t="s">
        <v>368</v>
      </c>
      <c r="B233" s="62" t="s">
        <v>376</v>
      </c>
      <c r="C233" s="63">
        <v>20</v>
      </c>
      <c r="D233" s="64">
        <v>195</v>
      </c>
      <c r="E233" s="65">
        <v>7</v>
      </c>
      <c r="F233" s="66">
        <v>201950001</v>
      </c>
      <c r="G233" s="65">
        <v>1</v>
      </c>
      <c r="H233" s="67">
        <v>6.9000000000000006E-2</v>
      </c>
      <c r="I233" s="65" t="s">
        <v>11</v>
      </c>
      <c r="J233" s="62"/>
    </row>
    <row r="234" spans="1:10" s="68" customFormat="1" ht="15" customHeight="1" x14ac:dyDescent="0.3">
      <c r="A234" s="62" t="s">
        <v>368</v>
      </c>
      <c r="B234" s="62" t="s">
        <v>377</v>
      </c>
      <c r="C234" s="63">
        <v>20</v>
      </c>
      <c r="D234" s="64">
        <v>209</v>
      </c>
      <c r="E234" s="65">
        <v>7</v>
      </c>
      <c r="F234" s="66">
        <v>202090021</v>
      </c>
      <c r="G234" s="65">
        <v>1</v>
      </c>
      <c r="H234" s="67">
        <v>7.0000000000000007E-2</v>
      </c>
      <c r="I234" s="65" t="s">
        <v>11</v>
      </c>
      <c r="J234" s="62" t="s">
        <v>369</v>
      </c>
    </row>
    <row r="235" spans="1:10" s="68" customFormat="1" ht="15" customHeight="1" x14ac:dyDescent="0.3">
      <c r="A235" s="62" t="s">
        <v>378</v>
      </c>
      <c r="B235" s="62" t="s">
        <v>379</v>
      </c>
      <c r="C235" s="63">
        <v>21</v>
      </c>
      <c r="D235" s="64">
        <v>13</v>
      </c>
      <c r="E235" s="65">
        <v>4</v>
      </c>
      <c r="F235" s="66">
        <v>210130002</v>
      </c>
      <c r="G235" s="65">
        <v>1</v>
      </c>
      <c r="H235" s="67">
        <v>6.2E-2</v>
      </c>
      <c r="I235" s="65" t="s">
        <v>11</v>
      </c>
      <c r="J235" s="62" t="s">
        <v>380</v>
      </c>
    </row>
    <row r="236" spans="1:10" s="68" customFormat="1" ht="15" customHeight="1" x14ac:dyDescent="0.3">
      <c r="A236" s="62" t="s">
        <v>378</v>
      </c>
      <c r="B236" s="62" t="s">
        <v>317</v>
      </c>
      <c r="C236" s="63">
        <v>21</v>
      </c>
      <c r="D236" s="64">
        <v>15</v>
      </c>
      <c r="E236" s="65">
        <v>4</v>
      </c>
      <c r="F236" s="66">
        <v>210150003</v>
      </c>
      <c r="G236" s="65">
        <v>1</v>
      </c>
      <c r="H236" s="67">
        <v>6.5000000000000002E-2</v>
      </c>
      <c r="I236" s="65" t="s">
        <v>11</v>
      </c>
      <c r="J236" s="62" t="s">
        <v>381</v>
      </c>
    </row>
    <row r="237" spans="1:10" s="68" customFormat="1" ht="15" customHeight="1" x14ac:dyDescent="0.3">
      <c r="A237" s="62" t="s">
        <v>378</v>
      </c>
      <c r="B237" s="62" t="s">
        <v>382</v>
      </c>
      <c r="C237" s="63">
        <v>21</v>
      </c>
      <c r="D237" s="64">
        <v>19</v>
      </c>
      <c r="E237" s="65">
        <v>4</v>
      </c>
      <c r="F237" s="66">
        <v>210190017</v>
      </c>
      <c r="G237" s="65">
        <v>1</v>
      </c>
      <c r="H237" s="67">
        <v>6.8000000000000005E-2</v>
      </c>
      <c r="I237" s="65" t="s">
        <v>11</v>
      </c>
      <c r="J237" s="62" t="s">
        <v>383</v>
      </c>
    </row>
    <row r="238" spans="1:10" s="68" customFormat="1" ht="15" customHeight="1" x14ac:dyDescent="0.3">
      <c r="A238" s="62" t="s">
        <v>378</v>
      </c>
      <c r="B238" s="62" t="s">
        <v>384</v>
      </c>
      <c r="C238" s="63">
        <v>21</v>
      </c>
      <c r="D238" s="64">
        <v>29</v>
      </c>
      <c r="E238" s="65">
        <v>4</v>
      </c>
      <c r="F238" s="66">
        <v>210290006</v>
      </c>
      <c r="G238" s="65">
        <v>1</v>
      </c>
      <c r="H238" s="67">
        <v>6.9000000000000006E-2</v>
      </c>
      <c r="I238" s="65" t="s">
        <v>11</v>
      </c>
      <c r="J238" s="62" t="s">
        <v>322</v>
      </c>
    </row>
    <row r="239" spans="1:10" s="68" customFormat="1" ht="15" customHeight="1" x14ac:dyDescent="0.3">
      <c r="A239" s="62" t="s">
        <v>378</v>
      </c>
      <c r="B239" s="62" t="s">
        <v>385</v>
      </c>
      <c r="C239" s="63">
        <v>21</v>
      </c>
      <c r="D239" s="64">
        <v>37</v>
      </c>
      <c r="E239" s="65">
        <v>4</v>
      </c>
      <c r="F239" s="66">
        <v>210373002</v>
      </c>
      <c r="G239" s="65">
        <v>1</v>
      </c>
      <c r="H239" s="67">
        <v>7.4999999999999997E-2</v>
      </c>
      <c r="I239" s="65" t="s">
        <v>11</v>
      </c>
      <c r="J239" s="62" t="s">
        <v>381</v>
      </c>
    </row>
    <row r="240" spans="1:10" s="68" customFormat="1" ht="15" customHeight="1" x14ac:dyDescent="0.3">
      <c r="A240" s="62" t="s">
        <v>378</v>
      </c>
      <c r="B240" s="62" t="s">
        <v>386</v>
      </c>
      <c r="C240" s="63">
        <v>21</v>
      </c>
      <c r="D240" s="64">
        <v>43</v>
      </c>
      <c r="E240" s="65">
        <v>4</v>
      </c>
      <c r="F240" s="66">
        <v>210430500</v>
      </c>
      <c r="G240" s="65">
        <v>1</v>
      </c>
      <c r="H240" s="67">
        <v>6.4000000000000001E-2</v>
      </c>
      <c r="I240" s="65" t="s">
        <v>11</v>
      </c>
      <c r="J240" s="62"/>
    </row>
    <row r="241" spans="1:10" s="68" customFormat="1" ht="15" customHeight="1" x14ac:dyDescent="0.3">
      <c r="A241" s="62" t="s">
        <v>378</v>
      </c>
      <c r="B241" s="62" t="s">
        <v>387</v>
      </c>
      <c r="C241" s="63">
        <v>21</v>
      </c>
      <c r="D241" s="64">
        <v>47</v>
      </c>
      <c r="E241" s="65">
        <v>4</v>
      </c>
      <c r="F241" s="66">
        <v>210470006</v>
      </c>
      <c r="G241" s="65">
        <v>2</v>
      </c>
      <c r="H241" s="67">
        <v>6.7000000000000004E-2</v>
      </c>
      <c r="I241" s="65" t="s">
        <v>11</v>
      </c>
      <c r="J241" s="62" t="s">
        <v>388</v>
      </c>
    </row>
    <row r="242" spans="1:10" s="68" customFormat="1" ht="15" customHeight="1" x14ac:dyDescent="0.3">
      <c r="A242" s="62" t="s">
        <v>378</v>
      </c>
      <c r="B242" s="62" t="s">
        <v>389</v>
      </c>
      <c r="C242" s="63">
        <v>21</v>
      </c>
      <c r="D242" s="64">
        <v>59</v>
      </c>
      <c r="E242" s="65">
        <v>4</v>
      </c>
      <c r="F242" s="66">
        <v>210590005</v>
      </c>
      <c r="G242" s="65">
        <v>1</v>
      </c>
      <c r="H242" s="67">
        <v>7.1999999999999995E-2</v>
      </c>
      <c r="I242" s="65" t="s">
        <v>11</v>
      </c>
      <c r="J242" s="62" t="s">
        <v>390</v>
      </c>
    </row>
    <row r="243" spans="1:10" s="68" customFormat="1" ht="15" customHeight="1" x14ac:dyDescent="0.3">
      <c r="A243" s="62" t="s">
        <v>378</v>
      </c>
      <c r="B243" s="62" t="s">
        <v>391</v>
      </c>
      <c r="C243" s="63">
        <v>21</v>
      </c>
      <c r="D243" s="64">
        <v>61</v>
      </c>
      <c r="E243" s="65">
        <v>4</v>
      </c>
      <c r="F243" s="66">
        <v>210610501</v>
      </c>
      <c r="G243" s="65">
        <v>1</v>
      </c>
      <c r="H243" s="67">
        <v>6.9000000000000006E-2</v>
      </c>
      <c r="I243" s="65" t="s">
        <v>11</v>
      </c>
      <c r="J243" s="62" t="s">
        <v>392</v>
      </c>
    </row>
    <row r="244" spans="1:10" s="68" customFormat="1" ht="15" customHeight="1" x14ac:dyDescent="0.3">
      <c r="A244" s="62" t="s">
        <v>378</v>
      </c>
      <c r="B244" s="62" t="s">
        <v>393</v>
      </c>
      <c r="C244" s="63">
        <v>21</v>
      </c>
      <c r="D244" s="64">
        <v>67</v>
      </c>
      <c r="E244" s="65">
        <v>4</v>
      </c>
      <c r="F244" s="66">
        <v>210670012</v>
      </c>
      <c r="G244" s="65">
        <v>1</v>
      </c>
      <c r="H244" s="67">
        <v>6.7000000000000004E-2</v>
      </c>
      <c r="I244" s="65" t="s">
        <v>11</v>
      </c>
      <c r="J244" s="68" t="s">
        <v>394</v>
      </c>
    </row>
    <row r="245" spans="1:10" s="68" customFormat="1" ht="15" customHeight="1" x14ac:dyDescent="0.3">
      <c r="A245" s="62" t="s">
        <v>378</v>
      </c>
      <c r="B245" s="62" t="s">
        <v>395</v>
      </c>
      <c r="C245" s="63">
        <v>21</v>
      </c>
      <c r="D245" s="64">
        <v>89</v>
      </c>
      <c r="E245" s="65">
        <v>4</v>
      </c>
      <c r="F245" s="66">
        <v>210890007</v>
      </c>
      <c r="G245" s="65">
        <v>1</v>
      </c>
      <c r="H245" s="67">
        <v>6.5000000000000002E-2</v>
      </c>
      <c r="I245" s="65" t="s">
        <v>11</v>
      </c>
      <c r="J245" s="68" t="s">
        <v>383</v>
      </c>
    </row>
    <row r="246" spans="1:10" s="68" customFormat="1" ht="15" customHeight="1" x14ac:dyDescent="0.3">
      <c r="A246" s="62" t="s">
        <v>378</v>
      </c>
      <c r="B246" s="62" t="s">
        <v>329</v>
      </c>
      <c r="C246" s="63">
        <v>21</v>
      </c>
      <c r="D246" s="64">
        <v>91</v>
      </c>
      <c r="E246" s="65">
        <v>4</v>
      </c>
      <c r="F246" s="66">
        <v>210910012</v>
      </c>
      <c r="G246" s="65">
        <v>1</v>
      </c>
      <c r="H246" s="67">
        <v>7.0000000000000007E-2</v>
      </c>
      <c r="I246" s="65" t="s">
        <v>11</v>
      </c>
      <c r="J246" s="62" t="s">
        <v>390</v>
      </c>
    </row>
    <row r="247" spans="1:10" s="68" customFormat="1" ht="15" customHeight="1" x14ac:dyDescent="0.3">
      <c r="A247" s="62" t="s">
        <v>378</v>
      </c>
      <c r="B247" s="62" t="s">
        <v>396</v>
      </c>
      <c r="C247" s="63">
        <v>21</v>
      </c>
      <c r="D247" s="64">
        <v>101</v>
      </c>
      <c r="E247" s="65">
        <v>4</v>
      </c>
      <c r="F247" s="66">
        <v>211010014</v>
      </c>
      <c r="G247" s="65">
        <v>1</v>
      </c>
      <c r="H247" s="67">
        <v>7.3999999999999996E-2</v>
      </c>
      <c r="I247" s="65" t="s">
        <v>11</v>
      </c>
      <c r="J247" s="68" t="s">
        <v>343</v>
      </c>
    </row>
    <row r="248" spans="1:10" s="68" customFormat="1" ht="15" customHeight="1" x14ac:dyDescent="0.3">
      <c r="A248" s="62" t="s">
        <v>378</v>
      </c>
      <c r="B248" s="62" t="s">
        <v>23</v>
      </c>
      <c r="C248" s="63">
        <v>21</v>
      </c>
      <c r="D248" s="64">
        <v>111</v>
      </c>
      <c r="E248" s="65">
        <v>4</v>
      </c>
      <c r="F248" s="66">
        <v>211110027</v>
      </c>
      <c r="G248" s="65">
        <v>1</v>
      </c>
      <c r="H248" s="67">
        <v>7.0999999999999994E-2</v>
      </c>
      <c r="I248" s="65" t="s">
        <v>11</v>
      </c>
      <c r="J248" s="62" t="s">
        <v>322</v>
      </c>
    </row>
    <row r="249" spans="1:10" s="68" customFormat="1" ht="15" customHeight="1" x14ac:dyDescent="0.3">
      <c r="A249" s="62" t="s">
        <v>378</v>
      </c>
      <c r="B249" s="62" t="s">
        <v>397</v>
      </c>
      <c r="C249" s="63">
        <v>21</v>
      </c>
      <c r="D249" s="64">
        <v>113</v>
      </c>
      <c r="E249" s="65">
        <v>4</v>
      </c>
      <c r="F249" s="66">
        <v>211130001</v>
      </c>
      <c r="G249" s="65">
        <v>1</v>
      </c>
      <c r="H249" s="67">
        <v>6.7000000000000004E-2</v>
      </c>
      <c r="I249" s="65" t="s">
        <v>11</v>
      </c>
      <c r="J249" s="62" t="s">
        <v>394</v>
      </c>
    </row>
    <row r="250" spans="1:10" s="68" customFormat="1" ht="15" customHeight="1" x14ac:dyDescent="0.3">
      <c r="A250" s="62" t="s">
        <v>378</v>
      </c>
      <c r="B250" s="62" t="s">
        <v>398</v>
      </c>
      <c r="C250" s="63">
        <v>21</v>
      </c>
      <c r="D250" s="64">
        <v>139</v>
      </c>
      <c r="E250" s="65">
        <v>4</v>
      </c>
      <c r="F250" s="66">
        <v>211390003</v>
      </c>
      <c r="G250" s="65">
        <v>1</v>
      </c>
      <c r="H250" s="67">
        <v>7.1999999999999995E-2</v>
      </c>
      <c r="I250" s="65" t="s">
        <v>11</v>
      </c>
      <c r="J250" s="62" t="s">
        <v>399</v>
      </c>
    </row>
    <row r="251" spans="1:10" s="68" customFormat="1" ht="15" customHeight="1" x14ac:dyDescent="0.3">
      <c r="A251" s="62" t="s">
        <v>378</v>
      </c>
      <c r="B251" s="62" t="s">
        <v>400</v>
      </c>
      <c r="C251" s="63">
        <v>21</v>
      </c>
      <c r="D251" s="64">
        <v>145</v>
      </c>
      <c r="E251" s="65">
        <v>4</v>
      </c>
      <c r="F251" s="66">
        <v>211451024</v>
      </c>
      <c r="G251" s="65">
        <v>1</v>
      </c>
      <c r="H251" s="67">
        <v>7.1999999999999995E-2</v>
      </c>
      <c r="I251" s="65" t="s">
        <v>11</v>
      </c>
      <c r="J251" s="62" t="s">
        <v>399</v>
      </c>
    </row>
    <row r="252" spans="1:10" s="68" customFormat="1" ht="15" customHeight="1" x14ac:dyDescent="0.3">
      <c r="A252" s="62" t="s">
        <v>378</v>
      </c>
      <c r="B252" s="62" t="s">
        <v>30</v>
      </c>
      <c r="C252" s="63">
        <v>21</v>
      </c>
      <c r="D252" s="64">
        <v>175</v>
      </c>
      <c r="E252" s="65">
        <v>4</v>
      </c>
      <c r="F252" s="66">
        <v>211759991</v>
      </c>
      <c r="G252" s="65">
        <v>1</v>
      </c>
      <c r="H252" s="67">
        <v>6.4000000000000001E-2</v>
      </c>
      <c r="I252" s="65" t="s">
        <v>11</v>
      </c>
      <c r="J252" s="62"/>
    </row>
    <row r="253" spans="1:10" s="68" customFormat="1" ht="15" customHeight="1" x14ac:dyDescent="0.3">
      <c r="A253" s="62" t="s">
        <v>378</v>
      </c>
      <c r="B253" s="62" t="s">
        <v>401</v>
      </c>
      <c r="C253" s="63">
        <v>21</v>
      </c>
      <c r="D253" s="64">
        <v>185</v>
      </c>
      <c r="E253" s="65">
        <v>4</v>
      </c>
      <c r="F253" s="66">
        <v>211850004</v>
      </c>
      <c r="G253" s="65">
        <v>1</v>
      </c>
      <c r="H253" s="67">
        <v>7.3999999999999996E-2</v>
      </c>
      <c r="I253" s="65" t="s">
        <v>11</v>
      </c>
      <c r="J253" s="62" t="s">
        <v>322</v>
      </c>
    </row>
    <row r="254" spans="1:10" s="68" customFormat="1" ht="15" customHeight="1" x14ac:dyDescent="0.3">
      <c r="A254" s="62" t="s">
        <v>378</v>
      </c>
      <c r="B254" s="62" t="s">
        <v>340</v>
      </c>
      <c r="C254" s="63">
        <v>21</v>
      </c>
      <c r="D254" s="64">
        <v>193</v>
      </c>
      <c r="E254" s="65">
        <v>4</v>
      </c>
      <c r="F254" s="66">
        <v>211930003</v>
      </c>
      <c r="G254" s="65">
        <v>1</v>
      </c>
      <c r="H254" s="67">
        <v>6.3E-2</v>
      </c>
      <c r="I254" s="65" t="s">
        <v>11</v>
      </c>
      <c r="J254" s="62"/>
    </row>
    <row r="255" spans="1:10" s="68" customFormat="1" ht="15" customHeight="1" x14ac:dyDescent="0.3">
      <c r="A255" s="62" t="s">
        <v>378</v>
      </c>
      <c r="B255" s="62" t="s">
        <v>271</v>
      </c>
      <c r="C255" s="63">
        <v>21</v>
      </c>
      <c r="D255" s="64">
        <v>195</v>
      </c>
      <c r="E255" s="65">
        <v>4</v>
      </c>
      <c r="F255" s="66">
        <v>211950002</v>
      </c>
      <c r="G255" s="65">
        <v>1</v>
      </c>
      <c r="H255" s="67">
        <v>6.2E-2</v>
      </c>
      <c r="I255" s="65" t="s">
        <v>11</v>
      </c>
      <c r="J255" s="62"/>
    </row>
    <row r="256" spans="1:10" s="68" customFormat="1" ht="15" customHeight="1" x14ac:dyDescent="0.3">
      <c r="A256" s="62" t="s">
        <v>378</v>
      </c>
      <c r="B256" s="62" t="s">
        <v>67</v>
      </c>
      <c r="C256" s="63">
        <v>21</v>
      </c>
      <c r="D256" s="64">
        <v>199</v>
      </c>
      <c r="E256" s="65">
        <v>4</v>
      </c>
      <c r="F256" s="66">
        <v>211990003</v>
      </c>
      <c r="G256" s="65">
        <v>1</v>
      </c>
      <c r="H256" s="67">
        <v>6.6000000000000003E-2</v>
      </c>
      <c r="I256" s="65" t="s">
        <v>11</v>
      </c>
      <c r="J256" s="62" t="s">
        <v>402</v>
      </c>
    </row>
    <row r="257" spans="1:10" s="68" customFormat="1" ht="15" customHeight="1" x14ac:dyDescent="0.3">
      <c r="A257" s="62" t="s">
        <v>378</v>
      </c>
      <c r="B257" s="62" t="s">
        <v>403</v>
      </c>
      <c r="C257" s="63">
        <v>21</v>
      </c>
      <c r="D257" s="64">
        <v>213</v>
      </c>
      <c r="E257" s="65">
        <v>4</v>
      </c>
      <c r="F257" s="66">
        <v>212130004</v>
      </c>
      <c r="G257" s="65">
        <v>1</v>
      </c>
      <c r="H257" s="67">
        <v>6.4000000000000001E-2</v>
      </c>
      <c r="I257" s="65" t="s">
        <v>11</v>
      </c>
      <c r="J257" s="62"/>
    </row>
    <row r="258" spans="1:10" s="68" customFormat="1" ht="15" customHeight="1" x14ac:dyDescent="0.3">
      <c r="A258" s="62" t="s">
        <v>378</v>
      </c>
      <c r="B258" s="62" t="s">
        <v>404</v>
      </c>
      <c r="C258" s="63">
        <v>21</v>
      </c>
      <c r="D258" s="64">
        <v>221</v>
      </c>
      <c r="E258" s="65">
        <v>4</v>
      </c>
      <c r="F258" s="66">
        <v>212219991</v>
      </c>
      <c r="G258" s="65">
        <v>1</v>
      </c>
      <c r="H258" s="67">
        <v>6.9000000000000006E-2</v>
      </c>
      <c r="I258" s="65" t="s">
        <v>11</v>
      </c>
      <c r="J258" s="62" t="s">
        <v>388</v>
      </c>
    </row>
    <row r="259" spans="1:10" s="68" customFormat="1" ht="15" customHeight="1" x14ac:dyDescent="0.3">
      <c r="A259" s="62" t="s">
        <v>378</v>
      </c>
      <c r="B259" s="62" t="s">
        <v>69</v>
      </c>
      <c r="C259" s="63">
        <v>21</v>
      </c>
      <c r="D259" s="64">
        <v>229</v>
      </c>
      <c r="E259" s="65">
        <v>4</v>
      </c>
      <c r="F259" s="66">
        <v>212299991</v>
      </c>
      <c r="G259" s="65">
        <v>1</v>
      </c>
      <c r="H259" s="67">
        <v>6.8000000000000005E-2</v>
      </c>
      <c r="I259" s="65" t="s">
        <v>11</v>
      </c>
      <c r="J259" s="62"/>
    </row>
    <row r="260" spans="1:10" s="68" customFormat="1" ht="15" customHeight="1" x14ac:dyDescent="0.3">
      <c r="A260" s="62" t="s">
        <v>405</v>
      </c>
      <c r="B260" s="62" t="s">
        <v>406</v>
      </c>
      <c r="C260" s="63">
        <v>22</v>
      </c>
      <c r="D260" s="64">
        <v>5</v>
      </c>
      <c r="E260" s="65">
        <v>6</v>
      </c>
      <c r="F260" s="66">
        <v>220050004</v>
      </c>
      <c r="G260" s="65">
        <v>1</v>
      </c>
      <c r="H260" s="67">
        <v>6.7000000000000004E-2</v>
      </c>
      <c r="I260" s="65" t="s">
        <v>11</v>
      </c>
      <c r="J260" s="62" t="s">
        <v>407</v>
      </c>
    </row>
    <row r="261" spans="1:10" s="68" customFormat="1" ht="15" customHeight="1" x14ac:dyDescent="0.3">
      <c r="A261" s="62" t="s">
        <v>405</v>
      </c>
      <c r="B261" s="62" t="s">
        <v>408</v>
      </c>
      <c r="C261" s="63">
        <v>22</v>
      </c>
      <c r="D261" s="64">
        <v>15</v>
      </c>
      <c r="E261" s="65">
        <v>6</v>
      </c>
      <c r="F261" s="66">
        <v>220150008</v>
      </c>
      <c r="G261" s="65">
        <v>2</v>
      </c>
      <c r="H261" s="67">
        <v>6.8000000000000005E-2</v>
      </c>
      <c r="I261" s="65" t="s">
        <v>11</v>
      </c>
      <c r="J261" s="62" t="s">
        <v>409</v>
      </c>
    </row>
    <row r="262" spans="1:10" s="68" customFormat="1" ht="15" customHeight="1" x14ac:dyDescent="0.3">
      <c r="A262" s="62" t="s">
        <v>405</v>
      </c>
      <c r="B262" s="62" t="s">
        <v>410</v>
      </c>
      <c r="C262" s="63">
        <v>22</v>
      </c>
      <c r="D262" s="64">
        <v>17</v>
      </c>
      <c r="E262" s="65">
        <v>6</v>
      </c>
      <c r="F262" s="66">
        <v>220170001</v>
      </c>
      <c r="G262" s="65">
        <v>2</v>
      </c>
      <c r="H262" s="67">
        <v>6.8000000000000005E-2</v>
      </c>
      <c r="I262" s="65" t="s">
        <v>11</v>
      </c>
      <c r="J262" s="68" t="s">
        <v>409</v>
      </c>
    </row>
    <row r="263" spans="1:10" s="68" customFormat="1" ht="15" customHeight="1" x14ac:dyDescent="0.3">
      <c r="A263" s="62" t="s">
        <v>405</v>
      </c>
      <c r="B263" s="62" t="s">
        <v>411</v>
      </c>
      <c r="C263" s="63">
        <v>22</v>
      </c>
      <c r="D263" s="64">
        <v>19</v>
      </c>
      <c r="E263" s="65">
        <v>6</v>
      </c>
      <c r="F263" s="66">
        <v>220190002</v>
      </c>
      <c r="G263" s="65">
        <v>1</v>
      </c>
      <c r="H263" s="67">
        <v>6.8000000000000005E-2</v>
      </c>
      <c r="I263" s="65" t="s">
        <v>11</v>
      </c>
      <c r="J263" s="62" t="s">
        <v>412</v>
      </c>
    </row>
    <row r="264" spans="1:10" s="68" customFormat="1" ht="15" customHeight="1" x14ac:dyDescent="0.3">
      <c r="A264" s="62" t="s">
        <v>405</v>
      </c>
      <c r="B264" s="62" t="s">
        <v>413</v>
      </c>
      <c r="C264" s="63">
        <v>22</v>
      </c>
      <c r="D264" s="64">
        <v>33</v>
      </c>
      <c r="E264" s="65">
        <v>6</v>
      </c>
      <c r="F264" s="66">
        <v>220330003</v>
      </c>
      <c r="G264" s="65">
        <v>1</v>
      </c>
      <c r="H264" s="67">
        <v>7.1999999999999995E-2</v>
      </c>
      <c r="I264" s="65" t="s">
        <v>11</v>
      </c>
      <c r="J264" s="62" t="s">
        <v>407</v>
      </c>
    </row>
    <row r="265" spans="1:10" s="68" customFormat="1" ht="15" customHeight="1" x14ac:dyDescent="0.3">
      <c r="A265" s="62" t="s">
        <v>405</v>
      </c>
      <c r="B265" s="62" t="s">
        <v>414</v>
      </c>
      <c r="C265" s="63">
        <v>22</v>
      </c>
      <c r="D265" s="64">
        <v>47</v>
      </c>
      <c r="E265" s="65">
        <v>6</v>
      </c>
      <c r="F265" s="66">
        <v>220470012</v>
      </c>
      <c r="G265" s="65">
        <v>1</v>
      </c>
      <c r="H265" s="67">
        <v>6.9000000000000006E-2</v>
      </c>
      <c r="I265" s="65" t="s">
        <v>11</v>
      </c>
      <c r="J265" s="62" t="s">
        <v>407</v>
      </c>
    </row>
    <row r="266" spans="1:10" s="68" customFormat="1" ht="15" customHeight="1" x14ac:dyDescent="0.3">
      <c r="A266" s="62" t="s">
        <v>405</v>
      </c>
      <c r="B266" s="62" t="s">
        <v>23</v>
      </c>
      <c r="C266" s="63">
        <v>22</v>
      </c>
      <c r="D266" s="64">
        <v>51</v>
      </c>
      <c r="E266" s="65">
        <v>6</v>
      </c>
      <c r="F266" s="66">
        <v>220511001</v>
      </c>
      <c r="G266" s="65">
        <v>2</v>
      </c>
      <c r="H266" s="67">
        <v>6.9000000000000006E-2</v>
      </c>
      <c r="I266" s="65" t="s">
        <v>11</v>
      </c>
      <c r="J266" s="62" t="s">
        <v>415</v>
      </c>
    </row>
    <row r="267" spans="1:10" s="68" customFormat="1" ht="15" customHeight="1" x14ac:dyDescent="0.3">
      <c r="A267" s="62" t="s">
        <v>405</v>
      </c>
      <c r="B267" s="62" t="s">
        <v>416</v>
      </c>
      <c r="C267" s="63">
        <v>22</v>
      </c>
      <c r="D267" s="64">
        <v>55</v>
      </c>
      <c r="E267" s="65">
        <v>6</v>
      </c>
      <c r="F267" s="66">
        <v>220550007</v>
      </c>
      <c r="G267" s="65">
        <v>1</v>
      </c>
      <c r="H267" s="67">
        <v>6.8000000000000005E-2</v>
      </c>
      <c r="I267" s="65" t="s">
        <v>11</v>
      </c>
      <c r="J267" s="68" t="s">
        <v>417</v>
      </c>
    </row>
    <row r="268" spans="1:10" s="68" customFormat="1" ht="15" customHeight="1" x14ac:dyDescent="0.3">
      <c r="A268" s="62" t="s">
        <v>405</v>
      </c>
      <c r="B268" s="62" t="s">
        <v>418</v>
      </c>
      <c r="C268" s="63">
        <v>22</v>
      </c>
      <c r="D268" s="64">
        <v>57</v>
      </c>
      <c r="E268" s="65">
        <v>6</v>
      </c>
      <c r="F268" s="66">
        <v>220570004</v>
      </c>
      <c r="G268" s="65">
        <v>1</v>
      </c>
      <c r="H268" s="67">
        <v>6.8000000000000005E-2</v>
      </c>
      <c r="I268" s="65" t="s">
        <v>11</v>
      </c>
      <c r="J268" s="62" t="s">
        <v>419</v>
      </c>
    </row>
    <row r="269" spans="1:10" s="68" customFormat="1" ht="15" customHeight="1" x14ac:dyDescent="0.3">
      <c r="A269" s="62" t="s">
        <v>405</v>
      </c>
      <c r="B269" s="62" t="s">
        <v>398</v>
      </c>
      <c r="C269" s="63">
        <v>22</v>
      </c>
      <c r="D269" s="64">
        <v>63</v>
      </c>
      <c r="E269" s="65">
        <v>6</v>
      </c>
      <c r="F269" s="66">
        <v>220630002</v>
      </c>
      <c r="G269" s="65">
        <v>1</v>
      </c>
      <c r="H269" s="67">
        <v>7.0999999999999994E-2</v>
      </c>
      <c r="I269" s="65" t="s">
        <v>11</v>
      </c>
      <c r="J269" s="68" t="s">
        <v>407</v>
      </c>
    </row>
    <row r="270" spans="1:10" s="68" customFormat="1" ht="15" customHeight="1" x14ac:dyDescent="0.3">
      <c r="A270" s="62" t="s">
        <v>405</v>
      </c>
      <c r="B270" s="62" t="s">
        <v>420</v>
      </c>
      <c r="C270" s="63">
        <v>22</v>
      </c>
      <c r="D270" s="64">
        <v>71</v>
      </c>
      <c r="E270" s="65">
        <v>6</v>
      </c>
      <c r="F270" s="66">
        <v>220710012</v>
      </c>
      <c r="G270" s="65">
        <v>2</v>
      </c>
      <c r="H270" s="67">
        <v>6.7000000000000004E-2</v>
      </c>
      <c r="I270" s="65" t="s">
        <v>11</v>
      </c>
      <c r="J270" s="62" t="s">
        <v>415</v>
      </c>
    </row>
    <row r="271" spans="1:10" s="68" customFormat="1" ht="15" customHeight="1" x14ac:dyDescent="0.3">
      <c r="A271" s="62" t="s">
        <v>405</v>
      </c>
      <c r="B271" s="62" t="s">
        <v>421</v>
      </c>
      <c r="C271" s="63">
        <v>22</v>
      </c>
      <c r="D271" s="64">
        <v>73</v>
      </c>
      <c r="E271" s="65">
        <v>6</v>
      </c>
      <c r="F271" s="66">
        <v>220730004</v>
      </c>
      <c r="G271" s="65">
        <v>1</v>
      </c>
      <c r="H271" s="67">
        <v>5.8999999999999997E-2</v>
      </c>
      <c r="I271" s="65" t="s">
        <v>11</v>
      </c>
      <c r="J271" s="62" t="s">
        <v>422</v>
      </c>
    </row>
    <row r="272" spans="1:10" s="68" customFormat="1" ht="15" customHeight="1" x14ac:dyDescent="0.3">
      <c r="A272" s="62" t="s">
        <v>405</v>
      </c>
      <c r="B272" s="62" t="s">
        <v>423</v>
      </c>
      <c r="C272" s="63">
        <v>22</v>
      </c>
      <c r="D272" s="64">
        <v>77</v>
      </c>
      <c r="E272" s="65">
        <v>6</v>
      </c>
      <c r="F272" s="66">
        <v>220770001</v>
      </c>
      <c r="G272" s="65">
        <v>1</v>
      </c>
      <c r="H272" s="67">
        <v>7.0999999999999994E-2</v>
      </c>
      <c r="I272" s="65" t="s">
        <v>11</v>
      </c>
      <c r="J272" s="68" t="s">
        <v>407</v>
      </c>
    </row>
    <row r="273" spans="1:10" s="68" customFormat="1" ht="15" customHeight="1" x14ac:dyDescent="0.3">
      <c r="A273" s="62" t="s">
        <v>405</v>
      </c>
      <c r="B273" s="62" t="s">
        <v>424</v>
      </c>
      <c r="C273" s="63">
        <v>22</v>
      </c>
      <c r="D273" s="64">
        <v>87</v>
      </c>
      <c r="E273" s="65">
        <v>6</v>
      </c>
      <c r="F273" s="66">
        <v>220870004</v>
      </c>
      <c r="G273" s="65">
        <v>1</v>
      </c>
      <c r="H273" s="67">
        <v>6.7000000000000004E-2</v>
      </c>
      <c r="I273" s="65" t="s">
        <v>11</v>
      </c>
      <c r="J273" s="62" t="s">
        <v>415</v>
      </c>
    </row>
    <row r="274" spans="1:10" s="68" customFormat="1" ht="15" customHeight="1" x14ac:dyDescent="0.3">
      <c r="A274" s="62" t="s">
        <v>405</v>
      </c>
      <c r="B274" s="62" t="s">
        <v>425</v>
      </c>
      <c r="C274" s="63">
        <v>22</v>
      </c>
      <c r="D274" s="64">
        <v>89</v>
      </c>
      <c r="E274" s="65">
        <v>6</v>
      </c>
      <c r="F274" s="66">
        <v>220890003</v>
      </c>
      <c r="G274" s="65">
        <v>1</v>
      </c>
      <c r="H274" s="67">
        <v>6.5000000000000002E-2</v>
      </c>
      <c r="I274" s="65" t="s">
        <v>11</v>
      </c>
      <c r="J274" s="62" t="s">
        <v>415</v>
      </c>
    </row>
    <row r="275" spans="1:10" s="68" customFormat="1" ht="15" customHeight="1" x14ac:dyDescent="0.3">
      <c r="A275" s="62" t="s">
        <v>405</v>
      </c>
      <c r="B275" s="62" t="s">
        <v>426</v>
      </c>
      <c r="C275" s="63">
        <v>22</v>
      </c>
      <c r="D275" s="64">
        <v>93</v>
      </c>
      <c r="E275" s="65">
        <v>6</v>
      </c>
      <c r="F275" s="66">
        <v>220930002</v>
      </c>
      <c r="G275" s="65">
        <v>1</v>
      </c>
      <c r="H275" s="67">
        <v>6.4000000000000001E-2</v>
      </c>
      <c r="I275" s="65" t="s">
        <v>11</v>
      </c>
    </row>
    <row r="276" spans="1:10" s="68" customFormat="1" ht="15" customHeight="1" x14ac:dyDescent="0.3">
      <c r="A276" s="62" t="s">
        <v>405</v>
      </c>
      <c r="B276" s="62" t="s">
        <v>427</v>
      </c>
      <c r="C276" s="63">
        <v>22</v>
      </c>
      <c r="D276" s="64">
        <v>95</v>
      </c>
      <c r="E276" s="65">
        <v>6</v>
      </c>
      <c r="F276" s="66">
        <v>220950002</v>
      </c>
      <c r="G276" s="65">
        <v>1</v>
      </c>
      <c r="H276" s="67">
        <v>6.9000000000000006E-2</v>
      </c>
      <c r="I276" s="65" t="s">
        <v>11</v>
      </c>
      <c r="J276" s="62" t="s">
        <v>415</v>
      </c>
    </row>
    <row r="277" spans="1:10" s="68" customFormat="1" ht="15" customHeight="1" x14ac:dyDescent="0.3">
      <c r="A277" s="62" t="s">
        <v>405</v>
      </c>
      <c r="B277" s="62" t="s">
        <v>428</v>
      </c>
      <c r="C277" s="63">
        <v>22</v>
      </c>
      <c r="D277" s="64">
        <v>103</v>
      </c>
      <c r="E277" s="65">
        <v>6</v>
      </c>
      <c r="F277" s="66">
        <v>221030002</v>
      </c>
      <c r="G277" s="65">
        <v>1</v>
      </c>
      <c r="H277" s="67">
        <v>7.0999999999999994E-2</v>
      </c>
      <c r="I277" s="65" t="s">
        <v>11</v>
      </c>
      <c r="J277" s="62" t="s">
        <v>415</v>
      </c>
    </row>
    <row r="278" spans="1:10" s="68" customFormat="1" ht="15" customHeight="1" x14ac:dyDescent="0.3">
      <c r="A278" s="62" t="s">
        <v>405</v>
      </c>
      <c r="B278" s="62" t="s">
        <v>429</v>
      </c>
      <c r="C278" s="63">
        <v>22</v>
      </c>
      <c r="D278" s="64">
        <v>121</v>
      </c>
      <c r="E278" s="65">
        <v>6</v>
      </c>
      <c r="F278" s="66">
        <v>221210001</v>
      </c>
      <c r="G278" s="65">
        <v>1</v>
      </c>
      <c r="H278" s="67">
        <v>6.5000000000000002E-2</v>
      </c>
      <c r="I278" s="65" t="s">
        <v>11</v>
      </c>
      <c r="J278" s="62" t="s">
        <v>407</v>
      </c>
    </row>
    <row r="279" spans="1:10" s="68" customFormat="1" ht="15" customHeight="1" x14ac:dyDescent="0.3">
      <c r="A279" s="62" t="s">
        <v>430</v>
      </c>
      <c r="B279" s="62" t="s">
        <v>431</v>
      </c>
      <c r="C279" s="63">
        <v>23</v>
      </c>
      <c r="D279" s="64">
        <v>1</v>
      </c>
      <c r="E279" s="65">
        <v>1</v>
      </c>
      <c r="F279" s="66">
        <v>230010014</v>
      </c>
      <c r="G279" s="65">
        <v>2</v>
      </c>
      <c r="H279" s="67">
        <v>6.0999999999999999E-2</v>
      </c>
      <c r="I279" s="65" t="s">
        <v>11</v>
      </c>
      <c r="J279" s="62" t="s">
        <v>432</v>
      </c>
    </row>
    <row r="280" spans="1:10" s="68" customFormat="1" ht="15" customHeight="1" x14ac:dyDescent="0.3">
      <c r="A280" s="62" t="s">
        <v>430</v>
      </c>
      <c r="B280" s="62" t="s">
        <v>433</v>
      </c>
      <c r="C280" s="63">
        <v>23</v>
      </c>
      <c r="D280" s="64">
        <v>3</v>
      </c>
      <c r="E280" s="65">
        <v>1</v>
      </c>
      <c r="F280" s="66">
        <v>230039991</v>
      </c>
      <c r="G280" s="65">
        <v>1</v>
      </c>
      <c r="H280" s="67">
        <v>5.2999999999999999E-2</v>
      </c>
      <c r="I280" s="65" t="s">
        <v>11</v>
      </c>
      <c r="J280" s="62"/>
    </row>
    <row r="281" spans="1:10" s="68" customFormat="1" ht="15" customHeight="1" x14ac:dyDescent="0.3">
      <c r="A281" s="62" t="s">
        <v>430</v>
      </c>
      <c r="B281" s="62" t="s">
        <v>434</v>
      </c>
      <c r="C281" s="63">
        <v>23</v>
      </c>
      <c r="D281" s="64">
        <v>5</v>
      </c>
      <c r="E281" s="65">
        <v>1</v>
      </c>
      <c r="F281" s="66">
        <v>230052003</v>
      </c>
      <c r="G281" s="65">
        <v>1</v>
      </c>
      <c r="H281" s="67">
        <v>6.8000000000000005E-2</v>
      </c>
      <c r="I281" s="65" t="s">
        <v>11</v>
      </c>
      <c r="J281" s="62" t="s">
        <v>435</v>
      </c>
    </row>
    <row r="282" spans="1:10" s="68" customFormat="1" ht="15" customHeight="1" x14ac:dyDescent="0.3">
      <c r="A282" s="62" t="s">
        <v>430</v>
      </c>
      <c r="B282" s="62" t="s">
        <v>329</v>
      </c>
      <c r="C282" s="63">
        <v>23</v>
      </c>
      <c r="D282" s="64">
        <v>9</v>
      </c>
      <c r="E282" s="65">
        <v>1</v>
      </c>
      <c r="F282" s="66">
        <v>230090102</v>
      </c>
      <c r="G282" s="65">
        <v>1</v>
      </c>
      <c r="H282" s="67">
        <v>6.6000000000000003E-2</v>
      </c>
      <c r="I282" s="65" t="s">
        <v>11</v>
      </c>
      <c r="J282" s="62"/>
    </row>
    <row r="283" spans="1:10" s="68" customFormat="1" ht="15" customHeight="1" x14ac:dyDescent="0.3">
      <c r="A283" s="62" t="s">
        <v>430</v>
      </c>
      <c r="B283" s="62" t="s">
        <v>436</v>
      </c>
      <c r="C283" s="63">
        <v>23</v>
      </c>
      <c r="D283" s="64">
        <v>11</v>
      </c>
      <c r="E283" s="65">
        <v>1</v>
      </c>
      <c r="F283" s="66">
        <v>230112005</v>
      </c>
      <c r="G283" s="65">
        <v>1</v>
      </c>
      <c r="H283" s="67">
        <v>6.2E-2</v>
      </c>
      <c r="I283" s="65" t="s">
        <v>11</v>
      </c>
      <c r="J283" s="62" t="s">
        <v>437</v>
      </c>
    </row>
    <row r="284" spans="1:10" s="68" customFormat="1" ht="15" customHeight="1" x14ac:dyDescent="0.3">
      <c r="A284" s="62" t="s">
        <v>430</v>
      </c>
      <c r="B284" s="62" t="s">
        <v>335</v>
      </c>
      <c r="C284" s="63">
        <v>23</v>
      </c>
      <c r="D284" s="64">
        <v>13</v>
      </c>
      <c r="E284" s="65">
        <v>1</v>
      </c>
      <c r="F284" s="66">
        <v>230130004</v>
      </c>
      <c r="G284" s="65">
        <v>2</v>
      </c>
      <c r="H284" s="67">
        <v>6.6000000000000003E-2</v>
      </c>
      <c r="I284" s="65" t="s">
        <v>11</v>
      </c>
      <c r="J284" s="68" t="s">
        <v>438</v>
      </c>
    </row>
    <row r="285" spans="1:10" s="68" customFormat="1" ht="15" customHeight="1" x14ac:dyDescent="0.3">
      <c r="A285" s="62" t="s">
        <v>430</v>
      </c>
      <c r="B285" s="62" t="s">
        <v>439</v>
      </c>
      <c r="C285" s="63">
        <v>23</v>
      </c>
      <c r="D285" s="64">
        <v>17</v>
      </c>
      <c r="E285" s="65">
        <v>1</v>
      </c>
      <c r="F285" s="66">
        <v>230173001</v>
      </c>
      <c r="G285" s="65">
        <v>1</v>
      </c>
      <c r="H285" s="67">
        <v>5.2999999999999999E-2</v>
      </c>
      <c r="I285" s="65" t="s">
        <v>11</v>
      </c>
      <c r="J285" s="62"/>
    </row>
    <row r="286" spans="1:10" s="68" customFormat="1" ht="15" customHeight="1" x14ac:dyDescent="0.3">
      <c r="A286" s="62" t="s">
        <v>430</v>
      </c>
      <c r="B286" s="62" t="s">
        <v>440</v>
      </c>
      <c r="C286" s="63">
        <v>23</v>
      </c>
      <c r="D286" s="64">
        <v>19</v>
      </c>
      <c r="E286" s="65">
        <v>1</v>
      </c>
      <c r="F286" s="66">
        <v>230194008</v>
      </c>
      <c r="G286" s="65">
        <v>1</v>
      </c>
      <c r="H286" s="67">
        <v>5.8000000000000003E-2</v>
      </c>
      <c r="I286" s="65" t="s">
        <v>11</v>
      </c>
      <c r="J286" s="68" t="s">
        <v>441</v>
      </c>
    </row>
    <row r="287" spans="1:10" s="68" customFormat="1" ht="15" customHeight="1" x14ac:dyDescent="0.3">
      <c r="A287" s="62" t="s">
        <v>430</v>
      </c>
      <c r="B287" s="62" t="s">
        <v>442</v>
      </c>
      <c r="C287" s="63">
        <v>23</v>
      </c>
      <c r="D287" s="64">
        <v>23</v>
      </c>
      <c r="E287" s="65">
        <v>1</v>
      </c>
      <c r="F287" s="66">
        <v>230230006</v>
      </c>
      <c r="G287" s="65">
        <v>1</v>
      </c>
      <c r="H287" s="67">
        <v>0.06</v>
      </c>
      <c r="I287" s="65" t="s">
        <v>11</v>
      </c>
      <c r="J287" s="62" t="s">
        <v>435</v>
      </c>
    </row>
    <row r="288" spans="1:10" s="68" customFormat="1" ht="15" customHeight="1" x14ac:dyDescent="0.3">
      <c r="A288" s="62" t="s">
        <v>430</v>
      </c>
      <c r="B288" s="62" t="s">
        <v>69</v>
      </c>
      <c r="C288" s="63">
        <v>23</v>
      </c>
      <c r="D288" s="64">
        <v>29</v>
      </c>
      <c r="E288" s="65">
        <v>1</v>
      </c>
      <c r="F288" s="66">
        <v>230290019</v>
      </c>
      <c r="G288" s="65">
        <v>1</v>
      </c>
      <c r="H288" s="67">
        <v>5.7000000000000002E-2</v>
      </c>
      <c r="I288" s="65" t="s">
        <v>11</v>
      </c>
      <c r="J288" s="62"/>
    </row>
    <row r="289" spans="1:10" s="68" customFormat="1" ht="15" customHeight="1" x14ac:dyDescent="0.3">
      <c r="A289" s="62" t="s">
        <v>430</v>
      </c>
      <c r="B289" s="62" t="s">
        <v>443</v>
      </c>
      <c r="C289" s="63">
        <v>23</v>
      </c>
      <c r="D289" s="64">
        <v>31</v>
      </c>
      <c r="E289" s="65">
        <v>1</v>
      </c>
      <c r="F289" s="66">
        <v>230312002</v>
      </c>
      <c r="G289" s="65">
        <v>1</v>
      </c>
      <c r="H289" s="67">
        <v>7.2999999999999995E-2</v>
      </c>
      <c r="I289" s="65" t="s">
        <v>11</v>
      </c>
      <c r="J289" s="62" t="s">
        <v>435</v>
      </c>
    </row>
    <row r="290" spans="1:10" s="68" customFormat="1" ht="15" customHeight="1" x14ac:dyDescent="0.3">
      <c r="A290" s="62" t="s">
        <v>444</v>
      </c>
      <c r="B290" s="62" t="s">
        <v>445</v>
      </c>
      <c r="C290" s="63">
        <v>24</v>
      </c>
      <c r="D290" s="64">
        <v>3</v>
      </c>
      <c r="E290" s="65">
        <v>3</v>
      </c>
      <c r="F290" s="66">
        <v>240030014</v>
      </c>
      <c r="G290" s="65">
        <v>1</v>
      </c>
      <c r="H290" s="67">
        <v>7.3999999999999996E-2</v>
      </c>
      <c r="I290" s="65" t="s">
        <v>11</v>
      </c>
      <c r="J290" s="62" t="s">
        <v>446</v>
      </c>
    </row>
    <row r="291" spans="1:10" s="68" customFormat="1" ht="15" customHeight="1" x14ac:dyDescent="0.3">
      <c r="A291" s="62" t="s">
        <v>444</v>
      </c>
      <c r="B291" s="62" t="s">
        <v>447</v>
      </c>
      <c r="C291" s="63">
        <v>24</v>
      </c>
      <c r="D291" s="64">
        <v>5</v>
      </c>
      <c r="E291" s="65">
        <v>3</v>
      </c>
      <c r="F291" s="66">
        <v>240051007</v>
      </c>
      <c r="G291" s="65">
        <v>1</v>
      </c>
      <c r="H291" s="67">
        <v>7.1999999999999995E-2</v>
      </c>
      <c r="I291" s="65" t="s">
        <v>11</v>
      </c>
      <c r="J291" s="62" t="s">
        <v>446</v>
      </c>
    </row>
    <row r="292" spans="1:10" s="68" customFormat="1" ht="15" customHeight="1" x14ac:dyDescent="0.3">
      <c r="A292" s="62" t="s">
        <v>444</v>
      </c>
      <c r="B292" s="62" t="s">
        <v>448</v>
      </c>
      <c r="C292" s="63">
        <v>24</v>
      </c>
      <c r="D292" s="64">
        <v>9</v>
      </c>
      <c r="E292" s="65">
        <v>3</v>
      </c>
      <c r="F292" s="66">
        <v>240090011</v>
      </c>
      <c r="G292" s="65">
        <v>1</v>
      </c>
      <c r="H292" s="67">
        <v>7.2999999999999995E-2</v>
      </c>
      <c r="I292" s="65" t="s">
        <v>11</v>
      </c>
      <c r="J292" s="62" t="s">
        <v>199</v>
      </c>
    </row>
    <row r="293" spans="1:10" s="68" customFormat="1" ht="15" customHeight="1" x14ac:dyDescent="0.3">
      <c r="A293" s="62" t="s">
        <v>444</v>
      </c>
      <c r="B293" s="62" t="s">
        <v>319</v>
      </c>
      <c r="C293" s="63">
        <v>24</v>
      </c>
      <c r="D293" s="64">
        <v>13</v>
      </c>
      <c r="E293" s="65">
        <v>3</v>
      </c>
      <c r="F293" s="66">
        <v>240130001</v>
      </c>
      <c r="G293" s="65">
        <v>1</v>
      </c>
      <c r="H293" s="67">
        <v>6.9000000000000006E-2</v>
      </c>
      <c r="I293" s="65" t="s">
        <v>11</v>
      </c>
      <c r="J293" s="68" t="s">
        <v>446</v>
      </c>
    </row>
    <row r="294" spans="1:10" s="68" customFormat="1" ht="15" customHeight="1" x14ac:dyDescent="0.3">
      <c r="A294" s="62" t="s">
        <v>444</v>
      </c>
      <c r="B294" s="62" t="s">
        <v>449</v>
      </c>
      <c r="C294" s="63">
        <v>24</v>
      </c>
      <c r="D294" s="64">
        <v>15</v>
      </c>
      <c r="E294" s="65">
        <v>3</v>
      </c>
      <c r="F294" s="66">
        <v>240150003</v>
      </c>
      <c r="G294" s="65">
        <v>1</v>
      </c>
      <c r="H294" s="67">
        <v>7.6999999999999999E-2</v>
      </c>
      <c r="I294" s="65" t="s">
        <v>50</v>
      </c>
      <c r="J294" s="62" t="s">
        <v>194</v>
      </c>
    </row>
    <row r="295" spans="1:10" s="68" customFormat="1" ht="15" customHeight="1" x14ac:dyDescent="0.3">
      <c r="A295" s="62" t="s">
        <v>444</v>
      </c>
      <c r="B295" s="62" t="s">
        <v>450</v>
      </c>
      <c r="C295" s="63">
        <v>24</v>
      </c>
      <c r="D295" s="64">
        <v>17</v>
      </c>
      <c r="E295" s="65">
        <v>3</v>
      </c>
      <c r="F295" s="66">
        <v>240170010</v>
      </c>
      <c r="G295" s="65">
        <v>1</v>
      </c>
      <c r="H295" s="67">
        <v>7.0999999999999994E-2</v>
      </c>
      <c r="I295" s="65" t="s">
        <v>11</v>
      </c>
      <c r="J295" s="62" t="s">
        <v>199</v>
      </c>
    </row>
    <row r="296" spans="1:10" s="68" customFormat="1" ht="15" customHeight="1" x14ac:dyDescent="0.3">
      <c r="A296" s="62" t="s">
        <v>444</v>
      </c>
      <c r="B296" s="62" t="s">
        <v>451</v>
      </c>
      <c r="C296" s="63">
        <v>24</v>
      </c>
      <c r="D296" s="64">
        <v>19</v>
      </c>
      <c r="E296" s="65">
        <v>3</v>
      </c>
      <c r="F296" s="66">
        <v>240190004</v>
      </c>
      <c r="G296" s="65">
        <v>1</v>
      </c>
      <c r="H296" s="67">
        <v>7.2999999999999995E-2</v>
      </c>
      <c r="I296" s="65" t="s">
        <v>11</v>
      </c>
      <c r="J296" s="62" t="s">
        <v>452</v>
      </c>
    </row>
    <row r="297" spans="1:10" s="68" customFormat="1" ht="15" customHeight="1" x14ac:dyDescent="0.3">
      <c r="A297" s="62" t="s">
        <v>444</v>
      </c>
      <c r="B297" s="62" t="s">
        <v>453</v>
      </c>
      <c r="C297" s="63">
        <v>24</v>
      </c>
      <c r="D297" s="64">
        <v>21</v>
      </c>
      <c r="E297" s="65">
        <v>3</v>
      </c>
      <c r="F297" s="66">
        <v>240210037</v>
      </c>
      <c r="G297" s="65">
        <v>1</v>
      </c>
      <c r="H297" s="67">
        <v>7.0000000000000007E-2</v>
      </c>
      <c r="I297" s="65" t="s">
        <v>11</v>
      </c>
      <c r="J297" s="62" t="s">
        <v>199</v>
      </c>
    </row>
    <row r="298" spans="1:10" s="68" customFormat="1" ht="15" customHeight="1" x14ac:dyDescent="0.3">
      <c r="A298" s="62" t="s">
        <v>444</v>
      </c>
      <c r="B298" s="62" t="s">
        <v>454</v>
      </c>
      <c r="C298" s="63">
        <v>24</v>
      </c>
      <c r="D298" s="64">
        <v>23</v>
      </c>
      <c r="E298" s="65">
        <v>3</v>
      </c>
      <c r="F298" s="66">
        <v>240230002</v>
      </c>
      <c r="G298" s="65">
        <v>1</v>
      </c>
      <c r="H298" s="67">
        <v>6.8000000000000005E-2</v>
      </c>
      <c r="I298" s="65" t="s">
        <v>11</v>
      </c>
      <c r="J298" s="62"/>
    </row>
    <row r="299" spans="1:10" s="68" customFormat="1" ht="15" customHeight="1" x14ac:dyDescent="0.3">
      <c r="A299" s="62" t="s">
        <v>444</v>
      </c>
      <c r="B299" s="62" t="s">
        <v>455</v>
      </c>
      <c r="C299" s="63">
        <v>24</v>
      </c>
      <c r="D299" s="64">
        <v>25</v>
      </c>
      <c r="E299" s="65">
        <v>3</v>
      </c>
      <c r="F299" s="66">
        <v>240251001</v>
      </c>
      <c r="G299" s="65">
        <v>1</v>
      </c>
      <c r="H299" s="67">
        <v>7.4999999999999997E-2</v>
      </c>
      <c r="I299" s="65" t="s">
        <v>11</v>
      </c>
      <c r="J299" s="62" t="s">
        <v>446</v>
      </c>
    </row>
    <row r="300" spans="1:10" s="68" customFormat="1" ht="15" customHeight="1" x14ac:dyDescent="0.3">
      <c r="A300" s="62" t="s">
        <v>444</v>
      </c>
      <c r="B300" s="62" t="s">
        <v>191</v>
      </c>
      <c r="C300" s="63">
        <v>24</v>
      </c>
      <c r="D300" s="64">
        <v>29</v>
      </c>
      <c r="E300" s="65">
        <v>3</v>
      </c>
      <c r="F300" s="66">
        <v>240290002</v>
      </c>
      <c r="G300" s="65">
        <v>1</v>
      </c>
      <c r="H300" s="67">
        <v>7.3999999999999996E-2</v>
      </c>
      <c r="I300" s="65" t="s">
        <v>11</v>
      </c>
      <c r="J300" s="62"/>
    </row>
    <row r="301" spans="1:10" s="68" customFormat="1" ht="15" customHeight="1" x14ac:dyDescent="0.3">
      <c r="A301" s="62" t="s">
        <v>444</v>
      </c>
      <c r="B301" s="62" t="s">
        <v>29</v>
      </c>
      <c r="C301" s="63">
        <v>24</v>
      </c>
      <c r="D301" s="64">
        <v>31</v>
      </c>
      <c r="E301" s="65">
        <v>3</v>
      </c>
      <c r="F301" s="66">
        <v>240313001</v>
      </c>
      <c r="G301" s="65">
        <v>1</v>
      </c>
      <c r="H301" s="67">
        <v>6.8000000000000005E-2</v>
      </c>
      <c r="I301" s="65" t="s">
        <v>11</v>
      </c>
      <c r="J301" s="62" t="s">
        <v>199</v>
      </c>
    </row>
    <row r="302" spans="1:10" s="68" customFormat="1" ht="15" customHeight="1" x14ac:dyDescent="0.3">
      <c r="A302" s="62" t="s">
        <v>444</v>
      </c>
      <c r="B302" s="62" t="s">
        <v>456</v>
      </c>
      <c r="C302" s="63">
        <v>24</v>
      </c>
      <c r="D302" s="64">
        <v>33</v>
      </c>
      <c r="E302" s="65">
        <v>3</v>
      </c>
      <c r="F302" s="66">
        <v>240338003</v>
      </c>
      <c r="G302" s="65">
        <v>1</v>
      </c>
      <c r="H302" s="67">
        <v>7.5999999999999998E-2</v>
      </c>
      <c r="I302" s="65" t="s">
        <v>50</v>
      </c>
      <c r="J302" s="62" t="s">
        <v>199</v>
      </c>
    </row>
    <row r="303" spans="1:10" s="68" customFormat="1" ht="15" customHeight="1" x14ac:dyDescent="0.3">
      <c r="A303" s="62" t="s">
        <v>444</v>
      </c>
      <c r="B303" s="62" t="s">
        <v>69</v>
      </c>
      <c r="C303" s="63">
        <v>24</v>
      </c>
      <c r="D303" s="64">
        <v>43</v>
      </c>
      <c r="E303" s="65">
        <v>3</v>
      </c>
      <c r="F303" s="66">
        <v>240430009</v>
      </c>
      <c r="G303" s="65">
        <v>1</v>
      </c>
      <c r="H303" s="67">
        <v>6.7000000000000004E-2</v>
      </c>
      <c r="I303" s="65" t="s">
        <v>11</v>
      </c>
      <c r="J303" s="62" t="s">
        <v>457</v>
      </c>
    </row>
    <row r="304" spans="1:10" s="68" customFormat="1" ht="15" customHeight="1" x14ac:dyDescent="0.3">
      <c r="A304" s="62" t="s">
        <v>444</v>
      </c>
      <c r="B304" s="62" t="s">
        <v>458</v>
      </c>
      <c r="C304" s="63">
        <v>24</v>
      </c>
      <c r="D304" s="64">
        <v>510</v>
      </c>
      <c r="E304" s="65">
        <v>3</v>
      </c>
      <c r="F304" s="66">
        <v>245100054</v>
      </c>
      <c r="G304" s="65">
        <v>1</v>
      </c>
      <c r="H304" s="67">
        <v>6.4000000000000001E-2</v>
      </c>
      <c r="I304" s="65" t="s">
        <v>11</v>
      </c>
      <c r="J304" s="62" t="s">
        <v>446</v>
      </c>
    </row>
    <row r="305" spans="1:10" s="68" customFormat="1" ht="15" customHeight="1" x14ac:dyDescent="0.3">
      <c r="A305" s="62" t="s">
        <v>459</v>
      </c>
      <c r="B305" s="62" t="s">
        <v>460</v>
      </c>
      <c r="C305" s="63">
        <v>25</v>
      </c>
      <c r="D305" s="64">
        <v>1</v>
      </c>
      <c r="E305" s="65">
        <v>1</v>
      </c>
      <c r="F305" s="66">
        <v>250010002</v>
      </c>
      <c r="G305" s="65">
        <v>1</v>
      </c>
      <c r="H305" s="67">
        <v>6.9000000000000006E-2</v>
      </c>
      <c r="I305" s="65" t="s">
        <v>11</v>
      </c>
      <c r="J305" s="62" t="s">
        <v>461</v>
      </c>
    </row>
    <row r="306" spans="1:10" s="68" customFormat="1" ht="15" customHeight="1" x14ac:dyDescent="0.3">
      <c r="A306" s="62" t="s">
        <v>459</v>
      </c>
      <c r="B306" s="62" t="s">
        <v>462</v>
      </c>
      <c r="C306" s="63">
        <v>25</v>
      </c>
      <c r="D306" s="64">
        <v>3</v>
      </c>
      <c r="E306" s="65">
        <v>1</v>
      </c>
      <c r="F306" s="66">
        <v>250034002</v>
      </c>
      <c r="G306" s="65">
        <v>1</v>
      </c>
      <c r="H306" s="67">
        <v>6.7000000000000004E-2</v>
      </c>
      <c r="I306" s="65" t="s">
        <v>11</v>
      </c>
      <c r="J306" s="62" t="s">
        <v>463</v>
      </c>
    </row>
    <row r="307" spans="1:10" s="68" customFormat="1" ht="15" customHeight="1" x14ac:dyDescent="0.3">
      <c r="A307" s="62" t="s">
        <v>459</v>
      </c>
      <c r="B307" s="62" t="s">
        <v>464</v>
      </c>
      <c r="C307" s="63">
        <v>25</v>
      </c>
      <c r="D307" s="64">
        <v>5</v>
      </c>
      <c r="E307" s="65">
        <v>1</v>
      </c>
      <c r="F307" s="66">
        <v>250051004</v>
      </c>
      <c r="G307" s="65">
        <v>1</v>
      </c>
      <c r="H307" s="67">
        <v>7.1999999999999995E-2</v>
      </c>
      <c r="I307" s="65" t="s">
        <v>11</v>
      </c>
      <c r="J307" s="62" t="s">
        <v>465</v>
      </c>
    </row>
    <row r="308" spans="1:10" s="68" customFormat="1" ht="15" customHeight="1" x14ac:dyDescent="0.3">
      <c r="A308" s="62" t="s">
        <v>459</v>
      </c>
      <c r="B308" s="62" t="s">
        <v>466</v>
      </c>
      <c r="C308" s="63">
        <v>25</v>
      </c>
      <c r="D308" s="64">
        <v>7</v>
      </c>
      <c r="E308" s="65">
        <v>1</v>
      </c>
      <c r="F308" s="66">
        <v>250070001</v>
      </c>
      <c r="G308" s="65">
        <v>1</v>
      </c>
      <c r="H308" s="67">
        <v>6.8000000000000005E-2</v>
      </c>
      <c r="I308" s="65" t="s">
        <v>11</v>
      </c>
    </row>
    <row r="309" spans="1:10" s="68" customFormat="1" ht="15" customHeight="1" x14ac:dyDescent="0.3">
      <c r="A309" s="62" t="s">
        <v>459</v>
      </c>
      <c r="B309" s="62" t="s">
        <v>467</v>
      </c>
      <c r="C309" s="63">
        <v>25</v>
      </c>
      <c r="D309" s="64">
        <v>9</v>
      </c>
      <c r="E309" s="65">
        <v>1</v>
      </c>
      <c r="F309" s="66">
        <v>250092006</v>
      </c>
      <c r="G309" s="65">
        <v>1</v>
      </c>
      <c r="H309" s="67">
        <v>6.9000000000000006E-2</v>
      </c>
      <c r="I309" s="65" t="s">
        <v>11</v>
      </c>
      <c r="J309" s="62" t="s">
        <v>468</v>
      </c>
    </row>
    <row r="310" spans="1:10" s="68" customFormat="1" ht="15" customHeight="1" x14ac:dyDescent="0.3">
      <c r="A310" s="62" t="s">
        <v>459</v>
      </c>
      <c r="B310" s="62" t="s">
        <v>469</v>
      </c>
      <c r="C310" s="63">
        <v>25</v>
      </c>
      <c r="D310" s="64">
        <v>13</v>
      </c>
      <c r="E310" s="65">
        <v>1</v>
      </c>
      <c r="F310" s="66">
        <v>250130008</v>
      </c>
      <c r="G310" s="65">
        <v>1</v>
      </c>
      <c r="H310" s="67">
        <v>7.0000000000000007E-2</v>
      </c>
      <c r="I310" s="65" t="s">
        <v>11</v>
      </c>
      <c r="J310" s="62" t="s">
        <v>470</v>
      </c>
    </row>
    <row r="311" spans="1:10" s="68" customFormat="1" ht="15" customHeight="1" x14ac:dyDescent="0.3">
      <c r="A311" s="62" t="s">
        <v>459</v>
      </c>
      <c r="B311" s="62" t="s">
        <v>471</v>
      </c>
      <c r="C311" s="63">
        <v>25</v>
      </c>
      <c r="D311" s="64">
        <v>15</v>
      </c>
      <c r="E311" s="65">
        <v>1</v>
      </c>
      <c r="F311" s="66">
        <v>250154002</v>
      </c>
      <c r="G311" s="65">
        <v>1</v>
      </c>
      <c r="H311" s="67">
        <v>7.0999999999999994E-2</v>
      </c>
      <c r="I311" s="65" t="s">
        <v>11</v>
      </c>
      <c r="J311" s="62" t="s">
        <v>470</v>
      </c>
    </row>
    <row r="312" spans="1:10" s="68" customFormat="1" ht="15" customHeight="1" x14ac:dyDescent="0.3">
      <c r="A312" s="62" t="s">
        <v>459</v>
      </c>
      <c r="B312" s="62" t="s">
        <v>182</v>
      </c>
      <c r="C312" s="63">
        <v>25</v>
      </c>
      <c r="D312" s="64">
        <v>17</v>
      </c>
      <c r="E312" s="65">
        <v>1</v>
      </c>
      <c r="F312" s="66">
        <v>250170009</v>
      </c>
      <c r="G312" s="65">
        <v>1</v>
      </c>
      <c r="H312" s="67">
        <v>6.7000000000000004E-2</v>
      </c>
      <c r="I312" s="65" t="s">
        <v>11</v>
      </c>
      <c r="J312" s="62" t="s">
        <v>468</v>
      </c>
    </row>
    <row r="313" spans="1:10" s="68" customFormat="1" ht="15" customHeight="1" x14ac:dyDescent="0.3">
      <c r="A313" s="62" t="s">
        <v>459</v>
      </c>
      <c r="B313" s="62" t="s">
        <v>472</v>
      </c>
      <c r="C313" s="63">
        <v>25</v>
      </c>
      <c r="D313" s="64">
        <v>21</v>
      </c>
      <c r="E313" s="65">
        <v>1</v>
      </c>
      <c r="F313" s="66">
        <v>250213003</v>
      </c>
      <c r="G313" s="65">
        <v>1</v>
      </c>
      <c r="H313" s="67">
        <v>7.0000000000000007E-2</v>
      </c>
      <c r="I313" s="65" t="s">
        <v>11</v>
      </c>
      <c r="J313" s="62" t="s">
        <v>468</v>
      </c>
    </row>
    <row r="314" spans="1:10" s="68" customFormat="1" ht="15" customHeight="1" x14ac:dyDescent="0.3">
      <c r="A314" s="62" t="s">
        <v>459</v>
      </c>
      <c r="B314" s="62" t="s">
        <v>473</v>
      </c>
      <c r="C314" s="63">
        <v>25</v>
      </c>
      <c r="D314" s="64">
        <v>25</v>
      </c>
      <c r="E314" s="65">
        <v>1</v>
      </c>
      <c r="F314" s="66">
        <v>250250041</v>
      </c>
      <c r="G314" s="65">
        <v>1</v>
      </c>
      <c r="H314" s="67">
        <v>6.6000000000000003E-2</v>
      </c>
      <c r="I314" s="65" t="s">
        <v>11</v>
      </c>
      <c r="J314" s="68" t="s">
        <v>468</v>
      </c>
    </row>
    <row r="315" spans="1:10" s="68" customFormat="1" ht="15" customHeight="1" x14ac:dyDescent="0.3">
      <c r="A315" s="62" t="s">
        <v>459</v>
      </c>
      <c r="B315" s="62" t="s">
        <v>474</v>
      </c>
      <c r="C315" s="63">
        <v>25</v>
      </c>
      <c r="D315" s="64">
        <v>27</v>
      </c>
      <c r="E315" s="65">
        <v>1</v>
      </c>
      <c r="F315" s="66">
        <v>250270015</v>
      </c>
      <c r="G315" s="65">
        <v>1</v>
      </c>
      <c r="H315" s="67">
        <v>6.7000000000000004E-2</v>
      </c>
      <c r="I315" s="65" t="s">
        <v>11</v>
      </c>
      <c r="J315" s="68" t="s">
        <v>475</v>
      </c>
    </row>
    <row r="316" spans="1:10" s="68" customFormat="1" ht="15" customHeight="1" x14ac:dyDescent="0.3">
      <c r="A316" s="62" t="s">
        <v>476</v>
      </c>
      <c r="B316" s="62" t="s">
        <v>477</v>
      </c>
      <c r="C316" s="63">
        <v>26</v>
      </c>
      <c r="D316" s="64">
        <v>5</v>
      </c>
      <c r="E316" s="65">
        <v>5</v>
      </c>
      <c r="F316" s="66">
        <v>260050003</v>
      </c>
      <c r="G316" s="65">
        <v>1</v>
      </c>
      <c r="H316" s="67">
        <v>8.3000000000000004E-2</v>
      </c>
      <c r="I316" s="65" t="s">
        <v>50</v>
      </c>
      <c r="J316" s="62" t="s">
        <v>478</v>
      </c>
    </row>
    <row r="317" spans="1:10" s="68" customFormat="1" ht="15" customHeight="1" x14ac:dyDescent="0.3">
      <c r="A317" s="62" t="s">
        <v>476</v>
      </c>
      <c r="B317" s="62" t="s">
        <v>479</v>
      </c>
      <c r="C317" s="63">
        <v>26</v>
      </c>
      <c r="D317" s="64">
        <v>19</v>
      </c>
      <c r="E317" s="65">
        <v>5</v>
      </c>
      <c r="F317" s="66">
        <v>260190003</v>
      </c>
      <c r="G317" s="65">
        <v>1</v>
      </c>
      <c r="H317" s="67">
        <v>7.2999999999999995E-2</v>
      </c>
      <c r="I317" s="65" t="s">
        <v>11</v>
      </c>
      <c r="J317" s="62" t="s">
        <v>480</v>
      </c>
    </row>
    <row r="318" spans="1:10" s="68" customFormat="1" ht="15" customHeight="1" x14ac:dyDescent="0.3">
      <c r="A318" s="62" t="s">
        <v>476</v>
      </c>
      <c r="B318" s="62" t="s">
        <v>481</v>
      </c>
      <c r="C318" s="63">
        <v>26</v>
      </c>
      <c r="D318" s="64">
        <v>21</v>
      </c>
      <c r="E318" s="65">
        <v>5</v>
      </c>
      <c r="F318" s="66">
        <v>260210014</v>
      </c>
      <c r="G318" s="65">
        <v>1</v>
      </c>
      <c r="H318" s="67">
        <v>7.9000000000000001E-2</v>
      </c>
      <c r="I318" s="65" t="s">
        <v>50</v>
      </c>
      <c r="J318" s="62" t="s">
        <v>482</v>
      </c>
    </row>
    <row r="319" spans="1:10" s="68" customFormat="1" ht="15" customHeight="1" x14ac:dyDescent="0.3">
      <c r="A319" s="62" t="s">
        <v>476</v>
      </c>
      <c r="B319" s="62" t="s">
        <v>483</v>
      </c>
      <c r="C319" s="63">
        <v>26</v>
      </c>
      <c r="D319" s="64">
        <v>27</v>
      </c>
      <c r="E319" s="65">
        <v>5</v>
      </c>
      <c r="F319" s="66">
        <v>260270003</v>
      </c>
      <c r="G319" s="65">
        <v>2</v>
      </c>
      <c r="H319" s="67">
        <v>7.2999999999999995E-2</v>
      </c>
      <c r="I319" s="65" t="s">
        <v>11</v>
      </c>
      <c r="J319" s="62" t="s">
        <v>345</v>
      </c>
    </row>
    <row r="320" spans="1:10" s="68" customFormat="1" ht="15" customHeight="1" x14ac:dyDescent="0.3">
      <c r="A320" s="62" t="s">
        <v>476</v>
      </c>
      <c r="B320" s="62" t="s">
        <v>484</v>
      </c>
      <c r="C320" s="63">
        <v>26</v>
      </c>
      <c r="D320" s="64">
        <v>33</v>
      </c>
      <c r="E320" s="65">
        <v>5</v>
      </c>
      <c r="F320" s="66">
        <v>260330901</v>
      </c>
      <c r="G320" s="65">
        <v>1</v>
      </c>
      <c r="H320" s="67">
        <v>6.5000000000000002E-2</v>
      </c>
      <c r="I320" s="65" t="s">
        <v>11</v>
      </c>
      <c r="J320" s="62" t="s">
        <v>485</v>
      </c>
    </row>
    <row r="321" spans="1:10" s="68" customFormat="1" ht="15" customHeight="1" x14ac:dyDescent="0.3">
      <c r="A321" s="62" t="s">
        <v>476</v>
      </c>
      <c r="B321" s="62" t="s">
        <v>355</v>
      </c>
      <c r="C321" s="63">
        <v>26</v>
      </c>
      <c r="D321" s="64">
        <v>37</v>
      </c>
      <c r="E321" s="65">
        <v>5</v>
      </c>
      <c r="F321" s="66">
        <v>260370001</v>
      </c>
      <c r="G321" s="65">
        <v>2</v>
      </c>
      <c r="H321" s="67">
        <v>6.9000000000000006E-2</v>
      </c>
      <c r="I321" s="65" t="s">
        <v>11</v>
      </c>
      <c r="J321" s="68" t="s">
        <v>486</v>
      </c>
    </row>
    <row r="322" spans="1:10" s="68" customFormat="1" ht="15" customHeight="1" x14ac:dyDescent="0.3">
      <c r="A322" s="62" t="s">
        <v>476</v>
      </c>
      <c r="B322" s="62" t="s">
        <v>487</v>
      </c>
      <c r="C322" s="63">
        <v>26</v>
      </c>
      <c r="D322" s="64">
        <v>49</v>
      </c>
      <c r="E322" s="65">
        <v>5</v>
      </c>
      <c r="F322" s="66">
        <v>260490021</v>
      </c>
      <c r="G322" s="65">
        <v>1</v>
      </c>
      <c r="H322" s="67">
        <v>7.1999999999999995E-2</v>
      </c>
      <c r="I322" s="65" t="s">
        <v>11</v>
      </c>
      <c r="J322" s="62" t="s">
        <v>488</v>
      </c>
    </row>
    <row r="323" spans="1:10" s="68" customFormat="1" ht="15" customHeight="1" x14ac:dyDescent="0.3">
      <c r="A323" s="62" t="s">
        <v>476</v>
      </c>
      <c r="B323" s="62" t="s">
        <v>489</v>
      </c>
      <c r="C323" s="63">
        <v>26</v>
      </c>
      <c r="D323" s="64">
        <v>63</v>
      </c>
      <c r="E323" s="65">
        <v>5</v>
      </c>
      <c r="F323" s="66">
        <v>260630007</v>
      </c>
      <c r="G323" s="65">
        <v>1</v>
      </c>
      <c r="H323" s="67">
        <v>7.0999999999999994E-2</v>
      </c>
      <c r="I323" s="65" t="s">
        <v>11</v>
      </c>
      <c r="J323" s="62"/>
    </row>
    <row r="324" spans="1:10" s="68" customFormat="1" ht="15" customHeight="1" x14ac:dyDescent="0.3">
      <c r="A324" s="62" t="s">
        <v>476</v>
      </c>
      <c r="B324" s="62" t="s">
        <v>490</v>
      </c>
      <c r="C324" s="63">
        <v>26</v>
      </c>
      <c r="D324" s="64">
        <v>65</v>
      </c>
      <c r="E324" s="65">
        <v>5</v>
      </c>
      <c r="F324" s="66">
        <v>260650012</v>
      </c>
      <c r="G324" s="65">
        <v>2</v>
      </c>
      <c r="H324" s="67">
        <v>7.0000000000000007E-2</v>
      </c>
      <c r="I324" s="65" t="s">
        <v>11</v>
      </c>
      <c r="J324" s="62" t="s">
        <v>486</v>
      </c>
    </row>
    <row r="325" spans="1:10" s="68" customFormat="1" ht="15" customHeight="1" x14ac:dyDescent="0.3">
      <c r="A325" s="62" t="s">
        <v>476</v>
      </c>
      <c r="B325" s="62" t="s">
        <v>491</v>
      </c>
      <c r="C325" s="63">
        <v>26</v>
      </c>
      <c r="D325" s="64">
        <v>77</v>
      </c>
      <c r="E325" s="65">
        <v>5</v>
      </c>
      <c r="F325" s="66">
        <v>260770008</v>
      </c>
      <c r="G325" s="65">
        <v>1</v>
      </c>
      <c r="H325" s="67">
        <v>7.2999999999999995E-2</v>
      </c>
      <c r="I325" s="65" t="s">
        <v>11</v>
      </c>
      <c r="J325" s="68" t="s">
        <v>492</v>
      </c>
    </row>
    <row r="326" spans="1:10" s="68" customFormat="1" ht="15" customHeight="1" x14ac:dyDescent="0.3">
      <c r="A326" s="62" t="s">
        <v>476</v>
      </c>
      <c r="B326" s="62" t="s">
        <v>191</v>
      </c>
      <c r="C326" s="63">
        <v>26</v>
      </c>
      <c r="D326" s="64">
        <v>81</v>
      </c>
      <c r="E326" s="65">
        <v>5</v>
      </c>
      <c r="F326" s="66">
        <v>260810020</v>
      </c>
      <c r="G326" s="65">
        <v>1</v>
      </c>
      <c r="H326" s="67">
        <v>7.0999999999999994E-2</v>
      </c>
      <c r="I326" s="65" t="s">
        <v>11</v>
      </c>
      <c r="J326" s="62" t="s">
        <v>493</v>
      </c>
    </row>
    <row r="327" spans="1:10" s="68" customFormat="1" ht="15" customHeight="1" x14ac:dyDescent="0.3">
      <c r="A327" s="62" t="s">
        <v>476</v>
      </c>
      <c r="B327" s="62" t="s">
        <v>494</v>
      </c>
      <c r="C327" s="63">
        <v>26</v>
      </c>
      <c r="D327" s="64">
        <v>91</v>
      </c>
      <c r="E327" s="65">
        <v>5</v>
      </c>
      <c r="F327" s="66">
        <v>260910007</v>
      </c>
      <c r="G327" s="65">
        <v>1</v>
      </c>
      <c r="H327" s="67">
        <v>7.2999999999999995E-2</v>
      </c>
      <c r="I327" s="65" t="s">
        <v>11</v>
      </c>
      <c r="J327" s="62" t="s">
        <v>495</v>
      </c>
    </row>
    <row r="328" spans="1:10" s="68" customFormat="1" ht="15" customHeight="1" x14ac:dyDescent="0.3">
      <c r="A328" s="62" t="s">
        <v>476</v>
      </c>
      <c r="B328" s="62" t="s">
        <v>496</v>
      </c>
      <c r="C328" s="63">
        <v>26</v>
      </c>
      <c r="D328" s="64">
        <v>99</v>
      </c>
      <c r="E328" s="65">
        <v>5</v>
      </c>
      <c r="F328" s="66">
        <v>260990009</v>
      </c>
      <c r="G328" s="65">
        <v>1</v>
      </c>
      <c r="H328" s="67">
        <v>7.3999999999999996E-2</v>
      </c>
      <c r="I328" s="65" t="s">
        <v>11</v>
      </c>
      <c r="J328" s="62" t="s">
        <v>497</v>
      </c>
    </row>
    <row r="329" spans="1:10" s="68" customFormat="1" ht="15" customHeight="1" x14ac:dyDescent="0.3">
      <c r="A329" s="62" t="s">
        <v>476</v>
      </c>
      <c r="B329" s="62" t="s">
        <v>498</v>
      </c>
      <c r="C329" s="63">
        <v>26</v>
      </c>
      <c r="D329" s="64">
        <v>101</v>
      </c>
      <c r="E329" s="65">
        <v>5</v>
      </c>
      <c r="F329" s="66">
        <v>261010922</v>
      </c>
      <c r="G329" s="65">
        <v>1</v>
      </c>
      <c r="H329" s="67">
        <v>7.1999999999999995E-2</v>
      </c>
      <c r="I329" s="65" t="s">
        <v>11</v>
      </c>
      <c r="J329" s="62"/>
    </row>
    <row r="330" spans="1:10" s="68" customFormat="1" ht="15" customHeight="1" x14ac:dyDescent="0.3">
      <c r="A330" s="62" t="s">
        <v>476</v>
      </c>
      <c r="B330" s="62" t="s">
        <v>499</v>
      </c>
      <c r="C330" s="63">
        <v>26</v>
      </c>
      <c r="D330" s="64">
        <v>105</v>
      </c>
      <c r="E330" s="65">
        <v>5</v>
      </c>
      <c r="F330" s="66">
        <v>261050007</v>
      </c>
      <c r="G330" s="65">
        <v>1</v>
      </c>
      <c r="H330" s="67">
        <v>7.3999999999999996E-2</v>
      </c>
      <c r="I330" s="65" t="s">
        <v>11</v>
      </c>
    </row>
    <row r="331" spans="1:10" s="68" customFormat="1" ht="15" customHeight="1" x14ac:dyDescent="0.3">
      <c r="A331" s="62" t="s">
        <v>476</v>
      </c>
      <c r="B331" s="62" t="s">
        <v>500</v>
      </c>
      <c r="C331" s="63">
        <v>26</v>
      </c>
      <c r="D331" s="64">
        <v>113</v>
      </c>
      <c r="E331" s="65">
        <v>5</v>
      </c>
      <c r="F331" s="66">
        <v>261130001</v>
      </c>
      <c r="G331" s="65">
        <v>1</v>
      </c>
      <c r="H331" s="67">
        <v>6.8000000000000005E-2</v>
      </c>
      <c r="I331" s="65" t="s">
        <v>11</v>
      </c>
      <c r="J331" s="62" t="s">
        <v>501</v>
      </c>
    </row>
    <row r="332" spans="1:10" s="68" customFormat="1" ht="15" customHeight="1" x14ac:dyDescent="0.3">
      <c r="A332" s="62" t="s">
        <v>476</v>
      </c>
      <c r="B332" s="62" t="s">
        <v>502</v>
      </c>
      <c r="C332" s="63">
        <v>26</v>
      </c>
      <c r="D332" s="64">
        <v>121</v>
      </c>
      <c r="E332" s="65">
        <v>5</v>
      </c>
      <c r="F332" s="66">
        <v>261210039</v>
      </c>
      <c r="G332" s="65">
        <v>1</v>
      </c>
      <c r="H332" s="67">
        <v>7.9000000000000001E-2</v>
      </c>
      <c r="I332" s="65" t="s">
        <v>50</v>
      </c>
      <c r="J332" s="62" t="s">
        <v>503</v>
      </c>
    </row>
    <row r="333" spans="1:10" s="68" customFormat="1" ht="15" customHeight="1" x14ac:dyDescent="0.3">
      <c r="A333" s="62" t="s">
        <v>476</v>
      </c>
      <c r="B333" s="62" t="s">
        <v>504</v>
      </c>
      <c r="C333" s="63">
        <v>26</v>
      </c>
      <c r="D333" s="64">
        <v>125</v>
      </c>
      <c r="E333" s="65">
        <v>5</v>
      </c>
      <c r="F333" s="66">
        <v>261250001</v>
      </c>
      <c r="G333" s="65">
        <v>2</v>
      </c>
      <c r="H333" s="67">
        <v>7.0999999999999994E-2</v>
      </c>
      <c r="I333" s="65" t="s">
        <v>11</v>
      </c>
      <c r="J333" s="62" t="s">
        <v>497</v>
      </c>
    </row>
    <row r="334" spans="1:10" s="68" customFormat="1" ht="15" customHeight="1" x14ac:dyDescent="0.3">
      <c r="A334" s="62" t="s">
        <v>476</v>
      </c>
      <c r="B334" s="62" t="s">
        <v>505</v>
      </c>
      <c r="C334" s="63">
        <v>26</v>
      </c>
      <c r="D334" s="64">
        <v>139</v>
      </c>
      <c r="E334" s="65">
        <v>5</v>
      </c>
      <c r="F334" s="66">
        <v>261390005</v>
      </c>
      <c r="G334" s="65">
        <v>1</v>
      </c>
      <c r="H334" s="67">
        <v>7.4999999999999997E-2</v>
      </c>
      <c r="I334" s="65" t="s">
        <v>11</v>
      </c>
      <c r="J334" s="62" t="s">
        <v>506</v>
      </c>
    </row>
    <row r="335" spans="1:10" s="68" customFormat="1" ht="15" customHeight="1" x14ac:dyDescent="0.3">
      <c r="A335" s="62" t="s">
        <v>476</v>
      </c>
      <c r="B335" s="62" t="s">
        <v>507</v>
      </c>
      <c r="C335" s="63">
        <v>26</v>
      </c>
      <c r="D335" s="64">
        <v>147</v>
      </c>
      <c r="E335" s="65">
        <v>5</v>
      </c>
      <c r="F335" s="66">
        <v>261470005</v>
      </c>
      <c r="G335" s="65">
        <v>1</v>
      </c>
      <c r="H335" s="67">
        <v>7.3999999999999996E-2</v>
      </c>
      <c r="I335" s="65" t="s">
        <v>11</v>
      </c>
      <c r="J335" s="62" t="s">
        <v>497</v>
      </c>
    </row>
    <row r="336" spans="1:10" s="68" customFormat="1" ht="15" customHeight="1" x14ac:dyDescent="0.3">
      <c r="A336" s="62" t="s">
        <v>476</v>
      </c>
      <c r="B336" s="62" t="s">
        <v>508</v>
      </c>
      <c r="C336" s="63">
        <v>26</v>
      </c>
      <c r="D336" s="64">
        <v>153</v>
      </c>
      <c r="E336" s="65">
        <v>5</v>
      </c>
      <c r="F336" s="66">
        <v>261530001</v>
      </c>
      <c r="G336" s="65">
        <v>1</v>
      </c>
      <c r="H336" s="67">
        <v>7.2999999999999995E-2</v>
      </c>
      <c r="I336" s="65" t="s">
        <v>11</v>
      </c>
      <c r="J336" s="62"/>
    </row>
    <row r="337" spans="1:10" s="68" customFormat="1" ht="15" customHeight="1" x14ac:dyDescent="0.3">
      <c r="A337" s="62" t="s">
        <v>476</v>
      </c>
      <c r="B337" s="62" t="s">
        <v>509</v>
      </c>
      <c r="C337" s="63">
        <v>26</v>
      </c>
      <c r="D337" s="64">
        <v>157</v>
      </c>
      <c r="E337" s="65">
        <v>5</v>
      </c>
      <c r="F337" s="66">
        <v>261579991</v>
      </c>
      <c r="G337" s="65">
        <v>1</v>
      </c>
      <c r="H337" s="67">
        <v>6.8000000000000005E-2</v>
      </c>
      <c r="I337" s="65" t="s">
        <v>11</v>
      </c>
      <c r="J337" s="62"/>
    </row>
    <row r="338" spans="1:10" s="68" customFormat="1" ht="15" customHeight="1" x14ac:dyDescent="0.3">
      <c r="A338" s="62" t="s">
        <v>476</v>
      </c>
      <c r="B338" s="62" t="s">
        <v>510</v>
      </c>
      <c r="C338" s="63">
        <v>26</v>
      </c>
      <c r="D338" s="64">
        <v>161</v>
      </c>
      <c r="E338" s="65">
        <v>5</v>
      </c>
      <c r="F338" s="66">
        <v>261610008</v>
      </c>
      <c r="G338" s="65">
        <v>1</v>
      </c>
      <c r="H338" s="67">
        <v>7.2999999999999995E-2</v>
      </c>
      <c r="I338" s="65" t="s">
        <v>11</v>
      </c>
      <c r="J338" s="62" t="s">
        <v>511</v>
      </c>
    </row>
    <row r="339" spans="1:10" s="68" customFormat="1" ht="15" customHeight="1" x14ac:dyDescent="0.3">
      <c r="A339" s="62" t="s">
        <v>476</v>
      </c>
      <c r="B339" s="62" t="s">
        <v>512</v>
      </c>
      <c r="C339" s="63">
        <v>26</v>
      </c>
      <c r="D339" s="64">
        <v>163</v>
      </c>
      <c r="E339" s="65">
        <v>5</v>
      </c>
      <c r="F339" s="66">
        <v>261630019</v>
      </c>
      <c r="G339" s="65">
        <v>2</v>
      </c>
      <c r="H339" s="67">
        <v>7.3999999999999996E-2</v>
      </c>
      <c r="I339" s="65" t="s">
        <v>11</v>
      </c>
      <c r="J339" s="62" t="s">
        <v>497</v>
      </c>
    </row>
    <row r="340" spans="1:10" s="68" customFormat="1" ht="15" customHeight="1" x14ac:dyDescent="0.3">
      <c r="A340" s="62" t="s">
        <v>476</v>
      </c>
      <c r="B340" s="62" t="s">
        <v>513</v>
      </c>
      <c r="C340" s="63">
        <v>26</v>
      </c>
      <c r="D340" s="64">
        <v>165</v>
      </c>
      <c r="E340" s="65">
        <v>5</v>
      </c>
      <c r="F340" s="66">
        <v>261659991</v>
      </c>
      <c r="G340" s="65">
        <v>1</v>
      </c>
      <c r="H340" s="67">
        <v>6.7000000000000004E-2</v>
      </c>
      <c r="I340" s="65" t="s">
        <v>11</v>
      </c>
      <c r="J340" s="62" t="s">
        <v>501</v>
      </c>
    </row>
    <row r="341" spans="1:10" s="68" customFormat="1" ht="15" customHeight="1" x14ac:dyDescent="0.3">
      <c r="A341" s="62" t="s">
        <v>514</v>
      </c>
      <c r="B341" s="62" t="s">
        <v>515</v>
      </c>
      <c r="C341" s="63">
        <v>27</v>
      </c>
      <c r="D341" s="64">
        <v>3</v>
      </c>
      <c r="E341" s="65">
        <v>5</v>
      </c>
      <c r="F341" s="66">
        <v>270031001</v>
      </c>
      <c r="G341" s="65">
        <v>1</v>
      </c>
      <c r="H341" s="67">
        <v>6.7000000000000004E-2</v>
      </c>
      <c r="I341" s="65" t="s">
        <v>11</v>
      </c>
      <c r="J341" s="62" t="s">
        <v>516</v>
      </c>
    </row>
    <row r="342" spans="1:10" s="68" customFormat="1" ht="15" customHeight="1" x14ac:dyDescent="0.3">
      <c r="A342" s="62" t="s">
        <v>514</v>
      </c>
      <c r="B342" s="62" t="s">
        <v>517</v>
      </c>
      <c r="C342" s="63">
        <v>27</v>
      </c>
      <c r="D342" s="64">
        <v>5</v>
      </c>
      <c r="E342" s="65">
        <v>5</v>
      </c>
      <c r="F342" s="66">
        <v>270052013</v>
      </c>
      <c r="G342" s="65">
        <v>1</v>
      </c>
      <c r="H342" s="67">
        <v>6.2E-2</v>
      </c>
      <c r="I342" s="65" t="s">
        <v>11</v>
      </c>
      <c r="J342" s="62"/>
    </row>
    <row r="343" spans="1:10" s="68" customFormat="1" ht="15" customHeight="1" x14ac:dyDescent="0.3">
      <c r="A343" s="62" t="s">
        <v>514</v>
      </c>
      <c r="B343" s="62" t="s">
        <v>518</v>
      </c>
      <c r="C343" s="63">
        <v>27</v>
      </c>
      <c r="D343" s="64">
        <v>17</v>
      </c>
      <c r="E343" s="65">
        <v>5</v>
      </c>
      <c r="F343" s="66">
        <v>270177416</v>
      </c>
      <c r="G343" s="65">
        <v>1</v>
      </c>
      <c r="H343" s="67">
        <v>5.7000000000000002E-2</v>
      </c>
      <c r="I343" s="65" t="s">
        <v>11</v>
      </c>
      <c r="J343" s="62" t="s">
        <v>519</v>
      </c>
    </row>
    <row r="344" spans="1:10" s="68" customFormat="1" ht="15" customHeight="1" x14ac:dyDescent="0.3">
      <c r="A344" s="62" t="s">
        <v>514</v>
      </c>
      <c r="B344" s="62" t="s">
        <v>520</v>
      </c>
      <c r="C344" s="63">
        <v>27</v>
      </c>
      <c r="D344" s="64">
        <v>35</v>
      </c>
      <c r="E344" s="65">
        <v>5</v>
      </c>
      <c r="F344" s="66">
        <v>270353204</v>
      </c>
      <c r="G344" s="65">
        <v>1</v>
      </c>
      <c r="H344" s="67">
        <v>5.8999999999999997E-2</v>
      </c>
      <c r="I344" s="65" t="s">
        <v>11</v>
      </c>
      <c r="J344" s="62" t="s">
        <v>521</v>
      </c>
    </row>
    <row r="345" spans="1:10" s="68" customFormat="1" ht="15" customHeight="1" x14ac:dyDescent="0.3">
      <c r="A345" s="62" t="s">
        <v>514</v>
      </c>
      <c r="B345" s="62" t="s">
        <v>522</v>
      </c>
      <c r="C345" s="63">
        <v>27</v>
      </c>
      <c r="D345" s="64">
        <v>49</v>
      </c>
      <c r="E345" s="65">
        <v>5</v>
      </c>
      <c r="F345" s="66">
        <v>270495302</v>
      </c>
      <c r="G345" s="65">
        <v>1</v>
      </c>
      <c r="H345" s="67">
        <v>6.3E-2</v>
      </c>
      <c r="I345" s="65" t="s">
        <v>11</v>
      </c>
      <c r="J345" s="62" t="s">
        <v>523</v>
      </c>
    </row>
    <row r="346" spans="1:10" s="68" customFormat="1" ht="15" customHeight="1" x14ac:dyDescent="0.3">
      <c r="A346" s="62" t="s">
        <v>514</v>
      </c>
      <c r="B346" s="62" t="s">
        <v>95</v>
      </c>
      <c r="C346" s="63">
        <v>27</v>
      </c>
      <c r="D346" s="64">
        <v>75</v>
      </c>
      <c r="E346" s="65">
        <v>5</v>
      </c>
      <c r="F346" s="66">
        <v>270750005</v>
      </c>
      <c r="G346" s="65">
        <v>1</v>
      </c>
      <c r="H346" s="67">
        <v>5.8000000000000003E-2</v>
      </c>
      <c r="I346" s="65" t="s">
        <v>11</v>
      </c>
      <c r="J346" s="62"/>
    </row>
    <row r="347" spans="1:10" s="68" customFormat="1" ht="15" customHeight="1" x14ac:dyDescent="0.3">
      <c r="A347" s="62" t="s">
        <v>514</v>
      </c>
      <c r="B347" s="62" t="s">
        <v>524</v>
      </c>
      <c r="C347" s="63">
        <v>27</v>
      </c>
      <c r="D347" s="64">
        <v>83</v>
      </c>
      <c r="E347" s="65">
        <v>5</v>
      </c>
      <c r="F347" s="66">
        <v>270834210</v>
      </c>
      <c r="G347" s="65">
        <v>1</v>
      </c>
      <c r="H347" s="67">
        <v>6.5000000000000002E-2</v>
      </c>
      <c r="I347" s="65" t="s">
        <v>11</v>
      </c>
      <c r="J347" s="62" t="s">
        <v>525</v>
      </c>
    </row>
    <row r="348" spans="1:10" s="68" customFormat="1" ht="15" customHeight="1" x14ac:dyDescent="0.3">
      <c r="A348" s="62" t="s">
        <v>514</v>
      </c>
      <c r="B348" s="62" t="s">
        <v>526</v>
      </c>
      <c r="C348" s="63">
        <v>27</v>
      </c>
      <c r="D348" s="64">
        <v>95</v>
      </c>
      <c r="E348" s="65">
        <v>5</v>
      </c>
      <c r="F348" s="66">
        <v>270953051</v>
      </c>
      <c r="G348" s="65">
        <v>1</v>
      </c>
      <c r="H348" s="67">
        <v>5.8999999999999997E-2</v>
      </c>
      <c r="I348" s="65" t="s">
        <v>11</v>
      </c>
    </row>
    <row r="349" spans="1:10" s="68" customFormat="1" ht="15" customHeight="1" x14ac:dyDescent="0.3">
      <c r="A349" s="62" t="s">
        <v>514</v>
      </c>
      <c r="B349" s="62" t="s">
        <v>527</v>
      </c>
      <c r="C349" s="63">
        <v>27</v>
      </c>
      <c r="D349" s="64">
        <v>109</v>
      </c>
      <c r="E349" s="65">
        <v>5</v>
      </c>
      <c r="F349" s="66">
        <v>271095008</v>
      </c>
      <c r="G349" s="65">
        <v>1</v>
      </c>
      <c r="H349" s="67">
        <v>6.5000000000000002E-2</v>
      </c>
      <c r="I349" s="65" t="s">
        <v>11</v>
      </c>
      <c r="J349" s="62" t="s">
        <v>528</v>
      </c>
    </row>
    <row r="350" spans="1:10" s="68" customFormat="1" ht="15" customHeight="1" x14ac:dyDescent="0.3">
      <c r="A350" s="62" t="s">
        <v>514</v>
      </c>
      <c r="B350" s="62" t="s">
        <v>529</v>
      </c>
      <c r="C350" s="63">
        <v>27</v>
      </c>
      <c r="D350" s="64">
        <v>137</v>
      </c>
      <c r="E350" s="65">
        <v>5</v>
      </c>
      <c r="F350" s="66">
        <v>271370034</v>
      </c>
      <c r="G350" s="65">
        <v>1</v>
      </c>
      <c r="H350" s="67">
        <v>5.8999999999999997E-2</v>
      </c>
      <c r="I350" s="65" t="s">
        <v>11</v>
      </c>
      <c r="J350" s="62" t="s">
        <v>519</v>
      </c>
    </row>
    <row r="351" spans="1:10" s="68" customFormat="1" ht="15" customHeight="1" x14ac:dyDescent="0.3">
      <c r="A351" s="62" t="s">
        <v>514</v>
      </c>
      <c r="B351" s="62" t="s">
        <v>363</v>
      </c>
      <c r="C351" s="63">
        <v>27</v>
      </c>
      <c r="D351" s="64">
        <v>139</v>
      </c>
      <c r="E351" s="65">
        <v>5</v>
      </c>
      <c r="F351" s="66">
        <v>271390505</v>
      </c>
      <c r="G351" s="65">
        <v>1</v>
      </c>
      <c r="H351" s="67">
        <v>6.5000000000000002E-2</v>
      </c>
      <c r="I351" s="65" t="s">
        <v>11</v>
      </c>
      <c r="J351" s="62" t="s">
        <v>516</v>
      </c>
    </row>
    <row r="352" spans="1:10" s="68" customFormat="1" ht="15" customHeight="1" x14ac:dyDescent="0.3">
      <c r="A352" s="62" t="s">
        <v>514</v>
      </c>
      <c r="B352" s="62" t="s">
        <v>530</v>
      </c>
      <c r="C352" s="63">
        <v>27</v>
      </c>
      <c r="D352" s="64">
        <v>145</v>
      </c>
      <c r="E352" s="65">
        <v>5</v>
      </c>
      <c r="F352" s="66">
        <v>271453052</v>
      </c>
      <c r="G352" s="65">
        <v>1</v>
      </c>
      <c r="H352" s="67">
        <v>6.2E-2</v>
      </c>
      <c r="I352" s="65" t="s">
        <v>11</v>
      </c>
      <c r="J352" s="62" t="s">
        <v>531</v>
      </c>
    </row>
    <row r="353" spans="1:10" s="68" customFormat="1" ht="15" customHeight="1" x14ac:dyDescent="0.3">
      <c r="A353" s="62" t="s">
        <v>514</v>
      </c>
      <c r="B353" s="62" t="s">
        <v>69</v>
      </c>
      <c r="C353" s="63">
        <v>27</v>
      </c>
      <c r="D353" s="64">
        <v>163</v>
      </c>
      <c r="E353" s="65">
        <v>5</v>
      </c>
      <c r="F353" s="66">
        <v>271636016</v>
      </c>
      <c r="G353" s="65">
        <v>1</v>
      </c>
      <c r="H353" s="67">
        <v>6.2E-2</v>
      </c>
      <c r="I353" s="65" t="s">
        <v>11</v>
      </c>
      <c r="J353" s="62" t="s">
        <v>516</v>
      </c>
    </row>
    <row r="354" spans="1:10" s="68" customFormat="1" ht="15" customHeight="1" x14ac:dyDescent="0.3">
      <c r="A354" s="62" t="s">
        <v>514</v>
      </c>
      <c r="B354" s="62" t="s">
        <v>532</v>
      </c>
      <c r="C354" s="63">
        <v>27</v>
      </c>
      <c r="D354" s="64">
        <v>171</v>
      </c>
      <c r="E354" s="65">
        <v>5</v>
      </c>
      <c r="F354" s="66">
        <v>271713201</v>
      </c>
      <c r="G354" s="65">
        <v>1</v>
      </c>
      <c r="H354" s="67">
        <v>6.3E-2</v>
      </c>
      <c r="I354" s="65" t="s">
        <v>11</v>
      </c>
      <c r="J354" s="62" t="s">
        <v>516</v>
      </c>
    </row>
    <row r="355" spans="1:10" s="68" customFormat="1" ht="15" customHeight="1" x14ac:dyDescent="0.3">
      <c r="A355" s="62" t="s">
        <v>533</v>
      </c>
      <c r="B355" s="62" t="s">
        <v>534</v>
      </c>
      <c r="C355" s="63">
        <v>28</v>
      </c>
      <c r="D355" s="64">
        <v>11</v>
      </c>
      <c r="E355" s="65">
        <v>4</v>
      </c>
      <c r="F355" s="66">
        <v>280110001</v>
      </c>
      <c r="G355" s="65">
        <v>1</v>
      </c>
      <c r="H355" s="67">
        <v>6.7000000000000004E-2</v>
      </c>
      <c r="I355" s="65" t="s">
        <v>11</v>
      </c>
      <c r="J355" s="68" t="s">
        <v>535</v>
      </c>
    </row>
    <row r="356" spans="1:10" s="68" customFormat="1" ht="15" customHeight="1" x14ac:dyDescent="0.3">
      <c r="A356" s="62" t="s">
        <v>533</v>
      </c>
      <c r="B356" s="62" t="s">
        <v>536</v>
      </c>
      <c r="C356" s="63">
        <v>28</v>
      </c>
      <c r="D356" s="64">
        <v>33</v>
      </c>
      <c r="E356" s="65">
        <v>4</v>
      </c>
      <c r="F356" s="66">
        <v>280330002</v>
      </c>
      <c r="G356" s="65">
        <v>1</v>
      </c>
      <c r="H356" s="67">
        <v>6.9000000000000006E-2</v>
      </c>
      <c r="I356" s="65" t="s">
        <v>11</v>
      </c>
      <c r="J356" s="68" t="s">
        <v>63</v>
      </c>
    </row>
    <row r="357" spans="1:10" s="68" customFormat="1" ht="15" customHeight="1" x14ac:dyDescent="0.3">
      <c r="A357" s="62" t="s">
        <v>533</v>
      </c>
      <c r="B357" s="62" t="s">
        <v>329</v>
      </c>
      <c r="C357" s="63">
        <v>28</v>
      </c>
      <c r="D357" s="64">
        <v>45</v>
      </c>
      <c r="E357" s="65">
        <v>4</v>
      </c>
      <c r="F357" s="66">
        <v>280450003</v>
      </c>
      <c r="G357" s="65">
        <v>1</v>
      </c>
      <c r="H357" s="67">
        <v>6.6000000000000003E-2</v>
      </c>
      <c r="I357" s="65" t="s">
        <v>11</v>
      </c>
      <c r="J357" s="62" t="s">
        <v>537</v>
      </c>
    </row>
    <row r="358" spans="1:10" s="68" customFormat="1" ht="15" customHeight="1" x14ac:dyDescent="0.3">
      <c r="A358" s="62" t="s">
        <v>533</v>
      </c>
      <c r="B358" s="62" t="s">
        <v>357</v>
      </c>
      <c r="C358" s="63">
        <v>28</v>
      </c>
      <c r="D358" s="64">
        <v>47</v>
      </c>
      <c r="E358" s="65">
        <v>4</v>
      </c>
      <c r="F358" s="66">
        <v>280470008</v>
      </c>
      <c r="G358" s="65">
        <v>1</v>
      </c>
      <c r="H358" s="67">
        <v>6.9000000000000006E-2</v>
      </c>
      <c r="I358" s="65" t="s">
        <v>11</v>
      </c>
      <c r="J358" s="68" t="s">
        <v>537</v>
      </c>
    </row>
    <row r="359" spans="1:10" s="68" customFormat="1" ht="15" customHeight="1" x14ac:dyDescent="0.3">
      <c r="A359" s="62" t="s">
        <v>533</v>
      </c>
      <c r="B359" s="62" t="s">
        <v>538</v>
      </c>
      <c r="C359" s="63">
        <v>28</v>
      </c>
      <c r="D359" s="64">
        <v>49</v>
      </c>
      <c r="E359" s="65">
        <v>4</v>
      </c>
      <c r="F359" s="66">
        <v>280490010</v>
      </c>
      <c r="G359" s="65">
        <v>1</v>
      </c>
      <c r="H359" s="67">
        <v>6.0999999999999999E-2</v>
      </c>
      <c r="I359" s="65" t="s">
        <v>11</v>
      </c>
      <c r="J359" s="62" t="s">
        <v>539</v>
      </c>
    </row>
    <row r="360" spans="1:10" s="68" customFormat="1" ht="15" customHeight="1" x14ac:dyDescent="0.3">
      <c r="A360" s="62" t="s">
        <v>533</v>
      </c>
      <c r="B360" s="62" t="s">
        <v>163</v>
      </c>
      <c r="C360" s="63">
        <v>28</v>
      </c>
      <c r="D360" s="64">
        <v>59</v>
      </c>
      <c r="E360" s="65">
        <v>4</v>
      </c>
      <c r="F360" s="66">
        <v>280590006</v>
      </c>
      <c r="G360" s="65">
        <v>1</v>
      </c>
      <c r="H360" s="67">
        <v>7.0999999999999994E-2</v>
      </c>
      <c r="I360" s="65" t="s">
        <v>11</v>
      </c>
      <c r="J360" s="62" t="s">
        <v>540</v>
      </c>
    </row>
    <row r="361" spans="1:10" s="68" customFormat="1" ht="15" customHeight="1" x14ac:dyDescent="0.3">
      <c r="A361" s="62" t="s">
        <v>533</v>
      </c>
      <c r="B361" s="62" t="s">
        <v>541</v>
      </c>
      <c r="C361" s="63">
        <v>28</v>
      </c>
      <c r="D361" s="64">
        <v>75</v>
      </c>
      <c r="E361" s="65">
        <v>4</v>
      </c>
      <c r="F361" s="66">
        <v>280750003</v>
      </c>
      <c r="G361" s="65">
        <v>1</v>
      </c>
      <c r="H361" s="67">
        <v>0.06</v>
      </c>
      <c r="I361" s="65" t="s">
        <v>11</v>
      </c>
      <c r="J361" s="62" t="s">
        <v>542</v>
      </c>
    </row>
    <row r="362" spans="1:10" s="68" customFormat="1" ht="15" customHeight="1" x14ac:dyDescent="0.3">
      <c r="A362" s="62" t="s">
        <v>533</v>
      </c>
      <c r="B362" s="62" t="s">
        <v>228</v>
      </c>
      <c r="C362" s="63">
        <v>28</v>
      </c>
      <c r="D362" s="64">
        <v>81</v>
      </c>
      <c r="E362" s="65">
        <v>4</v>
      </c>
      <c r="F362" s="66">
        <v>280810005</v>
      </c>
      <c r="G362" s="65">
        <v>1</v>
      </c>
      <c r="H362" s="67">
        <v>6.2E-2</v>
      </c>
      <c r="I362" s="65" t="s">
        <v>11</v>
      </c>
      <c r="J362" s="62" t="s">
        <v>543</v>
      </c>
    </row>
    <row r="363" spans="1:10" s="68" customFormat="1" ht="15" customHeight="1" x14ac:dyDescent="0.3">
      <c r="A363" s="62" t="s">
        <v>533</v>
      </c>
      <c r="B363" s="62" t="s">
        <v>544</v>
      </c>
      <c r="C363" s="63">
        <v>28</v>
      </c>
      <c r="D363" s="64">
        <v>161</v>
      </c>
      <c r="E363" s="65">
        <v>4</v>
      </c>
      <c r="F363" s="66">
        <v>281619991</v>
      </c>
      <c r="G363" s="65">
        <v>1</v>
      </c>
      <c r="H363" s="67">
        <v>6.2E-2</v>
      </c>
      <c r="I363" s="65" t="s">
        <v>11</v>
      </c>
    </row>
    <row r="364" spans="1:10" s="68" customFormat="1" ht="15" customHeight="1" x14ac:dyDescent="0.3">
      <c r="A364" s="62" t="s">
        <v>545</v>
      </c>
      <c r="B364" s="62" t="s">
        <v>546</v>
      </c>
      <c r="C364" s="63">
        <v>29</v>
      </c>
      <c r="D364" s="64">
        <v>3</v>
      </c>
      <c r="E364" s="65">
        <v>7</v>
      </c>
      <c r="F364" s="66">
        <v>290030001</v>
      </c>
      <c r="G364" s="65">
        <v>1</v>
      </c>
      <c r="H364" s="67">
        <v>6.8000000000000005E-2</v>
      </c>
      <c r="I364" s="65" t="s">
        <v>11</v>
      </c>
      <c r="J364" s="68" t="s">
        <v>547</v>
      </c>
    </row>
    <row r="365" spans="1:10" s="68" customFormat="1" ht="15" customHeight="1" x14ac:dyDescent="0.3">
      <c r="A365" s="62" t="s">
        <v>545</v>
      </c>
      <c r="B365" s="62" t="s">
        <v>317</v>
      </c>
      <c r="C365" s="63">
        <v>29</v>
      </c>
      <c r="D365" s="64">
        <v>19</v>
      </c>
      <c r="E365" s="65">
        <v>7</v>
      </c>
      <c r="F365" s="66">
        <v>290190011</v>
      </c>
      <c r="G365" s="65">
        <v>1</v>
      </c>
      <c r="H365" s="67">
        <v>6.8000000000000005E-2</v>
      </c>
      <c r="I365" s="65" t="s">
        <v>11</v>
      </c>
      <c r="J365" s="62" t="s">
        <v>548</v>
      </c>
    </row>
    <row r="366" spans="1:10" s="68" customFormat="1" ht="15" customHeight="1" x14ac:dyDescent="0.3">
      <c r="A366" s="62" t="s">
        <v>545</v>
      </c>
      <c r="B366" s="62" t="s">
        <v>549</v>
      </c>
      <c r="C366" s="63">
        <v>29</v>
      </c>
      <c r="D366" s="64">
        <v>27</v>
      </c>
      <c r="E366" s="65">
        <v>7</v>
      </c>
      <c r="F366" s="66">
        <v>290270002</v>
      </c>
      <c r="G366" s="65">
        <v>1</v>
      </c>
      <c r="H366" s="67">
        <v>6.6000000000000003E-2</v>
      </c>
      <c r="I366" s="65" t="s">
        <v>11</v>
      </c>
      <c r="J366" s="62" t="s">
        <v>550</v>
      </c>
    </row>
    <row r="367" spans="1:10" s="68" customFormat="1" ht="15" customHeight="1" x14ac:dyDescent="0.3">
      <c r="A367" s="62" t="s">
        <v>545</v>
      </c>
      <c r="B367" s="62" t="s">
        <v>483</v>
      </c>
      <c r="C367" s="63">
        <v>29</v>
      </c>
      <c r="D367" s="64">
        <v>37</v>
      </c>
      <c r="E367" s="65">
        <v>7</v>
      </c>
      <c r="F367" s="66">
        <v>290370003</v>
      </c>
      <c r="G367" s="65">
        <v>1</v>
      </c>
      <c r="H367" s="67">
        <v>6.9000000000000006E-2</v>
      </c>
      <c r="I367" s="65" t="s">
        <v>11</v>
      </c>
      <c r="J367" s="62" t="s">
        <v>369</v>
      </c>
    </row>
    <row r="368" spans="1:10" s="68" customFormat="1" ht="15" customHeight="1" x14ac:dyDescent="0.3">
      <c r="A368" s="62" t="s">
        <v>545</v>
      </c>
      <c r="B368" s="62" t="s">
        <v>551</v>
      </c>
      <c r="C368" s="63">
        <v>29</v>
      </c>
      <c r="D368" s="64">
        <v>39</v>
      </c>
      <c r="E368" s="65">
        <v>7</v>
      </c>
      <c r="F368" s="66">
        <v>290390001</v>
      </c>
      <c r="G368" s="65">
        <v>1</v>
      </c>
      <c r="H368" s="67">
        <v>7.0000000000000007E-2</v>
      </c>
      <c r="I368" s="65" t="s">
        <v>11</v>
      </c>
      <c r="J368" s="62"/>
    </row>
    <row r="369" spans="1:10" s="68" customFormat="1" ht="15" customHeight="1" x14ac:dyDescent="0.3">
      <c r="A369" s="62" t="s">
        <v>545</v>
      </c>
      <c r="B369" s="62" t="s">
        <v>552</v>
      </c>
      <c r="C369" s="63">
        <v>29</v>
      </c>
      <c r="D369" s="64">
        <v>47</v>
      </c>
      <c r="E369" s="65">
        <v>7</v>
      </c>
      <c r="F369" s="66">
        <v>290470006</v>
      </c>
      <c r="G369" s="65">
        <v>1</v>
      </c>
      <c r="H369" s="67">
        <v>7.3999999999999996E-2</v>
      </c>
      <c r="I369" s="65" t="s">
        <v>11</v>
      </c>
      <c r="J369" s="62" t="s">
        <v>369</v>
      </c>
    </row>
    <row r="370" spans="1:10" s="68" customFormat="1" ht="15" customHeight="1" x14ac:dyDescent="0.3">
      <c r="A370" s="62" t="s">
        <v>545</v>
      </c>
      <c r="B370" s="62" t="s">
        <v>355</v>
      </c>
      <c r="C370" s="63">
        <v>29</v>
      </c>
      <c r="D370" s="64">
        <v>49</v>
      </c>
      <c r="E370" s="65">
        <v>7</v>
      </c>
      <c r="F370" s="66">
        <v>290490001</v>
      </c>
      <c r="G370" s="65">
        <v>1</v>
      </c>
      <c r="H370" s="67">
        <v>7.2999999999999995E-2</v>
      </c>
      <c r="I370" s="65" t="s">
        <v>11</v>
      </c>
      <c r="J370" s="62" t="s">
        <v>369</v>
      </c>
    </row>
    <row r="371" spans="1:10" s="68" customFormat="1" ht="15" customHeight="1" x14ac:dyDescent="0.3">
      <c r="A371" s="62" t="s">
        <v>545</v>
      </c>
      <c r="B371" s="62" t="s">
        <v>327</v>
      </c>
      <c r="C371" s="63">
        <v>29</v>
      </c>
      <c r="D371" s="64">
        <v>77</v>
      </c>
      <c r="E371" s="65">
        <v>7</v>
      </c>
      <c r="F371" s="66">
        <v>290770042</v>
      </c>
      <c r="G371" s="65">
        <v>1</v>
      </c>
      <c r="H371" s="67">
        <v>6.8000000000000005E-2</v>
      </c>
      <c r="I371" s="65" t="s">
        <v>11</v>
      </c>
      <c r="J371" s="68" t="s">
        <v>553</v>
      </c>
    </row>
    <row r="372" spans="1:10" s="68" customFormat="1" ht="15" customHeight="1" x14ac:dyDescent="0.3">
      <c r="A372" s="62" t="s">
        <v>545</v>
      </c>
      <c r="B372" s="62" t="s">
        <v>554</v>
      </c>
      <c r="C372" s="63">
        <v>29</v>
      </c>
      <c r="D372" s="64">
        <v>97</v>
      </c>
      <c r="E372" s="65">
        <v>7</v>
      </c>
      <c r="F372" s="66">
        <v>290970004</v>
      </c>
      <c r="G372" s="65">
        <v>1</v>
      </c>
      <c r="H372" s="67">
        <v>7.1999999999999995E-2</v>
      </c>
      <c r="I372" s="65" t="s">
        <v>11</v>
      </c>
      <c r="J372" s="62" t="s">
        <v>555</v>
      </c>
    </row>
    <row r="373" spans="1:10" s="68" customFormat="1" ht="15" customHeight="1" x14ac:dyDescent="0.3">
      <c r="A373" s="62" t="s">
        <v>545</v>
      </c>
      <c r="B373" s="62" t="s">
        <v>23</v>
      </c>
      <c r="C373" s="63">
        <v>29</v>
      </c>
      <c r="D373" s="64">
        <v>99</v>
      </c>
      <c r="E373" s="65">
        <v>7</v>
      </c>
      <c r="F373" s="66">
        <v>290990019</v>
      </c>
      <c r="G373" s="65">
        <v>1</v>
      </c>
      <c r="H373" s="67">
        <v>7.4999999999999997E-2</v>
      </c>
      <c r="I373" s="65" t="s">
        <v>11</v>
      </c>
      <c r="J373" s="62" t="s">
        <v>294</v>
      </c>
    </row>
    <row r="374" spans="1:10" s="68" customFormat="1" ht="15" customHeight="1" x14ac:dyDescent="0.3">
      <c r="A374" s="62" t="s">
        <v>545</v>
      </c>
      <c r="B374" s="62" t="s">
        <v>556</v>
      </c>
      <c r="C374" s="63">
        <v>29</v>
      </c>
      <c r="D374" s="64">
        <v>113</v>
      </c>
      <c r="E374" s="65">
        <v>7</v>
      </c>
      <c r="F374" s="66">
        <v>291130003</v>
      </c>
      <c r="G374" s="65">
        <v>1</v>
      </c>
      <c r="H374" s="67">
        <v>7.4999999999999997E-2</v>
      </c>
      <c r="I374" s="65" t="s">
        <v>11</v>
      </c>
      <c r="J374" s="62" t="s">
        <v>294</v>
      </c>
    </row>
    <row r="375" spans="1:10" s="68" customFormat="1" ht="15" customHeight="1" x14ac:dyDescent="0.3">
      <c r="A375" s="62" t="s">
        <v>545</v>
      </c>
      <c r="B375" s="62" t="s">
        <v>557</v>
      </c>
      <c r="C375" s="63">
        <v>29</v>
      </c>
      <c r="D375" s="64">
        <v>137</v>
      </c>
      <c r="E375" s="65">
        <v>7</v>
      </c>
      <c r="F375" s="66">
        <v>291370001</v>
      </c>
      <c r="G375" s="65">
        <v>1</v>
      </c>
      <c r="H375" s="67">
        <v>6.4000000000000001E-2</v>
      </c>
      <c r="I375" s="65" t="s">
        <v>11</v>
      </c>
      <c r="J375" s="62"/>
    </row>
    <row r="376" spans="1:10" s="68" customFormat="1" ht="15" customHeight="1" x14ac:dyDescent="0.3">
      <c r="A376" s="62" t="s">
        <v>545</v>
      </c>
      <c r="B376" s="62" t="s">
        <v>340</v>
      </c>
      <c r="C376" s="63">
        <v>29</v>
      </c>
      <c r="D376" s="64">
        <v>157</v>
      </c>
      <c r="E376" s="65">
        <v>7</v>
      </c>
      <c r="F376" s="66">
        <v>291570001</v>
      </c>
      <c r="G376" s="65">
        <v>1</v>
      </c>
      <c r="H376" s="67">
        <v>7.0999999999999994E-2</v>
      </c>
      <c r="I376" s="65" t="s">
        <v>11</v>
      </c>
      <c r="J376" s="62"/>
    </row>
    <row r="377" spans="1:10" s="68" customFormat="1" ht="15" customHeight="1" x14ac:dyDescent="0.3">
      <c r="A377" s="62" t="s">
        <v>545</v>
      </c>
      <c r="B377" s="62" t="s">
        <v>558</v>
      </c>
      <c r="C377" s="63">
        <v>29</v>
      </c>
      <c r="D377" s="64">
        <v>183</v>
      </c>
      <c r="E377" s="65">
        <v>7</v>
      </c>
      <c r="F377" s="66">
        <v>291831002</v>
      </c>
      <c r="G377" s="65">
        <v>1</v>
      </c>
      <c r="H377" s="67">
        <v>7.8E-2</v>
      </c>
      <c r="I377" s="65" t="s">
        <v>50</v>
      </c>
      <c r="J377" s="62" t="s">
        <v>294</v>
      </c>
    </row>
    <row r="378" spans="1:10" s="68" customFormat="1" ht="15" customHeight="1" x14ac:dyDescent="0.3">
      <c r="A378" s="62" t="s">
        <v>545</v>
      </c>
      <c r="B378" s="62" t="s">
        <v>559</v>
      </c>
      <c r="C378" s="63">
        <v>29</v>
      </c>
      <c r="D378" s="64">
        <v>186</v>
      </c>
      <c r="E378" s="65">
        <v>7</v>
      </c>
      <c r="F378" s="66">
        <v>291860005</v>
      </c>
      <c r="G378" s="65">
        <v>1</v>
      </c>
      <c r="H378" s="67">
        <v>7.1999999999999995E-2</v>
      </c>
      <c r="I378" s="65" t="s">
        <v>11</v>
      </c>
      <c r="J378" s="62"/>
    </row>
    <row r="379" spans="1:10" s="68" customFormat="1" ht="15" customHeight="1" x14ac:dyDescent="0.3">
      <c r="A379" s="62" t="s">
        <v>545</v>
      </c>
      <c r="B379" s="62" t="s">
        <v>529</v>
      </c>
      <c r="C379" s="63">
        <v>29</v>
      </c>
      <c r="D379" s="64">
        <v>189</v>
      </c>
      <c r="E379" s="65">
        <v>7</v>
      </c>
      <c r="F379" s="66">
        <v>291890014</v>
      </c>
      <c r="G379" s="65">
        <v>1</v>
      </c>
      <c r="H379" s="67">
        <v>7.6999999999999999E-2</v>
      </c>
      <c r="I379" s="65" t="s">
        <v>50</v>
      </c>
      <c r="J379" s="62" t="s">
        <v>294</v>
      </c>
    </row>
    <row r="380" spans="1:10" s="68" customFormat="1" ht="15" customHeight="1" x14ac:dyDescent="0.3">
      <c r="A380" s="62" t="s">
        <v>545</v>
      </c>
      <c r="B380" s="62" t="s">
        <v>560</v>
      </c>
      <c r="C380" s="63">
        <v>29</v>
      </c>
      <c r="D380" s="64">
        <v>213</v>
      </c>
      <c r="E380" s="65">
        <v>7</v>
      </c>
      <c r="F380" s="66">
        <v>292130004</v>
      </c>
      <c r="G380" s="65">
        <v>1</v>
      </c>
      <c r="H380" s="67">
        <v>6.4000000000000001E-2</v>
      </c>
      <c r="I380" s="65" t="s">
        <v>11</v>
      </c>
      <c r="J380" s="62" t="s">
        <v>561</v>
      </c>
    </row>
    <row r="381" spans="1:10" s="68" customFormat="1" ht="15" customHeight="1" x14ac:dyDescent="0.3">
      <c r="A381" s="62" t="s">
        <v>545</v>
      </c>
      <c r="B381" s="62" t="s">
        <v>562</v>
      </c>
      <c r="C381" s="63">
        <v>29</v>
      </c>
      <c r="D381" s="64">
        <v>510</v>
      </c>
      <c r="E381" s="65">
        <v>7</v>
      </c>
      <c r="F381" s="66">
        <v>295100085</v>
      </c>
      <c r="G381" s="65">
        <v>1</v>
      </c>
      <c r="H381" s="67">
        <v>7.2999999999999995E-2</v>
      </c>
      <c r="I381" s="65" t="s">
        <v>11</v>
      </c>
      <c r="J381" s="62" t="s">
        <v>294</v>
      </c>
    </row>
    <row r="382" spans="1:10" s="68" customFormat="1" ht="15" customHeight="1" x14ac:dyDescent="0.3">
      <c r="A382" s="62" t="s">
        <v>563</v>
      </c>
      <c r="B382" s="62" t="s">
        <v>564</v>
      </c>
      <c r="C382" s="63">
        <v>30</v>
      </c>
      <c r="D382" s="64">
        <v>29</v>
      </c>
      <c r="E382" s="65">
        <v>8</v>
      </c>
      <c r="F382" s="66">
        <v>300298001</v>
      </c>
      <c r="G382" s="65">
        <v>1</v>
      </c>
      <c r="H382" s="67">
        <v>5.2999999999999999E-2</v>
      </c>
      <c r="I382" s="65" t="s">
        <v>11</v>
      </c>
      <c r="J382" s="62" t="s">
        <v>565</v>
      </c>
    </row>
    <row r="383" spans="1:10" s="68" customFormat="1" ht="15" customHeight="1" x14ac:dyDescent="0.3">
      <c r="A383" s="62" t="s">
        <v>563</v>
      </c>
      <c r="B383" s="62" t="s">
        <v>566</v>
      </c>
      <c r="C383" s="63">
        <v>30</v>
      </c>
      <c r="D383" s="64">
        <v>49</v>
      </c>
      <c r="E383" s="65">
        <v>8</v>
      </c>
      <c r="F383" s="66">
        <v>300490004</v>
      </c>
      <c r="G383" s="65">
        <v>1</v>
      </c>
      <c r="H383" s="67">
        <v>5.5E-2</v>
      </c>
      <c r="I383" s="65" t="s">
        <v>11</v>
      </c>
      <c r="J383" s="62" t="s">
        <v>567</v>
      </c>
    </row>
    <row r="384" spans="1:10" s="68" customFormat="1" ht="15" customHeight="1" x14ac:dyDescent="0.3">
      <c r="A384" s="62" t="s">
        <v>563</v>
      </c>
      <c r="B384" s="62" t="s">
        <v>568</v>
      </c>
      <c r="C384" s="63">
        <v>30</v>
      </c>
      <c r="D384" s="64">
        <v>87</v>
      </c>
      <c r="E384" s="65">
        <v>8</v>
      </c>
      <c r="F384" s="66">
        <v>300870001</v>
      </c>
      <c r="G384" s="65">
        <v>1</v>
      </c>
      <c r="H384" s="67">
        <v>5.6000000000000001E-2</v>
      </c>
      <c r="I384" s="65" t="s">
        <v>11</v>
      </c>
      <c r="J384" s="62"/>
    </row>
    <row r="385" spans="1:10" s="68" customFormat="1" ht="15" customHeight="1" x14ac:dyDescent="0.3">
      <c r="A385" s="62" t="s">
        <v>569</v>
      </c>
      <c r="B385" s="62" t="s">
        <v>159</v>
      </c>
      <c r="C385" s="63">
        <v>31</v>
      </c>
      <c r="D385" s="64">
        <v>55</v>
      </c>
      <c r="E385" s="65">
        <v>7</v>
      </c>
      <c r="F385" s="66">
        <v>310550019</v>
      </c>
      <c r="G385" s="65">
        <v>1</v>
      </c>
      <c r="H385" s="67">
        <v>6.6000000000000003E-2</v>
      </c>
      <c r="I385" s="65" t="s">
        <v>11</v>
      </c>
      <c r="J385" s="62" t="s">
        <v>358</v>
      </c>
    </row>
    <row r="386" spans="1:10" s="68" customFormat="1" ht="15" customHeight="1" x14ac:dyDescent="0.3">
      <c r="A386" s="62" t="s">
        <v>569</v>
      </c>
      <c r="B386" s="62" t="s">
        <v>335</v>
      </c>
      <c r="C386" s="63">
        <v>31</v>
      </c>
      <c r="D386" s="64">
        <v>107</v>
      </c>
      <c r="E386" s="65">
        <v>7</v>
      </c>
      <c r="F386" s="66">
        <v>311079991</v>
      </c>
      <c r="G386" s="65">
        <v>1</v>
      </c>
      <c r="H386" s="67">
        <v>6.8000000000000005E-2</v>
      </c>
      <c r="I386" s="65" t="s">
        <v>11</v>
      </c>
      <c r="J386" s="62"/>
    </row>
    <row r="387" spans="1:10" s="68" customFormat="1" ht="15" customHeight="1" x14ac:dyDescent="0.3">
      <c r="A387" s="62" t="s">
        <v>569</v>
      </c>
      <c r="B387" s="62" t="s">
        <v>570</v>
      </c>
      <c r="C387" s="63">
        <v>31</v>
      </c>
      <c r="D387" s="64">
        <v>109</v>
      </c>
      <c r="E387" s="65">
        <v>7</v>
      </c>
      <c r="F387" s="66">
        <v>311090016</v>
      </c>
      <c r="G387" s="65">
        <v>1</v>
      </c>
      <c r="H387" s="67">
        <v>5.8000000000000003E-2</v>
      </c>
      <c r="I387" s="65" t="s">
        <v>11</v>
      </c>
      <c r="J387" s="62" t="s">
        <v>571</v>
      </c>
    </row>
    <row r="388" spans="1:10" s="68" customFormat="1" ht="15" customHeight="1" x14ac:dyDescent="0.3">
      <c r="A388" s="62" t="s">
        <v>109</v>
      </c>
      <c r="B388" s="62" t="s">
        <v>572</v>
      </c>
      <c r="C388" s="63">
        <v>32</v>
      </c>
      <c r="D388" s="64">
        <v>1</v>
      </c>
      <c r="E388" s="65">
        <v>9</v>
      </c>
      <c r="F388" s="66">
        <v>320010002</v>
      </c>
      <c r="G388" s="65">
        <v>1</v>
      </c>
      <c r="H388" s="67">
        <v>0.06</v>
      </c>
      <c r="I388" s="65" t="s">
        <v>11</v>
      </c>
      <c r="J388" s="62" t="s">
        <v>573</v>
      </c>
    </row>
    <row r="389" spans="1:10" s="68" customFormat="1" ht="15" customHeight="1" x14ac:dyDescent="0.3">
      <c r="A389" s="62" t="s">
        <v>109</v>
      </c>
      <c r="B389" s="62" t="s">
        <v>321</v>
      </c>
      <c r="C389" s="63">
        <v>32</v>
      </c>
      <c r="D389" s="64">
        <v>3</v>
      </c>
      <c r="E389" s="65">
        <v>9</v>
      </c>
      <c r="F389" s="66">
        <v>320030075</v>
      </c>
      <c r="G389" s="65">
        <v>1</v>
      </c>
      <c r="H389" s="67">
        <v>7.8E-2</v>
      </c>
      <c r="I389" s="65" t="s">
        <v>50</v>
      </c>
      <c r="J389" s="62" t="s">
        <v>574</v>
      </c>
    </row>
    <row r="390" spans="1:10" s="68" customFormat="1" ht="15" customHeight="1" x14ac:dyDescent="0.3">
      <c r="A390" s="62" t="s">
        <v>109</v>
      </c>
      <c r="B390" s="62" t="s">
        <v>524</v>
      </c>
      <c r="C390" s="63">
        <v>32</v>
      </c>
      <c r="D390" s="64">
        <v>19</v>
      </c>
      <c r="E390" s="65">
        <v>9</v>
      </c>
      <c r="F390" s="66">
        <v>320190006</v>
      </c>
      <c r="G390" s="65">
        <v>1</v>
      </c>
      <c r="H390" s="67">
        <v>6.7000000000000004E-2</v>
      </c>
      <c r="I390" s="65" t="s">
        <v>11</v>
      </c>
      <c r="J390" s="62" t="s">
        <v>575</v>
      </c>
    </row>
    <row r="391" spans="1:10" s="68" customFormat="1" ht="15" customHeight="1" x14ac:dyDescent="0.3">
      <c r="A391" s="62" t="s">
        <v>109</v>
      </c>
      <c r="B391" s="62" t="s">
        <v>576</v>
      </c>
      <c r="C391" s="63">
        <v>32</v>
      </c>
      <c r="D391" s="64">
        <v>31</v>
      </c>
      <c r="E391" s="65">
        <v>9</v>
      </c>
      <c r="F391" s="66">
        <v>320310016</v>
      </c>
      <c r="G391" s="65">
        <v>1</v>
      </c>
      <c r="H391" s="67">
        <v>7.0000000000000007E-2</v>
      </c>
      <c r="I391" s="65" t="s">
        <v>11</v>
      </c>
      <c r="J391" s="62" t="s">
        <v>577</v>
      </c>
    </row>
    <row r="392" spans="1:10" s="68" customFormat="1" ht="15" customHeight="1" x14ac:dyDescent="0.3">
      <c r="A392" s="62" t="s">
        <v>109</v>
      </c>
      <c r="B392" s="62" t="s">
        <v>578</v>
      </c>
      <c r="C392" s="63">
        <v>32</v>
      </c>
      <c r="D392" s="64">
        <v>33</v>
      </c>
      <c r="E392" s="65">
        <v>9</v>
      </c>
      <c r="F392" s="66">
        <v>320330101</v>
      </c>
      <c r="G392" s="65">
        <v>1</v>
      </c>
      <c r="H392" s="67">
        <v>7.0999999999999994E-2</v>
      </c>
      <c r="I392" s="65" t="s">
        <v>11</v>
      </c>
      <c r="J392" s="62"/>
    </row>
    <row r="393" spans="1:10" s="68" customFormat="1" ht="15" customHeight="1" x14ac:dyDescent="0.3">
      <c r="A393" s="62" t="s">
        <v>579</v>
      </c>
      <c r="B393" s="62" t="s">
        <v>580</v>
      </c>
      <c r="C393" s="63">
        <v>33</v>
      </c>
      <c r="D393" s="64">
        <v>1</v>
      </c>
      <c r="E393" s="65">
        <v>1</v>
      </c>
      <c r="F393" s="66">
        <v>330012004</v>
      </c>
      <c r="G393" s="65">
        <v>1</v>
      </c>
      <c r="H393" s="67">
        <v>6.2E-2</v>
      </c>
      <c r="I393" s="65" t="s">
        <v>11</v>
      </c>
      <c r="J393" s="62" t="s">
        <v>581</v>
      </c>
    </row>
    <row r="394" spans="1:10" s="68" customFormat="1" ht="15" customHeight="1" x14ac:dyDescent="0.3">
      <c r="A394" s="62" t="s">
        <v>579</v>
      </c>
      <c r="B394" s="62" t="s">
        <v>582</v>
      </c>
      <c r="C394" s="63">
        <v>33</v>
      </c>
      <c r="D394" s="64">
        <v>5</v>
      </c>
      <c r="E394" s="65">
        <v>1</v>
      </c>
      <c r="F394" s="66">
        <v>330050007</v>
      </c>
      <c r="G394" s="65">
        <v>1</v>
      </c>
      <c r="H394" s="67">
        <v>6.2E-2</v>
      </c>
      <c r="I394" s="65" t="s">
        <v>11</v>
      </c>
      <c r="J394" s="62" t="s">
        <v>583</v>
      </c>
    </row>
    <row r="395" spans="1:10" s="68" customFormat="1" ht="15" customHeight="1" x14ac:dyDescent="0.3">
      <c r="A395" s="62" t="s">
        <v>579</v>
      </c>
      <c r="B395" s="62" t="s">
        <v>584</v>
      </c>
      <c r="C395" s="63">
        <v>33</v>
      </c>
      <c r="D395" s="64">
        <v>7</v>
      </c>
      <c r="E395" s="65">
        <v>1</v>
      </c>
      <c r="F395" s="66">
        <v>330074001</v>
      </c>
      <c r="G395" s="65">
        <v>1</v>
      </c>
      <c r="H395" s="67">
        <v>6.8000000000000005E-2</v>
      </c>
      <c r="I395" s="65" t="s">
        <v>11</v>
      </c>
      <c r="J395" s="62" t="s">
        <v>585</v>
      </c>
    </row>
    <row r="396" spans="1:10" s="68" customFormat="1" ht="15" customHeight="1" x14ac:dyDescent="0.3">
      <c r="A396" s="62" t="s">
        <v>579</v>
      </c>
      <c r="B396" s="62" t="s">
        <v>586</v>
      </c>
      <c r="C396" s="63">
        <v>33</v>
      </c>
      <c r="D396" s="64">
        <v>9</v>
      </c>
      <c r="E396" s="65">
        <v>1</v>
      </c>
      <c r="F396" s="66">
        <v>330090010</v>
      </c>
      <c r="G396" s="65">
        <v>1</v>
      </c>
      <c r="H396" s="67">
        <v>6.0999999999999999E-2</v>
      </c>
      <c r="I396" s="65" t="s">
        <v>11</v>
      </c>
      <c r="J396" s="62" t="s">
        <v>587</v>
      </c>
    </row>
    <row r="397" spans="1:10" s="68" customFormat="1" ht="15" customHeight="1" x14ac:dyDescent="0.3">
      <c r="A397" s="62" t="s">
        <v>579</v>
      </c>
      <c r="B397" s="62" t="s">
        <v>222</v>
      </c>
      <c r="C397" s="63">
        <v>33</v>
      </c>
      <c r="D397" s="64">
        <v>11</v>
      </c>
      <c r="E397" s="65">
        <v>1</v>
      </c>
      <c r="F397" s="66">
        <v>330115001</v>
      </c>
      <c r="G397" s="65">
        <v>1</v>
      </c>
      <c r="H397" s="67">
        <v>7.0000000000000007E-2</v>
      </c>
      <c r="I397" s="65" t="s">
        <v>11</v>
      </c>
      <c r="J397" s="62" t="s">
        <v>588</v>
      </c>
    </row>
    <row r="398" spans="1:10" s="68" customFormat="1" ht="15" customHeight="1" x14ac:dyDescent="0.3">
      <c r="A398" s="62" t="s">
        <v>579</v>
      </c>
      <c r="B398" s="62" t="s">
        <v>589</v>
      </c>
      <c r="C398" s="63">
        <v>33</v>
      </c>
      <c r="D398" s="64">
        <v>13</v>
      </c>
      <c r="E398" s="65">
        <v>1</v>
      </c>
      <c r="F398" s="66">
        <v>330131007</v>
      </c>
      <c r="G398" s="65">
        <v>1</v>
      </c>
      <c r="H398" s="67">
        <v>6.3E-2</v>
      </c>
      <c r="I398" s="65" t="s">
        <v>11</v>
      </c>
      <c r="J398" s="62" t="s">
        <v>590</v>
      </c>
    </row>
    <row r="399" spans="1:10" s="68" customFormat="1" ht="15" customHeight="1" x14ac:dyDescent="0.3">
      <c r="A399" s="62" t="s">
        <v>579</v>
      </c>
      <c r="B399" s="62" t="s">
        <v>591</v>
      </c>
      <c r="C399" s="63">
        <v>33</v>
      </c>
      <c r="D399" s="64">
        <v>15</v>
      </c>
      <c r="E399" s="65">
        <v>1</v>
      </c>
      <c r="F399" s="66">
        <v>330150014</v>
      </c>
      <c r="G399" s="65">
        <v>1</v>
      </c>
      <c r="H399" s="67">
        <v>6.8000000000000005E-2</v>
      </c>
      <c r="I399" s="65" t="s">
        <v>11</v>
      </c>
      <c r="J399" s="62" t="s">
        <v>468</v>
      </c>
    </row>
    <row r="400" spans="1:10" s="68" customFormat="1" ht="15" customHeight="1" x14ac:dyDescent="0.3">
      <c r="A400" s="62" t="s">
        <v>592</v>
      </c>
      <c r="B400" s="62" t="s">
        <v>593</v>
      </c>
      <c r="C400" s="63">
        <v>34</v>
      </c>
      <c r="D400" s="64">
        <v>1</v>
      </c>
      <c r="E400" s="65">
        <v>2</v>
      </c>
      <c r="F400" s="66">
        <v>340010006</v>
      </c>
      <c r="G400" s="65">
        <v>1</v>
      </c>
      <c r="H400" s="67">
        <v>6.9000000000000006E-2</v>
      </c>
      <c r="I400" s="65" t="s">
        <v>11</v>
      </c>
      <c r="J400" s="62" t="s">
        <v>594</v>
      </c>
    </row>
    <row r="401" spans="1:10" s="68" customFormat="1" ht="15" customHeight="1" x14ac:dyDescent="0.3">
      <c r="A401" s="62" t="s">
        <v>592</v>
      </c>
      <c r="B401" s="62" t="s">
        <v>595</v>
      </c>
      <c r="C401" s="63">
        <v>34</v>
      </c>
      <c r="D401" s="64">
        <v>7</v>
      </c>
      <c r="E401" s="65">
        <v>2</v>
      </c>
      <c r="F401" s="66">
        <v>340071001</v>
      </c>
      <c r="G401" s="65">
        <v>1</v>
      </c>
      <c r="H401" s="67">
        <v>7.5999999999999998E-2</v>
      </c>
      <c r="I401" s="65" t="s">
        <v>50</v>
      </c>
      <c r="J401" s="62" t="s">
        <v>194</v>
      </c>
    </row>
    <row r="402" spans="1:10" s="68" customFormat="1" ht="15" customHeight="1" x14ac:dyDescent="0.3">
      <c r="A402" s="62" t="s">
        <v>592</v>
      </c>
      <c r="B402" s="62" t="s">
        <v>434</v>
      </c>
      <c r="C402" s="63">
        <v>34</v>
      </c>
      <c r="D402" s="64">
        <v>11</v>
      </c>
      <c r="E402" s="65">
        <v>2</v>
      </c>
      <c r="F402" s="66">
        <v>340110007</v>
      </c>
      <c r="G402" s="65">
        <v>1</v>
      </c>
      <c r="H402" s="67">
        <v>7.0000000000000007E-2</v>
      </c>
      <c r="I402" s="65" t="s">
        <v>11</v>
      </c>
      <c r="J402" s="62" t="s">
        <v>596</v>
      </c>
    </row>
    <row r="403" spans="1:10" s="68" customFormat="1" ht="15" customHeight="1" x14ac:dyDescent="0.3">
      <c r="A403" s="62" t="s">
        <v>592</v>
      </c>
      <c r="B403" s="62" t="s">
        <v>467</v>
      </c>
      <c r="C403" s="63">
        <v>34</v>
      </c>
      <c r="D403" s="64">
        <v>13</v>
      </c>
      <c r="E403" s="65">
        <v>2</v>
      </c>
      <c r="F403" s="66">
        <v>340130003</v>
      </c>
      <c r="G403" s="65">
        <v>1</v>
      </c>
      <c r="H403" s="67">
        <v>7.2999999999999995E-2</v>
      </c>
      <c r="I403" s="65" t="s">
        <v>11</v>
      </c>
      <c r="J403" s="62" t="s">
        <v>597</v>
      </c>
    </row>
    <row r="404" spans="1:10" s="68" customFormat="1" ht="15" customHeight="1" x14ac:dyDescent="0.3">
      <c r="A404" s="62" t="s">
        <v>592</v>
      </c>
      <c r="B404" s="62" t="s">
        <v>598</v>
      </c>
      <c r="C404" s="63">
        <v>34</v>
      </c>
      <c r="D404" s="64">
        <v>15</v>
      </c>
      <c r="E404" s="65">
        <v>2</v>
      </c>
      <c r="F404" s="66">
        <v>340150002</v>
      </c>
      <c r="G404" s="65">
        <v>1</v>
      </c>
      <c r="H404" s="67">
        <v>7.5999999999999998E-2</v>
      </c>
      <c r="I404" s="65" t="s">
        <v>50</v>
      </c>
      <c r="J404" s="62" t="s">
        <v>194</v>
      </c>
    </row>
    <row r="405" spans="1:10" s="68" customFormat="1" ht="15" customHeight="1" x14ac:dyDescent="0.3">
      <c r="A405" s="62" t="s">
        <v>592</v>
      </c>
      <c r="B405" s="62" t="s">
        <v>599</v>
      </c>
      <c r="C405" s="63">
        <v>34</v>
      </c>
      <c r="D405" s="64">
        <v>19</v>
      </c>
      <c r="E405" s="65">
        <v>2</v>
      </c>
      <c r="F405" s="66">
        <v>340190001</v>
      </c>
      <c r="G405" s="65">
        <v>1</v>
      </c>
      <c r="H405" s="67">
        <v>7.1999999999999995E-2</v>
      </c>
      <c r="I405" s="65" t="s">
        <v>11</v>
      </c>
      <c r="J405" s="62" t="s">
        <v>597</v>
      </c>
    </row>
    <row r="406" spans="1:10" s="68" customFormat="1" ht="15" customHeight="1" x14ac:dyDescent="0.3">
      <c r="A406" s="62" t="s">
        <v>592</v>
      </c>
      <c r="B406" s="62" t="s">
        <v>600</v>
      </c>
      <c r="C406" s="63">
        <v>34</v>
      </c>
      <c r="D406" s="64">
        <v>21</v>
      </c>
      <c r="E406" s="65">
        <v>2</v>
      </c>
      <c r="F406" s="66">
        <v>340210005</v>
      </c>
      <c r="G406" s="65">
        <v>1</v>
      </c>
      <c r="H406" s="67">
        <v>7.2999999999999995E-2</v>
      </c>
      <c r="I406" s="65" t="s">
        <v>11</v>
      </c>
      <c r="J406" s="62" t="s">
        <v>601</v>
      </c>
    </row>
    <row r="407" spans="1:10" s="68" customFormat="1" ht="15" customHeight="1" x14ac:dyDescent="0.3">
      <c r="A407" s="62" t="s">
        <v>592</v>
      </c>
      <c r="B407" s="62" t="s">
        <v>182</v>
      </c>
      <c r="C407" s="63">
        <v>34</v>
      </c>
      <c r="D407" s="64">
        <v>23</v>
      </c>
      <c r="E407" s="65">
        <v>2</v>
      </c>
      <c r="F407" s="66">
        <v>340230011</v>
      </c>
      <c r="G407" s="65">
        <v>1</v>
      </c>
      <c r="H407" s="67">
        <v>7.3999999999999996E-2</v>
      </c>
      <c r="I407" s="65" t="s">
        <v>11</v>
      </c>
      <c r="J407" s="62" t="s">
        <v>597</v>
      </c>
    </row>
    <row r="408" spans="1:10" s="68" customFormat="1" ht="15" customHeight="1" x14ac:dyDescent="0.3">
      <c r="A408" s="62" t="s">
        <v>592</v>
      </c>
      <c r="B408" s="62" t="s">
        <v>602</v>
      </c>
      <c r="C408" s="63">
        <v>34</v>
      </c>
      <c r="D408" s="64">
        <v>25</v>
      </c>
      <c r="E408" s="65">
        <v>2</v>
      </c>
      <c r="F408" s="66">
        <v>340250005</v>
      </c>
      <c r="G408" s="65">
        <v>1</v>
      </c>
      <c r="H408" s="67">
        <v>7.1999999999999995E-2</v>
      </c>
      <c r="I408" s="65" t="s">
        <v>11</v>
      </c>
      <c r="J408" s="62" t="s">
        <v>597</v>
      </c>
    </row>
    <row r="409" spans="1:10" s="68" customFormat="1" ht="15" customHeight="1" x14ac:dyDescent="0.3">
      <c r="A409" s="62" t="s">
        <v>592</v>
      </c>
      <c r="B409" s="62" t="s">
        <v>603</v>
      </c>
      <c r="C409" s="63">
        <v>34</v>
      </c>
      <c r="D409" s="64">
        <v>27</v>
      </c>
      <c r="E409" s="65">
        <v>2</v>
      </c>
      <c r="F409" s="66">
        <v>340273001</v>
      </c>
      <c r="G409" s="65">
        <v>1</v>
      </c>
      <c r="H409" s="67">
        <v>7.1999999999999995E-2</v>
      </c>
      <c r="I409" s="65" t="s">
        <v>11</v>
      </c>
      <c r="J409" s="62" t="s">
        <v>597</v>
      </c>
    </row>
    <row r="410" spans="1:10" s="68" customFormat="1" ht="15" customHeight="1" x14ac:dyDescent="0.3">
      <c r="A410" s="62" t="s">
        <v>592</v>
      </c>
      <c r="B410" s="62" t="s">
        <v>604</v>
      </c>
      <c r="C410" s="63">
        <v>34</v>
      </c>
      <c r="D410" s="64">
        <v>29</v>
      </c>
      <c r="E410" s="65">
        <v>2</v>
      </c>
      <c r="F410" s="66">
        <v>340290006</v>
      </c>
      <c r="G410" s="65">
        <v>1</v>
      </c>
      <c r="H410" s="67">
        <v>7.4999999999999997E-2</v>
      </c>
      <c r="I410" s="65" t="s">
        <v>11</v>
      </c>
      <c r="J410" s="68" t="s">
        <v>597</v>
      </c>
    </row>
    <row r="411" spans="1:10" s="68" customFormat="1" ht="15" customHeight="1" x14ac:dyDescent="0.3">
      <c r="A411" s="62" t="s">
        <v>592</v>
      </c>
      <c r="B411" s="62" t="s">
        <v>605</v>
      </c>
      <c r="C411" s="63">
        <v>34</v>
      </c>
      <c r="D411" s="64">
        <v>31</v>
      </c>
      <c r="E411" s="65">
        <v>2</v>
      </c>
      <c r="F411" s="66">
        <v>340315001</v>
      </c>
      <c r="G411" s="65">
        <v>1</v>
      </c>
      <c r="H411" s="67">
        <v>6.9000000000000006E-2</v>
      </c>
      <c r="I411" s="65" t="s">
        <v>11</v>
      </c>
      <c r="J411" s="68" t="s">
        <v>597</v>
      </c>
    </row>
    <row r="412" spans="1:10" s="68" customFormat="1" ht="15" customHeight="1" x14ac:dyDescent="0.3">
      <c r="A412" s="62" t="s">
        <v>592</v>
      </c>
      <c r="B412" s="62" t="s">
        <v>367</v>
      </c>
      <c r="C412" s="63">
        <v>34</v>
      </c>
      <c r="D412" s="64">
        <v>41</v>
      </c>
      <c r="E412" s="65">
        <v>2</v>
      </c>
      <c r="F412" s="66">
        <v>340410007</v>
      </c>
      <c r="G412" s="65">
        <v>1</v>
      </c>
      <c r="H412" s="67">
        <v>6.3E-2</v>
      </c>
      <c r="I412" s="65" t="s">
        <v>11</v>
      </c>
      <c r="J412" s="62" t="s">
        <v>606</v>
      </c>
    </row>
    <row r="413" spans="1:10" s="68" customFormat="1" ht="15" customHeight="1" x14ac:dyDescent="0.3">
      <c r="A413" s="62" t="s">
        <v>607</v>
      </c>
      <c r="B413" s="62" t="s">
        <v>608</v>
      </c>
      <c r="C413" s="63">
        <v>35</v>
      </c>
      <c r="D413" s="64">
        <v>1</v>
      </c>
      <c r="E413" s="65">
        <v>6</v>
      </c>
      <c r="F413" s="66">
        <v>350010023</v>
      </c>
      <c r="G413" s="65">
        <v>1</v>
      </c>
      <c r="H413" s="67">
        <v>6.8000000000000005E-2</v>
      </c>
      <c r="I413" s="65" t="s">
        <v>11</v>
      </c>
      <c r="J413" s="62" t="s">
        <v>609</v>
      </c>
    </row>
    <row r="414" spans="1:10" s="68" customFormat="1" ht="15" customHeight="1" x14ac:dyDescent="0.3">
      <c r="A414" s="62" t="s">
        <v>607</v>
      </c>
      <c r="B414" s="62" t="s">
        <v>610</v>
      </c>
      <c r="C414" s="63">
        <v>35</v>
      </c>
      <c r="D414" s="64">
        <v>13</v>
      </c>
      <c r="E414" s="65">
        <v>6</v>
      </c>
      <c r="F414" s="66">
        <v>350130022</v>
      </c>
      <c r="G414" s="65">
        <v>1</v>
      </c>
      <c r="H414" s="67">
        <v>7.3999999999999996E-2</v>
      </c>
      <c r="I414" s="65" t="s">
        <v>11</v>
      </c>
      <c r="J414" s="62" t="s">
        <v>611</v>
      </c>
    </row>
    <row r="415" spans="1:10" s="68" customFormat="1" ht="15" customHeight="1" x14ac:dyDescent="0.3">
      <c r="A415" s="62" t="s">
        <v>607</v>
      </c>
      <c r="B415" s="62" t="s">
        <v>612</v>
      </c>
      <c r="C415" s="63">
        <v>35</v>
      </c>
      <c r="D415" s="64">
        <v>15</v>
      </c>
      <c r="E415" s="65">
        <v>6</v>
      </c>
      <c r="F415" s="66">
        <v>350151005</v>
      </c>
      <c r="G415" s="65">
        <v>1</v>
      </c>
      <c r="H415" s="67">
        <v>7.0999999999999994E-2</v>
      </c>
      <c r="I415" s="65" t="s">
        <v>11</v>
      </c>
      <c r="J415" s="62" t="s">
        <v>613</v>
      </c>
    </row>
    <row r="416" spans="1:10" s="68" customFormat="1" ht="15" customHeight="1" x14ac:dyDescent="0.3">
      <c r="A416" s="62" t="s">
        <v>607</v>
      </c>
      <c r="B416" s="62" t="s">
        <v>614</v>
      </c>
      <c r="C416" s="63">
        <v>35</v>
      </c>
      <c r="D416" s="64">
        <v>17</v>
      </c>
      <c r="E416" s="65">
        <v>6</v>
      </c>
      <c r="F416" s="66">
        <v>350171003</v>
      </c>
      <c r="G416" s="65">
        <v>1</v>
      </c>
      <c r="H416" s="67">
        <v>6.2E-2</v>
      </c>
      <c r="I416" s="65" t="s">
        <v>11</v>
      </c>
      <c r="J416" s="62" t="s">
        <v>615</v>
      </c>
    </row>
    <row r="417" spans="1:10" s="68" customFormat="1" ht="15" customHeight="1" x14ac:dyDescent="0.3">
      <c r="A417" s="62" t="s">
        <v>607</v>
      </c>
      <c r="B417" s="62" t="s">
        <v>616</v>
      </c>
      <c r="C417" s="63">
        <v>35</v>
      </c>
      <c r="D417" s="64">
        <v>25</v>
      </c>
      <c r="E417" s="65">
        <v>6</v>
      </c>
      <c r="F417" s="66">
        <v>350250008</v>
      </c>
      <c r="G417" s="65">
        <v>1</v>
      </c>
      <c r="H417" s="67">
        <v>6.5000000000000002E-2</v>
      </c>
      <c r="I417" s="65" t="s">
        <v>11</v>
      </c>
      <c r="J417" s="62" t="s">
        <v>617</v>
      </c>
    </row>
    <row r="418" spans="1:10" s="68" customFormat="1" ht="15" customHeight="1" x14ac:dyDescent="0.3">
      <c r="A418" s="62" t="s">
        <v>607</v>
      </c>
      <c r="B418" s="62" t="s">
        <v>618</v>
      </c>
      <c r="C418" s="63">
        <v>35</v>
      </c>
      <c r="D418" s="64">
        <v>29</v>
      </c>
      <c r="E418" s="65">
        <v>6</v>
      </c>
      <c r="F418" s="66">
        <v>350290003</v>
      </c>
      <c r="G418" s="65">
        <v>1</v>
      </c>
      <c r="H418" s="67">
        <v>6.6000000000000003E-2</v>
      </c>
      <c r="I418" s="65" t="s">
        <v>11</v>
      </c>
      <c r="J418" s="62" t="s">
        <v>619</v>
      </c>
    </row>
    <row r="419" spans="1:10" s="68" customFormat="1" ht="15" customHeight="1" x14ac:dyDescent="0.3">
      <c r="A419" s="62" t="s">
        <v>607</v>
      </c>
      <c r="B419" s="62" t="s">
        <v>620</v>
      </c>
      <c r="C419" s="63">
        <v>35</v>
      </c>
      <c r="D419" s="64">
        <v>43</v>
      </c>
      <c r="E419" s="65">
        <v>6</v>
      </c>
      <c r="F419" s="66">
        <v>350431001</v>
      </c>
      <c r="G419" s="65">
        <v>1</v>
      </c>
      <c r="H419" s="67">
        <v>6.3E-2</v>
      </c>
      <c r="I419" s="65" t="s">
        <v>11</v>
      </c>
      <c r="J419" s="62" t="s">
        <v>609</v>
      </c>
    </row>
    <row r="420" spans="1:10" s="68" customFormat="1" ht="15" customHeight="1" x14ac:dyDescent="0.3">
      <c r="A420" s="62" t="s">
        <v>607</v>
      </c>
      <c r="B420" s="62" t="s">
        <v>621</v>
      </c>
      <c r="C420" s="63">
        <v>35</v>
      </c>
      <c r="D420" s="64">
        <v>45</v>
      </c>
      <c r="E420" s="65">
        <v>6</v>
      </c>
      <c r="F420" s="66">
        <v>350450018</v>
      </c>
      <c r="G420" s="65">
        <v>1</v>
      </c>
      <c r="H420" s="67">
        <v>6.8000000000000005E-2</v>
      </c>
      <c r="I420" s="65" t="s">
        <v>11</v>
      </c>
      <c r="J420" s="62" t="s">
        <v>622</v>
      </c>
    </row>
    <row r="421" spans="1:10" s="68" customFormat="1" ht="15" customHeight="1" x14ac:dyDescent="0.3">
      <c r="A421" s="62" t="s">
        <v>607</v>
      </c>
      <c r="B421" s="62" t="s">
        <v>623</v>
      </c>
      <c r="C421" s="63">
        <v>35</v>
      </c>
      <c r="D421" s="64">
        <v>49</v>
      </c>
      <c r="E421" s="65">
        <v>6</v>
      </c>
      <c r="F421" s="66">
        <v>350490021</v>
      </c>
      <c r="G421" s="65">
        <v>1</v>
      </c>
      <c r="H421" s="67">
        <v>6.6000000000000003E-2</v>
      </c>
      <c r="I421" s="65" t="s">
        <v>11</v>
      </c>
      <c r="J421" s="62" t="s">
        <v>624</v>
      </c>
    </row>
    <row r="422" spans="1:10" s="68" customFormat="1" ht="15" customHeight="1" x14ac:dyDescent="0.3">
      <c r="A422" s="62" t="s">
        <v>607</v>
      </c>
      <c r="B422" s="62" t="s">
        <v>625</v>
      </c>
      <c r="C422" s="63">
        <v>35</v>
      </c>
      <c r="D422" s="64">
        <v>61</v>
      </c>
      <c r="E422" s="65">
        <v>6</v>
      </c>
      <c r="F422" s="66">
        <v>350610008</v>
      </c>
      <c r="G422" s="65">
        <v>1</v>
      </c>
      <c r="H422" s="67">
        <v>6.9000000000000006E-2</v>
      </c>
      <c r="I422" s="65" t="s">
        <v>11</v>
      </c>
      <c r="J422" s="62" t="s">
        <v>609</v>
      </c>
    </row>
    <row r="423" spans="1:10" s="68" customFormat="1" ht="15" customHeight="1" x14ac:dyDescent="0.3">
      <c r="A423" s="62" t="s">
        <v>626</v>
      </c>
      <c r="B423" s="62" t="s">
        <v>627</v>
      </c>
      <c r="C423" s="63">
        <v>36</v>
      </c>
      <c r="D423" s="64">
        <v>1</v>
      </c>
      <c r="E423" s="65">
        <v>2</v>
      </c>
      <c r="F423" s="66">
        <v>360010012</v>
      </c>
      <c r="G423" s="65">
        <v>1</v>
      </c>
      <c r="H423" s="67">
        <v>6.6000000000000003E-2</v>
      </c>
      <c r="I423" s="65" t="s">
        <v>11</v>
      </c>
      <c r="J423" s="62" t="s">
        <v>628</v>
      </c>
    </row>
    <row r="424" spans="1:10" s="68" customFormat="1" ht="15" customHeight="1" x14ac:dyDescent="0.3">
      <c r="A424" s="62" t="s">
        <v>626</v>
      </c>
      <c r="B424" s="62" t="s">
        <v>629</v>
      </c>
      <c r="C424" s="63">
        <v>36</v>
      </c>
      <c r="D424" s="64">
        <v>5</v>
      </c>
      <c r="E424" s="65">
        <v>2</v>
      </c>
      <c r="F424" s="66">
        <v>360050133</v>
      </c>
      <c r="G424" s="65">
        <v>1</v>
      </c>
      <c r="H424" s="67">
        <v>7.0999999999999994E-2</v>
      </c>
      <c r="I424" s="65" t="s">
        <v>11</v>
      </c>
      <c r="J424" s="62" t="s">
        <v>597</v>
      </c>
    </row>
    <row r="425" spans="1:10" s="68" customFormat="1" ht="15" customHeight="1" x14ac:dyDescent="0.3">
      <c r="A425" s="62" t="s">
        <v>626</v>
      </c>
      <c r="B425" s="62" t="s">
        <v>630</v>
      </c>
      <c r="C425" s="63">
        <v>36</v>
      </c>
      <c r="D425" s="64">
        <v>13</v>
      </c>
      <c r="E425" s="65">
        <v>2</v>
      </c>
      <c r="F425" s="66">
        <v>360130006</v>
      </c>
      <c r="G425" s="65">
        <v>1</v>
      </c>
      <c r="H425" s="67">
        <v>7.0999999999999994E-2</v>
      </c>
      <c r="I425" s="65" t="s">
        <v>11</v>
      </c>
      <c r="J425" s="62" t="s">
        <v>631</v>
      </c>
    </row>
    <row r="426" spans="1:10" s="68" customFormat="1" ht="15" customHeight="1" x14ac:dyDescent="0.3">
      <c r="A426" s="62" t="s">
        <v>626</v>
      </c>
      <c r="B426" s="62" t="s">
        <v>632</v>
      </c>
      <c r="C426" s="63">
        <v>36</v>
      </c>
      <c r="D426" s="64">
        <v>27</v>
      </c>
      <c r="E426" s="65">
        <v>2</v>
      </c>
      <c r="F426" s="66">
        <v>360270007</v>
      </c>
      <c r="G426" s="65">
        <v>1</v>
      </c>
      <c r="H426" s="67">
        <v>6.9000000000000006E-2</v>
      </c>
      <c r="I426" s="65" t="s">
        <v>11</v>
      </c>
      <c r="J426" s="62" t="s">
        <v>633</v>
      </c>
    </row>
    <row r="427" spans="1:10" s="68" customFormat="1" ht="15" customHeight="1" x14ac:dyDescent="0.3">
      <c r="A427" s="62" t="s">
        <v>626</v>
      </c>
      <c r="B427" s="62" t="s">
        <v>634</v>
      </c>
      <c r="C427" s="63">
        <v>36</v>
      </c>
      <c r="D427" s="64">
        <v>29</v>
      </c>
      <c r="E427" s="65">
        <v>2</v>
      </c>
      <c r="F427" s="66">
        <v>360290002</v>
      </c>
      <c r="G427" s="65">
        <v>1</v>
      </c>
      <c r="H427" s="67">
        <v>7.0999999999999994E-2</v>
      </c>
      <c r="I427" s="65" t="s">
        <v>11</v>
      </c>
      <c r="J427" s="62" t="s">
        <v>635</v>
      </c>
    </row>
    <row r="428" spans="1:10" s="68" customFormat="1" ht="15" customHeight="1" x14ac:dyDescent="0.3">
      <c r="A428" s="62" t="s">
        <v>626</v>
      </c>
      <c r="B428" s="62" t="s">
        <v>467</v>
      </c>
      <c r="C428" s="63">
        <v>36</v>
      </c>
      <c r="D428" s="64">
        <v>31</v>
      </c>
      <c r="E428" s="65">
        <v>2</v>
      </c>
      <c r="F428" s="66">
        <v>360310002</v>
      </c>
      <c r="G428" s="65">
        <v>3</v>
      </c>
      <c r="H428" s="67">
        <v>6.9000000000000006E-2</v>
      </c>
      <c r="I428" s="65" t="s">
        <v>11</v>
      </c>
      <c r="J428" s="62"/>
    </row>
    <row r="429" spans="1:10" s="68" customFormat="1" ht="15" customHeight="1" x14ac:dyDescent="0.3">
      <c r="A429" s="62" t="s">
        <v>626</v>
      </c>
      <c r="B429" s="62" t="s">
        <v>291</v>
      </c>
      <c r="C429" s="63">
        <v>36</v>
      </c>
      <c r="D429" s="64">
        <v>41</v>
      </c>
      <c r="E429" s="65">
        <v>2</v>
      </c>
      <c r="F429" s="66">
        <v>360410005</v>
      </c>
      <c r="G429" s="65">
        <v>1</v>
      </c>
      <c r="H429" s="67">
        <v>6.3E-2</v>
      </c>
      <c r="I429" s="65" t="s">
        <v>11</v>
      </c>
      <c r="J429" s="62"/>
    </row>
    <row r="430" spans="1:10" s="68" customFormat="1" ht="15" customHeight="1" x14ac:dyDescent="0.3">
      <c r="A430" s="62" t="s">
        <v>626</v>
      </c>
      <c r="B430" s="62" t="s">
        <v>636</v>
      </c>
      <c r="C430" s="63">
        <v>36</v>
      </c>
      <c r="D430" s="64">
        <v>43</v>
      </c>
      <c r="E430" s="65">
        <v>2</v>
      </c>
      <c r="F430" s="66">
        <v>360430005</v>
      </c>
      <c r="G430" s="65">
        <v>1</v>
      </c>
      <c r="H430" s="67">
        <v>6.0999999999999999E-2</v>
      </c>
      <c r="I430" s="65" t="s">
        <v>11</v>
      </c>
      <c r="J430" s="62" t="s">
        <v>637</v>
      </c>
    </row>
    <row r="431" spans="1:10" s="68" customFormat="1" ht="15" customHeight="1" x14ac:dyDescent="0.3">
      <c r="A431" s="62" t="s">
        <v>626</v>
      </c>
      <c r="B431" s="62" t="s">
        <v>23</v>
      </c>
      <c r="C431" s="63">
        <v>36</v>
      </c>
      <c r="D431" s="64">
        <v>45</v>
      </c>
      <c r="E431" s="65">
        <v>2</v>
      </c>
      <c r="F431" s="66">
        <v>360450002</v>
      </c>
      <c r="G431" s="65">
        <v>1</v>
      </c>
      <c r="H431" s="67">
        <v>6.7000000000000004E-2</v>
      </c>
      <c r="I431" s="65" t="s">
        <v>11</v>
      </c>
      <c r="J431" s="62" t="s">
        <v>638</v>
      </c>
    </row>
    <row r="432" spans="1:10" s="68" customFormat="1" ht="15" customHeight="1" x14ac:dyDescent="0.3">
      <c r="A432" s="62" t="s">
        <v>626</v>
      </c>
      <c r="B432" s="62" t="s">
        <v>557</v>
      </c>
      <c r="C432" s="63">
        <v>36</v>
      </c>
      <c r="D432" s="64">
        <v>55</v>
      </c>
      <c r="E432" s="65">
        <v>2</v>
      </c>
      <c r="F432" s="66">
        <v>360551007</v>
      </c>
      <c r="G432" s="65">
        <v>1</v>
      </c>
      <c r="H432" s="67">
        <v>6.5000000000000002E-2</v>
      </c>
      <c r="I432" s="65" t="s">
        <v>11</v>
      </c>
      <c r="J432" s="68" t="s">
        <v>639</v>
      </c>
    </row>
    <row r="433" spans="1:10" s="68" customFormat="1" ht="15" customHeight="1" x14ac:dyDescent="0.3">
      <c r="A433" s="62" t="s">
        <v>626</v>
      </c>
      <c r="B433" s="62" t="s">
        <v>626</v>
      </c>
      <c r="C433" s="63">
        <v>36</v>
      </c>
      <c r="D433" s="64">
        <v>61</v>
      </c>
      <c r="E433" s="65">
        <v>2</v>
      </c>
      <c r="F433" s="66">
        <v>360610135</v>
      </c>
      <c r="G433" s="65">
        <v>1</v>
      </c>
      <c r="H433" s="67">
        <v>6.7000000000000004E-2</v>
      </c>
      <c r="I433" s="65" t="s">
        <v>11</v>
      </c>
      <c r="J433" s="62" t="s">
        <v>597</v>
      </c>
    </row>
    <row r="434" spans="1:10" s="68" customFormat="1" ht="15" customHeight="1" x14ac:dyDescent="0.3">
      <c r="A434" s="62" t="s">
        <v>626</v>
      </c>
      <c r="B434" s="62" t="s">
        <v>640</v>
      </c>
      <c r="C434" s="63">
        <v>36</v>
      </c>
      <c r="D434" s="64">
        <v>63</v>
      </c>
      <c r="E434" s="65">
        <v>2</v>
      </c>
      <c r="F434" s="66">
        <v>360631006</v>
      </c>
      <c r="G434" s="65">
        <v>1</v>
      </c>
      <c r="H434" s="67">
        <v>6.9000000000000006E-2</v>
      </c>
      <c r="I434" s="65" t="s">
        <v>11</v>
      </c>
      <c r="J434" s="62" t="s">
        <v>635</v>
      </c>
    </row>
    <row r="435" spans="1:10" s="68" customFormat="1" ht="15" customHeight="1" x14ac:dyDescent="0.3">
      <c r="A435" s="62" t="s">
        <v>626</v>
      </c>
      <c r="B435" s="62" t="s">
        <v>641</v>
      </c>
      <c r="C435" s="63">
        <v>36</v>
      </c>
      <c r="D435" s="64">
        <v>67</v>
      </c>
      <c r="E435" s="65">
        <v>2</v>
      </c>
      <c r="F435" s="66">
        <v>360671015</v>
      </c>
      <c r="G435" s="65">
        <v>1</v>
      </c>
      <c r="H435" s="67">
        <v>6.7000000000000004E-2</v>
      </c>
      <c r="I435" s="65" t="s">
        <v>11</v>
      </c>
      <c r="J435" s="68" t="s">
        <v>642</v>
      </c>
    </row>
    <row r="436" spans="1:10" s="68" customFormat="1" ht="15" customHeight="1" x14ac:dyDescent="0.3">
      <c r="A436" s="62" t="s">
        <v>626</v>
      </c>
      <c r="B436" s="62" t="s">
        <v>111</v>
      </c>
      <c r="C436" s="63">
        <v>36</v>
      </c>
      <c r="D436" s="64">
        <v>71</v>
      </c>
      <c r="E436" s="65">
        <v>2</v>
      </c>
      <c r="F436" s="66">
        <v>360715001</v>
      </c>
      <c r="G436" s="65">
        <v>1</v>
      </c>
      <c r="H436" s="67">
        <v>6.0999999999999999E-2</v>
      </c>
      <c r="I436" s="65" t="s">
        <v>11</v>
      </c>
      <c r="J436" s="62" t="s">
        <v>633</v>
      </c>
    </row>
    <row r="437" spans="1:10" s="68" customFormat="1" ht="15" customHeight="1" x14ac:dyDescent="0.3">
      <c r="A437" s="62" t="s">
        <v>626</v>
      </c>
      <c r="B437" s="62" t="s">
        <v>643</v>
      </c>
      <c r="C437" s="63">
        <v>36</v>
      </c>
      <c r="D437" s="64">
        <v>75</v>
      </c>
      <c r="E437" s="65">
        <v>2</v>
      </c>
      <c r="F437" s="66">
        <v>360750003</v>
      </c>
      <c r="G437" s="65">
        <v>1</v>
      </c>
      <c r="H437" s="67">
        <v>6.4000000000000001E-2</v>
      </c>
      <c r="I437" s="65" t="s">
        <v>11</v>
      </c>
      <c r="J437" s="62" t="s">
        <v>642</v>
      </c>
    </row>
    <row r="438" spans="1:10" s="68" customFormat="1" ht="15" customHeight="1" x14ac:dyDescent="0.3">
      <c r="A438" s="62" t="s">
        <v>626</v>
      </c>
      <c r="B438" s="62" t="s">
        <v>644</v>
      </c>
      <c r="C438" s="63">
        <v>36</v>
      </c>
      <c r="D438" s="64">
        <v>79</v>
      </c>
      <c r="E438" s="65">
        <v>2</v>
      </c>
      <c r="F438" s="66">
        <v>360790005</v>
      </c>
      <c r="G438" s="65">
        <v>1</v>
      </c>
      <c r="H438" s="67">
        <v>6.7000000000000004E-2</v>
      </c>
      <c r="I438" s="65" t="s">
        <v>11</v>
      </c>
      <c r="J438" s="62" t="s">
        <v>597</v>
      </c>
    </row>
    <row r="439" spans="1:10" s="68" customFormat="1" ht="15" customHeight="1" x14ac:dyDescent="0.3">
      <c r="A439" s="62" t="s">
        <v>626</v>
      </c>
      <c r="B439" s="62" t="s">
        <v>645</v>
      </c>
      <c r="C439" s="63">
        <v>36</v>
      </c>
      <c r="D439" s="64">
        <v>81</v>
      </c>
      <c r="E439" s="65">
        <v>2</v>
      </c>
      <c r="F439" s="66">
        <v>360810124</v>
      </c>
      <c r="G439" s="65">
        <v>1</v>
      </c>
      <c r="H439" s="67">
        <v>7.1999999999999995E-2</v>
      </c>
      <c r="I439" s="65" t="s">
        <v>11</v>
      </c>
      <c r="J439" s="62" t="s">
        <v>597</v>
      </c>
    </row>
    <row r="440" spans="1:10" s="68" customFormat="1" ht="15" customHeight="1" x14ac:dyDescent="0.3">
      <c r="A440" s="62" t="s">
        <v>626</v>
      </c>
      <c r="B440" s="62" t="s">
        <v>272</v>
      </c>
      <c r="C440" s="63">
        <v>36</v>
      </c>
      <c r="D440" s="64">
        <v>85</v>
      </c>
      <c r="E440" s="65">
        <v>2</v>
      </c>
      <c r="F440" s="66">
        <v>360850067</v>
      </c>
      <c r="G440" s="65">
        <v>1</v>
      </c>
      <c r="H440" s="67">
        <v>7.2999999999999995E-2</v>
      </c>
      <c r="I440" s="65" t="s">
        <v>11</v>
      </c>
      <c r="J440" s="62" t="s">
        <v>597</v>
      </c>
    </row>
    <row r="441" spans="1:10" s="68" customFormat="1" ht="15" customHeight="1" x14ac:dyDescent="0.3">
      <c r="A441" s="62" t="s">
        <v>626</v>
      </c>
      <c r="B441" s="62" t="s">
        <v>646</v>
      </c>
      <c r="C441" s="63">
        <v>36</v>
      </c>
      <c r="D441" s="64">
        <v>87</v>
      </c>
      <c r="E441" s="65">
        <v>2</v>
      </c>
      <c r="F441" s="66">
        <v>360870005</v>
      </c>
      <c r="G441" s="65">
        <v>1</v>
      </c>
      <c r="H441" s="67">
        <v>7.1999999999999995E-2</v>
      </c>
      <c r="I441" s="65" t="s">
        <v>11</v>
      </c>
      <c r="J441" s="62" t="s">
        <v>597</v>
      </c>
    </row>
    <row r="442" spans="1:10" s="68" customFormat="1" ht="15" customHeight="1" x14ac:dyDescent="0.3">
      <c r="A442" s="62" t="s">
        <v>626</v>
      </c>
      <c r="B442" s="62" t="s">
        <v>647</v>
      </c>
      <c r="C442" s="63">
        <v>36</v>
      </c>
      <c r="D442" s="64">
        <v>91</v>
      </c>
      <c r="E442" s="65">
        <v>2</v>
      </c>
      <c r="F442" s="66">
        <v>360910004</v>
      </c>
      <c r="G442" s="65">
        <v>1</v>
      </c>
      <c r="H442" s="67">
        <v>6.3E-2</v>
      </c>
      <c r="I442" s="65" t="s">
        <v>11</v>
      </c>
      <c r="J442" s="62" t="s">
        <v>628</v>
      </c>
    </row>
    <row r="443" spans="1:10" s="68" customFormat="1" ht="15" customHeight="1" x14ac:dyDescent="0.3">
      <c r="A443" s="62" t="s">
        <v>626</v>
      </c>
      <c r="B443" s="62" t="s">
        <v>473</v>
      </c>
      <c r="C443" s="63">
        <v>36</v>
      </c>
      <c r="D443" s="64">
        <v>103</v>
      </c>
      <c r="E443" s="65">
        <v>2</v>
      </c>
      <c r="F443" s="66">
        <v>361030004</v>
      </c>
      <c r="G443" s="65">
        <v>1</v>
      </c>
      <c r="H443" s="67">
        <v>7.4999999999999997E-2</v>
      </c>
      <c r="I443" s="65" t="s">
        <v>11</v>
      </c>
      <c r="J443" s="68" t="s">
        <v>597</v>
      </c>
    </row>
    <row r="444" spans="1:10" s="68" customFormat="1" ht="15" customHeight="1" x14ac:dyDescent="0.3">
      <c r="A444" s="62" t="s">
        <v>626</v>
      </c>
      <c r="B444" s="62" t="s">
        <v>648</v>
      </c>
      <c r="C444" s="63">
        <v>36</v>
      </c>
      <c r="D444" s="64">
        <v>109</v>
      </c>
      <c r="E444" s="65">
        <v>2</v>
      </c>
      <c r="F444" s="66">
        <v>361099991</v>
      </c>
      <c r="G444" s="65">
        <v>1</v>
      </c>
      <c r="H444" s="67">
        <v>6.5000000000000002E-2</v>
      </c>
      <c r="I444" s="65" t="s">
        <v>11</v>
      </c>
      <c r="J444" s="68" t="s">
        <v>649</v>
      </c>
    </row>
    <row r="445" spans="1:10" s="68" customFormat="1" ht="15" customHeight="1" x14ac:dyDescent="0.3">
      <c r="A445" s="62" t="s">
        <v>626</v>
      </c>
      <c r="B445" s="62" t="s">
        <v>512</v>
      </c>
      <c r="C445" s="63">
        <v>36</v>
      </c>
      <c r="D445" s="64">
        <v>117</v>
      </c>
      <c r="E445" s="65">
        <v>2</v>
      </c>
      <c r="F445" s="66">
        <v>361173001</v>
      </c>
      <c r="G445" s="65">
        <v>1</v>
      </c>
      <c r="H445" s="67">
        <v>6.7000000000000004E-2</v>
      </c>
      <c r="I445" s="65" t="s">
        <v>11</v>
      </c>
      <c r="J445" s="62" t="s">
        <v>639</v>
      </c>
    </row>
    <row r="446" spans="1:10" s="68" customFormat="1" ht="15" customHeight="1" x14ac:dyDescent="0.3">
      <c r="A446" s="62" t="s">
        <v>626</v>
      </c>
      <c r="B446" s="62" t="s">
        <v>650</v>
      </c>
      <c r="C446" s="63">
        <v>36</v>
      </c>
      <c r="D446" s="64">
        <v>119</v>
      </c>
      <c r="E446" s="65">
        <v>2</v>
      </c>
      <c r="F446" s="66">
        <v>361192004</v>
      </c>
      <c r="G446" s="65">
        <v>1</v>
      </c>
      <c r="H446" s="67">
        <v>7.4999999999999997E-2</v>
      </c>
      <c r="I446" s="65" t="s">
        <v>11</v>
      </c>
      <c r="J446" s="62" t="s">
        <v>597</v>
      </c>
    </row>
    <row r="447" spans="1:10" s="68" customFormat="1" ht="15" customHeight="1" x14ac:dyDescent="0.3">
      <c r="A447" s="62" t="s">
        <v>651</v>
      </c>
      <c r="B447" s="62" t="s">
        <v>652</v>
      </c>
      <c r="C447" s="63">
        <v>37</v>
      </c>
      <c r="D447" s="64">
        <v>11</v>
      </c>
      <c r="E447" s="65">
        <v>4</v>
      </c>
      <c r="F447" s="66">
        <v>370119991</v>
      </c>
      <c r="G447" s="65">
        <v>1</v>
      </c>
      <c r="H447" s="67">
        <v>6.3E-2</v>
      </c>
      <c r="I447" s="65" t="s">
        <v>11</v>
      </c>
      <c r="J447" s="62"/>
    </row>
    <row r="448" spans="1:10" s="68" customFormat="1" ht="15" customHeight="1" x14ac:dyDescent="0.3">
      <c r="A448" s="62" t="s">
        <v>651</v>
      </c>
      <c r="B448" s="62" t="s">
        <v>653</v>
      </c>
      <c r="C448" s="63">
        <v>37</v>
      </c>
      <c r="D448" s="64">
        <v>21</v>
      </c>
      <c r="E448" s="65">
        <v>4</v>
      </c>
      <c r="F448" s="66">
        <v>370210030</v>
      </c>
      <c r="G448" s="65">
        <v>1</v>
      </c>
      <c r="H448" s="67">
        <v>6.4000000000000001E-2</v>
      </c>
      <c r="I448" s="65" t="s">
        <v>11</v>
      </c>
      <c r="J448" s="62" t="s">
        <v>654</v>
      </c>
    </row>
    <row r="449" spans="1:10" s="68" customFormat="1" ht="15" customHeight="1" x14ac:dyDescent="0.3">
      <c r="A449" s="62" t="s">
        <v>651</v>
      </c>
      <c r="B449" s="62" t="s">
        <v>655</v>
      </c>
      <c r="C449" s="63">
        <v>37</v>
      </c>
      <c r="D449" s="64">
        <v>27</v>
      </c>
      <c r="E449" s="65">
        <v>4</v>
      </c>
      <c r="F449" s="66">
        <v>370270003</v>
      </c>
      <c r="G449" s="65">
        <v>1</v>
      </c>
      <c r="H449" s="67">
        <v>6.2E-2</v>
      </c>
      <c r="I449" s="65" t="s">
        <v>11</v>
      </c>
      <c r="J449" s="62" t="s">
        <v>656</v>
      </c>
    </row>
    <row r="450" spans="1:10" s="68" customFormat="1" ht="15" customHeight="1" x14ac:dyDescent="0.3">
      <c r="A450" s="62" t="s">
        <v>651</v>
      </c>
      <c r="B450" s="62" t="s">
        <v>657</v>
      </c>
      <c r="C450" s="63">
        <v>37</v>
      </c>
      <c r="D450" s="64">
        <v>33</v>
      </c>
      <c r="E450" s="65">
        <v>4</v>
      </c>
      <c r="F450" s="66">
        <v>370330001</v>
      </c>
      <c r="G450" s="65">
        <v>1</v>
      </c>
      <c r="H450" s="67">
        <v>6.8000000000000005E-2</v>
      </c>
      <c r="I450" s="65" t="s">
        <v>11</v>
      </c>
    </row>
    <row r="451" spans="1:10" s="68" customFormat="1" ht="15" customHeight="1" x14ac:dyDescent="0.3">
      <c r="A451" s="62" t="s">
        <v>651</v>
      </c>
      <c r="B451" s="62" t="s">
        <v>252</v>
      </c>
      <c r="C451" s="63">
        <v>37</v>
      </c>
      <c r="D451" s="64">
        <v>37</v>
      </c>
      <c r="E451" s="65">
        <v>4</v>
      </c>
      <c r="F451" s="66">
        <v>370370004</v>
      </c>
      <c r="G451" s="65">
        <v>1</v>
      </c>
      <c r="H451" s="67">
        <v>5.8999999999999997E-2</v>
      </c>
      <c r="I451" s="65" t="s">
        <v>11</v>
      </c>
      <c r="J451" s="62" t="s">
        <v>658</v>
      </c>
    </row>
    <row r="452" spans="1:10" s="68" customFormat="1" ht="15" customHeight="1" x14ac:dyDescent="0.3">
      <c r="A452" s="62" t="s">
        <v>651</v>
      </c>
      <c r="B452" s="62" t="s">
        <v>434</v>
      </c>
      <c r="C452" s="63">
        <v>37</v>
      </c>
      <c r="D452" s="64">
        <v>51</v>
      </c>
      <c r="E452" s="65">
        <v>4</v>
      </c>
      <c r="F452" s="66">
        <v>370511003</v>
      </c>
      <c r="G452" s="65">
        <v>1</v>
      </c>
      <c r="H452" s="67">
        <v>6.5000000000000002E-2</v>
      </c>
      <c r="I452" s="65" t="s">
        <v>11</v>
      </c>
      <c r="J452" s="62" t="s">
        <v>659</v>
      </c>
    </row>
    <row r="453" spans="1:10" s="68" customFormat="1" ht="15" customHeight="1" x14ac:dyDescent="0.3">
      <c r="A453" s="62" t="s">
        <v>651</v>
      </c>
      <c r="B453" s="62" t="s">
        <v>660</v>
      </c>
      <c r="C453" s="63">
        <v>37</v>
      </c>
      <c r="D453" s="64">
        <v>59</v>
      </c>
      <c r="E453" s="65">
        <v>4</v>
      </c>
      <c r="F453" s="66">
        <v>370590003</v>
      </c>
      <c r="G453" s="65">
        <v>1</v>
      </c>
      <c r="H453" s="67">
        <v>6.7000000000000004E-2</v>
      </c>
      <c r="I453" s="65" t="s">
        <v>11</v>
      </c>
      <c r="J453" s="62" t="s">
        <v>661</v>
      </c>
    </row>
    <row r="454" spans="1:10" s="68" customFormat="1" ht="15" customHeight="1" x14ac:dyDescent="0.3">
      <c r="A454" s="62" t="s">
        <v>651</v>
      </c>
      <c r="B454" s="62" t="s">
        <v>662</v>
      </c>
      <c r="C454" s="63">
        <v>37</v>
      </c>
      <c r="D454" s="64">
        <v>63</v>
      </c>
      <c r="E454" s="65">
        <v>4</v>
      </c>
      <c r="F454" s="66">
        <v>370630015</v>
      </c>
      <c r="G454" s="65">
        <v>1</v>
      </c>
      <c r="H454" s="67">
        <v>6.6000000000000003E-2</v>
      </c>
      <c r="I454" s="65" t="s">
        <v>11</v>
      </c>
      <c r="J454" s="62" t="s">
        <v>658</v>
      </c>
    </row>
    <row r="455" spans="1:10" s="68" customFormat="1" ht="15" customHeight="1" x14ac:dyDescent="0.3">
      <c r="A455" s="62" t="s">
        <v>651</v>
      </c>
      <c r="B455" s="62" t="s">
        <v>663</v>
      </c>
      <c r="C455" s="63">
        <v>37</v>
      </c>
      <c r="D455" s="64">
        <v>65</v>
      </c>
      <c r="E455" s="65">
        <v>4</v>
      </c>
      <c r="F455" s="66">
        <v>370650099</v>
      </c>
      <c r="G455" s="65">
        <v>1</v>
      </c>
      <c r="H455" s="67">
        <v>6.5000000000000002E-2</v>
      </c>
      <c r="I455" s="65" t="s">
        <v>11</v>
      </c>
      <c r="J455" s="62" t="s">
        <v>664</v>
      </c>
    </row>
    <row r="456" spans="1:10" s="68" customFormat="1" ht="15" customHeight="1" x14ac:dyDescent="0.3">
      <c r="A456" s="62" t="s">
        <v>651</v>
      </c>
      <c r="B456" s="62" t="s">
        <v>665</v>
      </c>
      <c r="C456" s="63">
        <v>37</v>
      </c>
      <c r="D456" s="64">
        <v>67</v>
      </c>
      <c r="E456" s="65">
        <v>4</v>
      </c>
      <c r="F456" s="66">
        <v>370670022</v>
      </c>
      <c r="G456" s="65">
        <v>1</v>
      </c>
      <c r="H456" s="67">
        <v>7.0000000000000007E-2</v>
      </c>
      <c r="I456" s="65" t="s">
        <v>11</v>
      </c>
      <c r="J456" s="62" t="s">
        <v>661</v>
      </c>
    </row>
    <row r="457" spans="1:10" s="68" customFormat="1" ht="15" customHeight="1" x14ac:dyDescent="0.3">
      <c r="A457" s="62" t="s">
        <v>651</v>
      </c>
      <c r="B457" s="62" t="s">
        <v>666</v>
      </c>
      <c r="C457" s="63">
        <v>37</v>
      </c>
      <c r="D457" s="64">
        <v>69</v>
      </c>
      <c r="E457" s="65">
        <v>4</v>
      </c>
      <c r="F457" s="66">
        <v>370690001</v>
      </c>
      <c r="G457" s="65">
        <v>1</v>
      </c>
      <c r="H457" s="67">
        <v>6.4000000000000001E-2</v>
      </c>
      <c r="I457" s="65" t="s">
        <v>11</v>
      </c>
      <c r="J457" s="68" t="s">
        <v>667</v>
      </c>
    </row>
    <row r="458" spans="1:10" s="68" customFormat="1" ht="15" customHeight="1" x14ac:dyDescent="0.3">
      <c r="A458" s="62" t="s">
        <v>651</v>
      </c>
      <c r="B458" s="62" t="s">
        <v>668</v>
      </c>
      <c r="C458" s="63">
        <v>37</v>
      </c>
      <c r="D458" s="64">
        <v>75</v>
      </c>
      <c r="E458" s="65">
        <v>4</v>
      </c>
      <c r="F458" s="66">
        <v>370750001</v>
      </c>
      <c r="G458" s="65">
        <v>1</v>
      </c>
      <c r="H458" s="67">
        <v>6.4000000000000001E-2</v>
      </c>
      <c r="I458" s="65" t="s">
        <v>11</v>
      </c>
      <c r="J458" s="62"/>
    </row>
    <row r="459" spans="1:10" s="68" customFormat="1" ht="15" customHeight="1" x14ac:dyDescent="0.3">
      <c r="A459" s="62" t="s">
        <v>651</v>
      </c>
      <c r="B459" s="62" t="s">
        <v>669</v>
      </c>
      <c r="C459" s="63">
        <v>37</v>
      </c>
      <c r="D459" s="64">
        <v>77</v>
      </c>
      <c r="E459" s="65">
        <v>4</v>
      </c>
      <c r="F459" s="66">
        <v>370770001</v>
      </c>
      <c r="G459" s="65">
        <v>1</v>
      </c>
      <c r="H459" s="67">
        <v>6.6000000000000003E-2</v>
      </c>
      <c r="I459" s="65" t="s">
        <v>11</v>
      </c>
      <c r="J459" s="62"/>
    </row>
    <row r="460" spans="1:10" s="68" customFormat="1" ht="15" customHeight="1" x14ac:dyDescent="0.3">
      <c r="A460" s="62" t="s">
        <v>651</v>
      </c>
      <c r="B460" s="62" t="s">
        <v>670</v>
      </c>
      <c r="C460" s="63">
        <v>37</v>
      </c>
      <c r="D460" s="64">
        <v>81</v>
      </c>
      <c r="E460" s="65">
        <v>4</v>
      </c>
      <c r="F460" s="66">
        <v>370810013</v>
      </c>
      <c r="G460" s="65">
        <v>1</v>
      </c>
      <c r="H460" s="67">
        <v>6.8000000000000005E-2</v>
      </c>
      <c r="I460" s="65" t="s">
        <v>11</v>
      </c>
      <c r="J460" s="68" t="s">
        <v>671</v>
      </c>
    </row>
    <row r="461" spans="1:10" s="68" customFormat="1" ht="15" customHeight="1" x14ac:dyDescent="0.3">
      <c r="A461" s="62" t="s">
        <v>651</v>
      </c>
      <c r="B461" s="62" t="s">
        <v>672</v>
      </c>
      <c r="C461" s="63">
        <v>37</v>
      </c>
      <c r="D461" s="64">
        <v>87</v>
      </c>
      <c r="E461" s="65">
        <v>4</v>
      </c>
      <c r="F461" s="66">
        <v>370870035</v>
      </c>
      <c r="G461" s="65">
        <v>1</v>
      </c>
      <c r="H461" s="67">
        <v>6.8000000000000005E-2</v>
      </c>
      <c r="I461" s="65" t="s">
        <v>11</v>
      </c>
      <c r="J461" s="62" t="s">
        <v>654</v>
      </c>
    </row>
    <row r="462" spans="1:10" s="68" customFormat="1" ht="15" customHeight="1" x14ac:dyDescent="0.3">
      <c r="A462" s="62" t="s">
        <v>651</v>
      </c>
      <c r="B462" s="62" t="s">
        <v>673</v>
      </c>
      <c r="C462" s="63">
        <v>37</v>
      </c>
      <c r="D462" s="64">
        <v>101</v>
      </c>
      <c r="E462" s="65">
        <v>4</v>
      </c>
      <c r="F462" s="66">
        <v>371010002</v>
      </c>
      <c r="G462" s="65">
        <v>1</v>
      </c>
      <c r="H462" s="67">
        <v>6.6000000000000003E-2</v>
      </c>
      <c r="I462" s="65" t="s">
        <v>11</v>
      </c>
      <c r="J462" s="68" t="s">
        <v>667</v>
      </c>
    </row>
    <row r="463" spans="1:10" s="68" customFormat="1" ht="15" customHeight="1" x14ac:dyDescent="0.3">
      <c r="A463" s="62" t="s">
        <v>651</v>
      </c>
      <c r="B463" s="62" t="s">
        <v>674</v>
      </c>
      <c r="C463" s="63">
        <v>37</v>
      </c>
      <c r="D463" s="64">
        <v>107</v>
      </c>
      <c r="E463" s="65">
        <v>4</v>
      </c>
      <c r="F463" s="66">
        <v>371070004</v>
      </c>
      <c r="G463" s="65">
        <v>1</v>
      </c>
      <c r="H463" s="67">
        <v>6.5000000000000002E-2</v>
      </c>
      <c r="I463" s="65" t="s">
        <v>11</v>
      </c>
      <c r="J463" s="62" t="s">
        <v>675</v>
      </c>
    </row>
    <row r="464" spans="1:10" s="68" customFormat="1" ht="15" customHeight="1" x14ac:dyDescent="0.3">
      <c r="A464" s="62" t="s">
        <v>651</v>
      </c>
      <c r="B464" s="62" t="s">
        <v>556</v>
      </c>
      <c r="C464" s="63">
        <v>37</v>
      </c>
      <c r="D464" s="64">
        <v>109</v>
      </c>
      <c r="E464" s="65">
        <v>4</v>
      </c>
      <c r="F464" s="66">
        <v>371090004</v>
      </c>
      <c r="G464" s="65">
        <v>1</v>
      </c>
      <c r="H464" s="67">
        <v>6.8000000000000005E-2</v>
      </c>
      <c r="I464" s="65" t="s">
        <v>11</v>
      </c>
      <c r="J464" s="62" t="s">
        <v>676</v>
      </c>
    </row>
    <row r="465" spans="1:10" s="68" customFormat="1" ht="15" customHeight="1" x14ac:dyDescent="0.3">
      <c r="A465" s="62" t="s">
        <v>651</v>
      </c>
      <c r="B465" s="62" t="s">
        <v>300</v>
      </c>
      <c r="C465" s="63">
        <v>37</v>
      </c>
      <c r="D465" s="64">
        <v>113</v>
      </c>
      <c r="E465" s="65">
        <v>4</v>
      </c>
      <c r="F465" s="66">
        <v>371139991</v>
      </c>
      <c r="G465" s="65">
        <v>1</v>
      </c>
      <c r="H465" s="67">
        <v>6.2E-2</v>
      </c>
      <c r="I465" s="65" t="s">
        <v>11</v>
      </c>
    </row>
    <row r="466" spans="1:10" s="68" customFormat="1" ht="15" customHeight="1" x14ac:dyDescent="0.3">
      <c r="A466" s="62" t="s">
        <v>651</v>
      </c>
      <c r="B466" s="62" t="s">
        <v>677</v>
      </c>
      <c r="C466" s="63">
        <v>37</v>
      </c>
      <c r="D466" s="64">
        <v>117</v>
      </c>
      <c r="E466" s="65">
        <v>4</v>
      </c>
      <c r="F466" s="66">
        <v>371170001</v>
      </c>
      <c r="G466" s="65">
        <v>1</v>
      </c>
      <c r="H466" s="67">
        <v>6.4000000000000001E-2</v>
      </c>
      <c r="I466" s="65" t="s">
        <v>11</v>
      </c>
    </row>
    <row r="467" spans="1:10" s="68" customFormat="1" ht="15" customHeight="1" x14ac:dyDescent="0.3">
      <c r="A467" s="62" t="s">
        <v>651</v>
      </c>
      <c r="B467" s="62" t="s">
        <v>678</v>
      </c>
      <c r="C467" s="63">
        <v>37</v>
      </c>
      <c r="D467" s="64">
        <v>119</v>
      </c>
      <c r="E467" s="65">
        <v>4</v>
      </c>
      <c r="F467" s="66">
        <v>371191009</v>
      </c>
      <c r="G467" s="65">
        <v>1</v>
      </c>
      <c r="H467" s="67">
        <v>7.2999999999999995E-2</v>
      </c>
      <c r="I467" s="65" t="s">
        <v>11</v>
      </c>
      <c r="J467" s="68" t="s">
        <v>679</v>
      </c>
    </row>
    <row r="468" spans="1:10" s="68" customFormat="1" ht="15" customHeight="1" x14ac:dyDescent="0.3">
      <c r="A468" s="62" t="s">
        <v>651</v>
      </c>
      <c r="B468" s="62" t="s">
        <v>29</v>
      </c>
      <c r="C468" s="63">
        <v>37</v>
      </c>
      <c r="D468" s="64">
        <v>123</v>
      </c>
      <c r="E468" s="65">
        <v>4</v>
      </c>
      <c r="F468" s="66">
        <v>371239991</v>
      </c>
      <c r="G468" s="65">
        <v>1</v>
      </c>
      <c r="H468" s="67">
        <v>6.3E-2</v>
      </c>
      <c r="I468" s="65" t="s">
        <v>11</v>
      </c>
      <c r="J468" s="62"/>
    </row>
    <row r="469" spans="1:10" s="68" customFormat="1" ht="15" customHeight="1" x14ac:dyDescent="0.3">
      <c r="A469" s="62" t="s">
        <v>651</v>
      </c>
      <c r="B469" s="62" t="s">
        <v>680</v>
      </c>
      <c r="C469" s="63">
        <v>37</v>
      </c>
      <c r="D469" s="64">
        <v>129</v>
      </c>
      <c r="E469" s="65">
        <v>4</v>
      </c>
      <c r="F469" s="66">
        <v>371290002</v>
      </c>
      <c r="G469" s="65">
        <v>1</v>
      </c>
      <c r="H469" s="67">
        <v>6.3E-2</v>
      </c>
      <c r="I469" s="65" t="s">
        <v>11</v>
      </c>
      <c r="J469" s="62" t="s">
        <v>681</v>
      </c>
    </row>
    <row r="470" spans="1:10" s="68" customFormat="1" ht="15" customHeight="1" x14ac:dyDescent="0.3">
      <c r="A470" s="62" t="s">
        <v>651</v>
      </c>
      <c r="B470" s="62" t="s">
        <v>682</v>
      </c>
      <c r="C470" s="63">
        <v>37</v>
      </c>
      <c r="D470" s="64">
        <v>145</v>
      </c>
      <c r="E470" s="65">
        <v>4</v>
      </c>
      <c r="F470" s="66">
        <v>371450003</v>
      </c>
      <c r="G470" s="65">
        <v>1</v>
      </c>
      <c r="H470" s="67">
        <v>6.6000000000000003E-2</v>
      </c>
      <c r="I470" s="65" t="s">
        <v>11</v>
      </c>
      <c r="J470" s="62" t="s">
        <v>658</v>
      </c>
    </row>
    <row r="471" spans="1:10" s="68" customFormat="1" ht="15" customHeight="1" x14ac:dyDescent="0.3">
      <c r="A471" s="62" t="s">
        <v>651</v>
      </c>
      <c r="B471" s="62" t="s">
        <v>683</v>
      </c>
      <c r="C471" s="63">
        <v>37</v>
      </c>
      <c r="D471" s="64">
        <v>147</v>
      </c>
      <c r="E471" s="65">
        <v>4</v>
      </c>
      <c r="F471" s="66">
        <v>371470006</v>
      </c>
      <c r="G471" s="65">
        <v>1</v>
      </c>
      <c r="H471" s="67">
        <v>6.5000000000000002E-2</v>
      </c>
      <c r="I471" s="65" t="s">
        <v>11</v>
      </c>
      <c r="J471" s="62" t="s">
        <v>684</v>
      </c>
    </row>
    <row r="472" spans="1:10" s="68" customFormat="1" ht="15" customHeight="1" x14ac:dyDescent="0.3">
      <c r="A472" s="62" t="s">
        <v>651</v>
      </c>
      <c r="B472" s="62" t="s">
        <v>591</v>
      </c>
      <c r="C472" s="63">
        <v>37</v>
      </c>
      <c r="D472" s="64">
        <v>157</v>
      </c>
      <c r="E472" s="65">
        <v>4</v>
      </c>
      <c r="F472" s="66">
        <v>371570099</v>
      </c>
      <c r="G472" s="65">
        <v>1</v>
      </c>
      <c r="H472" s="67">
        <v>6.7000000000000004E-2</v>
      </c>
      <c r="I472" s="65" t="s">
        <v>11</v>
      </c>
      <c r="J472" s="62" t="s">
        <v>671</v>
      </c>
    </row>
    <row r="473" spans="1:10" s="68" customFormat="1" ht="15" customHeight="1" x14ac:dyDescent="0.3">
      <c r="A473" s="62" t="s">
        <v>651</v>
      </c>
      <c r="B473" s="62" t="s">
        <v>685</v>
      </c>
      <c r="C473" s="63">
        <v>37</v>
      </c>
      <c r="D473" s="64">
        <v>159</v>
      </c>
      <c r="E473" s="65">
        <v>4</v>
      </c>
      <c r="F473" s="66">
        <v>371590021</v>
      </c>
      <c r="G473" s="65">
        <v>1</v>
      </c>
      <c r="H473" s="67">
        <v>6.8000000000000005E-2</v>
      </c>
      <c r="I473" s="65" t="s">
        <v>11</v>
      </c>
      <c r="J473" s="62" t="s">
        <v>686</v>
      </c>
    </row>
    <row r="474" spans="1:10" s="68" customFormat="1" ht="15" customHeight="1" x14ac:dyDescent="0.3">
      <c r="A474" s="62" t="s">
        <v>651</v>
      </c>
      <c r="B474" s="62" t="s">
        <v>687</v>
      </c>
      <c r="C474" s="63">
        <v>37</v>
      </c>
      <c r="D474" s="64">
        <v>173</v>
      </c>
      <c r="E474" s="65">
        <v>4</v>
      </c>
      <c r="F474" s="66">
        <v>371730007</v>
      </c>
      <c r="G474" s="65">
        <v>1</v>
      </c>
      <c r="H474" s="67">
        <v>5.8000000000000003E-2</v>
      </c>
      <c r="I474" s="65" t="s">
        <v>11</v>
      </c>
      <c r="J474" s="62"/>
    </row>
    <row r="475" spans="1:10" s="68" customFormat="1" ht="15" customHeight="1" x14ac:dyDescent="0.3">
      <c r="A475" s="62" t="s">
        <v>651</v>
      </c>
      <c r="B475" s="62" t="s">
        <v>688</v>
      </c>
      <c r="C475" s="63">
        <v>37</v>
      </c>
      <c r="D475" s="64">
        <v>179</v>
      </c>
      <c r="E475" s="65">
        <v>4</v>
      </c>
      <c r="F475" s="66">
        <v>371790003</v>
      </c>
      <c r="G475" s="65">
        <v>1</v>
      </c>
      <c r="H475" s="67">
        <v>6.8000000000000005E-2</v>
      </c>
      <c r="I475" s="65" t="s">
        <v>11</v>
      </c>
      <c r="J475" s="62" t="s">
        <v>679</v>
      </c>
    </row>
    <row r="476" spans="1:10" s="68" customFormat="1" ht="15" customHeight="1" x14ac:dyDescent="0.3">
      <c r="A476" s="62" t="s">
        <v>651</v>
      </c>
      <c r="B476" s="62" t="s">
        <v>689</v>
      </c>
      <c r="C476" s="63">
        <v>37</v>
      </c>
      <c r="D476" s="64">
        <v>183</v>
      </c>
      <c r="E476" s="65">
        <v>4</v>
      </c>
      <c r="F476" s="66">
        <v>371830014</v>
      </c>
      <c r="G476" s="65">
        <v>1</v>
      </c>
      <c r="H476" s="67">
        <v>6.5000000000000002E-2</v>
      </c>
      <c r="I476" s="65" t="s">
        <v>11</v>
      </c>
      <c r="J476" s="62" t="s">
        <v>667</v>
      </c>
    </row>
    <row r="477" spans="1:10" s="68" customFormat="1" ht="15" customHeight="1" x14ac:dyDescent="0.3">
      <c r="A477" s="62" t="s">
        <v>651</v>
      </c>
      <c r="B477" s="62" t="s">
        <v>690</v>
      </c>
      <c r="C477" s="63">
        <v>37</v>
      </c>
      <c r="D477" s="64">
        <v>199</v>
      </c>
      <c r="E477" s="65">
        <v>4</v>
      </c>
      <c r="F477" s="66">
        <v>371990004</v>
      </c>
      <c r="G477" s="65">
        <v>1</v>
      </c>
      <c r="H477" s="67">
        <v>6.6000000000000003E-2</v>
      </c>
      <c r="I477" s="65" t="s">
        <v>11</v>
      </c>
      <c r="J477" s="62"/>
    </row>
    <row r="478" spans="1:10" s="68" customFormat="1" ht="15" customHeight="1" x14ac:dyDescent="0.3">
      <c r="A478" s="62" t="s">
        <v>691</v>
      </c>
      <c r="B478" s="62" t="s">
        <v>692</v>
      </c>
      <c r="C478" s="63">
        <v>38</v>
      </c>
      <c r="D478" s="64">
        <v>7</v>
      </c>
      <c r="E478" s="65">
        <v>8</v>
      </c>
      <c r="F478" s="66">
        <v>380070002</v>
      </c>
      <c r="G478" s="65">
        <v>1</v>
      </c>
      <c r="H478" s="67">
        <v>5.6000000000000001E-2</v>
      </c>
      <c r="I478" s="65" t="s">
        <v>11</v>
      </c>
      <c r="J478" s="62" t="s">
        <v>693</v>
      </c>
    </row>
    <row r="479" spans="1:10" s="68" customFormat="1" ht="15" customHeight="1" x14ac:dyDescent="0.3">
      <c r="A479" s="62" t="s">
        <v>691</v>
      </c>
      <c r="B479" s="62" t="s">
        <v>694</v>
      </c>
      <c r="C479" s="63">
        <v>38</v>
      </c>
      <c r="D479" s="64">
        <v>13</v>
      </c>
      <c r="E479" s="65">
        <v>8</v>
      </c>
      <c r="F479" s="66">
        <v>380130004</v>
      </c>
      <c r="G479" s="65">
        <v>1</v>
      </c>
      <c r="H479" s="67">
        <v>5.7000000000000002E-2</v>
      </c>
      <c r="I479" s="65" t="s">
        <v>11</v>
      </c>
      <c r="J479" s="62"/>
    </row>
    <row r="480" spans="1:10" s="68" customFormat="1" ht="15" customHeight="1" x14ac:dyDescent="0.3">
      <c r="A480" s="62" t="s">
        <v>691</v>
      </c>
      <c r="B480" s="62" t="s">
        <v>695</v>
      </c>
      <c r="C480" s="63">
        <v>38</v>
      </c>
      <c r="D480" s="64">
        <v>15</v>
      </c>
      <c r="E480" s="65">
        <v>8</v>
      </c>
      <c r="F480" s="66">
        <v>380150003</v>
      </c>
      <c r="G480" s="65">
        <v>1</v>
      </c>
      <c r="H480" s="67">
        <v>5.8999999999999997E-2</v>
      </c>
      <c r="I480" s="65" t="s">
        <v>11</v>
      </c>
      <c r="J480" s="62" t="s">
        <v>696</v>
      </c>
    </row>
    <row r="481" spans="1:10" s="68" customFormat="1" ht="15" customHeight="1" x14ac:dyDescent="0.3">
      <c r="A481" s="62" t="s">
        <v>691</v>
      </c>
      <c r="B481" s="62" t="s">
        <v>483</v>
      </c>
      <c r="C481" s="63">
        <v>38</v>
      </c>
      <c r="D481" s="64">
        <v>17</v>
      </c>
      <c r="E481" s="65">
        <v>8</v>
      </c>
      <c r="F481" s="66">
        <v>380171004</v>
      </c>
      <c r="G481" s="65">
        <v>1</v>
      </c>
      <c r="H481" s="67">
        <v>0.06</v>
      </c>
      <c r="I481" s="65" t="s">
        <v>11</v>
      </c>
      <c r="J481" s="62" t="s">
        <v>697</v>
      </c>
    </row>
    <row r="482" spans="1:10" s="68" customFormat="1" ht="15" customHeight="1" x14ac:dyDescent="0.3">
      <c r="A482" s="62" t="s">
        <v>691</v>
      </c>
      <c r="B482" s="62" t="s">
        <v>698</v>
      </c>
      <c r="C482" s="63">
        <v>38</v>
      </c>
      <c r="D482" s="64">
        <v>25</v>
      </c>
      <c r="E482" s="65">
        <v>8</v>
      </c>
      <c r="F482" s="66">
        <v>380250003</v>
      </c>
      <c r="G482" s="65">
        <v>1</v>
      </c>
      <c r="H482" s="67">
        <v>5.7000000000000002E-2</v>
      </c>
      <c r="I482" s="65" t="s">
        <v>11</v>
      </c>
      <c r="J482" s="62"/>
    </row>
    <row r="483" spans="1:10" s="68" customFormat="1" ht="15" customHeight="1" x14ac:dyDescent="0.3">
      <c r="A483" s="62" t="s">
        <v>691</v>
      </c>
      <c r="B483" s="62" t="s">
        <v>699</v>
      </c>
      <c r="C483" s="63">
        <v>38</v>
      </c>
      <c r="D483" s="64">
        <v>53</v>
      </c>
      <c r="E483" s="65">
        <v>8</v>
      </c>
      <c r="F483" s="66">
        <v>380530002</v>
      </c>
      <c r="G483" s="65">
        <v>1</v>
      </c>
      <c r="H483" s="67">
        <v>5.7000000000000002E-2</v>
      </c>
      <c r="I483" s="65" t="s">
        <v>11</v>
      </c>
      <c r="J483" s="62"/>
    </row>
    <row r="484" spans="1:10" s="68" customFormat="1" ht="15" customHeight="1" x14ac:dyDescent="0.3">
      <c r="A484" s="62" t="s">
        <v>691</v>
      </c>
      <c r="B484" s="62" t="s">
        <v>600</v>
      </c>
      <c r="C484" s="63">
        <v>38</v>
      </c>
      <c r="D484" s="64">
        <v>57</v>
      </c>
      <c r="E484" s="65">
        <v>8</v>
      </c>
      <c r="F484" s="66">
        <v>380570004</v>
      </c>
      <c r="G484" s="65">
        <v>1</v>
      </c>
      <c r="H484" s="67">
        <v>5.8000000000000003E-2</v>
      </c>
      <c r="I484" s="65" t="s">
        <v>11</v>
      </c>
      <c r="J484" s="62"/>
    </row>
    <row r="485" spans="1:10" s="68" customFormat="1" ht="15" customHeight="1" x14ac:dyDescent="0.3">
      <c r="A485" s="62" t="s">
        <v>691</v>
      </c>
      <c r="B485" s="62" t="s">
        <v>700</v>
      </c>
      <c r="C485" s="63">
        <v>38</v>
      </c>
      <c r="D485" s="64">
        <v>65</v>
      </c>
      <c r="E485" s="65">
        <v>8</v>
      </c>
      <c r="F485" s="66">
        <v>380650002</v>
      </c>
      <c r="G485" s="65">
        <v>1</v>
      </c>
      <c r="H485" s="67">
        <v>5.8999999999999997E-2</v>
      </c>
      <c r="I485" s="65" t="s">
        <v>11</v>
      </c>
      <c r="J485" s="62"/>
    </row>
    <row r="486" spans="1:10" s="68" customFormat="1" ht="15" customHeight="1" x14ac:dyDescent="0.3">
      <c r="A486" s="62" t="s">
        <v>701</v>
      </c>
      <c r="B486" s="62" t="s">
        <v>315</v>
      </c>
      <c r="C486" s="63">
        <v>39</v>
      </c>
      <c r="D486" s="64">
        <v>3</v>
      </c>
      <c r="E486" s="65">
        <v>5</v>
      </c>
      <c r="F486" s="66">
        <v>390030009</v>
      </c>
      <c r="G486" s="65">
        <v>1</v>
      </c>
      <c r="H486" s="67">
        <v>7.0999999999999994E-2</v>
      </c>
      <c r="I486" s="65" t="s">
        <v>11</v>
      </c>
      <c r="J486" s="62" t="s">
        <v>702</v>
      </c>
    </row>
    <row r="487" spans="1:10" s="68" customFormat="1" ht="15" customHeight="1" x14ac:dyDescent="0.3">
      <c r="A487" s="62" t="s">
        <v>701</v>
      </c>
      <c r="B487" s="62" t="s">
        <v>703</v>
      </c>
      <c r="C487" s="63">
        <v>39</v>
      </c>
      <c r="D487" s="64">
        <v>7</v>
      </c>
      <c r="E487" s="65">
        <v>5</v>
      </c>
      <c r="F487" s="66">
        <v>390071001</v>
      </c>
      <c r="G487" s="65">
        <v>1</v>
      </c>
      <c r="H487" s="67">
        <v>7.1999999999999995E-2</v>
      </c>
      <c r="I487" s="65" t="s">
        <v>11</v>
      </c>
      <c r="J487" s="62" t="s">
        <v>704</v>
      </c>
    </row>
    <row r="488" spans="1:10" s="68" customFormat="1" ht="15" customHeight="1" x14ac:dyDescent="0.3">
      <c r="A488" s="62" t="s">
        <v>701</v>
      </c>
      <c r="B488" s="62" t="s">
        <v>705</v>
      </c>
      <c r="C488" s="63">
        <v>39</v>
      </c>
      <c r="D488" s="64">
        <v>17</v>
      </c>
      <c r="E488" s="65">
        <v>5</v>
      </c>
      <c r="F488" s="66">
        <v>390179991</v>
      </c>
      <c r="G488" s="65">
        <v>1</v>
      </c>
      <c r="H488" s="67">
        <v>7.3999999999999996E-2</v>
      </c>
      <c r="I488" s="65" t="s">
        <v>11</v>
      </c>
      <c r="J488" s="62" t="s">
        <v>381</v>
      </c>
    </row>
    <row r="489" spans="1:10" s="68" customFormat="1" ht="15" customHeight="1" x14ac:dyDescent="0.3">
      <c r="A489" s="62" t="s">
        <v>701</v>
      </c>
      <c r="B489" s="62" t="s">
        <v>321</v>
      </c>
      <c r="C489" s="63">
        <v>39</v>
      </c>
      <c r="D489" s="64">
        <v>23</v>
      </c>
      <c r="E489" s="65">
        <v>5</v>
      </c>
      <c r="F489" s="66">
        <v>390230001</v>
      </c>
      <c r="G489" s="65">
        <v>1</v>
      </c>
      <c r="H489" s="67">
        <v>7.0999999999999994E-2</v>
      </c>
      <c r="I489" s="65" t="s">
        <v>11</v>
      </c>
      <c r="J489" s="62" t="s">
        <v>706</v>
      </c>
    </row>
    <row r="490" spans="1:10" s="68" customFormat="1" ht="15" customHeight="1" x14ac:dyDescent="0.3">
      <c r="A490" s="62" t="s">
        <v>701</v>
      </c>
      <c r="B490" s="62" t="s">
        <v>707</v>
      </c>
      <c r="C490" s="63">
        <v>39</v>
      </c>
      <c r="D490" s="64">
        <v>25</v>
      </c>
      <c r="E490" s="65">
        <v>5</v>
      </c>
      <c r="F490" s="66">
        <v>390250022</v>
      </c>
      <c r="G490" s="65">
        <v>1</v>
      </c>
      <c r="H490" s="67">
        <v>7.4999999999999997E-2</v>
      </c>
      <c r="I490" s="65" t="s">
        <v>11</v>
      </c>
      <c r="J490" s="62" t="s">
        <v>381</v>
      </c>
    </row>
    <row r="491" spans="1:10" s="68" customFormat="1" ht="15" customHeight="1" x14ac:dyDescent="0.3">
      <c r="A491" s="62" t="s">
        <v>701</v>
      </c>
      <c r="B491" s="62" t="s">
        <v>355</v>
      </c>
      <c r="C491" s="63">
        <v>39</v>
      </c>
      <c r="D491" s="64">
        <v>27</v>
      </c>
      <c r="E491" s="65">
        <v>5</v>
      </c>
      <c r="F491" s="66">
        <v>390271002</v>
      </c>
      <c r="G491" s="65">
        <v>1</v>
      </c>
      <c r="H491" s="67">
        <v>7.2999999999999995E-2</v>
      </c>
      <c r="I491" s="65" t="s">
        <v>11</v>
      </c>
      <c r="J491" s="62" t="s">
        <v>708</v>
      </c>
    </row>
    <row r="492" spans="1:10" s="68" customFormat="1" ht="15" customHeight="1" x14ac:dyDescent="0.3">
      <c r="A492" s="62" t="s">
        <v>701</v>
      </c>
      <c r="B492" s="62" t="s">
        <v>709</v>
      </c>
      <c r="C492" s="63">
        <v>39</v>
      </c>
      <c r="D492" s="64">
        <v>35</v>
      </c>
      <c r="E492" s="65">
        <v>5</v>
      </c>
      <c r="F492" s="66">
        <v>390350034</v>
      </c>
      <c r="G492" s="65">
        <v>1</v>
      </c>
      <c r="H492" s="67">
        <v>7.4999999999999997E-2</v>
      </c>
      <c r="I492" s="65" t="s">
        <v>11</v>
      </c>
      <c r="J492" s="62" t="s">
        <v>710</v>
      </c>
    </row>
    <row r="493" spans="1:10" s="68" customFormat="1" ht="15" customHeight="1" x14ac:dyDescent="0.3">
      <c r="A493" s="62" t="s">
        <v>701</v>
      </c>
      <c r="B493" s="62" t="s">
        <v>190</v>
      </c>
      <c r="C493" s="63">
        <v>39</v>
      </c>
      <c r="D493" s="64">
        <v>41</v>
      </c>
      <c r="E493" s="65">
        <v>5</v>
      </c>
      <c r="F493" s="66">
        <v>390410002</v>
      </c>
      <c r="G493" s="65">
        <v>1</v>
      </c>
      <c r="H493" s="67">
        <v>7.0999999999999994E-2</v>
      </c>
      <c r="I493" s="65" t="s">
        <v>11</v>
      </c>
      <c r="J493" s="62" t="s">
        <v>711</v>
      </c>
    </row>
    <row r="494" spans="1:10" s="68" customFormat="1" ht="15" customHeight="1" x14ac:dyDescent="0.3">
      <c r="A494" s="62" t="s">
        <v>701</v>
      </c>
      <c r="B494" s="62" t="s">
        <v>393</v>
      </c>
      <c r="C494" s="63">
        <v>39</v>
      </c>
      <c r="D494" s="64">
        <v>47</v>
      </c>
      <c r="E494" s="65">
        <v>5</v>
      </c>
      <c r="F494" s="66">
        <v>390479991</v>
      </c>
      <c r="G494" s="65">
        <v>1</v>
      </c>
      <c r="H494" s="67">
        <v>7.0000000000000007E-2</v>
      </c>
      <c r="I494" s="65" t="s">
        <v>11</v>
      </c>
      <c r="J494" s="62" t="s">
        <v>712</v>
      </c>
    </row>
    <row r="495" spans="1:10" s="68" customFormat="1" ht="15" customHeight="1" x14ac:dyDescent="0.3">
      <c r="A495" s="62" t="s">
        <v>701</v>
      </c>
      <c r="B495" s="62" t="s">
        <v>666</v>
      </c>
      <c r="C495" s="63">
        <v>39</v>
      </c>
      <c r="D495" s="64">
        <v>49</v>
      </c>
      <c r="E495" s="65">
        <v>5</v>
      </c>
      <c r="F495" s="66">
        <v>390490029</v>
      </c>
      <c r="G495" s="65">
        <v>1</v>
      </c>
      <c r="H495" s="67">
        <v>7.4999999999999997E-2</v>
      </c>
      <c r="I495" s="65" t="s">
        <v>11</v>
      </c>
      <c r="J495" s="62" t="s">
        <v>711</v>
      </c>
    </row>
    <row r="496" spans="1:10" s="68" customFormat="1" ht="15" customHeight="1" x14ac:dyDescent="0.3">
      <c r="A496" s="62" t="s">
        <v>701</v>
      </c>
      <c r="B496" s="62" t="s">
        <v>713</v>
      </c>
      <c r="C496" s="63">
        <v>39</v>
      </c>
      <c r="D496" s="64">
        <v>55</v>
      </c>
      <c r="E496" s="65">
        <v>5</v>
      </c>
      <c r="F496" s="66">
        <v>390550004</v>
      </c>
      <c r="G496" s="65">
        <v>1</v>
      </c>
      <c r="H496" s="67">
        <v>7.0000000000000007E-2</v>
      </c>
      <c r="I496" s="65" t="s">
        <v>11</v>
      </c>
      <c r="J496" s="62" t="s">
        <v>710</v>
      </c>
    </row>
    <row r="497" spans="1:10" s="68" customFormat="1" ht="15" customHeight="1" x14ac:dyDescent="0.3">
      <c r="A497" s="62" t="s">
        <v>701</v>
      </c>
      <c r="B497" s="62" t="s">
        <v>327</v>
      </c>
      <c r="C497" s="63">
        <v>39</v>
      </c>
      <c r="D497" s="64">
        <v>57</v>
      </c>
      <c r="E497" s="65">
        <v>5</v>
      </c>
      <c r="F497" s="66">
        <v>390570006</v>
      </c>
      <c r="G497" s="65">
        <v>1</v>
      </c>
      <c r="H497" s="67">
        <v>6.9000000000000006E-2</v>
      </c>
      <c r="I497" s="65" t="s">
        <v>11</v>
      </c>
      <c r="J497" s="62" t="s">
        <v>714</v>
      </c>
    </row>
    <row r="498" spans="1:10" s="68" customFormat="1" ht="15" customHeight="1" x14ac:dyDescent="0.3">
      <c r="A498" s="62" t="s">
        <v>701</v>
      </c>
      <c r="B498" s="62" t="s">
        <v>291</v>
      </c>
      <c r="C498" s="63">
        <v>39</v>
      </c>
      <c r="D498" s="64">
        <v>61</v>
      </c>
      <c r="E498" s="65">
        <v>5</v>
      </c>
      <c r="F498" s="66">
        <v>390610006</v>
      </c>
      <c r="G498" s="65">
        <v>1</v>
      </c>
      <c r="H498" s="67">
        <v>7.4999999999999997E-2</v>
      </c>
      <c r="I498" s="65" t="s">
        <v>11</v>
      </c>
      <c r="J498" s="62" t="s">
        <v>381</v>
      </c>
    </row>
    <row r="499" spans="1:10" s="68" customFormat="1" ht="15" customHeight="1" x14ac:dyDescent="0.3">
      <c r="A499" s="62" t="s">
        <v>701</v>
      </c>
      <c r="B499" s="62" t="s">
        <v>23</v>
      </c>
      <c r="C499" s="63">
        <v>39</v>
      </c>
      <c r="D499" s="64">
        <v>81</v>
      </c>
      <c r="E499" s="65">
        <v>5</v>
      </c>
      <c r="F499" s="66">
        <v>390810017</v>
      </c>
      <c r="G499" s="65">
        <v>1</v>
      </c>
      <c r="H499" s="67">
        <v>7.0000000000000007E-2</v>
      </c>
      <c r="I499" s="65" t="s">
        <v>11</v>
      </c>
      <c r="J499" s="68" t="s">
        <v>715</v>
      </c>
    </row>
    <row r="500" spans="1:10" s="68" customFormat="1" ht="15" customHeight="1" x14ac:dyDescent="0.3">
      <c r="A500" s="62" t="s">
        <v>701</v>
      </c>
      <c r="B500" s="62" t="s">
        <v>335</v>
      </c>
      <c r="C500" s="63">
        <v>39</v>
      </c>
      <c r="D500" s="64">
        <v>83</v>
      </c>
      <c r="E500" s="65">
        <v>5</v>
      </c>
      <c r="F500" s="66">
        <v>390830002</v>
      </c>
      <c r="G500" s="65">
        <v>1</v>
      </c>
      <c r="H500" s="67">
        <v>6.9000000000000006E-2</v>
      </c>
      <c r="I500" s="65" t="s">
        <v>11</v>
      </c>
      <c r="J500" s="62" t="s">
        <v>716</v>
      </c>
    </row>
    <row r="501" spans="1:10" s="68" customFormat="1" ht="15" customHeight="1" x14ac:dyDescent="0.3">
      <c r="A501" s="62" t="s">
        <v>701</v>
      </c>
      <c r="B501" s="62" t="s">
        <v>95</v>
      </c>
      <c r="C501" s="63">
        <v>39</v>
      </c>
      <c r="D501" s="64">
        <v>85</v>
      </c>
      <c r="E501" s="65">
        <v>5</v>
      </c>
      <c r="F501" s="66">
        <v>390850003</v>
      </c>
      <c r="G501" s="65">
        <v>1</v>
      </c>
      <c r="H501" s="67">
        <v>7.8E-2</v>
      </c>
      <c r="I501" s="65" t="s">
        <v>50</v>
      </c>
      <c r="J501" s="62" t="s">
        <v>710</v>
      </c>
    </row>
    <row r="502" spans="1:10" s="68" customFormat="1" ht="15" customHeight="1" x14ac:dyDescent="0.3">
      <c r="A502" s="62" t="s">
        <v>701</v>
      </c>
      <c r="B502" s="62" t="s">
        <v>717</v>
      </c>
      <c r="C502" s="63">
        <v>39</v>
      </c>
      <c r="D502" s="64">
        <v>87</v>
      </c>
      <c r="E502" s="65">
        <v>5</v>
      </c>
      <c r="F502" s="66">
        <v>390870012</v>
      </c>
      <c r="G502" s="65">
        <v>1</v>
      </c>
      <c r="H502" s="67">
        <v>6.6000000000000003E-2</v>
      </c>
      <c r="I502" s="65" t="s">
        <v>11</v>
      </c>
      <c r="J502" s="62" t="s">
        <v>383</v>
      </c>
    </row>
    <row r="503" spans="1:10" s="68" customFormat="1" ht="15" customHeight="1" x14ac:dyDescent="0.3">
      <c r="A503" s="62" t="s">
        <v>701</v>
      </c>
      <c r="B503" s="62" t="s">
        <v>718</v>
      </c>
      <c r="C503" s="63">
        <v>39</v>
      </c>
      <c r="D503" s="64">
        <v>89</v>
      </c>
      <c r="E503" s="65">
        <v>5</v>
      </c>
      <c r="F503" s="66">
        <v>390890005</v>
      </c>
      <c r="G503" s="65">
        <v>1</v>
      </c>
      <c r="H503" s="67">
        <v>6.9000000000000006E-2</v>
      </c>
      <c r="I503" s="65" t="s">
        <v>11</v>
      </c>
      <c r="J503" s="62" t="s">
        <v>711</v>
      </c>
    </row>
    <row r="504" spans="1:10" s="68" customFormat="1" ht="15" customHeight="1" x14ac:dyDescent="0.3">
      <c r="A504" s="62" t="s">
        <v>701</v>
      </c>
      <c r="B504" s="62" t="s">
        <v>719</v>
      </c>
      <c r="C504" s="63">
        <v>39</v>
      </c>
      <c r="D504" s="64">
        <v>93</v>
      </c>
      <c r="E504" s="65">
        <v>5</v>
      </c>
      <c r="F504" s="66">
        <v>390930018</v>
      </c>
      <c r="G504" s="65">
        <v>1</v>
      </c>
      <c r="H504" s="67">
        <v>6.9000000000000006E-2</v>
      </c>
      <c r="I504" s="65" t="s">
        <v>11</v>
      </c>
      <c r="J504" s="62" t="s">
        <v>710</v>
      </c>
    </row>
    <row r="505" spans="1:10" s="68" customFormat="1" ht="15" customHeight="1" x14ac:dyDescent="0.3">
      <c r="A505" s="62" t="s">
        <v>701</v>
      </c>
      <c r="B505" s="62" t="s">
        <v>720</v>
      </c>
      <c r="C505" s="63">
        <v>39</v>
      </c>
      <c r="D505" s="64">
        <v>95</v>
      </c>
      <c r="E505" s="65">
        <v>5</v>
      </c>
      <c r="F505" s="66">
        <v>390950024</v>
      </c>
      <c r="G505" s="65">
        <v>1</v>
      </c>
      <c r="H505" s="67">
        <v>7.0999999999999994E-2</v>
      </c>
      <c r="I505" s="65" t="s">
        <v>11</v>
      </c>
      <c r="J505" s="68" t="s">
        <v>721</v>
      </c>
    </row>
    <row r="506" spans="1:10" s="68" customFormat="1" ht="15" customHeight="1" x14ac:dyDescent="0.3">
      <c r="A506" s="62" t="s">
        <v>701</v>
      </c>
      <c r="B506" s="62" t="s">
        <v>25</v>
      </c>
      <c r="C506" s="63">
        <v>39</v>
      </c>
      <c r="D506" s="64">
        <v>97</v>
      </c>
      <c r="E506" s="65">
        <v>5</v>
      </c>
      <c r="F506" s="66">
        <v>390970007</v>
      </c>
      <c r="G506" s="65">
        <v>1</v>
      </c>
      <c r="H506" s="67">
        <v>7.0999999999999994E-2</v>
      </c>
      <c r="I506" s="65" t="s">
        <v>11</v>
      </c>
      <c r="J506" s="62" t="s">
        <v>711</v>
      </c>
    </row>
    <row r="507" spans="1:10" s="68" customFormat="1" ht="15" customHeight="1" x14ac:dyDescent="0.3">
      <c r="A507" s="62" t="s">
        <v>701</v>
      </c>
      <c r="B507" s="62" t="s">
        <v>722</v>
      </c>
      <c r="C507" s="63">
        <v>39</v>
      </c>
      <c r="D507" s="64">
        <v>99</v>
      </c>
      <c r="E507" s="65">
        <v>5</v>
      </c>
      <c r="F507" s="66">
        <v>390990013</v>
      </c>
      <c r="G507" s="65">
        <v>1</v>
      </c>
      <c r="H507" s="67">
        <v>6.8000000000000005E-2</v>
      </c>
      <c r="I507" s="65" t="s">
        <v>11</v>
      </c>
      <c r="J507" s="62" t="s">
        <v>723</v>
      </c>
    </row>
    <row r="508" spans="1:10" s="68" customFormat="1" ht="15" customHeight="1" x14ac:dyDescent="0.3">
      <c r="A508" s="62" t="s">
        <v>701</v>
      </c>
      <c r="B508" s="62" t="s">
        <v>724</v>
      </c>
      <c r="C508" s="63">
        <v>39</v>
      </c>
      <c r="D508" s="64">
        <v>103</v>
      </c>
      <c r="E508" s="65">
        <v>5</v>
      </c>
      <c r="F508" s="66">
        <v>391030004</v>
      </c>
      <c r="G508" s="65">
        <v>1</v>
      </c>
      <c r="H508" s="67">
        <v>6.7000000000000004E-2</v>
      </c>
      <c r="I508" s="65" t="s">
        <v>11</v>
      </c>
      <c r="J508" s="68" t="s">
        <v>710</v>
      </c>
    </row>
    <row r="509" spans="1:10" s="68" customFormat="1" ht="15" customHeight="1" x14ac:dyDescent="0.3">
      <c r="A509" s="62" t="s">
        <v>701</v>
      </c>
      <c r="B509" s="62" t="s">
        <v>725</v>
      </c>
      <c r="C509" s="63">
        <v>39</v>
      </c>
      <c r="D509" s="64">
        <v>109</v>
      </c>
      <c r="E509" s="65">
        <v>5</v>
      </c>
      <c r="F509" s="66">
        <v>391090005</v>
      </c>
      <c r="G509" s="65">
        <v>1</v>
      </c>
      <c r="H509" s="67">
        <v>7.0999999999999994E-2</v>
      </c>
      <c r="I509" s="65" t="s">
        <v>11</v>
      </c>
      <c r="J509" s="68" t="s">
        <v>714</v>
      </c>
    </row>
    <row r="510" spans="1:10" s="68" customFormat="1" ht="15" customHeight="1" x14ac:dyDescent="0.3">
      <c r="A510" s="62" t="s">
        <v>701</v>
      </c>
      <c r="B510" s="62" t="s">
        <v>29</v>
      </c>
      <c r="C510" s="63">
        <v>39</v>
      </c>
      <c r="D510" s="64">
        <v>113</v>
      </c>
      <c r="E510" s="65">
        <v>5</v>
      </c>
      <c r="F510" s="66">
        <v>391130037</v>
      </c>
      <c r="G510" s="65">
        <v>1</v>
      </c>
      <c r="H510" s="67">
        <v>7.1999999999999995E-2</v>
      </c>
      <c r="I510" s="65" t="s">
        <v>11</v>
      </c>
      <c r="J510" s="62" t="s">
        <v>714</v>
      </c>
    </row>
    <row r="511" spans="1:10" s="68" customFormat="1" ht="15" customHeight="1" x14ac:dyDescent="0.3">
      <c r="A511" s="62" t="s">
        <v>701</v>
      </c>
      <c r="B511" s="62" t="s">
        <v>726</v>
      </c>
      <c r="C511" s="63">
        <v>39</v>
      </c>
      <c r="D511" s="64">
        <v>133</v>
      </c>
      <c r="E511" s="65">
        <v>5</v>
      </c>
      <c r="F511" s="66">
        <v>391331001</v>
      </c>
      <c r="G511" s="65">
        <v>1</v>
      </c>
      <c r="H511" s="67">
        <v>6.4000000000000001E-2</v>
      </c>
      <c r="I511" s="65" t="s">
        <v>11</v>
      </c>
      <c r="J511" s="62" t="s">
        <v>727</v>
      </c>
    </row>
    <row r="512" spans="1:10" s="68" customFormat="1" ht="15" customHeight="1" x14ac:dyDescent="0.3">
      <c r="A512" s="62" t="s">
        <v>701</v>
      </c>
      <c r="B512" s="62" t="s">
        <v>728</v>
      </c>
      <c r="C512" s="63">
        <v>39</v>
      </c>
      <c r="D512" s="64">
        <v>135</v>
      </c>
      <c r="E512" s="65">
        <v>5</v>
      </c>
      <c r="F512" s="66">
        <v>391351001</v>
      </c>
      <c r="G512" s="65">
        <v>1</v>
      </c>
      <c r="H512" s="67">
        <v>6.9000000000000006E-2</v>
      </c>
      <c r="I512" s="65" t="s">
        <v>11</v>
      </c>
      <c r="J512" s="62" t="s">
        <v>714</v>
      </c>
    </row>
    <row r="513" spans="1:10" s="68" customFormat="1" ht="15" customHeight="1" x14ac:dyDescent="0.3">
      <c r="A513" s="62" t="s">
        <v>701</v>
      </c>
      <c r="B513" s="62" t="s">
        <v>729</v>
      </c>
      <c r="C513" s="63">
        <v>39</v>
      </c>
      <c r="D513" s="64">
        <v>151</v>
      </c>
      <c r="E513" s="65">
        <v>5</v>
      </c>
      <c r="F513" s="66">
        <v>391510016</v>
      </c>
      <c r="G513" s="65">
        <v>1</v>
      </c>
      <c r="H513" s="67">
        <v>7.0000000000000007E-2</v>
      </c>
      <c r="I513" s="65" t="s">
        <v>11</v>
      </c>
      <c r="J513" s="62" t="s">
        <v>730</v>
      </c>
    </row>
    <row r="514" spans="1:10" s="68" customFormat="1" ht="15" customHeight="1" x14ac:dyDescent="0.3">
      <c r="A514" s="62" t="s">
        <v>701</v>
      </c>
      <c r="B514" s="62" t="s">
        <v>731</v>
      </c>
      <c r="C514" s="63">
        <v>39</v>
      </c>
      <c r="D514" s="64">
        <v>153</v>
      </c>
      <c r="E514" s="65">
        <v>5</v>
      </c>
      <c r="F514" s="66">
        <v>391530020</v>
      </c>
      <c r="G514" s="65">
        <v>1</v>
      </c>
      <c r="H514" s="67">
        <v>6.2E-2</v>
      </c>
      <c r="I514" s="65" t="s">
        <v>11</v>
      </c>
      <c r="J514" s="62" t="s">
        <v>727</v>
      </c>
    </row>
    <row r="515" spans="1:10" s="68" customFormat="1" ht="15" customHeight="1" x14ac:dyDescent="0.3">
      <c r="A515" s="62" t="s">
        <v>701</v>
      </c>
      <c r="B515" s="62" t="s">
        <v>732</v>
      </c>
      <c r="C515" s="63">
        <v>39</v>
      </c>
      <c r="D515" s="64">
        <v>155</v>
      </c>
      <c r="E515" s="65">
        <v>5</v>
      </c>
      <c r="F515" s="66">
        <v>391550011</v>
      </c>
      <c r="G515" s="65">
        <v>1</v>
      </c>
      <c r="H515" s="67">
        <v>7.1999999999999995E-2</v>
      </c>
      <c r="I515" s="65" t="s">
        <v>11</v>
      </c>
      <c r="J515" s="62" t="s">
        <v>723</v>
      </c>
    </row>
    <row r="516" spans="1:10" s="68" customFormat="1" ht="15" customHeight="1" x14ac:dyDescent="0.3">
      <c r="A516" s="62" t="s">
        <v>701</v>
      </c>
      <c r="B516" s="62" t="s">
        <v>367</v>
      </c>
      <c r="C516" s="63">
        <v>39</v>
      </c>
      <c r="D516" s="64">
        <v>165</v>
      </c>
      <c r="E516" s="65">
        <v>5</v>
      </c>
      <c r="F516" s="66">
        <v>391650007</v>
      </c>
      <c r="G516" s="65">
        <v>1</v>
      </c>
      <c r="H516" s="67">
        <v>7.1999999999999995E-2</v>
      </c>
      <c r="I516" s="65" t="s">
        <v>11</v>
      </c>
      <c r="J516" s="62" t="s">
        <v>381</v>
      </c>
    </row>
    <row r="517" spans="1:10" s="68" customFormat="1" ht="15" customHeight="1" x14ac:dyDescent="0.3">
      <c r="A517" s="62" t="s">
        <v>701</v>
      </c>
      <c r="B517" s="62" t="s">
        <v>69</v>
      </c>
      <c r="C517" s="63">
        <v>39</v>
      </c>
      <c r="D517" s="64">
        <v>167</v>
      </c>
      <c r="E517" s="65">
        <v>5</v>
      </c>
      <c r="F517" s="66">
        <v>391670004</v>
      </c>
      <c r="G517" s="65">
        <v>1</v>
      </c>
      <c r="H517" s="67">
        <v>6.7000000000000004E-2</v>
      </c>
      <c r="I517" s="65" t="s">
        <v>11</v>
      </c>
      <c r="J517" s="62" t="s">
        <v>733</v>
      </c>
    </row>
    <row r="518" spans="1:10" s="68" customFormat="1" ht="15" customHeight="1" x14ac:dyDescent="0.3">
      <c r="A518" s="62" t="s">
        <v>701</v>
      </c>
      <c r="B518" s="62" t="s">
        <v>734</v>
      </c>
      <c r="C518" s="63">
        <v>39</v>
      </c>
      <c r="D518" s="64">
        <v>173</v>
      </c>
      <c r="E518" s="65">
        <v>5</v>
      </c>
      <c r="F518" s="66">
        <v>391730003</v>
      </c>
      <c r="G518" s="65">
        <v>1</v>
      </c>
      <c r="H518" s="67">
        <v>6.8000000000000005E-2</v>
      </c>
      <c r="I518" s="65" t="s">
        <v>11</v>
      </c>
      <c r="J518" s="62" t="s">
        <v>721</v>
      </c>
    </row>
    <row r="519" spans="1:10" s="68" customFormat="1" ht="15" customHeight="1" x14ac:dyDescent="0.3">
      <c r="A519" s="62" t="s">
        <v>735</v>
      </c>
      <c r="B519" s="62" t="s">
        <v>736</v>
      </c>
      <c r="C519" s="63">
        <v>40</v>
      </c>
      <c r="D519" s="64">
        <v>1</v>
      </c>
      <c r="E519" s="65">
        <v>6</v>
      </c>
      <c r="F519" s="66">
        <v>400019009</v>
      </c>
      <c r="G519" s="65">
        <v>1</v>
      </c>
      <c r="H519" s="67">
        <v>7.0000000000000007E-2</v>
      </c>
      <c r="I519" s="65" t="s">
        <v>11</v>
      </c>
      <c r="J519" s="62"/>
    </row>
    <row r="520" spans="1:10" s="68" customFormat="1" ht="15" customHeight="1" x14ac:dyDescent="0.3">
      <c r="A520" s="62" t="s">
        <v>735</v>
      </c>
      <c r="B520" s="62" t="s">
        <v>410</v>
      </c>
      <c r="C520" s="63">
        <v>40</v>
      </c>
      <c r="D520" s="64">
        <v>15</v>
      </c>
      <c r="E520" s="65">
        <v>6</v>
      </c>
      <c r="F520" s="66">
        <v>400159008</v>
      </c>
      <c r="G520" s="65">
        <v>1</v>
      </c>
      <c r="H520" s="67">
        <v>6.6000000000000003E-2</v>
      </c>
      <c r="I520" s="65" t="s">
        <v>11</v>
      </c>
      <c r="J520" s="62"/>
    </row>
    <row r="521" spans="1:10" s="68" customFormat="1" ht="15" customHeight="1" x14ac:dyDescent="0.3">
      <c r="A521" s="62" t="s">
        <v>735</v>
      </c>
      <c r="B521" s="62" t="s">
        <v>737</v>
      </c>
      <c r="C521" s="63">
        <v>40</v>
      </c>
      <c r="D521" s="64">
        <v>17</v>
      </c>
      <c r="E521" s="65">
        <v>6</v>
      </c>
      <c r="F521" s="66">
        <v>400170101</v>
      </c>
      <c r="G521" s="65">
        <v>1</v>
      </c>
      <c r="H521" s="67">
        <v>7.0999999999999994E-2</v>
      </c>
      <c r="I521" s="65" t="s">
        <v>11</v>
      </c>
      <c r="J521" s="62" t="s">
        <v>738</v>
      </c>
    </row>
    <row r="522" spans="1:10" s="68" customFormat="1" ht="15" customHeight="1" x14ac:dyDescent="0.3">
      <c r="A522" s="62" t="s">
        <v>735</v>
      </c>
      <c r="B522" s="62" t="s">
        <v>739</v>
      </c>
      <c r="C522" s="63">
        <v>40</v>
      </c>
      <c r="D522" s="64">
        <v>21</v>
      </c>
      <c r="E522" s="65">
        <v>6</v>
      </c>
      <c r="F522" s="66">
        <v>400219002</v>
      </c>
      <c r="G522" s="65">
        <v>1</v>
      </c>
      <c r="H522" s="67">
        <v>6.8000000000000005E-2</v>
      </c>
      <c r="I522" s="65" t="s">
        <v>11</v>
      </c>
      <c r="J522" s="62" t="s">
        <v>740</v>
      </c>
    </row>
    <row r="523" spans="1:10" s="68" customFormat="1" ht="15" customHeight="1" x14ac:dyDescent="0.3">
      <c r="A523" s="62" t="s">
        <v>735</v>
      </c>
      <c r="B523" s="62" t="s">
        <v>741</v>
      </c>
      <c r="C523" s="63">
        <v>40</v>
      </c>
      <c r="D523" s="64">
        <v>27</v>
      </c>
      <c r="E523" s="65">
        <v>6</v>
      </c>
      <c r="F523" s="66">
        <v>400270049</v>
      </c>
      <c r="G523" s="65">
        <v>1</v>
      </c>
      <c r="H523" s="67">
        <v>7.0999999999999994E-2</v>
      </c>
      <c r="I523" s="65" t="s">
        <v>11</v>
      </c>
      <c r="J523" s="62" t="s">
        <v>738</v>
      </c>
    </row>
    <row r="524" spans="1:10" s="68" customFormat="1" ht="15" customHeight="1" x14ac:dyDescent="0.3">
      <c r="A524" s="62" t="s">
        <v>735</v>
      </c>
      <c r="B524" s="62" t="s">
        <v>742</v>
      </c>
      <c r="C524" s="63">
        <v>40</v>
      </c>
      <c r="D524" s="64">
        <v>31</v>
      </c>
      <c r="E524" s="65">
        <v>6</v>
      </c>
      <c r="F524" s="66">
        <v>400310651</v>
      </c>
      <c r="G524" s="65">
        <v>1</v>
      </c>
      <c r="H524" s="67">
        <v>7.2999999999999995E-2</v>
      </c>
      <c r="I524" s="65" t="s">
        <v>11</v>
      </c>
      <c r="J524" s="62" t="s">
        <v>743</v>
      </c>
    </row>
    <row r="525" spans="1:10" s="68" customFormat="1" ht="15" customHeight="1" x14ac:dyDescent="0.3">
      <c r="A525" s="62" t="s">
        <v>735</v>
      </c>
      <c r="B525" s="62" t="s">
        <v>744</v>
      </c>
      <c r="C525" s="63">
        <v>40</v>
      </c>
      <c r="D525" s="64">
        <v>37</v>
      </c>
      <c r="E525" s="65">
        <v>6</v>
      </c>
      <c r="F525" s="66">
        <v>400370144</v>
      </c>
      <c r="G525" s="65">
        <v>1</v>
      </c>
      <c r="H525" s="67">
        <v>7.1999999999999995E-2</v>
      </c>
      <c r="I525" s="65" t="s">
        <v>11</v>
      </c>
      <c r="J525" s="62" t="s">
        <v>745</v>
      </c>
    </row>
    <row r="526" spans="1:10" s="68" customFormat="1" ht="15" customHeight="1" x14ac:dyDescent="0.3">
      <c r="A526" s="62" t="s">
        <v>735</v>
      </c>
      <c r="B526" s="62" t="s">
        <v>746</v>
      </c>
      <c r="C526" s="63">
        <v>40</v>
      </c>
      <c r="D526" s="64">
        <v>43</v>
      </c>
      <c r="E526" s="65">
        <v>6</v>
      </c>
      <c r="F526" s="66">
        <v>400430860</v>
      </c>
      <c r="G526" s="65">
        <v>1</v>
      </c>
      <c r="H526" s="67">
        <v>7.0000000000000007E-2</v>
      </c>
      <c r="I526" s="65" t="s">
        <v>11</v>
      </c>
      <c r="J526" s="62"/>
    </row>
    <row r="527" spans="1:10" s="68" customFormat="1" ht="15" customHeight="1" x14ac:dyDescent="0.3">
      <c r="A527" s="62" t="s">
        <v>735</v>
      </c>
      <c r="B527" s="62" t="s">
        <v>747</v>
      </c>
      <c r="C527" s="63">
        <v>40</v>
      </c>
      <c r="D527" s="64">
        <v>71</v>
      </c>
      <c r="E527" s="65">
        <v>6</v>
      </c>
      <c r="F527" s="66">
        <v>400719010</v>
      </c>
      <c r="G527" s="65">
        <v>1</v>
      </c>
      <c r="H527" s="67">
        <v>7.2999999999999995E-2</v>
      </c>
      <c r="I527" s="65" t="s">
        <v>11</v>
      </c>
      <c r="J527" s="62" t="s">
        <v>748</v>
      </c>
    </row>
    <row r="528" spans="1:10" s="68" customFormat="1" ht="15" customHeight="1" x14ac:dyDescent="0.3">
      <c r="A528" s="62" t="s">
        <v>735</v>
      </c>
      <c r="B528" s="62" t="s">
        <v>749</v>
      </c>
      <c r="C528" s="63">
        <v>40</v>
      </c>
      <c r="D528" s="64">
        <v>87</v>
      </c>
      <c r="E528" s="65">
        <v>6</v>
      </c>
      <c r="F528" s="66">
        <v>400871073</v>
      </c>
      <c r="G528" s="65">
        <v>1</v>
      </c>
      <c r="H528" s="67">
        <v>7.0000000000000007E-2</v>
      </c>
      <c r="I528" s="65" t="s">
        <v>11</v>
      </c>
      <c r="J528" s="62" t="s">
        <v>738</v>
      </c>
    </row>
    <row r="529" spans="1:10" s="68" customFormat="1" ht="15" customHeight="1" x14ac:dyDescent="0.3">
      <c r="A529" s="62" t="s">
        <v>735</v>
      </c>
      <c r="B529" s="62" t="s">
        <v>750</v>
      </c>
      <c r="C529" s="63">
        <v>40</v>
      </c>
      <c r="D529" s="64">
        <v>97</v>
      </c>
      <c r="E529" s="65">
        <v>6</v>
      </c>
      <c r="F529" s="66">
        <v>400979014</v>
      </c>
      <c r="G529" s="65">
        <v>1</v>
      </c>
      <c r="H529" s="67">
        <v>6.9000000000000006E-2</v>
      </c>
      <c r="I529" s="65" t="s">
        <v>11</v>
      </c>
      <c r="J529" s="62"/>
    </row>
    <row r="530" spans="1:10" s="68" customFormat="1" ht="15" customHeight="1" x14ac:dyDescent="0.3">
      <c r="A530" s="62" t="s">
        <v>735</v>
      </c>
      <c r="B530" s="62" t="s">
        <v>735</v>
      </c>
      <c r="C530" s="63">
        <v>40</v>
      </c>
      <c r="D530" s="64">
        <v>109</v>
      </c>
      <c r="E530" s="65">
        <v>6</v>
      </c>
      <c r="F530" s="66">
        <v>401091037</v>
      </c>
      <c r="G530" s="65">
        <v>1</v>
      </c>
      <c r="H530" s="67">
        <v>7.3999999999999996E-2</v>
      </c>
      <c r="I530" s="65" t="s">
        <v>11</v>
      </c>
      <c r="J530" s="62" t="s">
        <v>738</v>
      </c>
    </row>
    <row r="531" spans="1:10" s="68" customFormat="1" ht="15" customHeight="1" x14ac:dyDescent="0.3">
      <c r="A531" s="62" t="s">
        <v>735</v>
      </c>
      <c r="B531" s="62" t="s">
        <v>505</v>
      </c>
      <c r="C531" s="63">
        <v>40</v>
      </c>
      <c r="D531" s="64">
        <v>115</v>
      </c>
      <c r="E531" s="65">
        <v>6</v>
      </c>
      <c r="F531" s="66">
        <v>401159004</v>
      </c>
      <c r="G531" s="65">
        <v>1</v>
      </c>
      <c r="H531" s="67">
        <v>6.8000000000000005E-2</v>
      </c>
      <c r="I531" s="65" t="s">
        <v>11</v>
      </c>
      <c r="J531" s="62" t="s">
        <v>751</v>
      </c>
    </row>
    <row r="532" spans="1:10" s="68" customFormat="1" ht="15" customHeight="1" x14ac:dyDescent="0.3">
      <c r="A532" s="62" t="s">
        <v>735</v>
      </c>
      <c r="B532" s="62" t="s">
        <v>752</v>
      </c>
      <c r="C532" s="63">
        <v>40</v>
      </c>
      <c r="D532" s="64">
        <v>121</v>
      </c>
      <c r="E532" s="65">
        <v>6</v>
      </c>
      <c r="F532" s="66">
        <v>401210415</v>
      </c>
      <c r="G532" s="65">
        <v>1</v>
      </c>
      <c r="H532" s="67">
        <v>6.9000000000000006E-2</v>
      </c>
      <c r="I532" s="65" t="s">
        <v>11</v>
      </c>
      <c r="J532" s="62" t="s">
        <v>753</v>
      </c>
    </row>
    <row r="533" spans="1:10" s="68" customFormat="1" ht="15" customHeight="1" x14ac:dyDescent="0.3">
      <c r="A533" s="62" t="s">
        <v>735</v>
      </c>
      <c r="B533" s="62" t="s">
        <v>754</v>
      </c>
      <c r="C533" s="63">
        <v>40</v>
      </c>
      <c r="D533" s="64">
        <v>135</v>
      </c>
      <c r="E533" s="65">
        <v>6</v>
      </c>
      <c r="F533" s="66">
        <v>401359021</v>
      </c>
      <c r="G533" s="65">
        <v>1</v>
      </c>
      <c r="H533" s="67">
        <v>6.8000000000000005E-2</v>
      </c>
      <c r="I533" s="65" t="s">
        <v>11</v>
      </c>
      <c r="J533" s="62" t="s">
        <v>755</v>
      </c>
    </row>
    <row r="534" spans="1:10" s="68" customFormat="1" ht="15" customHeight="1" x14ac:dyDescent="0.3">
      <c r="A534" s="62" t="s">
        <v>735</v>
      </c>
      <c r="B534" s="62" t="s">
        <v>756</v>
      </c>
      <c r="C534" s="63">
        <v>40</v>
      </c>
      <c r="D534" s="64">
        <v>143</v>
      </c>
      <c r="E534" s="65">
        <v>6</v>
      </c>
      <c r="F534" s="66">
        <v>401431127</v>
      </c>
      <c r="G534" s="65">
        <v>1</v>
      </c>
      <c r="H534" s="67">
        <v>7.3999999999999996E-2</v>
      </c>
      <c r="I534" s="65" t="s">
        <v>11</v>
      </c>
      <c r="J534" s="62" t="s">
        <v>745</v>
      </c>
    </row>
    <row r="535" spans="1:10" s="68" customFormat="1" ht="15" customHeight="1" x14ac:dyDescent="0.3">
      <c r="A535" s="62" t="s">
        <v>757</v>
      </c>
      <c r="B535" s="62" t="s">
        <v>758</v>
      </c>
      <c r="C535" s="63">
        <v>41</v>
      </c>
      <c r="D535" s="64">
        <v>5</v>
      </c>
      <c r="E535" s="65">
        <v>10</v>
      </c>
      <c r="F535" s="66">
        <v>410050004</v>
      </c>
      <c r="G535" s="65">
        <v>1</v>
      </c>
      <c r="H535" s="67">
        <v>6.2E-2</v>
      </c>
      <c r="I535" s="65" t="s">
        <v>11</v>
      </c>
      <c r="J535" s="62" t="s">
        <v>759</v>
      </c>
    </row>
    <row r="536" spans="1:10" s="68" customFormat="1" ht="15" customHeight="1" x14ac:dyDescent="0.3">
      <c r="A536" s="62" t="s">
        <v>757</v>
      </c>
      <c r="B536" s="62" t="s">
        <v>213</v>
      </c>
      <c r="C536" s="63">
        <v>41</v>
      </c>
      <c r="D536" s="64">
        <v>9</v>
      </c>
      <c r="E536" s="65">
        <v>10</v>
      </c>
      <c r="F536" s="66">
        <v>410090004</v>
      </c>
      <c r="G536" s="65">
        <v>1</v>
      </c>
      <c r="H536" s="67">
        <v>5.0999999999999997E-2</v>
      </c>
      <c r="I536" s="65" t="s">
        <v>11</v>
      </c>
      <c r="J536" s="62" t="s">
        <v>759</v>
      </c>
    </row>
    <row r="537" spans="1:10" s="68" customFormat="1" ht="15" customHeight="1" x14ac:dyDescent="0.3">
      <c r="A537" s="62" t="s">
        <v>757</v>
      </c>
      <c r="B537" s="62" t="s">
        <v>760</v>
      </c>
      <c r="C537" s="63">
        <v>41</v>
      </c>
      <c r="D537" s="64">
        <v>17</v>
      </c>
      <c r="E537" s="65">
        <v>10</v>
      </c>
      <c r="F537" s="66">
        <v>410170122</v>
      </c>
      <c r="G537" s="65">
        <v>1</v>
      </c>
      <c r="H537" s="67">
        <v>5.8999999999999997E-2</v>
      </c>
      <c r="I537" s="65" t="s">
        <v>11</v>
      </c>
      <c r="J537" s="68" t="s">
        <v>761</v>
      </c>
    </row>
    <row r="538" spans="1:10" s="68" customFormat="1" ht="15" customHeight="1" x14ac:dyDescent="0.3">
      <c r="A538" s="62" t="s">
        <v>757</v>
      </c>
      <c r="B538" s="62" t="s">
        <v>163</v>
      </c>
      <c r="C538" s="63">
        <v>41</v>
      </c>
      <c r="D538" s="64">
        <v>29</v>
      </c>
      <c r="E538" s="65">
        <v>10</v>
      </c>
      <c r="F538" s="66">
        <v>410290201</v>
      </c>
      <c r="G538" s="65">
        <v>1</v>
      </c>
      <c r="H538" s="67">
        <v>6.4000000000000001E-2</v>
      </c>
      <c r="I538" s="65" t="s">
        <v>11</v>
      </c>
      <c r="J538" s="62" t="s">
        <v>762</v>
      </c>
    </row>
    <row r="539" spans="1:10" s="68" customFormat="1" ht="15" customHeight="1" x14ac:dyDescent="0.3">
      <c r="A539" s="62" t="s">
        <v>757</v>
      </c>
      <c r="B539" s="62" t="s">
        <v>763</v>
      </c>
      <c r="C539" s="63">
        <v>41</v>
      </c>
      <c r="D539" s="64">
        <v>39</v>
      </c>
      <c r="E539" s="65">
        <v>10</v>
      </c>
      <c r="F539" s="66">
        <v>410391007</v>
      </c>
      <c r="G539" s="65">
        <v>1</v>
      </c>
      <c r="H539" s="67">
        <v>5.8000000000000003E-2</v>
      </c>
      <c r="I539" s="65" t="s">
        <v>11</v>
      </c>
      <c r="J539" s="62" t="s">
        <v>764</v>
      </c>
    </row>
    <row r="540" spans="1:10" s="68" customFormat="1" ht="15" customHeight="1" x14ac:dyDescent="0.3">
      <c r="A540" s="62" t="s">
        <v>757</v>
      </c>
      <c r="B540" s="62" t="s">
        <v>234</v>
      </c>
      <c r="C540" s="63">
        <v>41</v>
      </c>
      <c r="D540" s="64">
        <v>47</v>
      </c>
      <c r="E540" s="65">
        <v>10</v>
      </c>
      <c r="F540" s="66">
        <v>410470004</v>
      </c>
      <c r="G540" s="65">
        <v>1</v>
      </c>
      <c r="H540" s="67">
        <v>0.06</v>
      </c>
      <c r="I540" s="65" t="s">
        <v>11</v>
      </c>
      <c r="J540" s="62" t="s">
        <v>765</v>
      </c>
    </row>
    <row r="541" spans="1:10" s="68" customFormat="1" ht="15" customHeight="1" x14ac:dyDescent="0.3">
      <c r="A541" s="62" t="s">
        <v>757</v>
      </c>
      <c r="B541" s="62" t="s">
        <v>766</v>
      </c>
      <c r="C541" s="63">
        <v>41</v>
      </c>
      <c r="D541" s="64">
        <v>51</v>
      </c>
      <c r="E541" s="65">
        <v>10</v>
      </c>
      <c r="F541" s="66">
        <v>410510080</v>
      </c>
      <c r="G541" s="65">
        <v>1</v>
      </c>
      <c r="H541" s="67">
        <v>5.6000000000000001E-2</v>
      </c>
      <c r="I541" s="65" t="s">
        <v>11</v>
      </c>
      <c r="J541" s="62" t="s">
        <v>759</v>
      </c>
    </row>
    <row r="542" spans="1:10" s="68" customFormat="1" ht="15" customHeight="1" x14ac:dyDescent="0.3">
      <c r="A542" s="62" t="s">
        <v>757</v>
      </c>
      <c r="B542" s="62" t="s">
        <v>767</v>
      </c>
      <c r="C542" s="63">
        <v>41</v>
      </c>
      <c r="D542" s="64">
        <v>59</v>
      </c>
      <c r="E542" s="65">
        <v>10</v>
      </c>
      <c r="F542" s="66">
        <v>410591003</v>
      </c>
      <c r="G542" s="65">
        <v>1</v>
      </c>
      <c r="H542" s="67">
        <v>6.4000000000000001E-2</v>
      </c>
      <c r="I542" s="65" t="s">
        <v>11</v>
      </c>
      <c r="J542" s="62" t="s">
        <v>768</v>
      </c>
    </row>
    <row r="543" spans="1:10" s="68" customFormat="1" ht="15" customHeight="1" x14ac:dyDescent="0.3">
      <c r="A543" s="62" t="s">
        <v>757</v>
      </c>
      <c r="B543" s="62" t="s">
        <v>69</v>
      </c>
      <c r="C543" s="63">
        <v>41</v>
      </c>
      <c r="D543" s="64">
        <v>67</v>
      </c>
      <c r="E543" s="65">
        <v>10</v>
      </c>
      <c r="F543" s="66">
        <v>410671004</v>
      </c>
      <c r="G543" s="65">
        <v>1</v>
      </c>
      <c r="H543" s="67">
        <v>5.7000000000000002E-2</v>
      </c>
      <c r="I543" s="65" t="s">
        <v>11</v>
      </c>
      <c r="J543" s="62" t="s">
        <v>759</v>
      </c>
    </row>
    <row r="544" spans="1:10" s="68" customFormat="1" ht="15" customHeight="1" x14ac:dyDescent="0.3">
      <c r="A544" s="62" t="s">
        <v>769</v>
      </c>
      <c r="B544" s="62" t="s">
        <v>153</v>
      </c>
      <c r="C544" s="63">
        <v>42</v>
      </c>
      <c r="D544" s="64">
        <v>1</v>
      </c>
      <c r="E544" s="65">
        <v>3</v>
      </c>
      <c r="F544" s="66">
        <v>420019991</v>
      </c>
      <c r="G544" s="65">
        <v>1</v>
      </c>
      <c r="H544" s="67">
        <v>6.7000000000000004E-2</v>
      </c>
      <c r="I544" s="65" t="s">
        <v>11</v>
      </c>
      <c r="J544" s="62" t="s">
        <v>770</v>
      </c>
    </row>
    <row r="545" spans="1:10" s="68" customFormat="1" ht="15" customHeight="1" x14ac:dyDescent="0.3">
      <c r="A545" s="62" t="s">
        <v>769</v>
      </c>
      <c r="B545" s="62" t="s">
        <v>771</v>
      </c>
      <c r="C545" s="63">
        <v>42</v>
      </c>
      <c r="D545" s="64">
        <v>3</v>
      </c>
      <c r="E545" s="65">
        <v>3</v>
      </c>
      <c r="F545" s="66">
        <v>420031008</v>
      </c>
      <c r="G545" s="65">
        <v>1</v>
      </c>
      <c r="H545" s="67">
        <v>7.6999999999999999E-2</v>
      </c>
      <c r="I545" s="65" t="s">
        <v>50</v>
      </c>
      <c r="J545" s="62" t="s">
        <v>772</v>
      </c>
    </row>
    <row r="546" spans="1:10" s="68" customFormat="1" ht="15" customHeight="1" x14ac:dyDescent="0.3">
      <c r="A546" s="62" t="s">
        <v>769</v>
      </c>
      <c r="B546" s="62" t="s">
        <v>773</v>
      </c>
      <c r="C546" s="63">
        <v>42</v>
      </c>
      <c r="D546" s="64">
        <v>5</v>
      </c>
      <c r="E546" s="65">
        <v>3</v>
      </c>
      <c r="F546" s="66">
        <v>420050001</v>
      </c>
      <c r="G546" s="65">
        <v>1</v>
      </c>
      <c r="H546" s="67">
        <v>7.3999999999999996E-2</v>
      </c>
      <c r="I546" s="65" t="s">
        <v>11</v>
      </c>
      <c r="J546" s="62" t="s">
        <v>772</v>
      </c>
    </row>
    <row r="547" spans="1:10" s="68" customFormat="1" ht="15" customHeight="1" x14ac:dyDescent="0.3">
      <c r="A547" s="62" t="s">
        <v>769</v>
      </c>
      <c r="B547" s="62" t="s">
        <v>774</v>
      </c>
      <c r="C547" s="63">
        <v>42</v>
      </c>
      <c r="D547" s="64">
        <v>7</v>
      </c>
      <c r="E547" s="65">
        <v>3</v>
      </c>
      <c r="F547" s="66">
        <v>420070005</v>
      </c>
      <c r="G547" s="65">
        <v>1</v>
      </c>
      <c r="H547" s="67">
        <v>7.4999999999999997E-2</v>
      </c>
      <c r="I547" s="65" t="s">
        <v>11</v>
      </c>
      <c r="J547" s="62" t="s">
        <v>772</v>
      </c>
    </row>
    <row r="548" spans="1:10" s="68" customFormat="1" ht="15" customHeight="1" x14ac:dyDescent="0.3">
      <c r="A548" s="62" t="s">
        <v>769</v>
      </c>
      <c r="B548" s="62" t="s">
        <v>775</v>
      </c>
      <c r="C548" s="63">
        <v>42</v>
      </c>
      <c r="D548" s="64">
        <v>11</v>
      </c>
      <c r="E548" s="65">
        <v>3</v>
      </c>
      <c r="F548" s="66">
        <v>420110011</v>
      </c>
      <c r="G548" s="65">
        <v>1</v>
      </c>
      <c r="H548" s="67">
        <v>7.0999999999999994E-2</v>
      </c>
      <c r="I548" s="65" t="s">
        <v>11</v>
      </c>
      <c r="J548" s="62" t="s">
        <v>776</v>
      </c>
    </row>
    <row r="549" spans="1:10" s="68" customFormat="1" ht="15" customHeight="1" x14ac:dyDescent="0.3">
      <c r="A549" s="62" t="s">
        <v>769</v>
      </c>
      <c r="B549" s="62" t="s">
        <v>777</v>
      </c>
      <c r="C549" s="63">
        <v>42</v>
      </c>
      <c r="D549" s="64">
        <v>13</v>
      </c>
      <c r="E549" s="65">
        <v>3</v>
      </c>
      <c r="F549" s="66">
        <v>420130801</v>
      </c>
      <c r="G549" s="65">
        <v>1</v>
      </c>
      <c r="H549" s="67">
        <v>6.8000000000000005E-2</v>
      </c>
      <c r="I549" s="65" t="s">
        <v>11</v>
      </c>
      <c r="J549" s="62" t="s">
        <v>778</v>
      </c>
    </row>
    <row r="550" spans="1:10" s="68" customFormat="1" ht="15" customHeight="1" x14ac:dyDescent="0.3">
      <c r="A550" s="62" t="s">
        <v>769</v>
      </c>
      <c r="B550" s="62" t="s">
        <v>779</v>
      </c>
      <c r="C550" s="63">
        <v>42</v>
      </c>
      <c r="D550" s="64">
        <v>17</v>
      </c>
      <c r="E550" s="65">
        <v>3</v>
      </c>
      <c r="F550" s="66">
        <v>420170012</v>
      </c>
      <c r="G550" s="65">
        <v>1</v>
      </c>
      <c r="H550" s="67">
        <v>7.4999999999999997E-2</v>
      </c>
      <c r="I550" s="65" t="s">
        <v>11</v>
      </c>
      <c r="J550" s="62" t="s">
        <v>194</v>
      </c>
    </row>
    <row r="551" spans="1:10" s="68" customFormat="1" ht="15" customHeight="1" x14ac:dyDescent="0.3">
      <c r="A551" s="62" t="s">
        <v>769</v>
      </c>
      <c r="B551" s="62" t="s">
        <v>780</v>
      </c>
      <c r="C551" s="63">
        <v>42</v>
      </c>
      <c r="D551" s="64">
        <v>21</v>
      </c>
      <c r="E551" s="65">
        <v>3</v>
      </c>
      <c r="F551" s="66">
        <v>420210011</v>
      </c>
      <c r="G551" s="65">
        <v>1</v>
      </c>
      <c r="H551" s="67">
        <v>6.6000000000000003E-2</v>
      </c>
      <c r="I551" s="65" t="s">
        <v>11</v>
      </c>
      <c r="J551" s="68" t="s">
        <v>781</v>
      </c>
    </row>
    <row r="552" spans="1:10" s="68" customFormat="1" ht="15" customHeight="1" x14ac:dyDescent="0.3">
      <c r="A552" s="62" t="s">
        <v>769</v>
      </c>
      <c r="B552" s="62" t="s">
        <v>782</v>
      </c>
      <c r="C552" s="63">
        <v>42</v>
      </c>
      <c r="D552" s="64">
        <v>27</v>
      </c>
      <c r="E552" s="65">
        <v>3</v>
      </c>
      <c r="F552" s="66">
        <v>420279991</v>
      </c>
      <c r="G552" s="65">
        <v>1</v>
      </c>
      <c r="H552" s="67">
        <v>6.8000000000000005E-2</v>
      </c>
      <c r="I552" s="65" t="s">
        <v>11</v>
      </c>
      <c r="J552" s="62" t="s">
        <v>783</v>
      </c>
    </row>
    <row r="553" spans="1:10" s="68" customFormat="1" ht="15" customHeight="1" x14ac:dyDescent="0.3">
      <c r="A553" s="62" t="s">
        <v>769</v>
      </c>
      <c r="B553" s="62" t="s">
        <v>784</v>
      </c>
      <c r="C553" s="63">
        <v>42</v>
      </c>
      <c r="D553" s="64">
        <v>29</v>
      </c>
      <c r="E553" s="65">
        <v>3</v>
      </c>
      <c r="F553" s="66">
        <v>420290100</v>
      </c>
      <c r="G553" s="65">
        <v>1</v>
      </c>
      <c r="H553" s="67">
        <v>7.2999999999999995E-2</v>
      </c>
      <c r="I553" s="65" t="s">
        <v>11</v>
      </c>
      <c r="J553" s="62" t="s">
        <v>194</v>
      </c>
    </row>
    <row r="554" spans="1:10" s="68" customFormat="1" ht="15" customHeight="1" x14ac:dyDescent="0.3">
      <c r="A554" s="62" t="s">
        <v>769</v>
      </c>
      <c r="B554" s="62" t="s">
        <v>785</v>
      </c>
      <c r="C554" s="63">
        <v>42</v>
      </c>
      <c r="D554" s="64">
        <v>33</v>
      </c>
      <c r="E554" s="65">
        <v>3</v>
      </c>
      <c r="F554" s="66">
        <v>420334000</v>
      </c>
      <c r="G554" s="65">
        <v>1</v>
      </c>
      <c r="H554" s="67">
        <v>6.6000000000000003E-2</v>
      </c>
      <c r="I554" s="65" t="s">
        <v>11</v>
      </c>
      <c r="J554" s="62" t="s">
        <v>786</v>
      </c>
    </row>
    <row r="555" spans="1:10" s="68" customFormat="1" ht="15" customHeight="1" x14ac:dyDescent="0.3">
      <c r="A555" s="62" t="s">
        <v>769</v>
      </c>
      <c r="B555" s="62" t="s">
        <v>787</v>
      </c>
      <c r="C555" s="63">
        <v>42</v>
      </c>
      <c r="D555" s="64">
        <v>43</v>
      </c>
      <c r="E555" s="65">
        <v>3</v>
      </c>
      <c r="F555" s="66">
        <v>420431100</v>
      </c>
      <c r="G555" s="65">
        <v>1</v>
      </c>
      <c r="H555" s="67">
        <v>6.9000000000000006E-2</v>
      </c>
      <c r="I555" s="65" t="s">
        <v>11</v>
      </c>
      <c r="J555" s="62" t="s">
        <v>788</v>
      </c>
    </row>
    <row r="556" spans="1:10" s="68" customFormat="1" ht="15" customHeight="1" x14ac:dyDescent="0.3">
      <c r="A556" s="62" t="s">
        <v>769</v>
      </c>
      <c r="B556" s="62" t="s">
        <v>190</v>
      </c>
      <c r="C556" s="63">
        <v>42</v>
      </c>
      <c r="D556" s="64">
        <v>45</v>
      </c>
      <c r="E556" s="65">
        <v>3</v>
      </c>
      <c r="F556" s="66">
        <v>420450002</v>
      </c>
      <c r="G556" s="65">
        <v>1</v>
      </c>
      <c r="H556" s="67">
        <v>7.3999999999999996E-2</v>
      </c>
      <c r="I556" s="65" t="s">
        <v>11</v>
      </c>
      <c r="J556" s="62" t="s">
        <v>194</v>
      </c>
    </row>
    <row r="557" spans="1:10" s="68" customFormat="1" ht="15" customHeight="1" x14ac:dyDescent="0.3">
      <c r="A557" s="62" t="s">
        <v>769</v>
      </c>
      <c r="B557" s="62" t="s">
        <v>789</v>
      </c>
      <c r="C557" s="63">
        <v>42</v>
      </c>
      <c r="D557" s="64">
        <v>47</v>
      </c>
      <c r="E557" s="65">
        <v>3</v>
      </c>
      <c r="F557" s="66">
        <v>420479991</v>
      </c>
      <c r="G557" s="65">
        <v>1</v>
      </c>
      <c r="H557" s="67">
        <v>6.6000000000000003E-2</v>
      </c>
      <c r="I557" s="65" t="s">
        <v>11</v>
      </c>
      <c r="J557" s="62" t="s">
        <v>790</v>
      </c>
    </row>
    <row r="558" spans="1:10" s="68" customFormat="1" ht="15" customHeight="1" x14ac:dyDescent="0.3">
      <c r="A558" s="62" t="s">
        <v>769</v>
      </c>
      <c r="B558" s="62" t="s">
        <v>634</v>
      </c>
      <c r="C558" s="63">
        <v>42</v>
      </c>
      <c r="D558" s="64">
        <v>49</v>
      </c>
      <c r="E558" s="65">
        <v>3</v>
      </c>
      <c r="F558" s="66">
        <v>420490003</v>
      </c>
      <c r="G558" s="65">
        <v>1</v>
      </c>
      <c r="H558" s="67">
        <v>7.0999999999999994E-2</v>
      </c>
      <c r="I558" s="65" t="s">
        <v>11</v>
      </c>
      <c r="J558" s="68" t="s">
        <v>791</v>
      </c>
    </row>
    <row r="559" spans="1:10" s="68" customFormat="1" ht="15" customHeight="1" x14ac:dyDescent="0.3">
      <c r="A559" s="62" t="s">
        <v>769</v>
      </c>
      <c r="B559" s="62" t="s">
        <v>666</v>
      </c>
      <c r="C559" s="63">
        <v>42</v>
      </c>
      <c r="D559" s="64">
        <v>55</v>
      </c>
      <c r="E559" s="65">
        <v>3</v>
      </c>
      <c r="F559" s="66">
        <v>420550001</v>
      </c>
      <c r="G559" s="65">
        <v>1</v>
      </c>
      <c r="H559" s="67">
        <v>6.7000000000000004E-2</v>
      </c>
      <c r="I559" s="65" t="s">
        <v>11</v>
      </c>
      <c r="J559" s="62" t="s">
        <v>792</v>
      </c>
    </row>
    <row r="560" spans="1:10" s="68" customFormat="1" ht="15" customHeight="1" x14ac:dyDescent="0.3">
      <c r="A560" s="62" t="s">
        <v>769</v>
      </c>
      <c r="B560" s="62" t="s">
        <v>327</v>
      </c>
      <c r="C560" s="63">
        <v>42</v>
      </c>
      <c r="D560" s="64">
        <v>59</v>
      </c>
      <c r="E560" s="65">
        <v>3</v>
      </c>
      <c r="F560" s="66">
        <v>420590002</v>
      </c>
      <c r="G560" s="65">
        <v>1</v>
      </c>
      <c r="H560" s="67">
        <v>6.8000000000000005E-2</v>
      </c>
      <c r="I560" s="65" t="s">
        <v>11</v>
      </c>
      <c r="J560" s="62"/>
    </row>
    <row r="561" spans="1:10" s="68" customFormat="1" ht="15" customHeight="1" x14ac:dyDescent="0.3">
      <c r="A561" s="62" t="s">
        <v>769</v>
      </c>
      <c r="B561" s="62" t="s">
        <v>314</v>
      </c>
      <c r="C561" s="63">
        <v>42</v>
      </c>
      <c r="D561" s="64">
        <v>63</v>
      </c>
      <c r="E561" s="65">
        <v>3</v>
      </c>
      <c r="F561" s="66">
        <v>420630004</v>
      </c>
      <c r="G561" s="65">
        <v>1</v>
      </c>
      <c r="H561" s="67">
        <v>7.3999999999999996E-2</v>
      </c>
      <c r="I561" s="65" t="s">
        <v>11</v>
      </c>
      <c r="J561" s="62" t="s">
        <v>793</v>
      </c>
    </row>
    <row r="562" spans="1:10" s="68" customFormat="1" ht="15" customHeight="1" x14ac:dyDescent="0.3">
      <c r="A562" s="62" t="s">
        <v>769</v>
      </c>
      <c r="B562" s="62" t="s">
        <v>794</v>
      </c>
      <c r="C562" s="63">
        <v>42</v>
      </c>
      <c r="D562" s="64">
        <v>69</v>
      </c>
      <c r="E562" s="65">
        <v>3</v>
      </c>
      <c r="F562" s="66">
        <v>420690101</v>
      </c>
      <c r="G562" s="65">
        <v>1</v>
      </c>
      <c r="H562" s="67">
        <v>6.6000000000000003E-2</v>
      </c>
      <c r="I562" s="65" t="s">
        <v>11</v>
      </c>
      <c r="J562" s="62" t="s">
        <v>795</v>
      </c>
    </row>
    <row r="563" spans="1:10" s="68" customFormat="1" ht="15" customHeight="1" x14ac:dyDescent="0.3">
      <c r="A563" s="62" t="s">
        <v>769</v>
      </c>
      <c r="B563" s="62" t="s">
        <v>570</v>
      </c>
      <c r="C563" s="63">
        <v>42</v>
      </c>
      <c r="D563" s="64">
        <v>71</v>
      </c>
      <c r="E563" s="65">
        <v>3</v>
      </c>
      <c r="F563" s="66">
        <v>420710007</v>
      </c>
      <c r="G563" s="65">
        <v>1</v>
      </c>
      <c r="H563" s="67">
        <v>7.0999999999999994E-2</v>
      </c>
      <c r="I563" s="65" t="s">
        <v>11</v>
      </c>
      <c r="J563" s="68" t="s">
        <v>796</v>
      </c>
    </row>
    <row r="564" spans="1:10" s="68" customFormat="1" ht="15" customHeight="1" x14ac:dyDescent="0.3">
      <c r="A564" s="62" t="s">
        <v>769</v>
      </c>
      <c r="B564" s="62" t="s">
        <v>717</v>
      </c>
      <c r="C564" s="63">
        <v>42</v>
      </c>
      <c r="D564" s="64">
        <v>73</v>
      </c>
      <c r="E564" s="65">
        <v>3</v>
      </c>
      <c r="F564" s="66">
        <v>420730015</v>
      </c>
      <c r="G564" s="65">
        <v>1</v>
      </c>
      <c r="H564" s="67">
        <v>7.1999999999999995E-2</v>
      </c>
      <c r="I564" s="65" t="s">
        <v>11</v>
      </c>
      <c r="J564" s="62" t="s">
        <v>797</v>
      </c>
    </row>
    <row r="565" spans="1:10" s="68" customFormat="1" ht="15" customHeight="1" x14ac:dyDescent="0.3">
      <c r="A565" s="62" t="s">
        <v>769</v>
      </c>
      <c r="B565" s="62" t="s">
        <v>798</v>
      </c>
      <c r="C565" s="63">
        <v>42</v>
      </c>
      <c r="D565" s="64">
        <v>75</v>
      </c>
      <c r="E565" s="65">
        <v>3</v>
      </c>
      <c r="F565" s="66">
        <v>420750100</v>
      </c>
      <c r="G565" s="65">
        <v>1</v>
      </c>
      <c r="H565" s="67">
        <v>7.0999999999999994E-2</v>
      </c>
      <c r="I565" s="65" t="s">
        <v>11</v>
      </c>
      <c r="J565" s="62" t="s">
        <v>799</v>
      </c>
    </row>
    <row r="566" spans="1:10" s="68" customFormat="1" ht="15" customHeight="1" x14ac:dyDescent="0.3">
      <c r="A566" s="62" t="s">
        <v>769</v>
      </c>
      <c r="B566" s="62" t="s">
        <v>800</v>
      </c>
      <c r="C566" s="63">
        <v>42</v>
      </c>
      <c r="D566" s="64">
        <v>77</v>
      </c>
      <c r="E566" s="65">
        <v>3</v>
      </c>
      <c r="F566" s="66">
        <v>420770004</v>
      </c>
      <c r="G566" s="65">
        <v>1</v>
      </c>
      <c r="H566" s="67">
        <v>7.0000000000000007E-2</v>
      </c>
      <c r="I566" s="65" t="s">
        <v>11</v>
      </c>
      <c r="J566" s="62" t="s">
        <v>606</v>
      </c>
    </row>
    <row r="567" spans="1:10" s="68" customFormat="1" ht="15" customHeight="1" x14ac:dyDescent="0.3">
      <c r="A567" s="62" t="s">
        <v>769</v>
      </c>
      <c r="B567" s="62" t="s">
        <v>801</v>
      </c>
      <c r="C567" s="63">
        <v>42</v>
      </c>
      <c r="D567" s="64">
        <v>79</v>
      </c>
      <c r="E567" s="65">
        <v>3</v>
      </c>
      <c r="F567" s="66">
        <v>420791101</v>
      </c>
      <c r="G567" s="65">
        <v>1</v>
      </c>
      <c r="H567" s="67">
        <v>6.3E-2</v>
      </c>
      <c r="I567" s="65" t="s">
        <v>11</v>
      </c>
      <c r="J567" s="62" t="s">
        <v>795</v>
      </c>
    </row>
    <row r="568" spans="1:10" s="68" customFormat="1" ht="15" customHeight="1" x14ac:dyDescent="0.3">
      <c r="A568" s="62" t="s">
        <v>769</v>
      </c>
      <c r="B568" s="62" t="s">
        <v>802</v>
      </c>
      <c r="C568" s="63">
        <v>42</v>
      </c>
      <c r="D568" s="64">
        <v>81</v>
      </c>
      <c r="E568" s="65">
        <v>3</v>
      </c>
      <c r="F568" s="66">
        <v>420810100</v>
      </c>
      <c r="G568" s="65">
        <v>1</v>
      </c>
      <c r="H568" s="67">
        <v>6.6000000000000003E-2</v>
      </c>
      <c r="I568" s="65" t="s">
        <v>11</v>
      </c>
      <c r="J568" s="62" t="s">
        <v>803</v>
      </c>
    </row>
    <row r="569" spans="1:10" s="68" customFormat="1" ht="15" customHeight="1" x14ac:dyDescent="0.3">
      <c r="A569" s="62" t="s">
        <v>769</v>
      </c>
      <c r="B569" s="62" t="s">
        <v>600</v>
      </c>
      <c r="C569" s="63">
        <v>42</v>
      </c>
      <c r="D569" s="64">
        <v>85</v>
      </c>
      <c r="E569" s="65">
        <v>3</v>
      </c>
      <c r="F569" s="66">
        <v>420850100</v>
      </c>
      <c r="G569" s="65">
        <v>1</v>
      </c>
      <c r="H569" s="67">
        <v>7.4999999999999997E-2</v>
      </c>
      <c r="I569" s="65" t="s">
        <v>11</v>
      </c>
      <c r="J569" s="62" t="s">
        <v>723</v>
      </c>
    </row>
    <row r="570" spans="1:10" s="68" customFormat="1" ht="15" customHeight="1" x14ac:dyDescent="0.3">
      <c r="A570" s="62" t="s">
        <v>769</v>
      </c>
      <c r="B570" s="62" t="s">
        <v>557</v>
      </c>
      <c r="C570" s="63">
        <v>42</v>
      </c>
      <c r="D570" s="64">
        <v>89</v>
      </c>
      <c r="E570" s="65">
        <v>3</v>
      </c>
      <c r="F570" s="66">
        <v>420890002</v>
      </c>
      <c r="G570" s="65">
        <v>1</v>
      </c>
      <c r="H570" s="67">
        <v>6.3E-2</v>
      </c>
      <c r="I570" s="65" t="s">
        <v>11</v>
      </c>
      <c r="J570" s="62" t="s">
        <v>804</v>
      </c>
    </row>
    <row r="571" spans="1:10" s="68" customFormat="1" ht="15" customHeight="1" x14ac:dyDescent="0.3">
      <c r="A571" s="62" t="s">
        <v>769</v>
      </c>
      <c r="B571" s="62" t="s">
        <v>29</v>
      </c>
      <c r="C571" s="63">
        <v>42</v>
      </c>
      <c r="D571" s="64">
        <v>91</v>
      </c>
      <c r="E571" s="65">
        <v>3</v>
      </c>
      <c r="F571" s="66">
        <v>420910013</v>
      </c>
      <c r="G571" s="65">
        <v>1</v>
      </c>
      <c r="H571" s="67">
        <v>7.1999999999999995E-2</v>
      </c>
      <c r="I571" s="65" t="s">
        <v>11</v>
      </c>
      <c r="J571" s="62" t="s">
        <v>194</v>
      </c>
    </row>
    <row r="572" spans="1:10" s="68" customFormat="1" ht="15" customHeight="1" x14ac:dyDescent="0.3">
      <c r="A572" s="62" t="s">
        <v>769</v>
      </c>
      <c r="B572" s="62" t="s">
        <v>805</v>
      </c>
      <c r="C572" s="63">
        <v>42</v>
      </c>
      <c r="D572" s="64">
        <v>95</v>
      </c>
      <c r="E572" s="65">
        <v>3</v>
      </c>
      <c r="F572" s="66">
        <v>420950025</v>
      </c>
      <c r="G572" s="65">
        <v>1</v>
      </c>
      <c r="H572" s="67">
        <v>6.8000000000000005E-2</v>
      </c>
      <c r="I572" s="65" t="s">
        <v>11</v>
      </c>
      <c r="J572" s="62" t="s">
        <v>606</v>
      </c>
    </row>
    <row r="573" spans="1:10" s="68" customFormat="1" ht="15" customHeight="1" x14ac:dyDescent="0.3">
      <c r="A573" s="62" t="s">
        <v>769</v>
      </c>
      <c r="B573" s="62" t="s">
        <v>340</v>
      </c>
      <c r="C573" s="63">
        <v>42</v>
      </c>
      <c r="D573" s="64">
        <v>99</v>
      </c>
      <c r="E573" s="65">
        <v>3</v>
      </c>
      <c r="F573" s="66">
        <v>420990301</v>
      </c>
      <c r="G573" s="65">
        <v>1</v>
      </c>
      <c r="H573" s="67">
        <v>6.6000000000000003E-2</v>
      </c>
      <c r="I573" s="65" t="s">
        <v>11</v>
      </c>
      <c r="J573" s="68" t="s">
        <v>788</v>
      </c>
    </row>
    <row r="574" spans="1:10" s="68" customFormat="1" ht="15" customHeight="1" x14ac:dyDescent="0.3">
      <c r="A574" s="62" t="s">
        <v>769</v>
      </c>
      <c r="B574" s="62" t="s">
        <v>806</v>
      </c>
      <c r="C574" s="63">
        <v>42</v>
      </c>
      <c r="D574" s="64">
        <v>101</v>
      </c>
      <c r="E574" s="65">
        <v>3</v>
      </c>
      <c r="F574" s="66">
        <v>421010024</v>
      </c>
      <c r="G574" s="65">
        <v>1</v>
      </c>
      <c r="H574" s="67">
        <v>7.4999999999999997E-2</v>
      </c>
      <c r="I574" s="65" t="s">
        <v>11</v>
      </c>
      <c r="J574" s="68" t="s">
        <v>194</v>
      </c>
    </row>
    <row r="575" spans="1:10" s="68" customFormat="1" ht="15" customHeight="1" x14ac:dyDescent="0.3">
      <c r="A575" s="62" t="s">
        <v>769</v>
      </c>
      <c r="B575" s="62" t="s">
        <v>807</v>
      </c>
      <c r="C575" s="63">
        <v>42</v>
      </c>
      <c r="D575" s="64">
        <v>111</v>
      </c>
      <c r="E575" s="65">
        <v>3</v>
      </c>
      <c r="F575" s="66">
        <v>421119991</v>
      </c>
      <c r="G575" s="65">
        <v>1</v>
      </c>
      <c r="H575" s="67">
        <v>6.4000000000000001E-2</v>
      </c>
      <c r="I575" s="65" t="s">
        <v>11</v>
      </c>
      <c r="J575" s="62" t="s">
        <v>808</v>
      </c>
    </row>
    <row r="576" spans="1:10" s="68" customFormat="1" ht="15" customHeight="1" x14ac:dyDescent="0.3">
      <c r="A576" s="62" t="s">
        <v>769</v>
      </c>
      <c r="B576" s="62" t="s">
        <v>809</v>
      </c>
      <c r="C576" s="63">
        <v>42</v>
      </c>
      <c r="D576" s="64">
        <v>117</v>
      </c>
      <c r="E576" s="65">
        <v>3</v>
      </c>
      <c r="F576" s="66">
        <v>421174000</v>
      </c>
      <c r="G576" s="65">
        <v>1</v>
      </c>
      <c r="H576" s="67">
        <v>6.5000000000000002E-2</v>
      </c>
      <c r="I576" s="65" t="s">
        <v>11</v>
      </c>
      <c r="J576" s="62"/>
    </row>
    <row r="577" spans="1:10" s="68" customFormat="1" ht="15" customHeight="1" x14ac:dyDescent="0.3">
      <c r="A577" s="62" t="s">
        <v>769</v>
      </c>
      <c r="B577" s="62" t="s">
        <v>69</v>
      </c>
      <c r="C577" s="63">
        <v>42</v>
      </c>
      <c r="D577" s="64">
        <v>125</v>
      </c>
      <c r="E577" s="65">
        <v>3</v>
      </c>
      <c r="F577" s="66">
        <v>421250200</v>
      </c>
      <c r="G577" s="65">
        <v>1</v>
      </c>
      <c r="H577" s="67">
        <v>6.9000000000000006E-2</v>
      </c>
      <c r="I577" s="65" t="s">
        <v>11</v>
      </c>
      <c r="J577" s="62" t="s">
        <v>772</v>
      </c>
    </row>
    <row r="578" spans="1:10" s="68" customFormat="1" ht="15" customHeight="1" x14ac:dyDescent="0.3">
      <c r="A578" s="62" t="s">
        <v>769</v>
      </c>
      <c r="B578" s="62" t="s">
        <v>810</v>
      </c>
      <c r="C578" s="63">
        <v>42</v>
      </c>
      <c r="D578" s="64">
        <v>129</v>
      </c>
      <c r="E578" s="65">
        <v>3</v>
      </c>
      <c r="F578" s="66">
        <v>421290008</v>
      </c>
      <c r="G578" s="65">
        <v>1</v>
      </c>
      <c r="H578" s="67">
        <v>6.9000000000000006E-2</v>
      </c>
      <c r="I578" s="65" t="s">
        <v>11</v>
      </c>
      <c r="J578" s="62" t="s">
        <v>772</v>
      </c>
    </row>
    <row r="579" spans="1:10" s="68" customFormat="1" ht="15" customHeight="1" x14ac:dyDescent="0.3">
      <c r="A579" s="62" t="s">
        <v>769</v>
      </c>
      <c r="B579" s="62" t="s">
        <v>443</v>
      </c>
      <c r="C579" s="63">
        <v>42</v>
      </c>
      <c r="D579" s="64">
        <v>133</v>
      </c>
      <c r="E579" s="65">
        <v>3</v>
      </c>
      <c r="F579" s="66">
        <v>421330008</v>
      </c>
      <c r="G579" s="65">
        <v>1</v>
      </c>
      <c r="H579" s="67">
        <v>6.9000000000000006E-2</v>
      </c>
      <c r="I579" s="65" t="s">
        <v>11</v>
      </c>
      <c r="J579" s="62" t="s">
        <v>811</v>
      </c>
    </row>
    <row r="580" spans="1:10" s="68" customFormat="1" ht="15" customHeight="1" x14ac:dyDescent="0.3">
      <c r="A580" s="62" t="s">
        <v>812</v>
      </c>
      <c r="B580" s="62" t="s">
        <v>191</v>
      </c>
      <c r="C580" s="63">
        <v>44</v>
      </c>
      <c r="D580" s="64">
        <v>3</v>
      </c>
      <c r="E580" s="65">
        <v>1</v>
      </c>
      <c r="F580" s="66">
        <v>440030002</v>
      </c>
      <c r="G580" s="65">
        <v>1</v>
      </c>
      <c r="H580" s="67">
        <v>7.0000000000000007E-2</v>
      </c>
      <c r="I580" s="65" t="s">
        <v>11</v>
      </c>
      <c r="J580" s="62" t="s">
        <v>465</v>
      </c>
    </row>
    <row r="581" spans="1:10" s="68" customFormat="1" ht="15" customHeight="1" x14ac:dyDescent="0.3">
      <c r="A581" s="62" t="s">
        <v>812</v>
      </c>
      <c r="B581" s="62" t="s">
        <v>813</v>
      </c>
      <c r="C581" s="63">
        <v>44</v>
      </c>
      <c r="D581" s="64">
        <v>7</v>
      </c>
      <c r="E581" s="65">
        <v>1</v>
      </c>
      <c r="F581" s="66">
        <v>440071010</v>
      </c>
      <c r="G581" s="65">
        <v>1</v>
      </c>
      <c r="H581" s="67">
        <v>7.2999999999999995E-2</v>
      </c>
      <c r="I581" s="65" t="s">
        <v>11</v>
      </c>
      <c r="J581" s="62" t="s">
        <v>465</v>
      </c>
    </row>
    <row r="582" spans="1:10" s="68" customFormat="1" ht="15" customHeight="1" x14ac:dyDescent="0.3">
      <c r="A582" s="62" t="s">
        <v>812</v>
      </c>
      <c r="B582" s="62" t="s">
        <v>69</v>
      </c>
      <c r="C582" s="63">
        <v>44</v>
      </c>
      <c r="D582" s="64">
        <v>9</v>
      </c>
      <c r="E582" s="65">
        <v>1</v>
      </c>
      <c r="F582" s="66">
        <v>440090007</v>
      </c>
      <c r="G582" s="65">
        <v>1</v>
      </c>
      <c r="H582" s="67">
        <v>7.3999999999999996E-2</v>
      </c>
      <c r="I582" s="65" t="s">
        <v>11</v>
      </c>
      <c r="J582" s="62" t="s">
        <v>465</v>
      </c>
    </row>
    <row r="583" spans="1:10" s="68" customFormat="1" ht="15" customHeight="1" x14ac:dyDescent="0.3">
      <c r="A583" s="62" t="s">
        <v>814</v>
      </c>
      <c r="B583" s="62" t="s">
        <v>815</v>
      </c>
      <c r="C583" s="63">
        <v>45</v>
      </c>
      <c r="D583" s="64">
        <v>1</v>
      </c>
      <c r="E583" s="65">
        <v>4</v>
      </c>
      <c r="F583" s="66">
        <v>450010001</v>
      </c>
      <c r="G583" s="65">
        <v>1</v>
      </c>
      <c r="H583" s="67">
        <v>6.0999999999999999E-2</v>
      </c>
      <c r="I583" s="65" t="s">
        <v>11</v>
      </c>
      <c r="J583" s="62"/>
    </row>
    <row r="584" spans="1:10" s="68" customFormat="1" ht="15" customHeight="1" x14ac:dyDescent="0.3">
      <c r="A584" s="62" t="s">
        <v>814</v>
      </c>
      <c r="B584" s="62" t="s">
        <v>816</v>
      </c>
      <c r="C584" s="63">
        <v>45</v>
      </c>
      <c r="D584" s="64">
        <v>3</v>
      </c>
      <c r="E584" s="65">
        <v>4</v>
      </c>
      <c r="F584" s="66">
        <v>450030003</v>
      </c>
      <c r="G584" s="65">
        <v>2</v>
      </c>
      <c r="H584" s="67">
        <v>6.0999999999999999E-2</v>
      </c>
      <c r="I584" s="65" t="s">
        <v>11</v>
      </c>
      <c r="J584" s="62" t="s">
        <v>258</v>
      </c>
    </row>
    <row r="585" spans="1:10" s="68" customFormat="1" ht="15" customHeight="1" x14ac:dyDescent="0.3">
      <c r="A585" s="62" t="s">
        <v>814</v>
      </c>
      <c r="B585" s="62" t="s">
        <v>817</v>
      </c>
      <c r="C585" s="63">
        <v>45</v>
      </c>
      <c r="D585" s="64">
        <v>7</v>
      </c>
      <c r="E585" s="65">
        <v>4</v>
      </c>
      <c r="F585" s="66">
        <v>450070005</v>
      </c>
      <c r="G585" s="65">
        <v>1</v>
      </c>
      <c r="H585" s="67">
        <v>6.2E-2</v>
      </c>
      <c r="I585" s="65" t="s">
        <v>11</v>
      </c>
      <c r="J585" s="68" t="s">
        <v>818</v>
      </c>
    </row>
    <row r="586" spans="1:10" s="68" customFormat="1" ht="15" customHeight="1" x14ac:dyDescent="0.3">
      <c r="A586" s="62" t="s">
        <v>814</v>
      </c>
      <c r="B586" s="62" t="s">
        <v>819</v>
      </c>
      <c r="C586" s="63">
        <v>45</v>
      </c>
      <c r="D586" s="64">
        <v>15</v>
      </c>
      <c r="E586" s="65">
        <v>4</v>
      </c>
      <c r="F586" s="66">
        <v>450150002</v>
      </c>
      <c r="G586" s="65">
        <v>1</v>
      </c>
      <c r="H586" s="67">
        <v>5.8999999999999997E-2</v>
      </c>
      <c r="I586" s="65" t="s">
        <v>11</v>
      </c>
      <c r="J586" s="62" t="s">
        <v>820</v>
      </c>
    </row>
    <row r="587" spans="1:10" s="68" customFormat="1" ht="15" customHeight="1" x14ac:dyDescent="0.3">
      <c r="A587" s="62" t="s">
        <v>814</v>
      </c>
      <c r="B587" s="62" t="s">
        <v>821</v>
      </c>
      <c r="C587" s="63">
        <v>45</v>
      </c>
      <c r="D587" s="64">
        <v>19</v>
      </c>
      <c r="E587" s="65">
        <v>4</v>
      </c>
      <c r="F587" s="66">
        <v>450190046</v>
      </c>
      <c r="G587" s="65">
        <v>1</v>
      </c>
      <c r="H587" s="67">
        <v>0.06</v>
      </c>
      <c r="I587" s="65" t="s">
        <v>11</v>
      </c>
      <c r="J587" s="62" t="s">
        <v>820</v>
      </c>
    </row>
    <row r="588" spans="1:10" s="68" customFormat="1" ht="15" customHeight="1" x14ac:dyDescent="0.3">
      <c r="A588" s="62" t="s">
        <v>814</v>
      </c>
      <c r="B588" s="62" t="s">
        <v>822</v>
      </c>
      <c r="C588" s="63">
        <v>45</v>
      </c>
      <c r="D588" s="64">
        <v>25</v>
      </c>
      <c r="E588" s="65">
        <v>4</v>
      </c>
      <c r="F588" s="66">
        <v>450250001</v>
      </c>
      <c r="G588" s="65">
        <v>1</v>
      </c>
      <c r="H588" s="67">
        <v>0.06</v>
      </c>
      <c r="I588" s="65" t="s">
        <v>11</v>
      </c>
      <c r="J588" s="62"/>
    </row>
    <row r="589" spans="1:10" s="68" customFormat="1" ht="15" customHeight="1" x14ac:dyDescent="0.3">
      <c r="A589" s="62" t="s">
        <v>814</v>
      </c>
      <c r="B589" s="62" t="s">
        <v>823</v>
      </c>
      <c r="C589" s="63">
        <v>45</v>
      </c>
      <c r="D589" s="64">
        <v>29</v>
      </c>
      <c r="E589" s="65">
        <v>4</v>
      </c>
      <c r="F589" s="66">
        <v>450290002</v>
      </c>
      <c r="G589" s="65">
        <v>2</v>
      </c>
      <c r="H589" s="67">
        <v>5.5E-2</v>
      </c>
      <c r="I589" s="65" t="s">
        <v>11</v>
      </c>
      <c r="J589" s="62" t="s">
        <v>824</v>
      </c>
    </row>
    <row r="590" spans="1:10" s="68" customFormat="1" ht="15" customHeight="1" x14ac:dyDescent="0.3">
      <c r="A590" s="62" t="s">
        <v>814</v>
      </c>
      <c r="B590" s="62" t="s">
        <v>825</v>
      </c>
      <c r="C590" s="63">
        <v>45</v>
      </c>
      <c r="D590" s="64">
        <v>31</v>
      </c>
      <c r="E590" s="65">
        <v>4</v>
      </c>
      <c r="F590" s="66">
        <v>450310003</v>
      </c>
      <c r="G590" s="65">
        <v>1</v>
      </c>
      <c r="H590" s="67">
        <v>6.4000000000000001E-2</v>
      </c>
      <c r="I590" s="65" t="s">
        <v>11</v>
      </c>
      <c r="J590" s="62" t="s">
        <v>826</v>
      </c>
    </row>
    <row r="591" spans="1:10" s="68" customFormat="1" ht="15" customHeight="1" x14ac:dyDescent="0.3">
      <c r="A591" s="62" t="s">
        <v>814</v>
      </c>
      <c r="B591" s="62" t="s">
        <v>827</v>
      </c>
      <c r="C591" s="63">
        <v>45</v>
      </c>
      <c r="D591" s="64">
        <v>37</v>
      </c>
      <c r="E591" s="65">
        <v>4</v>
      </c>
      <c r="F591" s="66">
        <v>450370001</v>
      </c>
      <c r="G591" s="65">
        <v>1</v>
      </c>
      <c r="H591" s="67">
        <v>5.5E-2</v>
      </c>
      <c r="I591" s="65" t="s">
        <v>11</v>
      </c>
      <c r="J591" s="62" t="s">
        <v>258</v>
      </c>
    </row>
    <row r="592" spans="1:10" s="68" customFormat="1" ht="15" customHeight="1" x14ac:dyDescent="0.3">
      <c r="A592" s="62" t="s">
        <v>814</v>
      </c>
      <c r="B592" s="62" t="s">
        <v>828</v>
      </c>
      <c r="C592" s="63">
        <v>45</v>
      </c>
      <c r="D592" s="64">
        <v>45</v>
      </c>
      <c r="E592" s="65">
        <v>4</v>
      </c>
      <c r="F592" s="66">
        <v>450450016</v>
      </c>
      <c r="G592" s="65">
        <v>1</v>
      </c>
      <c r="H592" s="67">
        <v>6.5000000000000002E-2</v>
      </c>
      <c r="I592" s="65" t="s">
        <v>11</v>
      </c>
      <c r="J592" s="62" t="s">
        <v>829</v>
      </c>
    </row>
    <row r="593" spans="1:10" s="68" customFormat="1" ht="15" customHeight="1" x14ac:dyDescent="0.3">
      <c r="A593" s="62" t="s">
        <v>814</v>
      </c>
      <c r="B593" s="62" t="s">
        <v>830</v>
      </c>
      <c r="C593" s="63">
        <v>45</v>
      </c>
      <c r="D593" s="64">
        <v>77</v>
      </c>
      <c r="E593" s="65">
        <v>4</v>
      </c>
      <c r="F593" s="66">
        <v>450770002</v>
      </c>
      <c r="G593" s="65">
        <v>1</v>
      </c>
      <c r="H593" s="67">
        <v>6.3E-2</v>
      </c>
      <c r="I593" s="65" t="s">
        <v>11</v>
      </c>
      <c r="J593" s="62" t="s">
        <v>829</v>
      </c>
    </row>
    <row r="594" spans="1:10" s="68" customFormat="1" ht="15" customHeight="1" x14ac:dyDescent="0.3">
      <c r="A594" s="62" t="s">
        <v>814</v>
      </c>
      <c r="B594" s="62" t="s">
        <v>831</v>
      </c>
      <c r="C594" s="63">
        <v>45</v>
      </c>
      <c r="D594" s="64">
        <v>79</v>
      </c>
      <c r="E594" s="65">
        <v>4</v>
      </c>
      <c r="F594" s="66">
        <v>450791001</v>
      </c>
      <c r="G594" s="65">
        <v>1</v>
      </c>
      <c r="H594" s="67">
        <v>6.4000000000000001E-2</v>
      </c>
      <c r="I594" s="65" t="s">
        <v>11</v>
      </c>
      <c r="J594" s="62" t="s">
        <v>832</v>
      </c>
    </row>
    <row r="595" spans="1:10" s="68" customFormat="1" ht="15" customHeight="1" x14ac:dyDescent="0.3">
      <c r="A595" s="62" t="s">
        <v>814</v>
      </c>
      <c r="B595" s="62" t="s">
        <v>833</v>
      </c>
      <c r="C595" s="63">
        <v>45</v>
      </c>
      <c r="D595" s="64">
        <v>83</v>
      </c>
      <c r="E595" s="65">
        <v>4</v>
      </c>
      <c r="F595" s="66">
        <v>450830009</v>
      </c>
      <c r="G595" s="65">
        <v>1</v>
      </c>
      <c r="H595" s="67">
        <v>6.6000000000000003E-2</v>
      </c>
      <c r="I595" s="65" t="s">
        <v>11</v>
      </c>
      <c r="J595" s="62" t="s">
        <v>834</v>
      </c>
    </row>
    <row r="596" spans="1:10" s="68" customFormat="1" ht="15" customHeight="1" x14ac:dyDescent="0.3">
      <c r="A596" s="62" t="s">
        <v>814</v>
      </c>
      <c r="B596" s="62" t="s">
        <v>443</v>
      </c>
      <c r="C596" s="63">
        <v>45</v>
      </c>
      <c r="D596" s="64">
        <v>91</v>
      </c>
      <c r="E596" s="65">
        <v>4</v>
      </c>
      <c r="F596" s="66">
        <v>450910006</v>
      </c>
      <c r="G596" s="65">
        <v>1</v>
      </c>
      <c r="H596" s="67">
        <v>0.06</v>
      </c>
      <c r="I596" s="65" t="s">
        <v>11</v>
      </c>
      <c r="J596" s="68" t="s">
        <v>679</v>
      </c>
    </row>
    <row r="597" spans="1:10" s="68" customFormat="1" ht="15" customHeight="1" x14ac:dyDescent="0.3">
      <c r="A597" s="62" t="s">
        <v>835</v>
      </c>
      <c r="B597" s="62" t="s">
        <v>836</v>
      </c>
      <c r="C597" s="63">
        <v>46</v>
      </c>
      <c r="D597" s="64">
        <v>11</v>
      </c>
      <c r="E597" s="65">
        <v>8</v>
      </c>
      <c r="F597" s="66">
        <v>460110003</v>
      </c>
      <c r="G597" s="65">
        <v>3</v>
      </c>
      <c r="H597" s="67">
        <v>6.3E-2</v>
      </c>
      <c r="I597" s="65" t="s">
        <v>11</v>
      </c>
      <c r="J597" s="62" t="s">
        <v>837</v>
      </c>
    </row>
    <row r="598" spans="1:10" s="68" customFormat="1" ht="15" customHeight="1" x14ac:dyDescent="0.3">
      <c r="A598" s="62" t="s">
        <v>835</v>
      </c>
      <c r="B598" s="62" t="s">
        <v>838</v>
      </c>
      <c r="C598" s="63">
        <v>46</v>
      </c>
      <c r="D598" s="64">
        <v>33</v>
      </c>
      <c r="E598" s="65">
        <v>8</v>
      </c>
      <c r="F598" s="66">
        <v>460330132</v>
      </c>
      <c r="G598" s="65">
        <v>3</v>
      </c>
      <c r="H598" s="67">
        <v>6.2E-2</v>
      </c>
      <c r="I598" s="65" t="s">
        <v>11</v>
      </c>
      <c r="J598" s="62"/>
    </row>
    <row r="599" spans="1:10" s="68" customFormat="1" ht="15" customHeight="1" x14ac:dyDescent="0.3">
      <c r="A599" s="62" t="s">
        <v>835</v>
      </c>
      <c r="B599" s="62" t="s">
        <v>163</v>
      </c>
      <c r="C599" s="63">
        <v>46</v>
      </c>
      <c r="D599" s="64">
        <v>71</v>
      </c>
      <c r="E599" s="65">
        <v>8</v>
      </c>
      <c r="F599" s="66">
        <v>460710001</v>
      </c>
      <c r="G599" s="65">
        <v>3</v>
      </c>
      <c r="H599" s="67">
        <v>6.0999999999999999E-2</v>
      </c>
      <c r="I599" s="65" t="s">
        <v>11</v>
      </c>
      <c r="J599" s="62"/>
    </row>
    <row r="600" spans="1:10" s="68" customFormat="1" ht="15" customHeight="1" x14ac:dyDescent="0.3">
      <c r="A600" s="62" t="s">
        <v>835</v>
      </c>
      <c r="B600" s="62" t="s">
        <v>839</v>
      </c>
      <c r="C600" s="63">
        <v>46</v>
      </c>
      <c r="D600" s="64">
        <v>93</v>
      </c>
      <c r="E600" s="65">
        <v>8</v>
      </c>
      <c r="F600" s="66">
        <v>460930001</v>
      </c>
      <c r="G600" s="65">
        <v>3</v>
      </c>
      <c r="H600" s="67">
        <v>6.2E-2</v>
      </c>
      <c r="I600" s="65" t="s">
        <v>11</v>
      </c>
      <c r="J600" s="62" t="s">
        <v>840</v>
      </c>
    </row>
    <row r="601" spans="1:10" s="68" customFormat="1" ht="15" customHeight="1" x14ac:dyDescent="0.3">
      <c r="A601" s="62" t="s">
        <v>835</v>
      </c>
      <c r="B601" s="62" t="s">
        <v>841</v>
      </c>
      <c r="C601" s="63">
        <v>46</v>
      </c>
      <c r="D601" s="64">
        <v>99</v>
      </c>
      <c r="E601" s="65">
        <v>8</v>
      </c>
      <c r="F601" s="66">
        <v>460990008</v>
      </c>
      <c r="G601" s="65">
        <v>3</v>
      </c>
      <c r="H601" s="67">
        <v>6.8000000000000005E-2</v>
      </c>
      <c r="I601" s="65" t="s">
        <v>11</v>
      </c>
      <c r="J601" s="62" t="s">
        <v>842</v>
      </c>
    </row>
    <row r="602" spans="1:10" s="68" customFormat="1" ht="15" customHeight="1" x14ac:dyDescent="0.3">
      <c r="A602" s="62" t="s">
        <v>843</v>
      </c>
      <c r="B602" s="62" t="s">
        <v>844</v>
      </c>
      <c r="C602" s="63">
        <v>47</v>
      </c>
      <c r="D602" s="64">
        <v>9</v>
      </c>
      <c r="E602" s="65">
        <v>4</v>
      </c>
      <c r="F602" s="66">
        <v>470090101</v>
      </c>
      <c r="G602" s="65">
        <v>1</v>
      </c>
      <c r="H602" s="67">
        <v>6.7000000000000004E-2</v>
      </c>
      <c r="I602" s="65" t="s">
        <v>11</v>
      </c>
      <c r="J602" s="62" t="s">
        <v>845</v>
      </c>
    </row>
    <row r="603" spans="1:10" s="68" customFormat="1" ht="15" customHeight="1" x14ac:dyDescent="0.3">
      <c r="A603" s="62" t="s">
        <v>843</v>
      </c>
      <c r="B603" s="62" t="s">
        <v>846</v>
      </c>
      <c r="C603" s="63">
        <v>47</v>
      </c>
      <c r="D603" s="64">
        <v>25</v>
      </c>
      <c r="E603" s="65">
        <v>4</v>
      </c>
      <c r="F603" s="66">
        <v>470259991</v>
      </c>
      <c r="G603" s="65">
        <v>1</v>
      </c>
      <c r="H603" s="67">
        <v>6.3E-2</v>
      </c>
      <c r="I603" s="65" t="s">
        <v>11</v>
      </c>
      <c r="J603" s="62"/>
    </row>
    <row r="604" spans="1:10" s="68" customFormat="1" ht="15" customHeight="1" x14ac:dyDescent="0.3">
      <c r="A604" s="62" t="s">
        <v>843</v>
      </c>
      <c r="B604" s="62" t="s">
        <v>847</v>
      </c>
      <c r="C604" s="63">
        <v>47</v>
      </c>
      <c r="D604" s="64">
        <v>37</v>
      </c>
      <c r="E604" s="65">
        <v>4</v>
      </c>
      <c r="F604" s="66">
        <v>470370026</v>
      </c>
      <c r="G604" s="65">
        <v>1</v>
      </c>
      <c r="H604" s="67">
        <v>7.0000000000000007E-2</v>
      </c>
      <c r="I604" s="65" t="s">
        <v>11</v>
      </c>
      <c r="J604" s="62" t="s">
        <v>848</v>
      </c>
    </row>
    <row r="605" spans="1:10" s="68" customFormat="1" ht="15" customHeight="1" x14ac:dyDescent="0.3">
      <c r="A605" s="62" t="s">
        <v>843</v>
      </c>
      <c r="B605" s="62" t="s">
        <v>291</v>
      </c>
      <c r="C605" s="63">
        <v>47</v>
      </c>
      <c r="D605" s="64">
        <v>65</v>
      </c>
      <c r="E605" s="65">
        <v>4</v>
      </c>
      <c r="F605" s="66">
        <v>470654003</v>
      </c>
      <c r="G605" s="65">
        <v>1</v>
      </c>
      <c r="H605" s="67">
        <v>6.9000000000000006E-2</v>
      </c>
      <c r="I605" s="65" t="s">
        <v>11</v>
      </c>
      <c r="J605" s="62" t="s">
        <v>849</v>
      </c>
    </row>
    <row r="606" spans="1:10" s="68" customFormat="1" ht="15" customHeight="1" x14ac:dyDescent="0.3">
      <c r="A606" s="62" t="s">
        <v>843</v>
      </c>
      <c r="B606" s="62" t="s">
        <v>23</v>
      </c>
      <c r="C606" s="63">
        <v>47</v>
      </c>
      <c r="D606" s="64">
        <v>89</v>
      </c>
      <c r="E606" s="65">
        <v>4</v>
      </c>
      <c r="F606" s="66">
        <v>470890002</v>
      </c>
      <c r="G606" s="65">
        <v>1</v>
      </c>
      <c r="H606" s="67">
        <v>7.0999999999999994E-2</v>
      </c>
      <c r="I606" s="65" t="s">
        <v>11</v>
      </c>
      <c r="J606" s="62" t="s">
        <v>850</v>
      </c>
    </row>
    <row r="607" spans="1:10" s="68" customFormat="1" ht="15" customHeight="1" x14ac:dyDescent="0.3">
      <c r="A607" s="62" t="s">
        <v>843</v>
      </c>
      <c r="B607" s="62" t="s">
        <v>335</v>
      </c>
      <c r="C607" s="63">
        <v>47</v>
      </c>
      <c r="D607" s="64">
        <v>93</v>
      </c>
      <c r="E607" s="65">
        <v>4</v>
      </c>
      <c r="F607" s="66">
        <v>470931020</v>
      </c>
      <c r="G607" s="65">
        <v>1</v>
      </c>
      <c r="H607" s="67">
        <v>6.7000000000000004E-2</v>
      </c>
      <c r="I607" s="65" t="s">
        <v>11</v>
      </c>
      <c r="J607" s="62" t="s">
        <v>845</v>
      </c>
    </row>
    <row r="608" spans="1:10" s="68" customFormat="1" ht="15" customHeight="1" x14ac:dyDescent="0.3">
      <c r="A608" s="62" t="s">
        <v>843</v>
      </c>
      <c r="B608" s="62" t="s">
        <v>851</v>
      </c>
      <c r="C608" s="63">
        <v>47</v>
      </c>
      <c r="D608" s="64">
        <v>105</v>
      </c>
      <c r="E608" s="65">
        <v>4</v>
      </c>
      <c r="F608" s="66">
        <v>471050109</v>
      </c>
      <c r="G608" s="65">
        <v>1</v>
      </c>
      <c r="H608" s="67">
        <v>6.7000000000000004E-2</v>
      </c>
      <c r="I608" s="65" t="s">
        <v>11</v>
      </c>
      <c r="J608" s="62" t="s">
        <v>845</v>
      </c>
    </row>
    <row r="609" spans="1:10" s="68" customFormat="1" ht="15" customHeight="1" x14ac:dyDescent="0.3">
      <c r="A609" s="62" t="s">
        <v>843</v>
      </c>
      <c r="B609" s="62" t="s">
        <v>852</v>
      </c>
      <c r="C609" s="63">
        <v>47</v>
      </c>
      <c r="D609" s="64">
        <v>155</v>
      </c>
      <c r="E609" s="65">
        <v>4</v>
      </c>
      <c r="F609" s="66">
        <v>471550101</v>
      </c>
      <c r="G609" s="65">
        <v>1</v>
      </c>
      <c r="H609" s="67">
        <v>6.8000000000000005E-2</v>
      </c>
      <c r="I609" s="65" t="s">
        <v>11</v>
      </c>
      <c r="J609" s="62" t="s">
        <v>853</v>
      </c>
    </row>
    <row r="610" spans="1:10" s="68" customFormat="1" ht="15" customHeight="1" x14ac:dyDescent="0.3">
      <c r="A610" s="62" t="s">
        <v>843</v>
      </c>
      <c r="B610" s="62" t="s">
        <v>34</v>
      </c>
      <c r="C610" s="63">
        <v>47</v>
      </c>
      <c r="D610" s="64">
        <v>157</v>
      </c>
      <c r="E610" s="65">
        <v>4</v>
      </c>
      <c r="F610" s="66">
        <v>471570021</v>
      </c>
      <c r="G610" s="65">
        <v>1</v>
      </c>
      <c r="H610" s="67">
        <v>7.2999999999999995E-2</v>
      </c>
      <c r="I610" s="65" t="s">
        <v>11</v>
      </c>
      <c r="J610" s="62" t="s">
        <v>63</v>
      </c>
    </row>
    <row r="611" spans="1:10" s="68" customFormat="1" ht="15" customHeight="1" x14ac:dyDescent="0.3">
      <c r="A611" s="62" t="s">
        <v>843</v>
      </c>
      <c r="B611" s="62" t="s">
        <v>854</v>
      </c>
      <c r="C611" s="63">
        <v>47</v>
      </c>
      <c r="D611" s="64">
        <v>163</v>
      </c>
      <c r="E611" s="65">
        <v>4</v>
      </c>
      <c r="F611" s="66">
        <v>471632002</v>
      </c>
      <c r="G611" s="65">
        <v>1</v>
      </c>
      <c r="H611" s="67">
        <v>6.8000000000000005E-2</v>
      </c>
      <c r="I611" s="65" t="s">
        <v>11</v>
      </c>
      <c r="J611" s="62" t="s">
        <v>855</v>
      </c>
    </row>
    <row r="612" spans="1:10" s="68" customFormat="1" ht="15" customHeight="1" x14ac:dyDescent="0.3">
      <c r="A612" s="62" t="s">
        <v>843</v>
      </c>
      <c r="B612" s="62" t="s">
        <v>375</v>
      </c>
      <c r="C612" s="63">
        <v>47</v>
      </c>
      <c r="D612" s="64">
        <v>165</v>
      </c>
      <c r="E612" s="65">
        <v>4</v>
      </c>
      <c r="F612" s="66">
        <v>471650007</v>
      </c>
      <c r="G612" s="65">
        <v>1</v>
      </c>
      <c r="H612" s="67">
        <v>7.1999999999999995E-2</v>
      </c>
      <c r="I612" s="65" t="s">
        <v>11</v>
      </c>
      <c r="J612" s="62" t="s">
        <v>848</v>
      </c>
    </row>
    <row r="613" spans="1:10" s="68" customFormat="1" ht="15" customHeight="1" x14ac:dyDescent="0.3">
      <c r="A613" s="62" t="s">
        <v>843</v>
      </c>
      <c r="B613" s="62" t="s">
        <v>856</v>
      </c>
      <c r="C613" s="63">
        <v>47</v>
      </c>
      <c r="D613" s="64">
        <v>187</v>
      </c>
      <c r="E613" s="65">
        <v>4</v>
      </c>
      <c r="F613" s="66">
        <v>471870106</v>
      </c>
      <c r="G613" s="65">
        <v>1</v>
      </c>
      <c r="H613" s="67">
        <v>6.6000000000000003E-2</v>
      </c>
      <c r="I613" s="65" t="s">
        <v>11</v>
      </c>
      <c r="J613" s="62" t="s">
        <v>848</v>
      </c>
    </row>
    <row r="614" spans="1:10" s="68" customFormat="1" ht="15" customHeight="1" x14ac:dyDescent="0.3">
      <c r="A614" s="62" t="s">
        <v>843</v>
      </c>
      <c r="B614" s="62" t="s">
        <v>857</v>
      </c>
      <c r="C614" s="63">
        <v>47</v>
      </c>
      <c r="D614" s="64">
        <v>189</v>
      </c>
      <c r="E614" s="65">
        <v>4</v>
      </c>
      <c r="F614" s="66">
        <v>471890103</v>
      </c>
      <c r="G614" s="65">
        <v>1</v>
      </c>
      <c r="H614" s="67">
        <v>6.7000000000000004E-2</v>
      </c>
      <c r="I614" s="65" t="s">
        <v>11</v>
      </c>
      <c r="J614" s="62" t="s">
        <v>848</v>
      </c>
    </row>
    <row r="615" spans="1:10" s="68" customFormat="1" ht="15" customHeight="1" x14ac:dyDescent="0.3">
      <c r="A615" s="62" t="s">
        <v>858</v>
      </c>
      <c r="B615" s="62" t="s">
        <v>379</v>
      </c>
      <c r="C615" s="63">
        <v>48</v>
      </c>
      <c r="D615" s="64">
        <v>27</v>
      </c>
      <c r="E615" s="65">
        <v>6</v>
      </c>
      <c r="F615" s="66">
        <v>480271047</v>
      </c>
      <c r="G615" s="65">
        <v>1</v>
      </c>
      <c r="H615" s="67">
        <v>7.1999999999999995E-2</v>
      </c>
      <c r="I615" s="65" t="s">
        <v>11</v>
      </c>
      <c r="J615" s="62" t="s">
        <v>859</v>
      </c>
    </row>
    <row r="616" spans="1:10" s="68" customFormat="1" ht="15" customHeight="1" x14ac:dyDescent="0.3">
      <c r="A616" s="62" t="s">
        <v>858</v>
      </c>
      <c r="B616" s="62" t="s">
        <v>860</v>
      </c>
      <c r="C616" s="63">
        <v>48</v>
      </c>
      <c r="D616" s="64">
        <v>29</v>
      </c>
      <c r="E616" s="65">
        <v>6</v>
      </c>
      <c r="F616" s="66">
        <v>480290052</v>
      </c>
      <c r="G616" s="65">
        <v>1</v>
      </c>
      <c r="H616" s="67">
        <v>0.08</v>
      </c>
      <c r="I616" s="65" t="s">
        <v>50</v>
      </c>
      <c r="J616" s="62" t="s">
        <v>861</v>
      </c>
    </row>
    <row r="617" spans="1:10" s="68" customFormat="1" ht="15" customHeight="1" x14ac:dyDescent="0.3">
      <c r="A617" s="62" t="s">
        <v>858</v>
      </c>
      <c r="B617" s="62" t="s">
        <v>862</v>
      </c>
      <c r="C617" s="63">
        <v>48</v>
      </c>
      <c r="D617" s="64">
        <v>39</v>
      </c>
      <c r="E617" s="65">
        <v>6</v>
      </c>
      <c r="F617" s="66">
        <v>480391004</v>
      </c>
      <c r="G617" s="65">
        <v>1</v>
      </c>
      <c r="H617" s="67">
        <v>0.08</v>
      </c>
      <c r="I617" s="65" t="s">
        <v>50</v>
      </c>
      <c r="J617" s="62" t="s">
        <v>863</v>
      </c>
    </row>
    <row r="618" spans="1:10" s="68" customFormat="1" ht="15" customHeight="1" x14ac:dyDescent="0.3">
      <c r="A618" s="62" t="s">
        <v>858</v>
      </c>
      <c r="B618" s="62" t="s">
        <v>864</v>
      </c>
      <c r="C618" s="63">
        <v>48</v>
      </c>
      <c r="D618" s="64">
        <v>43</v>
      </c>
      <c r="E618" s="65">
        <v>6</v>
      </c>
      <c r="F618" s="66">
        <v>480430101</v>
      </c>
      <c r="G618" s="65">
        <v>1</v>
      </c>
      <c r="H618" s="67">
        <v>6.5000000000000002E-2</v>
      </c>
      <c r="I618" s="65" t="s">
        <v>11</v>
      </c>
      <c r="J618" s="62"/>
    </row>
    <row r="619" spans="1:10" s="68" customFormat="1" ht="15" customHeight="1" x14ac:dyDescent="0.3">
      <c r="A619" s="62" t="s">
        <v>858</v>
      </c>
      <c r="B619" s="62" t="s">
        <v>865</v>
      </c>
      <c r="C619" s="63">
        <v>48</v>
      </c>
      <c r="D619" s="64">
        <v>61</v>
      </c>
      <c r="E619" s="65">
        <v>6</v>
      </c>
      <c r="F619" s="66">
        <v>480610006</v>
      </c>
      <c r="G619" s="65">
        <v>1</v>
      </c>
      <c r="H619" s="67">
        <v>5.8000000000000003E-2</v>
      </c>
      <c r="I619" s="65" t="s">
        <v>11</v>
      </c>
      <c r="J619" s="62" t="s">
        <v>866</v>
      </c>
    </row>
    <row r="620" spans="1:10" s="68" customFormat="1" ht="15" customHeight="1" x14ac:dyDescent="0.3">
      <c r="A620" s="62" t="s">
        <v>858</v>
      </c>
      <c r="B620" s="62" t="s">
        <v>867</v>
      </c>
      <c r="C620" s="63">
        <v>48</v>
      </c>
      <c r="D620" s="64">
        <v>85</v>
      </c>
      <c r="E620" s="65">
        <v>6</v>
      </c>
      <c r="F620" s="66">
        <v>480850005</v>
      </c>
      <c r="G620" s="65">
        <v>1</v>
      </c>
      <c r="H620" s="67">
        <v>7.8E-2</v>
      </c>
      <c r="I620" s="65" t="s">
        <v>50</v>
      </c>
      <c r="J620" s="62" t="s">
        <v>868</v>
      </c>
    </row>
    <row r="621" spans="1:10" s="68" customFormat="1" ht="15" customHeight="1" x14ac:dyDescent="0.3">
      <c r="A621" s="62" t="s">
        <v>858</v>
      </c>
      <c r="B621" s="62" t="s">
        <v>869</v>
      </c>
      <c r="C621" s="63">
        <v>48</v>
      </c>
      <c r="D621" s="64">
        <v>113</v>
      </c>
      <c r="E621" s="65">
        <v>6</v>
      </c>
      <c r="F621" s="66">
        <v>481130069</v>
      </c>
      <c r="G621" s="65">
        <v>3</v>
      </c>
      <c r="H621" s="67">
        <v>7.8E-2</v>
      </c>
      <c r="I621" s="65" t="s">
        <v>50</v>
      </c>
      <c r="J621" s="62" t="s">
        <v>868</v>
      </c>
    </row>
    <row r="622" spans="1:10" s="68" customFormat="1" ht="15" customHeight="1" x14ac:dyDescent="0.3">
      <c r="A622" s="62" t="s">
        <v>858</v>
      </c>
      <c r="B622" s="62" t="s">
        <v>870</v>
      </c>
      <c r="C622" s="63">
        <v>48</v>
      </c>
      <c r="D622" s="64">
        <v>121</v>
      </c>
      <c r="E622" s="65">
        <v>6</v>
      </c>
      <c r="F622" s="66">
        <v>481210034</v>
      </c>
      <c r="G622" s="65">
        <v>1</v>
      </c>
      <c r="H622" s="67">
        <v>8.1000000000000003E-2</v>
      </c>
      <c r="I622" s="65" t="s">
        <v>50</v>
      </c>
      <c r="J622" s="62" t="s">
        <v>868</v>
      </c>
    </row>
    <row r="623" spans="1:10" s="68" customFormat="1" ht="15" customHeight="1" x14ac:dyDescent="0.3">
      <c r="A623" s="62" t="s">
        <v>858</v>
      </c>
      <c r="B623" s="62" t="s">
        <v>871</v>
      </c>
      <c r="C623" s="63">
        <v>48</v>
      </c>
      <c r="D623" s="64">
        <v>139</v>
      </c>
      <c r="E623" s="65">
        <v>6</v>
      </c>
      <c r="F623" s="66">
        <v>481390016</v>
      </c>
      <c r="G623" s="65">
        <v>1</v>
      </c>
      <c r="H623" s="67">
        <v>7.0999999999999994E-2</v>
      </c>
      <c r="I623" s="65" t="s">
        <v>11</v>
      </c>
      <c r="J623" s="62" t="s">
        <v>868</v>
      </c>
    </row>
    <row r="624" spans="1:10" s="68" customFormat="1" ht="15" customHeight="1" x14ac:dyDescent="0.3">
      <c r="A624" s="62" t="s">
        <v>858</v>
      </c>
      <c r="B624" s="62" t="s">
        <v>160</v>
      </c>
      <c r="C624" s="63">
        <v>48</v>
      </c>
      <c r="D624" s="64">
        <v>141</v>
      </c>
      <c r="E624" s="65">
        <v>6</v>
      </c>
      <c r="F624" s="66">
        <v>481410037</v>
      </c>
      <c r="G624" s="65">
        <v>2</v>
      </c>
      <c r="H624" s="67">
        <v>7.1999999999999995E-2</v>
      </c>
      <c r="I624" s="65" t="s">
        <v>11</v>
      </c>
      <c r="J624" s="62" t="s">
        <v>872</v>
      </c>
    </row>
    <row r="625" spans="1:10" s="68" customFormat="1" ht="15" customHeight="1" x14ac:dyDescent="0.3">
      <c r="A625" s="62" t="s">
        <v>858</v>
      </c>
      <c r="B625" s="62" t="s">
        <v>873</v>
      </c>
      <c r="C625" s="63">
        <v>48</v>
      </c>
      <c r="D625" s="64">
        <v>167</v>
      </c>
      <c r="E625" s="65">
        <v>6</v>
      </c>
      <c r="F625" s="66">
        <v>481671034</v>
      </c>
      <c r="G625" s="65">
        <v>1</v>
      </c>
      <c r="H625" s="67">
        <v>7.1999999999999995E-2</v>
      </c>
      <c r="I625" s="65" t="s">
        <v>11</v>
      </c>
      <c r="J625" s="62" t="s">
        <v>863</v>
      </c>
    </row>
    <row r="626" spans="1:10" s="68" customFormat="1" ht="15" customHeight="1" x14ac:dyDescent="0.3">
      <c r="A626" s="62" t="s">
        <v>858</v>
      </c>
      <c r="B626" s="62" t="s">
        <v>874</v>
      </c>
      <c r="C626" s="63">
        <v>48</v>
      </c>
      <c r="D626" s="64">
        <v>183</v>
      </c>
      <c r="E626" s="65">
        <v>6</v>
      </c>
      <c r="F626" s="66">
        <v>481830001</v>
      </c>
      <c r="G626" s="65">
        <v>2</v>
      </c>
      <c r="H626" s="67">
        <v>7.0999999999999994E-2</v>
      </c>
      <c r="I626" s="65" t="s">
        <v>11</v>
      </c>
      <c r="J626" s="62" t="s">
        <v>875</v>
      </c>
    </row>
    <row r="627" spans="1:10" s="68" customFormat="1" ht="15" customHeight="1" x14ac:dyDescent="0.3">
      <c r="A627" s="62" t="s">
        <v>858</v>
      </c>
      <c r="B627" s="62" t="s">
        <v>876</v>
      </c>
      <c r="C627" s="63">
        <v>48</v>
      </c>
      <c r="D627" s="64">
        <v>201</v>
      </c>
      <c r="E627" s="65">
        <v>6</v>
      </c>
      <c r="F627" s="66">
        <v>482010066</v>
      </c>
      <c r="G627" s="65">
        <v>1</v>
      </c>
      <c r="H627" s="67">
        <v>7.5999999999999998E-2</v>
      </c>
      <c r="I627" s="65" t="s">
        <v>50</v>
      </c>
      <c r="J627" s="62" t="s">
        <v>863</v>
      </c>
    </row>
    <row r="628" spans="1:10" s="68" customFormat="1" ht="15" customHeight="1" x14ac:dyDescent="0.3">
      <c r="A628" s="62" t="s">
        <v>858</v>
      </c>
      <c r="B628" s="62" t="s">
        <v>357</v>
      </c>
      <c r="C628" s="63">
        <v>48</v>
      </c>
      <c r="D628" s="64">
        <v>203</v>
      </c>
      <c r="E628" s="65">
        <v>6</v>
      </c>
      <c r="F628" s="66">
        <v>482030002</v>
      </c>
      <c r="G628" s="65">
        <v>1</v>
      </c>
      <c r="H628" s="67">
        <v>6.9000000000000006E-2</v>
      </c>
      <c r="I628" s="65" t="s">
        <v>11</v>
      </c>
      <c r="J628" s="68" t="s">
        <v>877</v>
      </c>
    </row>
    <row r="629" spans="1:10" s="68" customFormat="1" ht="15" customHeight="1" x14ac:dyDescent="0.3">
      <c r="A629" s="62" t="s">
        <v>858</v>
      </c>
      <c r="B629" s="62" t="s">
        <v>878</v>
      </c>
      <c r="C629" s="63">
        <v>48</v>
      </c>
      <c r="D629" s="64">
        <v>215</v>
      </c>
      <c r="E629" s="65">
        <v>6</v>
      </c>
      <c r="F629" s="66">
        <v>482150043</v>
      </c>
      <c r="G629" s="65">
        <v>1</v>
      </c>
      <c r="H629" s="67">
        <v>5.7000000000000002E-2</v>
      </c>
      <c r="I629" s="65" t="s">
        <v>11</v>
      </c>
      <c r="J629" s="62" t="s">
        <v>879</v>
      </c>
    </row>
    <row r="630" spans="1:10" s="68" customFormat="1" ht="15" customHeight="1" x14ac:dyDescent="0.3">
      <c r="A630" s="62" t="s">
        <v>858</v>
      </c>
      <c r="B630" s="62" t="s">
        <v>880</v>
      </c>
      <c r="C630" s="63">
        <v>48</v>
      </c>
      <c r="D630" s="64">
        <v>221</v>
      </c>
      <c r="E630" s="65">
        <v>6</v>
      </c>
      <c r="F630" s="66">
        <v>482210001</v>
      </c>
      <c r="G630" s="65">
        <v>1</v>
      </c>
      <c r="H630" s="67">
        <v>7.5999999999999998E-2</v>
      </c>
      <c r="I630" s="65" t="s">
        <v>50</v>
      </c>
      <c r="J630" s="62" t="s">
        <v>881</v>
      </c>
    </row>
    <row r="631" spans="1:10" s="68" customFormat="1" ht="15" customHeight="1" x14ac:dyDescent="0.3">
      <c r="A631" s="62" t="s">
        <v>858</v>
      </c>
      <c r="B631" s="62" t="s">
        <v>882</v>
      </c>
      <c r="C631" s="63">
        <v>48</v>
      </c>
      <c r="D631" s="64">
        <v>231</v>
      </c>
      <c r="E631" s="65">
        <v>6</v>
      </c>
      <c r="F631" s="66">
        <v>482311006</v>
      </c>
      <c r="G631" s="65">
        <v>1</v>
      </c>
      <c r="H631" s="67">
        <v>6.9000000000000006E-2</v>
      </c>
      <c r="I631" s="65" t="s">
        <v>11</v>
      </c>
      <c r="J631" s="62" t="s">
        <v>868</v>
      </c>
    </row>
    <row r="632" spans="1:10" s="68" customFormat="1" ht="15" customHeight="1" x14ac:dyDescent="0.3">
      <c r="A632" s="62" t="s">
        <v>858</v>
      </c>
      <c r="B632" s="62" t="s">
        <v>23</v>
      </c>
      <c r="C632" s="63">
        <v>48</v>
      </c>
      <c r="D632" s="64">
        <v>245</v>
      </c>
      <c r="E632" s="65">
        <v>6</v>
      </c>
      <c r="F632" s="66">
        <v>482450101</v>
      </c>
      <c r="G632" s="65">
        <v>1</v>
      </c>
      <c r="H632" s="67">
        <v>7.0000000000000007E-2</v>
      </c>
      <c r="I632" s="65" t="s">
        <v>11</v>
      </c>
      <c r="J632" s="62" t="s">
        <v>883</v>
      </c>
    </row>
    <row r="633" spans="1:10" s="68" customFormat="1" ht="15" customHeight="1" x14ac:dyDescent="0.3">
      <c r="A633" s="62" t="s">
        <v>858</v>
      </c>
      <c r="B633" s="62" t="s">
        <v>334</v>
      </c>
      <c r="C633" s="63">
        <v>48</v>
      </c>
      <c r="D633" s="64">
        <v>251</v>
      </c>
      <c r="E633" s="65">
        <v>6</v>
      </c>
      <c r="F633" s="66">
        <v>482510003</v>
      </c>
      <c r="G633" s="65">
        <v>1</v>
      </c>
      <c r="H633" s="67">
        <v>7.5999999999999998E-2</v>
      </c>
      <c r="I633" s="65" t="s">
        <v>50</v>
      </c>
      <c r="J633" s="62" t="s">
        <v>868</v>
      </c>
    </row>
    <row r="634" spans="1:10" s="68" customFormat="1" ht="15" customHeight="1" x14ac:dyDescent="0.3">
      <c r="A634" s="62" t="s">
        <v>858</v>
      </c>
      <c r="B634" s="62" t="s">
        <v>884</v>
      </c>
      <c r="C634" s="63">
        <v>48</v>
      </c>
      <c r="D634" s="64">
        <v>257</v>
      </c>
      <c r="E634" s="65">
        <v>6</v>
      </c>
      <c r="F634" s="66">
        <v>482570005</v>
      </c>
      <c r="G634" s="65">
        <v>1</v>
      </c>
      <c r="H634" s="67">
        <v>7.0000000000000007E-2</v>
      </c>
      <c r="I634" s="65" t="s">
        <v>11</v>
      </c>
      <c r="J634" s="62" t="s">
        <v>868</v>
      </c>
    </row>
    <row r="635" spans="1:10" s="68" customFormat="1" ht="15" customHeight="1" x14ac:dyDescent="0.3">
      <c r="A635" s="62" t="s">
        <v>858</v>
      </c>
      <c r="B635" s="62" t="s">
        <v>885</v>
      </c>
      <c r="C635" s="63">
        <v>48</v>
      </c>
      <c r="D635" s="64">
        <v>309</v>
      </c>
      <c r="E635" s="65">
        <v>6</v>
      </c>
      <c r="F635" s="66">
        <v>483091037</v>
      </c>
      <c r="G635" s="65">
        <v>1</v>
      </c>
      <c r="H635" s="67">
        <v>6.9000000000000006E-2</v>
      </c>
      <c r="I635" s="65" t="s">
        <v>11</v>
      </c>
      <c r="J635" s="62" t="s">
        <v>886</v>
      </c>
    </row>
    <row r="636" spans="1:10" s="68" customFormat="1" ht="15" customHeight="1" x14ac:dyDescent="0.3">
      <c r="A636" s="62" t="s">
        <v>858</v>
      </c>
      <c r="B636" s="62" t="s">
        <v>29</v>
      </c>
      <c r="C636" s="63">
        <v>48</v>
      </c>
      <c r="D636" s="64">
        <v>339</v>
      </c>
      <c r="E636" s="65">
        <v>6</v>
      </c>
      <c r="F636" s="66">
        <v>483390078</v>
      </c>
      <c r="G636" s="65">
        <v>1</v>
      </c>
      <c r="H636" s="67">
        <v>7.5999999999999998E-2</v>
      </c>
      <c r="I636" s="65" t="s">
        <v>50</v>
      </c>
      <c r="J636" s="62" t="s">
        <v>863</v>
      </c>
    </row>
    <row r="637" spans="1:10" s="68" customFormat="1" ht="15" customHeight="1" x14ac:dyDescent="0.3">
      <c r="A637" s="62" t="s">
        <v>858</v>
      </c>
      <c r="B637" s="62" t="s">
        <v>887</v>
      </c>
      <c r="C637" s="63">
        <v>48</v>
      </c>
      <c r="D637" s="64">
        <v>349</v>
      </c>
      <c r="E637" s="65">
        <v>6</v>
      </c>
      <c r="F637" s="66">
        <v>483491051</v>
      </c>
      <c r="G637" s="65">
        <v>1</v>
      </c>
      <c r="H637" s="67">
        <v>6.8000000000000005E-2</v>
      </c>
      <c r="I637" s="65" t="s">
        <v>11</v>
      </c>
      <c r="J637" s="62" t="s">
        <v>888</v>
      </c>
    </row>
    <row r="638" spans="1:10" s="68" customFormat="1" ht="15" customHeight="1" x14ac:dyDescent="0.3">
      <c r="A638" s="62" t="s">
        <v>858</v>
      </c>
      <c r="B638" s="62" t="s">
        <v>889</v>
      </c>
      <c r="C638" s="63">
        <v>48</v>
      </c>
      <c r="D638" s="64">
        <v>355</v>
      </c>
      <c r="E638" s="65">
        <v>6</v>
      </c>
      <c r="F638" s="66">
        <v>483550025</v>
      </c>
      <c r="G638" s="65">
        <v>2</v>
      </c>
      <c r="H638" s="67">
        <v>6.6000000000000003E-2</v>
      </c>
      <c r="I638" s="65" t="s">
        <v>11</v>
      </c>
      <c r="J638" s="62" t="s">
        <v>890</v>
      </c>
    </row>
    <row r="639" spans="1:10" s="68" customFormat="1" ht="15" customHeight="1" x14ac:dyDescent="0.3">
      <c r="A639" s="62" t="s">
        <v>858</v>
      </c>
      <c r="B639" s="62" t="s">
        <v>111</v>
      </c>
      <c r="C639" s="63">
        <v>48</v>
      </c>
      <c r="D639" s="64">
        <v>361</v>
      </c>
      <c r="E639" s="65">
        <v>6</v>
      </c>
      <c r="F639" s="66">
        <v>483611100</v>
      </c>
      <c r="G639" s="65">
        <v>1</v>
      </c>
      <c r="H639" s="67">
        <v>6.7000000000000004E-2</v>
      </c>
      <c r="I639" s="65" t="s">
        <v>11</v>
      </c>
      <c r="J639" s="62" t="s">
        <v>883</v>
      </c>
    </row>
    <row r="640" spans="1:10" s="68" customFormat="1" ht="15" customHeight="1" x14ac:dyDescent="0.3">
      <c r="A640" s="62" t="s">
        <v>858</v>
      </c>
      <c r="B640" s="62" t="s">
        <v>891</v>
      </c>
      <c r="C640" s="63">
        <v>48</v>
      </c>
      <c r="D640" s="64">
        <v>367</v>
      </c>
      <c r="E640" s="65">
        <v>6</v>
      </c>
      <c r="F640" s="66">
        <v>483670081</v>
      </c>
      <c r="G640" s="65">
        <v>1</v>
      </c>
      <c r="H640" s="67">
        <v>7.3999999999999996E-2</v>
      </c>
      <c r="I640" s="65" t="s">
        <v>11</v>
      </c>
      <c r="J640" s="62" t="s">
        <v>868</v>
      </c>
    </row>
    <row r="641" spans="1:10" s="68" customFormat="1" ht="15" customHeight="1" x14ac:dyDescent="0.3">
      <c r="A641" s="62" t="s">
        <v>858</v>
      </c>
      <c r="B641" s="62" t="s">
        <v>892</v>
      </c>
      <c r="C641" s="63">
        <v>48</v>
      </c>
      <c r="D641" s="64">
        <v>381</v>
      </c>
      <c r="E641" s="65">
        <v>6</v>
      </c>
      <c r="F641" s="66">
        <v>483819991</v>
      </c>
      <c r="G641" s="65">
        <v>1</v>
      </c>
      <c r="H641" s="67">
        <v>7.0000000000000007E-2</v>
      </c>
      <c r="I641" s="65" t="s">
        <v>11</v>
      </c>
      <c r="J641" s="62" t="s">
        <v>893</v>
      </c>
    </row>
    <row r="642" spans="1:10" s="68" customFormat="1" ht="15" customHeight="1" x14ac:dyDescent="0.3">
      <c r="A642" s="62" t="s">
        <v>858</v>
      </c>
      <c r="B642" s="62" t="s">
        <v>894</v>
      </c>
      <c r="C642" s="63">
        <v>48</v>
      </c>
      <c r="D642" s="64">
        <v>397</v>
      </c>
      <c r="E642" s="65">
        <v>6</v>
      </c>
      <c r="F642" s="66">
        <v>483970001</v>
      </c>
      <c r="G642" s="65">
        <v>1</v>
      </c>
      <c r="H642" s="67">
        <v>7.2999999999999995E-2</v>
      </c>
      <c r="I642" s="65" t="s">
        <v>11</v>
      </c>
      <c r="J642" s="62" t="s">
        <v>868</v>
      </c>
    </row>
    <row r="643" spans="1:10" s="68" customFormat="1" ht="15" customHeight="1" x14ac:dyDescent="0.3">
      <c r="A643" s="62" t="s">
        <v>858</v>
      </c>
      <c r="B643" s="62" t="s">
        <v>895</v>
      </c>
      <c r="C643" s="63">
        <v>48</v>
      </c>
      <c r="D643" s="64">
        <v>423</v>
      </c>
      <c r="E643" s="65">
        <v>6</v>
      </c>
      <c r="F643" s="66">
        <v>484230007</v>
      </c>
      <c r="G643" s="65">
        <v>1</v>
      </c>
      <c r="H643" s="67">
        <v>7.0999999999999994E-2</v>
      </c>
      <c r="I643" s="65" t="s">
        <v>11</v>
      </c>
      <c r="J643" s="62" t="s">
        <v>896</v>
      </c>
    </row>
    <row r="644" spans="1:10" s="68" customFormat="1" ht="15" customHeight="1" x14ac:dyDescent="0.3">
      <c r="A644" s="62" t="s">
        <v>858</v>
      </c>
      <c r="B644" s="62" t="s">
        <v>897</v>
      </c>
      <c r="C644" s="63">
        <v>48</v>
      </c>
      <c r="D644" s="64">
        <v>439</v>
      </c>
      <c r="E644" s="65">
        <v>6</v>
      </c>
      <c r="F644" s="66">
        <v>484391002</v>
      </c>
      <c r="G644" s="65">
        <v>2</v>
      </c>
      <c r="H644" s="67">
        <v>0.08</v>
      </c>
      <c r="I644" s="65" t="s">
        <v>50</v>
      </c>
      <c r="J644" s="62" t="s">
        <v>868</v>
      </c>
    </row>
    <row r="645" spans="1:10" s="68" customFormat="1" ht="15" customHeight="1" x14ac:dyDescent="0.3">
      <c r="A645" s="62" t="s">
        <v>858</v>
      </c>
      <c r="B645" s="62" t="s">
        <v>898</v>
      </c>
      <c r="C645" s="63">
        <v>48</v>
      </c>
      <c r="D645" s="64">
        <v>453</v>
      </c>
      <c r="E645" s="65">
        <v>6</v>
      </c>
      <c r="F645" s="66">
        <v>484530020</v>
      </c>
      <c r="G645" s="65">
        <v>1</v>
      </c>
      <c r="H645" s="67">
        <v>6.9000000000000006E-2</v>
      </c>
      <c r="I645" s="65" t="s">
        <v>11</v>
      </c>
      <c r="J645" s="62" t="s">
        <v>899</v>
      </c>
    </row>
    <row r="646" spans="1:10" s="68" customFormat="1" ht="15" customHeight="1" x14ac:dyDescent="0.3">
      <c r="A646" s="62" t="s">
        <v>858</v>
      </c>
      <c r="B646" s="62" t="s">
        <v>900</v>
      </c>
      <c r="C646" s="63">
        <v>48</v>
      </c>
      <c r="D646" s="64">
        <v>469</v>
      </c>
      <c r="E646" s="65">
        <v>6</v>
      </c>
      <c r="F646" s="66">
        <v>484690003</v>
      </c>
      <c r="G646" s="65">
        <v>1</v>
      </c>
      <c r="H646" s="67">
        <v>6.3E-2</v>
      </c>
      <c r="I646" s="65" t="s">
        <v>11</v>
      </c>
      <c r="J646" s="62" t="s">
        <v>901</v>
      </c>
    </row>
    <row r="647" spans="1:10" s="68" customFormat="1" ht="15" customHeight="1" x14ac:dyDescent="0.3">
      <c r="A647" s="62" t="s">
        <v>902</v>
      </c>
      <c r="B647" s="62" t="s">
        <v>903</v>
      </c>
      <c r="C647" s="63">
        <v>49</v>
      </c>
      <c r="D647" s="64">
        <v>3</v>
      </c>
      <c r="E647" s="65">
        <v>8</v>
      </c>
      <c r="F647" s="66">
        <v>490030003</v>
      </c>
      <c r="G647" s="65">
        <v>1</v>
      </c>
      <c r="H647" s="67">
        <v>7.0000000000000007E-2</v>
      </c>
      <c r="I647" s="65" t="s">
        <v>11</v>
      </c>
      <c r="J647" s="68" t="s">
        <v>904</v>
      </c>
    </row>
    <row r="648" spans="1:10" s="68" customFormat="1" ht="15" customHeight="1" x14ac:dyDescent="0.3">
      <c r="A648" s="62" t="s">
        <v>902</v>
      </c>
      <c r="B648" s="62" t="s">
        <v>905</v>
      </c>
      <c r="C648" s="63">
        <v>49</v>
      </c>
      <c r="D648" s="64">
        <v>5</v>
      </c>
      <c r="E648" s="65">
        <v>8</v>
      </c>
      <c r="F648" s="66">
        <v>490050004</v>
      </c>
      <c r="G648" s="65">
        <v>1</v>
      </c>
      <c r="H648" s="67">
        <v>6.5000000000000002E-2</v>
      </c>
      <c r="I648" s="65" t="s">
        <v>11</v>
      </c>
      <c r="J648" s="68" t="s">
        <v>906</v>
      </c>
    </row>
    <row r="649" spans="1:10" s="68" customFormat="1" ht="15" customHeight="1" x14ac:dyDescent="0.3">
      <c r="A649" s="62" t="s">
        <v>902</v>
      </c>
      <c r="B649" s="62" t="s">
        <v>907</v>
      </c>
      <c r="C649" s="63">
        <v>49</v>
      </c>
      <c r="D649" s="64">
        <v>7</v>
      </c>
      <c r="E649" s="65">
        <v>8</v>
      </c>
      <c r="F649" s="66">
        <v>490071003</v>
      </c>
      <c r="G649" s="65">
        <v>1</v>
      </c>
      <c r="H649" s="67">
        <v>6.8000000000000005E-2</v>
      </c>
      <c r="I649" s="65" t="s">
        <v>11</v>
      </c>
      <c r="J649" s="62" t="s">
        <v>908</v>
      </c>
    </row>
    <row r="650" spans="1:10" s="68" customFormat="1" ht="15" customHeight="1" x14ac:dyDescent="0.3">
      <c r="A650" s="62" t="s">
        <v>902</v>
      </c>
      <c r="B650" s="62" t="s">
        <v>909</v>
      </c>
      <c r="C650" s="63">
        <v>49</v>
      </c>
      <c r="D650" s="64">
        <v>11</v>
      </c>
      <c r="E650" s="65">
        <v>8</v>
      </c>
      <c r="F650" s="66">
        <v>490110004</v>
      </c>
      <c r="G650" s="65">
        <v>1</v>
      </c>
      <c r="H650" s="67">
        <v>7.0000000000000007E-2</v>
      </c>
      <c r="I650" s="65" t="s">
        <v>11</v>
      </c>
      <c r="J650" s="62" t="s">
        <v>910</v>
      </c>
    </row>
    <row r="651" spans="1:10" s="68" customFormat="1" ht="15" customHeight="1" x14ac:dyDescent="0.3">
      <c r="A651" s="62" t="s">
        <v>902</v>
      </c>
      <c r="B651" s="62" t="s">
        <v>911</v>
      </c>
      <c r="C651" s="63">
        <v>49</v>
      </c>
      <c r="D651" s="64">
        <v>13</v>
      </c>
      <c r="E651" s="65">
        <v>8</v>
      </c>
      <c r="F651" s="66">
        <v>490130002</v>
      </c>
      <c r="G651" s="65">
        <v>1</v>
      </c>
      <c r="H651" s="67">
        <v>7.6999999999999999E-2</v>
      </c>
      <c r="I651" s="65" t="s">
        <v>50</v>
      </c>
    </row>
    <row r="652" spans="1:10" s="68" customFormat="1" ht="15" customHeight="1" x14ac:dyDescent="0.3">
      <c r="A652" s="62" t="s">
        <v>902</v>
      </c>
      <c r="B652" s="62" t="s">
        <v>162</v>
      </c>
      <c r="C652" s="63">
        <v>49</v>
      </c>
      <c r="D652" s="64">
        <v>17</v>
      </c>
      <c r="E652" s="65">
        <v>8</v>
      </c>
      <c r="F652" s="66">
        <v>490170004</v>
      </c>
      <c r="G652" s="65">
        <v>1</v>
      </c>
      <c r="H652" s="67">
        <v>6.5000000000000002E-2</v>
      </c>
      <c r="I652" s="65" t="s">
        <v>11</v>
      </c>
      <c r="J652" s="62"/>
    </row>
    <row r="653" spans="1:10" s="68" customFormat="1" ht="15" customHeight="1" x14ac:dyDescent="0.3">
      <c r="A653" s="62" t="s">
        <v>902</v>
      </c>
      <c r="B653" s="62" t="s">
        <v>912</v>
      </c>
      <c r="C653" s="63">
        <v>49</v>
      </c>
      <c r="D653" s="64">
        <v>35</v>
      </c>
      <c r="E653" s="65">
        <v>8</v>
      </c>
      <c r="F653" s="66">
        <v>490353006</v>
      </c>
      <c r="G653" s="65">
        <v>1</v>
      </c>
      <c r="H653" s="67">
        <v>7.4999999999999997E-2</v>
      </c>
      <c r="I653" s="65" t="s">
        <v>11</v>
      </c>
      <c r="J653" s="62" t="s">
        <v>913</v>
      </c>
    </row>
    <row r="654" spans="1:10" s="68" customFormat="1" ht="15" customHeight="1" x14ac:dyDescent="0.3">
      <c r="A654" s="62" t="s">
        <v>902</v>
      </c>
      <c r="B654" s="62" t="s">
        <v>621</v>
      </c>
      <c r="C654" s="63">
        <v>49</v>
      </c>
      <c r="D654" s="64">
        <v>37</v>
      </c>
      <c r="E654" s="65">
        <v>8</v>
      </c>
      <c r="F654" s="66">
        <v>490370101</v>
      </c>
      <c r="G654" s="65">
        <v>1</v>
      </c>
      <c r="H654" s="67">
        <v>6.7000000000000004E-2</v>
      </c>
      <c r="I654" s="65" t="s">
        <v>11</v>
      </c>
    </row>
    <row r="655" spans="1:10" s="68" customFormat="1" ht="15" customHeight="1" x14ac:dyDescent="0.3">
      <c r="A655" s="62" t="s">
        <v>902</v>
      </c>
      <c r="B655" s="62" t="s">
        <v>914</v>
      </c>
      <c r="C655" s="63">
        <v>49</v>
      </c>
      <c r="D655" s="64">
        <v>45</v>
      </c>
      <c r="E655" s="65">
        <v>8</v>
      </c>
      <c r="F655" s="66">
        <v>490450003</v>
      </c>
      <c r="G655" s="65">
        <v>1</v>
      </c>
      <c r="H655" s="67">
        <v>7.0999999999999994E-2</v>
      </c>
      <c r="I655" s="65" t="s">
        <v>11</v>
      </c>
      <c r="J655" s="62" t="s">
        <v>913</v>
      </c>
    </row>
    <row r="656" spans="1:10" s="68" customFormat="1" ht="15" customHeight="1" x14ac:dyDescent="0.3">
      <c r="A656" s="62" t="s">
        <v>902</v>
      </c>
      <c r="B656" s="62" t="s">
        <v>915</v>
      </c>
      <c r="C656" s="63">
        <v>49</v>
      </c>
      <c r="D656" s="64">
        <v>47</v>
      </c>
      <c r="E656" s="65">
        <v>8</v>
      </c>
      <c r="F656" s="66">
        <v>490471003</v>
      </c>
      <c r="G656" s="65">
        <v>1</v>
      </c>
      <c r="H656" s="67">
        <v>7.5999999999999998E-2</v>
      </c>
      <c r="I656" s="65" t="s">
        <v>50</v>
      </c>
      <c r="J656" s="62" t="s">
        <v>916</v>
      </c>
    </row>
    <row r="657" spans="1:10" s="68" customFormat="1" ht="15" customHeight="1" x14ac:dyDescent="0.3">
      <c r="A657" s="62" t="s">
        <v>902</v>
      </c>
      <c r="B657" s="62" t="s">
        <v>902</v>
      </c>
      <c r="C657" s="63">
        <v>49</v>
      </c>
      <c r="D657" s="64">
        <v>49</v>
      </c>
      <c r="E657" s="65">
        <v>8</v>
      </c>
      <c r="F657" s="66">
        <v>490490002</v>
      </c>
      <c r="G657" s="65">
        <v>2</v>
      </c>
      <c r="H657" s="67">
        <v>7.3999999999999996E-2</v>
      </c>
      <c r="I657" s="65" t="s">
        <v>11</v>
      </c>
      <c r="J657" s="62" t="s">
        <v>917</v>
      </c>
    </row>
    <row r="658" spans="1:10" s="68" customFormat="1" ht="15" customHeight="1" x14ac:dyDescent="0.3">
      <c r="A658" s="62" t="s">
        <v>902</v>
      </c>
      <c r="B658" s="62" t="s">
        <v>69</v>
      </c>
      <c r="C658" s="63">
        <v>49</v>
      </c>
      <c r="D658" s="64">
        <v>53</v>
      </c>
      <c r="E658" s="65">
        <v>8</v>
      </c>
      <c r="F658" s="66">
        <v>490530130</v>
      </c>
      <c r="G658" s="65">
        <v>1</v>
      </c>
      <c r="H658" s="67">
        <v>7.0000000000000007E-2</v>
      </c>
      <c r="I658" s="65" t="s">
        <v>11</v>
      </c>
      <c r="J658" s="62" t="s">
        <v>918</v>
      </c>
    </row>
    <row r="659" spans="1:10" s="68" customFormat="1" ht="15" customHeight="1" x14ac:dyDescent="0.3">
      <c r="A659" s="62" t="s">
        <v>902</v>
      </c>
      <c r="B659" s="62" t="s">
        <v>919</v>
      </c>
      <c r="C659" s="63">
        <v>49</v>
      </c>
      <c r="D659" s="64">
        <v>57</v>
      </c>
      <c r="E659" s="65">
        <v>8</v>
      </c>
      <c r="F659" s="66">
        <v>490571003</v>
      </c>
      <c r="G659" s="65">
        <v>1</v>
      </c>
      <c r="H659" s="67">
        <v>7.2999999999999995E-2</v>
      </c>
      <c r="I659" s="65" t="s">
        <v>11</v>
      </c>
      <c r="J659" s="62" t="s">
        <v>910</v>
      </c>
    </row>
    <row r="660" spans="1:10" s="68" customFormat="1" ht="15" customHeight="1" x14ac:dyDescent="0.3">
      <c r="A660" s="62" t="s">
        <v>920</v>
      </c>
      <c r="B660" s="62" t="s">
        <v>921</v>
      </c>
      <c r="C660" s="63">
        <v>50</v>
      </c>
      <c r="D660" s="64">
        <v>3</v>
      </c>
      <c r="E660" s="65">
        <v>1</v>
      </c>
      <c r="F660" s="66">
        <v>500030004</v>
      </c>
      <c r="G660" s="65">
        <v>1</v>
      </c>
      <c r="H660" s="67">
        <v>6.3E-2</v>
      </c>
      <c r="I660" s="65" t="s">
        <v>11</v>
      </c>
      <c r="J660" s="62" t="s">
        <v>922</v>
      </c>
    </row>
    <row r="661" spans="1:10" s="68" customFormat="1" ht="15" customHeight="1" x14ac:dyDescent="0.3">
      <c r="A661" s="62" t="s">
        <v>920</v>
      </c>
      <c r="B661" s="62" t="s">
        <v>923</v>
      </c>
      <c r="C661" s="63">
        <v>50</v>
      </c>
      <c r="D661" s="64">
        <v>7</v>
      </c>
      <c r="E661" s="65">
        <v>1</v>
      </c>
      <c r="F661" s="66">
        <v>500070007</v>
      </c>
      <c r="G661" s="65">
        <v>1</v>
      </c>
      <c r="H661" s="67">
        <v>6.2E-2</v>
      </c>
      <c r="I661" s="65" t="s">
        <v>11</v>
      </c>
      <c r="J661" s="62" t="s">
        <v>924</v>
      </c>
    </row>
    <row r="662" spans="1:10" s="68" customFormat="1" ht="15" customHeight="1" x14ac:dyDescent="0.3">
      <c r="A662" s="62" t="s">
        <v>925</v>
      </c>
      <c r="B662" s="62" t="s">
        <v>926</v>
      </c>
      <c r="C662" s="63">
        <v>51</v>
      </c>
      <c r="D662" s="64">
        <v>13</v>
      </c>
      <c r="E662" s="65">
        <v>3</v>
      </c>
      <c r="F662" s="66">
        <v>510130020</v>
      </c>
      <c r="G662" s="65">
        <v>1</v>
      </c>
      <c r="H662" s="67">
        <v>7.3999999999999996E-2</v>
      </c>
      <c r="I662" s="65" t="s">
        <v>11</v>
      </c>
      <c r="J662" s="62" t="s">
        <v>199</v>
      </c>
    </row>
    <row r="663" spans="1:10" s="68" customFormat="1" ht="15" customHeight="1" x14ac:dyDescent="0.3">
      <c r="A663" s="62" t="s">
        <v>925</v>
      </c>
      <c r="B663" s="62" t="s">
        <v>450</v>
      </c>
      <c r="C663" s="63">
        <v>51</v>
      </c>
      <c r="D663" s="64">
        <v>36</v>
      </c>
      <c r="E663" s="65">
        <v>3</v>
      </c>
      <c r="F663" s="66">
        <v>510360002</v>
      </c>
      <c r="G663" s="65">
        <v>1</v>
      </c>
      <c r="H663" s="67">
        <v>6.7000000000000004E-2</v>
      </c>
      <c r="I663" s="65" t="s">
        <v>11</v>
      </c>
      <c r="J663" s="62" t="s">
        <v>927</v>
      </c>
    </row>
    <row r="664" spans="1:10" s="68" customFormat="1" ht="15" customHeight="1" x14ac:dyDescent="0.3">
      <c r="A664" s="62" t="s">
        <v>925</v>
      </c>
      <c r="B664" s="62" t="s">
        <v>822</v>
      </c>
      <c r="C664" s="63">
        <v>51</v>
      </c>
      <c r="D664" s="64">
        <v>41</v>
      </c>
      <c r="E664" s="65">
        <v>3</v>
      </c>
      <c r="F664" s="66">
        <v>510410004</v>
      </c>
      <c r="G664" s="65">
        <v>1</v>
      </c>
      <c r="H664" s="67">
        <v>6.6000000000000003E-2</v>
      </c>
      <c r="I664" s="65" t="s">
        <v>11</v>
      </c>
      <c r="J664" s="62" t="s">
        <v>927</v>
      </c>
    </row>
    <row r="665" spans="1:10" s="68" customFormat="1" ht="15" customHeight="1" x14ac:dyDescent="0.3">
      <c r="A665" s="62" t="s">
        <v>925</v>
      </c>
      <c r="B665" s="62" t="s">
        <v>928</v>
      </c>
      <c r="C665" s="63">
        <v>51</v>
      </c>
      <c r="D665" s="64">
        <v>59</v>
      </c>
      <c r="E665" s="65">
        <v>3</v>
      </c>
      <c r="F665" s="66">
        <v>510590030</v>
      </c>
      <c r="G665" s="65">
        <v>1</v>
      </c>
      <c r="H665" s="67">
        <v>7.1999999999999995E-2</v>
      </c>
      <c r="I665" s="65" t="s">
        <v>11</v>
      </c>
      <c r="J665" s="62" t="s">
        <v>199</v>
      </c>
    </row>
    <row r="666" spans="1:10" s="68" customFormat="1" ht="15" customHeight="1" x14ac:dyDescent="0.3">
      <c r="A666" s="62" t="s">
        <v>925</v>
      </c>
      <c r="B666" s="62" t="s">
        <v>929</v>
      </c>
      <c r="C666" s="63">
        <v>51</v>
      </c>
      <c r="D666" s="64">
        <v>61</v>
      </c>
      <c r="E666" s="65">
        <v>3</v>
      </c>
      <c r="F666" s="66">
        <v>510610002</v>
      </c>
      <c r="G666" s="65">
        <v>1</v>
      </c>
      <c r="H666" s="67">
        <v>5.8999999999999997E-2</v>
      </c>
      <c r="I666" s="65" t="s">
        <v>11</v>
      </c>
      <c r="J666" s="62" t="s">
        <v>199</v>
      </c>
    </row>
    <row r="667" spans="1:10" s="68" customFormat="1" ht="15" customHeight="1" x14ac:dyDescent="0.3">
      <c r="A667" s="62" t="s">
        <v>925</v>
      </c>
      <c r="B667" s="62" t="s">
        <v>453</v>
      </c>
      <c r="C667" s="63">
        <v>51</v>
      </c>
      <c r="D667" s="64">
        <v>69</v>
      </c>
      <c r="E667" s="65">
        <v>3</v>
      </c>
      <c r="F667" s="66">
        <v>510690010</v>
      </c>
      <c r="G667" s="65">
        <v>1</v>
      </c>
      <c r="H667" s="67">
        <v>6.3E-2</v>
      </c>
      <c r="I667" s="65" t="s">
        <v>11</v>
      </c>
      <c r="J667" s="68" t="s">
        <v>930</v>
      </c>
    </row>
    <row r="668" spans="1:10" s="68" customFormat="1" ht="15" customHeight="1" x14ac:dyDescent="0.3">
      <c r="A668" s="62" t="s">
        <v>925</v>
      </c>
      <c r="B668" s="62" t="s">
        <v>931</v>
      </c>
      <c r="C668" s="63">
        <v>51</v>
      </c>
      <c r="D668" s="64">
        <v>71</v>
      </c>
      <c r="E668" s="65">
        <v>3</v>
      </c>
      <c r="F668" s="66">
        <v>510719991</v>
      </c>
      <c r="G668" s="65">
        <v>1</v>
      </c>
      <c r="H668" s="67">
        <v>6.2E-2</v>
      </c>
      <c r="I668" s="65" t="s">
        <v>11</v>
      </c>
      <c r="J668" s="62" t="s">
        <v>932</v>
      </c>
    </row>
    <row r="669" spans="1:10" s="68" customFormat="1" ht="15" customHeight="1" x14ac:dyDescent="0.3">
      <c r="A669" s="62" t="s">
        <v>925</v>
      </c>
      <c r="B669" s="62" t="s">
        <v>933</v>
      </c>
      <c r="C669" s="63">
        <v>51</v>
      </c>
      <c r="D669" s="64">
        <v>85</v>
      </c>
      <c r="E669" s="65">
        <v>3</v>
      </c>
      <c r="F669" s="66">
        <v>510850003</v>
      </c>
      <c r="G669" s="65">
        <v>1</v>
      </c>
      <c r="H669" s="67">
        <v>6.8000000000000005E-2</v>
      </c>
      <c r="I669" s="65" t="s">
        <v>11</v>
      </c>
      <c r="J669" s="62" t="s">
        <v>927</v>
      </c>
    </row>
    <row r="670" spans="1:10" s="68" customFormat="1" ht="15" customHeight="1" x14ac:dyDescent="0.3">
      <c r="A670" s="62" t="s">
        <v>925</v>
      </c>
      <c r="B670" s="62" t="s">
        <v>934</v>
      </c>
      <c r="C670" s="63">
        <v>51</v>
      </c>
      <c r="D670" s="64">
        <v>107</v>
      </c>
      <c r="E670" s="65">
        <v>3</v>
      </c>
      <c r="F670" s="66">
        <v>511071005</v>
      </c>
      <c r="G670" s="65">
        <v>1</v>
      </c>
      <c r="H670" s="67">
        <v>6.7000000000000004E-2</v>
      </c>
      <c r="I670" s="65" t="s">
        <v>11</v>
      </c>
      <c r="J670" s="62" t="s">
        <v>199</v>
      </c>
    </row>
    <row r="671" spans="1:10" s="68" customFormat="1" ht="15" customHeight="1" x14ac:dyDescent="0.3">
      <c r="A671" s="62" t="s">
        <v>925</v>
      </c>
      <c r="B671" s="62" t="s">
        <v>25</v>
      </c>
      <c r="C671" s="63">
        <v>51</v>
      </c>
      <c r="D671" s="64">
        <v>113</v>
      </c>
      <c r="E671" s="65">
        <v>3</v>
      </c>
      <c r="F671" s="66">
        <v>511130003</v>
      </c>
      <c r="G671" s="65">
        <v>1</v>
      </c>
      <c r="H671" s="67">
        <v>6.5000000000000002E-2</v>
      </c>
      <c r="I671" s="65" t="s">
        <v>11</v>
      </c>
      <c r="J671" s="62"/>
    </row>
    <row r="672" spans="1:10" s="68" customFormat="1" ht="15" customHeight="1" x14ac:dyDescent="0.3">
      <c r="A672" s="62" t="s">
        <v>925</v>
      </c>
      <c r="B672" s="62" t="s">
        <v>935</v>
      </c>
      <c r="C672" s="63">
        <v>51</v>
      </c>
      <c r="D672" s="64">
        <v>139</v>
      </c>
      <c r="E672" s="65">
        <v>3</v>
      </c>
      <c r="F672" s="66">
        <v>511390004</v>
      </c>
      <c r="G672" s="65">
        <v>1</v>
      </c>
      <c r="H672" s="67">
        <v>6.2E-2</v>
      </c>
      <c r="I672" s="65" t="s">
        <v>11</v>
      </c>
      <c r="J672" s="62"/>
    </row>
    <row r="673" spans="1:10" s="68" customFormat="1" ht="15" customHeight="1" x14ac:dyDescent="0.3">
      <c r="A673" s="62" t="s">
        <v>925</v>
      </c>
      <c r="B673" s="62" t="s">
        <v>936</v>
      </c>
      <c r="C673" s="63">
        <v>51</v>
      </c>
      <c r="D673" s="64">
        <v>147</v>
      </c>
      <c r="E673" s="65">
        <v>3</v>
      </c>
      <c r="F673" s="66">
        <v>511479991</v>
      </c>
      <c r="G673" s="65">
        <v>1</v>
      </c>
      <c r="H673" s="67">
        <v>6.2E-2</v>
      </c>
      <c r="I673" s="65" t="s">
        <v>11</v>
      </c>
      <c r="J673" s="62"/>
    </row>
    <row r="674" spans="1:10" s="68" customFormat="1" ht="15" customHeight="1" x14ac:dyDescent="0.3">
      <c r="A674" s="62" t="s">
        <v>925</v>
      </c>
      <c r="B674" s="62" t="s">
        <v>937</v>
      </c>
      <c r="C674" s="63">
        <v>51</v>
      </c>
      <c r="D674" s="64">
        <v>153</v>
      </c>
      <c r="E674" s="65">
        <v>3</v>
      </c>
      <c r="F674" s="66">
        <v>511530009</v>
      </c>
      <c r="G674" s="65">
        <v>1</v>
      </c>
      <c r="H674" s="67">
        <v>6.6000000000000003E-2</v>
      </c>
      <c r="I674" s="65" t="s">
        <v>11</v>
      </c>
      <c r="J674" s="62" t="s">
        <v>199</v>
      </c>
    </row>
    <row r="675" spans="1:10" s="68" customFormat="1" ht="15" customHeight="1" x14ac:dyDescent="0.3">
      <c r="A675" s="62" t="s">
        <v>925</v>
      </c>
      <c r="B675" s="62" t="s">
        <v>938</v>
      </c>
      <c r="C675" s="63">
        <v>51</v>
      </c>
      <c r="D675" s="64">
        <v>161</v>
      </c>
      <c r="E675" s="65">
        <v>3</v>
      </c>
      <c r="F675" s="66">
        <v>511611004</v>
      </c>
      <c r="G675" s="65">
        <v>1</v>
      </c>
      <c r="H675" s="67">
        <v>6.2E-2</v>
      </c>
      <c r="I675" s="65" t="s">
        <v>11</v>
      </c>
      <c r="J675" s="62" t="s">
        <v>939</v>
      </c>
    </row>
    <row r="676" spans="1:10" s="68" customFormat="1" ht="15" customHeight="1" x14ac:dyDescent="0.3">
      <c r="A676" s="62" t="s">
        <v>925</v>
      </c>
      <c r="B676" s="62" t="s">
        <v>940</v>
      </c>
      <c r="C676" s="63">
        <v>51</v>
      </c>
      <c r="D676" s="64">
        <v>163</v>
      </c>
      <c r="E676" s="65">
        <v>3</v>
      </c>
      <c r="F676" s="66">
        <v>511630003</v>
      </c>
      <c r="G676" s="65">
        <v>1</v>
      </c>
      <c r="H676" s="67">
        <v>5.8999999999999997E-2</v>
      </c>
      <c r="I676" s="65" t="s">
        <v>11</v>
      </c>
    </row>
    <row r="677" spans="1:10" s="68" customFormat="1" ht="15" customHeight="1" x14ac:dyDescent="0.3">
      <c r="A677" s="62" t="s">
        <v>925</v>
      </c>
      <c r="B677" s="62" t="s">
        <v>591</v>
      </c>
      <c r="C677" s="63">
        <v>51</v>
      </c>
      <c r="D677" s="64">
        <v>165</v>
      </c>
      <c r="E677" s="65">
        <v>3</v>
      </c>
      <c r="F677" s="66">
        <v>511650003</v>
      </c>
      <c r="G677" s="65">
        <v>1</v>
      </c>
      <c r="H677" s="67">
        <v>6.0999999999999999E-2</v>
      </c>
      <c r="I677" s="65" t="s">
        <v>11</v>
      </c>
      <c r="J677" s="62" t="s">
        <v>941</v>
      </c>
    </row>
    <row r="678" spans="1:10" s="68" customFormat="1" ht="15" customHeight="1" x14ac:dyDescent="0.3">
      <c r="A678" s="62" t="s">
        <v>925</v>
      </c>
      <c r="B678" s="62" t="s">
        <v>942</v>
      </c>
      <c r="C678" s="63">
        <v>51</v>
      </c>
      <c r="D678" s="64">
        <v>179</v>
      </c>
      <c r="E678" s="65">
        <v>3</v>
      </c>
      <c r="F678" s="66">
        <v>511790001</v>
      </c>
      <c r="G678" s="65">
        <v>1</v>
      </c>
      <c r="H678" s="67">
        <v>6.7000000000000004E-2</v>
      </c>
      <c r="I678" s="65" t="s">
        <v>11</v>
      </c>
      <c r="J678" s="62" t="s">
        <v>199</v>
      </c>
    </row>
    <row r="679" spans="1:10" s="68" customFormat="1" ht="15" customHeight="1" x14ac:dyDescent="0.3">
      <c r="A679" s="62" t="s">
        <v>925</v>
      </c>
      <c r="B679" s="62" t="s">
        <v>943</v>
      </c>
      <c r="C679" s="63">
        <v>51</v>
      </c>
      <c r="D679" s="64">
        <v>197</v>
      </c>
      <c r="E679" s="65">
        <v>3</v>
      </c>
      <c r="F679" s="66">
        <v>511970002</v>
      </c>
      <c r="G679" s="65">
        <v>1</v>
      </c>
      <c r="H679" s="67">
        <v>6.3E-2</v>
      </c>
      <c r="I679" s="65" t="s">
        <v>11</v>
      </c>
      <c r="J679" s="62"/>
    </row>
    <row r="680" spans="1:10" s="68" customFormat="1" ht="15" customHeight="1" x14ac:dyDescent="0.3">
      <c r="A680" s="62" t="s">
        <v>925</v>
      </c>
      <c r="B680" s="62" t="s">
        <v>944</v>
      </c>
      <c r="C680" s="63">
        <v>51</v>
      </c>
      <c r="D680" s="64">
        <v>650</v>
      </c>
      <c r="E680" s="65">
        <v>3</v>
      </c>
      <c r="F680" s="66">
        <v>516500008</v>
      </c>
      <c r="G680" s="65">
        <v>1</v>
      </c>
      <c r="H680" s="67">
        <v>6.7000000000000004E-2</v>
      </c>
      <c r="I680" s="65" t="s">
        <v>11</v>
      </c>
      <c r="J680" s="62" t="s">
        <v>945</v>
      </c>
    </row>
    <row r="681" spans="1:10" s="68" customFormat="1" ht="15" customHeight="1" x14ac:dyDescent="0.3">
      <c r="A681" s="62" t="s">
        <v>925</v>
      </c>
      <c r="B681" s="62" t="s">
        <v>946</v>
      </c>
      <c r="C681" s="63">
        <v>51</v>
      </c>
      <c r="D681" s="64">
        <v>800</v>
      </c>
      <c r="E681" s="65">
        <v>3</v>
      </c>
      <c r="F681" s="66">
        <v>518000005</v>
      </c>
      <c r="G681" s="65">
        <v>1</v>
      </c>
      <c r="H681" s="67">
        <v>6.5000000000000002E-2</v>
      </c>
      <c r="I681" s="65" t="s">
        <v>11</v>
      </c>
      <c r="J681" s="62" t="s">
        <v>945</v>
      </c>
    </row>
    <row r="682" spans="1:10" s="68" customFormat="1" ht="15" customHeight="1" x14ac:dyDescent="0.3">
      <c r="A682" s="62" t="s">
        <v>69</v>
      </c>
      <c r="B682" s="62" t="s">
        <v>321</v>
      </c>
      <c r="C682" s="63">
        <v>53</v>
      </c>
      <c r="D682" s="64">
        <v>11</v>
      </c>
      <c r="E682" s="65">
        <v>10</v>
      </c>
      <c r="F682" s="66">
        <v>530110011</v>
      </c>
      <c r="G682" s="65">
        <v>1</v>
      </c>
      <c r="H682" s="67">
        <v>5.6000000000000001E-2</v>
      </c>
      <c r="I682" s="65" t="s">
        <v>11</v>
      </c>
      <c r="J682" s="62" t="s">
        <v>759</v>
      </c>
    </row>
    <row r="683" spans="1:10" s="68" customFormat="1" ht="15" customHeight="1" x14ac:dyDescent="0.3">
      <c r="A683" s="62" t="s">
        <v>69</v>
      </c>
      <c r="B683" s="62" t="s">
        <v>947</v>
      </c>
      <c r="C683" s="63">
        <v>53</v>
      </c>
      <c r="D683" s="64">
        <v>33</v>
      </c>
      <c r="E683" s="65">
        <v>10</v>
      </c>
      <c r="F683" s="66">
        <v>530330023</v>
      </c>
      <c r="G683" s="65">
        <v>1</v>
      </c>
      <c r="H683" s="67">
        <v>6.5000000000000002E-2</v>
      </c>
      <c r="I683" s="65" t="s">
        <v>11</v>
      </c>
      <c r="J683" s="62" t="s">
        <v>948</v>
      </c>
    </row>
    <row r="684" spans="1:10" s="68" customFormat="1" ht="15" customHeight="1" x14ac:dyDescent="0.3">
      <c r="A684" s="62" t="s">
        <v>69</v>
      </c>
      <c r="B684" s="62" t="s">
        <v>949</v>
      </c>
      <c r="C684" s="63">
        <v>53</v>
      </c>
      <c r="D684" s="64">
        <v>53</v>
      </c>
      <c r="E684" s="65">
        <v>10</v>
      </c>
      <c r="F684" s="66">
        <v>530530012</v>
      </c>
      <c r="G684" s="65">
        <v>1</v>
      </c>
      <c r="H684" s="67">
        <v>0.06</v>
      </c>
      <c r="I684" s="65" t="s">
        <v>11</v>
      </c>
      <c r="J684" s="62" t="s">
        <v>948</v>
      </c>
    </row>
    <row r="685" spans="1:10" s="68" customFormat="1" ht="15" customHeight="1" x14ac:dyDescent="0.3">
      <c r="A685" s="62" t="s">
        <v>69</v>
      </c>
      <c r="B685" s="62" t="s">
        <v>950</v>
      </c>
      <c r="C685" s="63">
        <v>53</v>
      </c>
      <c r="D685" s="64">
        <v>57</v>
      </c>
      <c r="E685" s="65">
        <v>10</v>
      </c>
      <c r="F685" s="66">
        <v>530570020</v>
      </c>
      <c r="G685" s="65">
        <v>1</v>
      </c>
      <c r="H685" s="67">
        <v>4.8000000000000001E-2</v>
      </c>
      <c r="I685" s="65" t="s">
        <v>11</v>
      </c>
      <c r="J685" s="62" t="s">
        <v>951</v>
      </c>
    </row>
    <row r="686" spans="1:10" s="68" customFormat="1" ht="15" customHeight="1" x14ac:dyDescent="0.3">
      <c r="A686" s="62" t="s">
        <v>69</v>
      </c>
      <c r="B686" s="62" t="s">
        <v>952</v>
      </c>
      <c r="C686" s="63">
        <v>53</v>
      </c>
      <c r="D686" s="64">
        <v>63</v>
      </c>
      <c r="E686" s="65">
        <v>10</v>
      </c>
      <c r="F686" s="66">
        <v>530630001</v>
      </c>
      <c r="G686" s="65">
        <v>1</v>
      </c>
      <c r="H686" s="67">
        <v>6.0999999999999999E-2</v>
      </c>
      <c r="I686" s="65" t="s">
        <v>11</v>
      </c>
      <c r="J686" s="62" t="s">
        <v>953</v>
      </c>
    </row>
    <row r="687" spans="1:10" s="68" customFormat="1" ht="15" customHeight="1" x14ac:dyDescent="0.3">
      <c r="A687" s="62" t="s">
        <v>69</v>
      </c>
      <c r="B687" s="62" t="s">
        <v>954</v>
      </c>
      <c r="C687" s="63">
        <v>53</v>
      </c>
      <c r="D687" s="64">
        <v>67</v>
      </c>
      <c r="E687" s="65">
        <v>10</v>
      </c>
      <c r="F687" s="66">
        <v>530670005</v>
      </c>
      <c r="G687" s="65">
        <v>1</v>
      </c>
      <c r="H687" s="67">
        <v>5.5E-2</v>
      </c>
      <c r="I687" s="65" t="s">
        <v>11</v>
      </c>
      <c r="J687" s="62" t="s">
        <v>955</v>
      </c>
    </row>
    <row r="688" spans="1:10" s="68" customFormat="1" ht="15" customHeight="1" x14ac:dyDescent="0.3">
      <c r="A688" s="62" t="s">
        <v>69</v>
      </c>
      <c r="B688" s="62" t="s">
        <v>956</v>
      </c>
      <c r="C688" s="63">
        <v>53</v>
      </c>
      <c r="D688" s="64">
        <v>73</v>
      </c>
      <c r="E688" s="65">
        <v>10</v>
      </c>
      <c r="F688" s="66">
        <v>530730005</v>
      </c>
      <c r="G688" s="65">
        <v>1</v>
      </c>
      <c r="H688" s="67">
        <v>4.4999999999999998E-2</v>
      </c>
      <c r="I688" s="65" t="s">
        <v>11</v>
      </c>
      <c r="J688" s="62" t="s">
        <v>957</v>
      </c>
    </row>
    <row r="689" spans="1:10" s="68" customFormat="1" ht="15" customHeight="1" x14ac:dyDescent="0.3">
      <c r="A689" s="62" t="s">
        <v>958</v>
      </c>
      <c r="B689" s="62" t="s">
        <v>819</v>
      </c>
      <c r="C689" s="63">
        <v>54</v>
      </c>
      <c r="D689" s="64">
        <v>3</v>
      </c>
      <c r="E689" s="65">
        <v>3</v>
      </c>
      <c r="F689" s="66">
        <v>540030003</v>
      </c>
      <c r="G689" s="65">
        <v>1</v>
      </c>
      <c r="H689" s="67">
        <v>6.4000000000000001E-2</v>
      </c>
      <c r="I689" s="65" t="s">
        <v>11</v>
      </c>
      <c r="J689" s="62" t="s">
        <v>457</v>
      </c>
    </row>
    <row r="690" spans="1:10" s="68" customFormat="1" ht="15" customHeight="1" x14ac:dyDescent="0.3">
      <c r="A690" s="62" t="s">
        <v>958</v>
      </c>
      <c r="B690" s="62" t="s">
        <v>959</v>
      </c>
      <c r="C690" s="63">
        <v>54</v>
      </c>
      <c r="D690" s="64">
        <v>11</v>
      </c>
      <c r="E690" s="65">
        <v>3</v>
      </c>
      <c r="F690" s="66">
        <v>540110006</v>
      </c>
      <c r="G690" s="65">
        <v>1</v>
      </c>
      <c r="H690" s="67">
        <v>6.5000000000000002E-2</v>
      </c>
      <c r="I690" s="65" t="s">
        <v>11</v>
      </c>
      <c r="J690" s="62" t="s">
        <v>383</v>
      </c>
    </row>
    <row r="691" spans="1:10" s="68" customFormat="1" ht="15" customHeight="1" x14ac:dyDescent="0.3">
      <c r="A691" s="62" t="s">
        <v>958</v>
      </c>
      <c r="B691" s="62" t="s">
        <v>960</v>
      </c>
      <c r="C691" s="63">
        <v>54</v>
      </c>
      <c r="D691" s="64">
        <v>21</v>
      </c>
      <c r="E691" s="65">
        <v>3</v>
      </c>
      <c r="F691" s="66">
        <v>540219991</v>
      </c>
      <c r="G691" s="65">
        <v>1</v>
      </c>
      <c r="H691" s="67">
        <v>5.8000000000000003E-2</v>
      </c>
      <c r="I691" s="65" t="s">
        <v>11</v>
      </c>
    </row>
    <row r="692" spans="1:10" s="68" customFormat="1" ht="15" customHeight="1" x14ac:dyDescent="0.3">
      <c r="A692" s="62" t="s">
        <v>958</v>
      </c>
      <c r="B692" s="62" t="s">
        <v>961</v>
      </c>
      <c r="C692" s="63">
        <v>54</v>
      </c>
      <c r="D692" s="64">
        <v>25</v>
      </c>
      <c r="E692" s="65">
        <v>3</v>
      </c>
      <c r="F692" s="66">
        <v>540250003</v>
      </c>
      <c r="G692" s="65">
        <v>1</v>
      </c>
      <c r="H692" s="67">
        <v>6.2E-2</v>
      </c>
      <c r="I692" s="65" t="s">
        <v>11</v>
      </c>
      <c r="J692" s="62"/>
    </row>
    <row r="693" spans="1:10" s="68" customFormat="1" ht="15" customHeight="1" x14ac:dyDescent="0.3">
      <c r="A693" s="62" t="s">
        <v>958</v>
      </c>
      <c r="B693" s="62" t="s">
        <v>329</v>
      </c>
      <c r="C693" s="63">
        <v>54</v>
      </c>
      <c r="D693" s="64">
        <v>29</v>
      </c>
      <c r="E693" s="65">
        <v>3</v>
      </c>
      <c r="F693" s="66">
        <v>540291004</v>
      </c>
      <c r="G693" s="65">
        <v>1</v>
      </c>
      <c r="H693" s="67">
        <v>7.0000000000000007E-2</v>
      </c>
      <c r="I693" s="65" t="s">
        <v>11</v>
      </c>
      <c r="J693" s="62" t="s">
        <v>715</v>
      </c>
    </row>
    <row r="694" spans="1:10" s="68" customFormat="1" ht="15" customHeight="1" x14ac:dyDescent="0.3">
      <c r="A694" s="62" t="s">
        <v>958</v>
      </c>
      <c r="B694" s="62" t="s">
        <v>962</v>
      </c>
      <c r="C694" s="63">
        <v>54</v>
      </c>
      <c r="D694" s="64">
        <v>39</v>
      </c>
      <c r="E694" s="65">
        <v>3</v>
      </c>
      <c r="F694" s="66">
        <v>540390010</v>
      </c>
      <c r="G694" s="65">
        <v>1</v>
      </c>
      <c r="H694" s="67">
        <v>6.9000000000000006E-2</v>
      </c>
      <c r="I694" s="65" t="s">
        <v>11</v>
      </c>
      <c r="J694" s="62" t="s">
        <v>963</v>
      </c>
    </row>
    <row r="695" spans="1:10" s="68" customFormat="1" ht="15" customHeight="1" x14ac:dyDescent="0.3">
      <c r="A695" s="62" t="s">
        <v>958</v>
      </c>
      <c r="B695" s="62" t="s">
        <v>964</v>
      </c>
      <c r="C695" s="63">
        <v>54</v>
      </c>
      <c r="D695" s="64">
        <v>61</v>
      </c>
      <c r="E695" s="65">
        <v>3</v>
      </c>
      <c r="F695" s="66">
        <v>540610003</v>
      </c>
      <c r="G695" s="65">
        <v>1</v>
      </c>
      <c r="H695" s="67">
        <v>6.6000000000000003E-2</v>
      </c>
      <c r="I695" s="65" t="s">
        <v>11</v>
      </c>
      <c r="J695" s="68" t="s">
        <v>965</v>
      </c>
    </row>
    <row r="696" spans="1:10" s="68" customFormat="1" ht="15" customHeight="1" x14ac:dyDescent="0.3">
      <c r="A696" s="62" t="s">
        <v>958</v>
      </c>
      <c r="B696" s="62" t="s">
        <v>701</v>
      </c>
      <c r="C696" s="63">
        <v>54</v>
      </c>
      <c r="D696" s="64">
        <v>69</v>
      </c>
      <c r="E696" s="65">
        <v>3</v>
      </c>
      <c r="F696" s="66">
        <v>540690010</v>
      </c>
      <c r="G696" s="65">
        <v>1</v>
      </c>
      <c r="H696" s="67">
        <v>6.7000000000000004E-2</v>
      </c>
      <c r="I696" s="65" t="s">
        <v>11</v>
      </c>
      <c r="J696" s="62" t="s">
        <v>966</v>
      </c>
    </row>
    <row r="697" spans="1:10" s="68" customFormat="1" ht="15" customHeight="1" x14ac:dyDescent="0.3">
      <c r="A697" s="62" t="s">
        <v>958</v>
      </c>
      <c r="B697" s="62" t="s">
        <v>967</v>
      </c>
      <c r="C697" s="63">
        <v>54</v>
      </c>
      <c r="D697" s="64">
        <v>93</v>
      </c>
      <c r="E697" s="65">
        <v>3</v>
      </c>
      <c r="F697" s="66">
        <v>540939991</v>
      </c>
      <c r="G697" s="65">
        <v>1</v>
      </c>
      <c r="H697" s="67">
        <v>6.2E-2</v>
      </c>
      <c r="I697" s="65" t="s">
        <v>11</v>
      </c>
    </row>
    <row r="698" spans="1:10" s="68" customFormat="1" ht="15" customHeight="1" x14ac:dyDescent="0.3">
      <c r="A698" s="62" t="s">
        <v>958</v>
      </c>
      <c r="B698" s="62" t="s">
        <v>734</v>
      </c>
      <c r="C698" s="63">
        <v>54</v>
      </c>
      <c r="D698" s="64">
        <v>107</v>
      </c>
      <c r="E698" s="65">
        <v>3</v>
      </c>
      <c r="F698" s="66">
        <v>541071002</v>
      </c>
      <c r="G698" s="65">
        <v>1</v>
      </c>
      <c r="H698" s="67">
        <v>6.9000000000000006E-2</v>
      </c>
      <c r="I698" s="65" t="s">
        <v>11</v>
      </c>
      <c r="J698" s="62" t="s">
        <v>733</v>
      </c>
    </row>
    <row r="699" spans="1:10" s="68" customFormat="1" ht="15" customHeight="1" x14ac:dyDescent="0.3">
      <c r="A699" s="62" t="s">
        <v>968</v>
      </c>
      <c r="B699" s="62" t="s">
        <v>969</v>
      </c>
      <c r="C699" s="63">
        <v>55</v>
      </c>
      <c r="D699" s="64">
        <v>3</v>
      </c>
      <c r="E699" s="65">
        <v>5</v>
      </c>
      <c r="F699" s="66">
        <v>550030010</v>
      </c>
      <c r="G699" s="65">
        <v>1</v>
      </c>
      <c r="H699" s="67">
        <v>5.8000000000000003E-2</v>
      </c>
      <c r="I699" s="65" t="s">
        <v>11</v>
      </c>
      <c r="J699" s="62"/>
    </row>
    <row r="700" spans="1:10" s="68" customFormat="1" ht="15" customHeight="1" x14ac:dyDescent="0.3">
      <c r="A700" s="62" t="s">
        <v>968</v>
      </c>
      <c r="B700" s="62" t="s">
        <v>970</v>
      </c>
      <c r="C700" s="63">
        <v>55</v>
      </c>
      <c r="D700" s="64">
        <v>9</v>
      </c>
      <c r="E700" s="65">
        <v>5</v>
      </c>
      <c r="F700" s="66">
        <v>550090026</v>
      </c>
      <c r="G700" s="65">
        <v>1</v>
      </c>
      <c r="H700" s="67">
        <v>7.0000000000000007E-2</v>
      </c>
      <c r="I700" s="65" t="s">
        <v>11</v>
      </c>
      <c r="J700" s="62" t="s">
        <v>971</v>
      </c>
    </row>
    <row r="701" spans="1:10" s="68" customFormat="1" ht="15" customHeight="1" x14ac:dyDescent="0.3">
      <c r="A701" s="62" t="s">
        <v>968</v>
      </c>
      <c r="B701" s="62" t="s">
        <v>213</v>
      </c>
      <c r="C701" s="63">
        <v>55</v>
      </c>
      <c r="D701" s="64">
        <v>21</v>
      </c>
      <c r="E701" s="65">
        <v>5</v>
      </c>
      <c r="F701" s="66">
        <v>550210015</v>
      </c>
      <c r="G701" s="65">
        <v>1</v>
      </c>
      <c r="H701" s="67">
        <v>6.9000000000000006E-2</v>
      </c>
      <c r="I701" s="65" t="s">
        <v>11</v>
      </c>
      <c r="J701" s="62" t="s">
        <v>972</v>
      </c>
    </row>
    <row r="702" spans="1:10" s="68" customFormat="1" ht="15" customHeight="1" x14ac:dyDescent="0.3">
      <c r="A702" s="62" t="s">
        <v>968</v>
      </c>
      <c r="B702" s="62" t="s">
        <v>973</v>
      </c>
      <c r="C702" s="63">
        <v>55</v>
      </c>
      <c r="D702" s="64">
        <v>25</v>
      </c>
      <c r="E702" s="65">
        <v>5</v>
      </c>
      <c r="F702" s="66">
        <v>550250041</v>
      </c>
      <c r="G702" s="65">
        <v>1</v>
      </c>
      <c r="H702" s="67">
        <v>6.9000000000000006E-2</v>
      </c>
      <c r="I702" s="65" t="s">
        <v>11</v>
      </c>
      <c r="J702" s="62" t="s">
        <v>972</v>
      </c>
    </row>
    <row r="703" spans="1:10" s="68" customFormat="1" ht="15" customHeight="1" x14ac:dyDescent="0.3">
      <c r="A703" s="62" t="s">
        <v>968</v>
      </c>
      <c r="B703" s="62" t="s">
        <v>974</v>
      </c>
      <c r="C703" s="63">
        <v>55</v>
      </c>
      <c r="D703" s="64">
        <v>27</v>
      </c>
      <c r="E703" s="65">
        <v>5</v>
      </c>
      <c r="F703" s="66">
        <v>550270001</v>
      </c>
      <c r="G703" s="65">
        <v>2</v>
      </c>
      <c r="H703" s="67">
        <v>7.1999999999999995E-2</v>
      </c>
      <c r="I703" s="65" t="s">
        <v>11</v>
      </c>
      <c r="J703" s="62" t="s">
        <v>975</v>
      </c>
    </row>
    <row r="704" spans="1:10" s="68" customFormat="1" ht="15" customHeight="1" x14ac:dyDescent="0.3">
      <c r="A704" s="62" t="s">
        <v>968</v>
      </c>
      <c r="B704" s="62" t="s">
        <v>976</v>
      </c>
      <c r="C704" s="63">
        <v>55</v>
      </c>
      <c r="D704" s="64">
        <v>29</v>
      </c>
      <c r="E704" s="65">
        <v>5</v>
      </c>
      <c r="F704" s="66">
        <v>550290004</v>
      </c>
      <c r="G704" s="65">
        <v>1</v>
      </c>
      <c r="H704" s="67">
        <v>7.2999999999999995E-2</v>
      </c>
      <c r="I704" s="65" t="s">
        <v>11</v>
      </c>
      <c r="J704" s="62"/>
    </row>
    <row r="705" spans="1:10" s="68" customFormat="1" ht="15" customHeight="1" x14ac:dyDescent="0.3">
      <c r="A705" s="62" t="s">
        <v>968</v>
      </c>
      <c r="B705" s="62" t="s">
        <v>977</v>
      </c>
      <c r="C705" s="63">
        <v>55</v>
      </c>
      <c r="D705" s="64">
        <v>35</v>
      </c>
      <c r="E705" s="65">
        <v>5</v>
      </c>
      <c r="F705" s="66">
        <v>550350014</v>
      </c>
      <c r="G705" s="65">
        <v>1</v>
      </c>
      <c r="H705" s="67">
        <v>6.3E-2</v>
      </c>
      <c r="I705" s="65" t="s">
        <v>11</v>
      </c>
      <c r="J705" s="62" t="s">
        <v>978</v>
      </c>
    </row>
    <row r="706" spans="1:10" s="68" customFormat="1" ht="15" customHeight="1" x14ac:dyDescent="0.3">
      <c r="A706" s="62" t="s">
        <v>968</v>
      </c>
      <c r="B706" s="62" t="s">
        <v>979</v>
      </c>
      <c r="C706" s="63">
        <v>55</v>
      </c>
      <c r="D706" s="64">
        <v>39</v>
      </c>
      <c r="E706" s="65">
        <v>5</v>
      </c>
      <c r="F706" s="66">
        <v>550390006</v>
      </c>
      <c r="G706" s="65">
        <v>1</v>
      </c>
      <c r="H706" s="67">
        <v>7.0000000000000007E-2</v>
      </c>
      <c r="I706" s="65" t="s">
        <v>11</v>
      </c>
      <c r="J706" s="62" t="s">
        <v>980</v>
      </c>
    </row>
    <row r="707" spans="1:10" s="68" customFormat="1" ht="15" customHeight="1" x14ac:dyDescent="0.3">
      <c r="A707" s="62" t="s">
        <v>968</v>
      </c>
      <c r="B707" s="62" t="s">
        <v>981</v>
      </c>
      <c r="C707" s="63">
        <v>55</v>
      </c>
      <c r="D707" s="64">
        <v>59</v>
      </c>
      <c r="E707" s="65">
        <v>5</v>
      </c>
      <c r="F707" s="66">
        <v>550590019</v>
      </c>
      <c r="G707" s="65">
        <v>1</v>
      </c>
      <c r="H707" s="67">
        <v>8.1000000000000003E-2</v>
      </c>
      <c r="I707" s="65" t="s">
        <v>50</v>
      </c>
      <c r="J707" s="62" t="s">
        <v>287</v>
      </c>
    </row>
    <row r="708" spans="1:10" s="68" customFormat="1" ht="15" customHeight="1" x14ac:dyDescent="0.3">
      <c r="A708" s="62" t="s">
        <v>968</v>
      </c>
      <c r="B708" s="62" t="s">
        <v>982</v>
      </c>
      <c r="C708" s="63">
        <v>55</v>
      </c>
      <c r="D708" s="64">
        <v>61</v>
      </c>
      <c r="E708" s="65">
        <v>5</v>
      </c>
      <c r="F708" s="66">
        <v>550610002</v>
      </c>
      <c r="G708" s="65">
        <v>1</v>
      </c>
      <c r="H708" s="67">
        <v>7.2999999999999995E-2</v>
      </c>
      <c r="I708" s="65" t="s">
        <v>11</v>
      </c>
      <c r="J708" s="62" t="s">
        <v>971</v>
      </c>
    </row>
    <row r="709" spans="1:10" s="68" customFormat="1" ht="15" customHeight="1" x14ac:dyDescent="0.3">
      <c r="A709" s="62" t="s">
        <v>968</v>
      </c>
      <c r="B709" s="62" t="s">
        <v>983</v>
      </c>
      <c r="C709" s="63">
        <v>55</v>
      </c>
      <c r="D709" s="64">
        <v>63</v>
      </c>
      <c r="E709" s="65">
        <v>5</v>
      </c>
      <c r="F709" s="66">
        <v>550630012</v>
      </c>
      <c r="G709" s="65">
        <v>1</v>
      </c>
      <c r="H709" s="67">
        <v>6.4000000000000001E-2</v>
      </c>
      <c r="I709" s="65" t="s">
        <v>11</v>
      </c>
      <c r="J709" s="62" t="s">
        <v>984</v>
      </c>
    </row>
    <row r="710" spans="1:10" s="68" customFormat="1" ht="15" customHeight="1" x14ac:dyDescent="0.3">
      <c r="A710" s="62" t="s">
        <v>968</v>
      </c>
      <c r="B710" s="62" t="s">
        <v>985</v>
      </c>
      <c r="C710" s="63">
        <v>55</v>
      </c>
      <c r="D710" s="64">
        <v>71</v>
      </c>
      <c r="E710" s="65">
        <v>5</v>
      </c>
      <c r="F710" s="66">
        <v>550710007</v>
      </c>
      <c r="G710" s="65">
        <v>1</v>
      </c>
      <c r="H710" s="67">
        <v>7.4999999999999997E-2</v>
      </c>
      <c r="I710" s="65" t="s">
        <v>11</v>
      </c>
      <c r="J710" s="62" t="s">
        <v>986</v>
      </c>
    </row>
    <row r="711" spans="1:10" s="68" customFormat="1" ht="15" customHeight="1" x14ac:dyDescent="0.3">
      <c r="A711" s="62" t="s">
        <v>968</v>
      </c>
      <c r="B711" s="62" t="s">
        <v>987</v>
      </c>
      <c r="C711" s="63">
        <v>55</v>
      </c>
      <c r="D711" s="64">
        <v>73</v>
      </c>
      <c r="E711" s="65">
        <v>5</v>
      </c>
      <c r="F711" s="66">
        <v>550730012</v>
      </c>
      <c r="G711" s="65">
        <v>1</v>
      </c>
      <c r="H711" s="67">
        <v>6.5000000000000002E-2</v>
      </c>
      <c r="I711" s="65" t="s">
        <v>11</v>
      </c>
      <c r="J711" s="62" t="s">
        <v>988</v>
      </c>
    </row>
    <row r="712" spans="1:10" s="68" customFormat="1" ht="15" customHeight="1" x14ac:dyDescent="0.3">
      <c r="A712" s="62" t="s">
        <v>968</v>
      </c>
      <c r="B712" s="62" t="s">
        <v>989</v>
      </c>
      <c r="C712" s="63">
        <v>55</v>
      </c>
      <c r="D712" s="64">
        <v>79</v>
      </c>
      <c r="E712" s="65">
        <v>5</v>
      </c>
      <c r="F712" s="66">
        <v>550790085</v>
      </c>
      <c r="G712" s="65">
        <v>1</v>
      </c>
      <c r="H712" s="67">
        <v>7.6999999999999999E-2</v>
      </c>
      <c r="I712" s="65" t="s">
        <v>50</v>
      </c>
      <c r="J712" s="62" t="s">
        <v>990</v>
      </c>
    </row>
    <row r="713" spans="1:10" s="68" customFormat="1" ht="15" customHeight="1" x14ac:dyDescent="0.3">
      <c r="A713" s="62" t="s">
        <v>968</v>
      </c>
      <c r="B713" s="62" t="s">
        <v>991</v>
      </c>
      <c r="C713" s="63">
        <v>55</v>
      </c>
      <c r="D713" s="64">
        <v>87</v>
      </c>
      <c r="E713" s="65">
        <v>5</v>
      </c>
      <c r="F713" s="66">
        <v>550870009</v>
      </c>
      <c r="G713" s="65">
        <v>1</v>
      </c>
      <c r="H713" s="67">
        <v>7.0999999999999994E-2</v>
      </c>
      <c r="I713" s="65" t="s">
        <v>11</v>
      </c>
      <c r="J713" s="62" t="s">
        <v>992</v>
      </c>
    </row>
    <row r="714" spans="1:10" s="68" customFormat="1" ht="15" customHeight="1" x14ac:dyDescent="0.3">
      <c r="A714" s="62" t="s">
        <v>968</v>
      </c>
      <c r="B714" s="62" t="s">
        <v>993</v>
      </c>
      <c r="C714" s="63">
        <v>55</v>
      </c>
      <c r="D714" s="64">
        <v>89</v>
      </c>
      <c r="E714" s="65">
        <v>5</v>
      </c>
      <c r="F714" s="66">
        <v>550890008</v>
      </c>
      <c r="G714" s="65">
        <v>1</v>
      </c>
      <c r="H714" s="67">
        <v>7.6999999999999999E-2</v>
      </c>
      <c r="I714" s="65" t="s">
        <v>50</v>
      </c>
      <c r="J714" s="62" t="s">
        <v>990</v>
      </c>
    </row>
    <row r="715" spans="1:10" s="68" customFormat="1" ht="15" customHeight="1" x14ac:dyDescent="0.3">
      <c r="A715" s="62" t="s">
        <v>968</v>
      </c>
      <c r="B715" s="62" t="s">
        <v>994</v>
      </c>
      <c r="C715" s="63">
        <v>55</v>
      </c>
      <c r="D715" s="64">
        <v>111</v>
      </c>
      <c r="E715" s="65">
        <v>5</v>
      </c>
      <c r="F715" s="66">
        <v>551110007</v>
      </c>
      <c r="G715" s="65">
        <v>1</v>
      </c>
      <c r="H715" s="67">
        <v>6.6000000000000003E-2</v>
      </c>
      <c r="I715" s="65" t="s">
        <v>11</v>
      </c>
      <c r="J715" s="62" t="s">
        <v>995</v>
      </c>
    </row>
    <row r="716" spans="1:10" s="68" customFormat="1" ht="15" customHeight="1" x14ac:dyDescent="0.3">
      <c r="A716" s="62" t="s">
        <v>968</v>
      </c>
      <c r="B716" s="62" t="s">
        <v>996</v>
      </c>
      <c r="C716" s="63">
        <v>55</v>
      </c>
      <c r="D716" s="64">
        <v>117</v>
      </c>
      <c r="E716" s="65">
        <v>5</v>
      </c>
      <c r="F716" s="66">
        <v>551170006</v>
      </c>
      <c r="G716" s="65">
        <v>1</v>
      </c>
      <c r="H716" s="67">
        <v>8.1000000000000003E-2</v>
      </c>
      <c r="I716" s="65" t="s">
        <v>50</v>
      </c>
      <c r="J716" s="62" t="s">
        <v>997</v>
      </c>
    </row>
    <row r="717" spans="1:10" s="68" customFormat="1" ht="15" customHeight="1" x14ac:dyDescent="0.3">
      <c r="A717" s="62" t="s">
        <v>968</v>
      </c>
      <c r="B717" s="62" t="s">
        <v>998</v>
      </c>
      <c r="C717" s="63">
        <v>55</v>
      </c>
      <c r="D717" s="64">
        <v>119</v>
      </c>
      <c r="E717" s="65">
        <v>5</v>
      </c>
      <c r="F717" s="66">
        <v>551199991</v>
      </c>
      <c r="G717" s="65">
        <v>1</v>
      </c>
      <c r="H717" s="67">
        <v>6.3E-2</v>
      </c>
      <c r="I717" s="65" t="s">
        <v>11</v>
      </c>
      <c r="J717" s="62"/>
    </row>
    <row r="718" spans="1:10" s="68" customFormat="1" ht="15" customHeight="1" x14ac:dyDescent="0.3">
      <c r="A718" s="62" t="s">
        <v>968</v>
      </c>
      <c r="B718" s="62" t="s">
        <v>999</v>
      </c>
      <c r="C718" s="63">
        <v>55</v>
      </c>
      <c r="D718" s="64">
        <v>125</v>
      </c>
      <c r="E718" s="65">
        <v>5</v>
      </c>
      <c r="F718" s="66">
        <v>551250001</v>
      </c>
      <c r="G718" s="65">
        <v>1</v>
      </c>
      <c r="H718" s="67">
        <v>6.0999999999999999E-2</v>
      </c>
      <c r="I718" s="65" t="s">
        <v>11</v>
      </c>
      <c r="J718" s="62"/>
    </row>
    <row r="719" spans="1:10" s="68" customFormat="1" ht="15" customHeight="1" x14ac:dyDescent="0.3">
      <c r="A719" s="62" t="s">
        <v>968</v>
      </c>
      <c r="B719" s="62" t="s">
        <v>1000</v>
      </c>
      <c r="C719" s="63">
        <v>55</v>
      </c>
      <c r="D719" s="64">
        <v>127</v>
      </c>
      <c r="E719" s="65">
        <v>5</v>
      </c>
      <c r="F719" s="66">
        <v>551270005</v>
      </c>
      <c r="G719" s="65">
        <v>1</v>
      </c>
      <c r="H719" s="67">
        <v>7.1999999999999995E-2</v>
      </c>
      <c r="I719" s="65" t="s">
        <v>11</v>
      </c>
      <c r="J719" s="62" t="s">
        <v>1001</v>
      </c>
    </row>
    <row r="720" spans="1:10" s="68" customFormat="1" ht="15" customHeight="1" x14ac:dyDescent="0.3">
      <c r="A720" s="62" t="s">
        <v>968</v>
      </c>
      <c r="B720" s="62" t="s">
        <v>1002</v>
      </c>
      <c r="C720" s="63">
        <v>55</v>
      </c>
      <c r="D720" s="64">
        <v>133</v>
      </c>
      <c r="E720" s="65">
        <v>5</v>
      </c>
      <c r="F720" s="66">
        <v>551330027</v>
      </c>
      <c r="G720" s="65">
        <v>1</v>
      </c>
      <c r="H720" s="67">
        <v>6.6000000000000003E-2</v>
      </c>
      <c r="I720" s="65" t="s">
        <v>11</v>
      </c>
      <c r="J720" s="62" t="s">
        <v>990</v>
      </c>
    </row>
    <row r="721" spans="1:10" s="68" customFormat="1" ht="15" customHeight="1" x14ac:dyDescent="0.3">
      <c r="A721" s="62" t="s">
        <v>1003</v>
      </c>
      <c r="B721" s="62" t="s">
        <v>627</v>
      </c>
      <c r="C721" s="63">
        <v>56</v>
      </c>
      <c r="D721" s="64">
        <v>1</v>
      </c>
      <c r="E721" s="65">
        <v>8</v>
      </c>
      <c r="F721" s="66">
        <v>560019991</v>
      </c>
      <c r="G721" s="65">
        <v>1</v>
      </c>
      <c r="H721" s="67">
        <v>6.8000000000000005E-2</v>
      </c>
      <c r="I721" s="65" t="s">
        <v>11</v>
      </c>
      <c r="J721" s="62" t="s">
        <v>1004</v>
      </c>
    </row>
    <row r="722" spans="1:10" s="68" customFormat="1" ht="15" customHeight="1" x14ac:dyDescent="0.3">
      <c r="A722" s="62" t="s">
        <v>1003</v>
      </c>
      <c r="B722" s="62" t="s">
        <v>385</v>
      </c>
      <c r="C722" s="63">
        <v>56</v>
      </c>
      <c r="D722" s="64">
        <v>5</v>
      </c>
      <c r="E722" s="65">
        <v>8</v>
      </c>
      <c r="F722" s="66">
        <v>560050123</v>
      </c>
      <c r="G722" s="65">
        <v>1</v>
      </c>
      <c r="H722" s="67">
        <v>6.3E-2</v>
      </c>
      <c r="I722" s="65" t="s">
        <v>11</v>
      </c>
      <c r="J722" s="62" t="s">
        <v>1005</v>
      </c>
    </row>
    <row r="723" spans="1:10" s="68" customFormat="1" ht="15" customHeight="1" x14ac:dyDescent="0.3">
      <c r="A723" s="62" t="s">
        <v>1003</v>
      </c>
      <c r="B723" s="62" t="s">
        <v>907</v>
      </c>
      <c r="C723" s="63">
        <v>56</v>
      </c>
      <c r="D723" s="64">
        <v>7</v>
      </c>
      <c r="E723" s="65">
        <v>8</v>
      </c>
      <c r="F723" s="66">
        <v>560070100</v>
      </c>
      <c r="G723" s="65">
        <v>1</v>
      </c>
      <c r="H723" s="67">
        <v>6.2E-2</v>
      </c>
      <c r="I723" s="65" t="s">
        <v>11</v>
      </c>
      <c r="J723" s="62"/>
    </row>
    <row r="724" spans="1:10" s="68" customFormat="1" ht="15" customHeight="1" x14ac:dyDescent="0.3">
      <c r="A724" s="62" t="s">
        <v>1003</v>
      </c>
      <c r="B724" s="62" t="s">
        <v>1006</v>
      </c>
      <c r="C724" s="63">
        <v>56</v>
      </c>
      <c r="D724" s="64">
        <v>13</v>
      </c>
      <c r="E724" s="65">
        <v>8</v>
      </c>
      <c r="F724" s="66">
        <v>560130099</v>
      </c>
      <c r="G724" s="65">
        <v>1</v>
      </c>
      <c r="H724" s="67">
        <v>6.4000000000000001E-2</v>
      </c>
      <c r="I724" s="65" t="s">
        <v>11</v>
      </c>
      <c r="J724" s="62" t="s">
        <v>1007</v>
      </c>
    </row>
    <row r="725" spans="1:10" s="68" customFormat="1" ht="15" customHeight="1" x14ac:dyDescent="0.3">
      <c r="A725" s="62" t="s">
        <v>1003</v>
      </c>
      <c r="B725" s="62" t="s">
        <v>1008</v>
      </c>
      <c r="C725" s="63">
        <v>56</v>
      </c>
      <c r="D725" s="64">
        <v>21</v>
      </c>
      <c r="E725" s="65">
        <v>8</v>
      </c>
      <c r="F725" s="66">
        <v>560210100</v>
      </c>
      <c r="G725" s="65">
        <v>1</v>
      </c>
      <c r="H725" s="67">
        <v>6.7000000000000004E-2</v>
      </c>
      <c r="I725" s="65" t="s">
        <v>11</v>
      </c>
      <c r="J725" s="62" t="s">
        <v>1009</v>
      </c>
    </row>
    <row r="726" spans="1:10" s="68" customFormat="1" ht="15" customHeight="1" x14ac:dyDescent="0.3">
      <c r="A726" s="62" t="s">
        <v>1003</v>
      </c>
      <c r="B726" s="62" t="s">
        <v>1010</v>
      </c>
      <c r="C726" s="63">
        <v>56</v>
      </c>
      <c r="D726" s="64">
        <v>35</v>
      </c>
      <c r="E726" s="65">
        <v>8</v>
      </c>
      <c r="F726" s="66">
        <v>560350100</v>
      </c>
      <c r="G726" s="65">
        <v>1</v>
      </c>
      <c r="H726" s="67">
        <v>6.4000000000000001E-2</v>
      </c>
      <c r="I726" s="65" t="s">
        <v>11</v>
      </c>
      <c r="J726" s="62"/>
    </row>
    <row r="727" spans="1:10" s="68" customFormat="1" ht="15" customHeight="1" x14ac:dyDescent="0.3">
      <c r="A727" s="62" t="s">
        <v>1003</v>
      </c>
      <c r="B727" s="62" t="s">
        <v>1011</v>
      </c>
      <c r="C727" s="63">
        <v>56</v>
      </c>
      <c r="D727" s="64">
        <v>37</v>
      </c>
      <c r="E727" s="65">
        <v>8</v>
      </c>
      <c r="F727" s="66">
        <v>560370300</v>
      </c>
      <c r="G727" s="65">
        <v>1</v>
      </c>
      <c r="H727" s="67">
        <v>6.4000000000000001E-2</v>
      </c>
      <c r="I727" s="65" t="s">
        <v>11</v>
      </c>
      <c r="J727" s="62" t="s">
        <v>1012</v>
      </c>
    </row>
    <row r="728" spans="1:10" s="68" customFormat="1" ht="15" customHeight="1" x14ac:dyDescent="0.3">
      <c r="A728" s="62" t="s">
        <v>1003</v>
      </c>
      <c r="B728" s="62" t="s">
        <v>1013</v>
      </c>
      <c r="C728" s="63">
        <v>56</v>
      </c>
      <c r="D728" s="64">
        <v>39</v>
      </c>
      <c r="E728" s="65">
        <v>8</v>
      </c>
      <c r="F728" s="66">
        <v>560391011</v>
      </c>
      <c r="G728" s="65">
        <v>1</v>
      </c>
      <c r="H728" s="67">
        <v>6.3E-2</v>
      </c>
      <c r="I728" s="65" t="s">
        <v>11</v>
      </c>
      <c r="J728" s="62" t="s">
        <v>1014</v>
      </c>
    </row>
    <row r="729" spans="1:10" s="68" customFormat="1" ht="15" customHeight="1" x14ac:dyDescent="0.3">
      <c r="A729" s="62" t="s">
        <v>1003</v>
      </c>
      <c r="B729" s="62" t="s">
        <v>1015</v>
      </c>
      <c r="C729" s="63">
        <v>56</v>
      </c>
      <c r="D729" s="64">
        <v>41</v>
      </c>
      <c r="E729" s="65">
        <v>8</v>
      </c>
      <c r="F729" s="66">
        <v>560410101</v>
      </c>
      <c r="G729" s="65">
        <v>1</v>
      </c>
      <c r="H729" s="67">
        <v>6.3E-2</v>
      </c>
      <c r="I729" s="65" t="s">
        <v>11</v>
      </c>
      <c r="J729" s="62" t="s">
        <v>1016</v>
      </c>
    </row>
    <row r="730" spans="1:10" s="68" customFormat="1" ht="15" customHeight="1" x14ac:dyDescent="0.3">
      <c r="A730" s="62" t="s">
        <v>1017</v>
      </c>
      <c r="B730" s="62" t="s">
        <v>1018</v>
      </c>
      <c r="C730" s="63">
        <v>72</v>
      </c>
      <c r="D730" s="64">
        <v>33</v>
      </c>
      <c r="E730" s="65">
        <v>2</v>
      </c>
      <c r="F730" s="66">
        <v>720330008</v>
      </c>
      <c r="G730" s="65">
        <v>1</v>
      </c>
      <c r="H730" s="67">
        <v>3.1E-2</v>
      </c>
      <c r="I730" s="65" t="s">
        <v>11</v>
      </c>
      <c r="J730" s="62" t="s">
        <v>1019</v>
      </c>
    </row>
    <row r="731" spans="1:10" s="68" customFormat="1" ht="15" customHeight="1" x14ac:dyDescent="0.3">
      <c r="A731" s="62" t="s">
        <v>1017</v>
      </c>
      <c r="B731" s="62" t="s">
        <v>1020</v>
      </c>
      <c r="C731" s="63">
        <v>72</v>
      </c>
      <c r="D731" s="64">
        <v>77</v>
      </c>
      <c r="E731" s="65">
        <v>2</v>
      </c>
      <c r="F731" s="66">
        <v>720770001</v>
      </c>
      <c r="G731" s="65">
        <v>1</v>
      </c>
      <c r="H731" s="67">
        <v>3.9E-2</v>
      </c>
      <c r="I731" s="65" t="s">
        <v>11</v>
      </c>
      <c r="J731" s="62" t="s">
        <v>1019</v>
      </c>
    </row>
    <row r="732" spans="1:10" s="68" customFormat="1" ht="15" customHeight="1" x14ac:dyDescent="0.3">
      <c r="C732" s="69"/>
      <c r="D732" s="70"/>
      <c r="F732" s="71"/>
    </row>
    <row r="733" spans="1:10" s="68" customFormat="1" ht="15" customHeight="1" x14ac:dyDescent="0.3">
      <c r="A733" s="302" t="s">
        <v>1021</v>
      </c>
      <c r="B733" s="303"/>
      <c r="C733" s="303"/>
      <c r="D733" s="303"/>
      <c r="E733" s="303"/>
      <c r="F733" s="303"/>
      <c r="G733" s="303"/>
      <c r="H733" s="303"/>
    </row>
    <row r="734" spans="1:10" s="68" customFormat="1" ht="45" customHeight="1" x14ac:dyDescent="0.3">
      <c r="A734" s="297" t="s">
        <v>1022</v>
      </c>
      <c r="B734" s="297"/>
      <c r="C734" s="297"/>
      <c r="D734" s="297"/>
      <c r="E734" s="297"/>
      <c r="F734" s="297"/>
      <c r="G734" s="297"/>
      <c r="H734" s="297"/>
      <c r="I734" s="72"/>
    </row>
    <row r="735" spans="1:10" s="68" customFormat="1" ht="15" customHeight="1" x14ac:dyDescent="0.3">
      <c r="A735" s="304"/>
      <c r="B735" s="299"/>
      <c r="C735" s="299"/>
      <c r="D735" s="299"/>
      <c r="E735" s="299"/>
      <c r="F735" s="299"/>
      <c r="G735" s="299"/>
      <c r="H735" s="299"/>
    </row>
    <row r="736" spans="1:10" s="68" customFormat="1" ht="63" customHeight="1" x14ac:dyDescent="0.3">
      <c r="A736" s="297" t="s">
        <v>1023</v>
      </c>
      <c r="B736" s="297"/>
      <c r="C736" s="297"/>
      <c r="D736" s="297"/>
      <c r="E736" s="297"/>
      <c r="F736" s="297"/>
      <c r="G736" s="297"/>
      <c r="H736" s="297"/>
    </row>
    <row r="737" spans="1:22" s="73" customFormat="1" ht="15" customHeight="1" x14ac:dyDescent="0.3">
      <c r="A737" s="298"/>
      <c r="B737" s="299"/>
      <c r="C737" s="299"/>
      <c r="D737" s="299"/>
      <c r="E737" s="299"/>
      <c r="F737" s="299"/>
      <c r="G737" s="299"/>
      <c r="H737" s="299"/>
    </row>
    <row r="738" spans="1:22" ht="91.2" customHeight="1" x14ac:dyDescent="0.3">
      <c r="A738" s="297" t="s">
        <v>1024</v>
      </c>
      <c r="B738" s="300"/>
      <c r="C738" s="300"/>
      <c r="D738" s="300"/>
      <c r="E738" s="300"/>
      <c r="F738" s="300"/>
      <c r="G738" s="300"/>
      <c r="H738" s="300"/>
      <c r="M738" s="74"/>
      <c r="N738" s="74"/>
      <c r="O738" s="74"/>
      <c r="P738" s="74"/>
      <c r="Q738" s="74"/>
      <c r="R738" s="74"/>
      <c r="S738" s="74"/>
      <c r="T738" s="74"/>
      <c r="U738" s="74"/>
      <c r="V738" s="75"/>
    </row>
    <row r="739" spans="1:22" s="73" customFormat="1" x14ac:dyDescent="0.3">
      <c r="C739" s="76"/>
      <c r="D739" s="77"/>
      <c r="F739" s="78"/>
    </row>
    <row r="740" spans="1:22" s="73" customFormat="1" x14ac:dyDescent="0.3">
      <c r="C740" s="76"/>
      <c r="D740" s="77"/>
      <c r="F740" s="78"/>
    </row>
    <row r="741" spans="1:22" s="73" customFormat="1" x14ac:dyDescent="0.3">
      <c r="C741" s="76"/>
      <c r="D741" s="77"/>
      <c r="F741" s="78"/>
    </row>
    <row r="742" spans="1:22" s="73" customFormat="1" x14ac:dyDescent="0.3">
      <c r="C742" s="76"/>
      <c r="D742" s="77"/>
      <c r="F742" s="78"/>
    </row>
    <row r="743" spans="1:22" s="73" customFormat="1" x14ac:dyDescent="0.3">
      <c r="C743" s="76"/>
      <c r="D743" s="77"/>
      <c r="F743" s="78"/>
    </row>
    <row r="744" spans="1:22" s="73" customFormat="1" x14ac:dyDescent="0.3">
      <c r="C744" s="76"/>
      <c r="D744" s="77"/>
      <c r="F744" s="78"/>
    </row>
    <row r="745" spans="1:22" s="73" customFormat="1" x14ac:dyDescent="0.3">
      <c r="C745" s="76"/>
      <c r="D745" s="77"/>
      <c r="F745" s="78"/>
    </row>
    <row r="746" spans="1:22" s="73" customFormat="1" x14ac:dyDescent="0.3">
      <c r="C746" s="76"/>
      <c r="D746" s="77"/>
      <c r="F746" s="78"/>
    </row>
    <row r="747" spans="1:22" s="73" customFormat="1" x14ac:dyDescent="0.3">
      <c r="C747" s="76"/>
      <c r="D747" s="77"/>
      <c r="F747" s="78"/>
    </row>
    <row r="748" spans="1:22" s="73" customFormat="1" x14ac:dyDescent="0.3">
      <c r="C748" s="76"/>
      <c r="D748" s="77"/>
      <c r="F748" s="78"/>
    </row>
    <row r="749" spans="1:22" s="73" customFormat="1" x14ac:dyDescent="0.3">
      <c r="C749" s="76"/>
      <c r="D749" s="77"/>
      <c r="F749" s="78"/>
    </row>
    <row r="750" spans="1:22" s="73" customFormat="1" x14ac:dyDescent="0.3">
      <c r="C750" s="76"/>
      <c r="D750" s="77"/>
      <c r="F750" s="78"/>
    </row>
    <row r="751" spans="1:22" s="73" customFormat="1" x14ac:dyDescent="0.3">
      <c r="C751" s="76"/>
      <c r="D751" s="77"/>
      <c r="F751" s="78"/>
    </row>
    <row r="752" spans="1:22" s="73" customFormat="1" x14ac:dyDescent="0.3">
      <c r="C752" s="76"/>
      <c r="D752" s="77"/>
      <c r="F752" s="78"/>
    </row>
    <row r="753" spans="3:6" s="73" customFormat="1" x14ac:dyDescent="0.3">
      <c r="C753" s="76"/>
      <c r="D753" s="77"/>
      <c r="F753" s="78"/>
    </row>
    <row r="754" spans="3:6" s="73" customFormat="1" x14ac:dyDescent="0.3">
      <c r="C754" s="76"/>
      <c r="D754" s="77"/>
      <c r="F754" s="78"/>
    </row>
    <row r="755" spans="3:6" s="73" customFormat="1" x14ac:dyDescent="0.3">
      <c r="C755" s="76"/>
      <c r="D755" s="77"/>
      <c r="F755" s="78"/>
    </row>
    <row r="756" spans="3:6" s="73" customFormat="1" x14ac:dyDescent="0.3">
      <c r="C756" s="76"/>
      <c r="D756" s="77"/>
      <c r="F756" s="78"/>
    </row>
    <row r="757" spans="3:6" s="73" customFormat="1" x14ac:dyDescent="0.3">
      <c r="C757" s="76"/>
      <c r="D757" s="77"/>
      <c r="F757" s="78"/>
    </row>
    <row r="758" spans="3:6" s="73" customFormat="1" x14ac:dyDescent="0.3">
      <c r="C758" s="76"/>
      <c r="D758" s="77"/>
      <c r="F758" s="78"/>
    </row>
    <row r="759" spans="3:6" s="73" customFormat="1" x14ac:dyDescent="0.3">
      <c r="C759" s="76"/>
      <c r="D759" s="77"/>
      <c r="F759" s="78"/>
    </row>
    <row r="760" spans="3:6" s="73" customFormat="1" x14ac:dyDescent="0.3">
      <c r="C760" s="76"/>
      <c r="D760" s="77"/>
      <c r="F760" s="78"/>
    </row>
    <row r="761" spans="3:6" s="73" customFormat="1" x14ac:dyDescent="0.3">
      <c r="C761" s="76"/>
      <c r="D761" s="77"/>
      <c r="F761" s="78"/>
    </row>
    <row r="762" spans="3:6" s="73" customFormat="1" x14ac:dyDescent="0.3">
      <c r="C762" s="76"/>
      <c r="D762" s="77"/>
      <c r="F762" s="78"/>
    </row>
    <row r="763" spans="3:6" s="73" customFormat="1" x14ac:dyDescent="0.3">
      <c r="C763" s="76"/>
      <c r="D763" s="77"/>
      <c r="F763" s="78"/>
    </row>
    <row r="764" spans="3:6" s="73" customFormat="1" x14ac:dyDescent="0.3">
      <c r="C764" s="76"/>
      <c r="D764" s="77"/>
      <c r="F764" s="78"/>
    </row>
    <row r="765" spans="3:6" s="73" customFormat="1" x14ac:dyDescent="0.3">
      <c r="C765" s="76"/>
      <c r="D765" s="77"/>
      <c r="F765" s="78"/>
    </row>
    <row r="766" spans="3:6" s="73" customFormat="1" x14ac:dyDescent="0.3">
      <c r="C766" s="76"/>
      <c r="D766" s="77"/>
      <c r="F766" s="78"/>
    </row>
    <row r="767" spans="3:6" s="73" customFormat="1" x14ac:dyDescent="0.3">
      <c r="C767" s="76"/>
      <c r="D767" s="77"/>
      <c r="F767" s="78"/>
    </row>
    <row r="768" spans="3:6" s="73" customFormat="1" x14ac:dyDescent="0.3">
      <c r="C768" s="76"/>
      <c r="D768" s="77"/>
      <c r="F768" s="78"/>
    </row>
    <row r="769" spans="3:6" s="73" customFormat="1" x14ac:dyDescent="0.3">
      <c r="C769" s="76"/>
      <c r="D769" s="77"/>
      <c r="F769" s="78"/>
    </row>
    <row r="770" spans="3:6" s="73" customFormat="1" x14ac:dyDescent="0.3">
      <c r="C770" s="76"/>
      <c r="D770" s="77"/>
      <c r="F770" s="78"/>
    </row>
    <row r="771" spans="3:6" s="73" customFormat="1" x14ac:dyDescent="0.3">
      <c r="C771" s="76"/>
      <c r="D771" s="77"/>
      <c r="F771" s="78"/>
    </row>
    <row r="772" spans="3:6" s="73" customFormat="1" x14ac:dyDescent="0.3">
      <c r="C772" s="76"/>
      <c r="D772" s="77"/>
      <c r="F772" s="78"/>
    </row>
    <row r="773" spans="3:6" s="73" customFormat="1" x14ac:dyDescent="0.3">
      <c r="C773" s="76"/>
      <c r="D773" s="77"/>
      <c r="F773" s="78"/>
    </row>
    <row r="774" spans="3:6" s="73" customFormat="1" x14ac:dyDescent="0.3">
      <c r="C774" s="76"/>
      <c r="D774" s="77"/>
      <c r="F774" s="78"/>
    </row>
    <row r="775" spans="3:6" s="73" customFormat="1" x14ac:dyDescent="0.3">
      <c r="C775" s="76"/>
      <c r="D775" s="77"/>
      <c r="F775" s="78"/>
    </row>
    <row r="776" spans="3:6" s="73" customFormat="1" x14ac:dyDescent="0.3">
      <c r="C776" s="76"/>
      <c r="D776" s="77"/>
      <c r="F776" s="78"/>
    </row>
    <row r="777" spans="3:6" s="73" customFormat="1" x14ac:dyDescent="0.3">
      <c r="C777" s="76"/>
      <c r="D777" s="77"/>
      <c r="F777" s="78"/>
    </row>
    <row r="778" spans="3:6" s="73" customFormat="1" x14ac:dyDescent="0.3">
      <c r="C778" s="76"/>
      <c r="D778" s="77"/>
      <c r="F778" s="78"/>
    </row>
    <row r="779" spans="3:6" s="73" customFormat="1" x14ac:dyDescent="0.3">
      <c r="C779" s="76"/>
      <c r="D779" s="77"/>
      <c r="F779" s="78"/>
    </row>
    <row r="780" spans="3:6" s="73" customFormat="1" x14ac:dyDescent="0.3">
      <c r="C780" s="76"/>
      <c r="D780" s="77"/>
      <c r="F780" s="78"/>
    </row>
    <row r="781" spans="3:6" s="73" customFormat="1" x14ac:dyDescent="0.3">
      <c r="C781" s="76"/>
      <c r="D781" s="77"/>
      <c r="F781" s="78"/>
    </row>
    <row r="782" spans="3:6" s="73" customFormat="1" x14ac:dyDescent="0.3">
      <c r="C782" s="76"/>
      <c r="D782" s="77"/>
      <c r="F782" s="78"/>
    </row>
    <row r="783" spans="3:6" s="73" customFormat="1" x14ac:dyDescent="0.3">
      <c r="C783" s="76"/>
      <c r="D783" s="77"/>
      <c r="F783" s="78"/>
    </row>
    <row r="784" spans="3:6" s="73" customFormat="1" x14ac:dyDescent="0.3">
      <c r="C784" s="76"/>
      <c r="D784" s="77"/>
      <c r="F784" s="78"/>
    </row>
    <row r="785" spans="3:6" s="73" customFormat="1" x14ac:dyDescent="0.3">
      <c r="C785" s="76"/>
      <c r="D785" s="77"/>
      <c r="F785" s="78"/>
    </row>
    <row r="786" spans="3:6" s="73" customFormat="1" x14ac:dyDescent="0.3">
      <c r="C786" s="76"/>
      <c r="D786" s="77"/>
      <c r="F786" s="78"/>
    </row>
    <row r="787" spans="3:6" s="73" customFormat="1" x14ac:dyDescent="0.3">
      <c r="C787" s="76"/>
      <c r="D787" s="77"/>
      <c r="F787" s="78"/>
    </row>
    <row r="788" spans="3:6" s="73" customFormat="1" x14ac:dyDescent="0.3">
      <c r="C788" s="76"/>
      <c r="D788" s="77"/>
      <c r="F788" s="78"/>
    </row>
    <row r="789" spans="3:6" s="73" customFormat="1" x14ac:dyDescent="0.3">
      <c r="C789" s="76"/>
      <c r="D789" s="77"/>
      <c r="F789" s="78"/>
    </row>
    <row r="790" spans="3:6" s="73" customFormat="1" x14ac:dyDescent="0.3">
      <c r="C790" s="76"/>
      <c r="D790" s="77"/>
      <c r="F790" s="78"/>
    </row>
    <row r="791" spans="3:6" s="73" customFormat="1" x14ac:dyDescent="0.3">
      <c r="C791" s="76"/>
      <c r="D791" s="77"/>
      <c r="F791" s="78"/>
    </row>
    <row r="792" spans="3:6" s="73" customFormat="1" x14ac:dyDescent="0.3">
      <c r="C792" s="76"/>
      <c r="D792" s="77"/>
      <c r="F792" s="78"/>
    </row>
    <row r="793" spans="3:6" s="73" customFormat="1" x14ac:dyDescent="0.3">
      <c r="C793" s="76"/>
      <c r="D793" s="77"/>
      <c r="F793" s="78"/>
    </row>
    <row r="794" spans="3:6" s="73" customFormat="1" x14ac:dyDescent="0.3">
      <c r="C794" s="76"/>
      <c r="D794" s="77"/>
      <c r="F794" s="78"/>
    </row>
    <row r="795" spans="3:6" s="73" customFormat="1" x14ac:dyDescent="0.3">
      <c r="C795" s="76"/>
      <c r="D795" s="77"/>
      <c r="F795" s="78"/>
    </row>
    <row r="796" spans="3:6" s="73" customFormat="1" x14ac:dyDescent="0.3">
      <c r="C796" s="76"/>
      <c r="D796" s="77"/>
      <c r="F796" s="78"/>
    </row>
    <row r="797" spans="3:6" s="73" customFormat="1" x14ac:dyDescent="0.3">
      <c r="C797" s="76"/>
      <c r="D797" s="77"/>
      <c r="F797" s="78"/>
    </row>
    <row r="798" spans="3:6" s="73" customFormat="1" x14ac:dyDescent="0.3">
      <c r="C798" s="76"/>
      <c r="D798" s="77"/>
      <c r="F798" s="78"/>
    </row>
    <row r="799" spans="3:6" s="73" customFormat="1" x14ac:dyDescent="0.3">
      <c r="C799" s="76"/>
      <c r="D799" s="77"/>
      <c r="F799" s="78"/>
    </row>
    <row r="800" spans="3:6" s="73" customFormat="1" x14ac:dyDescent="0.3">
      <c r="C800" s="76"/>
      <c r="D800" s="77"/>
      <c r="F800" s="78"/>
    </row>
    <row r="801" spans="3:6" s="73" customFormat="1" x14ac:dyDescent="0.3">
      <c r="C801" s="76"/>
      <c r="D801" s="77"/>
      <c r="F801" s="78"/>
    </row>
    <row r="802" spans="3:6" s="73" customFormat="1" x14ac:dyDescent="0.3">
      <c r="C802" s="76"/>
      <c r="D802" s="77"/>
      <c r="F802" s="78"/>
    </row>
    <row r="803" spans="3:6" s="73" customFormat="1" x14ac:dyDescent="0.3">
      <c r="C803" s="76"/>
      <c r="D803" s="77"/>
      <c r="F803" s="78"/>
    </row>
    <row r="804" spans="3:6" s="73" customFormat="1" x14ac:dyDescent="0.3">
      <c r="C804" s="76"/>
      <c r="D804" s="77"/>
      <c r="F804" s="78"/>
    </row>
    <row r="805" spans="3:6" s="73" customFormat="1" x14ac:dyDescent="0.3">
      <c r="C805" s="76"/>
      <c r="D805" s="77"/>
      <c r="F805" s="78"/>
    </row>
    <row r="806" spans="3:6" s="73" customFormat="1" x14ac:dyDescent="0.3">
      <c r="C806" s="76"/>
      <c r="D806" s="77"/>
      <c r="F806" s="78"/>
    </row>
    <row r="807" spans="3:6" s="73" customFormat="1" x14ac:dyDescent="0.3">
      <c r="C807" s="76"/>
      <c r="D807" s="77"/>
      <c r="F807" s="78"/>
    </row>
    <row r="808" spans="3:6" s="73" customFormat="1" x14ac:dyDescent="0.3">
      <c r="C808" s="76"/>
      <c r="D808" s="77"/>
      <c r="F808" s="78"/>
    </row>
    <row r="809" spans="3:6" s="73" customFormat="1" x14ac:dyDescent="0.3">
      <c r="C809" s="76"/>
      <c r="D809" s="77"/>
      <c r="F809" s="78"/>
    </row>
    <row r="810" spans="3:6" s="73" customFormat="1" x14ac:dyDescent="0.3">
      <c r="C810" s="76"/>
      <c r="D810" s="77"/>
      <c r="F810" s="78"/>
    </row>
    <row r="811" spans="3:6" s="73" customFormat="1" x14ac:dyDescent="0.3">
      <c r="C811" s="76"/>
      <c r="D811" s="77"/>
      <c r="F811" s="78"/>
    </row>
    <row r="812" spans="3:6" s="73" customFormat="1" x14ac:dyDescent="0.3">
      <c r="C812" s="76"/>
      <c r="D812" s="77"/>
      <c r="F812" s="78"/>
    </row>
    <row r="813" spans="3:6" s="73" customFormat="1" x14ac:dyDescent="0.3">
      <c r="C813" s="76"/>
      <c r="D813" s="77"/>
      <c r="F813" s="78"/>
    </row>
    <row r="814" spans="3:6" s="73" customFormat="1" x14ac:dyDescent="0.3">
      <c r="C814" s="76"/>
      <c r="D814" s="77"/>
      <c r="F814" s="78"/>
    </row>
    <row r="815" spans="3:6" s="73" customFormat="1" x14ac:dyDescent="0.3">
      <c r="C815" s="76"/>
      <c r="D815" s="77"/>
      <c r="F815" s="78"/>
    </row>
    <row r="816" spans="3:6" s="73" customFormat="1" x14ac:dyDescent="0.3">
      <c r="C816" s="76"/>
      <c r="D816" s="77"/>
      <c r="F816" s="78"/>
    </row>
    <row r="817" spans="3:6" s="73" customFormat="1" x14ac:dyDescent="0.3">
      <c r="C817" s="76"/>
      <c r="D817" s="77"/>
      <c r="F817" s="78"/>
    </row>
    <row r="818" spans="3:6" s="73" customFormat="1" x14ac:dyDescent="0.3">
      <c r="C818" s="76"/>
      <c r="D818" s="77"/>
      <c r="F818" s="78"/>
    </row>
    <row r="819" spans="3:6" s="73" customFormat="1" x14ac:dyDescent="0.3">
      <c r="C819" s="76"/>
      <c r="D819" s="77"/>
      <c r="F819" s="78"/>
    </row>
    <row r="820" spans="3:6" s="73" customFormat="1" x14ac:dyDescent="0.3">
      <c r="C820" s="76"/>
      <c r="D820" s="77"/>
      <c r="F820" s="78"/>
    </row>
    <row r="821" spans="3:6" s="73" customFormat="1" x14ac:dyDescent="0.3">
      <c r="C821" s="76"/>
      <c r="D821" s="77"/>
      <c r="F821" s="78"/>
    </row>
    <row r="822" spans="3:6" s="73" customFormat="1" x14ac:dyDescent="0.3">
      <c r="C822" s="76"/>
      <c r="D822" s="77"/>
      <c r="F822" s="78"/>
    </row>
    <row r="823" spans="3:6" s="73" customFormat="1" x14ac:dyDescent="0.3">
      <c r="C823" s="76"/>
      <c r="D823" s="77"/>
      <c r="F823" s="78"/>
    </row>
    <row r="824" spans="3:6" s="73" customFormat="1" x14ac:dyDescent="0.3">
      <c r="C824" s="76"/>
      <c r="D824" s="77"/>
      <c r="F824" s="78"/>
    </row>
    <row r="825" spans="3:6" s="73" customFormat="1" x14ac:dyDescent="0.3">
      <c r="C825" s="76"/>
      <c r="D825" s="77"/>
      <c r="F825" s="78"/>
    </row>
    <row r="826" spans="3:6" s="73" customFormat="1" x14ac:dyDescent="0.3">
      <c r="C826" s="76"/>
      <c r="D826" s="77"/>
      <c r="F826" s="78"/>
    </row>
    <row r="827" spans="3:6" s="73" customFormat="1" x14ac:dyDescent="0.3">
      <c r="C827" s="76"/>
      <c r="D827" s="77"/>
      <c r="F827" s="78"/>
    </row>
    <row r="828" spans="3:6" s="73" customFormat="1" x14ac:dyDescent="0.3">
      <c r="C828" s="76"/>
      <c r="D828" s="77"/>
      <c r="F828" s="78"/>
    </row>
    <row r="829" spans="3:6" s="73" customFormat="1" x14ac:dyDescent="0.3">
      <c r="C829" s="76"/>
      <c r="D829" s="77"/>
      <c r="F829" s="78"/>
    </row>
    <row r="830" spans="3:6" s="73" customFormat="1" x14ac:dyDescent="0.3">
      <c r="C830" s="76"/>
      <c r="D830" s="77"/>
      <c r="F830" s="78"/>
    </row>
    <row r="831" spans="3:6" s="73" customFormat="1" x14ac:dyDescent="0.3">
      <c r="C831" s="76"/>
      <c r="D831" s="77"/>
      <c r="F831" s="78"/>
    </row>
    <row r="832" spans="3:6" s="73" customFormat="1" x14ac:dyDescent="0.3">
      <c r="C832" s="76"/>
      <c r="D832" s="77"/>
      <c r="F832" s="78"/>
    </row>
    <row r="833" spans="3:6" s="73" customFormat="1" x14ac:dyDescent="0.3">
      <c r="C833" s="76"/>
      <c r="D833" s="77"/>
      <c r="F833" s="78"/>
    </row>
    <row r="834" spans="3:6" s="73" customFormat="1" x14ac:dyDescent="0.3">
      <c r="C834" s="76"/>
      <c r="D834" s="77"/>
      <c r="F834" s="78"/>
    </row>
    <row r="835" spans="3:6" s="73" customFormat="1" x14ac:dyDescent="0.3">
      <c r="C835" s="76"/>
      <c r="D835" s="77"/>
      <c r="F835" s="78"/>
    </row>
    <row r="836" spans="3:6" s="73" customFormat="1" x14ac:dyDescent="0.3">
      <c r="C836" s="76"/>
      <c r="D836" s="77"/>
      <c r="F836" s="78"/>
    </row>
    <row r="837" spans="3:6" s="73" customFormat="1" x14ac:dyDescent="0.3">
      <c r="C837" s="76"/>
      <c r="D837" s="77"/>
      <c r="F837" s="78"/>
    </row>
    <row r="838" spans="3:6" s="73" customFormat="1" x14ac:dyDescent="0.3">
      <c r="C838" s="76"/>
      <c r="D838" s="77"/>
      <c r="F838" s="78"/>
    </row>
    <row r="839" spans="3:6" s="73" customFormat="1" x14ac:dyDescent="0.3">
      <c r="C839" s="76"/>
      <c r="D839" s="77"/>
      <c r="F839" s="78"/>
    </row>
    <row r="840" spans="3:6" s="73" customFormat="1" x14ac:dyDescent="0.3">
      <c r="C840" s="76"/>
      <c r="D840" s="77"/>
      <c r="F840" s="78"/>
    </row>
    <row r="841" spans="3:6" s="73" customFormat="1" x14ac:dyDescent="0.3">
      <c r="C841" s="76"/>
      <c r="D841" s="77"/>
      <c r="F841" s="78"/>
    </row>
    <row r="842" spans="3:6" s="73" customFormat="1" x14ac:dyDescent="0.3">
      <c r="C842" s="76"/>
      <c r="D842" s="77"/>
      <c r="F842" s="78"/>
    </row>
    <row r="843" spans="3:6" s="73" customFormat="1" x14ac:dyDescent="0.3">
      <c r="C843" s="76"/>
      <c r="D843" s="77"/>
      <c r="F843" s="78"/>
    </row>
    <row r="844" spans="3:6" s="73" customFormat="1" x14ac:dyDescent="0.3">
      <c r="C844" s="76"/>
      <c r="D844" s="77"/>
      <c r="F844" s="78"/>
    </row>
    <row r="845" spans="3:6" s="73" customFormat="1" x14ac:dyDescent="0.3">
      <c r="C845" s="76"/>
      <c r="D845" s="77"/>
      <c r="F845" s="78"/>
    </row>
    <row r="846" spans="3:6" s="73" customFormat="1" x14ac:dyDescent="0.3">
      <c r="C846" s="76"/>
      <c r="D846" s="77"/>
      <c r="F846" s="78"/>
    </row>
    <row r="847" spans="3:6" s="73" customFormat="1" x14ac:dyDescent="0.3">
      <c r="C847" s="76"/>
      <c r="D847" s="77"/>
      <c r="F847" s="78"/>
    </row>
    <row r="848" spans="3:6" s="73" customFormat="1" x14ac:dyDescent="0.3">
      <c r="C848" s="76"/>
      <c r="D848" s="77"/>
      <c r="F848" s="78"/>
    </row>
    <row r="849" spans="3:6" s="73" customFormat="1" x14ac:dyDescent="0.3">
      <c r="C849" s="76"/>
      <c r="D849" s="77"/>
      <c r="F849" s="78"/>
    </row>
    <row r="850" spans="3:6" s="73" customFormat="1" x14ac:dyDescent="0.3">
      <c r="C850" s="76"/>
      <c r="D850" s="77"/>
      <c r="F850" s="78"/>
    </row>
    <row r="851" spans="3:6" s="73" customFormat="1" x14ac:dyDescent="0.3">
      <c r="C851" s="76"/>
      <c r="D851" s="77"/>
      <c r="F851" s="78"/>
    </row>
    <row r="852" spans="3:6" s="73" customFormat="1" x14ac:dyDescent="0.3">
      <c r="C852" s="76"/>
      <c r="D852" s="77"/>
      <c r="F852" s="78"/>
    </row>
    <row r="853" spans="3:6" s="73" customFormat="1" x14ac:dyDescent="0.3">
      <c r="C853" s="76"/>
      <c r="D853" s="77"/>
      <c r="F853" s="78"/>
    </row>
    <row r="854" spans="3:6" s="73" customFormat="1" x14ac:dyDescent="0.3">
      <c r="C854" s="76"/>
      <c r="D854" s="77"/>
      <c r="F854" s="78"/>
    </row>
    <row r="855" spans="3:6" s="73" customFormat="1" x14ac:dyDescent="0.3">
      <c r="C855" s="76"/>
      <c r="D855" s="77"/>
      <c r="F855" s="78"/>
    </row>
    <row r="856" spans="3:6" s="73" customFormat="1" x14ac:dyDescent="0.3">
      <c r="C856" s="76"/>
      <c r="D856" s="77"/>
      <c r="F856" s="78"/>
    </row>
    <row r="857" spans="3:6" s="73" customFormat="1" x14ac:dyDescent="0.3">
      <c r="C857" s="76"/>
      <c r="D857" s="77"/>
      <c r="F857" s="78"/>
    </row>
    <row r="858" spans="3:6" s="73" customFormat="1" x14ac:dyDescent="0.3">
      <c r="C858" s="76"/>
      <c r="D858" s="77"/>
      <c r="F858" s="78"/>
    </row>
    <row r="859" spans="3:6" s="73" customFormat="1" x14ac:dyDescent="0.3">
      <c r="C859" s="76"/>
      <c r="D859" s="77"/>
      <c r="F859" s="78"/>
    </row>
    <row r="860" spans="3:6" s="73" customFormat="1" x14ac:dyDescent="0.3">
      <c r="C860" s="76"/>
      <c r="D860" s="77"/>
      <c r="F860" s="78"/>
    </row>
    <row r="861" spans="3:6" s="73" customFormat="1" x14ac:dyDescent="0.3">
      <c r="C861" s="76"/>
      <c r="D861" s="77"/>
      <c r="F861" s="78"/>
    </row>
    <row r="862" spans="3:6" s="73" customFormat="1" x14ac:dyDescent="0.3">
      <c r="C862" s="76"/>
      <c r="D862" s="77"/>
      <c r="F862" s="78"/>
    </row>
  </sheetData>
  <mergeCells count="7">
    <mergeCell ref="A736:H736"/>
    <mergeCell ref="A737:H737"/>
    <mergeCell ref="A738:H738"/>
    <mergeCell ref="A1:H1"/>
    <mergeCell ref="A733:H733"/>
    <mergeCell ref="A734:H734"/>
    <mergeCell ref="A735:H735"/>
  </mergeCells>
  <hyperlinks>
    <hyperlink ref="A3" r:id="rId1"/>
  </hyperlinks>
  <pageMargins left="0.7" right="0.7" top="0.75" bottom="0.75" header="0.3" footer="0.3"/>
  <pageSetup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2"/>
  <sheetViews>
    <sheetView workbookViewId="0"/>
  </sheetViews>
  <sheetFormatPr defaultColWidth="9.109375" defaultRowHeight="14.4" x14ac:dyDescent="0.3"/>
  <cols>
    <col min="1" max="3" width="9.109375" style="47"/>
    <col min="4" max="4" width="19.5546875" style="47" customWidth="1"/>
    <col min="5" max="5" width="23.33203125" style="47" customWidth="1"/>
    <col min="6" max="6" width="25" style="47" customWidth="1"/>
    <col min="7" max="16384" width="9.109375" style="47"/>
  </cols>
  <sheetData>
    <row r="1" spans="1:6" x14ac:dyDescent="0.3">
      <c r="A1" s="84" t="s">
        <v>27801</v>
      </c>
    </row>
    <row r="2" spans="1:6" x14ac:dyDescent="0.3">
      <c r="A2" s="84" t="s">
        <v>27802</v>
      </c>
    </row>
    <row r="3" spans="1:6" x14ac:dyDescent="0.3">
      <c r="A3" s="85" t="s">
        <v>27800</v>
      </c>
    </row>
    <row r="4" spans="1:6" x14ac:dyDescent="0.3">
      <c r="A4" s="49"/>
    </row>
    <row r="5" spans="1:6" s="4" customFormat="1" ht="32.25" customHeight="1" x14ac:dyDescent="0.3">
      <c r="A5" s="1" t="s">
        <v>2</v>
      </c>
      <c r="B5" s="1" t="s">
        <v>3</v>
      </c>
      <c r="C5" s="2" t="s">
        <v>1025</v>
      </c>
      <c r="D5" s="2" t="s">
        <v>1026</v>
      </c>
      <c r="E5" s="3" t="s">
        <v>1027</v>
      </c>
      <c r="F5" s="3" t="s">
        <v>1028</v>
      </c>
    </row>
    <row r="6" spans="1:6" x14ac:dyDescent="0.3">
      <c r="A6" s="47" t="s">
        <v>1029</v>
      </c>
      <c r="B6" s="47" t="s">
        <v>1030</v>
      </c>
      <c r="C6" s="47" t="s">
        <v>1031</v>
      </c>
      <c r="D6" s="47" t="s">
        <v>10</v>
      </c>
      <c r="E6" s="47">
        <v>8.8000000000000007</v>
      </c>
      <c r="F6" s="47">
        <v>18</v>
      </c>
    </row>
    <row r="7" spans="1:6" x14ac:dyDescent="0.3">
      <c r="A7" s="47" t="s">
        <v>1029</v>
      </c>
      <c r="B7" s="47" t="s">
        <v>1032</v>
      </c>
      <c r="C7" s="47" t="s">
        <v>1031</v>
      </c>
      <c r="D7" s="47" t="s">
        <v>552</v>
      </c>
      <c r="E7" s="47">
        <v>8.6</v>
      </c>
      <c r="F7" s="47">
        <v>18</v>
      </c>
    </row>
    <row r="8" spans="1:6" x14ac:dyDescent="0.3">
      <c r="A8" s="47" t="s">
        <v>1029</v>
      </c>
      <c r="B8" s="47" t="s">
        <v>1033</v>
      </c>
      <c r="C8" s="47" t="s">
        <v>1031</v>
      </c>
      <c r="D8" s="47" t="s">
        <v>13</v>
      </c>
      <c r="E8" s="47">
        <v>8.9</v>
      </c>
      <c r="F8" s="47">
        <v>19</v>
      </c>
    </row>
    <row r="9" spans="1:6" x14ac:dyDescent="0.3">
      <c r="A9" s="47" t="s">
        <v>1029</v>
      </c>
      <c r="B9" s="47" t="s">
        <v>1034</v>
      </c>
      <c r="C9" s="47" t="s">
        <v>1031</v>
      </c>
      <c r="D9" s="47" t="s">
        <v>15</v>
      </c>
      <c r="E9" s="47">
        <v>9.3000000000000007</v>
      </c>
      <c r="F9" s="47">
        <v>18</v>
      </c>
    </row>
    <row r="10" spans="1:6" x14ac:dyDescent="0.3">
      <c r="A10" s="47" t="s">
        <v>1029</v>
      </c>
      <c r="B10" s="47" t="s">
        <v>1035</v>
      </c>
      <c r="C10" s="47" t="s">
        <v>1031</v>
      </c>
      <c r="D10" s="47" t="s">
        <v>19</v>
      </c>
      <c r="E10" s="47">
        <v>9.4</v>
      </c>
      <c r="F10" s="47">
        <v>18</v>
      </c>
    </row>
    <row r="11" spans="1:6" x14ac:dyDescent="0.3">
      <c r="A11" s="47" t="s">
        <v>1029</v>
      </c>
      <c r="B11" s="47" t="s">
        <v>1036</v>
      </c>
      <c r="C11" s="47" t="s">
        <v>1031</v>
      </c>
      <c r="D11" s="47" t="s">
        <v>21</v>
      </c>
      <c r="E11" s="47">
        <v>8.6</v>
      </c>
      <c r="F11" s="47">
        <v>18</v>
      </c>
    </row>
    <row r="12" spans="1:6" x14ac:dyDescent="0.3">
      <c r="A12" s="47" t="s">
        <v>1029</v>
      </c>
      <c r="B12" s="47" t="s">
        <v>1037</v>
      </c>
      <c r="C12" s="47" t="s">
        <v>1031</v>
      </c>
      <c r="D12" s="47" t="s">
        <v>23</v>
      </c>
      <c r="E12" s="47">
        <v>11.3</v>
      </c>
      <c r="F12" s="47">
        <v>23</v>
      </c>
    </row>
    <row r="13" spans="1:6" x14ac:dyDescent="0.3">
      <c r="A13" s="47" t="s">
        <v>1029</v>
      </c>
      <c r="B13" s="47" t="s">
        <v>1038</v>
      </c>
      <c r="C13" s="47" t="s">
        <v>1031</v>
      </c>
      <c r="D13" s="47" t="s">
        <v>25</v>
      </c>
      <c r="E13" s="47">
        <v>9</v>
      </c>
      <c r="F13" s="47">
        <v>19</v>
      </c>
    </row>
    <row r="14" spans="1:6" x14ac:dyDescent="0.3">
      <c r="A14" s="47" t="s">
        <v>1029</v>
      </c>
      <c r="B14" s="47" t="s">
        <v>1039</v>
      </c>
      <c r="C14" s="47" t="s">
        <v>1031</v>
      </c>
      <c r="D14" s="47" t="s">
        <v>27</v>
      </c>
      <c r="E14" s="47">
        <v>8.6999999999999993</v>
      </c>
      <c r="F14" s="47">
        <v>18</v>
      </c>
    </row>
    <row r="15" spans="1:6" x14ac:dyDescent="0.3">
      <c r="A15" s="47" t="s">
        <v>1029</v>
      </c>
      <c r="B15" s="47" t="s">
        <v>1040</v>
      </c>
      <c r="C15" s="47" t="s">
        <v>1031</v>
      </c>
      <c r="D15" s="47" t="s">
        <v>29</v>
      </c>
      <c r="E15" s="47">
        <v>9.9</v>
      </c>
      <c r="F15" s="47">
        <v>20</v>
      </c>
    </row>
    <row r="16" spans="1:6" x14ac:dyDescent="0.3">
      <c r="A16" s="47" t="s">
        <v>1029</v>
      </c>
      <c r="B16" s="47" t="s">
        <v>1041</v>
      </c>
      <c r="C16" s="47" t="s">
        <v>1031</v>
      </c>
      <c r="D16" s="47" t="s">
        <v>30</v>
      </c>
      <c r="E16" s="47">
        <v>8.9</v>
      </c>
      <c r="F16" s="47">
        <v>18</v>
      </c>
    </row>
    <row r="17" spans="1:6" x14ac:dyDescent="0.3">
      <c r="A17" s="47" t="s">
        <v>1029</v>
      </c>
      <c r="B17" s="47" t="s">
        <v>1042</v>
      </c>
      <c r="C17" s="47" t="s">
        <v>1031</v>
      </c>
      <c r="D17" s="47" t="s">
        <v>32</v>
      </c>
      <c r="E17" s="47">
        <v>10.7</v>
      </c>
      <c r="F17" s="47">
        <v>22</v>
      </c>
    </row>
    <row r="18" spans="1:6" x14ac:dyDescent="0.3">
      <c r="A18" s="47" t="s">
        <v>1029</v>
      </c>
      <c r="B18" s="47" t="s">
        <v>1043</v>
      </c>
      <c r="C18" s="47" t="s">
        <v>1031</v>
      </c>
      <c r="D18" s="47" t="s">
        <v>34</v>
      </c>
      <c r="E18" s="47">
        <v>9.4</v>
      </c>
      <c r="F18" s="47">
        <v>19</v>
      </c>
    </row>
    <row r="19" spans="1:6" x14ac:dyDescent="0.3">
      <c r="A19" s="47" t="s">
        <v>1029</v>
      </c>
      <c r="B19" s="47" t="s">
        <v>1044</v>
      </c>
      <c r="C19" s="47" t="s">
        <v>1031</v>
      </c>
      <c r="D19" s="47" t="s">
        <v>1045</v>
      </c>
      <c r="E19" s="47">
        <v>9.6</v>
      </c>
      <c r="F19" s="47">
        <v>19</v>
      </c>
    </row>
    <row r="20" spans="1:6" x14ac:dyDescent="0.3">
      <c r="A20" s="47" t="s">
        <v>1029</v>
      </c>
      <c r="B20" s="47" t="s">
        <v>1046</v>
      </c>
      <c r="C20" s="47" t="s">
        <v>1031</v>
      </c>
      <c r="D20" s="47" t="s">
        <v>35</v>
      </c>
      <c r="E20" s="47">
        <v>9.1999999999999993</v>
      </c>
      <c r="F20" s="47">
        <v>20</v>
      </c>
    </row>
    <row r="21" spans="1:6" x14ac:dyDescent="0.3">
      <c r="A21" s="47" t="s">
        <v>1047</v>
      </c>
      <c r="B21" s="47" t="s">
        <v>1048</v>
      </c>
      <c r="C21" s="47" t="s">
        <v>1049</v>
      </c>
      <c r="D21" s="47" t="s">
        <v>1050</v>
      </c>
      <c r="E21" s="47">
        <v>5.8</v>
      </c>
      <c r="F21" s="47">
        <v>21</v>
      </c>
    </row>
    <row r="22" spans="1:6" x14ac:dyDescent="0.3">
      <c r="A22" s="47" t="s">
        <v>1047</v>
      </c>
      <c r="B22" s="47" t="s">
        <v>1051</v>
      </c>
      <c r="C22" s="47" t="s">
        <v>1049</v>
      </c>
      <c r="D22" s="47" t="s">
        <v>39</v>
      </c>
      <c r="E22" s="47">
        <v>11.1</v>
      </c>
      <c r="F22" s="47">
        <v>139</v>
      </c>
    </row>
    <row r="23" spans="1:6" x14ac:dyDescent="0.3">
      <c r="A23" s="47" t="s">
        <v>1047</v>
      </c>
      <c r="B23" s="47" t="s">
        <v>1052</v>
      </c>
      <c r="C23" s="47" t="s">
        <v>1049</v>
      </c>
      <c r="D23" s="47" t="s">
        <v>1053</v>
      </c>
      <c r="E23" s="47">
        <v>6.7</v>
      </c>
      <c r="F23" s="47">
        <v>25</v>
      </c>
    </row>
    <row r="24" spans="1:6" x14ac:dyDescent="0.3">
      <c r="A24" s="47" t="s">
        <v>1047</v>
      </c>
      <c r="B24" s="47" t="s">
        <v>1054</v>
      </c>
      <c r="C24" s="47" t="s">
        <v>1049</v>
      </c>
      <c r="D24" s="47" t="s">
        <v>1055</v>
      </c>
      <c r="F24" s="47">
        <v>46</v>
      </c>
    </row>
    <row r="25" spans="1:6" x14ac:dyDescent="0.3">
      <c r="A25" s="47" t="s">
        <v>1047</v>
      </c>
      <c r="B25" s="47" t="s">
        <v>1056</v>
      </c>
      <c r="C25" s="47" t="s">
        <v>1049</v>
      </c>
      <c r="D25" s="47" t="s">
        <v>1057</v>
      </c>
      <c r="E25" s="47">
        <v>6.8</v>
      </c>
      <c r="F25" s="47">
        <v>34</v>
      </c>
    </row>
    <row r="26" spans="1:6" x14ac:dyDescent="0.3">
      <c r="A26" s="47" t="s">
        <v>1058</v>
      </c>
      <c r="B26" s="47" t="s">
        <v>1030</v>
      </c>
      <c r="C26" s="47" t="s">
        <v>1059</v>
      </c>
      <c r="D26" s="47" t="s">
        <v>42</v>
      </c>
      <c r="E26" s="47">
        <v>7</v>
      </c>
      <c r="F26" s="47">
        <v>13</v>
      </c>
    </row>
    <row r="27" spans="1:6" x14ac:dyDescent="0.3">
      <c r="A27" s="47" t="s">
        <v>1058</v>
      </c>
      <c r="B27" s="47" t="s">
        <v>1060</v>
      </c>
      <c r="C27" s="47" t="s">
        <v>1059</v>
      </c>
      <c r="D27" s="47" t="s">
        <v>49</v>
      </c>
      <c r="E27" s="47">
        <v>11</v>
      </c>
      <c r="F27" s="47">
        <v>28</v>
      </c>
    </row>
    <row r="28" spans="1:6" x14ac:dyDescent="0.3">
      <c r="A28" s="47" t="s">
        <v>1058</v>
      </c>
      <c r="B28" s="47" t="s">
        <v>1061</v>
      </c>
      <c r="C28" s="47" t="s">
        <v>1059</v>
      </c>
      <c r="D28" s="47" t="s">
        <v>54</v>
      </c>
      <c r="E28" s="47">
        <v>5.8</v>
      </c>
      <c r="F28" s="47">
        <v>14</v>
      </c>
    </row>
    <row r="29" spans="1:6" x14ac:dyDescent="0.3">
      <c r="A29" s="47" t="s">
        <v>1058</v>
      </c>
      <c r="B29" s="47" t="s">
        <v>1062</v>
      </c>
      <c r="C29" s="47" t="s">
        <v>1059</v>
      </c>
      <c r="D29" s="47" t="s">
        <v>56</v>
      </c>
      <c r="E29" s="47">
        <v>8.6</v>
      </c>
      <c r="F29" s="47">
        <v>36</v>
      </c>
    </row>
    <row r="30" spans="1:6" x14ac:dyDescent="0.3">
      <c r="A30" s="47" t="s">
        <v>1058</v>
      </c>
      <c r="B30" s="47" t="s">
        <v>1063</v>
      </c>
      <c r="C30" s="47" t="s">
        <v>1059</v>
      </c>
      <c r="D30" s="47" t="s">
        <v>130</v>
      </c>
      <c r="E30" s="47">
        <v>9.3000000000000007</v>
      </c>
      <c r="F30" s="47">
        <v>27</v>
      </c>
    </row>
    <row r="31" spans="1:6" x14ac:dyDescent="0.3">
      <c r="A31" s="47" t="s">
        <v>1058</v>
      </c>
      <c r="B31" s="47" t="s">
        <v>1032</v>
      </c>
      <c r="C31" s="47" t="s">
        <v>1059</v>
      </c>
      <c r="D31" s="47" t="s">
        <v>59</v>
      </c>
      <c r="E31" s="47">
        <v>7.4</v>
      </c>
      <c r="F31" s="47">
        <v>19</v>
      </c>
    </row>
    <row r="32" spans="1:6" x14ac:dyDescent="0.3">
      <c r="A32" s="47" t="s">
        <v>1064</v>
      </c>
      <c r="B32" s="47" t="s">
        <v>1065</v>
      </c>
      <c r="C32" s="47" t="s">
        <v>1066</v>
      </c>
      <c r="D32" s="47" t="s">
        <v>61</v>
      </c>
      <c r="E32" s="47">
        <v>9.5</v>
      </c>
      <c r="F32" s="47">
        <v>21</v>
      </c>
    </row>
    <row r="33" spans="1:6" x14ac:dyDescent="0.3">
      <c r="A33" s="47" t="s">
        <v>1064</v>
      </c>
      <c r="B33" s="47" t="s">
        <v>1030</v>
      </c>
      <c r="C33" s="47" t="s">
        <v>1066</v>
      </c>
      <c r="D33" s="47" t="s">
        <v>1067</v>
      </c>
      <c r="E33" s="47">
        <v>9.1999999999999993</v>
      </c>
      <c r="F33" s="47">
        <v>21</v>
      </c>
    </row>
    <row r="34" spans="1:6" x14ac:dyDescent="0.3">
      <c r="A34" s="47" t="s">
        <v>1064</v>
      </c>
      <c r="B34" s="47" t="s">
        <v>1068</v>
      </c>
      <c r="C34" s="47" t="s">
        <v>1066</v>
      </c>
      <c r="D34" s="47" t="s">
        <v>62</v>
      </c>
      <c r="E34" s="47">
        <v>9.8000000000000007</v>
      </c>
      <c r="F34" s="47">
        <v>24</v>
      </c>
    </row>
    <row r="35" spans="1:6" x14ac:dyDescent="0.3">
      <c r="A35" s="47" t="s">
        <v>1064</v>
      </c>
      <c r="B35" s="47" t="s">
        <v>1069</v>
      </c>
      <c r="C35" s="47" t="s">
        <v>1066</v>
      </c>
      <c r="D35" s="47" t="s">
        <v>1070</v>
      </c>
      <c r="E35" s="47">
        <v>9.6999999999999993</v>
      </c>
      <c r="F35" s="47">
        <v>21</v>
      </c>
    </row>
    <row r="36" spans="1:6" x14ac:dyDescent="0.3">
      <c r="A36" s="47" t="s">
        <v>1064</v>
      </c>
      <c r="B36" s="47" t="s">
        <v>1071</v>
      </c>
      <c r="C36" s="47" t="s">
        <v>1066</v>
      </c>
      <c r="D36" s="47" t="s">
        <v>163</v>
      </c>
      <c r="E36" s="47">
        <v>9.3000000000000007</v>
      </c>
      <c r="F36" s="47">
        <v>21</v>
      </c>
    </row>
    <row r="37" spans="1:6" x14ac:dyDescent="0.3">
      <c r="A37" s="47" t="s">
        <v>1064</v>
      </c>
      <c r="B37" s="47" t="s">
        <v>1042</v>
      </c>
      <c r="C37" s="47" t="s">
        <v>1066</v>
      </c>
      <c r="D37" s="47" t="s">
        <v>66</v>
      </c>
      <c r="E37" s="47">
        <v>9.8000000000000007</v>
      </c>
      <c r="F37" s="47">
        <v>22</v>
      </c>
    </row>
    <row r="38" spans="1:6" x14ac:dyDescent="0.3">
      <c r="A38" s="47" t="s">
        <v>1064</v>
      </c>
      <c r="B38" s="47" t="s">
        <v>1072</v>
      </c>
      <c r="C38" s="47" t="s">
        <v>1066</v>
      </c>
      <c r="D38" s="47" t="s">
        <v>67</v>
      </c>
      <c r="E38" s="47">
        <v>11.1</v>
      </c>
      <c r="F38" s="47">
        <v>26</v>
      </c>
    </row>
    <row r="39" spans="1:6" x14ac:dyDescent="0.3">
      <c r="A39" s="47" t="s">
        <v>1064</v>
      </c>
      <c r="B39" s="47" t="s">
        <v>1073</v>
      </c>
      <c r="C39" s="47" t="s">
        <v>1066</v>
      </c>
      <c r="D39" s="47" t="s">
        <v>688</v>
      </c>
      <c r="E39" s="47">
        <v>9.8000000000000007</v>
      </c>
      <c r="F39" s="47">
        <v>21</v>
      </c>
    </row>
    <row r="40" spans="1:6" x14ac:dyDescent="0.3">
      <c r="A40" s="47" t="s">
        <v>1064</v>
      </c>
      <c r="B40" s="47" t="s">
        <v>1074</v>
      </c>
      <c r="C40" s="47" t="s">
        <v>1066</v>
      </c>
      <c r="D40" s="47" t="s">
        <v>69</v>
      </c>
      <c r="E40" s="47">
        <v>9.1999999999999993</v>
      </c>
      <c r="F40" s="47">
        <v>20</v>
      </c>
    </row>
    <row r="41" spans="1:6" x14ac:dyDescent="0.3">
      <c r="A41" s="47" t="s">
        <v>1075</v>
      </c>
      <c r="B41" s="47" t="s">
        <v>1065</v>
      </c>
      <c r="C41" s="47" t="s">
        <v>1076</v>
      </c>
      <c r="D41" s="47" t="s">
        <v>72</v>
      </c>
      <c r="E41" s="47">
        <v>9.4</v>
      </c>
      <c r="F41" s="47">
        <v>27</v>
      </c>
    </row>
    <row r="42" spans="1:6" x14ac:dyDescent="0.3">
      <c r="A42" s="47" t="s">
        <v>1075</v>
      </c>
      <c r="B42" s="47" t="s">
        <v>1077</v>
      </c>
      <c r="C42" s="47" t="s">
        <v>1076</v>
      </c>
      <c r="D42" s="47" t="s">
        <v>75</v>
      </c>
      <c r="E42" s="47">
        <v>9</v>
      </c>
      <c r="F42" s="47">
        <v>28</v>
      </c>
    </row>
    <row r="43" spans="1:6" x14ac:dyDescent="0.3">
      <c r="A43" s="47" t="s">
        <v>1075</v>
      </c>
      <c r="B43" s="47" t="s">
        <v>1078</v>
      </c>
      <c r="C43" s="47" t="s">
        <v>1076</v>
      </c>
      <c r="D43" s="47" t="s">
        <v>77</v>
      </c>
      <c r="E43" s="47">
        <v>8</v>
      </c>
      <c r="F43" s="47">
        <v>19</v>
      </c>
    </row>
    <row r="44" spans="1:6" x14ac:dyDescent="0.3">
      <c r="A44" s="47" t="s">
        <v>1075</v>
      </c>
      <c r="B44" s="47" t="s">
        <v>1079</v>
      </c>
      <c r="C44" s="47" t="s">
        <v>1076</v>
      </c>
      <c r="D44" s="47" t="s">
        <v>78</v>
      </c>
      <c r="E44" s="47">
        <v>7.2</v>
      </c>
      <c r="F44" s="47">
        <v>21</v>
      </c>
    </row>
    <row r="45" spans="1:6" x14ac:dyDescent="0.3">
      <c r="A45" s="47" t="s">
        <v>1075</v>
      </c>
      <c r="B45" s="47" t="s">
        <v>1060</v>
      </c>
      <c r="C45" s="47" t="s">
        <v>1076</v>
      </c>
      <c r="D45" s="47" t="s">
        <v>79</v>
      </c>
      <c r="E45" s="47">
        <v>7</v>
      </c>
      <c r="F45" s="47">
        <v>22</v>
      </c>
    </row>
    <row r="46" spans="1:6" x14ac:dyDescent="0.3">
      <c r="A46" s="47" t="s">
        <v>1075</v>
      </c>
      <c r="B46" s="47" t="s">
        <v>1061</v>
      </c>
      <c r="C46" s="47" t="s">
        <v>1076</v>
      </c>
      <c r="D46" s="47" t="s">
        <v>82</v>
      </c>
      <c r="E46" s="47">
        <v>15.4</v>
      </c>
      <c r="F46" s="47">
        <v>62</v>
      </c>
    </row>
    <row r="47" spans="1:6" ht="16.2" x14ac:dyDescent="0.3">
      <c r="A47" s="47" t="s">
        <v>1075</v>
      </c>
      <c r="B47" s="47" t="s">
        <v>1080</v>
      </c>
      <c r="C47" s="47" t="s">
        <v>1076</v>
      </c>
      <c r="D47" s="83" t="s">
        <v>1081</v>
      </c>
      <c r="E47" s="47">
        <v>14.3</v>
      </c>
      <c r="F47" s="47">
        <v>44</v>
      </c>
    </row>
    <row r="48" spans="1:6" x14ac:dyDescent="0.3">
      <c r="A48" s="47" t="s">
        <v>1075</v>
      </c>
      <c r="B48" s="47" t="s">
        <v>1032</v>
      </c>
      <c r="C48" s="47" t="s">
        <v>1076</v>
      </c>
      <c r="D48" s="47" t="s">
        <v>89</v>
      </c>
      <c r="E48" s="47">
        <v>7.5</v>
      </c>
      <c r="F48" s="47">
        <v>32</v>
      </c>
    </row>
    <row r="49" spans="1:6" x14ac:dyDescent="0.3">
      <c r="A49" s="47" t="s">
        <v>1075</v>
      </c>
      <c r="B49" s="47" t="s">
        <v>1082</v>
      </c>
      <c r="C49" s="47" t="s">
        <v>1076</v>
      </c>
      <c r="D49" s="47" t="s">
        <v>91</v>
      </c>
      <c r="E49" s="47">
        <v>19.7</v>
      </c>
      <c r="F49" s="47">
        <v>71</v>
      </c>
    </row>
    <row r="50" spans="1:6" x14ac:dyDescent="0.3">
      <c r="A50" s="47" t="s">
        <v>1075</v>
      </c>
      <c r="B50" s="47" t="s">
        <v>1083</v>
      </c>
      <c r="C50" s="47" t="s">
        <v>1076</v>
      </c>
      <c r="D50" s="47" t="s">
        <v>93</v>
      </c>
      <c r="E50" s="47">
        <v>16.8</v>
      </c>
      <c r="F50" s="47">
        <v>66</v>
      </c>
    </row>
    <row r="51" spans="1:6" x14ac:dyDescent="0.3">
      <c r="A51" s="47" t="s">
        <v>1075</v>
      </c>
      <c r="B51" s="47" t="s">
        <v>1033</v>
      </c>
      <c r="C51" s="47" t="s">
        <v>1076</v>
      </c>
      <c r="D51" s="47" t="s">
        <v>95</v>
      </c>
      <c r="E51" s="47">
        <v>4</v>
      </c>
      <c r="F51" s="47">
        <v>12</v>
      </c>
    </row>
    <row r="52" spans="1:6" x14ac:dyDescent="0.3">
      <c r="A52" s="47" t="s">
        <v>1075</v>
      </c>
      <c r="B52" s="47" t="s">
        <v>1084</v>
      </c>
      <c r="C52" s="47" t="s">
        <v>1076</v>
      </c>
      <c r="D52" s="47" t="s">
        <v>97</v>
      </c>
      <c r="E52" s="47">
        <v>12.3</v>
      </c>
      <c r="F52" s="47">
        <v>32</v>
      </c>
    </row>
    <row r="53" spans="1:6" x14ac:dyDescent="0.3">
      <c r="A53" s="47" t="s">
        <v>1075</v>
      </c>
      <c r="B53" s="47" t="s">
        <v>1085</v>
      </c>
      <c r="C53" s="47" t="s">
        <v>1076</v>
      </c>
      <c r="D53" s="47" t="s">
        <v>99</v>
      </c>
      <c r="E53" s="47">
        <v>15.9</v>
      </c>
      <c r="F53" s="47">
        <v>51</v>
      </c>
    </row>
    <row r="54" spans="1:6" x14ac:dyDescent="0.3">
      <c r="A54" s="47" t="s">
        <v>1075</v>
      </c>
      <c r="B54" s="47" t="s">
        <v>1086</v>
      </c>
      <c r="C54" s="47" t="s">
        <v>1076</v>
      </c>
      <c r="D54" s="47" t="s">
        <v>101</v>
      </c>
      <c r="E54" s="47">
        <v>9.8000000000000007</v>
      </c>
      <c r="F54" s="47">
        <v>22</v>
      </c>
    </row>
    <row r="55" spans="1:6" x14ac:dyDescent="0.3">
      <c r="A55" s="47" t="s">
        <v>1075</v>
      </c>
      <c r="B55" s="47" t="s">
        <v>1087</v>
      </c>
      <c r="C55" s="47" t="s">
        <v>1076</v>
      </c>
      <c r="D55" s="47" t="s">
        <v>103</v>
      </c>
      <c r="E55" s="47">
        <v>11.7</v>
      </c>
      <c r="F55" s="47">
        <v>52</v>
      </c>
    </row>
    <row r="56" spans="1:6" x14ac:dyDescent="0.3">
      <c r="A56" s="47" t="s">
        <v>1075</v>
      </c>
      <c r="B56" s="47" t="s">
        <v>1088</v>
      </c>
      <c r="C56" s="47" t="s">
        <v>1076</v>
      </c>
      <c r="D56" s="47" t="s">
        <v>105</v>
      </c>
      <c r="E56" s="47">
        <v>6.1</v>
      </c>
      <c r="F56" s="47">
        <v>14</v>
      </c>
    </row>
    <row r="57" spans="1:6" x14ac:dyDescent="0.3">
      <c r="A57" s="47" t="s">
        <v>1075</v>
      </c>
      <c r="B57" s="47" t="s">
        <v>1089</v>
      </c>
      <c r="C57" s="47" t="s">
        <v>1076</v>
      </c>
      <c r="D57" s="47" t="s">
        <v>109</v>
      </c>
      <c r="E57" s="47">
        <v>6.9</v>
      </c>
      <c r="F57" s="47">
        <v>32</v>
      </c>
    </row>
    <row r="58" spans="1:6" x14ac:dyDescent="0.3">
      <c r="A58" s="47" t="s">
        <v>1075</v>
      </c>
      <c r="B58" s="47" t="s">
        <v>1090</v>
      </c>
      <c r="C58" s="47" t="s">
        <v>1076</v>
      </c>
      <c r="D58" s="47" t="s">
        <v>111</v>
      </c>
      <c r="E58" s="47">
        <v>10.5</v>
      </c>
      <c r="F58" s="47">
        <v>27</v>
      </c>
    </row>
    <row r="59" spans="1:6" x14ac:dyDescent="0.3">
      <c r="A59" s="47" t="s">
        <v>1075</v>
      </c>
      <c r="B59" s="47" t="s">
        <v>1091</v>
      </c>
      <c r="C59" s="47" t="s">
        <v>1076</v>
      </c>
      <c r="D59" s="47" t="s">
        <v>112</v>
      </c>
      <c r="E59" s="47">
        <v>7.3</v>
      </c>
      <c r="F59" s="47">
        <v>23</v>
      </c>
    </row>
    <row r="60" spans="1:6" x14ac:dyDescent="0.3">
      <c r="A60" s="47" t="s">
        <v>1075</v>
      </c>
      <c r="B60" s="47" t="s">
        <v>1092</v>
      </c>
      <c r="C60" s="47" t="s">
        <v>1076</v>
      </c>
      <c r="D60" s="47" t="s">
        <v>1093</v>
      </c>
      <c r="E60" s="47">
        <v>14.1</v>
      </c>
      <c r="F60" s="47">
        <v>45</v>
      </c>
    </row>
    <row r="61" spans="1:6" x14ac:dyDescent="0.3">
      <c r="A61" s="47" t="s">
        <v>1075</v>
      </c>
      <c r="B61" s="47" t="s">
        <v>1094</v>
      </c>
      <c r="C61" s="47" t="s">
        <v>1076</v>
      </c>
      <c r="D61" s="47" t="s">
        <v>113</v>
      </c>
      <c r="E61" s="47">
        <v>14.6</v>
      </c>
      <c r="F61" s="47">
        <v>38</v>
      </c>
    </row>
    <row r="62" spans="1:6" x14ac:dyDescent="0.3">
      <c r="A62" s="47" t="s">
        <v>1075</v>
      </c>
      <c r="B62" s="47" t="s">
        <v>1071</v>
      </c>
      <c r="C62" s="47" t="s">
        <v>1076</v>
      </c>
      <c r="D62" s="47" t="s">
        <v>115</v>
      </c>
      <c r="E62" s="47">
        <v>9.8000000000000007</v>
      </c>
      <c r="F62" s="47">
        <v>32</v>
      </c>
    </row>
    <row r="63" spans="1:6" x14ac:dyDescent="0.3">
      <c r="A63" s="47" t="s">
        <v>1075</v>
      </c>
      <c r="B63" s="47" t="s">
        <v>1036</v>
      </c>
      <c r="C63" s="47" t="s">
        <v>1076</v>
      </c>
      <c r="D63" s="47" t="s">
        <v>116</v>
      </c>
      <c r="E63" s="47">
        <v>5.0999999999999996</v>
      </c>
      <c r="F63" s="47">
        <v>13</v>
      </c>
    </row>
    <row r="64" spans="1:6" x14ac:dyDescent="0.3">
      <c r="A64" s="47" t="s">
        <v>1075</v>
      </c>
      <c r="B64" s="47" t="s">
        <v>1095</v>
      </c>
      <c r="C64" s="47" t="s">
        <v>1076</v>
      </c>
      <c r="D64" s="47" t="s">
        <v>118</v>
      </c>
      <c r="E64" s="47">
        <v>12.8</v>
      </c>
      <c r="F64" s="47">
        <v>34</v>
      </c>
    </row>
    <row r="65" spans="1:6" x14ac:dyDescent="0.3">
      <c r="A65" s="47" t="s">
        <v>1075</v>
      </c>
      <c r="B65" s="47" t="s">
        <v>1037</v>
      </c>
      <c r="C65" s="47" t="s">
        <v>1076</v>
      </c>
      <c r="D65" s="47" t="s">
        <v>119</v>
      </c>
      <c r="E65" s="47">
        <v>10.6</v>
      </c>
      <c r="F65" s="47">
        <v>27</v>
      </c>
    </row>
    <row r="66" spans="1:6" x14ac:dyDescent="0.3">
      <c r="A66" s="47" t="s">
        <v>1075</v>
      </c>
      <c r="B66" s="47" t="s">
        <v>1096</v>
      </c>
      <c r="C66" s="47" t="s">
        <v>1076</v>
      </c>
      <c r="D66" s="47" t="s">
        <v>121</v>
      </c>
      <c r="E66" s="47">
        <v>8.6</v>
      </c>
      <c r="F66" s="47">
        <v>23</v>
      </c>
    </row>
    <row r="67" spans="1:6" x14ac:dyDescent="0.3">
      <c r="A67" s="47" t="s">
        <v>1075</v>
      </c>
      <c r="B67" s="47" t="s">
        <v>1097</v>
      </c>
      <c r="C67" s="47" t="s">
        <v>1076</v>
      </c>
      <c r="D67" s="47" t="s">
        <v>122</v>
      </c>
      <c r="E67" s="47">
        <v>14</v>
      </c>
      <c r="F67" s="47">
        <v>45</v>
      </c>
    </row>
    <row r="68" spans="1:6" x14ac:dyDescent="0.3">
      <c r="A68" s="47" t="s">
        <v>1075</v>
      </c>
      <c r="B68" s="47" t="s">
        <v>1098</v>
      </c>
      <c r="C68" s="47" t="s">
        <v>1076</v>
      </c>
      <c r="D68" s="47" t="s">
        <v>124</v>
      </c>
      <c r="E68" s="47">
        <v>11.6</v>
      </c>
      <c r="F68" s="47">
        <v>30</v>
      </c>
    </row>
    <row r="69" spans="1:6" x14ac:dyDescent="0.3">
      <c r="A69" s="47" t="s">
        <v>1075</v>
      </c>
      <c r="B69" s="47" t="s">
        <v>1099</v>
      </c>
      <c r="C69" s="47" t="s">
        <v>1076</v>
      </c>
      <c r="D69" s="47" t="s">
        <v>126</v>
      </c>
      <c r="E69" s="47">
        <v>8.8000000000000007</v>
      </c>
      <c r="F69" s="47">
        <v>23</v>
      </c>
    </row>
    <row r="70" spans="1:6" x14ac:dyDescent="0.3">
      <c r="A70" s="47" t="s">
        <v>1075</v>
      </c>
      <c r="B70" s="47" t="s">
        <v>1100</v>
      </c>
      <c r="C70" s="47" t="s">
        <v>1076</v>
      </c>
      <c r="D70" s="47" t="s">
        <v>127</v>
      </c>
      <c r="E70" s="47">
        <v>8.8000000000000007</v>
      </c>
      <c r="F70" s="47">
        <v>17</v>
      </c>
    </row>
    <row r="71" spans="1:6" x14ac:dyDescent="0.3">
      <c r="A71" s="47" t="s">
        <v>1075</v>
      </c>
      <c r="B71" s="47" t="s">
        <v>1101</v>
      </c>
      <c r="C71" s="47" t="s">
        <v>1076</v>
      </c>
      <c r="D71" s="47" t="s">
        <v>129</v>
      </c>
      <c r="E71" s="47">
        <v>10</v>
      </c>
      <c r="F71" s="47">
        <v>30</v>
      </c>
    </row>
    <row r="72" spans="1:6" x14ac:dyDescent="0.3">
      <c r="A72" s="47" t="s">
        <v>1075</v>
      </c>
      <c r="B72" s="47" t="s">
        <v>1102</v>
      </c>
      <c r="C72" s="47" t="s">
        <v>1076</v>
      </c>
      <c r="D72" s="47" t="s">
        <v>130</v>
      </c>
      <c r="E72" s="47">
        <v>5.9</v>
      </c>
      <c r="F72" s="47">
        <v>13</v>
      </c>
    </row>
    <row r="73" spans="1:6" x14ac:dyDescent="0.3">
      <c r="A73" s="47" t="s">
        <v>1075</v>
      </c>
      <c r="B73" s="47" t="s">
        <v>1038</v>
      </c>
      <c r="C73" s="47" t="s">
        <v>1076</v>
      </c>
      <c r="D73" s="47" t="s">
        <v>132</v>
      </c>
      <c r="E73" s="47">
        <v>6.3</v>
      </c>
      <c r="F73" s="47">
        <v>16</v>
      </c>
    </row>
    <row r="74" spans="1:6" x14ac:dyDescent="0.3">
      <c r="A74" s="47" t="s">
        <v>1075</v>
      </c>
      <c r="B74" s="47" t="s">
        <v>1103</v>
      </c>
      <c r="C74" s="47" t="s">
        <v>1076</v>
      </c>
      <c r="D74" s="47" t="s">
        <v>134</v>
      </c>
      <c r="E74" s="47">
        <v>7.5</v>
      </c>
      <c r="F74" s="47">
        <v>42</v>
      </c>
    </row>
    <row r="75" spans="1:6" x14ac:dyDescent="0.3">
      <c r="A75" s="47" t="s">
        <v>1075</v>
      </c>
      <c r="B75" s="47" t="s">
        <v>1104</v>
      </c>
      <c r="C75" s="47" t="s">
        <v>1076</v>
      </c>
      <c r="D75" s="47" t="s">
        <v>135</v>
      </c>
      <c r="E75" s="47">
        <v>9.6</v>
      </c>
      <c r="F75" s="47">
        <v>26</v>
      </c>
    </row>
    <row r="76" spans="1:6" x14ac:dyDescent="0.3">
      <c r="A76" s="47" t="s">
        <v>1075</v>
      </c>
      <c r="B76" s="47" t="s">
        <v>1105</v>
      </c>
      <c r="C76" s="47" t="s">
        <v>1076</v>
      </c>
      <c r="D76" s="47" t="s">
        <v>139</v>
      </c>
      <c r="E76" s="47">
        <v>14</v>
      </c>
      <c r="F76" s="47">
        <v>51</v>
      </c>
    </row>
    <row r="77" spans="1:6" x14ac:dyDescent="0.3">
      <c r="A77" s="47" t="s">
        <v>1075</v>
      </c>
      <c r="B77" s="47" t="s">
        <v>1040</v>
      </c>
      <c r="C77" s="47" t="s">
        <v>1076</v>
      </c>
      <c r="D77" s="47" t="s">
        <v>141</v>
      </c>
      <c r="E77" s="47">
        <v>8.1999999999999993</v>
      </c>
      <c r="F77" s="47">
        <v>25</v>
      </c>
    </row>
    <row r="78" spans="1:6" x14ac:dyDescent="0.3">
      <c r="A78" s="47" t="s">
        <v>1075</v>
      </c>
      <c r="B78" s="47" t="s">
        <v>1106</v>
      </c>
      <c r="C78" s="47" t="s">
        <v>1076</v>
      </c>
      <c r="D78" s="47" t="s">
        <v>145</v>
      </c>
      <c r="E78" s="47">
        <v>17.2</v>
      </c>
      <c r="F78" s="47">
        <v>64</v>
      </c>
    </row>
    <row r="79" spans="1:6" x14ac:dyDescent="0.3">
      <c r="A79" s="47" t="s">
        <v>1075</v>
      </c>
      <c r="B79" s="47" t="s">
        <v>1107</v>
      </c>
      <c r="C79" s="47" t="s">
        <v>1076</v>
      </c>
      <c r="D79" s="47" t="s">
        <v>149</v>
      </c>
      <c r="E79" s="47">
        <v>9.3000000000000007</v>
      </c>
      <c r="F79" s="47">
        <v>20</v>
      </c>
    </row>
    <row r="80" spans="1:6" x14ac:dyDescent="0.3">
      <c r="A80" s="47" t="s">
        <v>1075</v>
      </c>
      <c r="B80" s="47" t="s">
        <v>1042</v>
      </c>
      <c r="C80" s="47" t="s">
        <v>1076</v>
      </c>
      <c r="D80" s="47" t="s">
        <v>151</v>
      </c>
      <c r="E80" s="47">
        <v>6.6</v>
      </c>
      <c r="F80" s="47">
        <v>16</v>
      </c>
    </row>
    <row r="81" spans="1:6" x14ac:dyDescent="0.3">
      <c r="A81" s="47" t="s">
        <v>1108</v>
      </c>
      <c r="B81" s="47" t="s">
        <v>1100</v>
      </c>
      <c r="C81" s="47" t="s">
        <v>1109</v>
      </c>
      <c r="D81" s="47" t="s">
        <v>171</v>
      </c>
      <c r="E81" s="47">
        <v>5.7</v>
      </c>
      <c r="F81" s="47">
        <v>11</v>
      </c>
    </row>
    <row r="82" spans="1:6" x14ac:dyDescent="0.3">
      <c r="A82" s="47" t="s">
        <v>1108</v>
      </c>
      <c r="B82" s="47" t="s">
        <v>1041</v>
      </c>
      <c r="C82" s="47" t="s">
        <v>1109</v>
      </c>
      <c r="D82" s="47" t="s">
        <v>172</v>
      </c>
      <c r="E82" s="47">
        <v>8.8000000000000007</v>
      </c>
      <c r="F82" s="47">
        <v>18</v>
      </c>
    </row>
    <row r="83" spans="1:6" x14ac:dyDescent="0.3">
      <c r="A83" s="47" t="s">
        <v>1110</v>
      </c>
      <c r="B83" s="47" t="s">
        <v>1065</v>
      </c>
      <c r="C83" s="47" t="s">
        <v>1111</v>
      </c>
      <c r="D83" s="47" t="s">
        <v>176</v>
      </c>
      <c r="E83" s="47">
        <v>9.3000000000000007</v>
      </c>
      <c r="F83" s="47">
        <v>24</v>
      </c>
    </row>
    <row r="84" spans="1:6" x14ac:dyDescent="0.3">
      <c r="A84" s="47" t="s">
        <v>1110</v>
      </c>
      <c r="B84" s="47" t="s">
        <v>1030</v>
      </c>
      <c r="C84" s="47" t="s">
        <v>1111</v>
      </c>
      <c r="D84" s="47" t="s">
        <v>178</v>
      </c>
      <c r="E84" s="47">
        <v>8.1999999999999993</v>
      </c>
      <c r="F84" s="47">
        <v>22</v>
      </c>
    </row>
    <row r="85" spans="1:6" x14ac:dyDescent="0.3">
      <c r="A85" s="47" t="s">
        <v>1110</v>
      </c>
      <c r="B85" s="47" t="s">
        <v>1112</v>
      </c>
      <c r="C85" s="47" t="s">
        <v>1111</v>
      </c>
      <c r="D85" s="47" t="s">
        <v>180</v>
      </c>
      <c r="E85" s="47">
        <v>5.3</v>
      </c>
      <c r="F85" s="47">
        <v>13</v>
      </c>
    </row>
    <row r="86" spans="1:6" x14ac:dyDescent="0.3">
      <c r="A86" s="47" t="s">
        <v>1110</v>
      </c>
      <c r="B86" s="47" t="s">
        <v>1078</v>
      </c>
      <c r="C86" s="47" t="s">
        <v>1111</v>
      </c>
      <c r="D86" s="47" t="s">
        <v>183</v>
      </c>
      <c r="E86" s="47">
        <v>8.5</v>
      </c>
      <c r="F86" s="47">
        <v>24</v>
      </c>
    </row>
    <row r="87" spans="1:6" x14ac:dyDescent="0.3">
      <c r="A87" s="47" t="s">
        <v>1113</v>
      </c>
      <c r="B87" s="47" t="s">
        <v>1065</v>
      </c>
      <c r="C87" s="47" t="s">
        <v>1114</v>
      </c>
      <c r="D87" s="47" t="s">
        <v>191</v>
      </c>
      <c r="E87" s="47">
        <v>8.1999999999999993</v>
      </c>
      <c r="F87" s="47">
        <v>22</v>
      </c>
    </row>
    <row r="88" spans="1:6" x14ac:dyDescent="0.3">
      <c r="A88" s="47" t="s">
        <v>1113</v>
      </c>
      <c r="B88" s="47" t="s">
        <v>1030</v>
      </c>
      <c r="C88" s="47" t="s">
        <v>1114</v>
      </c>
      <c r="D88" s="47" t="s">
        <v>193</v>
      </c>
      <c r="E88" s="47">
        <v>9.9</v>
      </c>
      <c r="F88" s="47">
        <v>25</v>
      </c>
    </row>
    <row r="89" spans="1:6" x14ac:dyDescent="0.3">
      <c r="A89" s="47" t="s">
        <v>1113</v>
      </c>
      <c r="B89" s="47" t="s">
        <v>1112</v>
      </c>
      <c r="C89" s="47" t="s">
        <v>1114</v>
      </c>
      <c r="D89" s="47" t="s">
        <v>195</v>
      </c>
      <c r="E89" s="47">
        <v>8.4</v>
      </c>
      <c r="F89" s="47">
        <v>21</v>
      </c>
    </row>
    <row r="90" spans="1:6" x14ac:dyDescent="0.3">
      <c r="A90" s="47" t="s">
        <v>1115</v>
      </c>
      <c r="B90" s="47" t="s">
        <v>1065</v>
      </c>
      <c r="C90" s="47" t="s">
        <v>1116</v>
      </c>
      <c r="D90" s="47" t="s">
        <v>198</v>
      </c>
      <c r="E90" s="47">
        <v>9.4</v>
      </c>
      <c r="F90" s="47">
        <v>22</v>
      </c>
    </row>
    <row r="91" spans="1:6" x14ac:dyDescent="0.3">
      <c r="A91" s="47" t="s">
        <v>1117</v>
      </c>
      <c r="B91" s="47" t="s">
        <v>1062</v>
      </c>
      <c r="C91" s="47" t="s">
        <v>1118</v>
      </c>
      <c r="D91" s="47" t="s">
        <v>250</v>
      </c>
      <c r="E91" s="47">
        <v>10.9</v>
      </c>
      <c r="F91" s="47">
        <v>22</v>
      </c>
    </row>
    <row r="92" spans="1:6" x14ac:dyDescent="0.3">
      <c r="A92" s="47" t="s">
        <v>1117</v>
      </c>
      <c r="B92" s="47" t="s">
        <v>1069</v>
      </c>
      <c r="C92" s="47" t="s">
        <v>1118</v>
      </c>
      <c r="D92" s="47" t="s">
        <v>252</v>
      </c>
      <c r="E92" s="47">
        <v>9.3000000000000007</v>
      </c>
      <c r="F92" s="47">
        <v>20</v>
      </c>
    </row>
    <row r="93" spans="1:6" x14ac:dyDescent="0.3">
      <c r="A93" s="47" t="s">
        <v>1117</v>
      </c>
      <c r="B93" s="47" t="s">
        <v>1090</v>
      </c>
      <c r="C93" s="47" t="s">
        <v>1118</v>
      </c>
      <c r="D93" s="47" t="s">
        <v>256</v>
      </c>
      <c r="E93" s="47">
        <v>9.8000000000000007</v>
      </c>
      <c r="F93" s="47">
        <v>23</v>
      </c>
    </row>
    <row r="94" spans="1:6" x14ac:dyDescent="0.3">
      <c r="A94" s="47" t="s">
        <v>1117</v>
      </c>
      <c r="B94" s="47" t="s">
        <v>1092</v>
      </c>
      <c r="C94" s="47" t="s">
        <v>1118</v>
      </c>
      <c r="D94" s="47" t="s">
        <v>1119</v>
      </c>
      <c r="E94" s="47">
        <v>10.3</v>
      </c>
      <c r="F94" s="47">
        <v>20</v>
      </c>
    </row>
    <row r="95" spans="1:6" x14ac:dyDescent="0.3">
      <c r="A95" s="47" t="s">
        <v>1117</v>
      </c>
      <c r="B95" s="47" t="s">
        <v>1071</v>
      </c>
      <c r="C95" s="47" t="s">
        <v>1118</v>
      </c>
      <c r="D95" s="47" t="s">
        <v>1120</v>
      </c>
      <c r="E95" s="47">
        <v>10</v>
      </c>
      <c r="F95" s="47">
        <v>20</v>
      </c>
    </row>
    <row r="96" spans="1:6" x14ac:dyDescent="0.3">
      <c r="A96" s="47" t="s">
        <v>1117</v>
      </c>
      <c r="B96" s="47" t="s">
        <v>1038</v>
      </c>
      <c r="C96" s="47" t="s">
        <v>1118</v>
      </c>
      <c r="D96" s="47" t="s">
        <v>15</v>
      </c>
      <c r="E96" s="47">
        <v>9.9</v>
      </c>
      <c r="F96" s="47">
        <v>19</v>
      </c>
    </row>
    <row r="97" spans="1:6" x14ac:dyDescent="0.3">
      <c r="A97" s="47" t="s">
        <v>1117</v>
      </c>
      <c r="B97" s="47" t="s">
        <v>1104</v>
      </c>
      <c r="C97" s="47" t="s">
        <v>1118</v>
      </c>
      <c r="D97" s="47" t="s">
        <v>1121</v>
      </c>
      <c r="F97" s="47">
        <v>25</v>
      </c>
    </row>
    <row r="98" spans="1:6" x14ac:dyDescent="0.3">
      <c r="A98" s="47" t="s">
        <v>1117</v>
      </c>
      <c r="B98" s="47" t="s">
        <v>1122</v>
      </c>
      <c r="C98" s="47" t="s">
        <v>1118</v>
      </c>
      <c r="D98" s="47" t="s">
        <v>326</v>
      </c>
      <c r="E98" s="47">
        <v>10.3</v>
      </c>
      <c r="F98" s="47">
        <v>20</v>
      </c>
    </row>
    <row r="99" spans="1:6" x14ac:dyDescent="0.3">
      <c r="A99" s="47" t="s">
        <v>1117</v>
      </c>
      <c r="B99" s="47" t="s">
        <v>1123</v>
      </c>
      <c r="C99" s="47" t="s">
        <v>1118</v>
      </c>
      <c r="D99" s="47" t="s">
        <v>265</v>
      </c>
      <c r="E99" s="47">
        <v>9.5</v>
      </c>
      <c r="F99" s="47">
        <v>19</v>
      </c>
    </row>
    <row r="100" spans="1:6" x14ac:dyDescent="0.3">
      <c r="A100" s="47" t="s">
        <v>1117</v>
      </c>
      <c r="B100" s="47" t="s">
        <v>1073</v>
      </c>
      <c r="C100" s="47" t="s">
        <v>1118</v>
      </c>
      <c r="D100" s="47" t="s">
        <v>1124</v>
      </c>
      <c r="E100" s="47">
        <v>8.9</v>
      </c>
      <c r="F100" s="47">
        <v>17</v>
      </c>
    </row>
    <row r="101" spans="1:6" x14ac:dyDescent="0.3">
      <c r="A101" s="47" t="s">
        <v>1117</v>
      </c>
      <c r="B101" s="47" t="s">
        <v>1125</v>
      </c>
      <c r="C101" s="47" t="s">
        <v>1118</v>
      </c>
      <c r="D101" s="47" t="s">
        <v>21</v>
      </c>
      <c r="E101" s="47">
        <v>9.1999999999999993</v>
      </c>
      <c r="F101" s="47">
        <v>19</v>
      </c>
    </row>
    <row r="102" spans="1:6" x14ac:dyDescent="0.3">
      <c r="A102" s="47" t="s">
        <v>1117</v>
      </c>
      <c r="B102" s="47" t="s">
        <v>1126</v>
      </c>
      <c r="C102" s="47" t="s">
        <v>1118</v>
      </c>
      <c r="D102" s="47" t="s">
        <v>1127</v>
      </c>
      <c r="E102" s="47">
        <v>8.6999999999999993</v>
      </c>
      <c r="F102" s="47">
        <v>17</v>
      </c>
    </row>
    <row r="103" spans="1:6" x14ac:dyDescent="0.3">
      <c r="A103" s="47" t="s">
        <v>1117</v>
      </c>
      <c r="B103" s="47" t="s">
        <v>1128</v>
      </c>
      <c r="C103" s="47" t="s">
        <v>1118</v>
      </c>
      <c r="D103" s="47" t="s">
        <v>269</v>
      </c>
      <c r="E103" s="47">
        <v>10.199999999999999</v>
      </c>
      <c r="F103" s="47">
        <v>25</v>
      </c>
    </row>
    <row r="104" spans="1:6" x14ac:dyDescent="0.3">
      <c r="A104" s="47" t="s">
        <v>1117</v>
      </c>
      <c r="B104" s="47" t="s">
        <v>1129</v>
      </c>
      <c r="C104" s="47" t="s">
        <v>1118</v>
      </c>
      <c r="D104" s="47" t="s">
        <v>270</v>
      </c>
      <c r="E104" s="47">
        <v>8.6999999999999993</v>
      </c>
      <c r="F104" s="47">
        <v>18</v>
      </c>
    </row>
    <row r="105" spans="1:6" x14ac:dyDescent="0.3">
      <c r="A105" s="47" t="s">
        <v>1117</v>
      </c>
      <c r="B105" s="47" t="s">
        <v>1130</v>
      </c>
      <c r="C105" s="47" t="s">
        <v>1118</v>
      </c>
      <c r="D105" s="47" t="s">
        <v>272</v>
      </c>
      <c r="E105" s="47">
        <v>10</v>
      </c>
      <c r="F105" s="47">
        <v>20</v>
      </c>
    </row>
    <row r="106" spans="1:6" x14ac:dyDescent="0.3">
      <c r="A106" s="47" t="s">
        <v>1117</v>
      </c>
      <c r="B106" s="47" t="s">
        <v>1131</v>
      </c>
      <c r="C106" s="47" t="s">
        <v>1118</v>
      </c>
      <c r="D106" s="47" t="s">
        <v>1132</v>
      </c>
      <c r="E106" s="47">
        <v>10.3</v>
      </c>
      <c r="F106" s="47">
        <v>22</v>
      </c>
    </row>
    <row r="107" spans="1:6" x14ac:dyDescent="0.3">
      <c r="A107" s="47" t="s">
        <v>1117</v>
      </c>
      <c r="B107" s="47" t="s">
        <v>1133</v>
      </c>
      <c r="C107" s="47" t="s">
        <v>1118</v>
      </c>
      <c r="D107" s="47" t="s">
        <v>69</v>
      </c>
      <c r="E107" s="47">
        <v>9.6999999999999993</v>
      </c>
      <c r="F107" s="47">
        <v>20</v>
      </c>
    </row>
    <row r="108" spans="1:6" x14ac:dyDescent="0.3">
      <c r="A108" s="47" t="s">
        <v>1117</v>
      </c>
      <c r="B108" s="47" t="s">
        <v>1134</v>
      </c>
      <c r="C108" s="47" t="s">
        <v>1118</v>
      </c>
      <c r="D108" s="47" t="s">
        <v>1135</v>
      </c>
      <c r="E108" s="47">
        <v>10.6</v>
      </c>
      <c r="F108" s="47">
        <v>22</v>
      </c>
    </row>
    <row r="109" spans="1:6" x14ac:dyDescent="0.3">
      <c r="A109" s="47" t="s">
        <v>1136</v>
      </c>
      <c r="B109" s="47" t="s">
        <v>1065</v>
      </c>
      <c r="C109" s="47" t="s">
        <v>1137</v>
      </c>
      <c r="D109" s="47" t="s">
        <v>276</v>
      </c>
      <c r="E109" s="47">
        <v>12.1</v>
      </c>
      <c r="F109" s="47">
        <v>22</v>
      </c>
    </row>
    <row r="110" spans="1:6" x14ac:dyDescent="0.3">
      <c r="A110" s="47" t="s">
        <v>1136</v>
      </c>
      <c r="B110" s="47" t="s">
        <v>1030</v>
      </c>
      <c r="C110" s="47" t="s">
        <v>1137</v>
      </c>
      <c r="D110" s="47" t="s">
        <v>277</v>
      </c>
      <c r="E110" s="47">
        <v>5.6</v>
      </c>
      <c r="F110" s="47">
        <v>12</v>
      </c>
    </row>
    <row r="111" spans="1:6" x14ac:dyDescent="0.3">
      <c r="A111" s="47" t="s">
        <v>1136</v>
      </c>
      <c r="B111" s="47" t="s">
        <v>1077</v>
      </c>
      <c r="C111" s="47" t="s">
        <v>1137</v>
      </c>
      <c r="D111" s="47" t="s">
        <v>1138</v>
      </c>
      <c r="E111" s="47">
        <v>5.0999999999999996</v>
      </c>
      <c r="F111" s="47">
        <v>12</v>
      </c>
    </row>
    <row r="112" spans="1:6" x14ac:dyDescent="0.3">
      <c r="A112" s="47" t="s">
        <v>1136</v>
      </c>
      <c r="B112" s="47" t="s">
        <v>1078</v>
      </c>
      <c r="C112" s="47" t="s">
        <v>1137</v>
      </c>
      <c r="D112" s="47" t="s">
        <v>1139</v>
      </c>
      <c r="E112" s="47">
        <v>5.4</v>
      </c>
      <c r="F112" s="47">
        <v>13</v>
      </c>
    </row>
    <row r="113" spans="1:6" x14ac:dyDescent="0.3">
      <c r="A113" s="47" t="s">
        <v>1140</v>
      </c>
      <c r="B113" s="47" t="s">
        <v>1112</v>
      </c>
      <c r="C113" s="47" t="s">
        <v>1141</v>
      </c>
      <c r="D113" s="47" t="s">
        <v>1142</v>
      </c>
      <c r="E113" s="47">
        <v>7.9</v>
      </c>
      <c r="F113" s="47">
        <v>24</v>
      </c>
    </row>
    <row r="114" spans="1:6" x14ac:dyDescent="0.3">
      <c r="A114" s="47" t="s">
        <v>1140</v>
      </c>
      <c r="B114" s="47" t="s">
        <v>1090</v>
      </c>
      <c r="C114" s="47" t="s">
        <v>1141</v>
      </c>
      <c r="D114" s="47" t="s">
        <v>1143</v>
      </c>
      <c r="E114" s="47">
        <v>12.1</v>
      </c>
      <c r="F114" s="47">
        <v>39</v>
      </c>
    </row>
    <row r="115" spans="1:6" x14ac:dyDescent="0.3">
      <c r="A115" s="47" t="s">
        <v>1140</v>
      </c>
      <c r="B115" s="47" t="s">
        <v>1098</v>
      </c>
      <c r="C115" s="47" t="s">
        <v>1141</v>
      </c>
      <c r="D115" s="47" t="s">
        <v>1144</v>
      </c>
      <c r="E115" s="47">
        <v>13.1</v>
      </c>
      <c r="F115" s="47">
        <v>40</v>
      </c>
    </row>
    <row r="116" spans="1:6" x14ac:dyDescent="0.3">
      <c r="A116" s="47" t="s">
        <v>1145</v>
      </c>
      <c r="B116" s="47" t="s">
        <v>1030</v>
      </c>
      <c r="C116" s="47" t="s">
        <v>1146</v>
      </c>
      <c r="D116" s="47" t="s">
        <v>315</v>
      </c>
      <c r="E116" s="47">
        <v>10</v>
      </c>
      <c r="F116" s="47">
        <v>25</v>
      </c>
    </row>
    <row r="117" spans="1:6" x14ac:dyDescent="0.3">
      <c r="A117" s="47" t="s">
        <v>1145</v>
      </c>
      <c r="B117" s="47" t="s">
        <v>1061</v>
      </c>
      <c r="C117" s="47" t="s">
        <v>1146</v>
      </c>
      <c r="D117" s="47" t="s">
        <v>321</v>
      </c>
      <c r="E117" s="47">
        <v>9.5</v>
      </c>
      <c r="F117" s="47">
        <v>24</v>
      </c>
    </row>
    <row r="118" spans="1:6" x14ac:dyDescent="0.3">
      <c r="A118" s="47" t="s">
        <v>1145</v>
      </c>
      <c r="B118" s="47" t="s">
        <v>1068</v>
      </c>
      <c r="C118" s="47" t="s">
        <v>1146</v>
      </c>
      <c r="D118" s="47" t="s">
        <v>190</v>
      </c>
      <c r="E118" s="47">
        <v>10</v>
      </c>
      <c r="F118" s="47">
        <v>25</v>
      </c>
    </row>
    <row r="119" spans="1:6" x14ac:dyDescent="0.3">
      <c r="A119" s="47" t="s">
        <v>1145</v>
      </c>
      <c r="B119" s="47" t="s">
        <v>1084</v>
      </c>
      <c r="C119" s="47" t="s">
        <v>1146</v>
      </c>
      <c r="D119" s="47" t="s">
        <v>1147</v>
      </c>
      <c r="E119" s="47">
        <v>10.9</v>
      </c>
      <c r="F119" s="47">
        <v>25</v>
      </c>
    </row>
    <row r="120" spans="1:6" x14ac:dyDescent="0.3">
      <c r="A120" s="47" t="s">
        <v>1145</v>
      </c>
      <c r="B120" s="47" t="s">
        <v>1085</v>
      </c>
      <c r="C120" s="47" t="s">
        <v>1146</v>
      </c>
      <c r="D120" s="47" t="s">
        <v>324</v>
      </c>
      <c r="E120" s="47">
        <v>10.5</v>
      </c>
      <c r="F120" s="47">
        <v>28</v>
      </c>
    </row>
    <row r="121" spans="1:6" x14ac:dyDescent="0.3">
      <c r="A121" s="47" t="s">
        <v>1145</v>
      </c>
      <c r="B121" s="47" t="s">
        <v>1148</v>
      </c>
      <c r="C121" s="47" t="s">
        <v>1146</v>
      </c>
      <c r="D121" s="47" t="s">
        <v>326</v>
      </c>
      <c r="E121" s="47">
        <v>10.4</v>
      </c>
      <c r="F121" s="47">
        <v>21</v>
      </c>
    </row>
    <row r="122" spans="1:6" x14ac:dyDescent="0.3">
      <c r="A122" s="47" t="s">
        <v>1145</v>
      </c>
      <c r="B122" s="47" t="s">
        <v>1035</v>
      </c>
      <c r="C122" s="47" t="s">
        <v>1146</v>
      </c>
      <c r="D122" s="47" t="s">
        <v>327</v>
      </c>
      <c r="E122" s="47">
        <v>9.9</v>
      </c>
      <c r="F122" s="47">
        <v>23</v>
      </c>
    </row>
    <row r="123" spans="1:6" x14ac:dyDescent="0.3">
      <c r="A123" s="47" t="s">
        <v>1145</v>
      </c>
      <c r="B123" s="47" t="s">
        <v>1094</v>
      </c>
      <c r="C123" s="47" t="s">
        <v>1146</v>
      </c>
      <c r="D123" s="47" t="s">
        <v>266</v>
      </c>
      <c r="E123" s="47">
        <v>9.5</v>
      </c>
      <c r="F123" s="47">
        <v>22</v>
      </c>
    </row>
    <row r="124" spans="1:6" x14ac:dyDescent="0.3">
      <c r="A124" s="47" t="s">
        <v>1145</v>
      </c>
      <c r="B124" s="47" t="s">
        <v>1038</v>
      </c>
      <c r="C124" s="47" t="s">
        <v>1146</v>
      </c>
      <c r="D124" s="47" t="s">
        <v>95</v>
      </c>
      <c r="E124" s="47">
        <v>11.5</v>
      </c>
      <c r="F124" s="47">
        <v>29</v>
      </c>
    </row>
    <row r="125" spans="1:6" x14ac:dyDescent="0.3">
      <c r="A125" s="47" t="s">
        <v>1145</v>
      </c>
      <c r="B125" s="47" t="s">
        <v>1149</v>
      </c>
      <c r="C125" s="47" t="s">
        <v>1146</v>
      </c>
      <c r="D125" s="47" t="s">
        <v>337</v>
      </c>
      <c r="E125" s="47">
        <v>9.6</v>
      </c>
      <c r="F125" s="47">
        <v>23</v>
      </c>
    </row>
    <row r="126" spans="1:6" x14ac:dyDescent="0.3">
      <c r="A126" s="47" t="s">
        <v>1145</v>
      </c>
      <c r="B126" s="47" t="s">
        <v>1104</v>
      </c>
      <c r="C126" s="47" t="s">
        <v>1146</v>
      </c>
      <c r="D126" s="47" t="s">
        <v>25</v>
      </c>
      <c r="E126" s="47">
        <v>9.8000000000000007</v>
      </c>
      <c r="F126" s="47">
        <v>23</v>
      </c>
    </row>
    <row r="127" spans="1:6" x14ac:dyDescent="0.3">
      <c r="A127" s="47" t="s">
        <v>1145</v>
      </c>
      <c r="B127" s="47" t="s">
        <v>1039</v>
      </c>
      <c r="C127" s="47" t="s">
        <v>1146</v>
      </c>
      <c r="D127" s="47" t="s">
        <v>234</v>
      </c>
      <c r="E127" s="47">
        <v>11.8</v>
      </c>
      <c r="F127" s="47">
        <v>27</v>
      </c>
    </row>
    <row r="128" spans="1:6" x14ac:dyDescent="0.3">
      <c r="A128" s="47" t="s">
        <v>1145</v>
      </c>
      <c r="B128" s="47" t="s">
        <v>1150</v>
      </c>
      <c r="C128" s="47" t="s">
        <v>1146</v>
      </c>
      <c r="D128" s="47" t="s">
        <v>557</v>
      </c>
      <c r="E128" s="47">
        <v>9.6</v>
      </c>
      <c r="F128" s="47">
        <v>20</v>
      </c>
    </row>
    <row r="129" spans="1:6" x14ac:dyDescent="0.3">
      <c r="A129" s="47" t="s">
        <v>1145</v>
      </c>
      <c r="B129" s="47" t="s">
        <v>1151</v>
      </c>
      <c r="C129" s="47" t="s">
        <v>1146</v>
      </c>
      <c r="D129" s="47" t="s">
        <v>341</v>
      </c>
      <c r="E129" s="47">
        <v>10.3</v>
      </c>
      <c r="F129" s="47">
        <v>25</v>
      </c>
    </row>
    <row r="130" spans="1:6" x14ac:dyDescent="0.3">
      <c r="A130" s="47" t="s">
        <v>1145</v>
      </c>
      <c r="B130" s="47" t="s">
        <v>1152</v>
      </c>
      <c r="C130" s="47" t="s">
        <v>1146</v>
      </c>
      <c r="D130" s="47" t="s">
        <v>344</v>
      </c>
      <c r="E130" s="47">
        <v>9.9</v>
      </c>
      <c r="F130" s="47">
        <v>25</v>
      </c>
    </row>
    <row r="131" spans="1:6" x14ac:dyDescent="0.3">
      <c r="A131" s="47" t="s">
        <v>1145</v>
      </c>
      <c r="B131" s="47" t="s">
        <v>1153</v>
      </c>
      <c r="C131" s="47" t="s">
        <v>1146</v>
      </c>
      <c r="D131" s="47" t="s">
        <v>1154</v>
      </c>
      <c r="E131" s="47">
        <v>10.5</v>
      </c>
      <c r="F131" s="47">
        <v>23</v>
      </c>
    </row>
    <row r="132" spans="1:6" x14ac:dyDescent="0.3">
      <c r="A132" s="47" t="s">
        <v>1145</v>
      </c>
      <c r="B132" s="47" t="s">
        <v>1155</v>
      </c>
      <c r="C132" s="47" t="s">
        <v>1146</v>
      </c>
      <c r="D132" s="47" t="s">
        <v>1156</v>
      </c>
      <c r="E132" s="47">
        <v>10</v>
      </c>
      <c r="F132" s="47">
        <v>25</v>
      </c>
    </row>
    <row r="133" spans="1:6" x14ac:dyDescent="0.3">
      <c r="A133" s="47" t="s">
        <v>1145</v>
      </c>
      <c r="B133" s="47" t="s">
        <v>1157</v>
      </c>
      <c r="C133" s="47" t="s">
        <v>1146</v>
      </c>
      <c r="D133" s="47" t="s">
        <v>346</v>
      </c>
      <c r="E133" s="47">
        <v>10.9</v>
      </c>
      <c r="F133" s="47">
        <v>24</v>
      </c>
    </row>
    <row r="134" spans="1:6" x14ac:dyDescent="0.3">
      <c r="A134" s="47" t="s">
        <v>1145</v>
      </c>
      <c r="B134" s="47" t="s">
        <v>1158</v>
      </c>
      <c r="C134" s="47" t="s">
        <v>1146</v>
      </c>
      <c r="D134" s="47" t="s">
        <v>347</v>
      </c>
      <c r="E134" s="47">
        <v>10.6</v>
      </c>
      <c r="F134" s="47">
        <v>25</v>
      </c>
    </row>
    <row r="135" spans="1:6" x14ac:dyDescent="0.3">
      <c r="A135" s="47" t="s">
        <v>1145</v>
      </c>
      <c r="B135" s="47" t="s">
        <v>1159</v>
      </c>
      <c r="C135" s="47" t="s">
        <v>1146</v>
      </c>
      <c r="D135" s="47" t="s">
        <v>1160</v>
      </c>
      <c r="E135" s="47">
        <v>9.4</v>
      </c>
      <c r="F135" s="47">
        <v>23</v>
      </c>
    </row>
    <row r="136" spans="1:6" x14ac:dyDescent="0.3">
      <c r="A136" s="47" t="s">
        <v>1161</v>
      </c>
      <c r="B136" s="47" t="s">
        <v>1060</v>
      </c>
      <c r="C136" s="47" t="s">
        <v>1162</v>
      </c>
      <c r="D136" s="47" t="s">
        <v>1163</v>
      </c>
      <c r="E136" s="47">
        <v>9.5</v>
      </c>
      <c r="F136" s="47">
        <v>21</v>
      </c>
    </row>
    <row r="137" spans="1:6" x14ac:dyDescent="0.3">
      <c r="A137" s="47" t="s">
        <v>1161</v>
      </c>
      <c r="B137" s="47" t="s">
        <v>1164</v>
      </c>
      <c r="C137" s="47" t="s">
        <v>1162</v>
      </c>
      <c r="D137" s="47" t="s">
        <v>355</v>
      </c>
      <c r="E137" s="47">
        <v>10.6</v>
      </c>
      <c r="F137" s="47">
        <v>26</v>
      </c>
    </row>
    <row r="138" spans="1:6" x14ac:dyDescent="0.3">
      <c r="A138" s="47" t="s">
        <v>1161</v>
      </c>
      <c r="B138" s="47" t="s">
        <v>1035</v>
      </c>
      <c r="C138" s="47" t="s">
        <v>1162</v>
      </c>
      <c r="D138" s="47" t="s">
        <v>190</v>
      </c>
      <c r="E138" s="47">
        <v>9</v>
      </c>
      <c r="F138" s="47">
        <v>21</v>
      </c>
    </row>
    <row r="139" spans="1:6" x14ac:dyDescent="0.3">
      <c r="A139" s="47" t="s">
        <v>1161</v>
      </c>
      <c r="B139" s="47" t="s">
        <v>1041</v>
      </c>
      <c r="C139" s="47" t="s">
        <v>1162</v>
      </c>
      <c r="D139" s="47" t="s">
        <v>334</v>
      </c>
      <c r="E139" s="47">
        <v>9.1999999999999993</v>
      </c>
      <c r="F139" s="47">
        <v>22</v>
      </c>
    </row>
    <row r="140" spans="1:6" x14ac:dyDescent="0.3">
      <c r="A140" s="47" t="s">
        <v>1161</v>
      </c>
      <c r="B140" s="47" t="s">
        <v>1107</v>
      </c>
      <c r="C140" s="47" t="s">
        <v>1162</v>
      </c>
      <c r="D140" s="47" t="s">
        <v>228</v>
      </c>
      <c r="E140" s="47">
        <v>10.8</v>
      </c>
      <c r="F140" s="47">
        <v>24</v>
      </c>
    </row>
    <row r="141" spans="1:6" x14ac:dyDescent="0.3">
      <c r="A141" s="47" t="s">
        <v>1161</v>
      </c>
      <c r="B141" s="47" t="s">
        <v>1042</v>
      </c>
      <c r="C141" s="47" t="s">
        <v>1162</v>
      </c>
      <c r="D141" s="47" t="s">
        <v>359</v>
      </c>
      <c r="E141" s="47">
        <v>9.5</v>
      </c>
      <c r="F141" s="47">
        <v>23</v>
      </c>
    </row>
    <row r="142" spans="1:6" x14ac:dyDescent="0.3">
      <c r="A142" s="47" t="s">
        <v>1161</v>
      </c>
      <c r="B142" s="47" t="s">
        <v>1165</v>
      </c>
      <c r="C142" s="47" t="s">
        <v>1162</v>
      </c>
      <c r="D142" s="47" t="s">
        <v>29</v>
      </c>
      <c r="E142" s="47">
        <v>8.3000000000000007</v>
      </c>
      <c r="F142" s="47">
        <v>20</v>
      </c>
    </row>
    <row r="143" spans="1:6" x14ac:dyDescent="0.3">
      <c r="A143" s="47" t="s">
        <v>1161</v>
      </c>
      <c r="B143" s="47" t="s">
        <v>1073</v>
      </c>
      <c r="C143" s="47" t="s">
        <v>1162</v>
      </c>
      <c r="D143" s="47" t="s">
        <v>1166</v>
      </c>
      <c r="E143" s="47">
        <v>11.1</v>
      </c>
      <c r="F143" s="47">
        <v>29</v>
      </c>
    </row>
    <row r="144" spans="1:6" x14ac:dyDescent="0.3">
      <c r="A144" s="47" t="s">
        <v>1161</v>
      </c>
      <c r="B144" s="47" t="s">
        <v>1153</v>
      </c>
      <c r="C144" s="47" t="s">
        <v>1162</v>
      </c>
      <c r="D144" s="47" t="s">
        <v>361</v>
      </c>
      <c r="E144" s="47">
        <v>8.1999999999999993</v>
      </c>
      <c r="F144" s="47">
        <v>21</v>
      </c>
    </row>
    <row r="145" spans="1:6" x14ac:dyDescent="0.3">
      <c r="A145" s="47" t="s">
        <v>1161</v>
      </c>
      <c r="B145" s="47" t="s">
        <v>1125</v>
      </c>
      <c r="C145" s="47" t="s">
        <v>1162</v>
      </c>
      <c r="D145" s="47" t="s">
        <v>66</v>
      </c>
      <c r="E145" s="47">
        <v>8.9</v>
      </c>
      <c r="F145" s="47">
        <v>21</v>
      </c>
    </row>
    <row r="146" spans="1:6" x14ac:dyDescent="0.3">
      <c r="A146" s="47" t="s">
        <v>1161</v>
      </c>
      <c r="B146" s="47" t="s">
        <v>1167</v>
      </c>
      <c r="C146" s="47" t="s">
        <v>1162</v>
      </c>
      <c r="D146" s="47" t="s">
        <v>1168</v>
      </c>
      <c r="E146" s="47">
        <v>9.8000000000000007</v>
      </c>
      <c r="F146" s="47">
        <v>24</v>
      </c>
    </row>
    <row r="147" spans="1:6" x14ac:dyDescent="0.3">
      <c r="A147" s="47" t="s">
        <v>1161</v>
      </c>
      <c r="B147" s="47" t="s">
        <v>1157</v>
      </c>
      <c r="C147" s="47" t="s">
        <v>1162</v>
      </c>
      <c r="D147" s="47" t="s">
        <v>363</v>
      </c>
      <c r="E147" s="47">
        <v>10.3</v>
      </c>
      <c r="F147" s="47">
        <v>26</v>
      </c>
    </row>
    <row r="148" spans="1:6" x14ac:dyDescent="0.3">
      <c r="A148" s="47" t="s">
        <v>1161</v>
      </c>
      <c r="B148" s="47" t="s">
        <v>1169</v>
      </c>
      <c r="C148" s="47" t="s">
        <v>1162</v>
      </c>
      <c r="D148" s="47" t="s">
        <v>366</v>
      </c>
      <c r="E148" s="47">
        <v>8.4</v>
      </c>
      <c r="F148" s="47">
        <v>20</v>
      </c>
    </row>
    <row r="149" spans="1:6" x14ac:dyDescent="0.3">
      <c r="A149" s="47" t="s">
        <v>1161</v>
      </c>
      <c r="B149" s="47" t="s">
        <v>1170</v>
      </c>
      <c r="C149" s="47" t="s">
        <v>1162</v>
      </c>
      <c r="D149" s="47" t="s">
        <v>1171</v>
      </c>
      <c r="E149" s="47">
        <v>9.1</v>
      </c>
      <c r="F149" s="47">
        <v>24</v>
      </c>
    </row>
    <row r="150" spans="1:6" x14ac:dyDescent="0.3">
      <c r="A150" s="47" t="s">
        <v>1172</v>
      </c>
      <c r="B150" s="47" t="s">
        <v>1149</v>
      </c>
      <c r="C150" s="47" t="s">
        <v>1173</v>
      </c>
      <c r="D150" s="47" t="s">
        <v>334</v>
      </c>
      <c r="E150" s="47">
        <v>7.9</v>
      </c>
      <c r="F150" s="47">
        <v>17</v>
      </c>
    </row>
    <row r="151" spans="1:6" x14ac:dyDescent="0.3">
      <c r="A151" s="47" t="s">
        <v>1172</v>
      </c>
      <c r="B151" s="47" t="s">
        <v>1174</v>
      </c>
      <c r="C151" s="47" t="s">
        <v>1173</v>
      </c>
      <c r="D151" s="47" t="s">
        <v>371</v>
      </c>
      <c r="E151" s="47">
        <v>9.5</v>
      </c>
      <c r="F151" s="47">
        <v>23</v>
      </c>
    </row>
    <row r="152" spans="1:6" x14ac:dyDescent="0.3">
      <c r="A152" s="47" t="s">
        <v>1172</v>
      </c>
      <c r="B152" s="47" t="s">
        <v>1169</v>
      </c>
      <c r="C152" s="47" t="s">
        <v>1173</v>
      </c>
      <c r="D152" s="47" t="s">
        <v>373</v>
      </c>
      <c r="E152" s="47">
        <v>8.5</v>
      </c>
      <c r="F152" s="47">
        <v>20</v>
      </c>
    </row>
    <row r="153" spans="1:6" x14ac:dyDescent="0.3">
      <c r="A153" s="47" t="s">
        <v>1172</v>
      </c>
      <c r="B153" s="47" t="s">
        <v>1175</v>
      </c>
      <c r="C153" s="47" t="s">
        <v>1173</v>
      </c>
      <c r="D153" s="47" t="s">
        <v>375</v>
      </c>
      <c r="E153" s="47">
        <v>8.1999999999999993</v>
      </c>
      <c r="F153" s="47">
        <v>21</v>
      </c>
    </row>
    <row r="154" spans="1:6" x14ac:dyDescent="0.3">
      <c r="A154" s="47" t="s">
        <v>1172</v>
      </c>
      <c r="B154" s="47" t="s">
        <v>1176</v>
      </c>
      <c r="C154" s="47" t="s">
        <v>1173</v>
      </c>
      <c r="D154" s="47" t="s">
        <v>377</v>
      </c>
      <c r="E154" s="47">
        <v>9.4</v>
      </c>
      <c r="F154" s="47">
        <v>20</v>
      </c>
    </row>
    <row r="155" spans="1:6" x14ac:dyDescent="0.3">
      <c r="A155" s="47" t="s">
        <v>1177</v>
      </c>
      <c r="B155" s="47" t="s">
        <v>1060</v>
      </c>
      <c r="C155" s="47" t="s">
        <v>1178</v>
      </c>
      <c r="D155" s="47" t="s">
        <v>379</v>
      </c>
      <c r="E155" s="47">
        <v>9.4</v>
      </c>
      <c r="F155" s="47">
        <v>18</v>
      </c>
    </row>
    <row r="156" spans="1:6" x14ac:dyDescent="0.3">
      <c r="A156" s="47" t="s">
        <v>1177</v>
      </c>
      <c r="B156" s="47" t="s">
        <v>1061</v>
      </c>
      <c r="C156" s="47" t="s">
        <v>1178</v>
      </c>
      <c r="D156" s="47" t="s">
        <v>382</v>
      </c>
      <c r="E156" s="47">
        <v>9.5</v>
      </c>
      <c r="F156" s="47">
        <v>21</v>
      </c>
    </row>
    <row r="157" spans="1:6" x14ac:dyDescent="0.3">
      <c r="A157" s="47" t="s">
        <v>1177</v>
      </c>
      <c r="B157" s="47" t="s">
        <v>1084</v>
      </c>
      <c r="C157" s="47" t="s">
        <v>1178</v>
      </c>
      <c r="D157" s="47" t="s">
        <v>385</v>
      </c>
      <c r="E157" s="47">
        <v>9.6</v>
      </c>
      <c r="F157" s="47">
        <v>22</v>
      </c>
    </row>
    <row r="158" spans="1:6" x14ac:dyDescent="0.3">
      <c r="A158" s="47" t="s">
        <v>1177</v>
      </c>
      <c r="B158" s="47" t="s">
        <v>1148</v>
      </c>
      <c r="C158" s="47" t="s">
        <v>1178</v>
      </c>
      <c r="D158" s="47" t="s">
        <v>386</v>
      </c>
      <c r="E158" s="47">
        <v>7.9</v>
      </c>
      <c r="F158" s="47">
        <v>17</v>
      </c>
    </row>
    <row r="159" spans="1:6" x14ac:dyDescent="0.3">
      <c r="A159" s="47" t="s">
        <v>1177</v>
      </c>
      <c r="B159" s="47" t="s">
        <v>1087</v>
      </c>
      <c r="C159" s="47" t="s">
        <v>1178</v>
      </c>
      <c r="D159" s="47" t="s">
        <v>387</v>
      </c>
      <c r="E159" s="47">
        <v>9.9</v>
      </c>
      <c r="F159" s="47">
        <v>22</v>
      </c>
    </row>
    <row r="160" spans="1:6" x14ac:dyDescent="0.3">
      <c r="A160" s="47" t="s">
        <v>1177</v>
      </c>
      <c r="B160" s="47" t="s">
        <v>1090</v>
      </c>
      <c r="C160" s="47" t="s">
        <v>1178</v>
      </c>
      <c r="D160" s="47" t="s">
        <v>389</v>
      </c>
      <c r="E160" s="47">
        <v>10.7</v>
      </c>
      <c r="F160" s="47">
        <v>23</v>
      </c>
    </row>
    <row r="161" spans="1:6" x14ac:dyDescent="0.3">
      <c r="A161" s="47" t="s">
        <v>1177</v>
      </c>
      <c r="B161" s="47" t="s">
        <v>1071</v>
      </c>
      <c r="C161" s="47" t="s">
        <v>1178</v>
      </c>
      <c r="D161" s="47" t="s">
        <v>393</v>
      </c>
      <c r="E161" s="47">
        <v>9.5</v>
      </c>
      <c r="F161" s="47">
        <v>20</v>
      </c>
    </row>
    <row r="162" spans="1:6" x14ac:dyDescent="0.3">
      <c r="A162" s="47" t="s">
        <v>1177</v>
      </c>
      <c r="B162" s="47" t="s">
        <v>1040</v>
      </c>
      <c r="C162" s="47" t="s">
        <v>1178</v>
      </c>
      <c r="D162" s="47" t="s">
        <v>396</v>
      </c>
      <c r="E162" s="47">
        <v>10.6</v>
      </c>
      <c r="F162" s="47">
        <v>22</v>
      </c>
    </row>
    <row r="163" spans="1:6" x14ac:dyDescent="0.3">
      <c r="A163" s="47" t="s">
        <v>1177</v>
      </c>
      <c r="B163" s="47" t="s">
        <v>1107</v>
      </c>
      <c r="C163" s="47" t="s">
        <v>1178</v>
      </c>
      <c r="D163" s="47" t="s">
        <v>23</v>
      </c>
      <c r="E163" s="47">
        <v>11.3</v>
      </c>
      <c r="F163" s="47">
        <v>23</v>
      </c>
    </row>
    <row r="164" spans="1:6" x14ac:dyDescent="0.3">
      <c r="A164" s="47" t="s">
        <v>1177</v>
      </c>
      <c r="B164" s="47" t="s">
        <v>1179</v>
      </c>
      <c r="C164" s="47" t="s">
        <v>1178</v>
      </c>
      <c r="D164" s="47" t="s">
        <v>25</v>
      </c>
      <c r="E164" s="47">
        <v>8.5</v>
      </c>
      <c r="F164" s="47">
        <v>17</v>
      </c>
    </row>
    <row r="165" spans="1:6" x14ac:dyDescent="0.3">
      <c r="A165" s="47" t="s">
        <v>1177</v>
      </c>
      <c r="B165" s="47" t="s">
        <v>1180</v>
      </c>
      <c r="C165" s="47" t="s">
        <v>1178</v>
      </c>
      <c r="D165" s="47" t="s">
        <v>271</v>
      </c>
      <c r="E165" s="47">
        <v>8.5</v>
      </c>
      <c r="F165" s="47">
        <v>17</v>
      </c>
    </row>
    <row r="166" spans="1:6" x14ac:dyDescent="0.3">
      <c r="A166" s="47" t="s">
        <v>1177</v>
      </c>
      <c r="B166" s="47" t="s">
        <v>1181</v>
      </c>
      <c r="C166" s="47" t="s">
        <v>1178</v>
      </c>
      <c r="D166" s="47" t="s">
        <v>67</v>
      </c>
      <c r="E166" s="47">
        <v>9.1999999999999993</v>
      </c>
      <c r="F166" s="47">
        <v>20</v>
      </c>
    </row>
    <row r="167" spans="1:6" x14ac:dyDescent="0.3">
      <c r="A167" s="47" t="s">
        <v>1182</v>
      </c>
      <c r="B167" s="47" t="s">
        <v>1183</v>
      </c>
      <c r="C167" s="47" t="s">
        <v>1184</v>
      </c>
      <c r="D167" s="47" t="s">
        <v>410</v>
      </c>
      <c r="E167" s="47">
        <v>10.9</v>
      </c>
      <c r="F167" s="47">
        <v>22</v>
      </c>
    </row>
    <row r="168" spans="1:6" x14ac:dyDescent="0.3">
      <c r="A168" s="47" t="s">
        <v>1182</v>
      </c>
      <c r="B168" s="47" t="s">
        <v>1061</v>
      </c>
      <c r="C168" s="47" t="s">
        <v>1184</v>
      </c>
      <c r="D168" s="47" t="s">
        <v>411</v>
      </c>
      <c r="E168" s="47">
        <v>7.9</v>
      </c>
      <c r="F168" s="47">
        <v>18</v>
      </c>
    </row>
    <row r="169" spans="1:6" x14ac:dyDescent="0.3">
      <c r="A169" s="47" t="s">
        <v>1182</v>
      </c>
      <c r="B169" s="47" t="s">
        <v>1033</v>
      </c>
      <c r="C169" s="47" t="s">
        <v>1184</v>
      </c>
      <c r="D169" s="47" t="s">
        <v>413</v>
      </c>
      <c r="E169" s="47">
        <v>9</v>
      </c>
      <c r="F169" s="47">
        <v>20</v>
      </c>
    </row>
    <row r="170" spans="1:6" x14ac:dyDescent="0.3">
      <c r="A170" s="47" t="s">
        <v>1182</v>
      </c>
      <c r="B170" s="47" t="s">
        <v>1087</v>
      </c>
      <c r="C170" s="47" t="s">
        <v>1184</v>
      </c>
      <c r="D170" s="47" t="s">
        <v>414</v>
      </c>
      <c r="E170" s="47">
        <v>9.1</v>
      </c>
      <c r="F170" s="47">
        <v>20</v>
      </c>
    </row>
    <row r="171" spans="1:6" x14ac:dyDescent="0.3">
      <c r="A171" s="47" t="s">
        <v>1182</v>
      </c>
      <c r="B171" s="47" t="s">
        <v>1069</v>
      </c>
      <c r="C171" s="47" t="s">
        <v>1184</v>
      </c>
      <c r="D171" s="47" t="s">
        <v>23</v>
      </c>
      <c r="E171" s="47">
        <v>8.1999999999999993</v>
      </c>
      <c r="F171" s="47">
        <v>18</v>
      </c>
    </row>
    <row r="172" spans="1:6" x14ac:dyDescent="0.3">
      <c r="A172" s="47" t="s">
        <v>1182</v>
      </c>
      <c r="B172" s="47" t="s">
        <v>1035</v>
      </c>
      <c r="C172" s="47" t="s">
        <v>1184</v>
      </c>
      <c r="D172" s="47" t="s">
        <v>416</v>
      </c>
      <c r="E172" s="47">
        <v>8.1999999999999993</v>
      </c>
      <c r="F172" s="47">
        <v>17</v>
      </c>
    </row>
    <row r="173" spans="1:6" x14ac:dyDescent="0.3">
      <c r="A173" s="47" t="s">
        <v>1182</v>
      </c>
      <c r="B173" s="47" t="s">
        <v>1037</v>
      </c>
      <c r="C173" s="47" t="s">
        <v>1184</v>
      </c>
      <c r="D173" s="47" t="s">
        <v>421</v>
      </c>
      <c r="E173" s="47">
        <v>8.3000000000000007</v>
      </c>
      <c r="F173" s="47">
        <v>19</v>
      </c>
    </row>
    <row r="174" spans="1:6" x14ac:dyDescent="0.3">
      <c r="A174" s="47" t="s">
        <v>1182</v>
      </c>
      <c r="B174" s="47" t="s">
        <v>1098</v>
      </c>
      <c r="C174" s="47" t="s">
        <v>1184</v>
      </c>
      <c r="D174" s="47" t="s">
        <v>1185</v>
      </c>
      <c r="E174" s="47">
        <v>7.8</v>
      </c>
      <c r="F174" s="47">
        <v>17</v>
      </c>
    </row>
    <row r="175" spans="1:6" x14ac:dyDescent="0.3">
      <c r="A175" s="47" t="s">
        <v>1182</v>
      </c>
      <c r="B175" s="47" t="s">
        <v>1102</v>
      </c>
      <c r="C175" s="47" t="s">
        <v>1184</v>
      </c>
      <c r="D175" s="47" t="s">
        <v>424</v>
      </c>
      <c r="E175" s="47">
        <v>9.4</v>
      </c>
      <c r="F175" s="47">
        <v>19</v>
      </c>
    </row>
    <row r="176" spans="1:6" x14ac:dyDescent="0.3">
      <c r="A176" s="47" t="s">
        <v>1182</v>
      </c>
      <c r="B176" s="47" t="s">
        <v>1150</v>
      </c>
      <c r="C176" s="47" t="s">
        <v>1184</v>
      </c>
      <c r="D176" s="47" t="s">
        <v>1186</v>
      </c>
      <c r="E176" s="47">
        <v>8</v>
      </c>
      <c r="F176" s="47">
        <v>17</v>
      </c>
    </row>
    <row r="177" spans="1:6" x14ac:dyDescent="0.3">
      <c r="A177" s="47" t="s">
        <v>1182</v>
      </c>
      <c r="B177" s="47" t="s">
        <v>1187</v>
      </c>
      <c r="C177" s="47" t="s">
        <v>1184</v>
      </c>
      <c r="D177" s="47" t="s">
        <v>1188</v>
      </c>
      <c r="E177" s="47">
        <v>7.4</v>
      </c>
      <c r="F177" s="47">
        <v>16</v>
      </c>
    </row>
    <row r="178" spans="1:6" x14ac:dyDescent="0.3">
      <c r="A178" s="47" t="s">
        <v>1182</v>
      </c>
      <c r="B178" s="47" t="s">
        <v>1044</v>
      </c>
      <c r="C178" s="47" t="s">
        <v>1184</v>
      </c>
      <c r="D178" s="47" t="s">
        <v>429</v>
      </c>
      <c r="E178" s="47">
        <v>9.1999999999999993</v>
      </c>
      <c r="F178" s="47">
        <v>20</v>
      </c>
    </row>
    <row r="179" spans="1:6" x14ac:dyDescent="0.3">
      <c r="A179" s="47" t="s">
        <v>1189</v>
      </c>
      <c r="B179" s="47" t="s">
        <v>1065</v>
      </c>
      <c r="C179" s="47" t="s">
        <v>1190</v>
      </c>
      <c r="D179" s="47" t="s">
        <v>431</v>
      </c>
      <c r="E179" s="47">
        <v>7.3</v>
      </c>
      <c r="F179" s="47">
        <v>20</v>
      </c>
    </row>
    <row r="180" spans="1:6" x14ac:dyDescent="0.3">
      <c r="A180" s="47" t="s">
        <v>1189</v>
      </c>
      <c r="B180" s="47" t="s">
        <v>1030</v>
      </c>
      <c r="C180" s="47" t="s">
        <v>1190</v>
      </c>
      <c r="D180" s="47" t="s">
        <v>433</v>
      </c>
      <c r="E180" s="47">
        <v>6</v>
      </c>
      <c r="F180" s="47">
        <v>16</v>
      </c>
    </row>
    <row r="181" spans="1:6" x14ac:dyDescent="0.3">
      <c r="A181" s="47" t="s">
        <v>1189</v>
      </c>
      <c r="B181" s="47" t="s">
        <v>1112</v>
      </c>
      <c r="C181" s="47" t="s">
        <v>1190</v>
      </c>
      <c r="D181" s="47" t="s">
        <v>434</v>
      </c>
      <c r="E181" s="47">
        <v>8</v>
      </c>
      <c r="F181" s="47">
        <v>20</v>
      </c>
    </row>
    <row r="182" spans="1:6" x14ac:dyDescent="0.3">
      <c r="A182" s="47" t="s">
        <v>1189</v>
      </c>
      <c r="B182" s="47" t="s">
        <v>1078</v>
      </c>
      <c r="C182" s="47" t="s">
        <v>1190</v>
      </c>
      <c r="D182" s="47" t="s">
        <v>329</v>
      </c>
      <c r="E182" s="47">
        <v>4.4000000000000004</v>
      </c>
      <c r="F182" s="47">
        <v>12</v>
      </c>
    </row>
    <row r="183" spans="1:6" x14ac:dyDescent="0.3">
      <c r="A183" s="47" t="s">
        <v>1189</v>
      </c>
      <c r="B183" s="47" t="s">
        <v>1079</v>
      </c>
      <c r="C183" s="47" t="s">
        <v>1190</v>
      </c>
      <c r="D183" s="47" t="s">
        <v>436</v>
      </c>
      <c r="E183" s="47">
        <v>7.2</v>
      </c>
      <c r="F183" s="47">
        <v>20</v>
      </c>
    </row>
    <row r="184" spans="1:6" x14ac:dyDescent="0.3">
      <c r="A184" s="47" t="s">
        <v>1189</v>
      </c>
      <c r="B184" s="47" t="s">
        <v>1183</v>
      </c>
      <c r="C184" s="47" t="s">
        <v>1190</v>
      </c>
      <c r="D184" s="47" t="s">
        <v>439</v>
      </c>
      <c r="E184" s="47">
        <v>8</v>
      </c>
      <c r="F184" s="47">
        <v>25</v>
      </c>
    </row>
    <row r="185" spans="1:6" x14ac:dyDescent="0.3">
      <c r="A185" s="47" t="s">
        <v>1189</v>
      </c>
      <c r="B185" s="47" t="s">
        <v>1061</v>
      </c>
      <c r="C185" s="47" t="s">
        <v>1190</v>
      </c>
      <c r="D185" s="47" t="s">
        <v>440</v>
      </c>
      <c r="E185" s="47">
        <v>6.7</v>
      </c>
      <c r="F185" s="47">
        <v>17</v>
      </c>
    </row>
    <row r="186" spans="1:6" x14ac:dyDescent="0.3">
      <c r="A186" s="47" t="s">
        <v>1191</v>
      </c>
      <c r="B186" s="47" t="s">
        <v>1030</v>
      </c>
      <c r="C186" s="47" t="s">
        <v>1192</v>
      </c>
      <c r="D186" s="47" t="s">
        <v>445</v>
      </c>
      <c r="E186" s="47">
        <v>9.5</v>
      </c>
      <c r="F186" s="47">
        <v>23</v>
      </c>
    </row>
    <row r="187" spans="1:6" x14ac:dyDescent="0.3">
      <c r="A187" s="47" t="s">
        <v>1191</v>
      </c>
      <c r="B187" s="47" t="s">
        <v>1112</v>
      </c>
      <c r="C187" s="47" t="s">
        <v>1192</v>
      </c>
      <c r="D187" s="47" t="s">
        <v>447</v>
      </c>
      <c r="E187" s="47">
        <v>10</v>
      </c>
      <c r="F187" s="47">
        <v>24</v>
      </c>
    </row>
    <row r="188" spans="1:6" x14ac:dyDescent="0.3">
      <c r="A188" s="47" t="s">
        <v>1191</v>
      </c>
      <c r="B188" s="47" t="s">
        <v>1193</v>
      </c>
      <c r="C188" s="47" t="s">
        <v>1192</v>
      </c>
      <c r="D188" s="47" t="s">
        <v>449</v>
      </c>
      <c r="E188" s="47">
        <v>9.1999999999999993</v>
      </c>
      <c r="F188" s="47">
        <v>24</v>
      </c>
    </row>
    <row r="189" spans="1:6" x14ac:dyDescent="0.3">
      <c r="A189" s="47" t="s">
        <v>1191</v>
      </c>
      <c r="B189" s="47" t="s">
        <v>1063</v>
      </c>
      <c r="C189" s="47" t="s">
        <v>1192</v>
      </c>
      <c r="D189" s="47" t="s">
        <v>454</v>
      </c>
      <c r="E189" s="47">
        <v>7.6</v>
      </c>
      <c r="F189" s="47">
        <v>17</v>
      </c>
    </row>
    <row r="190" spans="1:6" x14ac:dyDescent="0.3">
      <c r="A190" s="47" t="s">
        <v>1191</v>
      </c>
      <c r="B190" s="47" t="s">
        <v>1080</v>
      </c>
      <c r="C190" s="47" t="s">
        <v>1192</v>
      </c>
      <c r="D190" s="47" t="s">
        <v>455</v>
      </c>
      <c r="E190" s="47">
        <v>10.3</v>
      </c>
      <c r="F190" s="47">
        <v>24</v>
      </c>
    </row>
    <row r="191" spans="1:6" x14ac:dyDescent="0.3">
      <c r="A191" s="47" t="s">
        <v>1191</v>
      </c>
      <c r="B191" s="47" t="s">
        <v>1082</v>
      </c>
      <c r="C191" s="47" t="s">
        <v>1192</v>
      </c>
      <c r="D191" s="47" t="s">
        <v>191</v>
      </c>
      <c r="E191" s="47">
        <v>9.3000000000000007</v>
      </c>
      <c r="F191" s="47">
        <v>21</v>
      </c>
    </row>
    <row r="192" spans="1:6" x14ac:dyDescent="0.3">
      <c r="A192" s="47" t="s">
        <v>1191</v>
      </c>
      <c r="B192" s="47" t="s">
        <v>1083</v>
      </c>
      <c r="C192" s="47" t="s">
        <v>1192</v>
      </c>
      <c r="D192" s="47" t="s">
        <v>29</v>
      </c>
      <c r="E192" s="47">
        <v>9.1</v>
      </c>
      <c r="F192" s="47">
        <v>21</v>
      </c>
    </row>
    <row r="193" spans="1:6" x14ac:dyDescent="0.3">
      <c r="A193" s="47" t="s">
        <v>1191</v>
      </c>
      <c r="B193" s="47" t="s">
        <v>1033</v>
      </c>
      <c r="C193" s="47" t="s">
        <v>1192</v>
      </c>
      <c r="D193" s="47" t="s">
        <v>456</v>
      </c>
      <c r="E193" s="47">
        <v>9.5</v>
      </c>
      <c r="F193" s="47">
        <v>22</v>
      </c>
    </row>
    <row r="194" spans="1:6" x14ac:dyDescent="0.3">
      <c r="A194" s="47" t="s">
        <v>1191</v>
      </c>
      <c r="B194" s="47" t="s">
        <v>1148</v>
      </c>
      <c r="C194" s="47" t="s">
        <v>1192</v>
      </c>
      <c r="D194" s="47" t="s">
        <v>69</v>
      </c>
      <c r="E194" s="47">
        <v>9.6</v>
      </c>
      <c r="F194" s="47">
        <v>26</v>
      </c>
    </row>
    <row r="195" spans="1:6" x14ac:dyDescent="0.3">
      <c r="A195" s="47" t="s">
        <v>1191</v>
      </c>
      <c r="B195" s="47" t="s">
        <v>1194</v>
      </c>
      <c r="C195" s="47" t="s">
        <v>1192</v>
      </c>
      <c r="D195" s="47" t="s">
        <v>458</v>
      </c>
      <c r="E195" s="47">
        <v>9.8000000000000007</v>
      </c>
      <c r="F195" s="47">
        <v>24</v>
      </c>
    </row>
    <row r="196" spans="1:6" x14ac:dyDescent="0.3">
      <c r="A196" s="47" t="s">
        <v>1195</v>
      </c>
      <c r="B196" s="47" t="s">
        <v>1030</v>
      </c>
      <c r="C196" s="47" t="s">
        <v>1196</v>
      </c>
      <c r="D196" s="47" t="s">
        <v>462</v>
      </c>
      <c r="E196" s="47">
        <v>7.3</v>
      </c>
      <c r="F196" s="47">
        <v>18</v>
      </c>
    </row>
    <row r="197" spans="1:6" x14ac:dyDescent="0.3">
      <c r="A197" s="47" t="s">
        <v>1195</v>
      </c>
      <c r="B197" s="47" t="s">
        <v>1112</v>
      </c>
      <c r="C197" s="47" t="s">
        <v>1196</v>
      </c>
      <c r="D197" s="47" t="s">
        <v>464</v>
      </c>
      <c r="E197" s="47">
        <v>7.1</v>
      </c>
      <c r="F197" s="47">
        <v>16</v>
      </c>
    </row>
    <row r="198" spans="1:6" x14ac:dyDescent="0.3">
      <c r="A198" s="47" t="s">
        <v>1195</v>
      </c>
      <c r="B198" s="47" t="s">
        <v>1078</v>
      </c>
      <c r="C198" s="47" t="s">
        <v>1196</v>
      </c>
      <c r="D198" s="47" t="s">
        <v>467</v>
      </c>
      <c r="E198" s="47">
        <v>6.7</v>
      </c>
      <c r="F198" s="47">
        <v>17</v>
      </c>
    </row>
    <row r="199" spans="1:6" x14ac:dyDescent="0.3">
      <c r="A199" s="47" t="s">
        <v>1195</v>
      </c>
      <c r="B199" s="47" t="s">
        <v>1060</v>
      </c>
      <c r="C199" s="47" t="s">
        <v>1196</v>
      </c>
      <c r="D199" s="47" t="s">
        <v>469</v>
      </c>
      <c r="E199" s="47">
        <v>7.8</v>
      </c>
      <c r="F199" s="47">
        <v>19</v>
      </c>
    </row>
    <row r="200" spans="1:6" x14ac:dyDescent="0.3">
      <c r="A200" s="47" t="s">
        <v>1195</v>
      </c>
      <c r="B200" s="47" t="s">
        <v>1080</v>
      </c>
      <c r="C200" s="47" t="s">
        <v>1196</v>
      </c>
      <c r="D200" s="47" t="s">
        <v>473</v>
      </c>
      <c r="E200" s="47">
        <v>8.4</v>
      </c>
      <c r="F200" s="47">
        <v>18</v>
      </c>
    </row>
    <row r="201" spans="1:6" x14ac:dyDescent="0.3">
      <c r="A201" s="47" t="s">
        <v>1195</v>
      </c>
      <c r="B201" s="47" t="s">
        <v>1032</v>
      </c>
      <c r="C201" s="47" t="s">
        <v>1196</v>
      </c>
      <c r="D201" s="47" t="s">
        <v>474</v>
      </c>
      <c r="E201" s="47">
        <v>7.7</v>
      </c>
      <c r="F201" s="47">
        <v>19</v>
      </c>
    </row>
    <row r="202" spans="1:6" x14ac:dyDescent="0.3">
      <c r="A202" s="47" t="s">
        <v>1197</v>
      </c>
      <c r="B202" s="47" t="s">
        <v>1112</v>
      </c>
      <c r="C202" s="47" t="s">
        <v>1198</v>
      </c>
      <c r="D202" s="47" t="s">
        <v>477</v>
      </c>
      <c r="E202" s="47">
        <v>8.3000000000000007</v>
      </c>
      <c r="F202" s="47">
        <v>22</v>
      </c>
    </row>
    <row r="203" spans="1:6" x14ac:dyDescent="0.3">
      <c r="A203" s="47" t="s">
        <v>1197</v>
      </c>
      <c r="B203" s="47" t="s">
        <v>1183</v>
      </c>
      <c r="C203" s="47" t="s">
        <v>1198</v>
      </c>
      <c r="D203" s="47" t="s">
        <v>205</v>
      </c>
      <c r="E203" s="47">
        <v>7.8</v>
      </c>
      <c r="F203" s="47">
        <v>20</v>
      </c>
    </row>
    <row r="204" spans="1:6" x14ac:dyDescent="0.3">
      <c r="A204" s="47" t="s">
        <v>1197</v>
      </c>
      <c r="B204" s="47" t="s">
        <v>1062</v>
      </c>
      <c r="C204" s="47" t="s">
        <v>1198</v>
      </c>
      <c r="D204" s="47" t="s">
        <v>481</v>
      </c>
      <c r="E204" s="47">
        <v>8.4</v>
      </c>
      <c r="F204" s="47">
        <v>20</v>
      </c>
    </row>
    <row r="205" spans="1:6" x14ac:dyDescent="0.3">
      <c r="A205" s="47" t="s">
        <v>1197</v>
      </c>
      <c r="B205" s="47" t="s">
        <v>1033</v>
      </c>
      <c r="C205" s="47" t="s">
        <v>1198</v>
      </c>
      <c r="D205" s="47" t="s">
        <v>484</v>
      </c>
      <c r="E205" s="47">
        <v>6.2</v>
      </c>
      <c r="F205" s="47">
        <v>16</v>
      </c>
    </row>
    <row r="206" spans="1:6" x14ac:dyDescent="0.3">
      <c r="A206" s="47" t="s">
        <v>1197</v>
      </c>
      <c r="B206" s="47" t="s">
        <v>1034</v>
      </c>
      <c r="C206" s="47" t="s">
        <v>1198</v>
      </c>
      <c r="D206" s="47" t="s">
        <v>487</v>
      </c>
      <c r="E206" s="47">
        <v>8.1</v>
      </c>
      <c r="F206" s="47">
        <v>21</v>
      </c>
    </row>
    <row r="207" spans="1:6" x14ac:dyDescent="0.3">
      <c r="A207" s="47" t="s">
        <v>1197</v>
      </c>
      <c r="B207" s="47" t="s">
        <v>1094</v>
      </c>
      <c r="C207" s="47" t="s">
        <v>1198</v>
      </c>
      <c r="D207" s="47" t="s">
        <v>490</v>
      </c>
      <c r="E207" s="47">
        <v>8.5</v>
      </c>
      <c r="F207" s="47">
        <v>21</v>
      </c>
    </row>
    <row r="208" spans="1:6" x14ac:dyDescent="0.3">
      <c r="A208" s="47" t="s">
        <v>1197</v>
      </c>
      <c r="B208" s="47" t="s">
        <v>1097</v>
      </c>
      <c r="C208" s="47" t="s">
        <v>1198</v>
      </c>
      <c r="D208" s="47" t="s">
        <v>491</v>
      </c>
      <c r="E208" s="47">
        <v>9.1999999999999993</v>
      </c>
      <c r="F208" s="47">
        <v>24</v>
      </c>
    </row>
    <row r="209" spans="1:6" x14ac:dyDescent="0.3">
      <c r="A209" s="47" t="s">
        <v>1197</v>
      </c>
      <c r="B209" s="47" t="s">
        <v>1099</v>
      </c>
      <c r="C209" s="47" t="s">
        <v>1198</v>
      </c>
      <c r="D209" s="47" t="s">
        <v>191</v>
      </c>
      <c r="E209" s="47">
        <v>9.5</v>
      </c>
      <c r="F209" s="47">
        <v>24</v>
      </c>
    </row>
    <row r="210" spans="1:6" x14ac:dyDescent="0.3">
      <c r="A210" s="47" t="s">
        <v>1197</v>
      </c>
      <c r="B210" s="47" t="s">
        <v>1149</v>
      </c>
      <c r="C210" s="47" t="s">
        <v>1198</v>
      </c>
      <c r="D210" s="47" t="s">
        <v>494</v>
      </c>
      <c r="E210" s="47">
        <v>8.6</v>
      </c>
      <c r="F210" s="47">
        <v>22</v>
      </c>
    </row>
    <row r="211" spans="1:6" x14ac:dyDescent="0.3">
      <c r="A211" s="47" t="s">
        <v>1197</v>
      </c>
      <c r="B211" s="47" t="s">
        <v>1105</v>
      </c>
      <c r="C211" s="47" t="s">
        <v>1198</v>
      </c>
      <c r="D211" s="47" t="s">
        <v>496</v>
      </c>
      <c r="E211" s="47">
        <v>8.6</v>
      </c>
      <c r="F211" s="47">
        <v>23</v>
      </c>
    </row>
    <row r="212" spans="1:6" x14ac:dyDescent="0.3">
      <c r="A212" s="47" t="s">
        <v>1197</v>
      </c>
      <c r="B212" s="47" t="s">
        <v>1040</v>
      </c>
      <c r="C212" s="47" t="s">
        <v>1198</v>
      </c>
      <c r="D212" s="47" t="s">
        <v>498</v>
      </c>
      <c r="E212" s="47">
        <v>6.6</v>
      </c>
      <c r="F212" s="47">
        <v>17</v>
      </c>
    </row>
    <row r="213" spans="1:6" x14ac:dyDescent="0.3">
      <c r="A213" s="47" t="s">
        <v>1197</v>
      </c>
      <c r="B213" s="47" t="s">
        <v>1042</v>
      </c>
      <c r="C213" s="47" t="s">
        <v>1198</v>
      </c>
      <c r="D213" s="47" t="s">
        <v>500</v>
      </c>
      <c r="E213" s="47">
        <v>5.7</v>
      </c>
      <c r="F213" s="47">
        <v>16</v>
      </c>
    </row>
    <row r="214" spans="1:6" x14ac:dyDescent="0.3">
      <c r="A214" s="47" t="s">
        <v>1197</v>
      </c>
      <c r="B214" s="47" t="s">
        <v>1046</v>
      </c>
      <c r="C214" s="47" t="s">
        <v>1198</v>
      </c>
      <c r="D214" s="47" t="s">
        <v>504</v>
      </c>
      <c r="E214" s="47">
        <v>9.1</v>
      </c>
      <c r="F214" s="47">
        <v>22</v>
      </c>
    </row>
    <row r="215" spans="1:6" x14ac:dyDescent="0.3">
      <c r="A215" s="47" t="s">
        <v>1197</v>
      </c>
      <c r="B215" s="47" t="s">
        <v>1153</v>
      </c>
      <c r="C215" s="47" t="s">
        <v>1198</v>
      </c>
      <c r="D215" s="47" t="s">
        <v>507</v>
      </c>
      <c r="E215" s="47">
        <v>9.1</v>
      </c>
      <c r="F215" s="47">
        <v>22</v>
      </c>
    </row>
    <row r="216" spans="1:6" x14ac:dyDescent="0.3">
      <c r="A216" s="47" t="s">
        <v>1197</v>
      </c>
      <c r="B216" s="47" t="s">
        <v>1199</v>
      </c>
      <c r="C216" s="47" t="s">
        <v>1198</v>
      </c>
      <c r="D216" s="47" t="s">
        <v>510</v>
      </c>
      <c r="E216" s="47">
        <v>9.1999999999999993</v>
      </c>
      <c r="F216" s="47">
        <v>22</v>
      </c>
    </row>
    <row r="217" spans="1:6" x14ac:dyDescent="0.3">
      <c r="A217" s="47" t="s">
        <v>1197</v>
      </c>
      <c r="B217" s="47" t="s">
        <v>1157</v>
      </c>
      <c r="C217" s="47" t="s">
        <v>1198</v>
      </c>
      <c r="D217" s="47" t="s">
        <v>512</v>
      </c>
      <c r="E217" s="47">
        <v>11.5</v>
      </c>
      <c r="F217" s="47">
        <v>25</v>
      </c>
    </row>
    <row r="218" spans="1:6" x14ac:dyDescent="0.3">
      <c r="A218" s="47" t="s">
        <v>1200</v>
      </c>
      <c r="B218" s="47" t="s">
        <v>1030</v>
      </c>
      <c r="C218" s="47" t="s">
        <v>1201</v>
      </c>
      <c r="D218" s="47" t="s">
        <v>515</v>
      </c>
      <c r="E218" s="47">
        <v>7.5</v>
      </c>
      <c r="F218" s="47">
        <v>21</v>
      </c>
    </row>
    <row r="219" spans="1:6" x14ac:dyDescent="0.3">
      <c r="A219" s="47" t="s">
        <v>1200</v>
      </c>
      <c r="B219" s="47" t="s">
        <v>1084</v>
      </c>
      <c r="C219" s="47" t="s">
        <v>1201</v>
      </c>
      <c r="D219" s="47" t="s">
        <v>1202</v>
      </c>
      <c r="E219" s="47">
        <v>8</v>
      </c>
      <c r="F219" s="47">
        <v>21</v>
      </c>
    </row>
    <row r="220" spans="1:6" x14ac:dyDescent="0.3">
      <c r="A220" s="47" t="s">
        <v>1200</v>
      </c>
      <c r="B220" s="47" t="s">
        <v>1088</v>
      </c>
      <c r="C220" s="47" t="s">
        <v>1201</v>
      </c>
      <c r="D220" s="47" t="s">
        <v>1203</v>
      </c>
      <c r="E220" s="47">
        <v>8.6999999999999993</v>
      </c>
      <c r="F220" s="47">
        <v>23</v>
      </c>
    </row>
    <row r="221" spans="1:6" x14ac:dyDescent="0.3">
      <c r="A221" s="47" t="s">
        <v>1200</v>
      </c>
      <c r="B221" s="47" t="s">
        <v>1100</v>
      </c>
      <c r="C221" s="47" t="s">
        <v>1201</v>
      </c>
      <c r="D221" s="47" t="s">
        <v>524</v>
      </c>
      <c r="E221" s="47">
        <v>6.8</v>
      </c>
      <c r="F221" s="47">
        <v>19</v>
      </c>
    </row>
    <row r="222" spans="1:6" x14ac:dyDescent="0.3">
      <c r="A222" s="47" t="s">
        <v>1200</v>
      </c>
      <c r="B222" s="47" t="s">
        <v>1187</v>
      </c>
      <c r="C222" s="47" t="s">
        <v>1201</v>
      </c>
      <c r="D222" s="47" t="s">
        <v>527</v>
      </c>
      <c r="E222" s="47">
        <v>7.2</v>
      </c>
      <c r="F222" s="47">
        <v>19</v>
      </c>
    </row>
    <row r="223" spans="1:6" x14ac:dyDescent="0.3">
      <c r="A223" s="47" t="s">
        <v>1200</v>
      </c>
      <c r="B223" s="47" t="s">
        <v>1204</v>
      </c>
      <c r="C223" s="47" t="s">
        <v>1201</v>
      </c>
      <c r="D223" s="47" t="s">
        <v>1205</v>
      </c>
      <c r="E223" s="47">
        <v>10</v>
      </c>
      <c r="F223" s="47">
        <v>25</v>
      </c>
    </row>
    <row r="224" spans="1:6" x14ac:dyDescent="0.3">
      <c r="A224" s="47" t="s">
        <v>1200</v>
      </c>
      <c r="B224" s="47" t="s">
        <v>1165</v>
      </c>
      <c r="C224" s="47" t="s">
        <v>1201</v>
      </c>
      <c r="D224" s="47" t="s">
        <v>529</v>
      </c>
      <c r="E224" s="47">
        <v>7.2</v>
      </c>
      <c r="F224" s="47">
        <v>18</v>
      </c>
    </row>
    <row r="225" spans="1:6" x14ac:dyDescent="0.3">
      <c r="A225" s="47" t="s">
        <v>1200</v>
      </c>
      <c r="B225" s="47" t="s">
        <v>1073</v>
      </c>
      <c r="C225" s="47" t="s">
        <v>1201</v>
      </c>
      <c r="D225" s="47" t="s">
        <v>363</v>
      </c>
      <c r="E225" s="47">
        <v>8.6</v>
      </c>
      <c r="F225" s="47">
        <v>22</v>
      </c>
    </row>
    <row r="226" spans="1:6" x14ac:dyDescent="0.3">
      <c r="A226" s="47" t="s">
        <v>1200</v>
      </c>
      <c r="B226" s="47" t="s">
        <v>1206</v>
      </c>
      <c r="C226" s="47" t="s">
        <v>1201</v>
      </c>
      <c r="D226" s="47" t="s">
        <v>530</v>
      </c>
      <c r="E226" s="47">
        <v>7</v>
      </c>
      <c r="F226" s="47">
        <v>20</v>
      </c>
    </row>
    <row r="227" spans="1:6" x14ac:dyDescent="0.3">
      <c r="A227" s="47" t="s">
        <v>1200</v>
      </c>
      <c r="B227" s="47" t="s">
        <v>1157</v>
      </c>
      <c r="C227" s="47" t="s">
        <v>1201</v>
      </c>
      <c r="D227" s="47" t="s">
        <v>69</v>
      </c>
      <c r="E227" s="47">
        <v>8.8000000000000007</v>
      </c>
      <c r="F227" s="47">
        <v>22</v>
      </c>
    </row>
    <row r="228" spans="1:6" x14ac:dyDescent="0.3">
      <c r="A228" s="47" t="s">
        <v>1207</v>
      </c>
      <c r="B228" s="47" t="s">
        <v>1033</v>
      </c>
      <c r="C228" s="47" t="s">
        <v>1208</v>
      </c>
      <c r="D228" s="47" t="s">
        <v>536</v>
      </c>
      <c r="E228" s="47">
        <v>9.6</v>
      </c>
      <c r="F228" s="47">
        <v>20</v>
      </c>
    </row>
    <row r="229" spans="1:6" x14ac:dyDescent="0.3">
      <c r="A229" s="47" t="s">
        <v>1207</v>
      </c>
      <c r="B229" s="47" t="s">
        <v>1068</v>
      </c>
      <c r="C229" s="47" t="s">
        <v>1208</v>
      </c>
      <c r="D229" s="47" t="s">
        <v>1209</v>
      </c>
      <c r="E229" s="47">
        <v>10.5</v>
      </c>
      <c r="F229" s="47">
        <v>20</v>
      </c>
    </row>
    <row r="230" spans="1:6" x14ac:dyDescent="0.3">
      <c r="A230" s="47" t="s">
        <v>1207</v>
      </c>
      <c r="B230" s="47" t="s">
        <v>1148</v>
      </c>
      <c r="C230" s="47" t="s">
        <v>1208</v>
      </c>
      <c r="D230" s="47" t="s">
        <v>1210</v>
      </c>
      <c r="E230" s="47">
        <v>9</v>
      </c>
      <c r="F230" s="47">
        <v>20</v>
      </c>
    </row>
    <row r="231" spans="1:6" x14ac:dyDescent="0.3">
      <c r="A231" s="47" t="s">
        <v>1207</v>
      </c>
      <c r="B231" s="47" t="s">
        <v>1164</v>
      </c>
      <c r="C231" s="47" t="s">
        <v>1208</v>
      </c>
      <c r="D231" s="47" t="s">
        <v>329</v>
      </c>
      <c r="E231" s="47">
        <v>8.8000000000000007</v>
      </c>
      <c r="F231" s="47">
        <v>19</v>
      </c>
    </row>
    <row r="232" spans="1:6" x14ac:dyDescent="0.3">
      <c r="A232" s="47" t="s">
        <v>1207</v>
      </c>
      <c r="B232" s="47" t="s">
        <v>1087</v>
      </c>
      <c r="C232" s="47" t="s">
        <v>1208</v>
      </c>
      <c r="D232" s="47" t="s">
        <v>357</v>
      </c>
      <c r="E232" s="47">
        <v>9.3000000000000007</v>
      </c>
      <c r="F232" s="47">
        <v>19</v>
      </c>
    </row>
    <row r="233" spans="1:6" x14ac:dyDescent="0.3">
      <c r="A233" s="47" t="s">
        <v>1207</v>
      </c>
      <c r="B233" s="47" t="s">
        <v>1034</v>
      </c>
      <c r="C233" s="47" t="s">
        <v>1208</v>
      </c>
      <c r="D233" s="47" t="s">
        <v>538</v>
      </c>
      <c r="E233" s="47">
        <v>9.9</v>
      </c>
      <c r="F233" s="47">
        <v>20</v>
      </c>
    </row>
    <row r="234" spans="1:6" x14ac:dyDescent="0.3">
      <c r="A234" s="47" t="s">
        <v>1207</v>
      </c>
      <c r="B234" s="47" t="s">
        <v>1090</v>
      </c>
      <c r="C234" s="47" t="s">
        <v>1208</v>
      </c>
      <c r="D234" s="47" t="s">
        <v>163</v>
      </c>
      <c r="E234" s="47">
        <v>9.1999999999999993</v>
      </c>
      <c r="F234" s="47">
        <v>20</v>
      </c>
    </row>
    <row r="235" spans="1:6" x14ac:dyDescent="0.3">
      <c r="A235" s="47" t="s">
        <v>1211</v>
      </c>
      <c r="B235" s="47" t="s">
        <v>1062</v>
      </c>
      <c r="C235" s="47" t="s">
        <v>1212</v>
      </c>
      <c r="D235" s="47" t="s">
        <v>1213</v>
      </c>
      <c r="E235" s="47">
        <v>10.8</v>
      </c>
      <c r="F235" s="47">
        <v>23</v>
      </c>
    </row>
    <row r="236" spans="1:6" x14ac:dyDescent="0.3">
      <c r="A236" s="47" t="s">
        <v>1211</v>
      </c>
      <c r="B236" s="47" t="s">
        <v>1084</v>
      </c>
      <c r="C236" s="47" t="s">
        <v>1212</v>
      </c>
      <c r="D236" s="47" t="s">
        <v>483</v>
      </c>
      <c r="E236" s="47">
        <v>10.6</v>
      </c>
      <c r="F236" s="47">
        <v>22</v>
      </c>
    </row>
    <row r="237" spans="1:6" x14ac:dyDescent="0.3">
      <c r="A237" s="47" t="s">
        <v>1211</v>
      </c>
      <c r="B237" s="47" t="s">
        <v>1085</v>
      </c>
      <c r="C237" s="47" t="s">
        <v>1212</v>
      </c>
      <c r="D237" s="47" t="s">
        <v>551</v>
      </c>
      <c r="E237" s="47">
        <v>8.8000000000000007</v>
      </c>
      <c r="F237" s="47">
        <v>19</v>
      </c>
    </row>
    <row r="238" spans="1:6" x14ac:dyDescent="0.3">
      <c r="A238" s="47" t="s">
        <v>1211</v>
      </c>
      <c r="B238" s="47" t="s">
        <v>1087</v>
      </c>
      <c r="C238" s="47" t="s">
        <v>1212</v>
      </c>
      <c r="D238" s="47" t="s">
        <v>552</v>
      </c>
      <c r="E238" s="47">
        <v>8.9</v>
      </c>
      <c r="F238" s="47">
        <v>20</v>
      </c>
    </row>
    <row r="239" spans="1:6" x14ac:dyDescent="0.3">
      <c r="A239" s="47" t="s">
        <v>1211</v>
      </c>
      <c r="B239" s="47" t="s">
        <v>1097</v>
      </c>
      <c r="C239" s="47" t="s">
        <v>1212</v>
      </c>
      <c r="D239" s="47" t="s">
        <v>327</v>
      </c>
      <c r="E239" s="47">
        <v>9.1999999999999993</v>
      </c>
      <c r="F239" s="47">
        <v>22</v>
      </c>
    </row>
    <row r="240" spans="1:6" x14ac:dyDescent="0.3">
      <c r="A240" s="47" t="s">
        <v>1211</v>
      </c>
      <c r="B240" s="47" t="s">
        <v>1104</v>
      </c>
      <c r="C240" s="47" t="s">
        <v>1212</v>
      </c>
      <c r="D240" s="47" t="s">
        <v>163</v>
      </c>
      <c r="E240" s="47">
        <v>9.6</v>
      </c>
      <c r="F240" s="47">
        <v>21</v>
      </c>
    </row>
    <row r="241" spans="1:6" x14ac:dyDescent="0.3">
      <c r="A241" s="47" t="s">
        <v>1211</v>
      </c>
      <c r="B241" s="47" t="s">
        <v>1105</v>
      </c>
      <c r="C241" s="47" t="s">
        <v>1212</v>
      </c>
      <c r="D241" s="47" t="s">
        <v>23</v>
      </c>
      <c r="E241" s="47">
        <v>10</v>
      </c>
      <c r="F241" s="47">
        <v>23</v>
      </c>
    </row>
    <row r="242" spans="1:6" x14ac:dyDescent="0.3">
      <c r="A242" s="47" t="s">
        <v>1211</v>
      </c>
      <c r="B242" s="47" t="s">
        <v>1214</v>
      </c>
      <c r="C242" s="47" t="s">
        <v>1212</v>
      </c>
      <c r="D242" s="47" t="s">
        <v>529</v>
      </c>
      <c r="E242" s="47">
        <v>10.9</v>
      </c>
      <c r="F242" s="47">
        <v>24</v>
      </c>
    </row>
    <row r="243" spans="1:6" x14ac:dyDescent="0.3">
      <c r="A243" s="47" t="s">
        <v>1211</v>
      </c>
      <c r="B243" s="47" t="s">
        <v>1194</v>
      </c>
      <c r="C243" s="47" t="s">
        <v>1212</v>
      </c>
      <c r="D243" s="47" t="s">
        <v>562</v>
      </c>
      <c r="E243" s="47">
        <v>11</v>
      </c>
      <c r="F243" s="47">
        <v>26</v>
      </c>
    </row>
    <row r="244" spans="1:6" x14ac:dyDescent="0.3">
      <c r="A244" s="47" t="s">
        <v>1215</v>
      </c>
      <c r="B244" s="47" t="s">
        <v>1082</v>
      </c>
      <c r="C244" s="47" t="s">
        <v>1216</v>
      </c>
      <c r="D244" s="47" t="s">
        <v>564</v>
      </c>
      <c r="E244" s="47">
        <v>8.1999999999999993</v>
      </c>
      <c r="F244" s="47">
        <v>26</v>
      </c>
    </row>
    <row r="245" spans="1:6" x14ac:dyDescent="0.3">
      <c r="A245" s="47" t="s">
        <v>1215</v>
      </c>
      <c r="B245" s="47" t="s">
        <v>1034</v>
      </c>
      <c r="C245" s="47" t="s">
        <v>1216</v>
      </c>
      <c r="D245" s="47" t="s">
        <v>566</v>
      </c>
      <c r="E245" s="47">
        <v>8.1</v>
      </c>
      <c r="F245" s="47">
        <v>28</v>
      </c>
    </row>
    <row r="246" spans="1:6" x14ac:dyDescent="0.3">
      <c r="A246" s="47" t="s">
        <v>1215</v>
      </c>
      <c r="B246" s="47" t="s">
        <v>1088</v>
      </c>
      <c r="C246" s="47" t="s">
        <v>1216</v>
      </c>
      <c r="D246" s="47" t="s">
        <v>556</v>
      </c>
      <c r="E246" s="47">
        <v>10.5</v>
      </c>
      <c r="F246" s="47">
        <v>27</v>
      </c>
    </row>
    <row r="247" spans="1:6" x14ac:dyDescent="0.3">
      <c r="A247" s="47" t="s">
        <v>1215</v>
      </c>
      <c r="B247" s="47" t="s">
        <v>1092</v>
      </c>
      <c r="C247" s="47" t="s">
        <v>1216</v>
      </c>
      <c r="D247" s="47" t="s">
        <v>1217</v>
      </c>
      <c r="E247" s="47">
        <v>10.5</v>
      </c>
      <c r="F247" s="47">
        <v>35</v>
      </c>
    </row>
    <row r="248" spans="1:6" x14ac:dyDescent="0.3">
      <c r="A248" s="47" t="s">
        <v>1215</v>
      </c>
      <c r="B248" s="47" t="s">
        <v>1099</v>
      </c>
      <c r="C248" s="47" t="s">
        <v>1216</v>
      </c>
      <c r="D248" s="47" t="s">
        <v>1218</v>
      </c>
      <c r="E248" s="47">
        <v>11.2</v>
      </c>
      <c r="F248" s="47">
        <v>61</v>
      </c>
    </row>
    <row r="249" spans="1:6" x14ac:dyDescent="0.3">
      <c r="A249" s="47" t="s">
        <v>1215</v>
      </c>
      <c r="B249" s="47" t="s">
        <v>1100</v>
      </c>
      <c r="C249" s="47" t="s">
        <v>1216</v>
      </c>
      <c r="D249" s="47" t="s">
        <v>831</v>
      </c>
      <c r="E249" s="47">
        <v>7.4</v>
      </c>
      <c r="F249" s="47">
        <v>19</v>
      </c>
    </row>
    <row r="250" spans="1:6" x14ac:dyDescent="0.3">
      <c r="A250" s="47" t="s">
        <v>1215</v>
      </c>
      <c r="B250" s="47" t="s">
        <v>1102</v>
      </c>
      <c r="C250" s="47" t="s">
        <v>1216</v>
      </c>
      <c r="D250" s="47" t="s">
        <v>568</v>
      </c>
      <c r="E250" s="47">
        <v>5.8</v>
      </c>
      <c r="F250" s="47">
        <v>20</v>
      </c>
    </row>
    <row r="251" spans="1:6" x14ac:dyDescent="0.3">
      <c r="A251" s="47" t="s">
        <v>1215</v>
      </c>
      <c r="B251" s="47" t="s">
        <v>1103</v>
      </c>
      <c r="C251" s="47" t="s">
        <v>1216</v>
      </c>
      <c r="D251" s="47" t="s">
        <v>1219</v>
      </c>
      <c r="E251" s="47">
        <v>9.9</v>
      </c>
      <c r="F251" s="47">
        <v>37</v>
      </c>
    </row>
    <row r="252" spans="1:6" x14ac:dyDescent="0.3">
      <c r="A252" s="47" t="s">
        <v>1220</v>
      </c>
      <c r="B252" s="47" t="s">
        <v>1035</v>
      </c>
      <c r="C252" s="47" t="s">
        <v>1221</v>
      </c>
      <c r="D252" s="47" t="s">
        <v>159</v>
      </c>
      <c r="E252" s="47">
        <v>9.4</v>
      </c>
      <c r="F252" s="47">
        <v>22</v>
      </c>
    </row>
    <row r="253" spans="1:6" x14ac:dyDescent="0.3">
      <c r="A253" s="47" t="s">
        <v>1220</v>
      </c>
      <c r="B253" s="47" t="s">
        <v>1098</v>
      </c>
      <c r="C253" s="47" t="s">
        <v>1221</v>
      </c>
      <c r="D253" s="47" t="s">
        <v>1124</v>
      </c>
      <c r="E253" s="47">
        <v>7.2</v>
      </c>
      <c r="F253" s="47">
        <v>18</v>
      </c>
    </row>
    <row r="254" spans="1:6" x14ac:dyDescent="0.3">
      <c r="A254" s="47" t="s">
        <v>1220</v>
      </c>
      <c r="B254" s="47" t="s">
        <v>1187</v>
      </c>
      <c r="C254" s="47" t="s">
        <v>1221</v>
      </c>
      <c r="D254" s="47" t="s">
        <v>570</v>
      </c>
      <c r="E254" s="47">
        <v>8.1999999999999993</v>
      </c>
      <c r="F254" s="47">
        <v>20</v>
      </c>
    </row>
    <row r="255" spans="1:6" x14ac:dyDescent="0.3">
      <c r="A255" s="47" t="s">
        <v>1220</v>
      </c>
      <c r="B255" s="47" t="s">
        <v>1155</v>
      </c>
      <c r="C255" s="47" t="s">
        <v>1221</v>
      </c>
      <c r="D255" s="47" t="s">
        <v>1222</v>
      </c>
      <c r="E255" s="47">
        <v>5.3</v>
      </c>
      <c r="F255" s="47">
        <v>17</v>
      </c>
    </row>
    <row r="256" spans="1:6" x14ac:dyDescent="0.3">
      <c r="A256" s="47" t="s">
        <v>1220</v>
      </c>
      <c r="B256" s="47" t="s">
        <v>1169</v>
      </c>
      <c r="C256" s="47" t="s">
        <v>1221</v>
      </c>
      <c r="D256" s="47" t="s">
        <v>69</v>
      </c>
      <c r="E256" s="47">
        <v>8.3000000000000007</v>
      </c>
      <c r="F256" s="47">
        <v>21</v>
      </c>
    </row>
    <row r="257" spans="1:6" x14ac:dyDescent="0.3">
      <c r="A257" s="47" t="s">
        <v>1223</v>
      </c>
      <c r="B257" s="47" t="s">
        <v>1030</v>
      </c>
      <c r="C257" s="47" t="s">
        <v>1224</v>
      </c>
      <c r="D257" s="47" t="s">
        <v>321</v>
      </c>
      <c r="E257" s="47">
        <v>9.9</v>
      </c>
      <c r="F257" s="47">
        <v>24</v>
      </c>
    </row>
    <row r="258" spans="1:6" x14ac:dyDescent="0.3">
      <c r="A258" s="47" t="s">
        <v>1223</v>
      </c>
      <c r="B258" s="47" t="s">
        <v>1083</v>
      </c>
      <c r="C258" s="47" t="s">
        <v>1224</v>
      </c>
      <c r="D258" s="47" t="s">
        <v>576</v>
      </c>
      <c r="E258" s="47">
        <v>10</v>
      </c>
      <c r="F258" s="47">
        <v>32</v>
      </c>
    </row>
    <row r="259" spans="1:6" x14ac:dyDescent="0.3">
      <c r="A259" s="47" t="s">
        <v>1225</v>
      </c>
      <c r="B259" s="47" t="s">
        <v>1065</v>
      </c>
      <c r="C259" s="47" t="s">
        <v>1226</v>
      </c>
      <c r="D259" s="47" t="s">
        <v>580</v>
      </c>
      <c r="E259" s="47">
        <v>5.5</v>
      </c>
      <c r="F259" s="47">
        <v>13</v>
      </c>
    </row>
    <row r="260" spans="1:6" x14ac:dyDescent="0.3">
      <c r="A260" s="47" t="s">
        <v>1225</v>
      </c>
      <c r="B260" s="47" t="s">
        <v>1112</v>
      </c>
      <c r="C260" s="47" t="s">
        <v>1226</v>
      </c>
      <c r="D260" s="47" t="s">
        <v>582</v>
      </c>
      <c r="E260" s="47">
        <v>8.8000000000000007</v>
      </c>
      <c r="F260" s="47">
        <v>27</v>
      </c>
    </row>
    <row r="261" spans="1:6" x14ac:dyDescent="0.3">
      <c r="A261" s="47" t="s">
        <v>1225</v>
      </c>
      <c r="B261" s="47" t="s">
        <v>1078</v>
      </c>
      <c r="C261" s="47" t="s">
        <v>1226</v>
      </c>
      <c r="D261" s="47" t="s">
        <v>586</v>
      </c>
      <c r="E261" s="47">
        <v>6.2</v>
      </c>
      <c r="F261" s="47">
        <v>16</v>
      </c>
    </row>
    <row r="262" spans="1:6" x14ac:dyDescent="0.3">
      <c r="A262" s="47" t="s">
        <v>1225</v>
      </c>
      <c r="B262" s="47" t="s">
        <v>1079</v>
      </c>
      <c r="C262" s="47" t="s">
        <v>1226</v>
      </c>
      <c r="D262" s="47" t="s">
        <v>222</v>
      </c>
      <c r="E262" s="47">
        <v>7.2</v>
      </c>
      <c r="F262" s="47">
        <v>17</v>
      </c>
    </row>
    <row r="263" spans="1:6" x14ac:dyDescent="0.3">
      <c r="A263" s="47" t="s">
        <v>1225</v>
      </c>
      <c r="B263" s="47" t="s">
        <v>1060</v>
      </c>
      <c r="C263" s="47" t="s">
        <v>1226</v>
      </c>
      <c r="D263" s="47" t="s">
        <v>589</v>
      </c>
      <c r="E263" s="47">
        <v>7.5</v>
      </c>
      <c r="F263" s="47">
        <v>18</v>
      </c>
    </row>
    <row r="264" spans="1:6" x14ac:dyDescent="0.3">
      <c r="A264" s="47" t="s">
        <v>1225</v>
      </c>
      <c r="B264" s="47" t="s">
        <v>1193</v>
      </c>
      <c r="C264" s="47" t="s">
        <v>1226</v>
      </c>
      <c r="D264" s="47" t="s">
        <v>591</v>
      </c>
      <c r="E264" s="47">
        <v>8.5</v>
      </c>
      <c r="F264" s="47">
        <v>18</v>
      </c>
    </row>
    <row r="265" spans="1:6" x14ac:dyDescent="0.3">
      <c r="A265" s="47" t="s">
        <v>1227</v>
      </c>
      <c r="B265" s="47" t="s">
        <v>1065</v>
      </c>
      <c r="C265" s="47" t="s">
        <v>1228</v>
      </c>
      <c r="D265" s="47" t="s">
        <v>593</v>
      </c>
      <c r="E265" s="47">
        <v>8.3000000000000007</v>
      </c>
      <c r="F265" s="47">
        <v>21</v>
      </c>
    </row>
    <row r="266" spans="1:6" x14ac:dyDescent="0.3">
      <c r="A266" s="47" t="s">
        <v>1227</v>
      </c>
      <c r="B266" s="47" t="s">
        <v>1030</v>
      </c>
      <c r="C266" s="47" t="s">
        <v>1228</v>
      </c>
      <c r="D266" s="47" t="s">
        <v>1229</v>
      </c>
      <c r="E266" s="47">
        <v>8.8000000000000007</v>
      </c>
      <c r="F266" s="47">
        <v>24</v>
      </c>
    </row>
    <row r="267" spans="1:6" x14ac:dyDescent="0.3">
      <c r="A267" s="47" t="s">
        <v>1227</v>
      </c>
      <c r="B267" s="47" t="s">
        <v>1077</v>
      </c>
      <c r="C267" s="47" t="s">
        <v>1228</v>
      </c>
      <c r="D267" s="47" t="s">
        <v>595</v>
      </c>
      <c r="E267" s="47">
        <v>9.1</v>
      </c>
      <c r="F267" s="47">
        <v>21</v>
      </c>
    </row>
    <row r="268" spans="1:6" x14ac:dyDescent="0.3">
      <c r="A268" s="47" t="s">
        <v>1227</v>
      </c>
      <c r="B268" s="47" t="s">
        <v>1060</v>
      </c>
      <c r="C268" s="47" t="s">
        <v>1228</v>
      </c>
      <c r="D268" s="47" t="s">
        <v>467</v>
      </c>
      <c r="E268" s="47">
        <v>9</v>
      </c>
      <c r="F268" s="47">
        <v>24</v>
      </c>
    </row>
    <row r="269" spans="1:6" x14ac:dyDescent="0.3">
      <c r="A269" s="47" t="s">
        <v>1227</v>
      </c>
      <c r="B269" s="47" t="s">
        <v>1193</v>
      </c>
      <c r="C269" s="47" t="s">
        <v>1228</v>
      </c>
      <c r="D269" s="47" t="s">
        <v>598</v>
      </c>
      <c r="E269" s="47">
        <v>9.1999999999999993</v>
      </c>
      <c r="F269" s="47">
        <v>23</v>
      </c>
    </row>
    <row r="270" spans="1:6" x14ac:dyDescent="0.3">
      <c r="A270" s="47" t="s">
        <v>1227</v>
      </c>
      <c r="B270" s="47" t="s">
        <v>1183</v>
      </c>
      <c r="C270" s="47" t="s">
        <v>1228</v>
      </c>
      <c r="D270" s="47" t="s">
        <v>1230</v>
      </c>
      <c r="E270" s="47">
        <v>10.6</v>
      </c>
      <c r="F270" s="47">
        <v>26</v>
      </c>
    </row>
    <row r="271" spans="1:6" x14ac:dyDescent="0.3">
      <c r="A271" s="47" t="s">
        <v>1227</v>
      </c>
      <c r="B271" s="47" t="s">
        <v>1062</v>
      </c>
      <c r="C271" s="47" t="s">
        <v>1228</v>
      </c>
      <c r="D271" s="47" t="s">
        <v>600</v>
      </c>
      <c r="E271" s="47">
        <v>8.8000000000000007</v>
      </c>
      <c r="F271" s="47">
        <v>23</v>
      </c>
    </row>
    <row r="272" spans="1:6" x14ac:dyDescent="0.3">
      <c r="A272" s="47" t="s">
        <v>1227</v>
      </c>
      <c r="B272" s="47" t="s">
        <v>1063</v>
      </c>
      <c r="C272" s="47" t="s">
        <v>1228</v>
      </c>
      <c r="D272" s="47" t="s">
        <v>182</v>
      </c>
      <c r="E272" s="47">
        <v>8.1</v>
      </c>
      <c r="F272" s="47">
        <v>19</v>
      </c>
    </row>
    <row r="273" spans="1:6" x14ac:dyDescent="0.3">
      <c r="A273" s="47" t="s">
        <v>1227</v>
      </c>
      <c r="B273" s="47" t="s">
        <v>1032</v>
      </c>
      <c r="C273" s="47" t="s">
        <v>1228</v>
      </c>
      <c r="D273" s="47" t="s">
        <v>603</v>
      </c>
      <c r="E273" s="47">
        <v>8.6999999999999993</v>
      </c>
      <c r="F273" s="47">
        <v>22</v>
      </c>
    </row>
    <row r="274" spans="1:6" x14ac:dyDescent="0.3">
      <c r="A274" s="47" t="s">
        <v>1227</v>
      </c>
      <c r="B274" s="47" t="s">
        <v>1082</v>
      </c>
      <c r="C274" s="47" t="s">
        <v>1228</v>
      </c>
      <c r="D274" s="47" t="s">
        <v>604</v>
      </c>
      <c r="E274" s="47">
        <v>7.8</v>
      </c>
      <c r="F274" s="47">
        <v>19</v>
      </c>
    </row>
    <row r="275" spans="1:6" x14ac:dyDescent="0.3">
      <c r="A275" s="47" t="s">
        <v>1227</v>
      </c>
      <c r="B275" s="47" t="s">
        <v>1083</v>
      </c>
      <c r="C275" s="47" t="s">
        <v>1228</v>
      </c>
      <c r="D275" s="47" t="s">
        <v>605</v>
      </c>
      <c r="E275" s="47">
        <v>8.9</v>
      </c>
      <c r="F275" s="47">
        <v>24</v>
      </c>
    </row>
    <row r="276" spans="1:6" x14ac:dyDescent="0.3">
      <c r="A276" s="47" t="s">
        <v>1227</v>
      </c>
      <c r="B276" s="47" t="s">
        <v>1085</v>
      </c>
      <c r="C276" s="47" t="s">
        <v>1228</v>
      </c>
      <c r="D276" s="47" t="s">
        <v>688</v>
      </c>
      <c r="E276" s="47">
        <v>10.5</v>
      </c>
      <c r="F276" s="47">
        <v>27</v>
      </c>
    </row>
    <row r="277" spans="1:6" x14ac:dyDescent="0.3">
      <c r="A277" s="47" t="s">
        <v>1227</v>
      </c>
      <c r="B277" s="47" t="s">
        <v>1086</v>
      </c>
      <c r="C277" s="47" t="s">
        <v>1228</v>
      </c>
      <c r="D277" s="47" t="s">
        <v>367</v>
      </c>
      <c r="E277" s="47">
        <v>8.6999999999999993</v>
      </c>
      <c r="F277" s="47">
        <v>23</v>
      </c>
    </row>
    <row r="278" spans="1:6" x14ac:dyDescent="0.3">
      <c r="A278" s="47" t="s">
        <v>1231</v>
      </c>
      <c r="B278" s="47" t="s">
        <v>1065</v>
      </c>
      <c r="C278" s="47" t="s">
        <v>1232</v>
      </c>
      <c r="D278" s="47" t="s">
        <v>608</v>
      </c>
      <c r="E278" s="47">
        <v>6.5</v>
      </c>
      <c r="F278" s="47">
        <v>16</v>
      </c>
    </row>
    <row r="279" spans="1:6" x14ac:dyDescent="0.3">
      <c r="A279" s="47" t="s">
        <v>1231</v>
      </c>
      <c r="B279" s="47" t="s">
        <v>1060</v>
      </c>
      <c r="C279" s="47" t="s">
        <v>1232</v>
      </c>
      <c r="D279" s="47" t="s">
        <v>610</v>
      </c>
      <c r="E279" s="47">
        <v>6.2</v>
      </c>
      <c r="F279" s="47">
        <v>14</v>
      </c>
    </row>
    <row r="280" spans="1:6" x14ac:dyDescent="0.3">
      <c r="A280" s="47" t="s">
        <v>1231</v>
      </c>
      <c r="B280" s="47" t="s">
        <v>1080</v>
      </c>
      <c r="C280" s="47" t="s">
        <v>1232</v>
      </c>
      <c r="D280" s="47" t="s">
        <v>616</v>
      </c>
      <c r="E280" s="47">
        <v>7.8</v>
      </c>
      <c r="F280" s="47">
        <v>21</v>
      </c>
    </row>
    <row r="281" spans="1:6" x14ac:dyDescent="0.3">
      <c r="A281" s="47" t="s">
        <v>1231</v>
      </c>
      <c r="B281" s="47" t="s">
        <v>1164</v>
      </c>
      <c r="C281" s="47" t="s">
        <v>1232</v>
      </c>
      <c r="D281" s="47" t="s">
        <v>621</v>
      </c>
      <c r="E281" s="47">
        <v>4.5</v>
      </c>
      <c r="F281" s="47">
        <v>12</v>
      </c>
    </row>
    <row r="282" spans="1:6" x14ac:dyDescent="0.3">
      <c r="A282" s="47" t="s">
        <v>1233</v>
      </c>
      <c r="B282" s="47" t="s">
        <v>1065</v>
      </c>
      <c r="C282" s="47" t="s">
        <v>1234</v>
      </c>
      <c r="D282" s="47" t="s">
        <v>627</v>
      </c>
      <c r="E282" s="47">
        <v>7.3</v>
      </c>
      <c r="F282" s="47">
        <v>19</v>
      </c>
    </row>
    <row r="283" spans="1:6" x14ac:dyDescent="0.3">
      <c r="A283" s="47" t="s">
        <v>1233</v>
      </c>
      <c r="B283" s="47" t="s">
        <v>1112</v>
      </c>
      <c r="C283" s="47" t="s">
        <v>1234</v>
      </c>
      <c r="D283" s="47" t="s">
        <v>629</v>
      </c>
      <c r="E283" s="47">
        <v>9.3000000000000007</v>
      </c>
      <c r="F283" s="47">
        <v>26</v>
      </c>
    </row>
    <row r="284" spans="1:6" x14ac:dyDescent="0.3">
      <c r="A284" s="47" t="s">
        <v>1233</v>
      </c>
      <c r="B284" s="47" t="s">
        <v>1082</v>
      </c>
      <c r="C284" s="47" t="s">
        <v>1234</v>
      </c>
      <c r="D284" s="47" t="s">
        <v>634</v>
      </c>
      <c r="E284" s="47">
        <v>8.6999999999999993</v>
      </c>
      <c r="F284" s="47">
        <v>21</v>
      </c>
    </row>
    <row r="285" spans="1:6" x14ac:dyDescent="0.3">
      <c r="A285" s="47" t="s">
        <v>1233</v>
      </c>
      <c r="B285" s="47" t="s">
        <v>1083</v>
      </c>
      <c r="C285" s="47" t="s">
        <v>1234</v>
      </c>
      <c r="D285" s="47" t="s">
        <v>467</v>
      </c>
      <c r="E285" s="47">
        <v>4.0999999999999996</v>
      </c>
      <c r="F285" s="47">
        <v>13</v>
      </c>
    </row>
    <row r="286" spans="1:6" x14ac:dyDescent="0.3">
      <c r="A286" s="47" t="s">
        <v>1233</v>
      </c>
      <c r="B286" s="47" t="s">
        <v>1087</v>
      </c>
      <c r="C286" s="47" t="s">
        <v>1234</v>
      </c>
      <c r="D286" s="47" t="s">
        <v>93</v>
      </c>
      <c r="E286" s="47">
        <v>9.3000000000000007</v>
      </c>
      <c r="F286" s="47">
        <v>22</v>
      </c>
    </row>
    <row r="287" spans="1:6" x14ac:dyDescent="0.3">
      <c r="A287" s="47" t="s">
        <v>1233</v>
      </c>
      <c r="B287" s="47" t="s">
        <v>1035</v>
      </c>
      <c r="C287" s="47" t="s">
        <v>1234</v>
      </c>
      <c r="D287" s="47" t="s">
        <v>557</v>
      </c>
      <c r="E287" s="47">
        <v>7.7</v>
      </c>
      <c r="F287" s="47">
        <v>18</v>
      </c>
    </row>
    <row r="288" spans="1:6" x14ac:dyDescent="0.3">
      <c r="A288" s="47" t="s">
        <v>1233</v>
      </c>
      <c r="B288" s="47" t="s">
        <v>1091</v>
      </c>
      <c r="C288" s="47" t="s">
        <v>1234</v>
      </c>
      <c r="D288" s="47" t="s">
        <v>626</v>
      </c>
      <c r="E288" s="47">
        <v>10.1</v>
      </c>
      <c r="F288" s="47">
        <v>26</v>
      </c>
    </row>
    <row r="289" spans="1:6" x14ac:dyDescent="0.3">
      <c r="A289" s="47" t="s">
        <v>1233</v>
      </c>
      <c r="B289" s="47" t="s">
        <v>1071</v>
      </c>
      <c r="C289" s="47" t="s">
        <v>1234</v>
      </c>
      <c r="D289" s="47" t="s">
        <v>641</v>
      </c>
      <c r="E289" s="47">
        <v>6.7</v>
      </c>
      <c r="F289" s="47">
        <v>16</v>
      </c>
    </row>
    <row r="290" spans="1:6" x14ac:dyDescent="0.3">
      <c r="A290" s="47" t="s">
        <v>1233</v>
      </c>
      <c r="B290" s="47" t="s">
        <v>1095</v>
      </c>
      <c r="C290" s="47" t="s">
        <v>1234</v>
      </c>
      <c r="D290" s="47" t="s">
        <v>111</v>
      </c>
      <c r="E290" s="47">
        <v>7.4</v>
      </c>
      <c r="F290" s="47">
        <v>20</v>
      </c>
    </row>
    <row r="291" spans="1:6" x14ac:dyDescent="0.3">
      <c r="A291" s="47" t="s">
        <v>1233</v>
      </c>
      <c r="B291" s="47" t="s">
        <v>1099</v>
      </c>
      <c r="C291" s="47" t="s">
        <v>1234</v>
      </c>
      <c r="D291" s="47" t="s">
        <v>645</v>
      </c>
      <c r="E291" s="47">
        <v>8.1999999999999993</v>
      </c>
      <c r="F291" s="47">
        <v>22</v>
      </c>
    </row>
    <row r="292" spans="1:6" x14ac:dyDescent="0.3">
      <c r="A292" s="47" t="s">
        <v>1233</v>
      </c>
      <c r="B292" s="47" t="s">
        <v>1040</v>
      </c>
      <c r="C292" s="47" t="s">
        <v>1234</v>
      </c>
      <c r="D292" s="47" t="s">
        <v>1235</v>
      </c>
      <c r="E292" s="47">
        <v>6</v>
      </c>
      <c r="F292" s="47">
        <v>16</v>
      </c>
    </row>
    <row r="293" spans="1:6" x14ac:dyDescent="0.3">
      <c r="A293" s="47" t="s">
        <v>1233</v>
      </c>
      <c r="B293" s="47" t="s">
        <v>1041</v>
      </c>
      <c r="C293" s="47" t="s">
        <v>1234</v>
      </c>
      <c r="D293" s="47" t="s">
        <v>473</v>
      </c>
      <c r="E293" s="47">
        <v>7.7</v>
      </c>
      <c r="F293" s="47">
        <v>20</v>
      </c>
    </row>
    <row r="294" spans="1:6" x14ac:dyDescent="0.3">
      <c r="A294" s="47" t="s">
        <v>1236</v>
      </c>
      <c r="B294" s="47" t="s">
        <v>1065</v>
      </c>
      <c r="C294" s="47" t="s">
        <v>1237</v>
      </c>
      <c r="D294" s="47" t="s">
        <v>1238</v>
      </c>
      <c r="E294" s="47">
        <v>8.4</v>
      </c>
      <c r="F294" s="47">
        <v>18</v>
      </c>
    </row>
    <row r="295" spans="1:6" x14ac:dyDescent="0.3">
      <c r="A295" s="47" t="s">
        <v>1236</v>
      </c>
      <c r="B295" s="47" t="s">
        <v>1062</v>
      </c>
      <c r="C295" s="47" t="s">
        <v>1237</v>
      </c>
      <c r="D295" s="47" t="s">
        <v>653</v>
      </c>
      <c r="E295" s="47">
        <v>8.1999999999999993</v>
      </c>
      <c r="F295" s="47">
        <v>15</v>
      </c>
    </row>
    <row r="296" spans="1:6" x14ac:dyDescent="0.3">
      <c r="A296" s="47" t="s">
        <v>1236</v>
      </c>
      <c r="B296" s="47" t="s">
        <v>1033</v>
      </c>
      <c r="C296" s="47" t="s">
        <v>1237</v>
      </c>
      <c r="D296" s="47" t="s">
        <v>657</v>
      </c>
      <c r="E296" s="47">
        <v>8.8000000000000007</v>
      </c>
      <c r="F296" s="47">
        <v>18</v>
      </c>
    </row>
    <row r="297" spans="1:6" x14ac:dyDescent="0.3">
      <c r="A297" s="47" t="s">
        <v>1236</v>
      </c>
      <c r="B297" s="47" t="s">
        <v>1068</v>
      </c>
      <c r="C297" s="47" t="s">
        <v>1237</v>
      </c>
      <c r="D297" s="47" t="s">
        <v>1239</v>
      </c>
      <c r="E297" s="47">
        <v>9.1</v>
      </c>
      <c r="F297" s="47">
        <v>18</v>
      </c>
    </row>
    <row r="298" spans="1:6" x14ac:dyDescent="0.3">
      <c r="A298" s="47" t="s">
        <v>1236</v>
      </c>
      <c r="B298" s="47" t="s">
        <v>1084</v>
      </c>
      <c r="C298" s="47" t="s">
        <v>1237</v>
      </c>
      <c r="D298" s="47" t="s">
        <v>252</v>
      </c>
      <c r="E298" s="47">
        <v>7.4</v>
      </c>
      <c r="F298" s="47">
        <v>16</v>
      </c>
    </row>
    <row r="299" spans="1:6" x14ac:dyDescent="0.3">
      <c r="A299" s="47" t="s">
        <v>1236</v>
      </c>
      <c r="B299" s="47" t="s">
        <v>1069</v>
      </c>
      <c r="C299" s="47" t="s">
        <v>1237</v>
      </c>
      <c r="D299" s="47" t="s">
        <v>434</v>
      </c>
      <c r="E299" s="47">
        <v>8.9</v>
      </c>
      <c r="F299" s="47">
        <v>17</v>
      </c>
    </row>
    <row r="300" spans="1:6" x14ac:dyDescent="0.3">
      <c r="A300" s="47" t="s">
        <v>1236</v>
      </c>
      <c r="B300" s="47" t="s">
        <v>1089</v>
      </c>
      <c r="C300" s="47" t="s">
        <v>1237</v>
      </c>
      <c r="D300" s="47" t="s">
        <v>847</v>
      </c>
      <c r="E300" s="47">
        <v>9.8000000000000007</v>
      </c>
      <c r="F300" s="47">
        <v>21</v>
      </c>
    </row>
    <row r="301" spans="1:6" x14ac:dyDescent="0.3">
      <c r="A301" s="47" t="s">
        <v>1236</v>
      </c>
      <c r="B301" s="47" t="s">
        <v>1091</v>
      </c>
      <c r="C301" s="47" t="s">
        <v>1237</v>
      </c>
      <c r="D301" s="47" t="s">
        <v>1240</v>
      </c>
      <c r="E301" s="47">
        <v>7.7</v>
      </c>
      <c r="F301" s="47">
        <v>17</v>
      </c>
    </row>
    <row r="302" spans="1:6" x14ac:dyDescent="0.3">
      <c r="A302" s="47" t="s">
        <v>1236</v>
      </c>
      <c r="B302" s="47" t="s">
        <v>1092</v>
      </c>
      <c r="C302" s="47" t="s">
        <v>1237</v>
      </c>
      <c r="D302" s="47" t="s">
        <v>662</v>
      </c>
      <c r="E302" s="47">
        <v>8.1</v>
      </c>
      <c r="F302" s="47">
        <v>17</v>
      </c>
    </row>
    <row r="303" spans="1:6" x14ac:dyDescent="0.3">
      <c r="A303" s="47" t="s">
        <v>1236</v>
      </c>
      <c r="B303" s="47" t="s">
        <v>1071</v>
      </c>
      <c r="C303" s="47" t="s">
        <v>1237</v>
      </c>
      <c r="D303" s="47" t="s">
        <v>665</v>
      </c>
      <c r="E303" s="47">
        <v>8.6999999999999993</v>
      </c>
      <c r="F303" s="47">
        <v>19</v>
      </c>
    </row>
    <row r="304" spans="1:6" x14ac:dyDescent="0.3">
      <c r="A304" s="47" t="s">
        <v>1236</v>
      </c>
      <c r="B304" s="47" t="s">
        <v>1095</v>
      </c>
      <c r="C304" s="47" t="s">
        <v>1237</v>
      </c>
      <c r="D304" s="47" t="s">
        <v>1241</v>
      </c>
      <c r="E304" s="47">
        <v>8.5</v>
      </c>
      <c r="F304" s="47">
        <v>18</v>
      </c>
    </row>
    <row r="305" spans="1:6" x14ac:dyDescent="0.3">
      <c r="A305" s="47" t="s">
        <v>1236</v>
      </c>
      <c r="B305" s="47" t="s">
        <v>1099</v>
      </c>
      <c r="C305" s="47" t="s">
        <v>1237</v>
      </c>
      <c r="D305" s="47" t="s">
        <v>670</v>
      </c>
      <c r="E305" s="47">
        <v>8.5</v>
      </c>
      <c r="F305" s="47">
        <v>18</v>
      </c>
    </row>
    <row r="306" spans="1:6" x14ac:dyDescent="0.3">
      <c r="A306" s="47" t="s">
        <v>1236</v>
      </c>
      <c r="B306" s="47" t="s">
        <v>1102</v>
      </c>
      <c r="C306" s="47" t="s">
        <v>1237</v>
      </c>
      <c r="D306" s="47" t="s">
        <v>672</v>
      </c>
      <c r="E306" s="47">
        <v>8.6999999999999993</v>
      </c>
      <c r="F306" s="47">
        <v>19</v>
      </c>
    </row>
    <row r="307" spans="1:6" x14ac:dyDescent="0.3">
      <c r="A307" s="47" t="s">
        <v>1236</v>
      </c>
      <c r="B307" s="47" t="s">
        <v>1105</v>
      </c>
      <c r="C307" s="47" t="s">
        <v>1237</v>
      </c>
      <c r="D307" s="47" t="s">
        <v>163</v>
      </c>
      <c r="E307" s="47">
        <v>7.6</v>
      </c>
      <c r="F307" s="47">
        <v>15</v>
      </c>
    </row>
    <row r="308" spans="1:6" x14ac:dyDescent="0.3">
      <c r="A308" s="47" t="s">
        <v>1236</v>
      </c>
      <c r="B308" s="47" t="s">
        <v>1040</v>
      </c>
      <c r="C308" s="47" t="s">
        <v>1237</v>
      </c>
      <c r="D308" s="47" t="s">
        <v>673</v>
      </c>
      <c r="E308" s="47">
        <v>7.6</v>
      </c>
      <c r="F308" s="47">
        <v>17</v>
      </c>
    </row>
    <row r="309" spans="1:6" x14ac:dyDescent="0.3">
      <c r="A309" s="47" t="s">
        <v>1236</v>
      </c>
      <c r="B309" s="47" t="s">
        <v>1107</v>
      </c>
      <c r="C309" s="47" t="s">
        <v>1237</v>
      </c>
      <c r="D309" s="47" t="s">
        <v>1242</v>
      </c>
      <c r="E309" s="47">
        <v>8.6999999999999993</v>
      </c>
      <c r="F309" s="47">
        <v>16</v>
      </c>
    </row>
    <row r="310" spans="1:6" x14ac:dyDescent="0.3">
      <c r="A310" s="47" t="s">
        <v>1236</v>
      </c>
      <c r="B310" s="47" t="s">
        <v>1043</v>
      </c>
      <c r="C310" s="47" t="s">
        <v>1237</v>
      </c>
      <c r="D310" s="47" t="s">
        <v>677</v>
      </c>
      <c r="E310" s="47">
        <v>7.2</v>
      </c>
      <c r="F310" s="47">
        <v>17</v>
      </c>
    </row>
    <row r="311" spans="1:6" x14ac:dyDescent="0.3">
      <c r="A311" s="47" t="s">
        <v>1236</v>
      </c>
      <c r="B311" s="47" t="s">
        <v>1072</v>
      </c>
      <c r="C311" s="47" t="s">
        <v>1237</v>
      </c>
      <c r="D311" s="47" t="s">
        <v>678</v>
      </c>
      <c r="E311" s="47">
        <v>9.1999999999999993</v>
      </c>
      <c r="F311" s="47">
        <v>20</v>
      </c>
    </row>
    <row r="312" spans="1:6" x14ac:dyDescent="0.3">
      <c r="A312" s="47" t="s">
        <v>1236</v>
      </c>
      <c r="B312" s="47" t="s">
        <v>1204</v>
      </c>
      <c r="C312" s="47" t="s">
        <v>1237</v>
      </c>
      <c r="D312" s="47" t="s">
        <v>29</v>
      </c>
      <c r="E312" s="47">
        <v>8</v>
      </c>
      <c r="F312" s="47">
        <v>17</v>
      </c>
    </row>
    <row r="313" spans="1:6" x14ac:dyDescent="0.3">
      <c r="A313" s="47" t="s">
        <v>1236</v>
      </c>
      <c r="B313" s="47" t="s">
        <v>1243</v>
      </c>
      <c r="C313" s="47" t="s">
        <v>1237</v>
      </c>
      <c r="D313" s="47" t="s">
        <v>680</v>
      </c>
      <c r="E313" s="47">
        <v>6.7</v>
      </c>
      <c r="F313" s="47">
        <v>15</v>
      </c>
    </row>
    <row r="314" spans="1:6" x14ac:dyDescent="0.3">
      <c r="A314" s="47" t="s">
        <v>1236</v>
      </c>
      <c r="B314" s="47" t="s">
        <v>1153</v>
      </c>
      <c r="C314" s="47" t="s">
        <v>1237</v>
      </c>
      <c r="D314" s="47" t="s">
        <v>683</v>
      </c>
      <c r="E314" s="47">
        <v>7.7</v>
      </c>
      <c r="F314" s="47">
        <v>16</v>
      </c>
    </row>
    <row r="315" spans="1:6" x14ac:dyDescent="0.3">
      <c r="A315" s="47" t="s">
        <v>1236</v>
      </c>
      <c r="B315" s="47" t="s">
        <v>1167</v>
      </c>
      <c r="C315" s="47" t="s">
        <v>1237</v>
      </c>
      <c r="D315" s="47" t="s">
        <v>1244</v>
      </c>
      <c r="E315" s="47">
        <v>8.4</v>
      </c>
      <c r="F315" s="47">
        <v>17</v>
      </c>
    </row>
    <row r="316" spans="1:6" x14ac:dyDescent="0.3">
      <c r="A316" s="47" t="s">
        <v>1236</v>
      </c>
      <c r="B316" s="47" t="s">
        <v>1245</v>
      </c>
      <c r="C316" s="47" t="s">
        <v>1237</v>
      </c>
      <c r="D316" s="47" t="s">
        <v>685</v>
      </c>
      <c r="E316" s="47">
        <v>9.1</v>
      </c>
      <c r="F316" s="47">
        <v>19</v>
      </c>
    </row>
    <row r="317" spans="1:6" x14ac:dyDescent="0.3">
      <c r="A317" s="47" t="s">
        <v>1236</v>
      </c>
      <c r="B317" s="47" t="s">
        <v>1174</v>
      </c>
      <c r="C317" s="47" t="s">
        <v>1237</v>
      </c>
      <c r="D317" s="47" t="s">
        <v>687</v>
      </c>
      <c r="E317" s="47">
        <v>8</v>
      </c>
      <c r="F317" s="47">
        <v>18</v>
      </c>
    </row>
    <row r="318" spans="1:6" x14ac:dyDescent="0.3">
      <c r="A318" s="47" t="s">
        <v>1236</v>
      </c>
      <c r="B318" s="47" t="s">
        <v>1159</v>
      </c>
      <c r="C318" s="47" t="s">
        <v>1237</v>
      </c>
      <c r="D318" s="47" t="s">
        <v>689</v>
      </c>
      <c r="E318" s="47">
        <v>10.3</v>
      </c>
      <c r="F318" s="47">
        <v>22</v>
      </c>
    </row>
    <row r="319" spans="1:6" x14ac:dyDescent="0.3">
      <c r="A319" s="47" t="s">
        <v>1236</v>
      </c>
      <c r="B319" s="47" t="s">
        <v>1214</v>
      </c>
      <c r="C319" s="47" t="s">
        <v>1237</v>
      </c>
      <c r="D319" s="47" t="s">
        <v>1246</v>
      </c>
      <c r="E319" s="47">
        <v>7.3</v>
      </c>
      <c r="F319" s="47">
        <v>14</v>
      </c>
    </row>
    <row r="320" spans="1:6" x14ac:dyDescent="0.3">
      <c r="A320" s="47" t="s">
        <v>1236</v>
      </c>
      <c r="B320" s="47" t="s">
        <v>1175</v>
      </c>
      <c r="C320" s="47" t="s">
        <v>1237</v>
      </c>
      <c r="D320" s="47" t="s">
        <v>512</v>
      </c>
      <c r="E320" s="47">
        <v>8.8000000000000007</v>
      </c>
      <c r="F320" s="47">
        <v>18</v>
      </c>
    </row>
    <row r="321" spans="1:6" x14ac:dyDescent="0.3">
      <c r="A321" s="47" t="s">
        <v>1247</v>
      </c>
      <c r="B321" s="47" t="s">
        <v>1077</v>
      </c>
      <c r="C321" s="47" t="s">
        <v>1248</v>
      </c>
      <c r="D321" s="47" t="s">
        <v>692</v>
      </c>
      <c r="E321" s="47">
        <v>4.5</v>
      </c>
      <c r="F321" s="47">
        <v>11</v>
      </c>
    </row>
    <row r="322" spans="1:6" x14ac:dyDescent="0.3">
      <c r="A322" s="47" t="s">
        <v>1247</v>
      </c>
      <c r="B322" s="47" t="s">
        <v>1060</v>
      </c>
      <c r="C322" s="47" t="s">
        <v>1248</v>
      </c>
      <c r="D322" s="47" t="s">
        <v>694</v>
      </c>
      <c r="E322" s="47">
        <v>5.6</v>
      </c>
      <c r="F322" s="47">
        <v>15</v>
      </c>
    </row>
    <row r="323" spans="1:6" x14ac:dyDescent="0.3">
      <c r="A323" s="47" t="s">
        <v>1247</v>
      </c>
      <c r="B323" s="47" t="s">
        <v>1193</v>
      </c>
      <c r="C323" s="47" t="s">
        <v>1248</v>
      </c>
      <c r="D323" s="47" t="s">
        <v>695</v>
      </c>
      <c r="E323" s="47">
        <v>5.7</v>
      </c>
      <c r="F323" s="47">
        <v>15</v>
      </c>
    </row>
    <row r="324" spans="1:6" x14ac:dyDescent="0.3">
      <c r="A324" s="47" t="s">
        <v>1247</v>
      </c>
      <c r="B324" s="47" t="s">
        <v>1183</v>
      </c>
      <c r="C324" s="47" t="s">
        <v>1248</v>
      </c>
      <c r="D324" s="47" t="s">
        <v>483</v>
      </c>
      <c r="E324" s="47">
        <v>6.4</v>
      </c>
      <c r="F324" s="47">
        <v>18</v>
      </c>
    </row>
    <row r="325" spans="1:6" x14ac:dyDescent="0.3">
      <c r="A325" s="47" t="s">
        <v>1247</v>
      </c>
      <c r="B325" s="47" t="s">
        <v>1080</v>
      </c>
      <c r="C325" s="47" t="s">
        <v>1248</v>
      </c>
      <c r="D325" s="47" t="s">
        <v>698</v>
      </c>
      <c r="E325" s="47">
        <v>4.8</v>
      </c>
      <c r="F325" s="47">
        <v>14</v>
      </c>
    </row>
    <row r="326" spans="1:6" x14ac:dyDescent="0.3">
      <c r="A326" s="47" t="s">
        <v>1247</v>
      </c>
      <c r="B326" s="47" t="s">
        <v>1088</v>
      </c>
      <c r="C326" s="47" t="s">
        <v>1248</v>
      </c>
      <c r="D326" s="47" t="s">
        <v>699</v>
      </c>
      <c r="E326" s="47">
        <v>4.5999999999999996</v>
      </c>
      <c r="F326" s="47">
        <v>15</v>
      </c>
    </row>
    <row r="327" spans="1:6" x14ac:dyDescent="0.3">
      <c r="A327" s="47" t="s">
        <v>1247</v>
      </c>
      <c r="B327" s="47" t="s">
        <v>1089</v>
      </c>
      <c r="C327" s="47" t="s">
        <v>1248</v>
      </c>
      <c r="D327" s="47" t="s">
        <v>600</v>
      </c>
      <c r="E327" s="47">
        <v>5.3</v>
      </c>
      <c r="F327" s="47">
        <v>15</v>
      </c>
    </row>
    <row r="328" spans="1:6" x14ac:dyDescent="0.3">
      <c r="A328" s="47" t="s">
        <v>1247</v>
      </c>
      <c r="B328" s="47" t="s">
        <v>1094</v>
      </c>
      <c r="C328" s="47" t="s">
        <v>1248</v>
      </c>
      <c r="D328" s="47" t="s">
        <v>700</v>
      </c>
      <c r="E328" s="47">
        <v>5.2</v>
      </c>
      <c r="F328" s="47">
        <v>16</v>
      </c>
    </row>
    <row r="329" spans="1:6" x14ac:dyDescent="0.3">
      <c r="A329" s="47" t="s">
        <v>1249</v>
      </c>
      <c r="B329" s="47" t="s">
        <v>1078</v>
      </c>
      <c r="C329" s="47" t="s">
        <v>1250</v>
      </c>
      <c r="D329" s="47" t="s">
        <v>1251</v>
      </c>
      <c r="E329" s="47">
        <v>8.1999999999999993</v>
      </c>
      <c r="F329" s="47">
        <v>16</v>
      </c>
    </row>
    <row r="330" spans="1:6" x14ac:dyDescent="0.3">
      <c r="A330" s="47" t="s">
        <v>1249</v>
      </c>
      <c r="B330" s="47" t="s">
        <v>1183</v>
      </c>
      <c r="C330" s="47" t="s">
        <v>1250</v>
      </c>
      <c r="D330" s="47" t="s">
        <v>705</v>
      </c>
      <c r="E330" s="47">
        <v>11.2</v>
      </c>
      <c r="F330" s="47">
        <v>27</v>
      </c>
    </row>
    <row r="331" spans="1:6" x14ac:dyDescent="0.3">
      <c r="A331" s="47" t="s">
        <v>1249</v>
      </c>
      <c r="B331" s="47" t="s">
        <v>1063</v>
      </c>
      <c r="C331" s="47" t="s">
        <v>1250</v>
      </c>
      <c r="D331" s="47" t="s">
        <v>321</v>
      </c>
      <c r="E331" s="47">
        <v>10.199999999999999</v>
      </c>
      <c r="F331" s="47">
        <v>27</v>
      </c>
    </row>
    <row r="332" spans="1:6" x14ac:dyDescent="0.3">
      <c r="A332" s="47" t="s">
        <v>1249</v>
      </c>
      <c r="B332" s="47" t="s">
        <v>1068</v>
      </c>
      <c r="C332" s="47" t="s">
        <v>1250</v>
      </c>
      <c r="D332" s="47" t="s">
        <v>709</v>
      </c>
      <c r="E332" s="47">
        <v>12.4</v>
      </c>
      <c r="F332" s="47">
        <v>27</v>
      </c>
    </row>
    <row r="333" spans="1:6" x14ac:dyDescent="0.3">
      <c r="A333" s="47" t="s">
        <v>1249</v>
      </c>
      <c r="B333" s="47" t="s">
        <v>1034</v>
      </c>
      <c r="C333" s="47" t="s">
        <v>1250</v>
      </c>
      <c r="D333" s="47" t="s">
        <v>666</v>
      </c>
      <c r="E333" s="47">
        <v>10.3</v>
      </c>
      <c r="F333" s="47">
        <v>23</v>
      </c>
    </row>
    <row r="334" spans="1:6" x14ac:dyDescent="0.3">
      <c r="A334" s="47" t="s">
        <v>1249</v>
      </c>
      <c r="B334" s="47" t="s">
        <v>1089</v>
      </c>
      <c r="C334" s="47" t="s">
        <v>1250</v>
      </c>
      <c r="D334" s="47" t="s">
        <v>327</v>
      </c>
      <c r="E334" s="47">
        <v>9.6999999999999993</v>
      </c>
      <c r="F334" s="47">
        <v>26</v>
      </c>
    </row>
    <row r="335" spans="1:6" x14ac:dyDescent="0.3">
      <c r="A335" s="47" t="s">
        <v>1249</v>
      </c>
      <c r="B335" s="47" t="s">
        <v>1091</v>
      </c>
      <c r="C335" s="47" t="s">
        <v>1250</v>
      </c>
      <c r="D335" s="47" t="s">
        <v>291</v>
      </c>
      <c r="E335" s="47">
        <v>11.7</v>
      </c>
      <c r="F335" s="47">
        <v>25</v>
      </c>
    </row>
    <row r="336" spans="1:6" x14ac:dyDescent="0.3">
      <c r="A336" s="47" t="s">
        <v>1249</v>
      </c>
      <c r="B336" s="47" t="s">
        <v>1099</v>
      </c>
      <c r="C336" s="47" t="s">
        <v>1250</v>
      </c>
      <c r="D336" s="47" t="s">
        <v>23</v>
      </c>
      <c r="E336" s="47">
        <v>10.9</v>
      </c>
      <c r="F336" s="47">
        <v>25</v>
      </c>
    </row>
    <row r="337" spans="1:6" x14ac:dyDescent="0.3">
      <c r="A337" s="47" t="s">
        <v>1249</v>
      </c>
      <c r="B337" s="47" t="s">
        <v>1101</v>
      </c>
      <c r="C337" s="47" t="s">
        <v>1250</v>
      </c>
      <c r="D337" s="47" t="s">
        <v>95</v>
      </c>
      <c r="E337" s="47">
        <v>8.6999999999999993</v>
      </c>
      <c r="F337" s="47">
        <v>19</v>
      </c>
    </row>
    <row r="338" spans="1:6" x14ac:dyDescent="0.3">
      <c r="A338" s="47" t="s">
        <v>1249</v>
      </c>
      <c r="B338" s="47" t="s">
        <v>1102</v>
      </c>
      <c r="C338" s="47" t="s">
        <v>1250</v>
      </c>
      <c r="D338" s="47" t="s">
        <v>717</v>
      </c>
      <c r="E338" s="47">
        <v>9.1999999999999993</v>
      </c>
      <c r="F338" s="47">
        <v>18</v>
      </c>
    </row>
    <row r="339" spans="1:6" x14ac:dyDescent="0.3">
      <c r="A339" s="47" t="s">
        <v>1249</v>
      </c>
      <c r="B339" s="47" t="s">
        <v>1103</v>
      </c>
      <c r="C339" s="47" t="s">
        <v>1250</v>
      </c>
      <c r="D339" s="47" t="s">
        <v>719</v>
      </c>
      <c r="E339" s="47">
        <v>9.1</v>
      </c>
      <c r="F339" s="47">
        <v>22</v>
      </c>
    </row>
    <row r="340" spans="1:6" x14ac:dyDescent="0.3">
      <c r="A340" s="47" t="s">
        <v>1249</v>
      </c>
      <c r="B340" s="47" t="s">
        <v>1104</v>
      </c>
      <c r="C340" s="47" t="s">
        <v>1250</v>
      </c>
      <c r="D340" s="47" t="s">
        <v>720</v>
      </c>
      <c r="E340" s="47">
        <v>10.1</v>
      </c>
      <c r="F340" s="47">
        <v>24</v>
      </c>
    </row>
    <row r="341" spans="1:6" x14ac:dyDescent="0.3">
      <c r="A341" s="47" t="s">
        <v>1249</v>
      </c>
      <c r="B341" s="47" t="s">
        <v>1105</v>
      </c>
      <c r="C341" s="47" t="s">
        <v>1250</v>
      </c>
      <c r="D341" s="47" t="s">
        <v>722</v>
      </c>
      <c r="E341" s="47">
        <v>10.5</v>
      </c>
      <c r="F341" s="47">
        <v>23</v>
      </c>
    </row>
    <row r="342" spans="1:6" x14ac:dyDescent="0.3">
      <c r="A342" s="47" t="s">
        <v>1249</v>
      </c>
      <c r="B342" s="47" t="s">
        <v>1123</v>
      </c>
      <c r="C342" s="47" t="s">
        <v>1250</v>
      </c>
      <c r="D342" s="47" t="s">
        <v>728</v>
      </c>
      <c r="E342" s="47">
        <v>9.4</v>
      </c>
      <c r="F342" s="47">
        <v>22</v>
      </c>
    </row>
    <row r="343" spans="1:6" x14ac:dyDescent="0.3">
      <c r="A343" s="47" t="s">
        <v>1249</v>
      </c>
      <c r="B343" s="47" t="s">
        <v>1206</v>
      </c>
      <c r="C343" s="47" t="s">
        <v>1250</v>
      </c>
      <c r="D343" s="47" t="s">
        <v>1252</v>
      </c>
      <c r="E343" s="47">
        <v>9</v>
      </c>
      <c r="F343" s="47">
        <v>18</v>
      </c>
    </row>
    <row r="344" spans="1:6" x14ac:dyDescent="0.3">
      <c r="A344" s="47" t="s">
        <v>1249</v>
      </c>
      <c r="B344" s="47" t="s">
        <v>1179</v>
      </c>
      <c r="C344" s="47" t="s">
        <v>1250</v>
      </c>
      <c r="D344" s="47" t="s">
        <v>729</v>
      </c>
      <c r="E344" s="47">
        <v>11.7</v>
      </c>
      <c r="F344" s="47">
        <v>26</v>
      </c>
    </row>
    <row r="345" spans="1:6" x14ac:dyDescent="0.3">
      <c r="A345" s="47" t="s">
        <v>1249</v>
      </c>
      <c r="B345" s="47" t="s">
        <v>1125</v>
      </c>
      <c r="C345" s="47" t="s">
        <v>1250</v>
      </c>
      <c r="D345" s="47" t="s">
        <v>731</v>
      </c>
      <c r="E345" s="47">
        <v>10.7</v>
      </c>
      <c r="F345" s="47">
        <v>23</v>
      </c>
    </row>
    <row r="346" spans="1:6" x14ac:dyDescent="0.3">
      <c r="A346" s="47" t="s">
        <v>1249</v>
      </c>
      <c r="B346" s="47" t="s">
        <v>1167</v>
      </c>
      <c r="C346" s="47" t="s">
        <v>1250</v>
      </c>
      <c r="D346" s="47" t="s">
        <v>732</v>
      </c>
      <c r="E346" s="47">
        <v>9.8000000000000007</v>
      </c>
      <c r="F346" s="47">
        <v>22</v>
      </c>
    </row>
    <row r="347" spans="1:6" x14ac:dyDescent="0.3">
      <c r="A347" s="47" t="s">
        <v>1253</v>
      </c>
      <c r="B347" s="47" t="s">
        <v>1187</v>
      </c>
      <c r="C347" s="47" t="s">
        <v>1254</v>
      </c>
      <c r="D347" s="47" t="s">
        <v>735</v>
      </c>
      <c r="E347" s="47">
        <v>9.3000000000000007</v>
      </c>
      <c r="F347" s="47">
        <v>21</v>
      </c>
    </row>
    <row r="348" spans="1:6" x14ac:dyDescent="0.3">
      <c r="A348" s="47" t="s">
        <v>1253</v>
      </c>
      <c r="B348" s="47" t="s">
        <v>1044</v>
      </c>
      <c r="C348" s="47" t="s">
        <v>1254</v>
      </c>
      <c r="D348" s="47" t="s">
        <v>752</v>
      </c>
      <c r="E348" s="47">
        <v>9.6999999999999993</v>
      </c>
      <c r="F348" s="47">
        <v>21</v>
      </c>
    </row>
    <row r="349" spans="1:6" x14ac:dyDescent="0.3">
      <c r="A349" s="47" t="s">
        <v>1253</v>
      </c>
      <c r="B349" s="47" t="s">
        <v>1123</v>
      </c>
      <c r="C349" s="47" t="s">
        <v>1254</v>
      </c>
      <c r="D349" s="47" t="s">
        <v>754</v>
      </c>
      <c r="E349" s="47">
        <v>9.6999999999999993</v>
      </c>
      <c r="F349" s="47">
        <v>22</v>
      </c>
    </row>
    <row r="350" spans="1:6" x14ac:dyDescent="0.3">
      <c r="A350" s="47" t="s">
        <v>1253</v>
      </c>
      <c r="B350" s="47" t="s">
        <v>1074</v>
      </c>
      <c r="C350" s="47" t="s">
        <v>1254</v>
      </c>
      <c r="D350" s="47" t="s">
        <v>756</v>
      </c>
      <c r="E350" s="47">
        <v>9.3000000000000007</v>
      </c>
      <c r="F350" s="47">
        <v>21</v>
      </c>
    </row>
    <row r="351" spans="1:6" x14ac:dyDescent="0.3">
      <c r="A351" s="47" t="s">
        <v>1255</v>
      </c>
      <c r="B351" s="47" t="s">
        <v>1060</v>
      </c>
      <c r="C351" s="47" t="s">
        <v>1256</v>
      </c>
      <c r="D351" s="47" t="s">
        <v>1257</v>
      </c>
      <c r="E351" s="47">
        <v>9.9</v>
      </c>
      <c r="F351" s="47">
        <v>42</v>
      </c>
    </row>
    <row r="352" spans="1:6" x14ac:dyDescent="0.3">
      <c r="A352" s="47" t="s">
        <v>1255</v>
      </c>
      <c r="B352" s="47" t="s">
        <v>1080</v>
      </c>
      <c r="C352" s="47" t="s">
        <v>1256</v>
      </c>
      <c r="D352" s="47" t="s">
        <v>1258</v>
      </c>
      <c r="E352" s="47">
        <v>9.1</v>
      </c>
      <c r="F352" s="47">
        <v>31</v>
      </c>
    </row>
    <row r="353" spans="1:6" x14ac:dyDescent="0.3">
      <c r="A353" s="47" t="s">
        <v>1255</v>
      </c>
      <c r="B353" s="47" t="s">
        <v>1082</v>
      </c>
      <c r="C353" s="47" t="s">
        <v>1256</v>
      </c>
      <c r="D353" s="47" t="s">
        <v>163</v>
      </c>
      <c r="E353" s="47">
        <v>10.8</v>
      </c>
      <c r="F353" s="47">
        <v>43</v>
      </c>
    </row>
    <row r="354" spans="1:6" x14ac:dyDescent="0.3">
      <c r="A354" s="47" t="s">
        <v>1255</v>
      </c>
      <c r="B354" s="47" t="s">
        <v>1033</v>
      </c>
      <c r="C354" s="47" t="s">
        <v>1256</v>
      </c>
      <c r="D354" s="47" t="s">
        <v>1259</v>
      </c>
      <c r="E354" s="47">
        <v>8.8000000000000007</v>
      </c>
      <c r="F354" s="47">
        <v>26</v>
      </c>
    </row>
    <row r="355" spans="1:6" x14ac:dyDescent="0.3">
      <c r="A355" s="47" t="s">
        <v>1255</v>
      </c>
      <c r="B355" s="47" t="s">
        <v>1068</v>
      </c>
      <c r="C355" s="47" t="s">
        <v>1256</v>
      </c>
      <c r="D355" s="47" t="s">
        <v>1260</v>
      </c>
      <c r="E355" s="47">
        <v>10.199999999999999</v>
      </c>
      <c r="F355" s="47">
        <v>34</v>
      </c>
    </row>
    <row r="356" spans="1:6" x14ac:dyDescent="0.3">
      <c r="A356" s="47" t="s">
        <v>1255</v>
      </c>
      <c r="B356" s="47" t="s">
        <v>1084</v>
      </c>
      <c r="C356" s="47" t="s">
        <v>1256</v>
      </c>
      <c r="D356" s="47" t="s">
        <v>95</v>
      </c>
      <c r="E356" s="47">
        <v>11</v>
      </c>
      <c r="F356" s="47">
        <v>58</v>
      </c>
    </row>
    <row r="357" spans="1:6" x14ac:dyDescent="0.3">
      <c r="A357" s="47" t="s">
        <v>1255</v>
      </c>
      <c r="B357" s="47" t="s">
        <v>1085</v>
      </c>
      <c r="C357" s="47" t="s">
        <v>1256</v>
      </c>
      <c r="D357" s="47" t="s">
        <v>763</v>
      </c>
      <c r="E357" s="47">
        <v>9.1999999999999993</v>
      </c>
      <c r="F357" s="47">
        <v>40</v>
      </c>
    </row>
    <row r="358" spans="1:6" x14ac:dyDescent="0.3">
      <c r="A358" s="47" t="s">
        <v>1255</v>
      </c>
      <c r="B358" s="47" t="s">
        <v>1069</v>
      </c>
      <c r="C358" s="47" t="s">
        <v>1256</v>
      </c>
      <c r="D358" s="47" t="s">
        <v>766</v>
      </c>
      <c r="E358" s="47">
        <v>7.4</v>
      </c>
      <c r="F358" s="47">
        <v>25</v>
      </c>
    </row>
    <row r="359" spans="1:6" x14ac:dyDescent="0.3">
      <c r="A359" s="47" t="s">
        <v>1255</v>
      </c>
      <c r="B359" s="47" t="s">
        <v>1071</v>
      </c>
      <c r="C359" s="47" t="s">
        <v>1256</v>
      </c>
      <c r="D359" s="47" t="s">
        <v>69</v>
      </c>
      <c r="E359" s="47">
        <v>7.7</v>
      </c>
      <c r="F359" s="47">
        <v>29</v>
      </c>
    </row>
    <row r="360" spans="1:6" x14ac:dyDescent="0.3">
      <c r="A360" s="47" t="s">
        <v>1261</v>
      </c>
      <c r="B360" s="47" t="s">
        <v>1065</v>
      </c>
      <c r="C360" s="47" t="s">
        <v>1262</v>
      </c>
      <c r="D360" s="47" t="s">
        <v>153</v>
      </c>
      <c r="E360" s="47">
        <v>10</v>
      </c>
      <c r="F360" s="47">
        <v>25</v>
      </c>
    </row>
    <row r="361" spans="1:6" x14ac:dyDescent="0.3">
      <c r="A361" s="47" t="s">
        <v>1261</v>
      </c>
      <c r="B361" s="47" t="s">
        <v>1030</v>
      </c>
      <c r="C361" s="47" t="s">
        <v>1262</v>
      </c>
      <c r="D361" s="47" t="s">
        <v>771</v>
      </c>
      <c r="E361" s="47">
        <v>13</v>
      </c>
      <c r="F361" s="47">
        <v>35</v>
      </c>
    </row>
    <row r="362" spans="1:6" x14ac:dyDescent="0.3">
      <c r="A362" s="47" t="s">
        <v>1261</v>
      </c>
      <c r="B362" s="47" t="s">
        <v>1112</v>
      </c>
      <c r="C362" s="47" t="s">
        <v>1262</v>
      </c>
      <c r="D362" s="47" t="s">
        <v>773</v>
      </c>
      <c r="E362" s="47">
        <v>10.6</v>
      </c>
      <c r="F362" s="47">
        <v>22</v>
      </c>
    </row>
    <row r="363" spans="1:6" x14ac:dyDescent="0.3">
      <c r="A363" s="47" t="s">
        <v>1261</v>
      </c>
      <c r="B363" s="47" t="s">
        <v>1077</v>
      </c>
      <c r="C363" s="47" t="s">
        <v>1262</v>
      </c>
      <c r="D363" s="47" t="s">
        <v>774</v>
      </c>
      <c r="E363" s="47">
        <v>11.3</v>
      </c>
      <c r="F363" s="47">
        <v>24</v>
      </c>
    </row>
    <row r="364" spans="1:6" x14ac:dyDescent="0.3">
      <c r="A364" s="47" t="s">
        <v>1261</v>
      </c>
      <c r="B364" s="47" t="s">
        <v>1079</v>
      </c>
      <c r="C364" s="47" t="s">
        <v>1262</v>
      </c>
      <c r="D364" s="47" t="s">
        <v>775</v>
      </c>
      <c r="E364" s="47">
        <v>10.6</v>
      </c>
      <c r="F364" s="47">
        <v>29</v>
      </c>
    </row>
    <row r="365" spans="1:6" x14ac:dyDescent="0.3">
      <c r="A365" s="47" t="s">
        <v>1261</v>
      </c>
      <c r="B365" s="47" t="s">
        <v>1060</v>
      </c>
      <c r="C365" s="47" t="s">
        <v>1262</v>
      </c>
      <c r="D365" s="47" t="s">
        <v>777</v>
      </c>
      <c r="E365" s="47">
        <v>11.7</v>
      </c>
      <c r="F365" s="47">
        <v>28</v>
      </c>
    </row>
    <row r="366" spans="1:6" x14ac:dyDescent="0.3">
      <c r="A366" s="47" t="s">
        <v>1261</v>
      </c>
      <c r="B366" s="47" t="s">
        <v>1183</v>
      </c>
      <c r="C366" s="47" t="s">
        <v>1262</v>
      </c>
      <c r="D366" s="47" t="s">
        <v>779</v>
      </c>
      <c r="E366" s="47">
        <v>10.4</v>
      </c>
      <c r="F366" s="47">
        <v>29</v>
      </c>
    </row>
    <row r="367" spans="1:6" x14ac:dyDescent="0.3">
      <c r="A367" s="47" t="s">
        <v>1261</v>
      </c>
      <c r="B367" s="47" t="s">
        <v>1062</v>
      </c>
      <c r="C367" s="47" t="s">
        <v>1262</v>
      </c>
      <c r="D367" s="47" t="s">
        <v>780</v>
      </c>
      <c r="E367" s="47">
        <v>11.6</v>
      </c>
      <c r="F367" s="47">
        <v>28</v>
      </c>
    </row>
    <row r="368" spans="1:6" x14ac:dyDescent="0.3">
      <c r="A368" s="47" t="s">
        <v>1261</v>
      </c>
      <c r="B368" s="47" t="s">
        <v>1032</v>
      </c>
      <c r="C368" s="47" t="s">
        <v>1262</v>
      </c>
      <c r="D368" s="47" t="s">
        <v>782</v>
      </c>
      <c r="E368" s="47">
        <v>9.1</v>
      </c>
      <c r="F368" s="47">
        <v>21</v>
      </c>
    </row>
    <row r="369" spans="1:6" x14ac:dyDescent="0.3">
      <c r="A369" s="47" t="s">
        <v>1261</v>
      </c>
      <c r="B369" s="47" t="s">
        <v>1082</v>
      </c>
      <c r="C369" s="47" t="s">
        <v>1262</v>
      </c>
      <c r="D369" s="47" t="s">
        <v>784</v>
      </c>
      <c r="E369" s="47">
        <v>9.9</v>
      </c>
      <c r="F369" s="47">
        <v>26</v>
      </c>
    </row>
    <row r="370" spans="1:6" x14ac:dyDescent="0.3">
      <c r="A370" s="47" t="s">
        <v>1261</v>
      </c>
      <c r="B370" s="47" t="s">
        <v>1086</v>
      </c>
      <c r="C370" s="47" t="s">
        <v>1262</v>
      </c>
      <c r="D370" s="47" t="s">
        <v>434</v>
      </c>
      <c r="E370" s="47">
        <v>10.4</v>
      </c>
      <c r="F370" s="47">
        <v>31</v>
      </c>
    </row>
    <row r="371" spans="1:6" x14ac:dyDescent="0.3">
      <c r="A371" s="47" t="s">
        <v>1261</v>
      </c>
      <c r="B371" s="47" t="s">
        <v>1164</v>
      </c>
      <c r="C371" s="47" t="s">
        <v>1262</v>
      </c>
      <c r="D371" s="47" t="s">
        <v>190</v>
      </c>
      <c r="E371" s="47">
        <v>12.3</v>
      </c>
    </row>
    <row r="372" spans="1:6" x14ac:dyDescent="0.3">
      <c r="A372" s="47" t="s">
        <v>1261</v>
      </c>
      <c r="B372" s="47" t="s">
        <v>1034</v>
      </c>
      <c r="C372" s="47" t="s">
        <v>1262</v>
      </c>
      <c r="D372" s="47" t="s">
        <v>634</v>
      </c>
      <c r="E372" s="47">
        <v>11.4</v>
      </c>
      <c r="F372" s="47">
        <v>25</v>
      </c>
    </row>
    <row r="373" spans="1:6" x14ac:dyDescent="0.3">
      <c r="A373" s="47" t="s">
        <v>1261</v>
      </c>
      <c r="B373" s="47" t="s">
        <v>1095</v>
      </c>
      <c r="C373" s="47" t="s">
        <v>1262</v>
      </c>
      <c r="D373" s="47" t="s">
        <v>570</v>
      </c>
      <c r="E373" s="47">
        <v>11.6</v>
      </c>
      <c r="F373" s="47">
        <v>31</v>
      </c>
    </row>
    <row r="374" spans="1:6" x14ac:dyDescent="0.3">
      <c r="A374" s="47" t="s">
        <v>1261</v>
      </c>
      <c r="B374" s="47" t="s">
        <v>1096</v>
      </c>
      <c r="C374" s="47" t="s">
        <v>1262</v>
      </c>
      <c r="D374" s="47" t="s">
        <v>798</v>
      </c>
      <c r="E374" s="47">
        <v>12.7</v>
      </c>
      <c r="F374" s="47">
        <v>34</v>
      </c>
    </row>
    <row r="375" spans="1:6" x14ac:dyDescent="0.3">
      <c r="A375" s="47" t="s">
        <v>1261</v>
      </c>
      <c r="B375" s="47" t="s">
        <v>1101</v>
      </c>
      <c r="C375" s="47" t="s">
        <v>1262</v>
      </c>
      <c r="D375" s="47" t="s">
        <v>600</v>
      </c>
      <c r="E375" s="47">
        <v>10.1</v>
      </c>
      <c r="F375" s="47">
        <v>22</v>
      </c>
    </row>
    <row r="376" spans="1:6" x14ac:dyDescent="0.3">
      <c r="A376" s="47" t="s">
        <v>1261</v>
      </c>
      <c r="B376" s="47" t="s">
        <v>1038</v>
      </c>
      <c r="C376" s="47" t="s">
        <v>1262</v>
      </c>
      <c r="D376" s="47" t="s">
        <v>557</v>
      </c>
      <c r="E376" s="47">
        <v>8.6999999999999993</v>
      </c>
      <c r="F376" s="47">
        <v>20</v>
      </c>
    </row>
    <row r="377" spans="1:6" x14ac:dyDescent="0.3">
      <c r="A377" s="47" t="s">
        <v>1261</v>
      </c>
      <c r="B377" s="47" t="s">
        <v>1149</v>
      </c>
      <c r="C377" s="47" t="s">
        <v>1262</v>
      </c>
      <c r="D377" s="47" t="s">
        <v>29</v>
      </c>
      <c r="E377" s="47">
        <v>9.3000000000000007</v>
      </c>
      <c r="F377" s="47">
        <v>25</v>
      </c>
    </row>
    <row r="378" spans="1:6" x14ac:dyDescent="0.3">
      <c r="A378" s="47" t="s">
        <v>1261</v>
      </c>
      <c r="B378" s="47" t="s">
        <v>1104</v>
      </c>
      <c r="C378" s="47" t="s">
        <v>1262</v>
      </c>
      <c r="D378" s="47" t="s">
        <v>805</v>
      </c>
      <c r="E378" s="47">
        <v>10.5</v>
      </c>
      <c r="F378" s="47">
        <v>29</v>
      </c>
    </row>
    <row r="379" spans="1:6" x14ac:dyDescent="0.3">
      <c r="A379" s="47" t="s">
        <v>1261</v>
      </c>
      <c r="B379" s="47" t="s">
        <v>1040</v>
      </c>
      <c r="C379" s="47" t="s">
        <v>1262</v>
      </c>
      <c r="D379" s="47" t="s">
        <v>806</v>
      </c>
      <c r="E379" s="47">
        <v>11.5</v>
      </c>
      <c r="F379" s="47">
        <v>28</v>
      </c>
    </row>
    <row r="380" spans="1:6" x14ac:dyDescent="0.3">
      <c r="A380" s="47" t="s">
        <v>1261</v>
      </c>
      <c r="B380" s="47" t="s">
        <v>1046</v>
      </c>
      <c r="C380" s="47" t="s">
        <v>1262</v>
      </c>
      <c r="D380" s="47" t="s">
        <v>69</v>
      </c>
      <c r="E380" s="47">
        <v>11.5</v>
      </c>
      <c r="F380" s="47">
        <v>24</v>
      </c>
    </row>
    <row r="381" spans="1:6" x14ac:dyDescent="0.3">
      <c r="A381" s="47" t="s">
        <v>1261</v>
      </c>
      <c r="B381" s="47" t="s">
        <v>1243</v>
      </c>
      <c r="C381" s="47" t="s">
        <v>1262</v>
      </c>
      <c r="D381" s="47" t="s">
        <v>810</v>
      </c>
      <c r="E381" s="47">
        <v>10.1</v>
      </c>
      <c r="F381" s="47">
        <v>23</v>
      </c>
    </row>
    <row r="382" spans="1:6" x14ac:dyDescent="0.3">
      <c r="A382" s="47" t="s">
        <v>1261</v>
      </c>
      <c r="B382" s="47" t="s">
        <v>1263</v>
      </c>
      <c r="C382" s="47" t="s">
        <v>1262</v>
      </c>
      <c r="D382" s="47" t="s">
        <v>443</v>
      </c>
      <c r="E382" s="47">
        <v>10.7</v>
      </c>
      <c r="F382" s="47">
        <v>28</v>
      </c>
    </row>
    <row r="383" spans="1:6" x14ac:dyDescent="0.3">
      <c r="A383" s="47" t="s">
        <v>1264</v>
      </c>
      <c r="B383" s="47" t="s">
        <v>1030</v>
      </c>
      <c r="C383" s="47" t="s">
        <v>1265</v>
      </c>
      <c r="D383" s="47" t="s">
        <v>191</v>
      </c>
      <c r="E383" s="47">
        <v>5.2</v>
      </c>
      <c r="F383" s="47">
        <v>13</v>
      </c>
    </row>
    <row r="384" spans="1:6" x14ac:dyDescent="0.3">
      <c r="A384" s="47" t="s">
        <v>1264</v>
      </c>
      <c r="B384" s="47" t="s">
        <v>1077</v>
      </c>
      <c r="C384" s="47" t="s">
        <v>1265</v>
      </c>
      <c r="D384" s="47" t="s">
        <v>813</v>
      </c>
      <c r="E384" s="47">
        <v>7.4</v>
      </c>
      <c r="F384" s="47">
        <v>19</v>
      </c>
    </row>
    <row r="385" spans="1:6" x14ac:dyDescent="0.3">
      <c r="A385" s="47" t="s">
        <v>1266</v>
      </c>
      <c r="B385" s="47" t="s">
        <v>1061</v>
      </c>
      <c r="C385" s="47" t="s">
        <v>1267</v>
      </c>
      <c r="D385" s="47" t="s">
        <v>821</v>
      </c>
      <c r="E385" s="47">
        <v>8.4</v>
      </c>
      <c r="F385" s="47">
        <v>18</v>
      </c>
    </row>
    <row r="386" spans="1:6" x14ac:dyDescent="0.3">
      <c r="A386" s="47" t="s">
        <v>1266</v>
      </c>
      <c r="B386" s="47" t="s">
        <v>1080</v>
      </c>
      <c r="C386" s="47" t="s">
        <v>1267</v>
      </c>
      <c r="D386" s="47" t="s">
        <v>822</v>
      </c>
      <c r="E386" s="47">
        <v>8.1</v>
      </c>
      <c r="F386" s="47">
        <v>17</v>
      </c>
    </row>
    <row r="387" spans="1:6" x14ac:dyDescent="0.3">
      <c r="A387" s="47" t="s">
        <v>1266</v>
      </c>
      <c r="B387" s="47" t="s">
        <v>1084</v>
      </c>
      <c r="C387" s="47" t="s">
        <v>1267</v>
      </c>
      <c r="D387" s="47" t="s">
        <v>827</v>
      </c>
      <c r="E387" s="47">
        <v>8.8000000000000007</v>
      </c>
      <c r="F387" s="47">
        <v>17</v>
      </c>
    </row>
    <row r="388" spans="1:6" x14ac:dyDescent="0.3">
      <c r="A388" s="47" t="s">
        <v>1266</v>
      </c>
      <c r="B388" s="47" t="s">
        <v>1086</v>
      </c>
      <c r="C388" s="47" t="s">
        <v>1267</v>
      </c>
      <c r="D388" s="47" t="s">
        <v>1268</v>
      </c>
      <c r="E388" s="47">
        <v>9.1</v>
      </c>
      <c r="F388" s="47">
        <v>18</v>
      </c>
    </row>
    <row r="389" spans="1:6" x14ac:dyDescent="0.3">
      <c r="A389" s="47" t="s">
        <v>1266</v>
      </c>
      <c r="B389" s="47" t="s">
        <v>1164</v>
      </c>
      <c r="C389" s="47" t="s">
        <v>1267</v>
      </c>
      <c r="D389" s="47" t="s">
        <v>828</v>
      </c>
      <c r="E389" s="47">
        <v>9.4</v>
      </c>
      <c r="F389" s="47">
        <v>20</v>
      </c>
    </row>
    <row r="390" spans="1:6" x14ac:dyDescent="0.3">
      <c r="A390" s="47" t="s">
        <v>1266</v>
      </c>
      <c r="B390" s="47" t="s">
        <v>1092</v>
      </c>
      <c r="C390" s="47" t="s">
        <v>1267</v>
      </c>
      <c r="D390" s="47" t="s">
        <v>1269</v>
      </c>
      <c r="E390" s="47">
        <v>9.6999999999999993</v>
      </c>
      <c r="F390" s="47">
        <v>20</v>
      </c>
    </row>
    <row r="391" spans="1:6" x14ac:dyDescent="0.3">
      <c r="A391" s="47" t="s">
        <v>1266</v>
      </c>
      <c r="B391" s="47" t="s">
        <v>1098</v>
      </c>
      <c r="C391" s="47" t="s">
        <v>1267</v>
      </c>
      <c r="D391" s="47" t="s">
        <v>831</v>
      </c>
      <c r="E391" s="47">
        <v>9.5</v>
      </c>
      <c r="F391" s="47">
        <v>19</v>
      </c>
    </row>
    <row r="392" spans="1:6" x14ac:dyDescent="0.3">
      <c r="A392" s="47" t="s">
        <v>1266</v>
      </c>
      <c r="B392" s="47" t="s">
        <v>1100</v>
      </c>
      <c r="C392" s="47" t="s">
        <v>1267</v>
      </c>
      <c r="D392" s="47" t="s">
        <v>833</v>
      </c>
      <c r="E392" s="47">
        <v>9.3000000000000007</v>
      </c>
      <c r="F392" s="47">
        <v>19</v>
      </c>
    </row>
    <row r="393" spans="1:6" x14ac:dyDescent="0.3">
      <c r="A393" s="47" t="s">
        <v>1270</v>
      </c>
      <c r="B393" s="47" t="s">
        <v>1079</v>
      </c>
      <c r="C393" s="47" t="s">
        <v>1271</v>
      </c>
      <c r="D393" s="47" t="s">
        <v>836</v>
      </c>
      <c r="E393" s="47">
        <v>8.1999999999999993</v>
      </c>
      <c r="F393" s="47">
        <v>20</v>
      </c>
    </row>
    <row r="394" spans="1:6" x14ac:dyDescent="0.3">
      <c r="A394" s="47" t="s">
        <v>1270</v>
      </c>
      <c r="B394" s="47" t="s">
        <v>1060</v>
      </c>
      <c r="C394" s="47" t="s">
        <v>1271</v>
      </c>
      <c r="D394" s="47" t="s">
        <v>970</v>
      </c>
      <c r="E394" s="47">
        <v>7</v>
      </c>
      <c r="F394" s="47">
        <v>20</v>
      </c>
    </row>
    <row r="395" spans="1:6" x14ac:dyDescent="0.3">
      <c r="A395" s="47" t="s">
        <v>1270</v>
      </c>
      <c r="B395" s="47" t="s">
        <v>1082</v>
      </c>
      <c r="C395" s="47" t="s">
        <v>1271</v>
      </c>
      <c r="D395" s="47" t="s">
        <v>1272</v>
      </c>
      <c r="E395" s="47">
        <v>8.4</v>
      </c>
      <c r="F395" s="47">
        <v>19</v>
      </c>
    </row>
    <row r="396" spans="1:6" x14ac:dyDescent="0.3">
      <c r="A396" s="47" t="s">
        <v>1270</v>
      </c>
      <c r="B396" s="47" t="s">
        <v>1033</v>
      </c>
      <c r="C396" s="47" t="s">
        <v>1271</v>
      </c>
      <c r="D396" s="47" t="s">
        <v>838</v>
      </c>
      <c r="E396" s="47">
        <v>3.4</v>
      </c>
      <c r="F396" s="47">
        <v>10</v>
      </c>
    </row>
    <row r="397" spans="1:6" x14ac:dyDescent="0.3">
      <c r="A397" s="47" t="s">
        <v>1270</v>
      </c>
      <c r="B397" s="47" t="s">
        <v>1095</v>
      </c>
      <c r="C397" s="47" t="s">
        <v>1271</v>
      </c>
      <c r="D397" s="47" t="s">
        <v>163</v>
      </c>
      <c r="E397" s="47">
        <v>4.5999999999999996</v>
      </c>
      <c r="F397" s="47">
        <v>13</v>
      </c>
    </row>
    <row r="398" spans="1:6" x14ac:dyDescent="0.3">
      <c r="A398" s="47" t="s">
        <v>1270</v>
      </c>
      <c r="B398" s="47" t="s">
        <v>1105</v>
      </c>
      <c r="C398" s="47" t="s">
        <v>1271</v>
      </c>
      <c r="D398" s="47" t="s">
        <v>841</v>
      </c>
      <c r="E398" s="47">
        <v>8.3000000000000007</v>
      </c>
      <c r="F398" s="47">
        <v>21</v>
      </c>
    </row>
    <row r="399" spans="1:6" x14ac:dyDescent="0.3">
      <c r="A399" s="47" t="s">
        <v>1270</v>
      </c>
      <c r="B399" s="47" t="s">
        <v>1041</v>
      </c>
      <c r="C399" s="47" t="s">
        <v>1271</v>
      </c>
      <c r="D399" s="47" t="s">
        <v>1273</v>
      </c>
      <c r="E399" s="47">
        <v>6.7</v>
      </c>
      <c r="F399" s="47">
        <v>16</v>
      </c>
    </row>
    <row r="400" spans="1:6" x14ac:dyDescent="0.3">
      <c r="A400" s="47" t="s">
        <v>1270</v>
      </c>
      <c r="B400" s="47" t="s">
        <v>1151</v>
      </c>
      <c r="C400" s="47" t="s">
        <v>1271</v>
      </c>
      <c r="D400" s="47" t="s">
        <v>688</v>
      </c>
      <c r="E400" s="47">
        <v>9.1</v>
      </c>
      <c r="F400" s="47">
        <v>22</v>
      </c>
    </row>
    <row r="401" spans="1:6" x14ac:dyDescent="0.3">
      <c r="A401" s="47" t="s">
        <v>1274</v>
      </c>
      <c r="B401" s="47" t="s">
        <v>1094</v>
      </c>
      <c r="C401" s="47" t="s">
        <v>1275</v>
      </c>
      <c r="D401" s="47" t="s">
        <v>291</v>
      </c>
      <c r="E401" s="47">
        <v>9.6</v>
      </c>
      <c r="F401" s="47">
        <v>19</v>
      </c>
    </row>
    <row r="402" spans="1:6" x14ac:dyDescent="0.3">
      <c r="A402" s="47" t="s">
        <v>1276</v>
      </c>
      <c r="B402" s="47" t="s">
        <v>1082</v>
      </c>
      <c r="C402" s="47" t="s">
        <v>1277</v>
      </c>
      <c r="D402" s="47" t="s">
        <v>860</v>
      </c>
      <c r="E402" s="47">
        <v>8.5</v>
      </c>
      <c r="F402" s="47">
        <v>21</v>
      </c>
    </row>
    <row r="403" spans="1:6" x14ac:dyDescent="0.3">
      <c r="A403" s="47" t="s">
        <v>1276</v>
      </c>
      <c r="B403" s="47" t="s">
        <v>1084</v>
      </c>
      <c r="C403" s="47" t="s">
        <v>1277</v>
      </c>
      <c r="D403" s="47" t="s">
        <v>1278</v>
      </c>
      <c r="E403" s="47">
        <v>10.199999999999999</v>
      </c>
      <c r="F403" s="47">
        <v>22</v>
      </c>
    </row>
    <row r="404" spans="1:6" x14ac:dyDescent="0.3">
      <c r="A404" s="47" t="s">
        <v>1276</v>
      </c>
      <c r="B404" s="47" t="s">
        <v>1042</v>
      </c>
      <c r="C404" s="47" t="s">
        <v>1277</v>
      </c>
      <c r="D404" s="47" t="s">
        <v>869</v>
      </c>
      <c r="E404" s="47">
        <v>10.7</v>
      </c>
      <c r="F404" s="47">
        <v>24</v>
      </c>
    </row>
    <row r="405" spans="1:6" x14ac:dyDescent="0.3">
      <c r="A405" s="47" t="s">
        <v>1276</v>
      </c>
      <c r="B405" s="47" t="s">
        <v>1073</v>
      </c>
      <c r="C405" s="47" t="s">
        <v>1277</v>
      </c>
      <c r="D405" s="47" t="s">
        <v>871</v>
      </c>
      <c r="E405" s="47">
        <v>9.6</v>
      </c>
      <c r="F405" s="47">
        <v>22</v>
      </c>
    </row>
    <row r="406" spans="1:6" x14ac:dyDescent="0.3">
      <c r="A406" s="47" t="s">
        <v>1276</v>
      </c>
      <c r="B406" s="47" t="s">
        <v>1152</v>
      </c>
      <c r="C406" s="47" t="s">
        <v>1277</v>
      </c>
      <c r="D406" s="47" t="s">
        <v>160</v>
      </c>
      <c r="E406" s="47">
        <v>11</v>
      </c>
      <c r="F406" s="47">
        <v>31</v>
      </c>
    </row>
    <row r="407" spans="1:6" x14ac:dyDescent="0.3">
      <c r="A407" s="47" t="s">
        <v>1276</v>
      </c>
      <c r="B407" s="47" t="s">
        <v>1279</v>
      </c>
      <c r="C407" s="47" t="s">
        <v>1277</v>
      </c>
      <c r="D407" s="47" t="s">
        <v>876</v>
      </c>
      <c r="E407" s="47">
        <v>11.6</v>
      </c>
      <c r="F407" s="47">
        <v>24</v>
      </c>
    </row>
    <row r="408" spans="1:6" x14ac:dyDescent="0.3">
      <c r="A408" s="47" t="s">
        <v>1276</v>
      </c>
      <c r="B408" s="47" t="s">
        <v>1280</v>
      </c>
      <c r="C408" s="47" t="s">
        <v>1277</v>
      </c>
      <c r="D408" s="47" t="s">
        <v>357</v>
      </c>
      <c r="E408" s="47">
        <v>9.5</v>
      </c>
      <c r="F408" s="47">
        <v>22</v>
      </c>
    </row>
    <row r="409" spans="1:6" x14ac:dyDescent="0.3">
      <c r="A409" s="47" t="s">
        <v>1276</v>
      </c>
      <c r="B409" s="47" t="s">
        <v>1281</v>
      </c>
      <c r="C409" s="47" t="s">
        <v>1277</v>
      </c>
      <c r="D409" s="47" t="s">
        <v>889</v>
      </c>
      <c r="E409" s="47">
        <v>10.1</v>
      </c>
      <c r="F409" s="47">
        <v>31</v>
      </c>
    </row>
    <row r="410" spans="1:6" x14ac:dyDescent="0.3">
      <c r="A410" s="47" t="s">
        <v>1276</v>
      </c>
      <c r="B410" s="47" t="s">
        <v>1282</v>
      </c>
      <c r="C410" s="47" t="s">
        <v>1277</v>
      </c>
      <c r="D410" s="47" t="s">
        <v>897</v>
      </c>
      <c r="E410" s="47">
        <v>10.3</v>
      </c>
      <c r="F410" s="47">
        <v>23</v>
      </c>
    </row>
    <row r="411" spans="1:6" x14ac:dyDescent="0.3">
      <c r="A411" s="47" t="s">
        <v>1276</v>
      </c>
      <c r="B411" s="47" t="s">
        <v>1283</v>
      </c>
      <c r="C411" s="47" t="s">
        <v>1277</v>
      </c>
      <c r="D411" s="47" t="s">
        <v>898</v>
      </c>
      <c r="E411" s="47">
        <v>9.4</v>
      </c>
      <c r="F411" s="47">
        <v>24</v>
      </c>
    </row>
    <row r="412" spans="1:6" x14ac:dyDescent="0.3">
      <c r="A412" s="47" t="s">
        <v>1284</v>
      </c>
      <c r="B412" s="47" t="s">
        <v>1030</v>
      </c>
      <c r="C412" s="47" t="s">
        <v>1285</v>
      </c>
      <c r="D412" s="47" t="s">
        <v>903</v>
      </c>
      <c r="E412" s="47">
        <v>7.7</v>
      </c>
      <c r="F412" s="47">
        <v>37</v>
      </c>
    </row>
    <row r="413" spans="1:6" x14ac:dyDescent="0.3">
      <c r="A413" s="47" t="s">
        <v>1284</v>
      </c>
      <c r="B413" s="47" t="s">
        <v>1112</v>
      </c>
      <c r="C413" s="47" t="s">
        <v>1285</v>
      </c>
      <c r="D413" s="47" t="s">
        <v>905</v>
      </c>
      <c r="E413" s="47">
        <v>9.1999999999999993</v>
      </c>
      <c r="F413" s="47">
        <v>45</v>
      </c>
    </row>
    <row r="414" spans="1:6" x14ac:dyDescent="0.3">
      <c r="A414" s="47" t="s">
        <v>1284</v>
      </c>
      <c r="B414" s="47" t="s">
        <v>1079</v>
      </c>
      <c r="C414" s="47" t="s">
        <v>1285</v>
      </c>
      <c r="D414" s="47" t="s">
        <v>909</v>
      </c>
      <c r="E414" s="47">
        <v>8.1999999999999993</v>
      </c>
      <c r="F414" s="47">
        <v>38</v>
      </c>
    </row>
    <row r="415" spans="1:6" x14ac:dyDescent="0.3">
      <c r="A415" s="47" t="s">
        <v>1284</v>
      </c>
      <c r="B415" s="47" t="s">
        <v>1068</v>
      </c>
      <c r="C415" s="47" t="s">
        <v>1285</v>
      </c>
      <c r="D415" s="47" t="s">
        <v>912</v>
      </c>
      <c r="E415" s="47">
        <v>9.3000000000000007</v>
      </c>
      <c r="F415" s="47">
        <v>43</v>
      </c>
    </row>
    <row r="416" spans="1:6" x14ac:dyDescent="0.3">
      <c r="A416" s="47" t="s">
        <v>1284</v>
      </c>
      <c r="B416" s="47" t="s">
        <v>1164</v>
      </c>
      <c r="C416" s="47" t="s">
        <v>1285</v>
      </c>
      <c r="D416" s="47" t="s">
        <v>914</v>
      </c>
      <c r="E416" s="47">
        <v>6.2</v>
      </c>
      <c r="F416" s="47">
        <v>29</v>
      </c>
    </row>
    <row r="417" spans="1:6" x14ac:dyDescent="0.3">
      <c r="A417" s="47" t="s">
        <v>1284</v>
      </c>
      <c r="B417" s="47" t="s">
        <v>1034</v>
      </c>
      <c r="C417" s="47" t="s">
        <v>1285</v>
      </c>
      <c r="D417" s="47" t="s">
        <v>902</v>
      </c>
      <c r="E417" s="47">
        <v>9</v>
      </c>
      <c r="F417" s="47">
        <v>44</v>
      </c>
    </row>
    <row r="418" spans="1:6" x14ac:dyDescent="0.3">
      <c r="A418" s="47" t="s">
        <v>1284</v>
      </c>
      <c r="B418" s="47" t="s">
        <v>1089</v>
      </c>
      <c r="C418" s="47" t="s">
        <v>1285</v>
      </c>
      <c r="D418" s="47" t="s">
        <v>919</v>
      </c>
      <c r="E418" s="47">
        <v>9.3000000000000007</v>
      </c>
      <c r="F418" s="47">
        <v>34</v>
      </c>
    </row>
    <row r="419" spans="1:6" x14ac:dyDescent="0.3">
      <c r="A419" s="47" t="s">
        <v>1286</v>
      </c>
      <c r="B419" s="47" t="s">
        <v>1030</v>
      </c>
      <c r="C419" s="47" t="s">
        <v>1287</v>
      </c>
      <c r="D419" s="47" t="s">
        <v>921</v>
      </c>
      <c r="E419" s="47">
        <v>6.3</v>
      </c>
      <c r="F419" s="47">
        <v>15</v>
      </c>
    </row>
    <row r="420" spans="1:6" x14ac:dyDescent="0.3">
      <c r="A420" s="47" t="s">
        <v>1286</v>
      </c>
      <c r="B420" s="47" t="s">
        <v>1077</v>
      </c>
      <c r="C420" s="47" t="s">
        <v>1287</v>
      </c>
      <c r="D420" s="47" t="s">
        <v>923</v>
      </c>
      <c r="E420" s="47">
        <v>6.6</v>
      </c>
      <c r="F420" s="47">
        <v>16</v>
      </c>
    </row>
    <row r="421" spans="1:6" x14ac:dyDescent="0.3">
      <c r="A421" s="47" t="s">
        <v>1286</v>
      </c>
      <c r="B421" s="47" t="s">
        <v>1062</v>
      </c>
      <c r="C421" s="47" t="s">
        <v>1287</v>
      </c>
      <c r="D421" s="47" t="s">
        <v>1288</v>
      </c>
      <c r="E421" s="47">
        <v>8.6</v>
      </c>
      <c r="F421" s="47">
        <v>24</v>
      </c>
    </row>
    <row r="422" spans="1:6" x14ac:dyDescent="0.3">
      <c r="A422" s="47" t="s">
        <v>1289</v>
      </c>
      <c r="B422" s="47" t="s">
        <v>1030</v>
      </c>
      <c r="C422" s="47" t="s">
        <v>1290</v>
      </c>
      <c r="D422" s="47" t="s">
        <v>1291</v>
      </c>
      <c r="E422" s="47">
        <v>7.6</v>
      </c>
      <c r="F422" s="47">
        <v>17</v>
      </c>
    </row>
    <row r="423" spans="1:6" x14ac:dyDescent="0.3">
      <c r="A423" s="47" t="s">
        <v>1289</v>
      </c>
      <c r="B423" s="47" t="s">
        <v>1060</v>
      </c>
      <c r="C423" s="47" t="s">
        <v>1290</v>
      </c>
      <c r="D423" s="47" t="s">
        <v>926</v>
      </c>
      <c r="E423" s="47">
        <v>9</v>
      </c>
      <c r="F423" s="47">
        <v>21</v>
      </c>
    </row>
    <row r="424" spans="1:6" x14ac:dyDescent="0.3">
      <c r="A424" s="47" t="s">
        <v>1289</v>
      </c>
      <c r="B424" s="47" t="s">
        <v>1292</v>
      </c>
      <c r="C424" s="47" t="s">
        <v>1290</v>
      </c>
      <c r="D424" s="47" t="s">
        <v>450</v>
      </c>
      <c r="E424" s="47">
        <v>7.9</v>
      </c>
      <c r="F424" s="47">
        <v>18</v>
      </c>
    </row>
    <row r="425" spans="1:6" x14ac:dyDescent="0.3">
      <c r="A425" s="47" t="s">
        <v>1289</v>
      </c>
      <c r="B425" s="47" t="s">
        <v>1090</v>
      </c>
      <c r="C425" s="47" t="s">
        <v>1290</v>
      </c>
      <c r="D425" s="47" t="s">
        <v>928</v>
      </c>
      <c r="E425" s="47">
        <v>8.4</v>
      </c>
      <c r="F425" s="47">
        <v>20</v>
      </c>
    </row>
    <row r="426" spans="1:6" x14ac:dyDescent="0.3">
      <c r="A426" s="47" t="s">
        <v>1289</v>
      </c>
      <c r="B426" s="47" t="s">
        <v>1036</v>
      </c>
      <c r="C426" s="47" t="s">
        <v>1290</v>
      </c>
      <c r="D426" s="47" t="s">
        <v>453</v>
      </c>
      <c r="E426" s="47">
        <v>9.1999999999999993</v>
      </c>
      <c r="F426" s="47">
        <v>23</v>
      </c>
    </row>
    <row r="427" spans="1:6" x14ac:dyDescent="0.3">
      <c r="A427" s="47" t="s">
        <v>1289</v>
      </c>
      <c r="B427" s="47" t="s">
        <v>1102</v>
      </c>
      <c r="C427" s="47" t="s">
        <v>1290</v>
      </c>
      <c r="D427" s="47" t="s">
        <v>1293</v>
      </c>
      <c r="E427" s="47">
        <v>8.3000000000000007</v>
      </c>
      <c r="F427" s="47">
        <v>18</v>
      </c>
    </row>
    <row r="428" spans="1:6" x14ac:dyDescent="0.3">
      <c r="A428" s="47" t="s">
        <v>1289</v>
      </c>
      <c r="B428" s="47" t="s">
        <v>1106</v>
      </c>
      <c r="C428" s="47" t="s">
        <v>1290</v>
      </c>
      <c r="D428" s="47" t="s">
        <v>934</v>
      </c>
      <c r="E428" s="47">
        <v>8.6999999999999993</v>
      </c>
      <c r="F428" s="47">
        <v>20</v>
      </c>
    </row>
    <row r="429" spans="1:6" x14ac:dyDescent="0.3">
      <c r="A429" s="47" t="s">
        <v>1289</v>
      </c>
      <c r="B429" s="47" t="s">
        <v>1073</v>
      </c>
      <c r="C429" s="47" t="s">
        <v>1290</v>
      </c>
      <c r="D429" s="47" t="s">
        <v>935</v>
      </c>
      <c r="E429" s="47">
        <v>7.8</v>
      </c>
      <c r="F429" s="47">
        <v>19</v>
      </c>
    </row>
    <row r="430" spans="1:6" x14ac:dyDescent="0.3">
      <c r="A430" s="47" t="s">
        <v>1289</v>
      </c>
      <c r="B430" s="47" t="s">
        <v>1294</v>
      </c>
      <c r="C430" s="47" t="s">
        <v>1290</v>
      </c>
      <c r="D430" s="47" t="s">
        <v>591</v>
      </c>
      <c r="E430" s="47">
        <v>8.6</v>
      </c>
      <c r="F430" s="47">
        <v>20</v>
      </c>
    </row>
    <row r="431" spans="1:6" x14ac:dyDescent="0.3">
      <c r="A431" s="47" t="s">
        <v>1289</v>
      </c>
      <c r="B431" s="47" t="s">
        <v>1295</v>
      </c>
      <c r="C431" s="47" t="s">
        <v>1290</v>
      </c>
      <c r="D431" s="47" t="s">
        <v>1296</v>
      </c>
      <c r="E431" s="47">
        <v>8.6</v>
      </c>
      <c r="F431" s="47">
        <v>16</v>
      </c>
    </row>
    <row r="432" spans="1:6" x14ac:dyDescent="0.3">
      <c r="A432" s="47" t="s">
        <v>1289</v>
      </c>
      <c r="B432" s="47" t="s">
        <v>1297</v>
      </c>
      <c r="C432" s="47" t="s">
        <v>1290</v>
      </c>
      <c r="D432" s="47" t="s">
        <v>944</v>
      </c>
      <c r="E432" s="47">
        <v>7.5</v>
      </c>
      <c r="F432" s="47">
        <v>17</v>
      </c>
    </row>
    <row r="433" spans="1:6" x14ac:dyDescent="0.3">
      <c r="A433" s="47" t="s">
        <v>1289</v>
      </c>
      <c r="B433" s="47" t="s">
        <v>1298</v>
      </c>
      <c r="C433" s="47" t="s">
        <v>1290</v>
      </c>
      <c r="D433" s="47" t="s">
        <v>1299</v>
      </c>
      <c r="E433" s="47">
        <v>7.6</v>
      </c>
      <c r="F433" s="47">
        <v>17</v>
      </c>
    </row>
    <row r="434" spans="1:6" x14ac:dyDescent="0.3">
      <c r="A434" s="47" t="s">
        <v>1289</v>
      </c>
      <c r="B434" s="47" t="s">
        <v>1300</v>
      </c>
      <c r="C434" s="47" t="s">
        <v>1290</v>
      </c>
      <c r="D434" s="47" t="s">
        <v>1301</v>
      </c>
      <c r="E434" s="47">
        <v>7.9</v>
      </c>
      <c r="F434" s="47">
        <v>18</v>
      </c>
    </row>
    <row r="435" spans="1:6" x14ac:dyDescent="0.3">
      <c r="A435" s="47" t="s">
        <v>1289</v>
      </c>
      <c r="B435" s="47" t="s">
        <v>1302</v>
      </c>
      <c r="C435" s="47" t="s">
        <v>1290</v>
      </c>
      <c r="D435" s="47" t="s">
        <v>1303</v>
      </c>
      <c r="E435" s="47">
        <v>8.6</v>
      </c>
      <c r="F435" s="47">
        <v>17</v>
      </c>
    </row>
    <row r="436" spans="1:6" x14ac:dyDescent="0.3">
      <c r="A436" s="47" t="s">
        <v>1289</v>
      </c>
      <c r="B436" s="47" t="s">
        <v>1304</v>
      </c>
      <c r="C436" s="47" t="s">
        <v>1290</v>
      </c>
      <c r="D436" s="47" t="s">
        <v>1305</v>
      </c>
      <c r="E436" s="47">
        <v>8</v>
      </c>
      <c r="F436" s="47">
        <v>20</v>
      </c>
    </row>
    <row r="437" spans="1:6" x14ac:dyDescent="0.3">
      <c r="A437" s="47" t="s">
        <v>1306</v>
      </c>
      <c r="B437" s="47" t="s">
        <v>1033</v>
      </c>
      <c r="C437" s="47" t="s">
        <v>1307</v>
      </c>
      <c r="D437" s="47" t="s">
        <v>947</v>
      </c>
      <c r="E437" s="47">
        <v>6.6</v>
      </c>
      <c r="F437" s="47">
        <v>23</v>
      </c>
    </row>
    <row r="438" spans="1:6" x14ac:dyDescent="0.3">
      <c r="A438" s="47" t="s">
        <v>1306</v>
      </c>
      <c r="B438" s="47" t="s">
        <v>1088</v>
      </c>
      <c r="C438" s="47" t="s">
        <v>1307</v>
      </c>
      <c r="D438" s="47" t="s">
        <v>949</v>
      </c>
      <c r="E438" s="47">
        <v>7.5</v>
      </c>
      <c r="F438" s="47">
        <v>30</v>
      </c>
    </row>
    <row r="439" spans="1:6" x14ac:dyDescent="0.3">
      <c r="A439" s="47" t="s">
        <v>1306</v>
      </c>
      <c r="B439" s="47" t="s">
        <v>1091</v>
      </c>
      <c r="C439" s="47" t="s">
        <v>1307</v>
      </c>
      <c r="D439" s="47" t="s">
        <v>1308</v>
      </c>
      <c r="E439" s="47">
        <v>7.8</v>
      </c>
      <c r="F439" s="47">
        <v>27</v>
      </c>
    </row>
    <row r="440" spans="1:6" x14ac:dyDescent="0.3">
      <c r="A440" s="47" t="s">
        <v>1306</v>
      </c>
      <c r="B440" s="47" t="s">
        <v>1092</v>
      </c>
      <c r="C440" s="47" t="s">
        <v>1307</v>
      </c>
      <c r="D440" s="47" t="s">
        <v>952</v>
      </c>
      <c r="E440" s="47">
        <v>7.9</v>
      </c>
      <c r="F440" s="47">
        <v>24</v>
      </c>
    </row>
    <row r="441" spans="1:6" x14ac:dyDescent="0.3">
      <c r="A441" s="47" t="s">
        <v>1306</v>
      </c>
      <c r="B441" s="47" t="s">
        <v>1097</v>
      </c>
      <c r="C441" s="47" t="s">
        <v>1307</v>
      </c>
      <c r="D441" s="47" t="s">
        <v>1309</v>
      </c>
      <c r="E441" s="47">
        <v>8.9</v>
      </c>
    </row>
    <row r="442" spans="1:6" x14ac:dyDescent="0.3">
      <c r="A442" s="47" t="s">
        <v>1310</v>
      </c>
      <c r="B442" s="47" t="s">
        <v>1030</v>
      </c>
      <c r="C442" s="47" t="s">
        <v>1311</v>
      </c>
      <c r="D442" s="47" t="s">
        <v>819</v>
      </c>
      <c r="E442" s="47">
        <v>10.4</v>
      </c>
      <c r="F442" s="47">
        <v>27</v>
      </c>
    </row>
    <row r="443" spans="1:6" x14ac:dyDescent="0.3">
      <c r="A443" s="47" t="s">
        <v>1310</v>
      </c>
      <c r="B443" s="47" t="s">
        <v>1078</v>
      </c>
      <c r="C443" s="47" t="s">
        <v>1311</v>
      </c>
      <c r="D443" s="47" t="s">
        <v>1312</v>
      </c>
      <c r="E443" s="47">
        <v>11.1</v>
      </c>
      <c r="F443" s="47">
        <v>24</v>
      </c>
    </row>
    <row r="444" spans="1:6" x14ac:dyDescent="0.3">
      <c r="A444" s="47" t="s">
        <v>1310</v>
      </c>
      <c r="B444" s="47" t="s">
        <v>1079</v>
      </c>
      <c r="C444" s="47" t="s">
        <v>1311</v>
      </c>
      <c r="D444" s="47" t="s">
        <v>959</v>
      </c>
      <c r="E444" s="47">
        <v>9.8000000000000007</v>
      </c>
      <c r="F444" s="47">
        <v>21</v>
      </c>
    </row>
    <row r="445" spans="1:6" x14ac:dyDescent="0.3">
      <c r="A445" s="47" t="s">
        <v>1310</v>
      </c>
      <c r="B445" s="47" t="s">
        <v>1082</v>
      </c>
      <c r="C445" s="47" t="s">
        <v>1311</v>
      </c>
      <c r="D445" s="47" t="s">
        <v>329</v>
      </c>
      <c r="E445" s="47">
        <v>10</v>
      </c>
      <c r="F445" s="47">
        <v>23</v>
      </c>
    </row>
    <row r="446" spans="1:6" x14ac:dyDescent="0.3">
      <c r="A446" s="47" t="s">
        <v>1310</v>
      </c>
      <c r="B446" s="47" t="s">
        <v>1033</v>
      </c>
      <c r="C446" s="47" t="s">
        <v>1311</v>
      </c>
      <c r="D446" s="47" t="s">
        <v>357</v>
      </c>
      <c r="E446" s="47">
        <v>9.1</v>
      </c>
      <c r="F446" s="47">
        <v>19</v>
      </c>
    </row>
    <row r="447" spans="1:6" x14ac:dyDescent="0.3">
      <c r="A447" s="47" t="s">
        <v>1310</v>
      </c>
      <c r="B447" s="47" t="s">
        <v>1085</v>
      </c>
      <c r="C447" s="47" t="s">
        <v>1311</v>
      </c>
      <c r="D447" s="47" t="s">
        <v>962</v>
      </c>
      <c r="E447" s="47">
        <v>10.199999999999999</v>
      </c>
      <c r="F447" s="47">
        <v>20</v>
      </c>
    </row>
    <row r="448" spans="1:6" x14ac:dyDescent="0.3">
      <c r="A448" s="47" t="s">
        <v>1310</v>
      </c>
      <c r="B448" s="47" t="s">
        <v>1034</v>
      </c>
      <c r="C448" s="47" t="s">
        <v>1311</v>
      </c>
      <c r="D448" s="47" t="s">
        <v>234</v>
      </c>
      <c r="E448" s="47">
        <v>9.6999999999999993</v>
      </c>
      <c r="F448" s="47">
        <v>19</v>
      </c>
    </row>
    <row r="449" spans="1:6" x14ac:dyDescent="0.3">
      <c r="A449" s="47" t="s">
        <v>1310</v>
      </c>
      <c r="B449" s="47" t="s">
        <v>1069</v>
      </c>
      <c r="C449" s="47" t="s">
        <v>1311</v>
      </c>
      <c r="D449" s="47" t="s">
        <v>1313</v>
      </c>
      <c r="E449" s="47">
        <v>11.1</v>
      </c>
      <c r="F449" s="47">
        <v>23</v>
      </c>
    </row>
    <row r="450" spans="1:6" x14ac:dyDescent="0.3">
      <c r="A450" s="47" t="s">
        <v>1310</v>
      </c>
      <c r="B450" s="47" t="s">
        <v>1091</v>
      </c>
      <c r="C450" s="47" t="s">
        <v>1311</v>
      </c>
      <c r="D450" s="47" t="s">
        <v>964</v>
      </c>
      <c r="E450" s="47">
        <v>8.8000000000000007</v>
      </c>
      <c r="F450" s="47">
        <v>18</v>
      </c>
    </row>
    <row r="451" spans="1:6" x14ac:dyDescent="0.3">
      <c r="A451" s="47" t="s">
        <v>1310</v>
      </c>
      <c r="B451" s="47" t="s">
        <v>1036</v>
      </c>
      <c r="C451" s="47" t="s">
        <v>1311</v>
      </c>
      <c r="D451" s="47" t="s">
        <v>701</v>
      </c>
      <c r="E451" s="47">
        <v>10.4</v>
      </c>
      <c r="F451" s="47">
        <v>22</v>
      </c>
    </row>
    <row r="452" spans="1:6" x14ac:dyDescent="0.3">
      <c r="A452" s="47" t="s">
        <v>1310</v>
      </c>
      <c r="B452" s="47" t="s">
        <v>1106</v>
      </c>
      <c r="C452" s="47" t="s">
        <v>1311</v>
      </c>
      <c r="D452" s="47" t="s">
        <v>734</v>
      </c>
      <c r="E452" s="47">
        <v>9.8000000000000007</v>
      </c>
      <c r="F452" s="47">
        <v>19</v>
      </c>
    </row>
    <row r="453" spans="1:6" x14ac:dyDescent="0.3">
      <c r="A453" s="47" t="s">
        <v>1314</v>
      </c>
      <c r="B453" s="47" t="s">
        <v>1030</v>
      </c>
      <c r="C453" s="47" t="s">
        <v>1315</v>
      </c>
      <c r="D453" s="47" t="s">
        <v>969</v>
      </c>
      <c r="E453" s="47">
        <v>5.2</v>
      </c>
      <c r="F453" s="47">
        <v>16</v>
      </c>
    </row>
    <row r="454" spans="1:6" x14ac:dyDescent="0.3">
      <c r="A454" s="47" t="s">
        <v>1314</v>
      </c>
      <c r="B454" s="47" t="s">
        <v>1078</v>
      </c>
      <c r="C454" s="47" t="s">
        <v>1315</v>
      </c>
      <c r="D454" s="47" t="s">
        <v>970</v>
      </c>
      <c r="E454" s="47">
        <v>8.5</v>
      </c>
      <c r="F454" s="47">
        <v>24</v>
      </c>
    </row>
    <row r="455" spans="1:6" x14ac:dyDescent="0.3">
      <c r="A455" s="47" t="s">
        <v>1314</v>
      </c>
      <c r="B455" s="47" t="s">
        <v>1080</v>
      </c>
      <c r="C455" s="47" t="s">
        <v>1315</v>
      </c>
      <c r="D455" s="47" t="s">
        <v>973</v>
      </c>
      <c r="E455" s="47">
        <v>9.3000000000000007</v>
      </c>
      <c r="F455" s="47">
        <v>25</v>
      </c>
    </row>
    <row r="456" spans="1:6" x14ac:dyDescent="0.3">
      <c r="A456" s="47" t="s">
        <v>1314</v>
      </c>
      <c r="B456" s="47" t="s">
        <v>1032</v>
      </c>
      <c r="C456" s="47" t="s">
        <v>1315</v>
      </c>
      <c r="D456" s="47" t="s">
        <v>974</v>
      </c>
      <c r="E456" s="47">
        <v>8.4</v>
      </c>
      <c r="F456" s="47">
        <v>24</v>
      </c>
    </row>
    <row r="457" spans="1:6" x14ac:dyDescent="0.3">
      <c r="A457" s="47" t="s">
        <v>1314</v>
      </c>
      <c r="B457" s="47" t="s">
        <v>1068</v>
      </c>
      <c r="C457" s="47" t="s">
        <v>1315</v>
      </c>
      <c r="D457" s="47" t="s">
        <v>977</v>
      </c>
      <c r="E457" s="47">
        <v>7.9</v>
      </c>
      <c r="F457" s="47">
        <v>21</v>
      </c>
    </row>
    <row r="458" spans="1:6" x14ac:dyDescent="0.3">
      <c r="A458" s="47" t="s">
        <v>1314</v>
      </c>
      <c r="B458" s="47" t="s">
        <v>1148</v>
      </c>
      <c r="C458" s="47" t="s">
        <v>1315</v>
      </c>
      <c r="D458" s="47" t="s">
        <v>614</v>
      </c>
      <c r="E458" s="47">
        <v>8.6999999999999993</v>
      </c>
      <c r="F458" s="47">
        <v>21</v>
      </c>
    </row>
    <row r="459" spans="1:6" x14ac:dyDescent="0.3">
      <c r="A459" s="47" t="s">
        <v>1314</v>
      </c>
      <c r="B459" s="47" t="s">
        <v>1090</v>
      </c>
      <c r="C459" s="47" t="s">
        <v>1315</v>
      </c>
      <c r="D459" s="47" t="s">
        <v>981</v>
      </c>
      <c r="E459" s="47">
        <v>9</v>
      </c>
      <c r="F459" s="47">
        <v>23</v>
      </c>
    </row>
    <row r="460" spans="1:6" x14ac:dyDescent="0.3">
      <c r="A460" s="47" t="s">
        <v>1314</v>
      </c>
      <c r="B460" s="47" t="s">
        <v>1092</v>
      </c>
      <c r="C460" s="47" t="s">
        <v>1315</v>
      </c>
      <c r="D460" s="47" t="s">
        <v>983</v>
      </c>
      <c r="E460" s="47">
        <v>8.1999999999999993</v>
      </c>
      <c r="F460" s="47">
        <v>21</v>
      </c>
    </row>
    <row r="461" spans="1:6" x14ac:dyDescent="0.3">
      <c r="A461" s="47" t="s">
        <v>1314</v>
      </c>
      <c r="B461" s="47" t="s">
        <v>1098</v>
      </c>
      <c r="C461" s="47" t="s">
        <v>1315</v>
      </c>
      <c r="D461" s="47" t="s">
        <v>989</v>
      </c>
      <c r="E461" s="47">
        <v>10.3</v>
      </c>
      <c r="F461" s="47">
        <v>27</v>
      </c>
    </row>
    <row r="462" spans="1:6" x14ac:dyDescent="0.3">
      <c r="A462" s="47" t="s">
        <v>1314</v>
      </c>
      <c r="B462" s="47" t="s">
        <v>1102</v>
      </c>
      <c r="C462" s="47" t="s">
        <v>1315</v>
      </c>
      <c r="D462" s="47" t="s">
        <v>991</v>
      </c>
      <c r="E462" s="47">
        <v>8.4</v>
      </c>
      <c r="F462" s="47">
        <v>24</v>
      </c>
    </row>
    <row r="463" spans="1:6" x14ac:dyDescent="0.3">
      <c r="A463" s="47" t="s">
        <v>1314</v>
      </c>
      <c r="B463" s="47" t="s">
        <v>1038</v>
      </c>
      <c r="C463" s="47" t="s">
        <v>1315</v>
      </c>
      <c r="D463" s="47" t="s">
        <v>993</v>
      </c>
      <c r="E463" s="47">
        <v>7.9</v>
      </c>
      <c r="F463" s="47">
        <v>19</v>
      </c>
    </row>
    <row r="464" spans="1:6" x14ac:dyDescent="0.3">
      <c r="A464" s="47" t="s">
        <v>1314</v>
      </c>
      <c r="B464" s="47" t="s">
        <v>1107</v>
      </c>
      <c r="C464" s="47" t="s">
        <v>1315</v>
      </c>
      <c r="D464" s="47" t="s">
        <v>994</v>
      </c>
      <c r="E464" s="47">
        <v>7.4</v>
      </c>
      <c r="F464" s="47">
        <v>20</v>
      </c>
    </row>
    <row r="465" spans="1:6" x14ac:dyDescent="0.3">
      <c r="A465" s="47" t="s">
        <v>1314</v>
      </c>
      <c r="B465" s="47" t="s">
        <v>1072</v>
      </c>
      <c r="C465" s="47" t="s">
        <v>1315</v>
      </c>
      <c r="D465" s="47" t="s">
        <v>998</v>
      </c>
      <c r="E465" s="47">
        <v>6.8</v>
      </c>
      <c r="F465" s="47">
        <v>19</v>
      </c>
    </row>
    <row r="466" spans="1:6" x14ac:dyDescent="0.3">
      <c r="A466" s="47" t="s">
        <v>1314</v>
      </c>
      <c r="B466" s="47" t="s">
        <v>1046</v>
      </c>
      <c r="C466" s="47" t="s">
        <v>1315</v>
      </c>
      <c r="D466" s="47" t="s">
        <v>999</v>
      </c>
      <c r="E466" s="47">
        <v>5.0999999999999996</v>
      </c>
      <c r="F466" s="47">
        <v>14</v>
      </c>
    </row>
    <row r="467" spans="1:6" x14ac:dyDescent="0.3">
      <c r="A467" s="47" t="s">
        <v>1314</v>
      </c>
      <c r="B467" s="47" t="s">
        <v>1263</v>
      </c>
      <c r="C467" s="47" t="s">
        <v>1315</v>
      </c>
      <c r="D467" s="47" t="s">
        <v>1002</v>
      </c>
      <c r="E467" s="47">
        <v>10.199999999999999</v>
      </c>
      <c r="F467" s="47">
        <v>23</v>
      </c>
    </row>
    <row r="468" spans="1:6" x14ac:dyDescent="0.3">
      <c r="A468" s="47" t="s">
        <v>1316</v>
      </c>
      <c r="B468" s="47" t="s">
        <v>1065</v>
      </c>
      <c r="C468" s="47" t="s">
        <v>1317</v>
      </c>
      <c r="D468" s="47" t="s">
        <v>627</v>
      </c>
      <c r="E468" s="47">
        <v>4.8</v>
      </c>
      <c r="F468" s="47">
        <v>13</v>
      </c>
    </row>
    <row r="469" spans="1:6" x14ac:dyDescent="0.3">
      <c r="A469" s="47" t="s">
        <v>1316</v>
      </c>
      <c r="B469" s="47" t="s">
        <v>1060</v>
      </c>
      <c r="C469" s="47" t="s">
        <v>1317</v>
      </c>
      <c r="D469" s="47" t="s">
        <v>1006</v>
      </c>
      <c r="E469" s="47">
        <v>7.4</v>
      </c>
      <c r="F469" s="47">
        <v>27</v>
      </c>
    </row>
    <row r="470" spans="1:6" x14ac:dyDescent="0.3">
      <c r="A470" s="47" t="s">
        <v>1316</v>
      </c>
      <c r="B470" s="47" t="s">
        <v>1062</v>
      </c>
      <c r="C470" s="47" t="s">
        <v>1317</v>
      </c>
      <c r="D470" s="47" t="s">
        <v>1008</v>
      </c>
      <c r="E470" s="47">
        <v>4.7</v>
      </c>
      <c r="F470" s="47">
        <v>13</v>
      </c>
    </row>
    <row r="471" spans="1:6" x14ac:dyDescent="0.3">
      <c r="A471" s="47" t="s">
        <v>1316</v>
      </c>
      <c r="B471" s="47" t="s">
        <v>1080</v>
      </c>
      <c r="C471" s="47" t="s">
        <v>1317</v>
      </c>
      <c r="D471" s="47" t="s">
        <v>1318</v>
      </c>
      <c r="E471" s="47">
        <v>4.8</v>
      </c>
      <c r="F471" s="47">
        <v>15</v>
      </c>
    </row>
    <row r="472" spans="1:6" x14ac:dyDescent="0.3">
      <c r="A472" s="47" t="s">
        <v>1316</v>
      </c>
      <c r="B472" s="47" t="s">
        <v>1082</v>
      </c>
      <c r="C472" s="47" t="s">
        <v>1317</v>
      </c>
      <c r="D472" s="47" t="s">
        <v>1319</v>
      </c>
      <c r="E472" s="47">
        <v>4.4000000000000004</v>
      </c>
      <c r="F472" s="47">
        <v>14</v>
      </c>
    </row>
    <row r="473" spans="1:6" x14ac:dyDescent="0.3">
      <c r="A473" s="47" t="s">
        <v>1316</v>
      </c>
      <c r="B473" s="47" t="s">
        <v>1033</v>
      </c>
      <c r="C473" s="47" t="s">
        <v>1317</v>
      </c>
      <c r="D473" s="47" t="s">
        <v>1320</v>
      </c>
      <c r="E473" s="47">
        <v>7.2</v>
      </c>
      <c r="F473" s="47">
        <v>18</v>
      </c>
    </row>
    <row r="474" spans="1:6" x14ac:dyDescent="0.3">
      <c r="A474" s="47" t="s">
        <v>1316</v>
      </c>
      <c r="B474" s="47" t="s">
        <v>1084</v>
      </c>
      <c r="C474" s="47" t="s">
        <v>1317</v>
      </c>
      <c r="D474" s="47" t="s">
        <v>1011</v>
      </c>
      <c r="E474" s="47">
        <v>5.5</v>
      </c>
      <c r="F474" s="47">
        <v>16</v>
      </c>
    </row>
    <row r="475" spans="1:6" x14ac:dyDescent="0.3">
      <c r="A475" s="47" t="s">
        <v>1316</v>
      </c>
      <c r="B475" s="47" t="s">
        <v>1085</v>
      </c>
      <c r="C475" s="47" t="s">
        <v>1317</v>
      </c>
      <c r="D475" s="47" t="s">
        <v>1013</v>
      </c>
      <c r="E475" s="47">
        <v>5.2</v>
      </c>
      <c r="F475" s="47">
        <v>16</v>
      </c>
    </row>
    <row r="494" spans="1:14" x14ac:dyDescent="0.3">
      <c r="A494" s="47" t="s">
        <v>1021</v>
      </c>
    </row>
    <row r="495" spans="1:14" x14ac:dyDescent="0.3">
      <c r="A495" s="47" t="s">
        <v>1321</v>
      </c>
    </row>
    <row r="496" spans="1:14" ht="65.25" customHeight="1" x14ac:dyDescent="0.3">
      <c r="A496" s="305" t="s">
        <v>1322</v>
      </c>
      <c r="B496" s="305"/>
      <c r="C496" s="305"/>
      <c r="D496" s="305"/>
      <c r="E496" s="305"/>
      <c r="F496" s="305"/>
      <c r="G496" s="305"/>
      <c r="H496" s="305"/>
      <c r="I496" s="305"/>
      <c r="J496" s="305"/>
      <c r="K496" s="305"/>
      <c r="L496" s="305"/>
      <c r="M496" s="305"/>
      <c r="N496" s="305"/>
    </row>
    <row r="497" spans="1:14" ht="57" customHeight="1" x14ac:dyDescent="0.3">
      <c r="A497" s="305" t="s">
        <v>1323</v>
      </c>
      <c r="B497" s="305"/>
      <c r="C497" s="305"/>
      <c r="D497" s="305"/>
      <c r="E497" s="305"/>
      <c r="F497" s="305"/>
      <c r="G497" s="305"/>
      <c r="H497" s="305"/>
      <c r="I497" s="305"/>
      <c r="J497" s="305"/>
      <c r="K497" s="305"/>
      <c r="L497" s="305"/>
      <c r="M497" s="305"/>
      <c r="N497" s="305"/>
    </row>
    <row r="498" spans="1:14" ht="47.25" customHeight="1" x14ac:dyDescent="0.3">
      <c r="A498" s="305" t="s">
        <v>1324</v>
      </c>
      <c r="B498" s="305"/>
      <c r="C498" s="305"/>
      <c r="D498" s="305"/>
      <c r="E498" s="305"/>
      <c r="F498" s="305"/>
      <c r="G498" s="305"/>
      <c r="H498" s="305"/>
      <c r="I498" s="305"/>
      <c r="J498" s="305"/>
      <c r="K498" s="305"/>
      <c r="L498" s="305"/>
      <c r="M498" s="305"/>
      <c r="N498" s="305"/>
    </row>
    <row r="499" spans="1:14" ht="35.25" customHeight="1" x14ac:dyDescent="0.3">
      <c r="A499" s="305" t="s">
        <v>1325</v>
      </c>
      <c r="B499" s="305"/>
      <c r="C499" s="305"/>
      <c r="D499" s="305"/>
      <c r="E499" s="305"/>
      <c r="F499" s="305"/>
      <c r="G499" s="305"/>
      <c r="H499" s="305"/>
      <c r="I499" s="305"/>
      <c r="J499" s="305"/>
      <c r="K499" s="305"/>
      <c r="L499" s="305"/>
      <c r="M499" s="305"/>
      <c r="N499" s="305"/>
    </row>
    <row r="500" spans="1:14" ht="38.25" customHeight="1" x14ac:dyDescent="0.3">
      <c r="A500" s="305" t="s">
        <v>1326</v>
      </c>
      <c r="B500" s="305"/>
      <c r="C500" s="305"/>
      <c r="D500" s="305"/>
      <c r="E500" s="305"/>
      <c r="F500" s="305"/>
      <c r="G500" s="305"/>
      <c r="H500" s="305"/>
      <c r="I500" s="305"/>
      <c r="J500" s="305"/>
      <c r="K500" s="305"/>
      <c r="L500" s="305"/>
      <c r="M500" s="305"/>
      <c r="N500" s="305"/>
    </row>
    <row r="501" spans="1:14" ht="39" customHeight="1" x14ac:dyDescent="0.3">
      <c r="A501" s="306" t="s">
        <v>1327</v>
      </c>
      <c r="B501" s="306"/>
      <c r="C501" s="306"/>
      <c r="D501" s="306"/>
      <c r="E501" s="306"/>
      <c r="F501" s="306"/>
      <c r="G501" s="306"/>
      <c r="H501" s="306"/>
      <c r="I501" s="306"/>
      <c r="J501" s="306"/>
      <c r="K501" s="306"/>
      <c r="L501" s="306"/>
      <c r="M501" s="306"/>
      <c r="N501" s="306"/>
    </row>
    <row r="502" spans="1:14" ht="68.25" customHeight="1" x14ac:dyDescent="0.3">
      <c r="A502" s="305" t="s">
        <v>1328</v>
      </c>
      <c r="B502" s="305"/>
      <c r="C502" s="305"/>
      <c r="D502" s="305"/>
      <c r="E502" s="305"/>
      <c r="F502" s="305"/>
      <c r="G502" s="305"/>
      <c r="H502" s="305"/>
      <c r="I502" s="305"/>
      <c r="J502" s="305"/>
      <c r="K502" s="305"/>
      <c r="L502" s="305"/>
      <c r="M502" s="305"/>
      <c r="N502" s="305"/>
    </row>
  </sheetData>
  <mergeCells count="7">
    <mergeCell ref="A502:N502"/>
    <mergeCell ref="A496:N496"/>
    <mergeCell ref="A497:N497"/>
    <mergeCell ref="A498:N498"/>
    <mergeCell ref="A499:N499"/>
    <mergeCell ref="A500:N500"/>
    <mergeCell ref="A501:N501"/>
  </mergeCells>
  <hyperlinks>
    <hyperlink ref="A3" r:id="rId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33"/>
  <sheetViews>
    <sheetView workbookViewId="0">
      <selection activeCell="G3" sqref="G3"/>
    </sheetView>
  </sheetViews>
  <sheetFormatPr defaultRowHeight="14.4" x14ac:dyDescent="0.3"/>
  <cols>
    <col min="1" max="1" width="6.6640625" style="47" customWidth="1"/>
    <col min="2" max="2" width="26.88671875" style="47" customWidth="1"/>
    <col min="3" max="3" width="0.6640625" style="47" customWidth="1"/>
    <col min="4" max="4" width="1" style="47" customWidth="1"/>
    <col min="5" max="5" width="6.6640625" style="47" customWidth="1"/>
    <col min="6" max="6" width="3.6640625" style="47" customWidth="1"/>
    <col min="7" max="12" width="11.44140625" style="47" customWidth="1"/>
    <col min="13" max="256" width="9.109375" style="47"/>
    <col min="257" max="257" width="6.6640625" style="47" customWidth="1"/>
    <col min="258" max="258" width="26.88671875" style="47" customWidth="1"/>
    <col min="259" max="259" width="0.6640625" style="47" customWidth="1"/>
    <col min="260" max="260" width="1" style="47" customWidth="1"/>
    <col min="261" max="261" width="6.6640625" style="47" customWidth="1"/>
    <col min="262" max="262" width="3.6640625" style="47" customWidth="1"/>
    <col min="263" max="268" width="11.44140625" style="47" customWidth="1"/>
    <col min="269" max="512" width="9.109375" style="47"/>
    <col min="513" max="513" width="6.6640625" style="47" customWidth="1"/>
    <col min="514" max="514" width="26.88671875" style="47" customWidth="1"/>
    <col min="515" max="515" width="0.6640625" style="47" customWidth="1"/>
    <col min="516" max="516" width="1" style="47" customWidth="1"/>
    <col min="517" max="517" width="6.6640625" style="47" customWidth="1"/>
    <col min="518" max="518" width="3.6640625" style="47" customWidth="1"/>
    <col min="519" max="524" width="11.44140625" style="47" customWidth="1"/>
    <col min="525" max="768" width="9.109375" style="47"/>
    <col min="769" max="769" width="6.6640625" style="47" customWidth="1"/>
    <col min="770" max="770" width="26.88671875" style="47" customWidth="1"/>
    <col min="771" max="771" width="0.6640625" style="47" customWidth="1"/>
    <col min="772" max="772" width="1" style="47" customWidth="1"/>
    <col min="773" max="773" width="6.6640625" style="47" customWidth="1"/>
    <col min="774" max="774" width="3.6640625" style="47" customWidth="1"/>
    <col min="775" max="780" width="11.44140625" style="47" customWidth="1"/>
    <col min="781" max="1024" width="9.109375" style="47"/>
    <col min="1025" max="1025" width="6.6640625" style="47" customWidth="1"/>
    <col min="1026" max="1026" width="26.88671875" style="47" customWidth="1"/>
    <col min="1027" max="1027" width="0.6640625" style="47" customWidth="1"/>
    <col min="1028" max="1028" width="1" style="47" customWidth="1"/>
    <col min="1029" max="1029" width="6.6640625" style="47" customWidth="1"/>
    <col min="1030" max="1030" width="3.6640625" style="47" customWidth="1"/>
    <col min="1031" max="1036" width="11.44140625" style="47" customWidth="1"/>
    <col min="1037" max="1280" width="9.109375" style="47"/>
    <col min="1281" max="1281" width="6.6640625" style="47" customWidth="1"/>
    <col min="1282" max="1282" width="26.88671875" style="47" customWidth="1"/>
    <col min="1283" max="1283" width="0.6640625" style="47" customWidth="1"/>
    <col min="1284" max="1284" width="1" style="47" customWidth="1"/>
    <col min="1285" max="1285" width="6.6640625" style="47" customWidth="1"/>
    <col min="1286" max="1286" width="3.6640625" style="47" customWidth="1"/>
    <col min="1287" max="1292" width="11.44140625" style="47" customWidth="1"/>
    <col min="1293" max="1536" width="9.109375" style="47"/>
    <col min="1537" max="1537" width="6.6640625" style="47" customWidth="1"/>
    <col min="1538" max="1538" width="26.88671875" style="47" customWidth="1"/>
    <col min="1539" max="1539" width="0.6640625" style="47" customWidth="1"/>
    <col min="1540" max="1540" width="1" style="47" customWidth="1"/>
    <col min="1541" max="1541" width="6.6640625" style="47" customWidth="1"/>
    <col min="1542" max="1542" width="3.6640625" style="47" customWidth="1"/>
    <col min="1543" max="1548" width="11.44140625" style="47" customWidth="1"/>
    <col min="1549" max="1792" width="9.109375" style="47"/>
    <col min="1793" max="1793" width="6.6640625" style="47" customWidth="1"/>
    <col min="1794" max="1794" width="26.88671875" style="47" customWidth="1"/>
    <col min="1795" max="1795" width="0.6640625" style="47" customWidth="1"/>
    <col min="1796" max="1796" width="1" style="47" customWidth="1"/>
    <col min="1797" max="1797" width="6.6640625" style="47" customWidth="1"/>
    <col min="1798" max="1798" width="3.6640625" style="47" customWidth="1"/>
    <col min="1799" max="1804" width="11.44140625" style="47" customWidth="1"/>
    <col min="1805" max="2048" width="9.109375" style="47"/>
    <col min="2049" max="2049" width="6.6640625" style="47" customWidth="1"/>
    <col min="2050" max="2050" width="26.88671875" style="47" customWidth="1"/>
    <col min="2051" max="2051" width="0.6640625" style="47" customWidth="1"/>
    <col min="2052" max="2052" width="1" style="47" customWidth="1"/>
    <col min="2053" max="2053" width="6.6640625" style="47" customWidth="1"/>
    <col min="2054" max="2054" width="3.6640625" style="47" customWidth="1"/>
    <col min="2055" max="2060" width="11.44140625" style="47" customWidth="1"/>
    <col min="2061" max="2304" width="9.109375" style="47"/>
    <col min="2305" max="2305" width="6.6640625" style="47" customWidth="1"/>
    <col min="2306" max="2306" width="26.88671875" style="47" customWidth="1"/>
    <col min="2307" max="2307" width="0.6640625" style="47" customWidth="1"/>
    <col min="2308" max="2308" width="1" style="47" customWidth="1"/>
    <col min="2309" max="2309" width="6.6640625" style="47" customWidth="1"/>
    <col min="2310" max="2310" width="3.6640625" style="47" customWidth="1"/>
    <col min="2311" max="2316" width="11.44140625" style="47" customWidth="1"/>
    <col min="2317" max="2560" width="9.109375" style="47"/>
    <col min="2561" max="2561" width="6.6640625" style="47" customWidth="1"/>
    <col min="2562" max="2562" width="26.88671875" style="47" customWidth="1"/>
    <col min="2563" max="2563" width="0.6640625" style="47" customWidth="1"/>
    <col min="2564" max="2564" width="1" style="47" customWidth="1"/>
    <col min="2565" max="2565" width="6.6640625" style="47" customWidth="1"/>
    <col min="2566" max="2566" width="3.6640625" style="47" customWidth="1"/>
    <col min="2567" max="2572" width="11.44140625" style="47" customWidth="1"/>
    <col min="2573" max="2816" width="9.109375" style="47"/>
    <col min="2817" max="2817" width="6.6640625" style="47" customWidth="1"/>
    <col min="2818" max="2818" width="26.88671875" style="47" customWidth="1"/>
    <col min="2819" max="2819" width="0.6640625" style="47" customWidth="1"/>
    <col min="2820" max="2820" width="1" style="47" customWidth="1"/>
    <col min="2821" max="2821" width="6.6640625" style="47" customWidth="1"/>
    <col min="2822" max="2822" width="3.6640625" style="47" customWidth="1"/>
    <col min="2823" max="2828" width="11.44140625" style="47" customWidth="1"/>
    <col min="2829" max="3072" width="9.109375" style="47"/>
    <col min="3073" max="3073" width="6.6640625" style="47" customWidth="1"/>
    <col min="3074" max="3074" width="26.88671875" style="47" customWidth="1"/>
    <col min="3075" max="3075" width="0.6640625" style="47" customWidth="1"/>
    <col min="3076" max="3076" width="1" style="47" customWidth="1"/>
    <col min="3077" max="3077" width="6.6640625" style="47" customWidth="1"/>
    <col min="3078" max="3078" width="3.6640625" style="47" customWidth="1"/>
    <col min="3079" max="3084" width="11.44140625" style="47" customWidth="1"/>
    <col min="3085" max="3328" width="9.109375" style="47"/>
    <col min="3329" max="3329" width="6.6640625" style="47" customWidth="1"/>
    <col min="3330" max="3330" width="26.88671875" style="47" customWidth="1"/>
    <col min="3331" max="3331" width="0.6640625" style="47" customWidth="1"/>
    <col min="3332" max="3332" width="1" style="47" customWidth="1"/>
    <col min="3333" max="3333" width="6.6640625" style="47" customWidth="1"/>
    <col min="3334" max="3334" width="3.6640625" style="47" customWidth="1"/>
    <col min="3335" max="3340" width="11.44140625" style="47" customWidth="1"/>
    <col min="3341" max="3584" width="9.109375" style="47"/>
    <col min="3585" max="3585" width="6.6640625" style="47" customWidth="1"/>
    <col min="3586" max="3586" width="26.88671875" style="47" customWidth="1"/>
    <col min="3587" max="3587" width="0.6640625" style="47" customWidth="1"/>
    <col min="3588" max="3588" width="1" style="47" customWidth="1"/>
    <col min="3589" max="3589" width="6.6640625" style="47" customWidth="1"/>
    <col min="3590" max="3590" width="3.6640625" style="47" customWidth="1"/>
    <col min="3591" max="3596" width="11.44140625" style="47" customWidth="1"/>
    <col min="3597" max="3840" width="9.109375" style="47"/>
    <col min="3841" max="3841" width="6.6640625" style="47" customWidth="1"/>
    <col min="3842" max="3842" width="26.88671875" style="47" customWidth="1"/>
    <col min="3843" max="3843" width="0.6640625" style="47" customWidth="1"/>
    <col min="3844" max="3844" width="1" style="47" customWidth="1"/>
    <col min="3845" max="3845" width="6.6640625" style="47" customWidth="1"/>
    <col min="3846" max="3846" width="3.6640625" style="47" customWidth="1"/>
    <col min="3847" max="3852" width="11.44140625" style="47" customWidth="1"/>
    <col min="3853" max="4096" width="9.109375" style="47"/>
    <col min="4097" max="4097" width="6.6640625" style="47" customWidth="1"/>
    <col min="4098" max="4098" width="26.88671875" style="47" customWidth="1"/>
    <col min="4099" max="4099" width="0.6640625" style="47" customWidth="1"/>
    <col min="4100" max="4100" width="1" style="47" customWidth="1"/>
    <col min="4101" max="4101" width="6.6640625" style="47" customWidth="1"/>
    <col min="4102" max="4102" width="3.6640625" style="47" customWidth="1"/>
    <col min="4103" max="4108" width="11.44140625" style="47" customWidth="1"/>
    <col min="4109" max="4352" width="9.109375" style="47"/>
    <col min="4353" max="4353" width="6.6640625" style="47" customWidth="1"/>
    <col min="4354" max="4354" width="26.88671875" style="47" customWidth="1"/>
    <col min="4355" max="4355" width="0.6640625" style="47" customWidth="1"/>
    <col min="4356" max="4356" width="1" style="47" customWidth="1"/>
    <col min="4357" max="4357" width="6.6640625" style="47" customWidth="1"/>
    <col min="4358" max="4358" width="3.6640625" style="47" customWidth="1"/>
    <col min="4359" max="4364" width="11.44140625" style="47" customWidth="1"/>
    <col min="4365" max="4608" width="9.109375" style="47"/>
    <col min="4609" max="4609" width="6.6640625" style="47" customWidth="1"/>
    <col min="4610" max="4610" width="26.88671875" style="47" customWidth="1"/>
    <col min="4611" max="4611" width="0.6640625" style="47" customWidth="1"/>
    <col min="4612" max="4612" width="1" style="47" customWidth="1"/>
    <col min="4613" max="4613" width="6.6640625" style="47" customWidth="1"/>
    <col min="4614" max="4614" width="3.6640625" style="47" customWidth="1"/>
    <col min="4615" max="4620" width="11.44140625" style="47" customWidth="1"/>
    <col min="4621" max="4864" width="9.109375" style="47"/>
    <col min="4865" max="4865" width="6.6640625" style="47" customWidth="1"/>
    <col min="4866" max="4866" width="26.88671875" style="47" customWidth="1"/>
    <col min="4867" max="4867" width="0.6640625" style="47" customWidth="1"/>
    <col min="4868" max="4868" width="1" style="47" customWidth="1"/>
    <col min="4869" max="4869" width="6.6640625" style="47" customWidth="1"/>
    <col min="4870" max="4870" width="3.6640625" style="47" customWidth="1"/>
    <col min="4871" max="4876" width="11.44140625" style="47" customWidth="1"/>
    <col min="4877" max="5120" width="9.109375" style="47"/>
    <col min="5121" max="5121" width="6.6640625" style="47" customWidth="1"/>
    <col min="5122" max="5122" width="26.88671875" style="47" customWidth="1"/>
    <col min="5123" max="5123" width="0.6640625" style="47" customWidth="1"/>
    <col min="5124" max="5124" width="1" style="47" customWidth="1"/>
    <col min="5125" max="5125" width="6.6640625" style="47" customWidth="1"/>
    <col min="5126" max="5126" width="3.6640625" style="47" customWidth="1"/>
    <col min="5127" max="5132" width="11.44140625" style="47" customWidth="1"/>
    <col min="5133" max="5376" width="9.109375" style="47"/>
    <col min="5377" max="5377" width="6.6640625" style="47" customWidth="1"/>
    <col min="5378" max="5378" width="26.88671875" style="47" customWidth="1"/>
    <col min="5379" max="5379" width="0.6640625" style="47" customWidth="1"/>
    <col min="5380" max="5380" width="1" style="47" customWidth="1"/>
    <col min="5381" max="5381" width="6.6640625" style="47" customWidth="1"/>
    <col min="5382" max="5382" width="3.6640625" style="47" customWidth="1"/>
    <col min="5383" max="5388" width="11.44140625" style="47" customWidth="1"/>
    <col min="5389" max="5632" width="9.109375" style="47"/>
    <col min="5633" max="5633" width="6.6640625" style="47" customWidth="1"/>
    <col min="5634" max="5634" width="26.88671875" style="47" customWidth="1"/>
    <col min="5635" max="5635" width="0.6640625" style="47" customWidth="1"/>
    <col min="5636" max="5636" width="1" style="47" customWidth="1"/>
    <col min="5637" max="5637" width="6.6640625" style="47" customWidth="1"/>
    <col min="5638" max="5638" width="3.6640625" style="47" customWidth="1"/>
    <col min="5639" max="5644" width="11.44140625" style="47" customWidth="1"/>
    <col min="5645" max="5888" width="9.109375" style="47"/>
    <col min="5889" max="5889" width="6.6640625" style="47" customWidth="1"/>
    <col min="5890" max="5890" width="26.88671875" style="47" customWidth="1"/>
    <col min="5891" max="5891" width="0.6640625" style="47" customWidth="1"/>
    <col min="5892" max="5892" width="1" style="47" customWidth="1"/>
    <col min="5893" max="5893" width="6.6640625" style="47" customWidth="1"/>
    <col min="5894" max="5894" width="3.6640625" style="47" customWidth="1"/>
    <col min="5895" max="5900" width="11.44140625" style="47" customWidth="1"/>
    <col min="5901" max="6144" width="9.109375" style="47"/>
    <col min="6145" max="6145" width="6.6640625" style="47" customWidth="1"/>
    <col min="6146" max="6146" width="26.88671875" style="47" customWidth="1"/>
    <col min="6147" max="6147" width="0.6640625" style="47" customWidth="1"/>
    <col min="6148" max="6148" width="1" style="47" customWidth="1"/>
    <col min="6149" max="6149" width="6.6640625" style="47" customWidth="1"/>
    <col min="6150" max="6150" width="3.6640625" style="47" customWidth="1"/>
    <col min="6151" max="6156" width="11.44140625" style="47" customWidth="1"/>
    <col min="6157" max="6400" width="9.109375" style="47"/>
    <col min="6401" max="6401" width="6.6640625" style="47" customWidth="1"/>
    <col min="6402" max="6402" width="26.88671875" style="47" customWidth="1"/>
    <col min="6403" max="6403" width="0.6640625" style="47" customWidth="1"/>
    <col min="6404" max="6404" width="1" style="47" customWidth="1"/>
    <col min="6405" max="6405" width="6.6640625" style="47" customWidth="1"/>
    <col min="6406" max="6406" width="3.6640625" style="47" customWidth="1"/>
    <col min="6407" max="6412" width="11.44140625" style="47" customWidth="1"/>
    <col min="6413" max="6656" width="9.109375" style="47"/>
    <col min="6657" max="6657" width="6.6640625" style="47" customWidth="1"/>
    <col min="6658" max="6658" width="26.88671875" style="47" customWidth="1"/>
    <col min="6659" max="6659" width="0.6640625" style="47" customWidth="1"/>
    <col min="6660" max="6660" width="1" style="47" customWidth="1"/>
    <col min="6661" max="6661" width="6.6640625" style="47" customWidth="1"/>
    <col min="6662" max="6662" width="3.6640625" style="47" customWidth="1"/>
    <col min="6663" max="6668" width="11.44140625" style="47" customWidth="1"/>
    <col min="6669" max="6912" width="9.109375" style="47"/>
    <col min="6913" max="6913" width="6.6640625" style="47" customWidth="1"/>
    <col min="6914" max="6914" width="26.88671875" style="47" customWidth="1"/>
    <col min="6915" max="6915" width="0.6640625" style="47" customWidth="1"/>
    <col min="6916" max="6916" width="1" style="47" customWidth="1"/>
    <col min="6917" max="6917" width="6.6640625" style="47" customWidth="1"/>
    <col min="6918" max="6918" width="3.6640625" style="47" customWidth="1"/>
    <col min="6919" max="6924" width="11.44140625" style="47" customWidth="1"/>
    <col min="6925" max="7168" width="9.109375" style="47"/>
    <col min="7169" max="7169" width="6.6640625" style="47" customWidth="1"/>
    <col min="7170" max="7170" width="26.88671875" style="47" customWidth="1"/>
    <col min="7171" max="7171" width="0.6640625" style="47" customWidth="1"/>
    <col min="7172" max="7172" width="1" style="47" customWidth="1"/>
    <col min="7173" max="7173" width="6.6640625" style="47" customWidth="1"/>
    <col min="7174" max="7174" width="3.6640625" style="47" customWidth="1"/>
    <col min="7175" max="7180" width="11.44140625" style="47" customWidth="1"/>
    <col min="7181" max="7424" width="9.109375" style="47"/>
    <col min="7425" max="7425" width="6.6640625" style="47" customWidth="1"/>
    <col min="7426" max="7426" width="26.88671875" style="47" customWidth="1"/>
    <col min="7427" max="7427" width="0.6640625" style="47" customWidth="1"/>
    <col min="7428" max="7428" width="1" style="47" customWidth="1"/>
    <col min="7429" max="7429" width="6.6640625" style="47" customWidth="1"/>
    <col min="7430" max="7430" width="3.6640625" style="47" customWidth="1"/>
    <col min="7431" max="7436" width="11.44140625" style="47" customWidth="1"/>
    <col min="7437" max="7680" width="9.109375" style="47"/>
    <col min="7681" max="7681" width="6.6640625" style="47" customWidth="1"/>
    <col min="7682" max="7682" width="26.88671875" style="47" customWidth="1"/>
    <col min="7683" max="7683" width="0.6640625" style="47" customWidth="1"/>
    <col min="7684" max="7684" width="1" style="47" customWidth="1"/>
    <col min="7685" max="7685" width="6.6640625" style="47" customWidth="1"/>
    <col min="7686" max="7686" width="3.6640625" style="47" customWidth="1"/>
    <col min="7687" max="7692" width="11.44140625" style="47" customWidth="1"/>
    <col min="7693" max="7936" width="9.109375" style="47"/>
    <col min="7937" max="7937" width="6.6640625" style="47" customWidth="1"/>
    <col min="7938" max="7938" width="26.88671875" style="47" customWidth="1"/>
    <col min="7939" max="7939" width="0.6640625" style="47" customWidth="1"/>
    <col min="7940" max="7940" width="1" style="47" customWidth="1"/>
    <col min="7941" max="7941" width="6.6640625" style="47" customWidth="1"/>
    <col min="7942" max="7942" width="3.6640625" style="47" customWidth="1"/>
    <col min="7943" max="7948" width="11.44140625" style="47" customWidth="1"/>
    <col min="7949" max="8192" width="9.109375" style="47"/>
    <col min="8193" max="8193" width="6.6640625" style="47" customWidth="1"/>
    <col min="8194" max="8194" width="26.88671875" style="47" customWidth="1"/>
    <col min="8195" max="8195" width="0.6640625" style="47" customWidth="1"/>
    <col min="8196" max="8196" width="1" style="47" customWidth="1"/>
    <col min="8197" max="8197" width="6.6640625" style="47" customWidth="1"/>
    <col min="8198" max="8198" width="3.6640625" style="47" customWidth="1"/>
    <col min="8199" max="8204" width="11.44140625" style="47" customWidth="1"/>
    <col min="8205" max="8448" width="9.109375" style="47"/>
    <col min="8449" max="8449" width="6.6640625" style="47" customWidth="1"/>
    <col min="8450" max="8450" width="26.88671875" style="47" customWidth="1"/>
    <col min="8451" max="8451" width="0.6640625" style="47" customWidth="1"/>
    <col min="8452" max="8452" width="1" style="47" customWidth="1"/>
    <col min="8453" max="8453" width="6.6640625" style="47" customWidth="1"/>
    <col min="8454" max="8454" width="3.6640625" style="47" customWidth="1"/>
    <col min="8455" max="8460" width="11.44140625" style="47" customWidth="1"/>
    <col min="8461" max="8704" width="9.109375" style="47"/>
    <col min="8705" max="8705" width="6.6640625" style="47" customWidth="1"/>
    <col min="8706" max="8706" width="26.88671875" style="47" customWidth="1"/>
    <col min="8707" max="8707" width="0.6640625" style="47" customWidth="1"/>
    <col min="8708" max="8708" width="1" style="47" customWidth="1"/>
    <col min="8709" max="8709" width="6.6640625" style="47" customWidth="1"/>
    <col min="8710" max="8710" width="3.6640625" style="47" customWidth="1"/>
    <col min="8711" max="8716" width="11.44140625" style="47" customWidth="1"/>
    <col min="8717" max="8960" width="9.109375" style="47"/>
    <col min="8961" max="8961" width="6.6640625" style="47" customWidth="1"/>
    <col min="8962" max="8962" width="26.88671875" style="47" customWidth="1"/>
    <col min="8963" max="8963" width="0.6640625" style="47" customWidth="1"/>
    <col min="8964" max="8964" width="1" style="47" customWidth="1"/>
    <col min="8965" max="8965" width="6.6640625" style="47" customWidth="1"/>
    <col min="8966" max="8966" width="3.6640625" style="47" customWidth="1"/>
    <col min="8967" max="8972" width="11.44140625" style="47" customWidth="1"/>
    <col min="8973" max="9216" width="9.109375" style="47"/>
    <col min="9217" max="9217" width="6.6640625" style="47" customWidth="1"/>
    <col min="9218" max="9218" width="26.88671875" style="47" customWidth="1"/>
    <col min="9219" max="9219" width="0.6640625" style="47" customWidth="1"/>
    <col min="9220" max="9220" width="1" style="47" customWidth="1"/>
    <col min="9221" max="9221" width="6.6640625" style="47" customWidth="1"/>
    <col min="9222" max="9222" width="3.6640625" style="47" customWidth="1"/>
    <col min="9223" max="9228" width="11.44140625" style="47" customWidth="1"/>
    <col min="9229" max="9472" width="9.109375" style="47"/>
    <col min="9473" max="9473" width="6.6640625" style="47" customWidth="1"/>
    <col min="9474" max="9474" width="26.88671875" style="47" customWidth="1"/>
    <col min="9475" max="9475" width="0.6640625" style="47" customWidth="1"/>
    <col min="9476" max="9476" width="1" style="47" customWidth="1"/>
    <col min="9477" max="9477" width="6.6640625" style="47" customWidth="1"/>
    <col min="9478" max="9478" width="3.6640625" style="47" customWidth="1"/>
    <col min="9479" max="9484" width="11.44140625" style="47" customWidth="1"/>
    <col min="9485" max="9728" width="9.109375" style="47"/>
    <col min="9729" max="9729" width="6.6640625" style="47" customWidth="1"/>
    <col min="9730" max="9730" width="26.88671875" style="47" customWidth="1"/>
    <col min="9731" max="9731" width="0.6640625" style="47" customWidth="1"/>
    <col min="9732" max="9732" width="1" style="47" customWidth="1"/>
    <col min="9733" max="9733" width="6.6640625" style="47" customWidth="1"/>
    <col min="9734" max="9734" width="3.6640625" style="47" customWidth="1"/>
    <col min="9735" max="9740" width="11.44140625" style="47" customWidth="1"/>
    <col min="9741" max="9984" width="9.109375" style="47"/>
    <col min="9985" max="9985" width="6.6640625" style="47" customWidth="1"/>
    <col min="9986" max="9986" width="26.88671875" style="47" customWidth="1"/>
    <col min="9987" max="9987" width="0.6640625" style="47" customWidth="1"/>
    <col min="9988" max="9988" width="1" style="47" customWidth="1"/>
    <col min="9989" max="9989" width="6.6640625" style="47" customWidth="1"/>
    <col min="9990" max="9990" width="3.6640625" style="47" customWidth="1"/>
    <col min="9991" max="9996" width="11.44140625" style="47" customWidth="1"/>
    <col min="9997" max="10240" width="9.109375" style="47"/>
    <col min="10241" max="10241" width="6.6640625" style="47" customWidth="1"/>
    <col min="10242" max="10242" width="26.88671875" style="47" customWidth="1"/>
    <col min="10243" max="10243" width="0.6640625" style="47" customWidth="1"/>
    <col min="10244" max="10244" width="1" style="47" customWidth="1"/>
    <col min="10245" max="10245" width="6.6640625" style="47" customWidth="1"/>
    <col min="10246" max="10246" width="3.6640625" style="47" customWidth="1"/>
    <col min="10247" max="10252" width="11.44140625" style="47" customWidth="1"/>
    <col min="10253" max="10496" width="9.109375" style="47"/>
    <col min="10497" max="10497" width="6.6640625" style="47" customWidth="1"/>
    <col min="10498" max="10498" width="26.88671875" style="47" customWidth="1"/>
    <col min="10499" max="10499" width="0.6640625" style="47" customWidth="1"/>
    <col min="10500" max="10500" width="1" style="47" customWidth="1"/>
    <col min="10501" max="10501" width="6.6640625" style="47" customWidth="1"/>
    <col min="10502" max="10502" width="3.6640625" style="47" customWidth="1"/>
    <col min="10503" max="10508" width="11.44140625" style="47" customWidth="1"/>
    <col min="10509" max="10752" width="9.109375" style="47"/>
    <col min="10753" max="10753" width="6.6640625" style="47" customWidth="1"/>
    <col min="10754" max="10754" width="26.88671875" style="47" customWidth="1"/>
    <col min="10755" max="10755" width="0.6640625" style="47" customWidth="1"/>
    <col min="10756" max="10756" width="1" style="47" customWidth="1"/>
    <col min="10757" max="10757" width="6.6640625" style="47" customWidth="1"/>
    <col min="10758" max="10758" width="3.6640625" style="47" customWidth="1"/>
    <col min="10759" max="10764" width="11.44140625" style="47" customWidth="1"/>
    <col min="10765" max="11008" width="9.109375" style="47"/>
    <col min="11009" max="11009" width="6.6640625" style="47" customWidth="1"/>
    <col min="11010" max="11010" width="26.88671875" style="47" customWidth="1"/>
    <col min="11011" max="11011" width="0.6640625" style="47" customWidth="1"/>
    <col min="11012" max="11012" width="1" style="47" customWidth="1"/>
    <col min="11013" max="11013" width="6.6640625" style="47" customWidth="1"/>
    <col min="11014" max="11014" width="3.6640625" style="47" customWidth="1"/>
    <col min="11015" max="11020" width="11.44140625" style="47" customWidth="1"/>
    <col min="11021" max="11264" width="9.109375" style="47"/>
    <col min="11265" max="11265" width="6.6640625" style="47" customWidth="1"/>
    <col min="11266" max="11266" width="26.88671875" style="47" customWidth="1"/>
    <col min="11267" max="11267" width="0.6640625" style="47" customWidth="1"/>
    <col min="11268" max="11268" width="1" style="47" customWidth="1"/>
    <col min="11269" max="11269" width="6.6640625" style="47" customWidth="1"/>
    <col min="11270" max="11270" width="3.6640625" style="47" customWidth="1"/>
    <col min="11271" max="11276" width="11.44140625" style="47" customWidth="1"/>
    <col min="11277" max="11520" width="9.109375" style="47"/>
    <col min="11521" max="11521" width="6.6640625" style="47" customWidth="1"/>
    <col min="11522" max="11522" width="26.88671875" style="47" customWidth="1"/>
    <col min="11523" max="11523" width="0.6640625" style="47" customWidth="1"/>
    <col min="11524" max="11524" width="1" style="47" customWidth="1"/>
    <col min="11525" max="11525" width="6.6640625" style="47" customWidth="1"/>
    <col min="11526" max="11526" width="3.6640625" style="47" customWidth="1"/>
    <col min="11527" max="11532" width="11.44140625" style="47" customWidth="1"/>
    <col min="11533" max="11776" width="9.109375" style="47"/>
    <col min="11777" max="11777" width="6.6640625" style="47" customWidth="1"/>
    <col min="11778" max="11778" width="26.88671875" style="47" customWidth="1"/>
    <col min="11779" max="11779" width="0.6640625" style="47" customWidth="1"/>
    <col min="11780" max="11780" width="1" style="47" customWidth="1"/>
    <col min="11781" max="11781" width="6.6640625" style="47" customWidth="1"/>
    <col min="11782" max="11782" width="3.6640625" style="47" customWidth="1"/>
    <col min="11783" max="11788" width="11.44140625" style="47" customWidth="1"/>
    <col min="11789" max="12032" width="9.109375" style="47"/>
    <col min="12033" max="12033" width="6.6640625" style="47" customWidth="1"/>
    <col min="12034" max="12034" width="26.88671875" style="47" customWidth="1"/>
    <col min="12035" max="12035" width="0.6640625" style="47" customWidth="1"/>
    <col min="12036" max="12036" width="1" style="47" customWidth="1"/>
    <col min="12037" max="12037" width="6.6640625" style="47" customWidth="1"/>
    <col min="12038" max="12038" width="3.6640625" style="47" customWidth="1"/>
    <col min="12039" max="12044" width="11.44140625" style="47" customWidth="1"/>
    <col min="12045" max="12288" width="9.109375" style="47"/>
    <col min="12289" max="12289" width="6.6640625" style="47" customWidth="1"/>
    <col min="12290" max="12290" width="26.88671875" style="47" customWidth="1"/>
    <col min="12291" max="12291" width="0.6640625" style="47" customWidth="1"/>
    <col min="12292" max="12292" width="1" style="47" customWidth="1"/>
    <col min="12293" max="12293" width="6.6640625" style="47" customWidth="1"/>
    <col min="12294" max="12294" width="3.6640625" style="47" customWidth="1"/>
    <col min="12295" max="12300" width="11.44140625" style="47" customWidth="1"/>
    <col min="12301" max="12544" width="9.109375" style="47"/>
    <col min="12545" max="12545" width="6.6640625" style="47" customWidth="1"/>
    <col min="12546" max="12546" width="26.88671875" style="47" customWidth="1"/>
    <col min="12547" max="12547" width="0.6640625" style="47" customWidth="1"/>
    <col min="12548" max="12548" width="1" style="47" customWidth="1"/>
    <col min="12549" max="12549" width="6.6640625" style="47" customWidth="1"/>
    <col min="12550" max="12550" width="3.6640625" style="47" customWidth="1"/>
    <col min="12551" max="12556" width="11.44140625" style="47" customWidth="1"/>
    <col min="12557" max="12800" width="9.109375" style="47"/>
    <col min="12801" max="12801" width="6.6640625" style="47" customWidth="1"/>
    <col min="12802" max="12802" width="26.88671875" style="47" customWidth="1"/>
    <col min="12803" max="12803" width="0.6640625" style="47" customWidth="1"/>
    <col min="12804" max="12804" width="1" style="47" customWidth="1"/>
    <col min="12805" max="12805" width="6.6640625" style="47" customWidth="1"/>
    <col min="12806" max="12806" width="3.6640625" style="47" customWidth="1"/>
    <col min="12807" max="12812" width="11.44140625" style="47" customWidth="1"/>
    <col min="12813" max="13056" width="9.109375" style="47"/>
    <col min="13057" max="13057" width="6.6640625" style="47" customWidth="1"/>
    <col min="13058" max="13058" width="26.88671875" style="47" customWidth="1"/>
    <col min="13059" max="13059" width="0.6640625" style="47" customWidth="1"/>
    <col min="13060" max="13060" width="1" style="47" customWidth="1"/>
    <col min="13061" max="13061" width="6.6640625" style="47" customWidth="1"/>
    <col min="13062" max="13062" width="3.6640625" style="47" customWidth="1"/>
    <col min="13063" max="13068" width="11.44140625" style="47" customWidth="1"/>
    <col min="13069" max="13312" width="9.109375" style="47"/>
    <col min="13313" max="13313" width="6.6640625" style="47" customWidth="1"/>
    <col min="13314" max="13314" width="26.88671875" style="47" customWidth="1"/>
    <col min="13315" max="13315" width="0.6640625" style="47" customWidth="1"/>
    <col min="13316" max="13316" width="1" style="47" customWidth="1"/>
    <col min="13317" max="13317" width="6.6640625" style="47" customWidth="1"/>
    <col min="13318" max="13318" width="3.6640625" style="47" customWidth="1"/>
    <col min="13319" max="13324" width="11.44140625" style="47" customWidth="1"/>
    <col min="13325" max="13568" width="9.109375" style="47"/>
    <col min="13569" max="13569" width="6.6640625" style="47" customWidth="1"/>
    <col min="13570" max="13570" width="26.88671875" style="47" customWidth="1"/>
    <col min="13571" max="13571" width="0.6640625" style="47" customWidth="1"/>
    <col min="13572" max="13572" width="1" style="47" customWidth="1"/>
    <col min="13573" max="13573" width="6.6640625" style="47" customWidth="1"/>
    <col min="13574" max="13574" width="3.6640625" style="47" customWidth="1"/>
    <col min="13575" max="13580" width="11.44140625" style="47" customWidth="1"/>
    <col min="13581" max="13824" width="9.109375" style="47"/>
    <col min="13825" max="13825" width="6.6640625" style="47" customWidth="1"/>
    <col min="13826" max="13826" width="26.88671875" style="47" customWidth="1"/>
    <col min="13827" max="13827" width="0.6640625" style="47" customWidth="1"/>
    <col min="13828" max="13828" width="1" style="47" customWidth="1"/>
    <col min="13829" max="13829" width="6.6640625" style="47" customWidth="1"/>
    <col min="13830" max="13830" width="3.6640625" style="47" customWidth="1"/>
    <col min="13831" max="13836" width="11.44140625" style="47" customWidth="1"/>
    <col min="13837" max="14080" width="9.109375" style="47"/>
    <col min="14081" max="14081" width="6.6640625" style="47" customWidth="1"/>
    <col min="14082" max="14082" width="26.88671875" style="47" customWidth="1"/>
    <col min="14083" max="14083" width="0.6640625" style="47" customWidth="1"/>
    <col min="14084" max="14084" width="1" style="47" customWidth="1"/>
    <col min="14085" max="14085" width="6.6640625" style="47" customWidth="1"/>
    <col min="14086" max="14086" width="3.6640625" style="47" customWidth="1"/>
    <col min="14087" max="14092" width="11.44140625" style="47" customWidth="1"/>
    <col min="14093" max="14336" width="9.109375" style="47"/>
    <col min="14337" max="14337" width="6.6640625" style="47" customWidth="1"/>
    <col min="14338" max="14338" width="26.88671875" style="47" customWidth="1"/>
    <col min="14339" max="14339" width="0.6640625" style="47" customWidth="1"/>
    <col min="14340" max="14340" width="1" style="47" customWidth="1"/>
    <col min="14341" max="14341" width="6.6640625" style="47" customWidth="1"/>
    <col min="14342" max="14342" width="3.6640625" style="47" customWidth="1"/>
    <col min="14343" max="14348" width="11.44140625" style="47" customWidth="1"/>
    <col min="14349" max="14592" width="9.109375" style="47"/>
    <col min="14593" max="14593" width="6.6640625" style="47" customWidth="1"/>
    <col min="14594" max="14594" width="26.88671875" style="47" customWidth="1"/>
    <col min="14595" max="14595" width="0.6640625" style="47" customWidth="1"/>
    <col min="14596" max="14596" width="1" style="47" customWidth="1"/>
    <col min="14597" max="14597" width="6.6640625" style="47" customWidth="1"/>
    <col min="14598" max="14598" width="3.6640625" style="47" customWidth="1"/>
    <col min="14599" max="14604" width="11.44140625" style="47" customWidth="1"/>
    <col min="14605" max="14848" width="9.109375" style="47"/>
    <col min="14849" max="14849" width="6.6640625" style="47" customWidth="1"/>
    <col min="14850" max="14850" width="26.88671875" style="47" customWidth="1"/>
    <col min="14851" max="14851" width="0.6640625" style="47" customWidth="1"/>
    <col min="14852" max="14852" width="1" style="47" customWidth="1"/>
    <col min="14853" max="14853" width="6.6640625" style="47" customWidth="1"/>
    <col min="14854" max="14854" width="3.6640625" style="47" customWidth="1"/>
    <col min="14855" max="14860" width="11.44140625" style="47" customWidth="1"/>
    <col min="14861" max="15104" width="9.109375" style="47"/>
    <col min="15105" max="15105" width="6.6640625" style="47" customWidth="1"/>
    <col min="15106" max="15106" width="26.88671875" style="47" customWidth="1"/>
    <col min="15107" max="15107" width="0.6640625" style="47" customWidth="1"/>
    <col min="15108" max="15108" width="1" style="47" customWidth="1"/>
    <col min="15109" max="15109" width="6.6640625" style="47" customWidth="1"/>
    <col min="15110" max="15110" width="3.6640625" style="47" customWidth="1"/>
    <col min="15111" max="15116" width="11.44140625" style="47" customWidth="1"/>
    <col min="15117" max="15360" width="9.109375" style="47"/>
    <col min="15361" max="15361" width="6.6640625" style="47" customWidth="1"/>
    <col min="15362" max="15362" width="26.88671875" style="47" customWidth="1"/>
    <col min="15363" max="15363" width="0.6640625" style="47" customWidth="1"/>
    <col min="15364" max="15364" width="1" style="47" customWidth="1"/>
    <col min="15365" max="15365" width="6.6640625" style="47" customWidth="1"/>
    <col min="15366" max="15366" width="3.6640625" style="47" customWidth="1"/>
    <col min="15367" max="15372" width="11.44140625" style="47" customWidth="1"/>
    <col min="15373" max="15616" width="9.109375" style="47"/>
    <col min="15617" max="15617" width="6.6640625" style="47" customWidth="1"/>
    <col min="15618" max="15618" width="26.88671875" style="47" customWidth="1"/>
    <col min="15619" max="15619" width="0.6640625" style="47" customWidth="1"/>
    <col min="15620" max="15620" width="1" style="47" customWidth="1"/>
    <col min="15621" max="15621" width="6.6640625" style="47" customWidth="1"/>
    <col min="15622" max="15622" width="3.6640625" style="47" customWidth="1"/>
    <col min="15623" max="15628" width="11.44140625" style="47" customWidth="1"/>
    <col min="15629" max="15872" width="9.109375" style="47"/>
    <col min="15873" max="15873" width="6.6640625" style="47" customWidth="1"/>
    <col min="15874" max="15874" width="26.88671875" style="47" customWidth="1"/>
    <col min="15875" max="15875" width="0.6640625" style="47" customWidth="1"/>
    <col min="15876" max="15876" width="1" style="47" customWidth="1"/>
    <col min="15877" max="15877" width="6.6640625" style="47" customWidth="1"/>
    <col min="15878" max="15878" width="3.6640625" style="47" customWidth="1"/>
    <col min="15879" max="15884" width="11.44140625" style="47" customWidth="1"/>
    <col min="15885" max="16128" width="9.109375" style="47"/>
    <col min="16129" max="16129" width="6.6640625" style="47" customWidth="1"/>
    <col min="16130" max="16130" width="26.88671875" style="47" customWidth="1"/>
    <col min="16131" max="16131" width="0.6640625" style="47" customWidth="1"/>
    <col min="16132" max="16132" width="1" style="47" customWidth="1"/>
    <col min="16133" max="16133" width="6.6640625" style="47" customWidth="1"/>
    <col min="16134" max="16134" width="3.6640625" style="47" customWidth="1"/>
    <col min="16135" max="16140" width="11.44140625" style="47" customWidth="1"/>
    <col min="16141" max="16384" width="9.109375" style="47"/>
  </cols>
  <sheetData>
    <row r="1" spans="1:12" x14ac:dyDescent="0.3">
      <c r="A1" s="308" t="s">
        <v>27803</v>
      </c>
      <c r="B1" s="308"/>
      <c r="C1" s="308"/>
      <c r="D1" s="308"/>
      <c r="E1" s="308"/>
      <c r="F1" s="308"/>
      <c r="G1" s="308"/>
      <c r="H1" s="308"/>
      <c r="I1" s="308"/>
      <c r="J1" s="308"/>
      <c r="K1" s="87"/>
      <c r="L1" s="87"/>
    </row>
    <row r="2" spans="1:12" x14ac:dyDescent="0.3">
      <c r="A2" s="308" t="s">
        <v>1329</v>
      </c>
      <c r="B2" s="308"/>
      <c r="C2" s="308"/>
      <c r="D2" s="308"/>
      <c r="E2" s="93"/>
      <c r="F2" s="93"/>
      <c r="G2" s="93"/>
      <c r="H2" s="93"/>
      <c r="I2" s="93"/>
      <c r="J2" s="93"/>
      <c r="K2" s="87"/>
      <c r="L2" s="87"/>
    </row>
    <row r="3" spans="1:12" x14ac:dyDescent="0.3">
      <c r="A3" s="94" t="s">
        <v>27787</v>
      </c>
      <c r="B3" s="93"/>
      <c r="C3" s="93"/>
      <c r="D3" s="93"/>
      <c r="E3" s="93"/>
      <c r="F3" s="93"/>
      <c r="G3" s="93"/>
      <c r="H3" s="93"/>
      <c r="I3" s="93"/>
      <c r="J3" s="93"/>
      <c r="K3" s="87"/>
      <c r="L3" s="87"/>
    </row>
    <row r="4" spans="1:12" x14ac:dyDescent="0.3">
      <c r="A4" s="92" t="s">
        <v>27807</v>
      </c>
      <c r="B4" s="87"/>
      <c r="C4" s="87"/>
      <c r="D4" s="87"/>
      <c r="E4" s="87"/>
      <c r="F4" s="87"/>
      <c r="G4" s="87"/>
      <c r="H4" s="87"/>
      <c r="I4" s="87"/>
      <c r="J4" s="87"/>
      <c r="K4" s="87"/>
      <c r="L4" s="87"/>
    </row>
    <row r="5" spans="1:12" ht="12" customHeight="1" x14ac:dyDescent="0.3">
      <c r="A5" s="309" t="s">
        <v>1330</v>
      </c>
      <c r="B5" s="309"/>
      <c r="C5" s="309"/>
      <c r="D5" s="307" t="s">
        <v>1331</v>
      </c>
      <c r="E5" s="307"/>
      <c r="F5" s="307"/>
      <c r="G5" s="307"/>
      <c r="H5" s="307" t="s">
        <v>1332</v>
      </c>
      <c r="I5" s="307"/>
      <c r="J5" s="307"/>
      <c r="K5" s="307"/>
      <c r="L5" s="307"/>
    </row>
    <row r="6" spans="1:12" ht="12" customHeight="1" x14ac:dyDescent="0.3">
      <c r="A6" s="88"/>
      <c r="B6" s="89"/>
      <c r="C6" s="90"/>
      <c r="D6" s="307" t="s">
        <v>1333</v>
      </c>
      <c r="E6" s="307"/>
      <c r="F6" s="307"/>
      <c r="G6" s="91" t="s">
        <v>1334</v>
      </c>
      <c r="H6" s="91" t="s">
        <v>1335</v>
      </c>
      <c r="I6" s="91" t="s">
        <v>1336</v>
      </c>
      <c r="J6" s="91" t="s">
        <v>1337</v>
      </c>
      <c r="K6" s="91" t="s">
        <v>1338</v>
      </c>
      <c r="L6" s="91" t="s">
        <v>1339</v>
      </c>
    </row>
    <row r="7" spans="1:12" ht="12" customHeight="1" x14ac:dyDescent="0.3">
      <c r="A7" s="307" t="s">
        <v>1340</v>
      </c>
      <c r="B7" s="307"/>
      <c r="C7" s="307"/>
      <c r="D7" s="307" t="s">
        <v>1341</v>
      </c>
      <c r="E7" s="307"/>
      <c r="F7" s="307"/>
      <c r="G7" s="91" t="s">
        <v>1341</v>
      </c>
      <c r="H7" s="91" t="s">
        <v>1342</v>
      </c>
      <c r="I7" s="91" t="s">
        <v>1343</v>
      </c>
      <c r="J7" s="91" t="s">
        <v>1344</v>
      </c>
      <c r="K7" s="91" t="s">
        <v>1345</v>
      </c>
      <c r="L7" s="91" t="s">
        <v>1346</v>
      </c>
    </row>
    <row r="8" spans="1:12" ht="12" customHeight="1" x14ac:dyDescent="0.3">
      <c r="A8" s="307" t="s">
        <v>1347</v>
      </c>
      <c r="B8" s="307"/>
      <c r="C8" s="307"/>
      <c r="D8" s="307" t="s">
        <v>1348</v>
      </c>
      <c r="E8" s="307"/>
      <c r="F8" s="307"/>
      <c r="G8" s="91" t="s">
        <v>1348</v>
      </c>
      <c r="H8" s="91" t="s">
        <v>1349</v>
      </c>
      <c r="I8" s="91" t="s">
        <v>1350</v>
      </c>
      <c r="J8" s="91" t="s">
        <v>1351</v>
      </c>
      <c r="K8" s="91" t="s">
        <v>1352</v>
      </c>
      <c r="L8" s="91" t="s">
        <v>1353</v>
      </c>
    </row>
    <row r="9" spans="1:12" ht="12" customHeight="1" x14ac:dyDescent="0.3">
      <c r="A9" s="307" t="s">
        <v>1354</v>
      </c>
      <c r="B9" s="307"/>
      <c r="C9" s="307"/>
      <c r="D9" s="307" t="s">
        <v>1355</v>
      </c>
      <c r="E9" s="307"/>
      <c r="F9" s="307"/>
      <c r="G9" s="91" t="s">
        <v>1355</v>
      </c>
      <c r="H9" s="91" t="s">
        <v>1356</v>
      </c>
      <c r="I9" s="91" t="s">
        <v>1357</v>
      </c>
      <c r="J9" s="91" t="s">
        <v>1358</v>
      </c>
      <c r="K9" s="91" t="s">
        <v>1359</v>
      </c>
      <c r="L9" s="91" t="s">
        <v>1360</v>
      </c>
    </row>
    <row r="10" spans="1:12" ht="12" customHeight="1" x14ac:dyDescent="0.3">
      <c r="A10" s="307" t="s">
        <v>1361</v>
      </c>
      <c r="B10" s="307"/>
      <c r="C10" s="307"/>
      <c r="D10" s="307" t="s">
        <v>1362</v>
      </c>
      <c r="E10" s="307"/>
      <c r="F10" s="307"/>
      <c r="G10" s="91" t="s">
        <v>1363</v>
      </c>
      <c r="H10" s="91" t="s">
        <v>1364</v>
      </c>
      <c r="I10" s="91" t="s">
        <v>1365</v>
      </c>
      <c r="J10" s="91" t="s">
        <v>1366</v>
      </c>
      <c r="K10" s="91" t="s">
        <v>1367</v>
      </c>
      <c r="L10" s="91" t="s">
        <v>1368</v>
      </c>
    </row>
    <row r="11" spans="1:12" ht="12" customHeight="1" x14ac:dyDescent="0.3">
      <c r="A11" s="307" t="s">
        <v>1369</v>
      </c>
      <c r="B11" s="307"/>
      <c r="C11" s="307"/>
      <c r="D11" s="307" t="s">
        <v>1370</v>
      </c>
      <c r="E11" s="307"/>
      <c r="F11" s="307"/>
      <c r="G11" s="91" t="s">
        <v>1370</v>
      </c>
      <c r="H11" s="91" t="s">
        <v>1371</v>
      </c>
      <c r="I11" s="91" t="s">
        <v>1372</v>
      </c>
      <c r="J11" s="91" t="s">
        <v>1373</v>
      </c>
      <c r="K11" s="91" t="s">
        <v>1374</v>
      </c>
      <c r="L11" s="91" t="s">
        <v>1375</v>
      </c>
    </row>
    <row r="12" spans="1:12" ht="12" customHeight="1" x14ac:dyDescent="0.3">
      <c r="A12" s="307" t="s">
        <v>1376</v>
      </c>
      <c r="B12" s="307"/>
      <c r="C12" s="307"/>
      <c r="D12" s="307" t="s">
        <v>1377</v>
      </c>
      <c r="E12" s="307"/>
      <c r="F12" s="307"/>
      <c r="G12" s="91" t="s">
        <v>1378</v>
      </c>
      <c r="H12" s="91" t="s">
        <v>1379</v>
      </c>
      <c r="I12" s="91" t="s">
        <v>1380</v>
      </c>
      <c r="J12" s="91" t="s">
        <v>1381</v>
      </c>
      <c r="K12" s="91" t="s">
        <v>1382</v>
      </c>
      <c r="L12" s="91" t="s">
        <v>1383</v>
      </c>
    </row>
    <row r="13" spans="1:12" ht="12" customHeight="1" x14ac:dyDescent="0.3">
      <c r="A13" s="307" t="s">
        <v>1384</v>
      </c>
      <c r="B13" s="307"/>
      <c r="C13" s="307"/>
      <c r="D13" s="307" t="s">
        <v>1385</v>
      </c>
      <c r="E13" s="307"/>
      <c r="F13" s="307"/>
      <c r="G13" s="91" t="s">
        <v>1386</v>
      </c>
      <c r="H13" s="91" t="s">
        <v>1387</v>
      </c>
      <c r="I13" s="91" t="s">
        <v>1388</v>
      </c>
      <c r="J13" s="91" t="s">
        <v>1389</v>
      </c>
      <c r="K13" s="91" t="s">
        <v>1390</v>
      </c>
      <c r="L13" s="91" t="s">
        <v>1391</v>
      </c>
    </row>
    <row r="14" spans="1:12" ht="12" customHeight="1" x14ac:dyDescent="0.3">
      <c r="A14" s="307" t="s">
        <v>1392</v>
      </c>
      <c r="B14" s="307"/>
      <c r="C14" s="307"/>
      <c r="D14" s="307" t="s">
        <v>1393</v>
      </c>
      <c r="E14" s="307"/>
      <c r="F14" s="307"/>
      <c r="G14" s="91" t="s">
        <v>1394</v>
      </c>
      <c r="H14" s="91" t="s">
        <v>1395</v>
      </c>
      <c r="I14" s="91" t="s">
        <v>1396</v>
      </c>
      <c r="J14" s="91" t="s">
        <v>1397</v>
      </c>
      <c r="K14" s="91" t="s">
        <v>1398</v>
      </c>
      <c r="L14" s="91" t="s">
        <v>1399</v>
      </c>
    </row>
    <row r="15" spans="1:12" ht="12" customHeight="1" x14ac:dyDescent="0.3">
      <c r="A15" s="307" t="s">
        <v>1400</v>
      </c>
      <c r="B15" s="307"/>
      <c r="C15" s="307"/>
      <c r="D15" s="307" t="s">
        <v>1401</v>
      </c>
      <c r="E15" s="307"/>
      <c r="F15" s="307"/>
      <c r="G15" s="91" t="s">
        <v>1402</v>
      </c>
      <c r="H15" s="91" t="s">
        <v>1403</v>
      </c>
      <c r="I15" s="91" t="s">
        <v>1404</v>
      </c>
      <c r="J15" s="91" t="s">
        <v>1405</v>
      </c>
      <c r="K15" s="91" t="s">
        <v>1406</v>
      </c>
      <c r="L15" s="91" t="s">
        <v>1407</v>
      </c>
    </row>
    <row r="16" spans="1:12" ht="12" customHeight="1" x14ac:dyDescent="0.3">
      <c r="A16" s="307" t="s">
        <v>1408</v>
      </c>
      <c r="B16" s="307"/>
      <c r="C16" s="307"/>
      <c r="D16" s="307" t="s">
        <v>1409</v>
      </c>
      <c r="E16" s="307"/>
      <c r="F16" s="307"/>
      <c r="G16" s="91" t="s">
        <v>1410</v>
      </c>
      <c r="H16" s="91" t="s">
        <v>1411</v>
      </c>
      <c r="I16" s="91" t="s">
        <v>1412</v>
      </c>
      <c r="J16" s="91" t="s">
        <v>1413</v>
      </c>
      <c r="K16" s="91" t="s">
        <v>1414</v>
      </c>
      <c r="L16" s="91" t="s">
        <v>1415</v>
      </c>
    </row>
    <row r="17" spans="1:12" ht="12" customHeight="1" x14ac:dyDescent="0.3">
      <c r="A17" s="307" t="s">
        <v>1416</v>
      </c>
      <c r="B17" s="307"/>
      <c r="C17" s="307"/>
      <c r="D17" s="307" t="s">
        <v>1417</v>
      </c>
      <c r="E17" s="307"/>
      <c r="F17" s="307"/>
      <c r="G17" s="91" t="s">
        <v>1418</v>
      </c>
      <c r="H17" s="91" t="s">
        <v>1419</v>
      </c>
      <c r="I17" s="91" t="s">
        <v>1420</v>
      </c>
      <c r="J17" s="91" t="s">
        <v>1421</v>
      </c>
      <c r="K17" s="91" t="s">
        <v>1422</v>
      </c>
      <c r="L17" s="91" t="s">
        <v>1423</v>
      </c>
    </row>
    <row r="18" spans="1:12" ht="12" customHeight="1" x14ac:dyDescent="0.3">
      <c r="A18" s="307" t="s">
        <v>1424</v>
      </c>
      <c r="B18" s="307"/>
      <c r="C18" s="307"/>
      <c r="D18" s="307" t="s">
        <v>1425</v>
      </c>
      <c r="E18" s="307"/>
      <c r="F18" s="307"/>
      <c r="G18" s="91" t="s">
        <v>1426</v>
      </c>
      <c r="H18" s="91" t="s">
        <v>1427</v>
      </c>
      <c r="I18" s="91" t="s">
        <v>1428</v>
      </c>
      <c r="J18" s="91" t="s">
        <v>1429</v>
      </c>
      <c r="K18" s="91" t="s">
        <v>1430</v>
      </c>
      <c r="L18" s="91" t="s">
        <v>1431</v>
      </c>
    </row>
    <row r="19" spans="1:12" ht="12" customHeight="1" x14ac:dyDescent="0.3">
      <c r="A19" s="307" t="s">
        <v>1432</v>
      </c>
      <c r="B19" s="307"/>
      <c r="C19" s="307"/>
      <c r="D19" s="307" t="s">
        <v>1433</v>
      </c>
      <c r="E19" s="307"/>
      <c r="F19" s="307"/>
      <c r="G19" s="91" t="s">
        <v>1434</v>
      </c>
      <c r="H19" s="91" t="s">
        <v>1435</v>
      </c>
      <c r="I19" s="91" t="s">
        <v>1436</v>
      </c>
      <c r="J19" s="91" t="s">
        <v>1437</v>
      </c>
      <c r="K19" s="91" t="s">
        <v>1438</v>
      </c>
      <c r="L19" s="91" t="s">
        <v>1439</v>
      </c>
    </row>
    <row r="20" spans="1:12" ht="12" customHeight="1" x14ac:dyDescent="0.3">
      <c r="A20" s="307" t="s">
        <v>1440</v>
      </c>
      <c r="B20" s="307"/>
      <c r="C20" s="307"/>
      <c r="D20" s="307" t="s">
        <v>1441</v>
      </c>
      <c r="E20" s="307"/>
      <c r="F20" s="307"/>
      <c r="G20" s="91" t="s">
        <v>1441</v>
      </c>
      <c r="H20" s="91" t="s">
        <v>1442</v>
      </c>
      <c r="I20" s="91" t="s">
        <v>1443</v>
      </c>
      <c r="J20" s="91" t="s">
        <v>1444</v>
      </c>
      <c r="K20" s="91" t="s">
        <v>1445</v>
      </c>
      <c r="L20" s="91" t="s">
        <v>1446</v>
      </c>
    </row>
    <row r="21" spans="1:12" ht="12" customHeight="1" x14ac:dyDescent="0.3">
      <c r="A21" s="307" t="s">
        <v>1447</v>
      </c>
      <c r="B21" s="307"/>
      <c r="C21" s="307"/>
      <c r="D21" s="307" t="s">
        <v>1448</v>
      </c>
      <c r="E21" s="307"/>
      <c r="F21" s="307"/>
      <c r="G21" s="91" t="s">
        <v>1448</v>
      </c>
      <c r="H21" s="91" t="s">
        <v>1449</v>
      </c>
      <c r="I21" s="91" t="s">
        <v>1450</v>
      </c>
      <c r="J21" s="91" t="s">
        <v>1451</v>
      </c>
      <c r="K21" s="91" t="s">
        <v>1452</v>
      </c>
      <c r="L21" s="91" t="s">
        <v>1453</v>
      </c>
    </row>
    <row r="22" spans="1:12" ht="12" customHeight="1" x14ac:dyDescent="0.3">
      <c r="A22" s="307" t="s">
        <v>1454</v>
      </c>
      <c r="B22" s="307"/>
      <c r="C22" s="307"/>
      <c r="D22" s="307" t="s">
        <v>1455</v>
      </c>
      <c r="E22" s="307"/>
      <c r="F22" s="307"/>
      <c r="G22" s="91" t="s">
        <v>1455</v>
      </c>
      <c r="H22" s="91" t="s">
        <v>1456</v>
      </c>
      <c r="I22" s="91" t="s">
        <v>1457</v>
      </c>
      <c r="J22" s="91" t="s">
        <v>1458</v>
      </c>
      <c r="K22" s="91" t="s">
        <v>1459</v>
      </c>
      <c r="L22" s="91" t="s">
        <v>1460</v>
      </c>
    </row>
    <row r="23" spans="1:12" ht="12" customHeight="1" x14ac:dyDescent="0.3">
      <c r="A23" s="307" t="s">
        <v>1461</v>
      </c>
      <c r="B23" s="307"/>
      <c r="C23" s="307"/>
      <c r="D23" s="307" t="s">
        <v>1462</v>
      </c>
      <c r="E23" s="307"/>
      <c r="F23" s="307"/>
      <c r="G23" s="91" t="s">
        <v>1462</v>
      </c>
      <c r="H23" s="91" t="s">
        <v>1463</v>
      </c>
      <c r="I23" s="91" t="s">
        <v>1464</v>
      </c>
      <c r="J23" s="91" t="s">
        <v>1465</v>
      </c>
      <c r="K23" s="91" t="s">
        <v>1466</v>
      </c>
      <c r="L23" s="91" t="s">
        <v>1467</v>
      </c>
    </row>
    <row r="24" spans="1:12" ht="12" customHeight="1" x14ac:dyDescent="0.3">
      <c r="A24" s="307" t="s">
        <v>1468</v>
      </c>
      <c r="B24" s="307"/>
      <c r="C24" s="307"/>
      <c r="D24" s="307" t="s">
        <v>1469</v>
      </c>
      <c r="E24" s="307"/>
      <c r="F24" s="307"/>
      <c r="G24" s="91" t="s">
        <v>1469</v>
      </c>
      <c r="H24" s="91" t="s">
        <v>1470</v>
      </c>
      <c r="I24" s="91" t="s">
        <v>1471</v>
      </c>
      <c r="J24" s="91" t="s">
        <v>1472</v>
      </c>
      <c r="K24" s="91" t="s">
        <v>1473</v>
      </c>
      <c r="L24" s="91" t="s">
        <v>1474</v>
      </c>
    </row>
    <row r="25" spans="1:12" ht="12" customHeight="1" x14ac:dyDescent="0.3">
      <c r="A25" s="307" t="s">
        <v>1475</v>
      </c>
      <c r="B25" s="307"/>
      <c r="C25" s="307"/>
      <c r="D25" s="307" t="s">
        <v>1476</v>
      </c>
      <c r="E25" s="307"/>
      <c r="F25" s="307"/>
      <c r="G25" s="91" t="s">
        <v>1477</v>
      </c>
      <c r="H25" s="91" t="s">
        <v>1478</v>
      </c>
      <c r="I25" s="91" t="s">
        <v>1479</v>
      </c>
      <c r="J25" s="91" t="s">
        <v>1480</v>
      </c>
      <c r="K25" s="91" t="s">
        <v>1481</v>
      </c>
      <c r="L25" s="91" t="s">
        <v>1379</v>
      </c>
    </row>
    <row r="26" spans="1:12" ht="12" customHeight="1" x14ac:dyDescent="0.3">
      <c r="A26" s="307" t="s">
        <v>1482</v>
      </c>
      <c r="B26" s="307"/>
      <c r="C26" s="307"/>
      <c r="D26" s="307" t="s">
        <v>1483</v>
      </c>
      <c r="E26" s="307"/>
      <c r="F26" s="307"/>
      <c r="G26" s="91" t="s">
        <v>1483</v>
      </c>
      <c r="H26" s="91" t="s">
        <v>1484</v>
      </c>
      <c r="I26" s="91" t="s">
        <v>1485</v>
      </c>
      <c r="J26" s="91" t="s">
        <v>1486</v>
      </c>
      <c r="K26" s="91" t="s">
        <v>1487</v>
      </c>
      <c r="L26" s="91" t="s">
        <v>1488</v>
      </c>
    </row>
    <row r="27" spans="1:12" ht="12" customHeight="1" x14ac:dyDescent="0.3">
      <c r="A27" s="307" t="s">
        <v>1489</v>
      </c>
      <c r="B27" s="307"/>
      <c r="C27" s="307"/>
      <c r="D27" s="307" t="s">
        <v>1490</v>
      </c>
      <c r="E27" s="307"/>
      <c r="F27" s="307"/>
      <c r="G27" s="91" t="s">
        <v>1490</v>
      </c>
      <c r="H27" s="91" t="s">
        <v>1491</v>
      </c>
      <c r="I27" s="91" t="s">
        <v>1492</v>
      </c>
      <c r="J27" s="91" t="s">
        <v>1493</v>
      </c>
      <c r="K27" s="91" t="s">
        <v>1494</v>
      </c>
      <c r="L27" s="91" t="s">
        <v>1495</v>
      </c>
    </row>
    <row r="28" spans="1:12" ht="12" customHeight="1" x14ac:dyDescent="0.3">
      <c r="A28" s="307" t="s">
        <v>1496</v>
      </c>
      <c r="B28" s="307"/>
      <c r="C28" s="307"/>
      <c r="D28" s="307" t="s">
        <v>1497</v>
      </c>
      <c r="E28" s="307"/>
      <c r="F28" s="307"/>
      <c r="G28" s="91" t="s">
        <v>1498</v>
      </c>
      <c r="H28" s="91" t="s">
        <v>1499</v>
      </c>
      <c r="I28" s="91" t="s">
        <v>1500</v>
      </c>
      <c r="J28" s="91" t="s">
        <v>1501</v>
      </c>
      <c r="K28" s="91" t="s">
        <v>1502</v>
      </c>
      <c r="L28" s="91" t="s">
        <v>1503</v>
      </c>
    </row>
    <row r="29" spans="1:12" ht="12" customHeight="1" x14ac:dyDescent="0.3">
      <c r="A29" s="307" t="s">
        <v>1504</v>
      </c>
      <c r="B29" s="307"/>
      <c r="C29" s="307"/>
      <c r="D29" s="307" t="s">
        <v>1505</v>
      </c>
      <c r="E29" s="307"/>
      <c r="F29" s="307"/>
      <c r="G29" s="91" t="s">
        <v>1505</v>
      </c>
      <c r="H29" s="91" t="s">
        <v>1506</v>
      </c>
      <c r="I29" s="91" t="s">
        <v>1507</v>
      </c>
      <c r="J29" s="91" t="s">
        <v>1508</v>
      </c>
      <c r="K29" s="91" t="s">
        <v>1509</v>
      </c>
      <c r="L29" s="91" t="s">
        <v>1510</v>
      </c>
    </row>
    <row r="30" spans="1:12" ht="12" customHeight="1" x14ac:dyDescent="0.3">
      <c r="A30" s="307" t="s">
        <v>1511</v>
      </c>
      <c r="B30" s="307"/>
      <c r="C30" s="307"/>
      <c r="D30" s="307" t="s">
        <v>1512</v>
      </c>
      <c r="E30" s="307"/>
      <c r="F30" s="307"/>
      <c r="G30" s="91" t="s">
        <v>1512</v>
      </c>
      <c r="H30" s="91" t="s">
        <v>1422</v>
      </c>
      <c r="I30" s="91" t="s">
        <v>1513</v>
      </c>
      <c r="J30" s="91" t="s">
        <v>1514</v>
      </c>
      <c r="K30" s="91" t="s">
        <v>1515</v>
      </c>
      <c r="L30" s="91" t="s">
        <v>1516</v>
      </c>
    </row>
    <row r="31" spans="1:12" ht="12" customHeight="1" x14ac:dyDescent="0.3">
      <c r="A31" s="307" t="s">
        <v>1517</v>
      </c>
      <c r="B31" s="307"/>
      <c r="C31" s="307"/>
      <c r="D31" s="307" t="s">
        <v>1518</v>
      </c>
      <c r="E31" s="307"/>
      <c r="F31" s="307"/>
      <c r="G31" s="91" t="s">
        <v>1519</v>
      </c>
      <c r="H31" s="91" t="s">
        <v>1520</v>
      </c>
      <c r="I31" s="91" t="s">
        <v>1521</v>
      </c>
      <c r="J31" s="91" t="s">
        <v>1522</v>
      </c>
      <c r="K31" s="91" t="s">
        <v>1523</v>
      </c>
      <c r="L31" s="91" t="s">
        <v>1524</v>
      </c>
    </row>
    <row r="32" spans="1:12" ht="12" customHeight="1" x14ac:dyDescent="0.3">
      <c r="A32" s="307" t="s">
        <v>1525</v>
      </c>
      <c r="B32" s="307"/>
      <c r="C32" s="307"/>
      <c r="D32" s="307" t="s">
        <v>1526</v>
      </c>
      <c r="E32" s="307"/>
      <c r="F32" s="307"/>
      <c r="G32" s="91" t="s">
        <v>1527</v>
      </c>
      <c r="H32" s="91" t="s">
        <v>1528</v>
      </c>
      <c r="I32" s="91" t="s">
        <v>1529</v>
      </c>
      <c r="J32" s="91" t="s">
        <v>1530</v>
      </c>
      <c r="K32" s="91" t="s">
        <v>1531</v>
      </c>
      <c r="L32" s="91" t="s">
        <v>1532</v>
      </c>
    </row>
    <row r="33" spans="1:12" ht="12" customHeight="1" x14ac:dyDescent="0.3">
      <c r="A33" s="307" t="s">
        <v>1533</v>
      </c>
      <c r="B33" s="307"/>
      <c r="C33" s="307"/>
      <c r="D33" s="307" t="s">
        <v>1534</v>
      </c>
      <c r="E33" s="307"/>
      <c r="F33" s="307"/>
      <c r="G33" s="91" t="s">
        <v>1534</v>
      </c>
      <c r="H33" s="91" t="s">
        <v>1535</v>
      </c>
      <c r="I33" s="91" t="s">
        <v>1536</v>
      </c>
      <c r="J33" s="91" t="s">
        <v>1537</v>
      </c>
      <c r="K33" s="91" t="s">
        <v>1538</v>
      </c>
      <c r="L33" s="91" t="s">
        <v>1539</v>
      </c>
    </row>
    <row r="34" spans="1:12" ht="12" customHeight="1" x14ac:dyDescent="0.3">
      <c r="A34" s="307" t="s">
        <v>1540</v>
      </c>
      <c r="B34" s="307"/>
      <c r="C34" s="307"/>
      <c r="D34" s="307" t="s">
        <v>1541</v>
      </c>
      <c r="E34" s="307"/>
      <c r="F34" s="307"/>
      <c r="G34" s="91" t="s">
        <v>1542</v>
      </c>
      <c r="H34" s="91" t="s">
        <v>1543</v>
      </c>
      <c r="I34" s="91" t="s">
        <v>1544</v>
      </c>
      <c r="J34" s="91" t="s">
        <v>1545</v>
      </c>
      <c r="K34" s="91" t="s">
        <v>1546</v>
      </c>
      <c r="L34" s="91" t="s">
        <v>1547</v>
      </c>
    </row>
    <row r="35" spans="1:12" ht="12" customHeight="1" x14ac:dyDescent="0.3">
      <c r="A35" s="307" t="s">
        <v>1548</v>
      </c>
      <c r="B35" s="307"/>
      <c r="C35" s="307"/>
      <c r="D35" s="307" t="s">
        <v>1549</v>
      </c>
      <c r="E35" s="307"/>
      <c r="F35" s="307"/>
      <c r="G35" s="91" t="s">
        <v>1549</v>
      </c>
      <c r="H35" s="91" t="s">
        <v>1550</v>
      </c>
      <c r="I35" s="91" t="s">
        <v>1551</v>
      </c>
      <c r="J35" s="91" t="s">
        <v>1552</v>
      </c>
      <c r="K35" s="91" t="s">
        <v>1553</v>
      </c>
      <c r="L35" s="91" t="s">
        <v>1554</v>
      </c>
    </row>
    <row r="36" spans="1:12" ht="12" customHeight="1" x14ac:dyDescent="0.3">
      <c r="A36" s="307" t="s">
        <v>1555</v>
      </c>
      <c r="B36" s="307"/>
      <c r="C36" s="307"/>
      <c r="D36" s="307" t="s">
        <v>1556</v>
      </c>
      <c r="E36" s="307"/>
      <c r="F36" s="307"/>
      <c r="G36" s="91" t="s">
        <v>1557</v>
      </c>
      <c r="H36" s="91" t="s">
        <v>1558</v>
      </c>
      <c r="I36" s="91" t="s">
        <v>1559</v>
      </c>
      <c r="J36" s="91" t="s">
        <v>1560</v>
      </c>
      <c r="K36" s="91" t="s">
        <v>1561</v>
      </c>
      <c r="L36" s="91" t="s">
        <v>1562</v>
      </c>
    </row>
    <row r="37" spans="1:12" ht="12" customHeight="1" x14ac:dyDescent="0.3">
      <c r="A37" s="307" t="s">
        <v>1563</v>
      </c>
      <c r="B37" s="307"/>
      <c r="C37" s="307"/>
      <c r="D37" s="307" t="s">
        <v>1564</v>
      </c>
      <c r="E37" s="307"/>
      <c r="F37" s="307"/>
      <c r="G37" s="91" t="s">
        <v>1564</v>
      </c>
      <c r="H37" s="91" t="s">
        <v>1565</v>
      </c>
      <c r="I37" s="91" t="s">
        <v>1566</v>
      </c>
      <c r="J37" s="91" t="s">
        <v>1567</v>
      </c>
      <c r="K37" s="91" t="s">
        <v>1568</v>
      </c>
      <c r="L37" s="91" t="s">
        <v>1569</v>
      </c>
    </row>
    <row r="38" spans="1:12" ht="12" customHeight="1" x14ac:dyDescent="0.3">
      <c r="A38" s="307" t="s">
        <v>1570</v>
      </c>
      <c r="B38" s="307"/>
      <c r="C38" s="307"/>
      <c r="D38" s="307" t="s">
        <v>1571</v>
      </c>
      <c r="E38" s="307"/>
      <c r="F38" s="307"/>
      <c r="G38" s="91" t="s">
        <v>1571</v>
      </c>
      <c r="H38" s="91" t="s">
        <v>1572</v>
      </c>
      <c r="I38" s="91" t="s">
        <v>1573</v>
      </c>
      <c r="J38" s="91" t="s">
        <v>1574</v>
      </c>
      <c r="K38" s="91" t="s">
        <v>1575</v>
      </c>
      <c r="L38" s="91" t="s">
        <v>1576</v>
      </c>
    </row>
    <row r="39" spans="1:12" ht="12" customHeight="1" x14ac:dyDescent="0.3">
      <c r="A39" s="307" t="s">
        <v>1577</v>
      </c>
      <c r="B39" s="307"/>
      <c r="C39" s="307"/>
      <c r="D39" s="307" t="s">
        <v>1578</v>
      </c>
      <c r="E39" s="307"/>
      <c r="F39" s="307"/>
      <c r="G39" s="91" t="s">
        <v>1578</v>
      </c>
      <c r="H39" s="91" t="s">
        <v>1579</v>
      </c>
      <c r="I39" s="91" t="s">
        <v>1580</v>
      </c>
      <c r="J39" s="91" t="s">
        <v>1581</v>
      </c>
      <c r="K39" s="91" t="s">
        <v>1582</v>
      </c>
      <c r="L39" s="91" t="s">
        <v>1583</v>
      </c>
    </row>
    <row r="40" spans="1:12" ht="12" customHeight="1" x14ac:dyDescent="0.3">
      <c r="A40" s="307" t="s">
        <v>1584</v>
      </c>
      <c r="B40" s="307"/>
      <c r="C40" s="307"/>
      <c r="D40" s="307" t="s">
        <v>1585</v>
      </c>
      <c r="E40" s="307"/>
      <c r="F40" s="307"/>
      <c r="G40" s="91" t="s">
        <v>1585</v>
      </c>
      <c r="H40" s="91" t="s">
        <v>1586</v>
      </c>
      <c r="I40" s="91" t="s">
        <v>1587</v>
      </c>
      <c r="J40" s="91" t="s">
        <v>1588</v>
      </c>
      <c r="K40" s="91" t="s">
        <v>1589</v>
      </c>
      <c r="L40" s="91" t="s">
        <v>1590</v>
      </c>
    </row>
    <row r="41" spans="1:12" ht="12" customHeight="1" x14ac:dyDescent="0.3">
      <c r="A41" s="307" t="s">
        <v>1591</v>
      </c>
      <c r="B41" s="307"/>
      <c r="C41" s="307"/>
      <c r="D41" s="307" t="s">
        <v>1592</v>
      </c>
      <c r="E41" s="307"/>
      <c r="F41" s="307"/>
      <c r="G41" s="91" t="s">
        <v>1592</v>
      </c>
      <c r="H41" s="91" t="s">
        <v>1593</v>
      </c>
      <c r="I41" s="91" t="s">
        <v>1594</v>
      </c>
      <c r="J41" s="91" t="s">
        <v>1595</v>
      </c>
      <c r="K41" s="91" t="s">
        <v>1596</v>
      </c>
      <c r="L41" s="91" t="s">
        <v>1597</v>
      </c>
    </row>
    <row r="42" spans="1:12" ht="12" customHeight="1" x14ac:dyDescent="0.3">
      <c r="A42" s="307" t="s">
        <v>1598</v>
      </c>
      <c r="B42" s="307"/>
      <c r="C42" s="307"/>
      <c r="D42" s="307" t="s">
        <v>1599</v>
      </c>
      <c r="E42" s="307"/>
      <c r="F42" s="307"/>
      <c r="G42" s="91" t="s">
        <v>1600</v>
      </c>
      <c r="H42" s="91" t="s">
        <v>1601</v>
      </c>
      <c r="I42" s="91" t="s">
        <v>1602</v>
      </c>
      <c r="J42" s="91" t="s">
        <v>1603</v>
      </c>
      <c r="K42" s="91" t="s">
        <v>1604</v>
      </c>
      <c r="L42" s="91" t="s">
        <v>1605</v>
      </c>
    </row>
    <row r="43" spans="1:12" ht="12" customHeight="1" x14ac:dyDescent="0.3">
      <c r="A43" s="307" t="s">
        <v>1606</v>
      </c>
      <c r="B43" s="307"/>
      <c r="C43" s="307"/>
      <c r="D43" s="307" t="s">
        <v>1607</v>
      </c>
      <c r="E43" s="307"/>
      <c r="F43" s="307"/>
      <c r="G43" s="91" t="s">
        <v>1608</v>
      </c>
      <c r="H43" s="91" t="s">
        <v>1609</v>
      </c>
      <c r="I43" s="91" t="s">
        <v>1610</v>
      </c>
      <c r="J43" s="91" t="s">
        <v>1611</v>
      </c>
      <c r="K43" s="91" t="s">
        <v>1612</v>
      </c>
      <c r="L43" s="91" t="s">
        <v>1613</v>
      </c>
    </row>
    <row r="44" spans="1:12" ht="12" customHeight="1" x14ac:dyDescent="0.3">
      <c r="A44" s="307" t="s">
        <v>1614</v>
      </c>
      <c r="B44" s="307"/>
      <c r="C44" s="307"/>
      <c r="D44" s="307" t="s">
        <v>1615</v>
      </c>
      <c r="E44" s="307"/>
      <c r="F44" s="307"/>
      <c r="G44" s="91" t="s">
        <v>1615</v>
      </c>
      <c r="H44" s="91" t="s">
        <v>1616</v>
      </c>
      <c r="I44" s="91" t="s">
        <v>1617</v>
      </c>
      <c r="J44" s="91" t="s">
        <v>1618</v>
      </c>
      <c r="K44" s="91" t="s">
        <v>1619</v>
      </c>
      <c r="L44" s="91" t="s">
        <v>1620</v>
      </c>
    </row>
    <row r="45" spans="1:12" ht="12" customHeight="1" x14ac:dyDescent="0.3">
      <c r="A45" s="307" t="s">
        <v>1621</v>
      </c>
      <c r="B45" s="307"/>
      <c r="C45" s="307"/>
      <c r="D45" s="307" t="s">
        <v>1622</v>
      </c>
      <c r="E45" s="307"/>
      <c r="F45" s="307"/>
      <c r="G45" s="91" t="s">
        <v>1622</v>
      </c>
      <c r="H45" s="91" t="s">
        <v>1623</v>
      </c>
      <c r="I45" s="91" t="s">
        <v>1624</v>
      </c>
      <c r="J45" s="91" t="s">
        <v>1625</v>
      </c>
      <c r="K45" s="91" t="s">
        <v>1626</v>
      </c>
      <c r="L45" s="91" t="s">
        <v>1627</v>
      </c>
    </row>
    <row r="46" spans="1:12" ht="12" customHeight="1" x14ac:dyDescent="0.3">
      <c r="A46" s="307" t="s">
        <v>1628</v>
      </c>
      <c r="B46" s="307"/>
      <c r="C46" s="307"/>
      <c r="D46" s="307" t="s">
        <v>1629</v>
      </c>
      <c r="E46" s="307"/>
      <c r="F46" s="307"/>
      <c r="G46" s="91" t="s">
        <v>1629</v>
      </c>
      <c r="H46" s="91" t="s">
        <v>1630</v>
      </c>
      <c r="I46" s="91" t="s">
        <v>1631</v>
      </c>
      <c r="J46" s="91" t="s">
        <v>1632</v>
      </c>
      <c r="K46" s="91" t="s">
        <v>1633</v>
      </c>
      <c r="L46" s="91" t="s">
        <v>1634</v>
      </c>
    </row>
    <row r="47" spans="1:12" ht="12" customHeight="1" x14ac:dyDescent="0.3">
      <c r="A47" s="307" t="s">
        <v>1635</v>
      </c>
      <c r="B47" s="307"/>
      <c r="C47" s="307"/>
      <c r="D47" s="307" t="s">
        <v>1636</v>
      </c>
      <c r="E47" s="307"/>
      <c r="F47" s="307"/>
      <c r="G47" s="91" t="s">
        <v>1637</v>
      </c>
      <c r="H47" s="91" t="s">
        <v>1638</v>
      </c>
      <c r="I47" s="91" t="s">
        <v>1639</v>
      </c>
      <c r="J47" s="91" t="s">
        <v>1640</v>
      </c>
      <c r="K47" s="91" t="s">
        <v>1641</v>
      </c>
      <c r="L47" s="91" t="s">
        <v>1642</v>
      </c>
    </row>
    <row r="48" spans="1:12" ht="12" customHeight="1" x14ac:dyDescent="0.3">
      <c r="A48" s="307" t="s">
        <v>1643</v>
      </c>
      <c r="B48" s="307"/>
      <c r="C48" s="307"/>
      <c r="D48" s="307" t="s">
        <v>1644</v>
      </c>
      <c r="E48" s="307"/>
      <c r="F48" s="307"/>
      <c r="G48" s="91" t="s">
        <v>1644</v>
      </c>
      <c r="H48" s="91" t="s">
        <v>1645</v>
      </c>
      <c r="I48" s="91" t="s">
        <v>1646</v>
      </c>
      <c r="J48" s="91" t="s">
        <v>1647</v>
      </c>
      <c r="K48" s="91" t="s">
        <v>1648</v>
      </c>
      <c r="L48" s="91" t="s">
        <v>1649</v>
      </c>
    </row>
    <row r="49" spans="1:12" ht="12" customHeight="1" x14ac:dyDescent="0.3">
      <c r="A49" s="307" t="s">
        <v>1650</v>
      </c>
      <c r="B49" s="307"/>
      <c r="C49" s="307"/>
      <c r="D49" s="307" t="s">
        <v>1651</v>
      </c>
      <c r="E49" s="307"/>
      <c r="F49" s="307"/>
      <c r="G49" s="91" t="s">
        <v>1651</v>
      </c>
      <c r="H49" s="91" t="s">
        <v>1652</v>
      </c>
      <c r="I49" s="91" t="s">
        <v>1653</v>
      </c>
      <c r="J49" s="91" t="s">
        <v>1654</v>
      </c>
      <c r="K49" s="91" t="s">
        <v>1655</v>
      </c>
      <c r="L49" s="91" t="s">
        <v>1656</v>
      </c>
    </row>
    <row r="50" spans="1:12" ht="12" customHeight="1" x14ac:dyDescent="0.3">
      <c r="A50" s="307" t="s">
        <v>1657</v>
      </c>
      <c r="B50" s="307"/>
      <c r="C50" s="307"/>
      <c r="D50" s="307" t="s">
        <v>1658</v>
      </c>
      <c r="E50" s="307"/>
      <c r="F50" s="307"/>
      <c r="G50" s="91" t="s">
        <v>1659</v>
      </c>
      <c r="H50" s="91" t="s">
        <v>1660</v>
      </c>
      <c r="I50" s="91" t="s">
        <v>1661</v>
      </c>
      <c r="J50" s="91" t="s">
        <v>1662</v>
      </c>
      <c r="K50" s="91" t="s">
        <v>1663</v>
      </c>
      <c r="L50" s="91" t="s">
        <v>1664</v>
      </c>
    </row>
    <row r="51" spans="1:12" ht="12" customHeight="1" x14ac:dyDescent="0.3">
      <c r="A51" s="307" t="s">
        <v>1665</v>
      </c>
      <c r="B51" s="307"/>
      <c r="C51" s="307"/>
      <c r="D51" s="307" t="s">
        <v>1666</v>
      </c>
      <c r="E51" s="307"/>
      <c r="F51" s="307"/>
      <c r="G51" s="91" t="s">
        <v>1666</v>
      </c>
      <c r="H51" s="91" t="s">
        <v>1667</v>
      </c>
      <c r="I51" s="91" t="s">
        <v>1668</v>
      </c>
      <c r="J51" s="91" t="s">
        <v>1669</v>
      </c>
      <c r="K51" s="91" t="s">
        <v>1670</v>
      </c>
      <c r="L51" s="91" t="s">
        <v>1671</v>
      </c>
    </row>
    <row r="52" spans="1:12" ht="12" customHeight="1" x14ac:dyDescent="0.3">
      <c r="A52" s="307" t="s">
        <v>1672</v>
      </c>
      <c r="B52" s="307"/>
      <c r="C52" s="307"/>
      <c r="D52" s="307" t="s">
        <v>1673</v>
      </c>
      <c r="E52" s="307"/>
      <c r="F52" s="307"/>
      <c r="G52" s="91" t="s">
        <v>1674</v>
      </c>
      <c r="H52" s="91" t="s">
        <v>1675</v>
      </c>
      <c r="I52" s="91" t="s">
        <v>1676</v>
      </c>
      <c r="J52" s="91" t="s">
        <v>1677</v>
      </c>
      <c r="K52" s="91" t="s">
        <v>1678</v>
      </c>
      <c r="L52" s="91" t="s">
        <v>1679</v>
      </c>
    </row>
    <row r="53" spans="1:12" ht="12" customHeight="1" x14ac:dyDescent="0.3">
      <c r="A53" s="307" t="s">
        <v>1680</v>
      </c>
      <c r="B53" s="307"/>
      <c r="C53" s="307"/>
      <c r="D53" s="307" t="s">
        <v>1681</v>
      </c>
      <c r="E53" s="307"/>
      <c r="F53" s="307"/>
      <c r="G53" s="91" t="s">
        <v>1682</v>
      </c>
      <c r="H53" s="91" t="s">
        <v>1683</v>
      </c>
      <c r="I53" s="91" t="s">
        <v>1684</v>
      </c>
      <c r="J53" s="91" t="s">
        <v>1685</v>
      </c>
      <c r="K53" s="91" t="s">
        <v>1686</v>
      </c>
      <c r="L53" s="91" t="s">
        <v>1687</v>
      </c>
    </row>
    <row r="54" spans="1:12" ht="12" customHeight="1" x14ac:dyDescent="0.3">
      <c r="A54" s="307" t="s">
        <v>1688</v>
      </c>
      <c r="B54" s="307"/>
      <c r="C54" s="307"/>
      <c r="D54" s="307" t="s">
        <v>1689</v>
      </c>
      <c r="E54" s="307"/>
      <c r="F54" s="307"/>
      <c r="G54" s="91" t="s">
        <v>1689</v>
      </c>
      <c r="H54" s="91" t="s">
        <v>1690</v>
      </c>
      <c r="I54" s="91" t="s">
        <v>1691</v>
      </c>
      <c r="J54" s="91" t="s">
        <v>1692</v>
      </c>
      <c r="K54" s="91" t="s">
        <v>1693</v>
      </c>
      <c r="L54" s="91" t="s">
        <v>1694</v>
      </c>
    </row>
    <row r="55" spans="1:12" ht="12" customHeight="1" x14ac:dyDescent="0.3">
      <c r="A55" s="307" t="s">
        <v>1695</v>
      </c>
      <c r="B55" s="307"/>
      <c r="C55" s="307"/>
      <c r="D55" s="307" t="s">
        <v>1696</v>
      </c>
      <c r="E55" s="307"/>
      <c r="F55" s="307"/>
      <c r="G55" s="91" t="s">
        <v>1697</v>
      </c>
      <c r="H55" s="91" t="s">
        <v>1698</v>
      </c>
      <c r="I55" s="91" t="s">
        <v>1699</v>
      </c>
      <c r="J55" s="91" t="s">
        <v>1700</v>
      </c>
      <c r="K55" s="91" t="s">
        <v>1701</v>
      </c>
      <c r="L55" s="91" t="s">
        <v>1702</v>
      </c>
    </row>
    <row r="56" spans="1:12" ht="12" customHeight="1" x14ac:dyDescent="0.3">
      <c r="A56" s="307" t="s">
        <v>1703</v>
      </c>
      <c r="B56" s="307"/>
      <c r="C56" s="307"/>
      <c r="D56" s="307" t="s">
        <v>1704</v>
      </c>
      <c r="E56" s="307"/>
      <c r="F56" s="307"/>
      <c r="G56" s="91" t="s">
        <v>1705</v>
      </c>
      <c r="H56" s="91" t="s">
        <v>1706</v>
      </c>
      <c r="I56" s="91" t="s">
        <v>1707</v>
      </c>
      <c r="J56" s="91" t="s">
        <v>1708</v>
      </c>
      <c r="K56" s="91" t="s">
        <v>1709</v>
      </c>
      <c r="L56" s="91" t="s">
        <v>1710</v>
      </c>
    </row>
    <row r="57" spans="1:12" ht="12" customHeight="1" x14ac:dyDescent="0.3">
      <c r="A57" s="307" t="s">
        <v>1711</v>
      </c>
      <c r="B57" s="307"/>
      <c r="C57" s="307"/>
      <c r="D57" s="307" t="s">
        <v>1712</v>
      </c>
      <c r="E57" s="307"/>
      <c r="F57" s="307"/>
      <c r="G57" s="91" t="s">
        <v>1712</v>
      </c>
      <c r="H57" s="91" t="s">
        <v>1713</v>
      </c>
      <c r="I57" s="91" t="s">
        <v>1714</v>
      </c>
      <c r="J57" s="91" t="s">
        <v>1715</v>
      </c>
      <c r="K57" s="91" t="s">
        <v>1716</v>
      </c>
      <c r="L57" s="91" t="s">
        <v>1717</v>
      </c>
    </row>
    <row r="58" spans="1:12" ht="12" customHeight="1" x14ac:dyDescent="0.3">
      <c r="A58" s="307" t="s">
        <v>1718</v>
      </c>
      <c r="B58" s="307"/>
      <c r="C58" s="307"/>
      <c r="D58" s="307" t="s">
        <v>1719</v>
      </c>
      <c r="E58" s="307"/>
      <c r="F58" s="307"/>
      <c r="G58" s="91" t="s">
        <v>1720</v>
      </c>
      <c r="H58" s="91" t="s">
        <v>1721</v>
      </c>
      <c r="I58" s="91" t="s">
        <v>1722</v>
      </c>
      <c r="J58" s="91" t="s">
        <v>1723</v>
      </c>
      <c r="K58" s="91" t="s">
        <v>1724</v>
      </c>
      <c r="L58" s="91" t="s">
        <v>1725</v>
      </c>
    </row>
    <row r="59" spans="1:12" ht="12" customHeight="1" x14ac:dyDescent="0.3">
      <c r="A59" s="307" t="s">
        <v>1726</v>
      </c>
      <c r="B59" s="307"/>
      <c r="C59" s="307"/>
      <c r="D59" s="307" t="s">
        <v>1727</v>
      </c>
      <c r="E59" s="307"/>
      <c r="F59" s="307"/>
      <c r="G59" s="91" t="s">
        <v>1728</v>
      </c>
      <c r="H59" s="91" t="s">
        <v>1729</v>
      </c>
      <c r="I59" s="91" t="s">
        <v>1730</v>
      </c>
      <c r="J59" s="91" t="s">
        <v>1731</v>
      </c>
      <c r="K59" s="91" t="s">
        <v>1732</v>
      </c>
      <c r="L59" s="91" t="s">
        <v>1733</v>
      </c>
    </row>
    <row r="60" spans="1:12" ht="12" customHeight="1" x14ac:dyDescent="0.3">
      <c r="A60" s="307" t="s">
        <v>1734</v>
      </c>
      <c r="B60" s="307"/>
      <c r="C60" s="307"/>
      <c r="D60" s="307" t="s">
        <v>1735</v>
      </c>
      <c r="E60" s="307"/>
      <c r="F60" s="307"/>
      <c r="G60" s="91" t="s">
        <v>1735</v>
      </c>
      <c r="H60" s="91" t="s">
        <v>1736</v>
      </c>
      <c r="I60" s="91" t="s">
        <v>1737</v>
      </c>
      <c r="J60" s="91" t="s">
        <v>1738</v>
      </c>
      <c r="K60" s="91" t="s">
        <v>1739</v>
      </c>
      <c r="L60" s="91" t="s">
        <v>1740</v>
      </c>
    </row>
    <row r="61" spans="1:12" ht="12" customHeight="1" x14ac:dyDescent="0.3">
      <c r="A61" s="307" t="s">
        <v>1741</v>
      </c>
      <c r="B61" s="307"/>
      <c r="C61" s="307"/>
      <c r="D61" s="307" t="s">
        <v>1742</v>
      </c>
      <c r="E61" s="307"/>
      <c r="F61" s="307"/>
      <c r="G61" s="91" t="s">
        <v>1742</v>
      </c>
      <c r="H61" s="91" t="s">
        <v>1743</v>
      </c>
      <c r="I61" s="91" t="s">
        <v>1744</v>
      </c>
      <c r="J61" s="91" t="s">
        <v>1745</v>
      </c>
      <c r="K61" s="91" t="s">
        <v>1746</v>
      </c>
      <c r="L61" s="91" t="s">
        <v>1747</v>
      </c>
    </row>
    <row r="62" spans="1:12" ht="12" customHeight="1" x14ac:dyDescent="0.3">
      <c r="A62" s="307" t="s">
        <v>1748</v>
      </c>
      <c r="B62" s="307"/>
      <c r="C62" s="307"/>
      <c r="D62" s="307" t="s">
        <v>1749</v>
      </c>
      <c r="E62" s="307"/>
      <c r="F62" s="307"/>
      <c r="G62" s="91" t="s">
        <v>1750</v>
      </c>
      <c r="H62" s="91" t="s">
        <v>1751</v>
      </c>
      <c r="I62" s="91" t="s">
        <v>1752</v>
      </c>
      <c r="J62" s="91" t="s">
        <v>1753</v>
      </c>
      <c r="K62" s="91" t="s">
        <v>1754</v>
      </c>
      <c r="L62" s="91" t="s">
        <v>1755</v>
      </c>
    </row>
    <row r="63" spans="1:12" ht="12" customHeight="1" x14ac:dyDescent="0.3">
      <c r="A63" s="307" t="s">
        <v>1756</v>
      </c>
      <c r="B63" s="307"/>
      <c r="C63" s="307"/>
      <c r="D63" s="307" t="s">
        <v>1757</v>
      </c>
      <c r="E63" s="307"/>
      <c r="F63" s="307"/>
      <c r="G63" s="91" t="s">
        <v>1758</v>
      </c>
      <c r="H63" s="91" t="s">
        <v>1759</v>
      </c>
      <c r="I63" s="91" t="s">
        <v>1760</v>
      </c>
      <c r="J63" s="91" t="s">
        <v>1761</v>
      </c>
      <c r="K63" s="91" t="s">
        <v>1762</v>
      </c>
      <c r="L63" s="91" t="s">
        <v>1763</v>
      </c>
    </row>
    <row r="64" spans="1:12" ht="12" customHeight="1" x14ac:dyDescent="0.3">
      <c r="A64" s="307" t="s">
        <v>1764</v>
      </c>
      <c r="B64" s="307"/>
      <c r="C64" s="307"/>
      <c r="D64" s="307" t="s">
        <v>1765</v>
      </c>
      <c r="E64" s="307"/>
      <c r="F64" s="307"/>
      <c r="G64" s="91" t="s">
        <v>1765</v>
      </c>
      <c r="H64" s="91" t="s">
        <v>1766</v>
      </c>
      <c r="I64" s="91" t="s">
        <v>1767</v>
      </c>
      <c r="J64" s="91" t="s">
        <v>1768</v>
      </c>
      <c r="K64" s="91" t="s">
        <v>1769</v>
      </c>
      <c r="L64" s="91" t="s">
        <v>1770</v>
      </c>
    </row>
    <row r="65" spans="1:12" ht="12" customHeight="1" x14ac:dyDescent="0.3">
      <c r="A65" s="307" t="s">
        <v>1771</v>
      </c>
      <c r="B65" s="307"/>
      <c r="C65" s="307"/>
      <c r="D65" s="307" t="s">
        <v>1772</v>
      </c>
      <c r="E65" s="307"/>
      <c r="F65" s="307"/>
      <c r="G65" s="91" t="s">
        <v>1773</v>
      </c>
      <c r="H65" s="91" t="s">
        <v>1774</v>
      </c>
      <c r="I65" s="91" t="s">
        <v>1775</v>
      </c>
      <c r="J65" s="91" t="s">
        <v>1776</v>
      </c>
      <c r="K65" s="91" t="s">
        <v>1777</v>
      </c>
      <c r="L65" s="91" t="s">
        <v>1778</v>
      </c>
    </row>
    <row r="66" spans="1:12" ht="12" customHeight="1" x14ac:dyDescent="0.3">
      <c r="A66" s="307" t="s">
        <v>1779</v>
      </c>
      <c r="B66" s="307"/>
      <c r="C66" s="307"/>
      <c r="D66" s="307" t="s">
        <v>1780</v>
      </c>
      <c r="E66" s="307"/>
      <c r="F66" s="307"/>
      <c r="G66" s="91" t="s">
        <v>1780</v>
      </c>
      <c r="H66" s="91" t="s">
        <v>1781</v>
      </c>
      <c r="I66" s="91" t="s">
        <v>1782</v>
      </c>
      <c r="J66" s="91" t="s">
        <v>1783</v>
      </c>
      <c r="K66" s="91" t="s">
        <v>1784</v>
      </c>
      <c r="L66" s="91" t="s">
        <v>1785</v>
      </c>
    </row>
    <row r="67" spans="1:12" ht="12" customHeight="1" x14ac:dyDescent="0.3">
      <c r="A67" s="307" t="s">
        <v>1786</v>
      </c>
      <c r="B67" s="307"/>
      <c r="C67" s="307"/>
      <c r="D67" s="307" t="s">
        <v>1787</v>
      </c>
      <c r="E67" s="307"/>
      <c r="F67" s="307"/>
      <c r="G67" s="91" t="s">
        <v>1787</v>
      </c>
      <c r="H67" s="91" t="s">
        <v>1788</v>
      </c>
      <c r="I67" s="91" t="s">
        <v>1789</v>
      </c>
      <c r="J67" s="91" t="s">
        <v>1790</v>
      </c>
      <c r="K67" s="91" t="s">
        <v>1791</v>
      </c>
      <c r="L67" s="91" t="s">
        <v>1792</v>
      </c>
    </row>
    <row r="68" spans="1:12" ht="12" customHeight="1" x14ac:dyDescent="0.3">
      <c r="A68" s="307" t="s">
        <v>1793</v>
      </c>
      <c r="B68" s="307"/>
      <c r="C68" s="307"/>
      <c r="D68" s="307" t="s">
        <v>1794</v>
      </c>
      <c r="E68" s="307"/>
      <c r="F68" s="307"/>
      <c r="G68" s="91" t="s">
        <v>1795</v>
      </c>
      <c r="H68" s="91" t="s">
        <v>1796</v>
      </c>
      <c r="I68" s="91" t="s">
        <v>1797</v>
      </c>
      <c r="J68" s="91" t="s">
        <v>1798</v>
      </c>
      <c r="K68" s="91" t="s">
        <v>1799</v>
      </c>
      <c r="L68" s="91" t="s">
        <v>1800</v>
      </c>
    </row>
    <row r="69" spans="1:12" ht="12" customHeight="1" x14ac:dyDescent="0.3">
      <c r="A69" s="307" t="s">
        <v>1801</v>
      </c>
      <c r="B69" s="307"/>
      <c r="C69" s="307"/>
      <c r="D69" s="307" t="s">
        <v>1802</v>
      </c>
      <c r="E69" s="307"/>
      <c r="F69" s="307"/>
      <c r="G69" s="91" t="s">
        <v>1803</v>
      </c>
      <c r="H69" s="91" t="s">
        <v>1804</v>
      </c>
      <c r="I69" s="91" t="s">
        <v>1805</v>
      </c>
      <c r="J69" s="91" t="s">
        <v>1806</v>
      </c>
      <c r="K69" s="91" t="s">
        <v>1807</v>
      </c>
      <c r="L69" s="91" t="s">
        <v>1808</v>
      </c>
    </row>
    <row r="70" spans="1:12" ht="12" customHeight="1" x14ac:dyDescent="0.3">
      <c r="A70" s="307" t="s">
        <v>1809</v>
      </c>
      <c r="B70" s="307"/>
      <c r="C70" s="307"/>
      <c r="D70" s="307" t="s">
        <v>1810</v>
      </c>
      <c r="E70" s="307"/>
      <c r="F70" s="307"/>
      <c r="G70" s="91" t="s">
        <v>1810</v>
      </c>
      <c r="H70" s="91" t="s">
        <v>1811</v>
      </c>
      <c r="I70" s="91" t="s">
        <v>1812</v>
      </c>
      <c r="J70" s="91" t="s">
        <v>1813</v>
      </c>
      <c r="K70" s="91" t="s">
        <v>1814</v>
      </c>
      <c r="L70" s="91" t="s">
        <v>1815</v>
      </c>
    </row>
    <row r="71" spans="1:12" ht="12" customHeight="1" x14ac:dyDescent="0.3">
      <c r="A71" s="307" t="s">
        <v>1816</v>
      </c>
      <c r="B71" s="307"/>
      <c r="C71" s="307"/>
      <c r="D71" s="307" t="s">
        <v>1817</v>
      </c>
      <c r="E71" s="307"/>
      <c r="F71" s="307"/>
      <c r="G71" s="91" t="s">
        <v>1818</v>
      </c>
      <c r="H71" s="91" t="s">
        <v>1819</v>
      </c>
      <c r="I71" s="91" t="s">
        <v>1820</v>
      </c>
      <c r="J71" s="91" t="s">
        <v>1821</v>
      </c>
      <c r="K71" s="91" t="s">
        <v>1822</v>
      </c>
      <c r="L71" s="91" t="s">
        <v>1823</v>
      </c>
    </row>
    <row r="72" spans="1:12" ht="12" customHeight="1" x14ac:dyDescent="0.3">
      <c r="A72" s="307" t="s">
        <v>1824</v>
      </c>
      <c r="B72" s="307"/>
      <c r="C72" s="307"/>
      <c r="D72" s="307" t="s">
        <v>1825</v>
      </c>
      <c r="E72" s="307"/>
      <c r="F72" s="307"/>
      <c r="G72" s="91" t="s">
        <v>1826</v>
      </c>
      <c r="H72" s="91" t="s">
        <v>1827</v>
      </c>
      <c r="I72" s="91" t="s">
        <v>1828</v>
      </c>
      <c r="J72" s="91" t="s">
        <v>1829</v>
      </c>
      <c r="K72" s="91" t="s">
        <v>1830</v>
      </c>
      <c r="L72" s="91" t="s">
        <v>1831</v>
      </c>
    </row>
    <row r="73" spans="1:12" ht="12" customHeight="1" x14ac:dyDescent="0.3">
      <c r="A73" s="307" t="s">
        <v>1832</v>
      </c>
      <c r="B73" s="307"/>
      <c r="C73" s="307"/>
      <c r="D73" s="307" t="s">
        <v>1833</v>
      </c>
      <c r="E73" s="307"/>
      <c r="F73" s="307"/>
      <c r="G73" s="91" t="s">
        <v>1834</v>
      </c>
      <c r="H73" s="91" t="s">
        <v>1835</v>
      </c>
      <c r="I73" s="91" t="s">
        <v>1836</v>
      </c>
      <c r="J73" s="91" t="s">
        <v>1837</v>
      </c>
      <c r="K73" s="91" t="s">
        <v>1838</v>
      </c>
      <c r="L73" s="91" t="s">
        <v>1839</v>
      </c>
    </row>
    <row r="74" spans="1:12" ht="12" customHeight="1" x14ac:dyDescent="0.3">
      <c r="A74" s="307" t="s">
        <v>1840</v>
      </c>
      <c r="B74" s="307"/>
      <c r="C74" s="307"/>
      <c r="D74" s="307" t="s">
        <v>1841</v>
      </c>
      <c r="E74" s="307"/>
      <c r="F74" s="307"/>
      <c r="G74" s="91" t="s">
        <v>1841</v>
      </c>
      <c r="H74" s="91" t="s">
        <v>1842</v>
      </c>
      <c r="I74" s="91" t="s">
        <v>1843</v>
      </c>
      <c r="J74" s="91" t="s">
        <v>1844</v>
      </c>
      <c r="K74" s="91" t="s">
        <v>1845</v>
      </c>
      <c r="L74" s="91" t="s">
        <v>1846</v>
      </c>
    </row>
    <row r="75" spans="1:12" ht="12" customHeight="1" x14ac:dyDescent="0.3">
      <c r="A75" s="307" t="s">
        <v>1847</v>
      </c>
      <c r="B75" s="307"/>
      <c r="C75" s="307"/>
      <c r="D75" s="307" t="s">
        <v>1848</v>
      </c>
      <c r="E75" s="307"/>
      <c r="F75" s="307"/>
      <c r="G75" s="91" t="s">
        <v>1848</v>
      </c>
      <c r="H75" s="91" t="s">
        <v>1849</v>
      </c>
      <c r="I75" s="91" t="s">
        <v>1850</v>
      </c>
      <c r="J75" s="91" t="s">
        <v>1851</v>
      </c>
      <c r="K75" s="91" t="s">
        <v>1852</v>
      </c>
      <c r="L75" s="91" t="s">
        <v>1853</v>
      </c>
    </row>
    <row r="76" spans="1:12" ht="12" customHeight="1" x14ac:dyDescent="0.3">
      <c r="A76" s="307" t="s">
        <v>1854</v>
      </c>
      <c r="B76" s="307"/>
      <c r="C76" s="307"/>
      <c r="D76" s="307" t="s">
        <v>1855</v>
      </c>
      <c r="E76" s="307"/>
      <c r="F76" s="307"/>
      <c r="G76" s="91" t="s">
        <v>1855</v>
      </c>
      <c r="H76" s="91" t="s">
        <v>1856</v>
      </c>
      <c r="I76" s="91" t="s">
        <v>1857</v>
      </c>
      <c r="J76" s="91" t="s">
        <v>1858</v>
      </c>
      <c r="K76" s="91" t="s">
        <v>1859</v>
      </c>
      <c r="L76" s="91" t="s">
        <v>1860</v>
      </c>
    </row>
    <row r="77" spans="1:12" ht="12" customHeight="1" x14ac:dyDescent="0.3">
      <c r="A77" s="307" t="s">
        <v>1861</v>
      </c>
      <c r="B77" s="307"/>
      <c r="C77" s="307"/>
      <c r="D77" s="307" t="s">
        <v>1862</v>
      </c>
      <c r="E77" s="307"/>
      <c r="F77" s="307"/>
      <c r="G77" s="91" t="s">
        <v>1862</v>
      </c>
      <c r="H77" s="91" t="s">
        <v>1863</v>
      </c>
      <c r="I77" s="91" t="s">
        <v>1864</v>
      </c>
      <c r="J77" s="91" t="s">
        <v>1865</v>
      </c>
      <c r="K77" s="91" t="s">
        <v>1866</v>
      </c>
      <c r="L77" s="91" t="s">
        <v>1867</v>
      </c>
    </row>
    <row r="78" spans="1:12" ht="12" customHeight="1" x14ac:dyDescent="0.3">
      <c r="A78" s="307" t="s">
        <v>1868</v>
      </c>
      <c r="B78" s="307"/>
      <c r="C78" s="307"/>
      <c r="D78" s="307" t="s">
        <v>1869</v>
      </c>
      <c r="E78" s="307"/>
      <c r="F78" s="307"/>
      <c r="G78" s="91" t="s">
        <v>1869</v>
      </c>
      <c r="H78" s="91" t="s">
        <v>1870</v>
      </c>
      <c r="I78" s="91" t="s">
        <v>1871</v>
      </c>
      <c r="J78" s="91" t="s">
        <v>1872</v>
      </c>
      <c r="K78" s="91" t="s">
        <v>1873</v>
      </c>
      <c r="L78" s="91" t="s">
        <v>1874</v>
      </c>
    </row>
    <row r="79" spans="1:12" ht="12" customHeight="1" x14ac:dyDescent="0.3">
      <c r="A79" s="307" t="s">
        <v>1875</v>
      </c>
      <c r="B79" s="307"/>
      <c r="C79" s="307"/>
      <c r="D79" s="307" t="s">
        <v>1876</v>
      </c>
      <c r="E79" s="307"/>
      <c r="F79" s="307"/>
      <c r="G79" s="91" t="s">
        <v>1876</v>
      </c>
      <c r="H79" s="91" t="s">
        <v>1877</v>
      </c>
      <c r="I79" s="91" t="s">
        <v>1878</v>
      </c>
      <c r="J79" s="91" t="s">
        <v>1879</v>
      </c>
      <c r="K79" s="91" t="s">
        <v>1880</v>
      </c>
      <c r="L79" s="91" t="s">
        <v>1881</v>
      </c>
    </row>
    <row r="80" spans="1:12" ht="12" customHeight="1" x14ac:dyDescent="0.3">
      <c r="A80" s="307" t="s">
        <v>1882</v>
      </c>
      <c r="B80" s="307"/>
      <c r="C80" s="307"/>
      <c r="D80" s="307" t="s">
        <v>1883</v>
      </c>
      <c r="E80" s="307"/>
      <c r="F80" s="307"/>
      <c r="G80" s="91" t="s">
        <v>1883</v>
      </c>
      <c r="H80" s="91" t="s">
        <v>1884</v>
      </c>
      <c r="I80" s="91" t="s">
        <v>1885</v>
      </c>
      <c r="J80" s="91" t="s">
        <v>1886</v>
      </c>
      <c r="K80" s="91" t="s">
        <v>1887</v>
      </c>
      <c r="L80" s="91" t="s">
        <v>1887</v>
      </c>
    </row>
    <row r="81" spans="1:12" ht="12" customHeight="1" x14ac:dyDescent="0.3">
      <c r="A81" s="307" t="s">
        <v>1888</v>
      </c>
      <c r="B81" s="307"/>
      <c r="C81" s="307"/>
      <c r="D81" s="307" t="s">
        <v>1889</v>
      </c>
      <c r="E81" s="307"/>
      <c r="F81" s="307"/>
      <c r="G81" s="91" t="s">
        <v>1889</v>
      </c>
      <c r="H81" s="91" t="s">
        <v>1890</v>
      </c>
      <c r="I81" s="91" t="s">
        <v>1891</v>
      </c>
      <c r="J81" s="91" t="s">
        <v>1892</v>
      </c>
      <c r="K81" s="91" t="s">
        <v>1893</v>
      </c>
      <c r="L81" s="91" t="s">
        <v>1894</v>
      </c>
    </row>
    <row r="82" spans="1:12" ht="12" customHeight="1" x14ac:dyDescent="0.3">
      <c r="A82" s="307" t="s">
        <v>1895</v>
      </c>
      <c r="B82" s="307"/>
      <c r="C82" s="307"/>
      <c r="D82" s="307" t="s">
        <v>1896</v>
      </c>
      <c r="E82" s="307"/>
      <c r="F82" s="307"/>
      <c r="G82" s="91" t="s">
        <v>1896</v>
      </c>
      <c r="H82" s="91" t="s">
        <v>1897</v>
      </c>
      <c r="I82" s="91" t="s">
        <v>1898</v>
      </c>
      <c r="J82" s="91" t="s">
        <v>1898</v>
      </c>
      <c r="K82" s="91" t="s">
        <v>1899</v>
      </c>
      <c r="L82" s="91" t="s">
        <v>1900</v>
      </c>
    </row>
    <row r="83" spans="1:12" ht="12" customHeight="1" x14ac:dyDescent="0.3">
      <c r="A83" s="307" t="s">
        <v>1901</v>
      </c>
      <c r="B83" s="307"/>
      <c r="C83" s="307"/>
      <c r="D83" s="307" t="s">
        <v>1902</v>
      </c>
      <c r="E83" s="307"/>
      <c r="F83" s="307"/>
      <c r="G83" s="91" t="s">
        <v>1903</v>
      </c>
      <c r="H83" s="91" t="s">
        <v>1903</v>
      </c>
      <c r="I83" s="91" t="s">
        <v>1904</v>
      </c>
      <c r="J83" s="91" t="s">
        <v>1905</v>
      </c>
      <c r="K83" s="91" t="s">
        <v>1906</v>
      </c>
      <c r="L83" s="91" t="s">
        <v>1907</v>
      </c>
    </row>
    <row r="84" spans="1:12" ht="12" customHeight="1" x14ac:dyDescent="0.3">
      <c r="A84" s="307" t="s">
        <v>1908</v>
      </c>
      <c r="B84" s="307"/>
      <c r="C84" s="307"/>
      <c r="D84" s="307" t="s">
        <v>1909</v>
      </c>
      <c r="E84" s="307"/>
      <c r="F84" s="307"/>
      <c r="G84" s="91" t="s">
        <v>1909</v>
      </c>
      <c r="H84" s="91" t="s">
        <v>1910</v>
      </c>
      <c r="I84" s="91" t="s">
        <v>1911</v>
      </c>
      <c r="J84" s="91" t="s">
        <v>1912</v>
      </c>
      <c r="K84" s="91" t="s">
        <v>1913</v>
      </c>
      <c r="L84" s="91" t="s">
        <v>1914</v>
      </c>
    </row>
    <row r="85" spans="1:12" ht="12" customHeight="1" x14ac:dyDescent="0.3">
      <c r="A85" s="307" t="s">
        <v>1915</v>
      </c>
      <c r="B85" s="307"/>
      <c r="C85" s="307"/>
      <c r="D85" s="307" t="s">
        <v>1916</v>
      </c>
      <c r="E85" s="307"/>
      <c r="F85" s="307"/>
      <c r="G85" s="91" t="s">
        <v>1916</v>
      </c>
      <c r="H85" s="91" t="s">
        <v>1917</v>
      </c>
      <c r="I85" s="91" t="s">
        <v>1918</v>
      </c>
      <c r="J85" s="91" t="s">
        <v>1919</v>
      </c>
      <c r="K85" s="91" t="s">
        <v>1920</v>
      </c>
      <c r="L85" s="91" t="s">
        <v>1921</v>
      </c>
    </row>
    <row r="86" spans="1:12" ht="12" customHeight="1" x14ac:dyDescent="0.3">
      <c r="A86" s="307" t="s">
        <v>1922</v>
      </c>
      <c r="B86" s="307"/>
      <c r="C86" s="307"/>
      <c r="D86" s="307" t="s">
        <v>1923</v>
      </c>
      <c r="E86" s="307"/>
      <c r="F86" s="307"/>
      <c r="G86" s="91" t="s">
        <v>1923</v>
      </c>
      <c r="H86" s="91" t="s">
        <v>1924</v>
      </c>
      <c r="I86" s="91" t="s">
        <v>1925</v>
      </c>
      <c r="J86" s="91" t="s">
        <v>1926</v>
      </c>
      <c r="K86" s="91" t="s">
        <v>1927</v>
      </c>
      <c r="L86" s="91" t="s">
        <v>1928</v>
      </c>
    </row>
    <row r="87" spans="1:12" ht="12" customHeight="1" x14ac:dyDescent="0.3">
      <c r="A87" s="307" t="s">
        <v>1929</v>
      </c>
      <c r="B87" s="307"/>
      <c r="C87" s="307"/>
      <c r="D87" s="307" t="s">
        <v>1930</v>
      </c>
      <c r="E87" s="307"/>
      <c r="F87" s="307"/>
      <c r="G87" s="91" t="s">
        <v>1931</v>
      </c>
      <c r="H87" s="91" t="s">
        <v>1932</v>
      </c>
      <c r="I87" s="91" t="s">
        <v>1933</v>
      </c>
      <c r="J87" s="91" t="s">
        <v>1934</v>
      </c>
      <c r="K87" s="91" t="s">
        <v>1935</v>
      </c>
      <c r="L87" s="91" t="s">
        <v>1936</v>
      </c>
    </row>
    <row r="88" spans="1:12" ht="12" customHeight="1" x14ac:dyDescent="0.3">
      <c r="A88" s="307" t="s">
        <v>1937</v>
      </c>
      <c r="B88" s="307"/>
      <c r="C88" s="307"/>
      <c r="D88" s="307" t="s">
        <v>1938</v>
      </c>
      <c r="E88" s="307"/>
      <c r="F88" s="307"/>
      <c r="G88" s="91" t="s">
        <v>1939</v>
      </c>
      <c r="H88" s="91" t="s">
        <v>1940</v>
      </c>
      <c r="I88" s="91" t="s">
        <v>1941</v>
      </c>
      <c r="J88" s="91" t="s">
        <v>1942</v>
      </c>
      <c r="K88" s="91" t="s">
        <v>1943</v>
      </c>
      <c r="L88" s="91" t="s">
        <v>1938</v>
      </c>
    </row>
    <row r="89" spans="1:12" ht="12" customHeight="1" x14ac:dyDescent="0.3">
      <c r="A89" s="307" t="s">
        <v>1944</v>
      </c>
      <c r="B89" s="307"/>
      <c r="C89" s="307"/>
      <c r="D89" s="307" t="s">
        <v>1945</v>
      </c>
      <c r="E89" s="307"/>
      <c r="F89" s="307"/>
      <c r="G89" s="91" t="s">
        <v>1945</v>
      </c>
      <c r="H89" s="91" t="s">
        <v>1946</v>
      </c>
      <c r="I89" s="91" t="s">
        <v>1947</v>
      </c>
      <c r="J89" s="91" t="s">
        <v>1948</v>
      </c>
      <c r="K89" s="91" t="s">
        <v>1949</v>
      </c>
      <c r="L89" s="91" t="s">
        <v>1950</v>
      </c>
    </row>
    <row r="90" spans="1:12" ht="12" customHeight="1" x14ac:dyDescent="0.3">
      <c r="A90" s="307" t="s">
        <v>1951</v>
      </c>
      <c r="B90" s="307"/>
      <c r="C90" s="307"/>
      <c r="D90" s="307" t="s">
        <v>1952</v>
      </c>
      <c r="E90" s="307"/>
      <c r="F90" s="307"/>
      <c r="G90" s="91" t="s">
        <v>1952</v>
      </c>
      <c r="H90" s="91" t="s">
        <v>1953</v>
      </c>
      <c r="I90" s="91" t="s">
        <v>1954</v>
      </c>
      <c r="J90" s="91" t="s">
        <v>1955</v>
      </c>
      <c r="K90" s="91" t="s">
        <v>1956</v>
      </c>
      <c r="L90" s="91" t="s">
        <v>1957</v>
      </c>
    </row>
    <row r="91" spans="1:12" ht="12" customHeight="1" x14ac:dyDescent="0.3">
      <c r="A91" s="307" t="s">
        <v>1958</v>
      </c>
      <c r="B91" s="307"/>
      <c r="C91" s="307"/>
      <c r="D91" s="307" t="s">
        <v>1959</v>
      </c>
      <c r="E91" s="307"/>
      <c r="F91" s="307"/>
      <c r="G91" s="91" t="s">
        <v>1959</v>
      </c>
      <c r="H91" s="91" t="s">
        <v>1960</v>
      </c>
      <c r="I91" s="91" t="s">
        <v>1961</v>
      </c>
      <c r="J91" s="91" t="s">
        <v>1962</v>
      </c>
      <c r="K91" s="91" t="s">
        <v>1963</v>
      </c>
      <c r="L91" s="91" t="s">
        <v>1964</v>
      </c>
    </row>
    <row r="92" spans="1:12" ht="12" customHeight="1" x14ac:dyDescent="0.3">
      <c r="A92" s="307" t="s">
        <v>1965</v>
      </c>
      <c r="B92" s="307"/>
      <c r="C92" s="307"/>
      <c r="D92" s="307" t="s">
        <v>1966</v>
      </c>
      <c r="E92" s="307"/>
      <c r="F92" s="307"/>
      <c r="G92" s="91" t="s">
        <v>1966</v>
      </c>
      <c r="H92" s="91" t="s">
        <v>1967</v>
      </c>
      <c r="I92" s="91" t="s">
        <v>1968</v>
      </c>
      <c r="J92" s="91" t="s">
        <v>1969</v>
      </c>
      <c r="K92" s="91" t="s">
        <v>1970</v>
      </c>
      <c r="L92" s="91" t="s">
        <v>1971</v>
      </c>
    </row>
    <row r="93" spans="1:12" ht="12" customHeight="1" x14ac:dyDescent="0.3">
      <c r="A93" s="307" t="s">
        <v>1972</v>
      </c>
      <c r="B93" s="307"/>
      <c r="C93" s="307"/>
      <c r="D93" s="307" t="s">
        <v>1973</v>
      </c>
      <c r="E93" s="307"/>
      <c r="F93" s="307"/>
      <c r="G93" s="91" t="s">
        <v>1974</v>
      </c>
      <c r="H93" s="91" t="s">
        <v>1975</v>
      </c>
      <c r="I93" s="91" t="s">
        <v>1976</v>
      </c>
      <c r="J93" s="91" t="s">
        <v>1977</v>
      </c>
      <c r="K93" s="91" t="s">
        <v>1978</v>
      </c>
      <c r="L93" s="91" t="s">
        <v>1979</v>
      </c>
    </row>
    <row r="94" spans="1:12" ht="12" customHeight="1" x14ac:dyDescent="0.3">
      <c r="A94" s="307" t="s">
        <v>1980</v>
      </c>
      <c r="B94" s="307"/>
      <c r="C94" s="307"/>
      <c r="D94" s="307" t="s">
        <v>1981</v>
      </c>
      <c r="E94" s="307"/>
      <c r="F94" s="307"/>
      <c r="G94" s="91" t="s">
        <v>1982</v>
      </c>
      <c r="H94" s="91" t="s">
        <v>1983</v>
      </c>
      <c r="I94" s="91" t="s">
        <v>1984</v>
      </c>
      <c r="J94" s="91" t="s">
        <v>1985</v>
      </c>
      <c r="K94" s="91" t="s">
        <v>1986</v>
      </c>
      <c r="L94" s="91" t="s">
        <v>1987</v>
      </c>
    </row>
    <row r="95" spans="1:12" ht="12" customHeight="1" x14ac:dyDescent="0.3">
      <c r="A95" s="307" t="s">
        <v>1988</v>
      </c>
      <c r="B95" s="307"/>
      <c r="C95" s="307"/>
      <c r="D95" s="307" t="s">
        <v>1989</v>
      </c>
      <c r="E95" s="307"/>
      <c r="F95" s="307"/>
      <c r="G95" s="91" t="s">
        <v>1989</v>
      </c>
      <c r="H95" s="91" t="s">
        <v>1990</v>
      </c>
      <c r="I95" s="91" t="s">
        <v>1991</v>
      </c>
      <c r="J95" s="91" t="s">
        <v>1992</v>
      </c>
      <c r="K95" s="91" t="s">
        <v>1993</v>
      </c>
      <c r="L95" s="91" t="s">
        <v>1994</v>
      </c>
    </row>
    <row r="96" spans="1:12" ht="12" customHeight="1" x14ac:dyDescent="0.3">
      <c r="A96" s="307" t="s">
        <v>1995</v>
      </c>
      <c r="B96" s="307"/>
      <c r="C96" s="307"/>
      <c r="D96" s="307" t="s">
        <v>1996</v>
      </c>
      <c r="E96" s="307"/>
      <c r="F96" s="307"/>
      <c r="G96" s="91" t="s">
        <v>1996</v>
      </c>
      <c r="H96" s="91" t="s">
        <v>1997</v>
      </c>
      <c r="I96" s="91" t="s">
        <v>1998</v>
      </c>
      <c r="J96" s="91" t="s">
        <v>1999</v>
      </c>
      <c r="K96" s="91" t="s">
        <v>2000</v>
      </c>
      <c r="L96" s="91" t="s">
        <v>2001</v>
      </c>
    </row>
    <row r="97" spans="1:12" ht="12" customHeight="1" x14ac:dyDescent="0.3">
      <c r="A97" s="307" t="s">
        <v>2002</v>
      </c>
      <c r="B97" s="307"/>
      <c r="C97" s="307"/>
      <c r="D97" s="307" t="s">
        <v>2003</v>
      </c>
      <c r="E97" s="307"/>
      <c r="F97" s="307"/>
      <c r="G97" s="91" t="s">
        <v>2003</v>
      </c>
      <c r="H97" s="91" t="s">
        <v>2004</v>
      </c>
      <c r="I97" s="91" t="s">
        <v>2005</v>
      </c>
      <c r="J97" s="91" t="s">
        <v>2006</v>
      </c>
      <c r="K97" s="91" t="s">
        <v>2007</v>
      </c>
      <c r="L97" s="91" t="s">
        <v>2008</v>
      </c>
    </row>
    <row r="98" spans="1:12" ht="12" customHeight="1" x14ac:dyDescent="0.3">
      <c r="A98" s="307" t="s">
        <v>2009</v>
      </c>
      <c r="B98" s="307"/>
      <c r="C98" s="307"/>
      <c r="D98" s="307" t="s">
        <v>2010</v>
      </c>
      <c r="E98" s="307"/>
      <c r="F98" s="307"/>
      <c r="G98" s="91" t="s">
        <v>2010</v>
      </c>
      <c r="H98" s="91" t="s">
        <v>2011</v>
      </c>
      <c r="I98" s="91" t="s">
        <v>2012</v>
      </c>
      <c r="J98" s="91" t="s">
        <v>2013</v>
      </c>
      <c r="K98" s="91" t="s">
        <v>2014</v>
      </c>
      <c r="L98" s="91" t="s">
        <v>2015</v>
      </c>
    </row>
    <row r="99" spans="1:12" ht="12" customHeight="1" x14ac:dyDescent="0.3">
      <c r="A99" s="307" t="s">
        <v>2016</v>
      </c>
      <c r="B99" s="307"/>
      <c r="C99" s="307"/>
      <c r="D99" s="307" t="s">
        <v>2017</v>
      </c>
      <c r="E99" s="307"/>
      <c r="F99" s="307"/>
      <c r="G99" s="91" t="s">
        <v>2017</v>
      </c>
      <c r="H99" s="91" t="s">
        <v>2018</v>
      </c>
      <c r="I99" s="91" t="s">
        <v>2019</v>
      </c>
      <c r="J99" s="91" t="s">
        <v>2020</v>
      </c>
      <c r="K99" s="91" t="s">
        <v>2021</v>
      </c>
      <c r="L99" s="91" t="s">
        <v>2022</v>
      </c>
    </row>
    <row r="100" spans="1:12" ht="12" customHeight="1" x14ac:dyDescent="0.3">
      <c r="A100" s="307" t="s">
        <v>2023</v>
      </c>
      <c r="B100" s="307"/>
      <c r="C100" s="307"/>
      <c r="D100" s="307" t="s">
        <v>2024</v>
      </c>
      <c r="E100" s="307"/>
      <c r="F100" s="307"/>
      <c r="G100" s="91" t="s">
        <v>2025</v>
      </c>
      <c r="H100" s="91" t="s">
        <v>2026</v>
      </c>
      <c r="I100" s="91" t="s">
        <v>2027</v>
      </c>
      <c r="J100" s="91" t="s">
        <v>2028</v>
      </c>
      <c r="K100" s="91" t="s">
        <v>2029</v>
      </c>
      <c r="L100" s="91" t="s">
        <v>2030</v>
      </c>
    </row>
    <row r="101" spans="1:12" ht="12" customHeight="1" x14ac:dyDescent="0.3">
      <c r="A101" s="307" t="s">
        <v>2031</v>
      </c>
      <c r="B101" s="307"/>
      <c r="C101" s="307"/>
      <c r="D101" s="307" t="s">
        <v>2032</v>
      </c>
      <c r="E101" s="307"/>
      <c r="F101" s="307"/>
      <c r="G101" s="91" t="s">
        <v>2032</v>
      </c>
      <c r="H101" s="91" t="s">
        <v>2033</v>
      </c>
      <c r="I101" s="91" t="s">
        <v>2034</v>
      </c>
      <c r="J101" s="91" t="s">
        <v>2035</v>
      </c>
      <c r="K101" s="91" t="s">
        <v>2036</v>
      </c>
      <c r="L101" s="91" t="s">
        <v>2037</v>
      </c>
    </row>
    <row r="102" spans="1:12" ht="12" customHeight="1" x14ac:dyDescent="0.3">
      <c r="A102" s="307" t="s">
        <v>2038</v>
      </c>
      <c r="B102" s="307"/>
      <c r="C102" s="307"/>
      <c r="D102" s="307" t="s">
        <v>2039</v>
      </c>
      <c r="E102" s="307"/>
      <c r="F102" s="307"/>
      <c r="G102" s="91" t="s">
        <v>2039</v>
      </c>
      <c r="H102" s="91" t="s">
        <v>2040</v>
      </c>
      <c r="I102" s="91" t="s">
        <v>2041</v>
      </c>
      <c r="J102" s="91" t="s">
        <v>2042</v>
      </c>
      <c r="K102" s="91" t="s">
        <v>2043</v>
      </c>
      <c r="L102" s="91" t="s">
        <v>2044</v>
      </c>
    </row>
    <row r="103" spans="1:12" ht="12" customHeight="1" x14ac:dyDescent="0.3">
      <c r="A103" s="307" t="s">
        <v>2045</v>
      </c>
      <c r="B103" s="307"/>
      <c r="C103" s="307"/>
      <c r="D103" s="307" t="s">
        <v>2046</v>
      </c>
      <c r="E103" s="307"/>
      <c r="F103" s="307"/>
      <c r="G103" s="91" t="s">
        <v>2046</v>
      </c>
      <c r="H103" s="91" t="s">
        <v>2047</v>
      </c>
      <c r="I103" s="91" t="s">
        <v>2048</v>
      </c>
      <c r="J103" s="91" t="s">
        <v>2049</v>
      </c>
      <c r="K103" s="91" t="s">
        <v>2050</v>
      </c>
      <c r="L103" s="91" t="s">
        <v>2051</v>
      </c>
    </row>
    <row r="104" spans="1:12" ht="12" customHeight="1" x14ac:dyDescent="0.3">
      <c r="A104" s="307" t="s">
        <v>2052</v>
      </c>
      <c r="B104" s="307"/>
      <c r="C104" s="307"/>
      <c r="D104" s="307" t="s">
        <v>2053</v>
      </c>
      <c r="E104" s="307"/>
      <c r="F104" s="307"/>
      <c r="G104" s="91" t="s">
        <v>2054</v>
      </c>
      <c r="H104" s="91" t="s">
        <v>2055</v>
      </c>
      <c r="I104" s="91" t="s">
        <v>2056</v>
      </c>
      <c r="J104" s="91" t="s">
        <v>2057</v>
      </c>
      <c r="K104" s="91" t="s">
        <v>2058</v>
      </c>
      <c r="L104" s="91" t="s">
        <v>2059</v>
      </c>
    </row>
    <row r="105" spans="1:12" ht="12" customHeight="1" x14ac:dyDescent="0.3">
      <c r="A105" s="307" t="s">
        <v>2060</v>
      </c>
      <c r="B105" s="307"/>
      <c r="C105" s="307"/>
      <c r="D105" s="307" t="s">
        <v>2061</v>
      </c>
      <c r="E105" s="307"/>
      <c r="F105" s="307"/>
      <c r="G105" s="91" t="s">
        <v>2062</v>
      </c>
      <c r="H105" s="91" t="s">
        <v>2063</v>
      </c>
      <c r="I105" s="91" t="s">
        <v>2064</v>
      </c>
      <c r="J105" s="91" t="s">
        <v>2065</v>
      </c>
      <c r="K105" s="91" t="s">
        <v>2066</v>
      </c>
      <c r="L105" s="91" t="s">
        <v>2067</v>
      </c>
    </row>
    <row r="106" spans="1:12" ht="12" customHeight="1" x14ac:dyDescent="0.3">
      <c r="A106" s="307" t="s">
        <v>2068</v>
      </c>
      <c r="B106" s="307"/>
      <c r="C106" s="307"/>
      <c r="D106" s="307" t="s">
        <v>2069</v>
      </c>
      <c r="E106" s="307"/>
      <c r="F106" s="307"/>
      <c r="G106" s="91" t="s">
        <v>2069</v>
      </c>
      <c r="H106" s="91" t="s">
        <v>2070</v>
      </c>
      <c r="I106" s="91" t="s">
        <v>2071</v>
      </c>
      <c r="J106" s="91" t="s">
        <v>2072</v>
      </c>
      <c r="K106" s="91" t="s">
        <v>2073</v>
      </c>
      <c r="L106" s="91" t="s">
        <v>2074</v>
      </c>
    </row>
    <row r="107" spans="1:12" ht="12" customHeight="1" x14ac:dyDescent="0.3">
      <c r="A107" s="307" t="s">
        <v>2075</v>
      </c>
      <c r="B107" s="307"/>
      <c r="C107" s="307"/>
      <c r="D107" s="307" t="s">
        <v>2076</v>
      </c>
      <c r="E107" s="307"/>
      <c r="F107" s="307"/>
      <c r="G107" s="91" t="s">
        <v>2076</v>
      </c>
      <c r="H107" s="91" t="s">
        <v>2077</v>
      </c>
      <c r="I107" s="91" t="s">
        <v>2078</v>
      </c>
      <c r="J107" s="91" t="s">
        <v>2079</v>
      </c>
      <c r="K107" s="91" t="s">
        <v>2080</v>
      </c>
      <c r="L107" s="91" t="s">
        <v>2081</v>
      </c>
    </row>
    <row r="108" spans="1:12" ht="12" customHeight="1" x14ac:dyDescent="0.3">
      <c r="A108" s="307" t="s">
        <v>2082</v>
      </c>
      <c r="B108" s="307"/>
      <c r="C108" s="307"/>
      <c r="D108" s="307" t="s">
        <v>2083</v>
      </c>
      <c r="E108" s="307"/>
      <c r="F108" s="307"/>
      <c r="G108" s="91" t="s">
        <v>2083</v>
      </c>
      <c r="H108" s="91" t="s">
        <v>2084</v>
      </c>
      <c r="I108" s="91" t="s">
        <v>2085</v>
      </c>
      <c r="J108" s="91" t="s">
        <v>2086</v>
      </c>
      <c r="K108" s="91" t="s">
        <v>2087</v>
      </c>
      <c r="L108" s="91" t="s">
        <v>2088</v>
      </c>
    </row>
    <row r="109" spans="1:12" ht="12" customHeight="1" x14ac:dyDescent="0.3">
      <c r="A109" s="307" t="s">
        <v>2089</v>
      </c>
      <c r="B109" s="307"/>
      <c r="C109" s="307"/>
      <c r="D109" s="307" t="s">
        <v>2090</v>
      </c>
      <c r="E109" s="307"/>
      <c r="F109" s="307"/>
      <c r="G109" s="91" t="s">
        <v>2090</v>
      </c>
      <c r="H109" s="91" t="s">
        <v>2091</v>
      </c>
      <c r="I109" s="91" t="s">
        <v>1677</v>
      </c>
      <c r="J109" s="91" t="s">
        <v>1390</v>
      </c>
      <c r="K109" s="91" t="s">
        <v>2092</v>
      </c>
      <c r="L109" s="91" t="s">
        <v>2093</v>
      </c>
    </row>
    <row r="110" spans="1:12" ht="12" customHeight="1" x14ac:dyDescent="0.3">
      <c r="A110" s="307" t="s">
        <v>2094</v>
      </c>
      <c r="B110" s="307"/>
      <c r="C110" s="307"/>
      <c r="D110" s="307" t="s">
        <v>2095</v>
      </c>
      <c r="E110" s="307"/>
      <c r="F110" s="307"/>
      <c r="G110" s="91" t="s">
        <v>2096</v>
      </c>
      <c r="H110" s="91" t="s">
        <v>2097</v>
      </c>
      <c r="I110" s="91" t="s">
        <v>2098</v>
      </c>
      <c r="J110" s="91" t="s">
        <v>2099</v>
      </c>
      <c r="K110" s="91" t="s">
        <v>2100</v>
      </c>
      <c r="L110" s="91" t="s">
        <v>2101</v>
      </c>
    </row>
    <row r="111" spans="1:12" ht="12" customHeight="1" x14ac:dyDescent="0.3">
      <c r="A111" s="307" t="s">
        <v>2102</v>
      </c>
      <c r="B111" s="307"/>
      <c r="C111" s="307"/>
      <c r="D111" s="307" t="s">
        <v>2103</v>
      </c>
      <c r="E111" s="307"/>
      <c r="F111" s="307"/>
      <c r="G111" s="91" t="s">
        <v>2103</v>
      </c>
      <c r="H111" s="91" t="s">
        <v>2104</v>
      </c>
      <c r="I111" s="91" t="s">
        <v>2105</v>
      </c>
      <c r="J111" s="91" t="s">
        <v>2106</v>
      </c>
      <c r="K111" s="91" t="s">
        <v>2107</v>
      </c>
      <c r="L111" s="91" t="s">
        <v>2108</v>
      </c>
    </row>
    <row r="112" spans="1:12" ht="12" customHeight="1" x14ac:dyDescent="0.3">
      <c r="A112" s="307" t="s">
        <v>2109</v>
      </c>
      <c r="B112" s="307"/>
      <c r="C112" s="307"/>
      <c r="D112" s="307" t="s">
        <v>2110</v>
      </c>
      <c r="E112" s="307"/>
      <c r="F112" s="307"/>
      <c r="G112" s="91" t="s">
        <v>2111</v>
      </c>
      <c r="H112" s="91" t="s">
        <v>2112</v>
      </c>
      <c r="I112" s="91" t="s">
        <v>2113</v>
      </c>
      <c r="J112" s="91" t="s">
        <v>2114</v>
      </c>
      <c r="K112" s="91" t="s">
        <v>2115</v>
      </c>
      <c r="L112" s="91" t="s">
        <v>2116</v>
      </c>
    </row>
    <row r="113" spans="1:12" ht="12" customHeight="1" x14ac:dyDescent="0.3">
      <c r="A113" s="307" t="s">
        <v>2117</v>
      </c>
      <c r="B113" s="307"/>
      <c r="C113" s="307"/>
      <c r="D113" s="307" t="s">
        <v>2118</v>
      </c>
      <c r="E113" s="307"/>
      <c r="F113" s="307"/>
      <c r="G113" s="91" t="s">
        <v>2118</v>
      </c>
      <c r="H113" s="91" t="s">
        <v>2119</v>
      </c>
      <c r="I113" s="91" t="s">
        <v>2120</v>
      </c>
      <c r="J113" s="91" t="s">
        <v>2121</v>
      </c>
      <c r="K113" s="91" t="s">
        <v>2122</v>
      </c>
      <c r="L113" s="91" t="s">
        <v>2123</v>
      </c>
    </row>
    <row r="114" spans="1:12" ht="12" customHeight="1" x14ac:dyDescent="0.3">
      <c r="A114" s="307" t="s">
        <v>2124</v>
      </c>
      <c r="B114" s="307"/>
      <c r="C114" s="307"/>
      <c r="D114" s="307" t="s">
        <v>2125</v>
      </c>
      <c r="E114" s="307"/>
      <c r="F114" s="307"/>
      <c r="G114" s="91" t="s">
        <v>2125</v>
      </c>
      <c r="H114" s="91" t="s">
        <v>2126</v>
      </c>
      <c r="I114" s="91" t="s">
        <v>2127</v>
      </c>
      <c r="J114" s="91" t="s">
        <v>2128</v>
      </c>
      <c r="K114" s="91" t="s">
        <v>2129</v>
      </c>
      <c r="L114" s="91" t="s">
        <v>2130</v>
      </c>
    </row>
    <row r="115" spans="1:12" ht="12" customHeight="1" x14ac:dyDescent="0.3">
      <c r="A115" s="307" t="s">
        <v>2131</v>
      </c>
      <c r="B115" s="307"/>
      <c r="C115" s="307"/>
      <c r="D115" s="307" t="s">
        <v>2132</v>
      </c>
      <c r="E115" s="307"/>
      <c r="F115" s="307"/>
      <c r="G115" s="91" t="s">
        <v>2132</v>
      </c>
      <c r="H115" s="91" t="s">
        <v>2133</v>
      </c>
      <c r="I115" s="91" t="s">
        <v>2134</v>
      </c>
      <c r="J115" s="91" t="s">
        <v>2135</v>
      </c>
      <c r="K115" s="91" t="s">
        <v>2136</v>
      </c>
      <c r="L115" s="91" t="s">
        <v>2137</v>
      </c>
    </row>
    <row r="116" spans="1:12" ht="12" customHeight="1" x14ac:dyDescent="0.3">
      <c r="A116" s="307" t="s">
        <v>2138</v>
      </c>
      <c r="B116" s="307"/>
      <c r="C116" s="307"/>
      <c r="D116" s="307" t="s">
        <v>2139</v>
      </c>
      <c r="E116" s="307"/>
      <c r="F116" s="307"/>
      <c r="G116" s="91" t="s">
        <v>2140</v>
      </c>
      <c r="H116" s="91" t="s">
        <v>2141</v>
      </c>
      <c r="I116" s="91" t="s">
        <v>2142</v>
      </c>
      <c r="J116" s="91" t="s">
        <v>2143</v>
      </c>
      <c r="K116" s="91" t="s">
        <v>2144</v>
      </c>
      <c r="L116" s="91" t="s">
        <v>2145</v>
      </c>
    </row>
    <row r="117" spans="1:12" ht="12" customHeight="1" x14ac:dyDescent="0.3">
      <c r="A117" s="307" t="s">
        <v>2146</v>
      </c>
      <c r="B117" s="307"/>
      <c r="C117" s="307"/>
      <c r="D117" s="307" t="s">
        <v>2147</v>
      </c>
      <c r="E117" s="307"/>
      <c r="F117" s="307"/>
      <c r="G117" s="91" t="s">
        <v>2148</v>
      </c>
      <c r="H117" s="91" t="s">
        <v>2149</v>
      </c>
      <c r="I117" s="91" t="s">
        <v>2150</v>
      </c>
      <c r="J117" s="91" t="s">
        <v>2151</v>
      </c>
      <c r="K117" s="91" t="s">
        <v>2152</v>
      </c>
      <c r="L117" s="91" t="s">
        <v>2153</v>
      </c>
    </row>
    <row r="118" spans="1:12" ht="12" customHeight="1" x14ac:dyDescent="0.3">
      <c r="A118" s="307" t="s">
        <v>2154</v>
      </c>
      <c r="B118" s="307"/>
      <c r="C118" s="307"/>
      <c r="D118" s="307" t="s">
        <v>2155</v>
      </c>
      <c r="E118" s="307"/>
      <c r="F118" s="307"/>
      <c r="G118" s="91" t="s">
        <v>2156</v>
      </c>
      <c r="H118" s="91" t="s">
        <v>2157</v>
      </c>
      <c r="I118" s="91" t="s">
        <v>2158</v>
      </c>
      <c r="J118" s="91" t="s">
        <v>2159</v>
      </c>
      <c r="K118" s="91" t="s">
        <v>2160</v>
      </c>
      <c r="L118" s="91" t="s">
        <v>2161</v>
      </c>
    </row>
    <row r="119" spans="1:12" ht="12" customHeight="1" x14ac:dyDescent="0.3">
      <c r="A119" s="307" t="s">
        <v>2162</v>
      </c>
      <c r="B119" s="307"/>
      <c r="C119" s="307"/>
      <c r="D119" s="307" t="s">
        <v>2163</v>
      </c>
      <c r="E119" s="307"/>
      <c r="F119" s="307"/>
      <c r="G119" s="91" t="s">
        <v>2163</v>
      </c>
      <c r="H119" s="91" t="s">
        <v>2164</v>
      </c>
      <c r="I119" s="91" t="s">
        <v>2165</v>
      </c>
      <c r="J119" s="91" t="s">
        <v>2166</v>
      </c>
      <c r="K119" s="91" t="s">
        <v>2167</v>
      </c>
      <c r="L119" s="91" t="s">
        <v>2168</v>
      </c>
    </row>
    <row r="120" spans="1:12" ht="12" customHeight="1" x14ac:dyDescent="0.3">
      <c r="A120" s="307" t="s">
        <v>2169</v>
      </c>
      <c r="B120" s="307"/>
      <c r="C120" s="307"/>
      <c r="D120" s="307" t="s">
        <v>2170</v>
      </c>
      <c r="E120" s="307"/>
      <c r="F120" s="307"/>
      <c r="G120" s="91" t="s">
        <v>2170</v>
      </c>
      <c r="H120" s="91" t="s">
        <v>2171</v>
      </c>
      <c r="I120" s="91" t="s">
        <v>2172</v>
      </c>
      <c r="J120" s="91" t="s">
        <v>2173</v>
      </c>
      <c r="K120" s="91" t="s">
        <v>2174</v>
      </c>
      <c r="L120" s="91" t="s">
        <v>2175</v>
      </c>
    </row>
    <row r="121" spans="1:12" ht="12" customHeight="1" x14ac:dyDescent="0.3">
      <c r="A121" s="307" t="s">
        <v>2176</v>
      </c>
      <c r="B121" s="307"/>
      <c r="C121" s="307"/>
      <c r="D121" s="307" t="s">
        <v>2177</v>
      </c>
      <c r="E121" s="307"/>
      <c r="F121" s="307"/>
      <c r="G121" s="91" t="s">
        <v>2178</v>
      </c>
      <c r="H121" s="91" t="s">
        <v>2179</v>
      </c>
      <c r="I121" s="91" t="s">
        <v>2180</v>
      </c>
      <c r="J121" s="91" t="s">
        <v>2181</v>
      </c>
      <c r="K121" s="91" t="s">
        <v>2182</v>
      </c>
      <c r="L121" s="91" t="s">
        <v>2183</v>
      </c>
    </row>
    <row r="122" spans="1:12" ht="12" customHeight="1" x14ac:dyDescent="0.3">
      <c r="A122" s="307" t="s">
        <v>2184</v>
      </c>
      <c r="B122" s="307"/>
      <c r="C122" s="307"/>
      <c r="D122" s="307" t="s">
        <v>2185</v>
      </c>
      <c r="E122" s="307"/>
      <c r="F122" s="307"/>
      <c r="G122" s="91" t="s">
        <v>2185</v>
      </c>
      <c r="H122" s="91" t="s">
        <v>2186</v>
      </c>
      <c r="I122" s="91" t="s">
        <v>2187</v>
      </c>
      <c r="J122" s="91" t="s">
        <v>2188</v>
      </c>
      <c r="K122" s="91" t="s">
        <v>2189</v>
      </c>
      <c r="L122" s="91" t="s">
        <v>2190</v>
      </c>
    </row>
    <row r="123" spans="1:12" ht="12" customHeight="1" x14ac:dyDescent="0.3">
      <c r="A123" s="307" t="s">
        <v>2191</v>
      </c>
      <c r="B123" s="307"/>
      <c r="C123" s="307"/>
      <c r="D123" s="307" t="s">
        <v>2192</v>
      </c>
      <c r="E123" s="307"/>
      <c r="F123" s="307"/>
      <c r="G123" s="91" t="s">
        <v>2192</v>
      </c>
      <c r="H123" s="91" t="s">
        <v>2193</v>
      </c>
      <c r="I123" s="91" t="s">
        <v>2194</v>
      </c>
      <c r="J123" s="91" t="s">
        <v>2195</v>
      </c>
      <c r="K123" s="91" t="s">
        <v>2196</v>
      </c>
      <c r="L123" s="91" t="s">
        <v>2197</v>
      </c>
    </row>
    <row r="124" spans="1:12" ht="12" customHeight="1" x14ac:dyDescent="0.3">
      <c r="A124" s="307" t="s">
        <v>2198</v>
      </c>
      <c r="B124" s="307"/>
      <c r="C124" s="307"/>
      <c r="D124" s="307" t="s">
        <v>2199</v>
      </c>
      <c r="E124" s="307"/>
      <c r="F124" s="307"/>
      <c r="G124" s="91" t="s">
        <v>2199</v>
      </c>
      <c r="H124" s="91" t="s">
        <v>2200</v>
      </c>
      <c r="I124" s="91" t="s">
        <v>2201</v>
      </c>
      <c r="J124" s="91" t="s">
        <v>2202</v>
      </c>
      <c r="K124" s="91" t="s">
        <v>2203</v>
      </c>
      <c r="L124" s="91" t="s">
        <v>2204</v>
      </c>
    </row>
    <row r="125" spans="1:12" ht="12" customHeight="1" x14ac:dyDescent="0.3">
      <c r="A125" s="307" t="s">
        <v>2205</v>
      </c>
      <c r="B125" s="307"/>
      <c r="C125" s="307"/>
      <c r="D125" s="307" t="s">
        <v>2206</v>
      </c>
      <c r="E125" s="307"/>
      <c r="F125" s="307"/>
      <c r="G125" s="91" t="s">
        <v>2206</v>
      </c>
      <c r="H125" s="91" t="s">
        <v>2207</v>
      </c>
      <c r="I125" s="91" t="s">
        <v>2208</v>
      </c>
      <c r="J125" s="91" t="s">
        <v>2209</v>
      </c>
      <c r="K125" s="91" t="s">
        <v>2210</v>
      </c>
      <c r="L125" s="91" t="s">
        <v>2211</v>
      </c>
    </row>
    <row r="126" spans="1:12" ht="12" customHeight="1" x14ac:dyDescent="0.3">
      <c r="A126" s="307" t="s">
        <v>2212</v>
      </c>
      <c r="B126" s="307"/>
      <c r="C126" s="307"/>
      <c r="D126" s="307" t="s">
        <v>2213</v>
      </c>
      <c r="E126" s="307"/>
      <c r="F126" s="307"/>
      <c r="G126" s="91" t="s">
        <v>2213</v>
      </c>
      <c r="H126" s="91" t="s">
        <v>2214</v>
      </c>
      <c r="I126" s="91" t="s">
        <v>2215</v>
      </c>
      <c r="J126" s="91" t="s">
        <v>2216</v>
      </c>
      <c r="K126" s="91" t="s">
        <v>2217</v>
      </c>
      <c r="L126" s="91" t="s">
        <v>2218</v>
      </c>
    </row>
    <row r="127" spans="1:12" ht="12" customHeight="1" x14ac:dyDescent="0.3">
      <c r="A127" s="307" t="s">
        <v>2219</v>
      </c>
      <c r="B127" s="307"/>
      <c r="C127" s="307"/>
      <c r="D127" s="307" t="s">
        <v>2220</v>
      </c>
      <c r="E127" s="307"/>
      <c r="F127" s="307"/>
      <c r="G127" s="91" t="s">
        <v>2220</v>
      </c>
      <c r="H127" s="91" t="s">
        <v>2221</v>
      </c>
      <c r="I127" s="91" t="s">
        <v>2222</v>
      </c>
      <c r="J127" s="91" t="s">
        <v>2223</v>
      </c>
      <c r="K127" s="91" t="s">
        <v>2224</v>
      </c>
      <c r="L127" s="91" t="s">
        <v>2225</v>
      </c>
    </row>
    <row r="128" spans="1:12" ht="12" customHeight="1" x14ac:dyDescent="0.3">
      <c r="A128" s="307" t="s">
        <v>2226</v>
      </c>
      <c r="B128" s="307"/>
      <c r="C128" s="307"/>
      <c r="D128" s="307" t="s">
        <v>2227</v>
      </c>
      <c r="E128" s="307"/>
      <c r="F128" s="307"/>
      <c r="G128" s="91" t="s">
        <v>2227</v>
      </c>
      <c r="H128" s="91" t="s">
        <v>2228</v>
      </c>
      <c r="I128" s="91" t="s">
        <v>2229</v>
      </c>
      <c r="J128" s="91" t="s">
        <v>2230</v>
      </c>
      <c r="K128" s="91" t="s">
        <v>2231</v>
      </c>
      <c r="L128" s="91" t="s">
        <v>2232</v>
      </c>
    </row>
    <row r="129" spans="1:12" ht="12" customHeight="1" x14ac:dyDescent="0.3">
      <c r="A129" s="307" t="s">
        <v>2233</v>
      </c>
      <c r="B129" s="307"/>
      <c r="C129" s="307"/>
      <c r="D129" s="307" t="s">
        <v>2234</v>
      </c>
      <c r="E129" s="307"/>
      <c r="F129" s="307"/>
      <c r="G129" s="91" t="s">
        <v>2235</v>
      </c>
      <c r="H129" s="91" t="s">
        <v>1409</v>
      </c>
      <c r="I129" s="91" t="s">
        <v>2236</v>
      </c>
      <c r="J129" s="91" t="s">
        <v>2237</v>
      </c>
      <c r="K129" s="91" t="s">
        <v>2238</v>
      </c>
      <c r="L129" s="91" t="s">
        <v>2239</v>
      </c>
    </row>
    <row r="130" spans="1:12" ht="12" customHeight="1" x14ac:dyDescent="0.3">
      <c r="A130" s="307" t="s">
        <v>2240</v>
      </c>
      <c r="B130" s="307"/>
      <c r="C130" s="307"/>
      <c r="D130" s="307" t="s">
        <v>2241</v>
      </c>
      <c r="E130" s="307"/>
      <c r="F130" s="307"/>
      <c r="G130" s="91" t="s">
        <v>2241</v>
      </c>
      <c r="H130" s="91" t="s">
        <v>2242</v>
      </c>
      <c r="I130" s="91" t="s">
        <v>2243</v>
      </c>
      <c r="J130" s="91" t="s">
        <v>2244</v>
      </c>
      <c r="K130" s="91" t="s">
        <v>2245</v>
      </c>
      <c r="L130" s="91" t="s">
        <v>2246</v>
      </c>
    </row>
    <row r="131" spans="1:12" ht="12" customHeight="1" x14ac:dyDescent="0.3">
      <c r="A131" s="307" t="s">
        <v>2247</v>
      </c>
      <c r="B131" s="307"/>
      <c r="C131" s="307"/>
      <c r="D131" s="307" t="s">
        <v>2248</v>
      </c>
      <c r="E131" s="307"/>
      <c r="F131" s="307"/>
      <c r="G131" s="91" t="s">
        <v>2248</v>
      </c>
      <c r="H131" s="91" t="s">
        <v>2249</v>
      </c>
      <c r="I131" s="91" t="s">
        <v>2250</v>
      </c>
      <c r="J131" s="91" t="s">
        <v>2251</v>
      </c>
      <c r="K131" s="91" t="s">
        <v>2252</v>
      </c>
      <c r="L131" s="91" t="s">
        <v>2253</v>
      </c>
    </row>
    <row r="132" spans="1:12" ht="12" customHeight="1" x14ac:dyDescent="0.3">
      <c r="A132" s="307" t="s">
        <v>2254</v>
      </c>
      <c r="B132" s="307"/>
      <c r="C132" s="307"/>
      <c r="D132" s="307" t="s">
        <v>2255</v>
      </c>
      <c r="E132" s="307"/>
      <c r="F132" s="307"/>
      <c r="G132" s="91" t="s">
        <v>2256</v>
      </c>
      <c r="H132" s="91" t="s">
        <v>2257</v>
      </c>
      <c r="I132" s="91" t="s">
        <v>2258</v>
      </c>
      <c r="J132" s="91" t="s">
        <v>2259</v>
      </c>
      <c r="K132" s="91" t="s">
        <v>2260</v>
      </c>
      <c r="L132" s="91" t="s">
        <v>2261</v>
      </c>
    </row>
    <row r="133" spans="1:12" ht="12" customHeight="1" x14ac:dyDescent="0.3">
      <c r="A133" s="307" t="s">
        <v>2262</v>
      </c>
      <c r="B133" s="307"/>
      <c r="C133" s="307"/>
      <c r="D133" s="307" t="s">
        <v>2263</v>
      </c>
      <c r="E133" s="307"/>
      <c r="F133" s="307"/>
      <c r="G133" s="91" t="s">
        <v>2263</v>
      </c>
      <c r="H133" s="91" t="s">
        <v>2264</v>
      </c>
      <c r="I133" s="91" t="s">
        <v>2265</v>
      </c>
      <c r="J133" s="91" t="s">
        <v>2266</v>
      </c>
      <c r="K133" s="91" t="s">
        <v>2267</v>
      </c>
      <c r="L133" s="91" t="s">
        <v>2268</v>
      </c>
    </row>
    <row r="134" spans="1:12" ht="12" customHeight="1" x14ac:dyDescent="0.3">
      <c r="A134" s="307" t="s">
        <v>2269</v>
      </c>
      <c r="B134" s="307"/>
      <c r="C134" s="307"/>
      <c r="D134" s="307" t="s">
        <v>2270</v>
      </c>
      <c r="E134" s="307"/>
      <c r="F134" s="307"/>
      <c r="G134" s="91" t="s">
        <v>2270</v>
      </c>
      <c r="H134" s="91" t="s">
        <v>2271</v>
      </c>
      <c r="I134" s="91" t="s">
        <v>2272</v>
      </c>
      <c r="J134" s="91" t="s">
        <v>2273</v>
      </c>
      <c r="K134" s="91" t="s">
        <v>2274</v>
      </c>
      <c r="L134" s="91" t="s">
        <v>2275</v>
      </c>
    </row>
    <row r="135" spans="1:12" ht="12" customHeight="1" x14ac:dyDescent="0.3">
      <c r="A135" s="307" t="s">
        <v>2276</v>
      </c>
      <c r="B135" s="307"/>
      <c r="C135" s="307"/>
      <c r="D135" s="307" t="s">
        <v>2277</v>
      </c>
      <c r="E135" s="307"/>
      <c r="F135" s="307"/>
      <c r="G135" s="91" t="s">
        <v>2277</v>
      </c>
      <c r="H135" s="91" t="s">
        <v>2278</v>
      </c>
      <c r="I135" s="91" t="s">
        <v>2279</v>
      </c>
      <c r="J135" s="91" t="s">
        <v>2280</v>
      </c>
      <c r="K135" s="91" t="s">
        <v>2281</v>
      </c>
      <c r="L135" s="91" t="s">
        <v>2282</v>
      </c>
    </row>
    <row r="136" spans="1:12" ht="12" customHeight="1" x14ac:dyDescent="0.3">
      <c r="A136" s="307" t="s">
        <v>2283</v>
      </c>
      <c r="B136" s="307"/>
      <c r="C136" s="307"/>
      <c r="D136" s="307" t="s">
        <v>2284</v>
      </c>
      <c r="E136" s="307"/>
      <c r="F136" s="307"/>
      <c r="G136" s="91" t="s">
        <v>2285</v>
      </c>
      <c r="H136" s="91" t="s">
        <v>2286</v>
      </c>
      <c r="I136" s="91" t="s">
        <v>2287</v>
      </c>
      <c r="J136" s="91" t="s">
        <v>2288</v>
      </c>
      <c r="K136" s="91" t="s">
        <v>2289</v>
      </c>
      <c r="L136" s="91" t="s">
        <v>2290</v>
      </c>
    </row>
    <row r="137" spans="1:12" ht="12" customHeight="1" x14ac:dyDescent="0.3">
      <c r="A137" s="307" t="s">
        <v>2291</v>
      </c>
      <c r="B137" s="307"/>
      <c r="C137" s="307"/>
      <c r="D137" s="307" t="s">
        <v>2292</v>
      </c>
      <c r="E137" s="307"/>
      <c r="F137" s="307"/>
      <c r="G137" s="91" t="s">
        <v>2292</v>
      </c>
      <c r="H137" s="91" t="s">
        <v>2293</v>
      </c>
      <c r="I137" s="91" t="s">
        <v>2294</v>
      </c>
      <c r="J137" s="91" t="s">
        <v>2295</v>
      </c>
      <c r="K137" s="91" t="s">
        <v>2296</v>
      </c>
      <c r="L137" s="91" t="s">
        <v>2297</v>
      </c>
    </row>
    <row r="138" spans="1:12" ht="12" customHeight="1" x14ac:dyDescent="0.3">
      <c r="A138" s="307" t="s">
        <v>2298</v>
      </c>
      <c r="B138" s="307"/>
      <c r="C138" s="307"/>
      <c r="D138" s="307" t="s">
        <v>2299</v>
      </c>
      <c r="E138" s="307"/>
      <c r="F138" s="307"/>
      <c r="G138" s="91" t="s">
        <v>2299</v>
      </c>
      <c r="H138" s="91" t="s">
        <v>2300</v>
      </c>
      <c r="I138" s="91" t="s">
        <v>2301</v>
      </c>
      <c r="J138" s="91" t="s">
        <v>2302</v>
      </c>
      <c r="K138" s="91" t="s">
        <v>2303</v>
      </c>
      <c r="L138" s="91" t="s">
        <v>2304</v>
      </c>
    </row>
    <row r="139" spans="1:12" ht="12" customHeight="1" x14ac:dyDescent="0.3">
      <c r="A139" s="307" t="s">
        <v>2305</v>
      </c>
      <c r="B139" s="307"/>
      <c r="C139" s="307"/>
      <c r="D139" s="307" t="s">
        <v>2306</v>
      </c>
      <c r="E139" s="307"/>
      <c r="F139" s="307"/>
      <c r="G139" s="91" t="s">
        <v>2306</v>
      </c>
      <c r="H139" s="91" t="s">
        <v>2307</v>
      </c>
      <c r="I139" s="91" t="s">
        <v>2308</v>
      </c>
      <c r="J139" s="91" t="s">
        <v>2309</v>
      </c>
      <c r="K139" s="91" t="s">
        <v>2310</v>
      </c>
      <c r="L139" s="91" t="s">
        <v>2311</v>
      </c>
    </row>
    <row r="140" spans="1:12" ht="12" customHeight="1" x14ac:dyDescent="0.3">
      <c r="A140" s="307" t="s">
        <v>2312</v>
      </c>
      <c r="B140" s="307"/>
      <c r="C140" s="307"/>
      <c r="D140" s="307" t="s">
        <v>2313</v>
      </c>
      <c r="E140" s="307"/>
      <c r="F140" s="307"/>
      <c r="G140" s="91" t="s">
        <v>2313</v>
      </c>
      <c r="H140" s="91" t="s">
        <v>2314</v>
      </c>
      <c r="I140" s="91" t="s">
        <v>2315</v>
      </c>
      <c r="J140" s="91" t="s">
        <v>2316</v>
      </c>
      <c r="K140" s="91" t="s">
        <v>2317</v>
      </c>
      <c r="L140" s="91" t="s">
        <v>2318</v>
      </c>
    </row>
    <row r="141" spans="1:12" ht="12" customHeight="1" x14ac:dyDescent="0.3">
      <c r="A141" s="307" t="s">
        <v>2319</v>
      </c>
      <c r="B141" s="307"/>
      <c r="C141" s="307"/>
      <c r="D141" s="307" t="s">
        <v>2320</v>
      </c>
      <c r="E141" s="307"/>
      <c r="F141" s="307"/>
      <c r="G141" s="91" t="s">
        <v>2320</v>
      </c>
      <c r="H141" s="91" t="s">
        <v>2321</v>
      </c>
      <c r="I141" s="91" t="s">
        <v>2322</v>
      </c>
      <c r="J141" s="91" t="s">
        <v>2323</v>
      </c>
      <c r="K141" s="91" t="s">
        <v>2324</v>
      </c>
      <c r="L141" s="91" t="s">
        <v>2325</v>
      </c>
    </row>
    <row r="142" spans="1:12" ht="12" customHeight="1" x14ac:dyDescent="0.3">
      <c r="A142" s="307" t="s">
        <v>2326</v>
      </c>
      <c r="B142" s="307"/>
      <c r="C142" s="307"/>
      <c r="D142" s="307" t="s">
        <v>2327</v>
      </c>
      <c r="E142" s="307"/>
      <c r="F142" s="307"/>
      <c r="G142" s="91" t="s">
        <v>2327</v>
      </c>
      <c r="H142" s="91" t="s">
        <v>2328</v>
      </c>
      <c r="I142" s="91" t="s">
        <v>2329</v>
      </c>
      <c r="J142" s="91" t="s">
        <v>2330</v>
      </c>
      <c r="K142" s="91" t="s">
        <v>2331</v>
      </c>
      <c r="L142" s="91" t="s">
        <v>2332</v>
      </c>
    </row>
    <row r="143" spans="1:12" ht="12" customHeight="1" x14ac:dyDescent="0.3">
      <c r="A143" s="307" t="s">
        <v>2333</v>
      </c>
      <c r="B143" s="307"/>
      <c r="C143" s="307"/>
      <c r="D143" s="307" t="s">
        <v>2334</v>
      </c>
      <c r="E143" s="307"/>
      <c r="F143" s="307"/>
      <c r="G143" s="91" t="s">
        <v>2334</v>
      </c>
      <c r="H143" s="91" t="s">
        <v>2335</v>
      </c>
      <c r="I143" s="91" t="s">
        <v>2336</v>
      </c>
      <c r="J143" s="91" t="s">
        <v>2337</v>
      </c>
      <c r="K143" s="91" t="s">
        <v>2338</v>
      </c>
      <c r="L143" s="91" t="s">
        <v>2339</v>
      </c>
    </row>
    <row r="144" spans="1:12" ht="12" customHeight="1" x14ac:dyDescent="0.3">
      <c r="A144" s="307" t="s">
        <v>2340</v>
      </c>
      <c r="B144" s="307"/>
      <c r="C144" s="307"/>
      <c r="D144" s="307" t="s">
        <v>2341</v>
      </c>
      <c r="E144" s="307"/>
      <c r="F144" s="307"/>
      <c r="G144" s="91" t="s">
        <v>2341</v>
      </c>
      <c r="H144" s="91" t="s">
        <v>2342</v>
      </c>
      <c r="I144" s="91" t="s">
        <v>2343</v>
      </c>
      <c r="J144" s="91" t="s">
        <v>2344</v>
      </c>
      <c r="K144" s="91" t="s">
        <v>2345</v>
      </c>
      <c r="L144" s="91" t="s">
        <v>2346</v>
      </c>
    </row>
    <row r="145" spans="1:12" ht="12" customHeight="1" x14ac:dyDescent="0.3">
      <c r="A145" s="307" t="s">
        <v>2347</v>
      </c>
      <c r="B145" s="307"/>
      <c r="C145" s="307"/>
      <c r="D145" s="307" t="s">
        <v>2348</v>
      </c>
      <c r="E145" s="307"/>
      <c r="F145" s="307"/>
      <c r="G145" s="91" t="s">
        <v>2348</v>
      </c>
      <c r="H145" s="91" t="s">
        <v>2349</v>
      </c>
      <c r="I145" s="91" t="s">
        <v>2350</v>
      </c>
      <c r="J145" s="91" t="s">
        <v>2351</v>
      </c>
      <c r="K145" s="91" t="s">
        <v>2352</v>
      </c>
      <c r="L145" s="91" t="s">
        <v>2353</v>
      </c>
    </row>
    <row r="146" spans="1:12" ht="12" customHeight="1" x14ac:dyDescent="0.3">
      <c r="A146" s="307" t="s">
        <v>2354</v>
      </c>
      <c r="B146" s="307"/>
      <c r="C146" s="307"/>
      <c r="D146" s="307" t="s">
        <v>1708</v>
      </c>
      <c r="E146" s="307"/>
      <c r="F146" s="307"/>
      <c r="G146" s="91" t="s">
        <v>1708</v>
      </c>
      <c r="H146" s="91" t="s">
        <v>2355</v>
      </c>
      <c r="I146" s="91" t="s">
        <v>2356</v>
      </c>
      <c r="J146" s="91" t="s">
        <v>2357</v>
      </c>
      <c r="K146" s="91" t="s">
        <v>2358</v>
      </c>
      <c r="L146" s="91" t="s">
        <v>2359</v>
      </c>
    </row>
    <row r="147" spans="1:12" ht="12" customHeight="1" x14ac:dyDescent="0.3">
      <c r="A147" s="307" t="s">
        <v>2360</v>
      </c>
      <c r="B147" s="307"/>
      <c r="C147" s="307"/>
      <c r="D147" s="307" t="s">
        <v>2361</v>
      </c>
      <c r="E147" s="307"/>
      <c r="F147" s="307"/>
      <c r="G147" s="91" t="s">
        <v>2361</v>
      </c>
      <c r="H147" s="91" t="s">
        <v>2362</v>
      </c>
      <c r="I147" s="91" t="s">
        <v>2363</v>
      </c>
      <c r="J147" s="91" t="s">
        <v>2364</v>
      </c>
      <c r="K147" s="91" t="s">
        <v>2365</v>
      </c>
      <c r="L147" s="91" t="s">
        <v>2366</v>
      </c>
    </row>
    <row r="148" spans="1:12" ht="12" customHeight="1" x14ac:dyDescent="0.3">
      <c r="A148" s="307" t="s">
        <v>2367</v>
      </c>
      <c r="B148" s="307"/>
      <c r="C148" s="307"/>
      <c r="D148" s="307" t="s">
        <v>2368</v>
      </c>
      <c r="E148" s="307"/>
      <c r="F148" s="307"/>
      <c r="G148" s="91" t="s">
        <v>2368</v>
      </c>
      <c r="H148" s="91" t="s">
        <v>2369</v>
      </c>
      <c r="I148" s="91" t="s">
        <v>2370</v>
      </c>
      <c r="J148" s="91" t="s">
        <v>2371</v>
      </c>
      <c r="K148" s="91" t="s">
        <v>2372</v>
      </c>
      <c r="L148" s="91" t="s">
        <v>2373</v>
      </c>
    </row>
    <row r="149" spans="1:12" ht="12" customHeight="1" x14ac:dyDescent="0.3">
      <c r="A149" s="307" t="s">
        <v>2374</v>
      </c>
      <c r="B149" s="307"/>
      <c r="C149" s="307"/>
      <c r="D149" s="307" t="s">
        <v>2375</v>
      </c>
      <c r="E149" s="307"/>
      <c r="F149" s="307"/>
      <c r="G149" s="91" t="s">
        <v>2375</v>
      </c>
      <c r="H149" s="91" t="s">
        <v>2376</v>
      </c>
      <c r="I149" s="91" t="s">
        <v>2377</v>
      </c>
      <c r="J149" s="91" t="s">
        <v>2378</v>
      </c>
      <c r="K149" s="91" t="s">
        <v>2379</v>
      </c>
      <c r="L149" s="91" t="s">
        <v>2380</v>
      </c>
    </row>
    <row r="150" spans="1:12" ht="12" customHeight="1" x14ac:dyDescent="0.3">
      <c r="A150" s="307" t="s">
        <v>2381</v>
      </c>
      <c r="B150" s="307"/>
      <c r="C150" s="307"/>
      <c r="D150" s="307" t="s">
        <v>2382</v>
      </c>
      <c r="E150" s="307"/>
      <c r="F150" s="307"/>
      <c r="G150" s="91" t="s">
        <v>2382</v>
      </c>
      <c r="H150" s="91" t="s">
        <v>2383</v>
      </c>
      <c r="I150" s="91" t="s">
        <v>2384</v>
      </c>
      <c r="J150" s="91" t="s">
        <v>1445</v>
      </c>
      <c r="K150" s="91" t="s">
        <v>2385</v>
      </c>
      <c r="L150" s="91" t="s">
        <v>2386</v>
      </c>
    </row>
    <row r="151" spans="1:12" ht="12" customHeight="1" x14ac:dyDescent="0.3">
      <c r="A151" s="307" t="s">
        <v>2387</v>
      </c>
      <c r="B151" s="307"/>
      <c r="C151" s="307"/>
      <c r="D151" s="307" t="s">
        <v>2388</v>
      </c>
      <c r="E151" s="307"/>
      <c r="F151" s="307"/>
      <c r="G151" s="91" t="s">
        <v>2389</v>
      </c>
      <c r="H151" s="91" t="s">
        <v>2390</v>
      </c>
      <c r="I151" s="91" t="s">
        <v>2391</v>
      </c>
      <c r="J151" s="91" t="s">
        <v>2392</v>
      </c>
      <c r="K151" s="91" t="s">
        <v>2393</v>
      </c>
      <c r="L151" s="91" t="s">
        <v>2394</v>
      </c>
    </row>
    <row r="152" spans="1:12" ht="12" customHeight="1" x14ac:dyDescent="0.3">
      <c r="A152" s="307" t="s">
        <v>2395</v>
      </c>
      <c r="B152" s="307"/>
      <c r="C152" s="307"/>
      <c r="D152" s="307" t="s">
        <v>2396</v>
      </c>
      <c r="E152" s="307"/>
      <c r="F152" s="307"/>
      <c r="G152" s="91" t="s">
        <v>2396</v>
      </c>
      <c r="H152" s="91" t="s">
        <v>2397</v>
      </c>
      <c r="I152" s="91" t="s">
        <v>2398</v>
      </c>
      <c r="J152" s="91" t="s">
        <v>2399</v>
      </c>
      <c r="K152" s="91" t="s">
        <v>2400</v>
      </c>
      <c r="L152" s="91" t="s">
        <v>2401</v>
      </c>
    </row>
    <row r="153" spans="1:12" ht="12" customHeight="1" x14ac:dyDescent="0.3">
      <c r="A153" s="307" t="s">
        <v>2402</v>
      </c>
      <c r="B153" s="307"/>
      <c r="C153" s="307"/>
      <c r="D153" s="307" t="s">
        <v>2403</v>
      </c>
      <c r="E153" s="307"/>
      <c r="F153" s="307"/>
      <c r="G153" s="91" t="s">
        <v>2403</v>
      </c>
      <c r="H153" s="91" t="s">
        <v>2404</v>
      </c>
      <c r="I153" s="91" t="s">
        <v>2405</v>
      </c>
      <c r="J153" s="91" t="s">
        <v>2406</v>
      </c>
      <c r="K153" s="91" t="s">
        <v>2407</v>
      </c>
      <c r="L153" s="91" t="s">
        <v>2408</v>
      </c>
    </row>
    <row r="154" spans="1:12" ht="12" customHeight="1" x14ac:dyDescent="0.3">
      <c r="A154" s="307" t="s">
        <v>2409</v>
      </c>
      <c r="B154" s="307"/>
      <c r="C154" s="307"/>
      <c r="D154" s="307" t="s">
        <v>2410</v>
      </c>
      <c r="E154" s="307"/>
      <c r="F154" s="307"/>
      <c r="G154" s="91" t="s">
        <v>2410</v>
      </c>
      <c r="H154" s="91" t="s">
        <v>2411</v>
      </c>
      <c r="I154" s="91" t="s">
        <v>2412</v>
      </c>
      <c r="J154" s="91" t="s">
        <v>2413</v>
      </c>
      <c r="K154" s="91" t="s">
        <v>2414</v>
      </c>
      <c r="L154" s="91" t="s">
        <v>2415</v>
      </c>
    </row>
    <row r="155" spans="1:12" ht="12" customHeight="1" x14ac:dyDescent="0.3">
      <c r="A155" s="307" t="s">
        <v>2416</v>
      </c>
      <c r="B155" s="307"/>
      <c r="C155" s="307"/>
      <c r="D155" s="307" t="s">
        <v>2417</v>
      </c>
      <c r="E155" s="307"/>
      <c r="F155" s="307"/>
      <c r="G155" s="91" t="s">
        <v>2418</v>
      </c>
      <c r="H155" s="91" t="s">
        <v>2419</v>
      </c>
      <c r="I155" s="91" t="s">
        <v>2420</v>
      </c>
      <c r="J155" s="91" t="s">
        <v>2421</v>
      </c>
      <c r="K155" s="91" t="s">
        <v>2422</v>
      </c>
      <c r="L155" s="91" t="s">
        <v>2423</v>
      </c>
    </row>
    <row r="156" spans="1:12" ht="12" customHeight="1" x14ac:dyDescent="0.3">
      <c r="A156" s="307" t="s">
        <v>2424</v>
      </c>
      <c r="B156" s="307"/>
      <c r="C156" s="307"/>
      <c r="D156" s="307" t="s">
        <v>2425</v>
      </c>
      <c r="E156" s="307"/>
      <c r="F156" s="307"/>
      <c r="G156" s="91" t="s">
        <v>2425</v>
      </c>
      <c r="H156" s="91" t="s">
        <v>2426</v>
      </c>
      <c r="I156" s="91" t="s">
        <v>2427</v>
      </c>
      <c r="J156" s="91" t="s">
        <v>2428</v>
      </c>
      <c r="K156" s="91" t="s">
        <v>2429</v>
      </c>
      <c r="L156" s="91" t="s">
        <v>2430</v>
      </c>
    </row>
    <row r="157" spans="1:12" ht="12" customHeight="1" x14ac:dyDescent="0.3">
      <c r="A157" s="307" t="s">
        <v>2431</v>
      </c>
      <c r="B157" s="307"/>
      <c r="C157" s="307"/>
      <c r="D157" s="307" t="s">
        <v>2432</v>
      </c>
      <c r="E157" s="307"/>
      <c r="F157" s="307"/>
      <c r="G157" s="91" t="s">
        <v>2432</v>
      </c>
      <c r="H157" s="91" t="s">
        <v>1934</v>
      </c>
      <c r="I157" s="91" t="s">
        <v>2433</v>
      </c>
      <c r="J157" s="91" t="s">
        <v>2434</v>
      </c>
      <c r="K157" s="91" t="s">
        <v>2435</v>
      </c>
      <c r="L157" s="91" t="s">
        <v>2436</v>
      </c>
    </row>
    <row r="158" spans="1:12" ht="12" customHeight="1" x14ac:dyDescent="0.3">
      <c r="A158" s="307" t="s">
        <v>2437</v>
      </c>
      <c r="B158" s="307"/>
      <c r="C158" s="307"/>
      <c r="D158" s="307" t="s">
        <v>2438</v>
      </c>
      <c r="E158" s="307"/>
      <c r="F158" s="307"/>
      <c r="G158" s="91" t="s">
        <v>2439</v>
      </c>
      <c r="H158" s="91" t="s">
        <v>1471</v>
      </c>
      <c r="I158" s="91" t="s">
        <v>2440</v>
      </c>
      <c r="J158" s="91" t="s">
        <v>2441</v>
      </c>
      <c r="K158" s="91" t="s">
        <v>2442</v>
      </c>
      <c r="L158" s="91" t="s">
        <v>2443</v>
      </c>
    </row>
    <row r="159" spans="1:12" ht="12" customHeight="1" x14ac:dyDescent="0.3">
      <c r="A159" s="307" t="s">
        <v>2444</v>
      </c>
      <c r="B159" s="307"/>
      <c r="C159" s="307"/>
      <c r="D159" s="307" t="s">
        <v>2445</v>
      </c>
      <c r="E159" s="307"/>
      <c r="F159" s="307"/>
      <c r="G159" s="91" t="s">
        <v>2445</v>
      </c>
      <c r="H159" s="91" t="s">
        <v>2446</v>
      </c>
      <c r="I159" s="91" t="s">
        <v>2447</v>
      </c>
      <c r="J159" s="91" t="s">
        <v>2448</v>
      </c>
      <c r="K159" s="91" t="s">
        <v>2449</v>
      </c>
      <c r="L159" s="91" t="s">
        <v>2450</v>
      </c>
    </row>
    <row r="160" spans="1:12" ht="12" customHeight="1" x14ac:dyDescent="0.3">
      <c r="A160" s="307" t="s">
        <v>2451</v>
      </c>
      <c r="B160" s="307"/>
      <c r="C160" s="307"/>
      <c r="D160" s="307" t="s">
        <v>2452</v>
      </c>
      <c r="E160" s="307"/>
      <c r="F160" s="307"/>
      <c r="G160" s="91" t="s">
        <v>2453</v>
      </c>
      <c r="H160" s="91" t="s">
        <v>2454</v>
      </c>
      <c r="I160" s="91" t="s">
        <v>2455</v>
      </c>
      <c r="J160" s="91" t="s">
        <v>2456</v>
      </c>
      <c r="K160" s="91" t="s">
        <v>2457</v>
      </c>
      <c r="L160" s="91" t="s">
        <v>2458</v>
      </c>
    </row>
    <row r="161" spans="1:12" ht="12" customHeight="1" x14ac:dyDescent="0.3">
      <c r="A161" s="307" t="s">
        <v>2459</v>
      </c>
      <c r="B161" s="307"/>
      <c r="C161" s="307"/>
      <c r="D161" s="307" t="s">
        <v>2460</v>
      </c>
      <c r="E161" s="307"/>
      <c r="F161" s="307"/>
      <c r="G161" s="91" t="s">
        <v>2461</v>
      </c>
      <c r="H161" s="91" t="s">
        <v>2462</v>
      </c>
      <c r="I161" s="91" t="s">
        <v>2463</v>
      </c>
      <c r="J161" s="91" t="s">
        <v>2464</v>
      </c>
      <c r="K161" s="91" t="s">
        <v>2465</v>
      </c>
      <c r="L161" s="91" t="s">
        <v>2466</v>
      </c>
    </row>
    <row r="162" spans="1:12" ht="12" customHeight="1" x14ac:dyDescent="0.3">
      <c r="A162" s="307" t="s">
        <v>2467</v>
      </c>
      <c r="B162" s="307"/>
      <c r="C162" s="307"/>
      <c r="D162" s="307" t="s">
        <v>2468</v>
      </c>
      <c r="E162" s="307"/>
      <c r="F162" s="307"/>
      <c r="G162" s="91" t="s">
        <v>2468</v>
      </c>
      <c r="H162" s="91" t="s">
        <v>2469</v>
      </c>
      <c r="I162" s="91" t="s">
        <v>2470</v>
      </c>
      <c r="J162" s="91" t="s">
        <v>2471</v>
      </c>
      <c r="K162" s="91" t="s">
        <v>2472</v>
      </c>
      <c r="L162" s="91" t="s">
        <v>2473</v>
      </c>
    </row>
    <row r="163" spans="1:12" ht="12" customHeight="1" x14ac:dyDescent="0.3">
      <c r="A163" s="307" t="s">
        <v>2474</v>
      </c>
      <c r="B163" s="307"/>
      <c r="C163" s="307"/>
      <c r="D163" s="307" t="s">
        <v>2475</v>
      </c>
      <c r="E163" s="307"/>
      <c r="F163" s="307"/>
      <c r="G163" s="91" t="s">
        <v>2475</v>
      </c>
      <c r="H163" s="91" t="s">
        <v>2476</v>
      </c>
      <c r="I163" s="91" t="s">
        <v>2477</v>
      </c>
      <c r="J163" s="91" t="s">
        <v>2478</v>
      </c>
      <c r="K163" s="91" t="s">
        <v>2479</v>
      </c>
      <c r="L163" s="91" t="s">
        <v>2480</v>
      </c>
    </row>
    <row r="164" spans="1:12" ht="12" customHeight="1" x14ac:dyDescent="0.3">
      <c r="A164" s="307" t="s">
        <v>2481</v>
      </c>
      <c r="B164" s="307"/>
      <c r="C164" s="307"/>
      <c r="D164" s="307" t="s">
        <v>2482</v>
      </c>
      <c r="E164" s="307"/>
      <c r="F164" s="307"/>
      <c r="G164" s="91" t="s">
        <v>2482</v>
      </c>
      <c r="H164" s="91" t="s">
        <v>2483</v>
      </c>
      <c r="I164" s="91" t="s">
        <v>2484</v>
      </c>
      <c r="J164" s="91" t="s">
        <v>2485</v>
      </c>
      <c r="K164" s="91" t="s">
        <v>2486</v>
      </c>
      <c r="L164" s="91" t="s">
        <v>2487</v>
      </c>
    </row>
    <row r="165" spans="1:12" ht="12" customHeight="1" x14ac:dyDescent="0.3">
      <c r="A165" s="307" t="s">
        <v>2488</v>
      </c>
      <c r="B165" s="307"/>
      <c r="C165" s="307"/>
      <c r="D165" s="307" t="s">
        <v>2489</v>
      </c>
      <c r="E165" s="307"/>
      <c r="F165" s="307"/>
      <c r="G165" s="91" t="s">
        <v>2490</v>
      </c>
      <c r="H165" s="91" t="s">
        <v>2491</v>
      </c>
      <c r="I165" s="91" t="s">
        <v>2492</v>
      </c>
      <c r="J165" s="91" t="s">
        <v>2493</v>
      </c>
      <c r="K165" s="91" t="s">
        <v>2494</v>
      </c>
      <c r="L165" s="91" t="s">
        <v>2495</v>
      </c>
    </row>
    <row r="166" spans="1:12" ht="12" customHeight="1" x14ac:dyDescent="0.3">
      <c r="A166" s="307" t="s">
        <v>2496</v>
      </c>
      <c r="B166" s="307"/>
      <c r="C166" s="307"/>
      <c r="D166" s="307" t="s">
        <v>2497</v>
      </c>
      <c r="E166" s="307"/>
      <c r="F166" s="307"/>
      <c r="G166" s="91" t="s">
        <v>2497</v>
      </c>
      <c r="H166" s="91" t="s">
        <v>2498</v>
      </c>
      <c r="I166" s="91" t="s">
        <v>2499</v>
      </c>
      <c r="J166" s="91" t="s">
        <v>2500</v>
      </c>
      <c r="K166" s="91" t="s">
        <v>2501</v>
      </c>
      <c r="L166" s="91" t="s">
        <v>2502</v>
      </c>
    </row>
    <row r="167" spans="1:12" ht="12" customHeight="1" x14ac:dyDescent="0.3">
      <c r="A167" s="307" t="s">
        <v>2503</v>
      </c>
      <c r="B167" s="307"/>
      <c r="C167" s="307"/>
      <c r="D167" s="307" t="s">
        <v>2504</v>
      </c>
      <c r="E167" s="307"/>
      <c r="F167" s="307"/>
      <c r="G167" s="91" t="s">
        <v>2504</v>
      </c>
      <c r="H167" s="91" t="s">
        <v>2505</v>
      </c>
      <c r="I167" s="91" t="s">
        <v>2506</v>
      </c>
      <c r="J167" s="91" t="s">
        <v>2507</v>
      </c>
      <c r="K167" s="91" t="s">
        <v>2508</v>
      </c>
      <c r="L167" s="91" t="s">
        <v>2509</v>
      </c>
    </row>
    <row r="168" spans="1:12" ht="12" customHeight="1" x14ac:dyDescent="0.3">
      <c r="A168" s="307" t="s">
        <v>2510</v>
      </c>
      <c r="B168" s="307"/>
      <c r="C168" s="307"/>
      <c r="D168" s="307" t="s">
        <v>2511</v>
      </c>
      <c r="E168" s="307"/>
      <c r="F168" s="307"/>
      <c r="G168" s="91" t="s">
        <v>2511</v>
      </c>
      <c r="H168" s="91" t="s">
        <v>2512</v>
      </c>
      <c r="I168" s="91" t="s">
        <v>2513</v>
      </c>
      <c r="J168" s="91" t="s">
        <v>2514</v>
      </c>
      <c r="K168" s="91" t="s">
        <v>2515</v>
      </c>
      <c r="L168" s="91" t="s">
        <v>2516</v>
      </c>
    </row>
    <row r="169" spans="1:12" ht="12" customHeight="1" x14ac:dyDescent="0.3">
      <c r="A169" s="307" t="s">
        <v>2517</v>
      </c>
      <c r="B169" s="307"/>
      <c r="C169" s="307"/>
      <c r="D169" s="307" t="s">
        <v>2518</v>
      </c>
      <c r="E169" s="307"/>
      <c r="F169" s="307"/>
      <c r="G169" s="91" t="s">
        <v>2519</v>
      </c>
      <c r="H169" s="91" t="s">
        <v>2520</v>
      </c>
      <c r="I169" s="91" t="s">
        <v>2521</v>
      </c>
      <c r="J169" s="91" t="s">
        <v>2522</v>
      </c>
      <c r="K169" s="91" t="s">
        <v>2523</v>
      </c>
      <c r="L169" s="91" t="s">
        <v>2524</v>
      </c>
    </row>
    <row r="170" spans="1:12" ht="12" customHeight="1" x14ac:dyDescent="0.3">
      <c r="A170" s="307" t="s">
        <v>2525</v>
      </c>
      <c r="B170" s="307"/>
      <c r="C170" s="307"/>
      <c r="D170" s="307" t="s">
        <v>2526</v>
      </c>
      <c r="E170" s="307"/>
      <c r="F170" s="307"/>
      <c r="G170" s="91" t="s">
        <v>2527</v>
      </c>
      <c r="H170" s="91" t="s">
        <v>2528</v>
      </c>
      <c r="I170" s="91" t="s">
        <v>2529</v>
      </c>
      <c r="J170" s="91" t="s">
        <v>2530</v>
      </c>
      <c r="K170" s="91" t="s">
        <v>2531</v>
      </c>
      <c r="L170" s="91" t="s">
        <v>2532</v>
      </c>
    </row>
    <row r="171" spans="1:12" ht="12" customHeight="1" x14ac:dyDescent="0.3">
      <c r="A171" s="307" t="s">
        <v>2533</v>
      </c>
      <c r="B171" s="307"/>
      <c r="C171" s="307"/>
      <c r="D171" s="307" t="s">
        <v>2534</v>
      </c>
      <c r="E171" s="307"/>
      <c r="F171" s="307"/>
      <c r="G171" s="91" t="s">
        <v>2534</v>
      </c>
      <c r="H171" s="91" t="s">
        <v>2535</v>
      </c>
      <c r="I171" s="91" t="s">
        <v>2536</v>
      </c>
      <c r="J171" s="91" t="s">
        <v>2537</v>
      </c>
      <c r="K171" s="91" t="s">
        <v>2538</v>
      </c>
      <c r="L171" s="91" t="s">
        <v>2539</v>
      </c>
    </row>
    <row r="172" spans="1:12" ht="12" customHeight="1" x14ac:dyDescent="0.3">
      <c r="A172" s="307" t="s">
        <v>2540</v>
      </c>
      <c r="B172" s="307"/>
      <c r="C172" s="307"/>
      <c r="D172" s="307" t="s">
        <v>2541</v>
      </c>
      <c r="E172" s="307"/>
      <c r="F172" s="307"/>
      <c r="G172" s="91" t="s">
        <v>2541</v>
      </c>
      <c r="H172" s="91" t="s">
        <v>2542</v>
      </c>
      <c r="I172" s="91" t="s">
        <v>2543</v>
      </c>
      <c r="J172" s="91" t="s">
        <v>2544</v>
      </c>
      <c r="K172" s="91" t="s">
        <v>2545</v>
      </c>
      <c r="L172" s="91" t="s">
        <v>2546</v>
      </c>
    </row>
    <row r="173" spans="1:12" ht="12" customHeight="1" x14ac:dyDescent="0.3">
      <c r="A173" s="307" t="s">
        <v>2547</v>
      </c>
      <c r="B173" s="307"/>
      <c r="C173" s="307"/>
      <c r="D173" s="307" t="s">
        <v>2548</v>
      </c>
      <c r="E173" s="307"/>
      <c r="F173" s="307"/>
      <c r="G173" s="91" t="s">
        <v>2548</v>
      </c>
      <c r="H173" s="91" t="s">
        <v>2549</v>
      </c>
      <c r="I173" s="91" t="s">
        <v>2550</v>
      </c>
      <c r="J173" s="91" t="s">
        <v>2551</v>
      </c>
      <c r="K173" s="91" t="s">
        <v>2552</v>
      </c>
      <c r="L173" s="91" t="s">
        <v>2553</v>
      </c>
    </row>
    <row r="174" spans="1:12" ht="12" customHeight="1" x14ac:dyDescent="0.3">
      <c r="A174" s="307" t="s">
        <v>2554</v>
      </c>
      <c r="B174" s="307"/>
      <c r="C174" s="307"/>
      <c r="D174" s="307" t="s">
        <v>2555</v>
      </c>
      <c r="E174" s="307"/>
      <c r="F174" s="307"/>
      <c r="G174" s="91" t="s">
        <v>2555</v>
      </c>
      <c r="H174" s="91" t="s">
        <v>2556</v>
      </c>
      <c r="I174" s="91" t="s">
        <v>2557</v>
      </c>
      <c r="J174" s="91" t="s">
        <v>2558</v>
      </c>
      <c r="K174" s="91" t="s">
        <v>2559</v>
      </c>
      <c r="L174" s="91" t="s">
        <v>2560</v>
      </c>
    </row>
    <row r="175" spans="1:12" ht="12" customHeight="1" x14ac:dyDescent="0.3">
      <c r="A175" s="307" t="s">
        <v>2561</v>
      </c>
      <c r="B175" s="307"/>
      <c r="C175" s="307"/>
      <c r="D175" s="307" t="s">
        <v>2562</v>
      </c>
      <c r="E175" s="307"/>
      <c r="F175" s="307"/>
      <c r="G175" s="91" t="s">
        <v>2562</v>
      </c>
      <c r="H175" s="91" t="s">
        <v>2563</v>
      </c>
      <c r="I175" s="91" t="s">
        <v>2564</v>
      </c>
      <c r="J175" s="91" t="s">
        <v>2565</v>
      </c>
      <c r="K175" s="91" t="s">
        <v>2566</v>
      </c>
      <c r="L175" s="91" t="s">
        <v>2567</v>
      </c>
    </row>
    <row r="176" spans="1:12" ht="12" customHeight="1" x14ac:dyDescent="0.3">
      <c r="A176" s="307" t="s">
        <v>2568</v>
      </c>
      <c r="B176" s="307"/>
      <c r="C176" s="307"/>
      <c r="D176" s="307" t="s">
        <v>2569</v>
      </c>
      <c r="E176" s="307"/>
      <c r="F176" s="307"/>
      <c r="G176" s="91" t="s">
        <v>2569</v>
      </c>
      <c r="H176" s="91" t="s">
        <v>2570</v>
      </c>
      <c r="I176" s="91" t="s">
        <v>2571</v>
      </c>
      <c r="J176" s="91" t="s">
        <v>2572</v>
      </c>
      <c r="K176" s="91" t="s">
        <v>2573</v>
      </c>
      <c r="L176" s="91" t="s">
        <v>2574</v>
      </c>
    </row>
    <row r="177" spans="1:12" ht="12" customHeight="1" x14ac:dyDescent="0.3">
      <c r="A177" s="307" t="s">
        <v>2575</v>
      </c>
      <c r="B177" s="307"/>
      <c r="C177" s="307"/>
      <c r="D177" s="307" t="s">
        <v>2576</v>
      </c>
      <c r="E177" s="307"/>
      <c r="F177" s="307"/>
      <c r="G177" s="91" t="s">
        <v>2577</v>
      </c>
      <c r="H177" s="91" t="s">
        <v>2578</v>
      </c>
      <c r="I177" s="91" t="s">
        <v>2579</v>
      </c>
      <c r="J177" s="91" t="s">
        <v>2580</v>
      </c>
      <c r="K177" s="91" t="s">
        <v>2581</v>
      </c>
      <c r="L177" s="91" t="s">
        <v>2582</v>
      </c>
    </row>
    <row r="178" spans="1:12" ht="12" customHeight="1" x14ac:dyDescent="0.3">
      <c r="A178" s="307" t="s">
        <v>2583</v>
      </c>
      <c r="B178" s="307"/>
      <c r="C178" s="307"/>
      <c r="D178" s="307" t="s">
        <v>2584</v>
      </c>
      <c r="E178" s="307"/>
      <c r="F178" s="307"/>
      <c r="G178" s="91" t="s">
        <v>2584</v>
      </c>
      <c r="H178" s="91" t="s">
        <v>2585</v>
      </c>
      <c r="I178" s="91" t="s">
        <v>2586</v>
      </c>
      <c r="J178" s="91" t="s">
        <v>2587</v>
      </c>
      <c r="K178" s="91" t="s">
        <v>2588</v>
      </c>
      <c r="L178" s="91" t="s">
        <v>2589</v>
      </c>
    </row>
    <row r="179" spans="1:12" ht="12" customHeight="1" x14ac:dyDescent="0.3">
      <c r="A179" s="307" t="s">
        <v>2590</v>
      </c>
      <c r="B179" s="307"/>
      <c r="C179" s="307"/>
      <c r="D179" s="307" t="s">
        <v>2591</v>
      </c>
      <c r="E179" s="307"/>
      <c r="F179" s="307"/>
      <c r="G179" s="91" t="s">
        <v>2591</v>
      </c>
      <c r="H179" s="91" t="s">
        <v>2592</v>
      </c>
      <c r="I179" s="91" t="s">
        <v>2593</v>
      </c>
      <c r="J179" s="91" t="s">
        <v>2594</v>
      </c>
      <c r="K179" s="91" t="s">
        <v>2595</v>
      </c>
      <c r="L179" s="91" t="s">
        <v>2596</v>
      </c>
    </row>
    <row r="180" spans="1:12" ht="12" customHeight="1" x14ac:dyDescent="0.3">
      <c r="A180" s="307" t="s">
        <v>2597</v>
      </c>
      <c r="B180" s="307"/>
      <c r="C180" s="307"/>
      <c r="D180" s="307" t="s">
        <v>2598</v>
      </c>
      <c r="E180" s="307"/>
      <c r="F180" s="307"/>
      <c r="G180" s="91" t="s">
        <v>2598</v>
      </c>
      <c r="H180" s="91" t="s">
        <v>2599</v>
      </c>
      <c r="I180" s="91" t="s">
        <v>2600</v>
      </c>
      <c r="J180" s="91" t="s">
        <v>2601</v>
      </c>
      <c r="K180" s="91" t="s">
        <v>2602</v>
      </c>
      <c r="L180" s="91" t="s">
        <v>2603</v>
      </c>
    </row>
    <row r="181" spans="1:12" ht="12" customHeight="1" x14ac:dyDescent="0.3">
      <c r="A181" s="307" t="s">
        <v>2604</v>
      </c>
      <c r="B181" s="307"/>
      <c r="C181" s="307"/>
      <c r="D181" s="307" t="s">
        <v>2605</v>
      </c>
      <c r="E181" s="307"/>
      <c r="F181" s="307"/>
      <c r="G181" s="91" t="s">
        <v>2605</v>
      </c>
      <c r="H181" s="91" t="s">
        <v>2606</v>
      </c>
      <c r="I181" s="91" t="s">
        <v>2607</v>
      </c>
      <c r="J181" s="91" t="s">
        <v>2608</v>
      </c>
      <c r="K181" s="91" t="s">
        <v>1377</v>
      </c>
      <c r="L181" s="91" t="s">
        <v>2609</v>
      </c>
    </row>
    <row r="182" spans="1:12" ht="12" customHeight="1" x14ac:dyDescent="0.3">
      <c r="A182" s="307" t="s">
        <v>2610</v>
      </c>
      <c r="B182" s="307"/>
      <c r="C182" s="307"/>
      <c r="D182" s="307" t="s">
        <v>2611</v>
      </c>
      <c r="E182" s="307"/>
      <c r="F182" s="307"/>
      <c r="G182" s="91" t="s">
        <v>2611</v>
      </c>
      <c r="H182" s="91" t="s">
        <v>2612</v>
      </c>
      <c r="I182" s="91" t="s">
        <v>2613</v>
      </c>
      <c r="J182" s="91" t="s">
        <v>2614</v>
      </c>
      <c r="K182" s="91" t="s">
        <v>2615</v>
      </c>
      <c r="L182" s="91" t="s">
        <v>2616</v>
      </c>
    </row>
    <row r="183" spans="1:12" ht="12" customHeight="1" x14ac:dyDescent="0.3">
      <c r="A183" s="307" t="s">
        <v>2617</v>
      </c>
      <c r="B183" s="307"/>
      <c r="C183" s="307"/>
      <c r="D183" s="307" t="s">
        <v>2618</v>
      </c>
      <c r="E183" s="307"/>
      <c r="F183" s="307"/>
      <c r="G183" s="91" t="s">
        <v>2618</v>
      </c>
      <c r="H183" s="91" t="s">
        <v>2619</v>
      </c>
      <c r="I183" s="91" t="s">
        <v>2620</v>
      </c>
      <c r="J183" s="91" t="s">
        <v>2621</v>
      </c>
      <c r="K183" s="91" t="s">
        <v>2622</v>
      </c>
      <c r="L183" s="91" t="s">
        <v>2623</v>
      </c>
    </row>
    <row r="184" spans="1:12" ht="12" customHeight="1" x14ac:dyDescent="0.3">
      <c r="A184" s="307" t="s">
        <v>2624</v>
      </c>
      <c r="B184" s="307"/>
      <c r="C184" s="307"/>
      <c r="D184" s="307" t="s">
        <v>2625</v>
      </c>
      <c r="E184" s="307"/>
      <c r="F184" s="307"/>
      <c r="G184" s="91" t="s">
        <v>2625</v>
      </c>
      <c r="H184" s="91" t="s">
        <v>2626</v>
      </c>
      <c r="I184" s="91" t="s">
        <v>2627</v>
      </c>
      <c r="J184" s="91" t="s">
        <v>2628</v>
      </c>
      <c r="K184" s="91" t="s">
        <v>2629</v>
      </c>
      <c r="L184" s="91" t="s">
        <v>2630</v>
      </c>
    </row>
    <row r="185" spans="1:12" ht="12" customHeight="1" x14ac:dyDescent="0.3">
      <c r="A185" s="307" t="s">
        <v>2631</v>
      </c>
      <c r="B185" s="307"/>
      <c r="C185" s="307"/>
      <c r="D185" s="307" t="s">
        <v>2632</v>
      </c>
      <c r="E185" s="307"/>
      <c r="F185" s="307"/>
      <c r="G185" s="91" t="s">
        <v>2633</v>
      </c>
      <c r="H185" s="91" t="s">
        <v>2634</v>
      </c>
      <c r="I185" s="91" t="s">
        <v>2635</v>
      </c>
      <c r="J185" s="91" t="s">
        <v>2636</v>
      </c>
      <c r="K185" s="91" t="s">
        <v>1863</v>
      </c>
      <c r="L185" s="91" t="s">
        <v>2637</v>
      </c>
    </row>
    <row r="186" spans="1:12" ht="12" customHeight="1" x14ac:dyDescent="0.3">
      <c r="A186" s="307" t="s">
        <v>2638</v>
      </c>
      <c r="B186" s="307"/>
      <c r="C186" s="307"/>
      <c r="D186" s="307" t="s">
        <v>2639</v>
      </c>
      <c r="E186" s="307"/>
      <c r="F186" s="307"/>
      <c r="G186" s="91" t="s">
        <v>2639</v>
      </c>
      <c r="H186" s="91" t="s">
        <v>2640</v>
      </c>
      <c r="I186" s="91" t="s">
        <v>2641</v>
      </c>
      <c r="J186" s="91" t="s">
        <v>2642</v>
      </c>
      <c r="K186" s="91" t="s">
        <v>2643</v>
      </c>
      <c r="L186" s="91" t="s">
        <v>2644</v>
      </c>
    </row>
    <row r="187" spans="1:12" ht="12" customHeight="1" x14ac:dyDescent="0.3">
      <c r="A187" s="307" t="s">
        <v>2645</v>
      </c>
      <c r="B187" s="307"/>
      <c r="C187" s="307"/>
      <c r="D187" s="307" t="s">
        <v>2646</v>
      </c>
      <c r="E187" s="307"/>
      <c r="F187" s="307"/>
      <c r="G187" s="91" t="s">
        <v>2646</v>
      </c>
      <c r="H187" s="91" t="s">
        <v>2647</v>
      </c>
      <c r="I187" s="91" t="s">
        <v>2648</v>
      </c>
      <c r="J187" s="91" t="s">
        <v>2649</v>
      </c>
      <c r="K187" s="91" t="s">
        <v>2650</v>
      </c>
      <c r="L187" s="91" t="s">
        <v>2651</v>
      </c>
    </row>
    <row r="188" spans="1:12" ht="12" customHeight="1" x14ac:dyDescent="0.3">
      <c r="A188" s="307" t="s">
        <v>2652</v>
      </c>
      <c r="B188" s="307"/>
      <c r="C188" s="307"/>
      <c r="D188" s="307" t="s">
        <v>2653</v>
      </c>
      <c r="E188" s="307"/>
      <c r="F188" s="307"/>
      <c r="G188" s="91" t="s">
        <v>2654</v>
      </c>
      <c r="H188" s="91" t="s">
        <v>2655</v>
      </c>
      <c r="I188" s="91" t="s">
        <v>2656</v>
      </c>
      <c r="J188" s="91" t="s">
        <v>2657</v>
      </c>
      <c r="K188" s="91" t="s">
        <v>2658</v>
      </c>
      <c r="L188" s="91" t="s">
        <v>2659</v>
      </c>
    </row>
    <row r="189" spans="1:12" ht="12" customHeight="1" x14ac:dyDescent="0.3">
      <c r="A189" s="307" t="s">
        <v>2660</v>
      </c>
      <c r="B189" s="307"/>
      <c r="C189" s="307"/>
      <c r="D189" s="307" t="s">
        <v>2661</v>
      </c>
      <c r="E189" s="307"/>
      <c r="F189" s="307"/>
      <c r="G189" s="91" t="s">
        <v>2662</v>
      </c>
      <c r="H189" s="91" t="s">
        <v>2663</v>
      </c>
      <c r="I189" s="91" t="s">
        <v>2664</v>
      </c>
      <c r="J189" s="91" t="s">
        <v>2665</v>
      </c>
      <c r="K189" s="91" t="s">
        <v>2666</v>
      </c>
      <c r="L189" s="91" t="s">
        <v>2667</v>
      </c>
    </row>
    <row r="190" spans="1:12" ht="12" customHeight="1" x14ac:dyDescent="0.3">
      <c r="A190" s="307" t="s">
        <v>2668</v>
      </c>
      <c r="B190" s="307"/>
      <c r="C190" s="307"/>
      <c r="D190" s="307" t="s">
        <v>2669</v>
      </c>
      <c r="E190" s="307"/>
      <c r="F190" s="307"/>
      <c r="G190" s="91" t="s">
        <v>2669</v>
      </c>
      <c r="H190" s="91" t="s">
        <v>2670</v>
      </c>
      <c r="I190" s="91" t="s">
        <v>2671</v>
      </c>
      <c r="J190" s="91" t="s">
        <v>2672</v>
      </c>
      <c r="K190" s="91" t="s">
        <v>2673</v>
      </c>
      <c r="L190" s="91" t="s">
        <v>2674</v>
      </c>
    </row>
    <row r="191" spans="1:12" ht="12" customHeight="1" x14ac:dyDescent="0.3">
      <c r="A191" s="307" t="s">
        <v>2675</v>
      </c>
      <c r="B191" s="307"/>
      <c r="C191" s="307"/>
      <c r="D191" s="307" t="s">
        <v>2676</v>
      </c>
      <c r="E191" s="307"/>
      <c r="F191" s="307"/>
      <c r="G191" s="91" t="s">
        <v>2677</v>
      </c>
      <c r="H191" s="91" t="s">
        <v>2678</v>
      </c>
      <c r="I191" s="91" t="s">
        <v>2679</v>
      </c>
      <c r="J191" s="91" t="s">
        <v>2680</v>
      </c>
      <c r="K191" s="91" t="s">
        <v>2681</v>
      </c>
      <c r="L191" s="91" t="s">
        <v>2682</v>
      </c>
    </row>
    <row r="192" spans="1:12" ht="12" customHeight="1" x14ac:dyDescent="0.3">
      <c r="A192" s="307" t="s">
        <v>2683</v>
      </c>
      <c r="B192" s="307"/>
      <c r="C192" s="307"/>
      <c r="D192" s="307" t="s">
        <v>2684</v>
      </c>
      <c r="E192" s="307"/>
      <c r="F192" s="307"/>
      <c r="G192" s="91" t="s">
        <v>2684</v>
      </c>
      <c r="H192" s="91" t="s">
        <v>2685</v>
      </c>
      <c r="I192" s="91" t="s">
        <v>2686</v>
      </c>
      <c r="J192" s="91" t="s">
        <v>2687</v>
      </c>
      <c r="K192" s="91" t="s">
        <v>2688</v>
      </c>
      <c r="L192" s="91" t="s">
        <v>2689</v>
      </c>
    </row>
    <row r="193" spans="1:12" ht="12" customHeight="1" x14ac:dyDescent="0.3">
      <c r="A193" s="307" t="s">
        <v>2690</v>
      </c>
      <c r="B193" s="307"/>
      <c r="C193" s="307"/>
      <c r="D193" s="307" t="s">
        <v>2691</v>
      </c>
      <c r="E193" s="307"/>
      <c r="F193" s="307"/>
      <c r="G193" s="91" t="s">
        <v>2692</v>
      </c>
      <c r="H193" s="91" t="s">
        <v>2693</v>
      </c>
      <c r="I193" s="91" t="s">
        <v>2694</v>
      </c>
      <c r="J193" s="91" t="s">
        <v>2695</v>
      </c>
      <c r="K193" s="91" t="s">
        <v>2696</v>
      </c>
      <c r="L193" s="91" t="s">
        <v>2697</v>
      </c>
    </row>
    <row r="194" spans="1:12" ht="12" customHeight="1" x14ac:dyDescent="0.3">
      <c r="A194" s="307" t="s">
        <v>2698</v>
      </c>
      <c r="B194" s="307"/>
      <c r="C194" s="307"/>
      <c r="D194" s="307" t="s">
        <v>2699</v>
      </c>
      <c r="E194" s="307"/>
      <c r="F194" s="307"/>
      <c r="G194" s="91" t="s">
        <v>2699</v>
      </c>
      <c r="H194" s="91" t="s">
        <v>2700</v>
      </c>
      <c r="I194" s="91" t="s">
        <v>2701</v>
      </c>
      <c r="J194" s="91" t="s">
        <v>2702</v>
      </c>
      <c r="K194" s="91" t="s">
        <v>2703</v>
      </c>
      <c r="L194" s="91" t="s">
        <v>2704</v>
      </c>
    </row>
    <row r="195" spans="1:12" ht="12" customHeight="1" x14ac:dyDescent="0.3">
      <c r="A195" s="307" t="s">
        <v>2705</v>
      </c>
      <c r="B195" s="307"/>
      <c r="C195" s="307"/>
      <c r="D195" s="307" t="s">
        <v>2706</v>
      </c>
      <c r="E195" s="307"/>
      <c r="F195" s="307"/>
      <c r="G195" s="91" t="s">
        <v>2706</v>
      </c>
      <c r="H195" s="91" t="s">
        <v>2707</v>
      </c>
      <c r="I195" s="91" t="s">
        <v>2708</v>
      </c>
      <c r="J195" s="91" t="s">
        <v>2709</v>
      </c>
      <c r="K195" s="91" t="s">
        <v>2710</v>
      </c>
      <c r="L195" s="91" t="s">
        <v>2711</v>
      </c>
    </row>
    <row r="196" spans="1:12" ht="12" customHeight="1" x14ac:dyDescent="0.3">
      <c r="A196" s="307" t="s">
        <v>2712</v>
      </c>
      <c r="B196" s="307"/>
      <c r="C196" s="307"/>
      <c r="D196" s="307" t="s">
        <v>2713</v>
      </c>
      <c r="E196" s="307"/>
      <c r="F196" s="307"/>
      <c r="G196" s="91" t="s">
        <v>2713</v>
      </c>
      <c r="H196" s="91" t="s">
        <v>2714</v>
      </c>
      <c r="I196" s="91" t="s">
        <v>2715</v>
      </c>
      <c r="J196" s="91" t="s">
        <v>2716</v>
      </c>
      <c r="K196" s="91" t="s">
        <v>2717</v>
      </c>
      <c r="L196" s="91" t="s">
        <v>2718</v>
      </c>
    </row>
    <row r="197" spans="1:12" ht="12" customHeight="1" x14ac:dyDescent="0.3">
      <c r="A197" s="307" t="s">
        <v>2719</v>
      </c>
      <c r="B197" s="307"/>
      <c r="C197" s="307"/>
      <c r="D197" s="307" t="s">
        <v>2720</v>
      </c>
      <c r="E197" s="307"/>
      <c r="F197" s="307"/>
      <c r="G197" s="91" t="s">
        <v>2720</v>
      </c>
      <c r="H197" s="91" t="s">
        <v>2721</v>
      </c>
      <c r="I197" s="91" t="s">
        <v>2722</v>
      </c>
      <c r="J197" s="91" t="s">
        <v>2723</v>
      </c>
      <c r="K197" s="91" t="s">
        <v>2724</v>
      </c>
      <c r="L197" s="91" t="s">
        <v>2725</v>
      </c>
    </row>
    <row r="198" spans="1:12" ht="12" customHeight="1" x14ac:dyDescent="0.3">
      <c r="A198" s="307" t="s">
        <v>2726</v>
      </c>
      <c r="B198" s="307"/>
      <c r="C198" s="307"/>
      <c r="D198" s="307" t="s">
        <v>2536</v>
      </c>
      <c r="E198" s="307"/>
      <c r="F198" s="307"/>
      <c r="G198" s="91" t="s">
        <v>2536</v>
      </c>
      <c r="H198" s="91" t="s">
        <v>2727</v>
      </c>
      <c r="I198" s="91" t="s">
        <v>2728</v>
      </c>
      <c r="J198" s="91" t="s">
        <v>2729</v>
      </c>
      <c r="K198" s="91" t="s">
        <v>2730</v>
      </c>
      <c r="L198" s="91" t="s">
        <v>2536</v>
      </c>
    </row>
    <row r="199" spans="1:12" ht="12" customHeight="1" x14ac:dyDescent="0.3">
      <c r="A199" s="307" t="s">
        <v>2731</v>
      </c>
      <c r="B199" s="307"/>
      <c r="C199" s="307"/>
      <c r="D199" s="307" t="s">
        <v>2732</v>
      </c>
      <c r="E199" s="307"/>
      <c r="F199" s="307"/>
      <c r="G199" s="91" t="s">
        <v>2733</v>
      </c>
      <c r="H199" s="91" t="s">
        <v>2734</v>
      </c>
      <c r="I199" s="91" t="s">
        <v>2735</v>
      </c>
      <c r="J199" s="91" t="s">
        <v>2736</v>
      </c>
      <c r="K199" s="91" t="s">
        <v>2737</v>
      </c>
      <c r="L199" s="91" t="s">
        <v>2738</v>
      </c>
    </row>
    <row r="200" spans="1:12" ht="12" customHeight="1" x14ac:dyDescent="0.3">
      <c r="A200" s="307" t="s">
        <v>2739</v>
      </c>
      <c r="B200" s="307"/>
      <c r="C200" s="307"/>
      <c r="D200" s="307" t="s">
        <v>2740</v>
      </c>
      <c r="E200" s="307"/>
      <c r="F200" s="307"/>
      <c r="G200" s="91" t="s">
        <v>2740</v>
      </c>
      <c r="H200" s="91" t="s">
        <v>2741</v>
      </c>
      <c r="I200" s="91" t="s">
        <v>2742</v>
      </c>
      <c r="J200" s="91" t="s">
        <v>2743</v>
      </c>
      <c r="K200" s="91" t="s">
        <v>2744</v>
      </c>
      <c r="L200" s="91" t="s">
        <v>2745</v>
      </c>
    </row>
    <row r="201" spans="1:12" ht="12" customHeight="1" x14ac:dyDescent="0.3">
      <c r="A201" s="307" t="s">
        <v>2746</v>
      </c>
      <c r="B201" s="307"/>
      <c r="C201" s="307"/>
      <c r="D201" s="307" t="s">
        <v>2747</v>
      </c>
      <c r="E201" s="307"/>
      <c r="F201" s="307"/>
      <c r="G201" s="91" t="s">
        <v>2748</v>
      </c>
      <c r="H201" s="91" t="s">
        <v>2749</v>
      </c>
      <c r="I201" s="91" t="s">
        <v>2750</v>
      </c>
      <c r="J201" s="91" t="s">
        <v>2751</v>
      </c>
      <c r="K201" s="91" t="s">
        <v>2752</v>
      </c>
      <c r="L201" s="91" t="s">
        <v>2753</v>
      </c>
    </row>
    <row r="202" spans="1:12" ht="12" customHeight="1" x14ac:dyDescent="0.3">
      <c r="A202" s="307" t="s">
        <v>2754</v>
      </c>
      <c r="B202" s="307"/>
      <c r="C202" s="307"/>
      <c r="D202" s="307" t="s">
        <v>2755</v>
      </c>
      <c r="E202" s="307"/>
      <c r="F202" s="307"/>
      <c r="G202" s="91" t="s">
        <v>2756</v>
      </c>
      <c r="H202" s="91" t="s">
        <v>2757</v>
      </c>
      <c r="I202" s="91" t="s">
        <v>2758</v>
      </c>
      <c r="J202" s="91" t="s">
        <v>2759</v>
      </c>
      <c r="K202" s="91" t="s">
        <v>2760</v>
      </c>
      <c r="L202" s="91" t="s">
        <v>2761</v>
      </c>
    </row>
    <row r="203" spans="1:12" ht="12" customHeight="1" x14ac:dyDescent="0.3">
      <c r="A203" s="307" t="s">
        <v>2762</v>
      </c>
      <c r="B203" s="307"/>
      <c r="C203" s="307"/>
      <c r="D203" s="307" t="s">
        <v>2763</v>
      </c>
      <c r="E203" s="307"/>
      <c r="F203" s="307"/>
      <c r="G203" s="91" t="s">
        <v>2763</v>
      </c>
      <c r="H203" s="91" t="s">
        <v>2764</v>
      </c>
      <c r="I203" s="91" t="s">
        <v>2765</v>
      </c>
      <c r="J203" s="91" t="s">
        <v>2766</v>
      </c>
      <c r="K203" s="91" t="s">
        <v>2767</v>
      </c>
      <c r="L203" s="91" t="s">
        <v>2768</v>
      </c>
    </row>
    <row r="204" spans="1:12" ht="12" customHeight="1" x14ac:dyDescent="0.3">
      <c r="A204" s="307" t="s">
        <v>2769</v>
      </c>
      <c r="B204" s="307"/>
      <c r="C204" s="307"/>
      <c r="D204" s="307" t="s">
        <v>2770</v>
      </c>
      <c r="E204" s="307"/>
      <c r="F204" s="307"/>
      <c r="G204" s="91" t="s">
        <v>2770</v>
      </c>
      <c r="H204" s="91" t="s">
        <v>2771</v>
      </c>
      <c r="I204" s="91" t="s">
        <v>2772</v>
      </c>
      <c r="J204" s="91" t="s">
        <v>2773</v>
      </c>
      <c r="K204" s="91" t="s">
        <v>2774</v>
      </c>
      <c r="L204" s="91" t="s">
        <v>2775</v>
      </c>
    </row>
    <row r="205" spans="1:12" ht="12" customHeight="1" x14ac:dyDescent="0.3">
      <c r="A205" s="307" t="s">
        <v>2776</v>
      </c>
      <c r="B205" s="307"/>
      <c r="C205" s="307"/>
      <c r="D205" s="307" t="s">
        <v>2777</v>
      </c>
      <c r="E205" s="307"/>
      <c r="F205" s="307"/>
      <c r="G205" s="91" t="s">
        <v>2777</v>
      </c>
      <c r="H205" s="91" t="s">
        <v>2778</v>
      </c>
      <c r="I205" s="91" t="s">
        <v>2779</v>
      </c>
      <c r="J205" s="91" t="s">
        <v>2780</v>
      </c>
      <c r="K205" s="91" t="s">
        <v>2781</v>
      </c>
      <c r="L205" s="91" t="s">
        <v>2782</v>
      </c>
    </row>
    <row r="206" spans="1:12" ht="12" customHeight="1" x14ac:dyDescent="0.3">
      <c r="A206" s="307" t="s">
        <v>2783</v>
      </c>
      <c r="B206" s="307"/>
      <c r="C206" s="307"/>
      <c r="D206" s="307" t="s">
        <v>2784</v>
      </c>
      <c r="E206" s="307"/>
      <c r="F206" s="307"/>
      <c r="G206" s="91" t="s">
        <v>2784</v>
      </c>
      <c r="H206" s="91" t="s">
        <v>2785</v>
      </c>
      <c r="I206" s="91" t="s">
        <v>2786</v>
      </c>
      <c r="J206" s="91" t="s">
        <v>2787</v>
      </c>
      <c r="K206" s="91" t="s">
        <v>2788</v>
      </c>
      <c r="L206" s="91" t="s">
        <v>2789</v>
      </c>
    </row>
    <row r="207" spans="1:12" ht="12" customHeight="1" x14ac:dyDescent="0.3">
      <c r="A207" s="307" t="s">
        <v>2790</v>
      </c>
      <c r="B207" s="307"/>
      <c r="C207" s="307"/>
      <c r="D207" s="307" t="s">
        <v>2791</v>
      </c>
      <c r="E207" s="307"/>
      <c r="F207" s="307"/>
      <c r="G207" s="91" t="s">
        <v>2791</v>
      </c>
      <c r="H207" s="91" t="s">
        <v>2792</v>
      </c>
      <c r="I207" s="91" t="s">
        <v>2793</v>
      </c>
      <c r="J207" s="91" t="s">
        <v>2794</v>
      </c>
      <c r="K207" s="91" t="s">
        <v>2795</v>
      </c>
      <c r="L207" s="91" t="s">
        <v>2796</v>
      </c>
    </row>
    <row r="208" spans="1:12" ht="12" customHeight="1" x14ac:dyDescent="0.3">
      <c r="A208" s="307" t="s">
        <v>2797</v>
      </c>
      <c r="B208" s="307"/>
      <c r="C208" s="307"/>
      <c r="D208" s="307" t="s">
        <v>2798</v>
      </c>
      <c r="E208" s="307"/>
      <c r="F208" s="307"/>
      <c r="G208" s="91" t="s">
        <v>2798</v>
      </c>
      <c r="H208" s="91" t="s">
        <v>2799</v>
      </c>
      <c r="I208" s="91" t="s">
        <v>2800</v>
      </c>
      <c r="J208" s="91" t="s">
        <v>2801</v>
      </c>
      <c r="K208" s="91" t="s">
        <v>2802</v>
      </c>
      <c r="L208" s="91" t="s">
        <v>2803</v>
      </c>
    </row>
    <row r="209" spans="1:12" ht="12" customHeight="1" x14ac:dyDescent="0.3">
      <c r="A209" s="307" t="s">
        <v>2804</v>
      </c>
      <c r="B209" s="307"/>
      <c r="C209" s="307"/>
      <c r="D209" s="307" t="s">
        <v>2805</v>
      </c>
      <c r="E209" s="307"/>
      <c r="F209" s="307"/>
      <c r="G209" s="91" t="s">
        <v>2805</v>
      </c>
      <c r="H209" s="91" t="s">
        <v>2806</v>
      </c>
      <c r="I209" s="91" t="s">
        <v>2807</v>
      </c>
      <c r="J209" s="91" t="s">
        <v>2808</v>
      </c>
      <c r="K209" s="91" t="s">
        <v>2809</v>
      </c>
      <c r="L209" s="91" t="s">
        <v>2810</v>
      </c>
    </row>
    <row r="210" spans="1:12" ht="12" customHeight="1" x14ac:dyDescent="0.3">
      <c r="A210" s="307" t="s">
        <v>2811</v>
      </c>
      <c r="B210" s="307"/>
      <c r="C210" s="307"/>
      <c r="D210" s="307" t="s">
        <v>2812</v>
      </c>
      <c r="E210" s="307"/>
      <c r="F210" s="307"/>
      <c r="G210" s="91" t="s">
        <v>2812</v>
      </c>
      <c r="H210" s="91" t="s">
        <v>2813</v>
      </c>
      <c r="I210" s="91" t="s">
        <v>2814</v>
      </c>
      <c r="J210" s="91" t="s">
        <v>2815</v>
      </c>
      <c r="K210" s="91" t="s">
        <v>2816</v>
      </c>
      <c r="L210" s="91" t="s">
        <v>2817</v>
      </c>
    </row>
    <row r="211" spans="1:12" ht="12" customHeight="1" x14ac:dyDescent="0.3">
      <c r="A211" s="307" t="s">
        <v>2818</v>
      </c>
      <c r="B211" s="307"/>
      <c r="C211" s="307"/>
      <c r="D211" s="307" t="s">
        <v>2819</v>
      </c>
      <c r="E211" s="307"/>
      <c r="F211" s="307"/>
      <c r="G211" s="91" t="s">
        <v>2820</v>
      </c>
      <c r="H211" s="91" t="s">
        <v>2821</v>
      </c>
      <c r="I211" s="91" t="s">
        <v>2822</v>
      </c>
      <c r="J211" s="91" t="s">
        <v>2823</v>
      </c>
      <c r="K211" s="91" t="s">
        <v>2824</v>
      </c>
      <c r="L211" s="91" t="s">
        <v>2825</v>
      </c>
    </row>
    <row r="212" spans="1:12" ht="12" customHeight="1" x14ac:dyDescent="0.3">
      <c r="A212" s="307" t="s">
        <v>2826</v>
      </c>
      <c r="B212" s="307"/>
      <c r="C212" s="307"/>
      <c r="D212" s="307" t="s">
        <v>2827</v>
      </c>
      <c r="E212" s="307"/>
      <c r="F212" s="307"/>
      <c r="G212" s="91" t="s">
        <v>2827</v>
      </c>
      <c r="H212" s="91" t="s">
        <v>2828</v>
      </c>
      <c r="I212" s="91" t="s">
        <v>2829</v>
      </c>
      <c r="J212" s="91" t="s">
        <v>2830</v>
      </c>
      <c r="K212" s="91" t="s">
        <v>2831</v>
      </c>
      <c r="L212" s="91" t="s">
        <v>2832</v>
      </c>
    </row>
    <row r="213" spans="1:12" ht="12" customHeight="1" x14ac:dyDescent="0.3">
      <c r="A213" s="307" t="s">
        <v>2833</v>
      </c>
      <c r="B213" s="307"/>
      <c r="C213" s="307"/>
      <c r="D213" s="307" t="s">
        <v>2834</v>
      </c>
      <c r="E213" s="307"/>
      <c r="F213" s="307"/>
      <c r="G213" s="91" t="s">
        <v>2834</v>
      </c>
      <c r="H213" s="91" t="s">
        <v>2835</v>
      </c>
      <c r="I213" s="91" t="s">
        <v>2836</v>
      </c>
      <c r="J213" s="91" t="s">
        <v>2837</v>
      </c>
      <c r="K213" s="91" t="s">
        <v>2838</v>
      </c>
      <c r="L213" s="91" t="s">
        <v>2839</v>
      </c>
    </row>
    <row r="214" spans="1:12" ht="12" customHeight="1" x14ac:dyDescent="0.3">
      <c r="A214" s="307" t="s">
        <v>2840</v>
      </c>
      <c r="B214" s="307"/>
      <c r="C214" s="307"/>
      <c r="D214" s="307" t="s">
        <v>2841</v>
      </c>
      <c r="E214" s="307"/>
      <c r="F214" s="307"/>
      <c r="G214" s="91" t="s">
        <v>2842</v>
      </c>
      <c r="H214" s="91" t="s">
        <v>2843</v>
      </c>
      <c r="I214" s="91" t="s">
        <v>2844</v>
      </c>
      <c r="J214" s="91" t="s">
        <v>2845</v>
      </c>
      <c r="K214" s="91" t="s">
        <v>2846</v>
      </c>
      <c r="L214" s="91" t="s">
        <v>2847</v>
      </c>
    </row>
    <row r="215" spans="1:12" ht="12" customHeight="1" x14ac:dyDescent="0.3">
      <c r="A215" s="307" t="s">
        <v>2848</v>
      </c>
      <c r="B215" s="307"/>
      <c r="C215" s="307"/>
      <c r="D215" s="307" t="s">
        <v>2849</v>
      </c>
      <c r="E215" s="307"/>
      <c r="F215" s="307"/>
      <c r="G215" s="91" t="s">
        <v>2850</v>
      </c>
      <c r="H215" s="91" t="s">
        <v>2851</v>
      </c>
      <c r="I215" s="91" t="s">
        <v>2852</v>
      </c>
      <c r="J215" s="91" t="s">
        <v>2853</v>
      </c>
      <c r="K215" s="91" t="s">
        <v>2854</v>
      </c>
      <c r="L215" s="91" t="s">
        <v>2855</v>
      </c>
    </row>
    <row r="216" spans="1:12" ht="12" customHeight="1" x14ac:dyDescent="0.3">
      <c r="A216" s="307" t="s">
        <v>2856</v>
      </c>
      <c r="B216" s="307"/>
      <c r="C216" s="307"/>
      <c r="D216" s="307" t="s">
        <v>2857</v>
      </c>
      <c r="E216" s="307"/>
      <c r="F216" s="307"/>
      <c r="G216" s="91" t="s">
        <v>2858</v>
      </c>
      <c r="H216" s="91" t="s">
        <v>2859</v>
      </c>
      <c r="I216" s="91" t="s">
        <v>2860</v>
      </c>
      <c r="J216" s="91" t="s">
        <v>2861</v>
      </c>
      <c r="K216" s="91" t="s">
        <v>2862</v>
      </c>
      <c r="L216" s="91" t="s">
        <v>2863</v>
      </c>
    </row>
    <row r="217" spans="1:12" ht="12" customHeight="1" x14ac:dyDescent="0.3">
      <c r="A217" s="307" t="s">
        <v>2864</v>
      </c>
      <c r="B217" s="307"/>
      <c r="C217" s="307"/>
      <c r="D217" s="307" t="s">
        <v>2865</v>
      </c>
      <c r="E217" s="307"/>
      <c r="F217" s="307"/>
      <c r="G217" s="91" t="s">
        <v>2865</v>
      </c>
      <c r="H217" s="91" t="s">
        <v>2866</v>
      </c>
      <c r="I217" s="91" t="s">
        <v>2867</v>
      </c>
      <c r="J217" s="91" t="s">
        <v>2868</v>
      </c>
      <c r="K217" s="91" t="s">
        <v>2869</v>
      </c>
      <c r="L217" s="91" t="s">
        <v>2870</v>
      </c>
    </row>
    <row r="218" spans="1:12" ht="12" customHeight="1" x14ac:dyDescent="0.3">
      <c r="A218" s="307" t="s">
        <v>2871</v>
      </c>
      <c r="B218" s="307"/>
      <c r="C218" s="307"/>
      <c r="D218" s="307" t="s">
        <v>2872</v>
      </c>
      <c r="E218" s="307"/>
      <c r="F218" s="307"/>
      <c r="G218" s="91" t="s">
        <v>2872</v>
      </c>
      <c r="H218" s="91" t="s">
        <v>2873</v>
      </c>
      <c r="I218" s="91" t="s">
        <v>2874</v>
      </c>
      <c r="J218" s="91" t="s">
        <v>2875</v>
      </c>
      <c r="K218" s="91" t="s">
        <v>2876</v>
      </c>
      <c r="L218" s="91" t="s">
        <v>2877</v>
      </c>
    </row>
    <row r="219" spans="1:12" ht="12" customHeight="1" x14ac:dyDescent="0.3">
      <c r="A219" s="307" t="s">
        <v>2878</v>
      </c>
      <c r="B219" s="307"/>
      <c r="C219" s="307"/>
      <c r="D219" s="307" t="s">
        <v>2879</v>
      </c>
      <c r="E219" s="307"/>
      <c r="F219" s="307"/>
      <c r="G219" s="91" t="s">
        <v>2879</v>
      </c>
      <c r="H219" s="91" t="s">
        <v>2880</v>
      </c>
      <c r="I219" s="91" t="s">
        <v>2881</v>
      </c>
      <c r="J219" s="91" t="s">
        <v>2882</v>
      </c>
      <c r="K219" s="91" t="s">
        <v>2883</v>
      </c>
      <c r="L219" s="91" t="s">
        <v>2884</v>
      </c>
    </row>
    <row r="220" spans="1:12" ht="12" customHeight="1" x14ac:dyDescent="0.3">
      <c r="A220" s="307" t="s">
        <v>2885</v>
      </c>
      <c r="B220" s="307"/>
      <c r="C220" s="307"/>
      <c r="D220" s="307" t="s">
        <v>2886</v>
      </c>
      <c r="E220" s="307"/>
      <c r="F220" s="307"/>
      <c r="G220" s="91" t="s">
        <v>2887</v>
      </c>
      <c r="H220" s="91" t="s">
        <v>2888</v>
      </c>
      <c r="I220" s="91" t="s">
        <v>2889</v>
      </c>
      <c r="J220" s="91" t="s">
        <v>2890</v>
      </c>
      <c r="K220" s="91" t="s">
        <v>2891</v>
      </c>
      <c r="L220" s="91" t="s">
        <v>2892</v>
      </c>
    </row>
    <row r="221" spans="1:12" ht="12" customHeight="1" x14ac:dyDescent="0.3">
      <c r="A221" s="307" t="s">
        <v>2893</v>
      </c>
      <c r="B221" s="307"/>
      <c r="C221" s="307"/>
      <c r="D221" s="307" t="s">
        <v>2894</v>
      </c>
      <c r="E221" s="307"/>
      <c r="F221" s="307"/>
      <c r="G221" s="91" t="s">
        <v>2895</v>
      </c>
      <c r="H221" s="91" t="s">
        <v>2896</v>
      </c>
      <c r="I221" s="91" t="s">
        <v>2897</v>
      </c>
      <c r="J221" s="91" t="s">
        <v>2898</v>
      </c>
      <c r="K221" s="91" t="s">
        <v>2899</v>
      </c>
      <c r="L221" s="91" t="s">
        <v>2900</v>
      </c>
    </row>
    <row r="222" spans="1:12" ht="12" customHeight="1" x14ac:dyDescent="0.3">
      <c r="A222" s="307" t="s">
        <v>2901</v>
      </c>
      <c r="B222" s="307"/>
      <c r="C222" s="307"/>
      <c r="D222" s="307" t="s">
        <v>2902</v>
      </c>
      <c r="E222" s="307"/>
      <c r="F222" s="307"/>
      <c r="G222" s="91" t="s">
        <v>2903</v>
      </c>
      <c r="H222" s="91" t="s">
        <v>2904</v>
      </c>
      <c r="I222" s="91" t="s">
        <v>2905</v>
      </c>
      <c r="J222" s="91" t="s">
        <v>2906</v>
      </c>
      <c r="K222" s="91" t="s">
        <v>2907</v>
      </c>
      <c r="L222" s="91" t="s">
        <v>2908</v>
      </c>
    </row>
    <row r="223" spans="1:12" ht="12" customHeight="1" x14ac:dyDescent="0.3">
      <c r="A223" s="307" t="s">
        <v>2909</v>
      </c>
      <c r="B223" s="307"/>
      <c r="C223" s="307"/>
      <c r="D223" s="307" t="s">
        <v>2910</v>
      </c>
      <c r="E223" s="307"/>
      <c r="F223" s="307"/>
      <c r="G223" s="91" t="s">
        <v>2911</v>
      </c>
      <c r="H223" s="91" t="s">
        <v>2912</v>
      </c>
      <c r="I223" s="91" t="s">
        <v>2913</v>
      </c>
      <c r="J223" s="91" t="s">
        <v>2914</v>
      </c>
      <c r="K223" s="91" t="s">
        <v>2915</v>
      </c>
      <c r="L223" s="91" t="s">
        <v>2916</v>
      </c>
    </row>
    <row r="224" spans="1:12" ht="12" customHeight="1" x14ac:dyDescent="0.3">
      <c r="A224" s="307" t="s">
        <v>2917</v>
      </c>
      <c r="B224" s="307"/>
      <c r="C224" s="307"/>
      <c r="D224" s="307" t="s">
        <v>2918</v>
      </c>
      <c r="E224" s="307"/>
      <c r="F224" s="307"/>
      <c r="G224" s="91" t="s">
        <v>2918</v>
      </c>
      <c r="H224" s="91" t="s">
        <v>2919</v>
      </c>
      <c r="I224" s="91" t="s">
        <v>2920</v>
      </c>
      <c r="J224" s="91" t="s">
        <v>2921</v>
      </c>
      <c r="K224" s="91" t="s">
        <v>2922</v>
      </c>
      <c r="L224" s="91" t="s">
        <v>2923</v>
      </c>
    </row>
    <row r="225" spans="1:12" ht="12" customHeight="1" x14ac:dyDescent="0.3">
      <c r="A225" s="307" t="s">
        <v>2924</v>
      </c>
      <c r="B225" s="307"/>
      <c r="C225" s="307"/>
      <c r="D225" s="307" t="s">
        <v>2925</v>
      </c>
      <c r="E225" s="307"/>
      <c r="F225" s="307"/>
      <c r="G225" s="91" t="s">
        <v>2926</v>
      </c>
      <c r="H225" s="91" t="s">
        <v>2927</v>
      </c>
      <c r="I225" s="91" t="s">
        <v>2928</v>
      </c>
      <c r="J225" s="91" t="s">
        <v>2929</v>
      </c>
      <c r="K225" s="91" t="s">
        <v>2930</v>
      </c>
      <c r="L225" s="91" t="s">
        <v>2931</v>
      </c>
    </row>
    <row r="226" spans="1:12" ht="12" customHeight="1" x14ac:dyDescent="0.3">
      <c r="A226" s="307" t="s">
        <v>2932</v>
      </c>
      <c r="B226" s="307"/>
      <c r="C226" s="307"/>
      <c r="D226" s="307" t="s">
        <v>2933</v>
      </c>
      <c r="E226" s="307"/>
      <c r="F226" s="307"/>
      <c r="G226" s="91" t="s">
        <v>2934</v>
      </c>
      <c r="H226" s="91" t="s">
        <v>2935</v>
      </c>
      <c r="I226" s="91" t="s">
        <v>2936</v>
      </c>
      <c r="J226" s="91" t="s">
        <v>2937</v>
      </c>
      <c r="K226" s="91" t="s">
        <v>2938</v>
      </c>
      <c r="L226" s="91" t="s">
        <v>2939</v>
      </c>
    </row>
    <row r="227" spans="1:12" ht="12" customHeight="1" x14ac:dyDescent="0.3">
      <c r="A227" s="307" t="s">
        <v>2940</v>
      </c>
      <c r="B227" s="307"/>
      <c r="C227" s="307"/>
      <c r="D227" s="307" t="s">
        <v>2941</v>
      </c>
      <c r="E227" s="307"/>
      <c r="F227" s="307"/>
      <c r="G227" s="91" t="s">
        <v>2941</v>
      </c>
      <c r="H227" s="91" t="s">
        <v>2942</v>
      </c>
      <c r="I227" s="91" t="s">
        <v>2943</v>
      </c>
      <c r="J227" s="91" t="s">
        <v>2944</v>
      </c>
      <c r="K227" s="91" t="s">
        <v>2945</v>
      </c>
      <c r="L227" s="91" t="s">
        <v>2946</v>
      </c>
    </row>
    <row r="228" spans="1:12" ht="12" customHeight="1" x14ac:dyDescent="0.3">
      <c r="A228" s="307" t="s">
        <v>2947</v>
      </c>
      <c r="B228" s="307"/>
      <c r="C228" s="307"/>
      <c r="D228" s="307" t="s">
        <v>2948</v>
      </c>
      <c r="E228" s="307"/>
      <c r="F228" s="307"/>
      <c r="G228" s="91" t="s">
        <v>2949</v>
      </c>
      <c r="H228" s="91" t="s">
        <v>2950</v>
      </c>
      <c r="I228" s="91" t="s">
        <v>2951</v>
      </c>
      <c r="J228" s="91" t="s">
        <v>2952</v>
      </c>
      <c r="K228" s="91" t="s">
        <v>2953</v>
      </c>
      <c r="L228" s="91" t="s">
        <v>2954</v>
      </c>
    </row>
    <row r="229" spans="1:12" ht="12" customHeight="1" x14ac:dyDescent="0.3">
      <c r="A229" s="307" t="s">
        <v>2955</v>
      </c>
      <c r="B229" s="307"/>
      <c r="C229" s="307"/>
      <c r="D229" s="307" t="s">
        <v>2956</v>
      </c>
      <c r="E229" s="307"/>
      <c r="F229" s="307"/>
      <c r="G229" s="91" t="s">
        <v>2957</v>
      </c>
      <c r="H229" s="91" t="s">
        <v>2958</v>
      </c>
      <c r="I229" s="91" t="s">
        <v>2959</v>
      </c>
      <c r="J229" s="91" t="s">
        <v>2960</v>
      </c>
      <c r="K229" s="91" t="s">
        <v>2961</v>
      </c>
      <c r="L229" s="91" t="s">
        <v>2962</v>
      </c>
    </row>
    <row r="230" spans="1:12" ht="12" customHeight="1" x14ac:dyDescent="0.3">
      <c r="A230" s="307" t="s">
        <v>2963</v>
      </c>
      <c r="B230" s="307"/>
      <c r="C230" s="307"/>
      <c r="D230" s="307" t="s">
        <v>2964</v>
      </c>
      <c r="E230" s="307"/>
      <c r="F230" s="307"/>
      <c r="G230" s="91" t="s">
        <v>2965</v>
      </c>
      <c r="H230" s="91" t="s">
        <v>2966</v>
      </c>
      <c r="I230" s="91" t="s">
        <v>2967</v>
      </c>
      <c r="J230" s="91" t="s">
        <v>2968</v>
      </c>
      <c r="K230" s="91" t="s">
        <v>2969</v>
      </c>
      <c r="L230" s="91" t="s">
        <v>2970</v>
      </c>
    </row>
    <row r="231" spans="1:12" ht="12" customHeight="1" x14ac:dyDescent="0.3">
      <c r="A231" s="307" t="s">
        <v>2971</v>
      </c>
      <c r="B231" s="307"/>
      <c r="C231" s="307"/>
      <c r="D231" s="307" t="s">
        <v>2972</v>
      </c>
      <c r="E231" s="307"/>
      <c r="F231" s="307"/>
      <c r="G231" s="91" t="s">
        <v>2973</v>
      </c>
      <c r="H231" s="91" t="s">
        <v>2974</v>
      </c>
      <c r="I231" s="91" t="s">
        <v>2975</v>
      </c>
      <c r="J231" s="91" t="s">
        <v>2976</v>
      </c>
      <c r="K231" s="91" t="s">
        <v>2977</v>
      </c>
      <c r="L231" s="91" t="s">
        <v>2978</v>
      </c>
    </row>
    <row r="232" spans="1:12" ht="12" customHeight="1" x14ac:dyDescent="0.3">
      <c r="A232" s="307" t="s">
        <v>2979</v>
      </c>
      <c r="B232" s="307"/>
      <c r="C232" s="307"/>
      <c r="D232" s="307" t="s">
        <v>2980</v>
      </c>
      <c r="E232" s="307"/>
      <c r="F232" s="307"/>
      <c r="G232" s="91" t="s">
        <v>2981</v>
      </c>
      <c r="H232" s="91" t="s">
        <v>2982</v>
      </c>
      <c r="I232" s="91" t="s">
        <v>2983</v>
      </c>
      <c r="J232" s="91" t="s">
        <v>2984</v>
      </c>
      <c r="K232" s="91" t="s">
        <v>2985</v>
      </c>
      <c r="L232" s="91" t="s">
        <v>2986</v>
      </c>
    </row>
    <row r="233" spans="1:12" ht="12" customHeight="1" x14ac:dyDescent="0.3">
      <c r="A233" s="307" t="s">
        <v>2987</v>
      </c>
      <c r="B233" s="307"/>
      <c r="C233" s="307"/>
      <c r="D233" s="307" t="s">
        <v>2988</v>
      </c>
      <c r="E233" s="307"/>
      <c r="F233" s="307"/>
      <c r="G233" s="91" t="s">
        <v>2989</v>
      </c>
      <c r="H233" s="91" t="s">
        <v>2990</v>
      </c>
      <c r="I233" s="91" t="s">
        <v>2991</v>
      </c>
      <c r="J233" s="91" t="s">
        <v>2992</v>
      </c>
      <c r="K233" s="91" t="s">
        <v>2993</v>
      </c>
      <c r="L233" s="91" t="s">
        <v>2994</v>
      </c>
    </row>
    <row r="234" spans="1:12" ht="12" customHeight="1" x14ac:dyDescent="0.3">
      <c r="A234" s="307" t="s">
        <v>2995</v>
      </c>
      <c r="B234" s="307"/>
      <c r="C234" s="307"/>
      <c r="D234" s="307" t="s">
        <v>2996</v>
      </c>
      <c r="E234" s="307"/>
      <c r="F234" s="307"/>
      <c r="G234" s="91" t="s">
        <v>2997</v>
      </c>
      <c r="H234" s="91" t="s">
        <v>2998</v>
      </c>
      <c r="I234" s="91" t="s">
        <v>2999</v>
      </c>
      <c r="J234" s="91" t="s">
        <v>3000</v>
      </c>
      <c r="K234" s="91" t="s">
        <v>3001</v>
      </c>
      <c r="L234" s="91" t="s">
        <v>3002</v>
      </c>
    </row>
    <row r="235" spans="1:12" ht="12" customHeight="1" x14ac:dyDescent="0.3">
      <c r="A235" s="307" t="s">
        <v>3003</v>
      </c>
      <c r="B235" s="307"/>
      <c r="C235" s="307"/>
      <c r="D235" s="307" t="s">
        <v>3004</v>
      </c>
      <c r="E235" s="307"/>
      <c r="F235" s="307"/>
      <c r="G235" s="91" t="s">
        <v>3005</v>
      </c>
      <c r="H235" s="91" t="s">
        <v>3006</v>
      </c>
      <c r="I235" s="91" t="s">
        <v>3007</v>
      </c>
      <c r="J235" s="91" t="s">
        <v>3008</v>
      </c>
      <c r="K235" s="91" t="s">
        <v>3009</v>
      </c>
      <c r="L235" s="91" t="s">
        <v>3010</v>
      </c>
    </row>
    <row r="236" spans="1:12" ht="12" customHeight="1" x14ac:dyDescent="0.3">
      <c r="A236" s="307" t="s">
        <v>3011</v>
      </c>
      <c r="B236" s="307"/>
      <c r="C236" s="307"/>
      <c r="D236" s="307" t="s">
        <v>3012</v>
      </c>
      <c r="E236" s="307"/>
      <c r="F236" s="307"/>
      <c r="G236" s="91" t="s">
        <v>3013</v>
      </c>
      <c r="H236" s="91" t="s">
        <v>3014</v>
      </c>
      <c r="I236" s="91" t="s">
        <v>3015</v>
      </c>
      <c r="J236" s="91" t="s">
        <v>3016</v>
      </c>
      <c r="K236" s="91" t="s">
        <v>3017</v>
      </c>
      <c r="L236" s="91" t="s">
        <v>3018</v>
      </c>
    </row>
    <row r="237" spans="1:12" ht="12" customHeight="1" x14ac:dyDescent="0.3">
      <c r="A237" s="307" t="s">
        <v>3019</v>
      </c>
      <c r="B237" s="307"/>
      <c r="C237" s="307"/>
      <c r="D237" s="307" t="s">
        <v>3020</v>
      </c>
      <c r="E237" s="307"/>
      <c r="F237" s="307"/>
      <c r="G237" s="91" t="s">
        <v>3020</v>
      </c>
      <c r="H237" s="91" t="s">
        <v>3021</v>
      </c>
      <c r="I237" s="91" t="s">
        <v>3022</v>
      </c>
      <c r="J237" s="91" t="s">
        <v>3023</v>
      </c>
      <c r="K237" s="91" t="s">
        <v>3024</v>
      </c>
      <c r="L237" s="91" t="s">
        <v>3025</v>
      </c>
    </row>
    <row r="238" spans="1:12" ht="12" customHeight="1" x14ac:dyDescent="0.3">
      <c r="A238" s="307" t="s">
        <v>3026</v>
      </c>
      <c r="B238" s="307"/>
      <c r="C238" s="307"/>
      <c r="D238" s="307" t="s">
        <v>3027</v>
      </c>
      <c r="E238" s="307"/>
      <c r="F238" s="307"/>
      <c r="G238" s="91" t="s">
        <v>3027</v>
      </c>
      <c r="H238" s="91" t="s">
        <v>3028</v>
      </c>
      <c r="I238" s="91" t="s">
        <v>3029</v>
      </c>
      <c r="J238" s="91" t="s">
        <v>3030</v>
      </c>
      <c r="K238" s="91" t="s">
        <v>3031</v>
      </c>
      <c r="L238" s="91" t="s">
        <v>3032</v>
      </c>
    </row>
    <row r="239" spans="1:12" ht="12" customHeight="1" x14ac:dyDescent="0.3">
      <c r="A239" s="307" t="s">
        <v>3033</v>
      </c>
      <c r="B239" s="307"/>
      <c r="C239" s="307"/>
      <c r="D239" s="307" t="s">
        <v>3034</v>
      </c>
      <c r="E239" s="307"/>
      <c r="F239" s="307"/>
      <c r="G239" s="91" t="s">
        <v>3034</v>
      </c>
      <c r="H239" s="91" t="s">
        <v>3035</v>
      </c>
      <c r="I239" s="91" t="s">
        <v>3036</v>
      </c>
      <c r="J239" s="91" t="s">
        <v>3037</v>
      </c>
      <c r="K239" s="91" t="s">
        <v>3038</v>
      </c>
      <c r="L239" s="91" t="s">
        <v>3039</v>
      </c>
    </row>
    <row r="240" spans="1:12" ht="12" customHeight="1" x14ac:dyDescent="0.3">
      <c r="A240" s="307" t="s">
        <v>3040</v>
      </c>
      <c r="B240" s="307"/>
      <c r="C240" s="307"/>
      <c r="D240" s="307" t="s">
        <v>3041</v>
      </c>
      <c r="E240" s="307"/>
      <c r="F240" s="307"/>
      <c r="G240" s="91" t="s">
        <v>3041</v>
      </c>
      <c r="H240" s="91" t="s">
        <v>3042</v>
      </c>
      <c r="I240" s="91" t="s">
        <v>3043</v>
      </c>
      <c r="J240" s="91" t="s">
        <v>3044</v>
      </c>
      <c r="K240" s="91" t="s">
        <v>3045</v>
      </c>
      <c r="L240" s="91" t="s">
        <v>3046</v>
      </c>
    </row>
    <row r="241" spans="1:12" ht="12" customHeight="1" x14ac:dyDescent="0.3">
      <c r="A241" s="307" t="s">
        <v>3047</v>
      </c>
      <c r="B241" s="307"/>
      <c r="C241" s="307"/>
      <c r="D241" s="307" t="s">
        <v>3048</v>
      </c>
      <c r="E241" s="307"/>
      <c r="F241" s="307"/>
      <c r="G241" s="91" t="s">
        <v>3049</v>
      </c>
      <c r="H241" s="91" t="s">
        <v>3050</v>
      </c>
      <c r="I241" s="91" t="s">
        <v>3051</v>
      </c>
      <c r="J241" s="91" t="s">
        <v>3052</v>
      </c>
      <c r="K241" s="91" t="s">
        <v>3053</v>
      </c>
      <c r="L241" s="91" t="s">
        <v>3054</v>
      </c>
    </row>
    <row r="242" spans="1:12" ht="12" customHeight="1" x14ac:dyDescent="0.3">
      <c r="A242" s="307" t="s">
        <v>3055</v>
      </c>
      <c r="B242" s="307"/>
      <c r="C242" s="307"/>
      <c r="D242" s="307" t="s">
        <v>3056</v>
      </c>
      <c r="E242" s="307"/>
      <c r="F242" s="307"/>
      <c r="G242" s="91" t="s">
        <v>3057</v>
      </c>
      <c r="H242" s="91" t="s">
        <v>3058</v>
      </c>
      <c r="I242" s="91" t="s">
        <v>3059</v>
      </c>
      <c r="J242" s="91" t="s">
        <v>3060</v>
      </c>
      <c r="K242" s="91" t="s">
        <v>3061</v>
      </c>
      <c r="L242" s="91" t="s">
        <v>3062</v>
      </c>
    </row>
    <row r="243" spans="1:12" ht="12" customHeight="1" x14ac:dyDescent="0.3">
      <c r="A243" s="307" t="s">
        <v>3063</v>
      </c>
      <c r="B243" s="307"/>
      <c r="C243" s="307"/>
      <c r="D243" s="307" t="s">
        <v>3064</v>
      </c>
      <c r="E243" s="307"/>
      <c r="F243" s="307"/>
      <c r="G243" s="91" t="s">
        <v>3064</v>
      </c>
      <c r="H243" s="91" t="s">
        <v>3065</v>
      </c>
      <c r="I243" s="91" t="s">
        <v>3066</v>
      </c>
      <c r="J243" s="91" t="s">
        <v>3067</v>
      </c>
      <c r="K243" s="91" t="s">
        <v>3068</v>
      </c>
      <c r="L243" s="91" t="s">
        <v>3069</v>
      </c>
    </row>
    <row r="244" spans="1:12" ht="12" customHeight="1" x14ac:dyDescent="0.3">
      <c r="A244" s="307" t="s">
        <v>3070</v>
      </c>
      <c r="B244" s="307"/>
      <c r="C244" s="307"/>
      <c r="D244" s="307" t="s">
        <v>3071</v>
      </c>
      <c r="E244" s="307"/>
      <c r="F244" s="307"/>
      <c r="G244" s="91" t="s">
        <v>3072</v>
      </c>
      <c r="H244" s="91" t="s">
        <v>3073</v>
      </c>
      <c r="I244" s="91" t="s">
        <v>3074</v>
      </c>
      <c r="J244" s="91" t="s">
        <v>3075</v>
      </c>
      <c r="K244" s="91" t="s">
        <v>3076</v>
      </c>
      <c r="L244" s="91" t="s">
        <v>3077</v>
      </c>
    </row>
    <row r="245" spans="1:12" ht="12" customHeight="1" x14ac:dyDescent="0.3">
      <c r="A245" s="307" t="s">
        <v>3078</v>
      </c>
      <c r="B245" s="307"/>
      <c r="C245" s="307"/>
      <c r="D245" s="307" t="s">
        <v>3079</v>
      </c>
      <c r="E245" s="307"/>
      <c r="F245" s="307"/>
      <c r="G245" s="91" t="s">
        <v>3079</v>
      </c>
      <c r="H245" s="91" t="s">
        <v>3080</v>
      </c>
      <c r="I245" s="91" t="s">
        <v>3081</v>
      </c>
      <c r="J245" s="91" t="s">
        <v>3082</v>
      </c>
      <c r="K245" s="91" t="s">
        <v>3083</v>
      </c>
      <c r="L245" s="91" t="s">
        <v>3084</v>
      </c>
    </row>
    <row r="246" spans="1:12" ht="12" customHeight="1" x14ac:dyDescent="0.3">
      <c r="A246" s="307" t="s">
        <v>3085</v>
      </c>
      <c r="B246" s="307"/>
      <c r="C246" s="307"/>
      <c r="D246" s="307" t="s">
        <v>3086</v>
      </c>
      <c r="E246" s="307"/>
      <c r="F246" s="307"/>
      <c r="G246" s="91" t="s">
        <v>3087</v>
      </c>
      <c r="H246" s="91" t="s">
        <v>3088</v>
      </c>
      <c r="I246" s="91" t="s">
        <v>3089</v>
      </c>
      <c r="J246" s="91" t="s">
        <v>3090</v>
      </c>
      <c r="K246" s="91" t="s">
        <v>3091</v>
      </c>
      <c r="L246" s="91" t="s">
        <v>3092</v>
      </c>
    </row>
    <row r="247" spans="1:12" ht="12" customHeight="1" x14ac:dyDescent="0.3">
      <c r="A247" s="307" t="s">
        <v>3093</v>
      </c>
      <c r="B247" s="307"/>
      <c r="C247" s="307"/>
      <c r="D247" s="307" t="s">
        <v>3094</v>
      </c>
      <c r="E247" s="307"/>
      <c r="F247" s="307"/>
      <c r="G247" s="91" t="s">
        <v>3094</v>
      </c>
      <c r="H247" s="91" t="s">
        <v>3095</v>
      </c>
      <c r="I247" s="91" t="s">
        <v>3096</v>
      </c>
      <c r="J247" s="91" t="s">
        <v>3097</v>
      </c>
      <c r="K247" s="91" t="s">
        <v>3098</v>
      </c>
      <c r="L247" s="91" t="s">
        <v>3099</v>
      </c>
    </row>
    <row r="248" spans="1:12" ht="12" customHeight="1" x14ac:dyDescent="0.3">
      <c r="A248" s="307" t="s">
        <v>3100</v>
      </c>
      <c r="B248" s="307"/>
      <c r="C248" s="307"/>
      <c r="D248" s="307" t="s">
        <v>3101</v>
      </c>
      <c r="E248" s="307"/>
      <c r="F248" s="307"/>
      <c r="G248" s="91" t="s">
        <v>3102</v>
      </c>
      <c r="H248" s="91" t="s">
        <v>3103</v>
      </c>
      <c r="I248" s="91" t="s">
        <v>3104</v>
      </c>
      <c r="J248" s="91" t="s">
        <v>3105</v>
      </c>
      <c r="K248" s="91" t="s">
        <v>3106</v>
      </c>
      <c r="L248" s="91" t="s">
        <v>3107</v>
      </c>
    </row>
    <row r="249" spans="1:12" ht="12" customHeight="1" x14ac:dyDescent="0.3">
      <c r="A249" s="307" t="s">
        <v>3108</v>
      </c>
      <c r="B249" s="307"/>
      <c r="C249" s="307"/>
      <c r="D249" s="307" t="s">
        <v>3109</v>
      </c>
      <c r="E249" s="307"/>
      <c r="F249" s="307"/>
      <c r="G249" s="91" t="s">
        <v>3110</v>
      </c>
      <c r="H249" s="91" t="s">
        <v>3111</v>
      </c>
      <c r="I249" s="91" t="s">
        <v>3112</v>
      </c>
      <c r="J249" s="91" t="s">
        <v>3113</v>
      </c>
      <c r="K249" s="91" t="s">
        <v>3114</v>
      </c>
      <c r="L249" s="91" t="s">
        <v>3115</v>
      </c>
    </row>
    <row r="250" spans="1:12" ht="12" customHeight="1" x14ac:dyDescent="0.3">
      <c r="A250" s="307" t="s">
        <v>3116</v>
      </c>
      <c r="B250" s="307"/>
      <c r="C250" s="307"/>
      <c r="D250" s="307" t="s">
        <v>3117</v>
      </c>
      <c r="E250" s="307"/>
      <c r="F250" s="307"/>
      <c r="G250" s="91" t="s">
        <v>3117</v>
      </c>
      <c r="H250" s="91" t="s">
        <v>3118</v>
      </c>
      <c r="I250" s="91" t="s">
        <v>3119</v>
      </c>
      <c r="J250" s="91" t="s">
        <v>3120</v>
      </c>
      <c r="K250" s="91" t="s">
        <v>3121</v>
      </c>
      <c r="L250" s="91" t="s">
        <v>3122</v>
      </c>
    </row>
    <row r="251" spans="1:12" ht="12" customHeight="1" x14ac:dyDescent="0.3">
      <c r="A251" s="307" t="s">
        <v>3123</v>
      </c>
      <c r="B251" s="307"/>
      <c r="C251" s="307"/>
      <c r="D251" s="307" t="s">
        <v>3124</v>
      </c>
      <c r="E251" s="307"/>
      <c r="F251" s="307"/>
      <c r="G251" s="91" t="s">
        <v>3125</v>
      </c>
      <c r="H251" s="91" t="s">
        <v>3126</v>
      </c>
      <c r="I251" s="91" t="s">
        <v>3127</v>
      </c>
      <c r="J251" s="91" t="s">
        <v>3128</v>
      </c>
      <c r="K251" s="91" t="s">
        <v>3129</v>
      </c>
      <c r="L251" s="91" t="s">
        <v>3130</v>
      </c>
    </row>
    <row r="252" spans="1:12" ht="12" customHeight="1" x14ac:dyDescent="0.3">
      <c r="A252" s="307" t="s">
        <v>3131</v>
      </c>
      <c r="B252" s="307"/>
      <c r="C252" s="307"/>
      <c r="D252" s="307" t="s">
        <v>3132</v>
      </c>
      <c r="E252" s="307"/>
      <c r="F252" s="307"/>
      <c r="G252" s="91" t="s">
        <v>3132</v>
      </c>
      <c r="H252" s="91" t="s">
        <v>3133</v>
      </c>
      <c r="I252" s="91" t="s">
        <v>3134</v>
      </c>
      <c r="J252" s="91" t="s">
        <v>3135</v>
      </c>
      <c r="K252" s="91" t="s">
        <v>3136</v>
      </c>
      <c r="L252" s="91" t="s">
        <v>3137</v>
      </c>
    </row>
    <row r="253" spans="1:12" ht="12" customHeight="1" x14ac:dyDescent="0.3">
      <c r="A253" s="307" t="s">
        <v>3138</v>
      </c>
      <c r="B253" s="307"/>
      <c r="C253" s="307"/>
      <c r="D253" s="307" t="s">
        <v>3139</v>
      </c>
      <c r="E253" s="307"/>
      <c r="F253" s="307"/>
      <c r="G253" s="91" t="s">
        <v>3140</v>
      </c>
      <c r="H253" s="91" t="s">
        <v>3141</v>
      </c>
      <c r="I253" s="91" t="s">
        <v>3142</v>
      </c>
      <c r="J253" s="91" t="s">
        <v>3143</v>
      </c>
      <c r="K253" s="91" t="s">
        <v>3144</v>
      </c>
      <c r="L253" s="91" t="s">
        <v>3145</v>
      </c>
    </row>
    <row r="254" spans="1:12" ht="12" customHeight="1" x14ac:dyDescent="0.3">
      <c r="A254" s="307" t="s">
        <v>3146</v>
      </c>
      <c r="B254" s="307"/>
      <c r="C254" s="307"/>
      <c r="D254" s="307" t="s">
        <v>3147</v>
      </c>
      <c r="E254" s="307"/>
      <c r="F254" s="307"/>
      <c r="G254" s="91" t="s">
        <v>3147</v>
      </c>
      <c r="H254" s="91" t="s">
        <v>3148</v>
      </c>
      <c r="I254" s="91" t="s">
        <v>3149</v>
      </c>
      <c r="J254" s="91" t="s">
        <v>3150</v>
      </c>
      <c r="K254" s="91" t="s">
        <v>3151</v>
      </c>
      <c r="L254" s="91" t="s">
        <v>3152</v>
      </c>
    </row>
    <row r="255" spans="1:12" ht="12" customHeight="1" x14ac:dyDescent="0.3">
      <c r="A255" s="307" t="s">
        <v>3153</v>
      </c>
      <c r="B255" s="307"/>
      <c r="C255" s="307"/>
      <c r="D255" s="307" t="s">
        <v>3154</v>
      </c>
      <c r="E255" s="307"/>
      <c r="F255" s="307"/>
      <c r="G255" s="91" t="s">
        <v>3154</v>
      </c>
      <c r="H255" s="91" t="s">
        <v>3155</v>
      </c>
      <c r="I255" s="91" t="s">
        <v>3156</v>
      </c>
      <c r="J255" s="91" t="s">
        <v>3157</v>
      </c>
      <c r="K255" s="91" t="s">
        <v>3158</v>
      </c>
      <c r="L255" s="91" t="s">
        <v>3159</v>
      </c>
    </row>
    <row r="256" spans="1:12" ht="12" customHeight="1" x14ac:dyDescent="0.3">
      <c r="A256" s="307" t="s">
        <v>3160</v>
      </c>
      <c r="B256" s="307"/>
      <c r="C256" s="307"/>
      <c r="D256" s="307" t="s">
        <v>3161</v>
      </c>
      <c r="E256" s="307"/>
      <c r="F256" s="307"/>
      <c r="G256" s="91" t="s">
        <v>3161</v>
      </c>
      <c r="H256" s="91" t="s">
        <v>3162</v>
      </c>
      <c r="I256" s="91" t="s">
        <v>3163</v>
      </c>
      <c r="J256" s="91" t="s">
        <v>3164</v>
      </c>
      <c r="K256" s="91" t="s">
        <v>3165</v>
      </c>
      <c r="L256" s="91" t="s">
        <v>3166</v>
      </c>
    </row>
    <row r="257" spans="1:12" ht="12" customHeight="1" x14ac:dyDescent="0.3">
      <c r="A257" s="307" t="s">
        <v>3167</v>
      </c>
      <c r="B257" s="307"/>
      <c r="C257" s="307"/>
      <c r="D257" s="307" t="s">
        <v>3168</v>
      </c>
      <c r="E257" s="307"/>
      <c r="F257" s="307"/>
      <c r="G257" s="91" t="s">
        <v>3169</v>
      </c>
      <c r="H257" s="91" t="s">
        <v>3170</v>
      </c>
      <c r="I257" s="91" t="s">
        <v>3171</v>
      </c>
      <c r="J257" s="91" t="s">
        <v>3172</v>
      </c>
      <c r="K257" s="91" t="s">
        <v>3173</v>
      </c>
      <c r="L257" s="91" t="s">
        <v>3174</v>
      </c>
    </row>
    <row r="258" spans="1:12" ht="12" customHeight="1" x14ac:dyDescent="0.3">
      <c r="A258" s="307" t="s">
        <v>3175</v>
      </c>
      <c r="B258" s="307"/>
      <c r="C258" s="307"/>
      <c r="D258" s="307" t="s">
        <v>3176</v>
      </c>
      <c r="E258" s="307"/>
      <c r="F258" s="307"/>
      <c r="G258" s="91" t="s">
        <v>3177</v>
      </c>
      <c r="H258" s="91" t="s">
        <v>3178</v>
      </c>
      <c r="I258" s="91" t="s">
        <v>3179</v>
      </c>
      <c r="J258" s="91" t="s">
        <v>3180</v>
      </c>
      <c r="K258" s="91" t="s">
        <v>3181</v>
      </c>
      <c r="L258" s="91" t="s">
        <v>3182</v>
      </c>
    </row>
    <row r="259" spans="1:12" ht="12" customHeight="1" x14ac:dyDescent="0.3">
      <c r="A259" s="307" t="s">
        <v>3183</v>
      </c>
      <c r="B259" s="307"/>
      <c r="C259" s="307"/>
      <c r="D259" s="307" t="s">
        <v>3184</v>
      </c>
      <c r="E259" s="307"/>
      <c r="F259" s="307"/>
      <c r="G259" s="91" t="s">
        <v>3184</v>
      </c>
      <c r="H259" s="91" t="s">
        <v>3185</v>
      </c>
      <c r="I259" s="91" t="s">
        <v>3186</v>
      </c>
      <c r="J259" s="91" t="s">
        <v>3187</v>
      </c>
      <c r="K259" s="91" t="s">
        <v>3188</v>
      </c>
      <c r="L259" s="91" t="s">
        <v>3189</v>
      </c>
    </row>
    <row r="260" spans="1:12" ht="12" customHeight="1" x14ac:dyDescent="0.3">
      <c r="A260" s="307" t="s">
        <v>3190</v>
      </c>
      <c r="B260" s="307"/>
      <c r="C260" s="307"/>
      <c r="D260" s="307" t="s">
        <v>3191</v>
      </c>
      <c r="E260" s="307"/>
      <c r="F260" s="307"/>
      <c r="G260" s="91" t="s">
        <v>3191</v>
      </c>
      <c r="H260" s="91" t="s">
        <v>3192</v>
      </c>
      <c r="I260" s="91" t="s">
        <v>1878</v>
      </c>
      <c r="J260" s="91" t="s">
        <v>3193</v>
      </c>
      <c r="K260" s="91" t="s">
        <v>3194</v>
      </c>
      <c r="L260" s="91" t="s">
        <v>3195</v>
      </c>
    </row>
    <row r="261" spans="1:12" ht="12" customHeight="1" x14ac:dyDescent="0.3">
      <c r="A261" s="307" t="s">
        <v>3196</v>
      </c>
      <c r="B261" s="307"/>
      <c r="C261" s="307"/>
      <c r="D261" s="307" t="s">
        <v>3197</v>
      </c>
      <c r="E261" s="307"/>
      <c r="F261" s="307"/>
      <c r="G261" s="91" t="s">
        <v>3197</v>
      </c>
      <c r="H261" s="91" t="s">
        <v>3198</v>
      </c>
      <c r="I261" s="91" t="s">
        <v>3199</v>
      </c>
      <c r="J261" s="91" t="s">
        <v>3200</v>
      </c>
      <c r="K261" s="91" t="s">
        <v>3201</v>
      </c>
      <c r="L261" s="91" t="s">
        <v>3202</v>
      </c>
    </row>
    <row r="262" spans="1:12" ht="12" customHeight="1" x14ac:dyDescent="0.3">
      <c r="A262" s="307" t="s">
        <v>3203</v>
      </c>
      <c r="B262" s="307"/>
      <c r="C262" s="307"/>
      <c r="D262" s="307" t="s">
        <v>3204</v>
      </c>
      <c r="E262" s="307"/>
      <c r="F262" s="307"/>
      <c r="G262" s="91" t="s">
        <v>3204</v>
      </c>
      <c r="H262" s="91" t="s">
        <v>3205</v>
      </c>
      <c r="I262" s="91" t="s">
        <v>3206</v>
      </c>
      <c r="J262" s="91" t="s">
        <v>3207</v>
      </c>
      <c r="K262" s="91" t="s">
        <v>3208</v>
      </c>
      <c r="L262" s="91" t="s">
        <v>3209</v>
      </c>
    </row>
    <row r="263" spans="1:12" ht="12" customHeight="1" x14ac:dyDescent="0.3">
      <c r="A263" s="307" t="s">
        <v>3210</v>
      </c>
      <c r="B263" s="307"/>
      <c r="C263" s="307"/>
      <c r="D263" s="307" t="s">
        <v>3211</v>
      </c>
      <c r="E263" s="307"/>
      <c r="F263" s="307"/>
      <c r="G263" s="91" t="s">
        <v>3211</v>
      </c>
      <c r="H263" s="91" t="s">
        <v>3212</v>
      </c>
      <c r="I263" s="91" t="s">
        <v>3213</v>
      </c>
      <c r="J263" s="91" t="s">
        <v>3214</v>
      </c>
      <c r="K263" s="91" t="s">
        <v>3215</v>
      </c>
      <c r="L263" s="91" t="s">
        <v>3216</v>
      </c>
    </row>
    <row r="264" spans="1:12" ht="12" customHeight="1" x14ac:dyDescent="0.3">
      <c r="A264" s="307" t="s">
        <v>3217</v>
      </c>
      <c r="B264" s="307"/>
      <c r="C264" s="307"/>
      <c r="D264" s="307" t="s">
        <v>3218</v>
      </c>
      <c r="E264" s="307"/>
      <c r="F264" s="307"/>
      <c r="G264" s="91" t="s">
        <v>3218</v>
      </c>
      <c r="H264" s="91" t="s">
        <v>3219</v>
      </c>
      <c r="I264" s="91" t="s">
        <v>3220</v>
      </c>
      <c r="J264" s="91" t="s">
        <v>3221</v>
      </c>
      <c r="K264" s="91" t="s">
        <v>3222</v>
      </c>
      <c r="L264" s="91" t="s">
        <v>3223</v>
      </c>
    </row>
    <row r="265" spans="1:12" ht="12" customHeight="1" x14ac:dyDescent="0.3">
      <c r="A265" s="307" t="s">
        <v>3224</v>
      </c>
      <c r="B265" s="307"/>
      <c r="C265" s="307"/>
      <c r="D265" s="307" t="s">
        <v>3225</v>
      </c>
      <c r="E265" s="307"/>
      <c r="F265" s="307"/>
      <c r="G265" s="91" t="s">
        <v>3225</v>
      </c>
      <c r="H265" s="91" t="s">
        <v>3226</v>
      </c>
      <c r="I265" s="91" t="s">
        <v>3227</v>
      </c>
      <c r="J265" s="91" t="s">
        <v>3228</v>
      </c>
      <c r="K265" s="91" t="s">
        <v>3229</v>
      </c>
      <c r="L265" s="91" t="s">
        <v>3230</v>
      </c>
    </row>
    <row r="266" spans="1:12" ht="12" customHeight="1" x14ac:dyDescent="0.3">
      <c r="A266" s="307" t="s">
        <v>3231</v>
      </c>
      <c r="B266" s="307"/>
      <c r="C266" s="307"/>
      <c r="D266" s="307" t="s">
        <v>3232</v>
      </c>
      <c r="E266" s="307"/>
      <c r="F266" s="307"/>
      <c r="G266" s="91" t="s">
        <v>3232</v>
      </c>
      <c r="H266" s="91" t="s">
        <v>3233</v>
      </c>
      <c r="I266" s="91" t="s">
        <v>3234</v>
      </c>
      <c r="J266" s="91" t="s">
        <v>3235</v>
      </c>
      <c r="K266" s="91" t="s">
        <v>3236</v>
      </c>
      <c r="L266" s="91" t="s">
        <v>3237</v>
      </c>
    </row>
    <row r="267" spans="1:12" ht="12" customHeight="1" x14ac:dyDescent="0.3">
      <c r="A267" s="307" t="s">
        <v>3238</v>
      </c>
      <c r="B267" s="307"/>
      <c r="C267" s="307"/>
      <c r="D267" s="307" t="s">
        <v>3239</v>
      </c>
      <c r="E267" s="307"/>
      <c r="F267" s="307"/>
      <c r="G267" s="91" t="s">
        <v>3240</v>
      </c>
      <c r="H267" s="91" t="s">
        <v>3241</v>
      </c>
      <c r="I267" s="91" t="s">
        <v>3242</v>
      </c>
      <c r="J267" s="91" t="s">
        <v>3243</v>
      </c>
      <c r="K267" s="91" t="s">
        <v>3244</v>
      </c>
      <c r="L267" s="91" t="s">
        <v>3245</v>
      </c>
    </row>
    <row r="268" spans="1:12" ht="12" customHeight="1" x14ac:dyDescent="0.3">
      <c r="A268" s="307" t="s">
        <v>3246</v>
      </c>
      <c r="B268" s="307"/>
      <c r="C268" s="307"/>
      <c r="D268" s="307" t="s">
        <v>3247</v>
      </c>
      <c r="E268" s="307"/>
      <c r="F268" s="307"/>
      <c r="G268" s="91" t="s">
        <v>3247</v>
      </c>
      <c r="H268" s="91" t="s">
        <v>3248</v>
      </c>
      <c r="I268" s="91" t="s">
        <v>3249</v>
      </c>
      <c r="J268" s="91" t="s">
        <v>3250</v>
      </c>
      <c r="K268" s="91" t="s">
        <v>3251</v>
      </c>
      <c r="L268" s="91" t="s">
        <v>3252</v>
      </c>
    </row>
    <row r="269" spans="1:12" ht="12" customHeight="1" x14ac:dyDescent="0.3">
      <c r="A269" s="307" t="s">
        <v>3253</v>
      </c>
      <c r="B269" s="307"/>
      <c r="C269" s="307"/>
      <c r="D269" s="307" t="s">
        <v>3254</v>
      </c>
      <c r="E269" s="307"/>
      <c r="F269" s="307"/>
      <c r="G269" s="91" t="s">
        <v>3254</v>
      </c>
      <c r="H269" s="91" t="s">
        <v>3255</v>
      </c>
      <c r="I269" s="91" t="s">
        <v>3256</v>
      </c>
      <c r="J269" s="91" t="s">
        <v>3257</v>
      </c>
      <c r="K269" s="91" t="s">
        <v>3258</v>
      </c>
      <c r="L269" s="91" t="s">
        <v>3259</v>
      </c>
    </row>
    <row r="270" spans="1:12" ht="12" customHeight="1" x14ac:dyDescent="0.3">
      <c r="A270" s="307" t="s">
        <v>3260</v>
      </c>
      <c r="B270" s="307"/>
      <c r="C270" s="307"/>
      <c r="D270" s="307" t="s">
        <v>3261</v>
      </c>
      <c r="E270" s="307"/>
      <c r="F270" s="307"/>
      <c r="G270" s="91" t="s">
        <v>3261</v>
      </c>
      <c r="H270" s="91" t="s">
        <v>3262</v>
      </c>
      <c r="I270" s="91" t="s">
        <v>3263</v>
      </c>
      <c r="J270" s="91" t="s">
        <v>3264</v>
      </c>
      <c r="K270" s="91" t="s">
        <v>3265</v>
      </c>
      <c r="L270" s="91" t="s">
        <v>3266</v>
      </c>
    </row>
    <row r="271" spans="1:12" ht="12" customHeight="1" x14ac:dyDescent="0.3">
      <c r="A271" s="307" t="s">
        <v>3267</v>
      </c>
      <c r="B271" s="307"/>
      <c r="C271" s="307"/>
      <c r="D271" s="307" t="s">
        <v>3268</v>
      </c>
      <c r="E271" s="307"/>
      <c r="F271" s="307"/>
      <c r="G271" s="91" t="s">
        <v>3268</v>
      </c>
      <c r="H271" s="91" t="s">
        <v>3269</v>
      </c>
      <c r="I271" s="91" t="s">
        <v>3270</v>
      </c>
      <c r="J271" s="91" t="s">
        <v>3271</v>
      </c>
      <c r="K271" s="91" t="s">
        <v>3272</v>
      </c>
      <c r="L271" s="91" t="s">
        <v>3273</v>
      </c>
    </row>
    <row r="272" spans="1:12" ht="12" customHeight="1" x14ac:dyDescent="0.3">
      <c r="A272" s="307" t="s">
        <v>3274</v>
      </c>
      <c r="B272" s="307"/>
      <c r="C272" s="307"/>
      <c r="D272" s="307" t="s">
        <v>3275</v>
      </c>
      <c r="E272" s="307"/>
      <c r="F272" s="307"/>
      <c r="G272" s="91" t="s">
        <v>3276</v>
      </c>
      <c r="H272" s="91" t="s">
        <v>3277</v>
      </c>
      <c r="I272" s="91" t="s">
        <v>3278</v>
      </c>
      <c r="J272" s="91" t="s">
        <v>3279</v>
      </c>
      <c r="K272" s="91" t="s">
        <v>3280</v>
      </c>
      <c r="L272" s="91" t="s">
        <v>3281</v>
      </c>
    </row>
    <row r="273" spans="1:12" ht="12" customHeight="1" x14ac:dyDescent="0.3">
      <c r="A273" s="307" t="s">
        <v>3282</v>
      </c>
      <c r="B273" s="307"/>
      <c r="C273" s="307"/>
      <c r="D273" s="307" t="s">
        <v>3283</v>
      </c>
      <c r="E273" s="307"/>
      <c r="F273" s="307"/>
      <c r="G273" s="91" t="s">
        <v>3283</v>
      </c>
      <c r="H273" s="91" t="s">
        <v>3284</v>
      </c>
      <c r="I273" s="91" t="s">
        <v>3285</v>
      </c>
      <c r="J273" s="91" t="s">
        <v>3286</v>
      </c>
      <c r="K273" s="91" t="s">
        <v>3287</v>
      </c>
      <c r="L273" s="91" t="s">
        <v>3288</v>
      </c>
    </row>
    <row r="274" spans="1:12" ht="12" customHeight="1" x14ac:dyDescent="0.3">
      <c r="A274" s="307" t="s">
        <v>3289</v>
      </c>
      <c r="B274" s="307"/>
      <c r="C274" s="307"/>
      <c r="D274" s="307" t="s">
        <v>3290</v>
      </c>
      <c r="E274" s="307"/>
      <c r="F274" s="307"/>
      <c r="G274" s="91" t="s">
        <v>3290</v>
      </c>
      <c r="H274" s="91" t="s">
        <v>3291</v>
      </c>
      <c r="I274" s="91" t="s">
        <v>3292</v>
      </c>
      <c r="J274" s="91" t="s">
        <v>3293</v>
      </c>
      <c r="K274" s="91" t="s">
        <v>3294</v>
      </c>
      <c r="L274" s="91" t="s">
        <v>3295</v>
      </c>
    </row>
    <row r="275" spans="1:12" ht="12" customHeight="1" x14ac:dyDescent="0.3">
      <c r="A275" s="307" t="s">
        <v>3296</v>
      </c>
      <c r="B275" s="307"/>
      <c r="C275" s="307"/>
      <c r="D275" s="307" t="s">
        <v>3297</v>
      </c>
      <c r="E275" s="307"/>
      <c r="F275" s="307"/>
      <c r="G275" s="91" t="s">
        <v>3297</v>
      </c>
      <c r="H275" s="91" t="s">
        <v>3298</v>
      </c>
      <c r="I275" s="91" t="s">
        <v>3299</v>
      </c>
      <c r="J275" s="91" t="s">
        <v>3300</v>
      </c>
      <c r="K275" s="91" t="s">
        <v>3301</v>
      </c>
      <c r="L275" s="91" t="s">
        <v>3302</v>
      </c>
    </row>
    <row r="276" spans="1:12" ht="12" customHeight="1" x14ac:dyDescent="0.3">
      <c r="A276" s="307" t="s">
        <v>3303</v>
      </c>
      <c r="B276" s="307"/>
      <c r="C276" s="307"/>
      <c r="D276" s="307" t="s">
        <v>3304</v>
      </c>
      <c r="E276" s="307"/>
      <c r="F276" s="307"/>
      <c r="G276" s="91" t="s">
        <v>3304</v>
      </c>
      <c r="H276" s="91" t="s">
        <v>3305</v>
      </c>
      <c r="I276" s="91" t="s">
        <v>3306</v>
      </c>
      <c r="J276" s="91" t="s">
        <v>3307</v>
      </c>
      <c r="K276" s="91" t="s">
        <v>3308</v>
      </c>
      <c r="L276" s="91" t="s">
        <v>3309</v>
      </c>
    </row>
    <row r="277" spans="1:12" ht="12" customHeight="1" x14ac:dyDescent="0.3">
      <c r="A277" s="307" t="s">
        <v>3310</v>
      </c>
      <c r="B277" s="307"/>
      <c r="C277" s="307"/>
      <c r="D277" s="307" t="s">
        <v>3311</v>
      </c>
      <c r="E277" s="307"/>
      <c r="F277" s="307"/>
      <c r="G277" s="91" t="s">
        <v>3311</v>
      </c>
      <c r="H277" s="91" t="s">
        <v>3312</v>
      </c>
      <c r="I277" s="91" t="s">
        <v>3313</v>
      </c>
      <c r="J277" s="91" t="s">
        <v>3314</v>
      </c>
      <c r="K277" s="91" t="s">
        <v>3315</v>
      </c>
      <c r="L277" s="91" t="s">
        <v>3316</v>
      </c>
    </row>
    <row r="278" spans="1:12" ht="12" customHeight="1" x14ac:dyDescent="0.3">
      <c r="A278" s="307" t="s">
        <v>3317</v>
      </c>
      <c r="B278" s="307"/>
      <c r="C278" s="307"/>
      <c r="D278" s="307" t="s">
        <v>3318</v>
      </c>
      <c r="E278" s="307"/>
      <c r="F278" s="307"/>
      <c r="G278" s="91" t="s">
        <v>3318</v>
      </c>
      <c r="H278" s="91" t="s">
        <v>3319</v>
      </c>
      <c r="I278" s="91" t="s">
        <v>3320</v>
      </c>
      <c r="J278" s="91" t="s">
        <v>3321</v>
      </c>
      <c r="K278" s="91" t="s">
        <v>3322</v>
      </c>
      <c r="L278" s="91" t="s">
        <v>3323</v>
      </c>
    </row>
    <row r="279" spans="1:12" ht="12" customHeight="1" x14ac:dyDescent="0.3">
      <c r="A279" s="307" t="s">
        <v>3324</v>
      </c>
      <c r="B279" s="307"/>
      <c r="C279" s="307"/>
      <c r="D279" s="307" t="s">
        <v>3325</v>
      </c>
      <c r="E279" s="307"/>
      <c r="F279" s="307"/>
      <c r="G279" s="91" t="s">
        <v>3325</v>
      </c>
      <c r="H279" s="91" t="s">
        <v>3326</v>
      </c>
      <c r="I279" s="91" t="s">
        <v>3327</v>
      </c>
      <c r="J279" s="91" t="s">
        <v>3328</v>
      </c>
      <c r="K279" s="91" t="s">
        <v>3329</v>
      </c>
      <c r="L279" s="91" t="s">
        <v>3330</v>
      </c>
    </row>
    <row r="280" spans="1:12" ht="12" customHeight="1" x14ac:dyDescent="0.3">
      <c r="A280" s="307" t="s">
        <v>3331</v>
      </c>
      <c r="B280" s="307"/>
      <c r="C280" s="307"/>
      <c r="D280" s="307" t="s">
        <v>3332</v>
      </c>
      <c r="E280" s="307"/>
      <c r="F280" s="307"/>
      <c r="G280" s="91" t="s">
        <v>3332</v>
      </c>
      <c r="H280" s="91" t="s">
        <v>3333</v>
      </c>
      <c r="I280" s="91" t="s">
        <v>3334</v>
      </c>
      <c r="J280" s="91" t="s">
        <v>3335</v>
      </c>
      <c r="K280" s="91" t="s">
        <v>3336</v>
      </c>
      <c r="L280" s="91" t="s">
        <v>3337</v>
      </c>
    </row>
    <row r="281" spans="1:12" ht="12" customHeight="1" x14ac:dyDescent="0.3">
      <c r="A281" s="307" t="s">
        <v>3338</v>
      </c>
      <c r="B281" s="307"/>
      <c r="C281" s="307"/>
      <c r="D281" s="307" t="s">
        <v>3339</v>
      </c>
      <c r="E281" s="307"/>
      <c r="F281" s="307"/>
      <c r="G281" s="91" t="s">
        <v>3340</v>
      </c>
      <c r="H281" s="91" t="s">
        <v>3341</v>
      </c>
      <c r="I281" s="91" t="s">
        <v>3342</v>
      </c>
      <c r="J281" s="91" t="s">
        <v>3343</v>
      </c>
      <c r="K281" s="91" t="s">
        <v>3344</v>
      </c>
      <c r="L281" s="91" t="s">
        <v>3345</v>
      </c>
    </row>
    <row r="282" spans="1:12" ht="12" customHeight="1" x14ac:dyDescent="0.3">
      <c r="A282" s="307" t="s">
        <v>3346</v>
      </c>
      <c r="B282" s="307"/>
      <c r="C282" s="307"/>
      <c r="D282" s="307" t="s">
        <v>3347</v>
      </c>
      <c r="E282" s="307"/>
      <c r="F282" s="307"/>
      <c r="G282" s="91" t="s">
        <v>3347</v>
      </c>
      <c r="H282" s="91" t="s">
        <v>3348</v>
      </c>
      <c r="I282" s="91" t="s">
        <v>3349</v>
      </c>
      <c r="J282" s="91" t="s">
        <v>3350</v>
      </c>
      <c r="K282" s="91" t="s">
        <v>3351</v>
      </c>
      <c r="L282" s="91" t="s">
        <v>3352</v>
      </c>
    </row>
    <row r="283" spans="1:12" ht="12" customHeight="1" x14ac:dyDescent="0.3">
      <c r="A283" s="307" t="s">
        <v>3353</v>
      </c>
      <c r="B283" s="307"/>
      <c r="C283" s="307"/>
      <c r="D283" s="307" t="s">
        <v>3354</v>
      </c>
      <c r="E283" s="307"/>
      <c r="F283" s="307"/>
      <c r="G283" s="91" t="s">
        <v>3354</v>
      </c>
      <c r="H283" s="91" t="s">
        <v>3355</v>
      </c>
      <c r="I283" s="91" t="s">
        <v>3356</v>
      </c>
      <c r="J283" s="91" t="s">
        <v>3357</v>
      </c>
      <c r="K283" s="91" t="s">
        <v>3358</v>
      </c>
      <c r="L283" s="91" t="s">
        <v>3359</v>
      </c>
    </row>
    <row r="284" spans="1:12" ht="12" customHeight="1" x14ac:dyDescent="0.3">
      <c r="A284" s="307" t="s">
        <v>3360</v>
      </c>
      <c r="B284" s="307"/>
      <c r="C284" s="307"/>
      <c r="D284" s="307" t="s">
        <v>3361</v>
      </c>
      <c r="E284" s="307"/>
      <c r="F284" s="307"/>
      <c r="G284" s="91" t="s">
        <v>3361</v>
      </c>
      <c r="H284" s="91" t="s">
        <v>3362</v>
      </c>
      <c r="I284" s="91" t="s">
        <v>3363</v>
      </c>
      <c r="J284" s="91" t="s">
        <v>3364</v>
      </c>
      <c r="K284" s="91" t="s">
        <v>3365</v>
      </c>
      <c r="L284" s="91" t="s">
        <v>3366</v>
      </c>
    </row>
    <row r="285" spans="1:12" ht="12" customHeight="1" x14ac:dyDescent="0.3">
      <c r="A285" s="307" t="s">
        <v>3367</v>
      </c>
      <c r="B285" s="307"/>
      <c r="C285" s="307"/>
      <c r="D285" s="307" t="s">
        <v>3368</v>
      </c>
      <c r="E285" s="307"/>
      <c r="F285" s="307"/>
      <c r="G285" s="91" t="s">
        <v>3368</v>
      </c>
      <c r="H285" s="91" t="s">
        <v>3369</v>
      </c>
      <c r="I285" s="91" t="s">
        <v>3370</v>
      </c>
      <c r="J285" s="91" t="s">
        <v>3371</v>
      </c>
      <c r="K285" s="91" t="s">
        <v>3372</v>
      </c>
      <c r="L285" s="91" t="s">
        <v>3373</v>
      </c>
    </row>
    <row r="286" spans="1:12" ht="12" customHeight="1" x14ac:dyDescent="0.3">
      <c r="A286" s="307" t="s">
        <v>3374</v>
      </c>
      <c r="B286" s="307"/>
      <c r="C286" s="307"/>
      <c r="D286" s="307" t="s">
        <v>3375</v>
      </c>
      <c r="E286" s="307"/>
      <c r="F286" s="307"/>
      <c r="G286" s="91" t="s">
        <v>3375</v>
      </c>
      <c r="H286" s="91" t="s">
        <v>3376</v>
      </c>
      <c r="I286" s="91" t="s">
        <v>3377</v>
      </c>
      <c r="J286" s="91" t="s">
        <v>3378</v>
      </c>
      <c r="K286" s="91" t="s">
        <v>3379</v>
      </c>
      <c r="L286" s="91" t="s">
        <v>3380</v>
      </c>
    </row>
    <row r="287" spans="1:12" ht="12" customHeight="1" x14ac:dyDescent="0.3">
      <c r="A287" s="307" t="s">
        <v>3381</v>
      </c>
      <c r="B287" s="307"/>
      <c r="C287" s="307"/>
      <c r="D287" s="307" t="s">
        <v>3382</v>
      </c>
      <c r="E287" s="307"/>
      <c r="F287" s="307"/>
      <c r="G287" s="91" t="s">
        <v>3382</v>
      </c>
      <c r="H287" s="91" t="s">
        <v>3383</v>
      </c>
      <c r="I287" s="91" t="s">
        <v>3384</v>
      </c>
      <c r="J287" s="91" t="s">
        <v>3385</v>
      </c>
      <c r="K287" s="91" t="s">
        <v>3386</v>
      </c>
      <c r="L287" s="91" t="s">
        <v>3387</v>
      </c>
    </row>
    <row r="288" spans="1:12" ht="12" customHeight="1" x14ac:dyDescent="0.3">
      <c r="A288" s="307" t="s">
        <v>3388</v>
      </c>
      <c r="B288" s="307"/>
      <c r="C288" s="307"/>
      <c r="D288" s="307" t="s">
        <v>3389</v>
      </c>
      <c r="E288" s="307"/>
      <c r="F288" s="307"/>
      <c r="G288" s="91" t="s">
        <v>3390</v>
      </c>
      <c r="H288" s="91" t="s">
        <v>3391</v>
      </c>
      <c r="I288" s="91" t="s">
        <v>3392</v>
      </c>
      <c r="J288" s="91" t="s">
        <v>3393</v>
      </c>
      <c r="K288" s="91" t="s">
        <v>3394</v>
      </c>
      <c r="L288" s="91" t="s">
        <v>3395</v>
      </c>
    </row>
    <row r="289" spans="1:12" ht="12" customHeight="1" x14ac:dyDescent="0.3">
      <c r="A289" s="307" t="s">
        <v>3396</v>
      </c>
      <c r="B289" s="307"/>
      <c r="C289" s="307"/>
      <c r="D289" s="307" t="s">
        <v>3397</v>
      </c>
      <c r="E289" s="307"/>
      <c r="F289" s="307"/>
      <c r="G289" s="91" t="s">
        <v>3397</v>
      </c>
      <c r="H289" s="91" t="s">
        <v>3398</v>
      </c>
      <c r="I289" s="91" t="s">
        <v>3399</v>
      </c>
      <c r="J289" s="91" t="s">
        <v>3400</v>
      </c>
      <c r="K289" s="91" t="s">
        <v>3401</v>
      </c>
      <c r="L289" s="91" t="s">
        <v>3402</v>
      </c>
    </row>
    <row r="290" spans="1:12" ht="12" customHeight="1" x14ac:dyDescent="0.3">
      <c r="A290" s="307" t="s">
        <v>3403</v>
      </c>
      <c r="B290" s="307"/>
      <c r="C290" s="307"/>
      <c r="D290" s="307" t="s">
        <v>3404</v>
      </c>
      <c r="E290" s="307"/>
      <c r="F290" s="307"/>
      <c r="G290" s="91" t="s">
        <v>3404</v>
      </c>
      <c r="H290" s="91" t="s">
        <v>3405</v>
      </c>
      <c r="I290" s="91" t="s">
        <v>3406</v>
      </c>
      <c r="J290" s="91" t="s">
        <v>3407</v>
      </c>
      <c r="K290" s="91" t="s">
        <v>3408</v>
      </c>
      <c r="L290" s="91" t="s">
        <v>3409</v>
      </c>
    </row>
    <row r="291" spans="1:12" ht="12" customHeight="1" x14ac:dyDescent="0.3">
      <c r="A291" s="307" t="s">
        <v>3410</v>
      </c>
      <c r="B291" s="307"/>
      <c r="C291" s="307"/>
      <c r="D291" s="307" t="s">
        <v>3411</v>
      </c>
      <c r="E291" s="307"/>
      <c r="F291" s="307"/>
      <c r="G291" s="91" t="s">
        <v>3411</v>
      </c>
      <c r="H291" s="91" t="s">
        <v>3412</v>
      </c>
      <c r="I291" s="91" t="s">
        <v>3411</v>
      </c>
      <c r="J291" s="91" t="s">
        <v>3413</v>
      </c>
      <c r="K291" s="91" t="s">
        <v>3414</v>
      </c>
      <c r="L291" s="91" t="s">
        <v>3415</v>
      </c>
    </row>
    <row r="292" spans="1:12" ht="12" customHeight="1" x14ac:dyDescent="0.3">
      <c r="A292" s="307" t="s">
        <v>3416</v>
      </c>
      <c r="B292" s="307"/>
      <c r="C292" s="307"/>
      <c r="D292" s="307" t="s">
        <v>3417</v>
      </c>
      <c r="E292" s="307"/>
      <c r="F292" s="307"/>
      <c r="G292" s="91" t="s">
        <v>3417</v>
      </c>
      <c r="H292" s="91" t="s">
        <v>3418</v>
      </c>
      <c r="I292" s="91" t="s">
        <v>3419</v>
      </c>
      <c r="J292" s="91" t="s">
        <v>3420</v>
      </c>
      <c r="K292" s="91" t="s">
        <v>3421</v>
      </c>
      <c r="L292" s="91" t="s">
        <v>3422</v>
      </c>
    </row>
    <row r="293" spans="1:12" ht="12" customHeight="1" x14ac:dyDescent="0.3">
      <c r="A293" s="307" t="s">
        <v>3423</v>
      </c>
      <c r="B293" s="307"/>
      <c r="C293" s="307"/>
      <c r="D293" s="307" t="s">
        <v>3424</v>
      </c>
      <c r="E293" s="307"/>
      <c r="F293" s="307"/>
      <c r="G293" s="91" t="s">
        <v>3424</v>
      </c>
      <c r="H293" s="91" t="s">
        <v>3425</v>
      </c>
      <c r="I293" s="91" t="s">
        <v>3426</v>
      </c>
      <c r="J293" s="91" t="s">
        <v>3427</v>
      </c>
      <c r="K293" s="91" t="s">
        <v>3428</v>
      </c>
      <c r="L293" s="91" t="s">
        <v>3429</v>
      </c>
    </row>
    <row r="294" spans="1:12" ht="12" customHeight="1" x14ac:dyDescent="0.3">
      <c r="A294" s="307" t="s">
        <v>3430</v>
      </c>
      <c r="B294" s="307"/>
      <c r="C294" s="307"/>
      <c r="D294" s="307" t="s">
        <v>3431</v>
      </c>
      <c r="E294" s="307"/>
      <c r="F294" s="307"/>
      <c r="G294" s="91" t="s">
        <v>3432</v>
      </c>
      <c r="H294" s="91" t="s">
        <v>3433</v>
      </c>
      <c r="I294" s="91" t="s">
        <v>3434</v>
      </c>
      <c r="J294" s="91" t="s">
        <v>3435</v>
      </c>
      <c r="K294" s="91" t="s">
        <v>3436</v>
      </c>
      <c r="L294" s="91" t="s">
        <v>3437</v>
      </c>
    </row>
    <row r="295" spans="1:12" ht="12" customHeight="1" x14ac:dyDescent="0.3">
      <c r="A295" s="307" t="s">
        <v>3438</v>
      </c>
      <c r="B295" s="307"/>
      <c r="C295" s="307"/>
      <c r="D295" s="307" t="s">
        <v>3439</v>
      </c>
      <c r="E295" s="307"/>
      <c r="F295" s="307"/>
      <c r="G295" s="91" t="s">
        <v>3439</v>
      </c>
      <c r="H295" s="91" t="s">
        <v>3440</v>
      </c>
      <c r="I295" s="91" t="s">
        <v>3441</v>
      </c>
      <c r="J295" s="91" t="s">
        <v>3442</v>
      </c>
      <c r="K295" s="91" t="s">
        <v>3443</v>
      </c>
      <c r="L295" s="91" t="s">
        <v>3444</v>
      </c>
    </row>
    <row r="296" spans="1:12" ht="12" customHeight="1" x14ac:dyDescent="0.3">
      <c r="A296" s="307" t="s">
        <v>3445</v>
      </c>
      <c r="B296" s="307"/>
      <c r="C296" s="307"/>
      <c r="D296" s="307" t="s">
        <v>3446</v>
      </c>
      <c r="E296" s="307"/>
      <c r="F296" s="307"/>
      <c r="G296" s="91" t="s">
        <v>3446</v>
      </c>
      <c r="H296" s="91" t="s">
        <v>3447</v>
      </c>
      <c r="I296" s="91" t="s">
        <v>3448</v>
      </c>
      <c r="J296" s="91" t="s">
        <v>3449</v>
      </c>
      <c r="K296" s="91" t="s">
        <v>3450</v>
      </c>
      <c r="L296" s="91" t="s">
        <v>3451</v>
      </c>
    </row>
    <row r="297" spans="1:12" ht="12" customHeight="1" x14ac:dyDescent="0.3">
      <c r="A297" s="307" t="s">
        <v>3452</v>
      </c>
      <c r="B297" s="307"/>
      <c r="C297" s="307"/>
      <c r="D297" s="307" t="s">
        <v>3453</v>
      </c>
      <c r="E297" s="307"/>
      <c r="F297" s="307"/>
      <c r="G297" s="91" t="s">
        <v>3454</v>
      </c>
      <c r="H297" s="91" t="s">
        <v>3455</v>
      </c>
      <c r="I297" s="91" t="s">
        <v>3456</v>
      </c>
      <c r="J297" s="91" t="s">
        <v>3457</v>
      </c>
      <c r="K297" s="91" t="s">
        <v>3458</v>
      </c>
      <c r="L297" s="91" t="s">
        <v>3459</v>
      </c>
    </row>
    <row r="298" spans="1:12" ht="12" customHeight="1" x14ac:dyDescent="0.3">
      <c r="A298" s="307" t="s">
        <v>3460</v>
      </c>
      <c r="B298" s="307"/>
      <c r="C298" s="307"/>
      <c r="D298" s="307" t="s">
        <v>3461</v>
      </c>
      <c r="E298" s="307"/>
      <c r="F298" s="307"/>
      <c r="G298" s="91" t="s">
        <v>3462</v>
      </c>
      <c r="H298" s="91" t="s">
        <v>3463</v>
      </c>
      <c r="I298" s="91" t="s">
        <v>3464</v>
      </c>
      <c r="J298" s="91" t="s">
        <v>3465</v>
      </c>
      <c r="K298" s="91" t="s">
        <v>3466</v>
      </c>
      <c r="L298" s="91" t="s">
        <v>3467</v>
      </c>
    </row>
    <row r="299" spans="1:12" ht="12" customHeight="1" x14ac:dyDescent="0.3">
      <c r="A299" s="307" t="s">
        <v>3468</v>
      </c>
      <c r="B299" s="307"/>
      <c r="C299" s="307"/>
      <c r="D299" s="307" t="s">
        <v>3469</v>
      </c>
      <c r="E299" s="307"/>
      <c r="F299" s="307"/>
      <c r="G299" s="91" t="s">
        <v>3469</v>
      </c>
      <c r="H299" s="91" t="s">
        <v>3455</v>
      </c>
      <c r="I299" s="91" t="s">
        <v>3470</v>
      </c>
      <c r="J299" s="91" t="s">
        <v>3471</v>
      </c>
      <c r="K299" s="91" t="s">
        <v>3472</v>
      </c>
      <c r="L299" s="91" t="s">
        <v>3473</v>
      </c>
    </row>
    <row r="300" spans="1:12" ht="12" customHeight="1" x14ac:dyDescent="0.3">
      <c r="A300" s="307" t="s">
        <v>3474</v>
      </c>
      <c r="B300" s="307"/>
      <c r="C300" s="307"/>
      <c r="D300" s="307" t="s">
        <v>3475</v>
      </c>
      <c r="E300" s="307"/>
      <c r="F300" s="307"/>
      <c r="G300" s="91" t="s">
        <v>3475</v>
      </c>
      <c r="H300" s="91" t="s">
        <v>3476</v>
      </c>
      <c r="I300" s="91" t="s">
        <v>3477</v>
      </c>
      <c r="J300" s="91" t="s">
        <v>3478</v>
      </c>
      <c r="K300" s="91" t="s">
        <v>3479</v>
      </c>
      <c r="L300" s="91" t="s">
        <v>3480</v>
      </c>
    </row>
    <row r="301" spans="1:12" ht="12" customHeight="1" x14ac:dyDescent="0.3">
      <c r="A301" s="307" t="s">
        <v>3481</v>
      </c>
      <c r="B301" s="307"/>
      <c r="C301" s="307"/>
      <c r="D301" s="307" t="s">
        <v>3482</v>
      </c>
      <c r="E301" s="307"/>
      <c r="F301" s="307"/>
      <c r="G301" s="91" t="s">
        <v>3482</v>
      </c>
      <c r="H301" s="91" t="s">
        <v>3483</v>
      </c>
      <c r="I301" s="91" t="s">
        <v>3484</v>
      </c>
      <c r="J301" s="91" t="s">
        <v>3485</v>
      </c>
      <c r="K301" s="91" t="s">
        <v>3486</v>
      </c>
      <c r="L301" s="91" t="s">
        <v>3487</v>
      </c>
    </row>
    <row r="302" spans="1:12" ht="12" customHeight="1" x14ac:dyDescent="0.3">
      <c r="A302" s="307" t="s">
        <v>3488</v>
      </c>
      <c r="B302" s="307"/>
      <c r="C302" s="307"/>
      <c r="D302" s="307" t="s">
        <v>3489</v>
      </c>
      <c r="E302" s="307"/>
      <c r="F302" s="307"/>
      <c r="G302" s="91" t="s">
        <v>3489</v>
      </c>
      <c r="H302" s="91" t="s">
        <v>3490</v>
      </c>
      <c r="I302" s="91" t="s">
        <v>3491</v>
      </c>
      <c r="J302" s="91" t="s">
        <v>3492</v>
      </c>
      <c r="K302" s="91" t="s">
        <v>3493</v>
      </c>
      <c r="L302" s="91" t="s">
        <v>3494</v>
      </c>
    </row>
    <row r="303" spans="1:12" ht="12" customHeight="1" x14ac:dyDescent="0.3">
      <c r="A303" s="307" t="s">
        <v>3495</v>
      </c>
      <c r="B303" s="307"/>
      <c r="C303" s="307"/>
      <c r="D303" s="307" t="s">
        <v>3496</v>
      </c>
      <c r="E303" s="307"/>
      <c r="F303" s="307"/>
      <c r="G303" s="91" t="s">
        <v>3496</v>
      </c>
      <c r="H303" s="91" t="s">
        <v>3497</v>
      </c>
      <c r="I303" s="91" t="s">
        <v>3498</v>
      </c>
      <c r="J303" s="91" t="s">
        <v>3499</v>
      </c>
      <c r="K303" s="91" t="s">
        <v>3500</v>
      </c>
      <c r="L303" s="91" t="s">
        <v>3501</v>
      </c>
    </row>
    <row r="304" spans="1:12" ht="12" customHeight="1" x14ac:dyDescent="0.3">
      <c r="A304" s="307" t="s">
        <v>3502</v>
      </c>
      <c r="B304" s="307"/>
      <c r="C304" s="307"/>
      <c r="D304" s="307" t="s">
        <v>3503</v>
      </c>
      <c r="E304" s="307"/>
      <c r="F304" s="307"/>
      <c r="G304" s="91" t="s">
        <v>3503</v>
      </c>
      <c r="H304" s="91" t="s">
        <v>3504</v>
      </c>
      <c r="I304" s="91" t="s">
        <v>3505</v>
      </c>
      <c r="J304" s="91" t="s">
        <v>3506</v>
      </c>
      <c r="K304" s="91" t="s">
        <v>3507</v>
      </c>
      <c r="L304" s="91" t="s">
        <v>3508</v>
      </c>
    </row>
    <row r="305" spans="1:12" ht="12" customHeight="1" x14ac:dyDescent="0.3">
      <c r="A305" s="307" t="s">
        <v>3509</v>
      </c>
      <c r="B305" s="307"/>
      <c r="C305" s="307"/>
      <c r="D305" s="307" t="s">
        <v>3510</v>
      </c>
      <c r="E305" s="307"/>
      <c r="F305" s="307"/>
      <c r="G305" s="91" t="s">
        <v>3510</v>
      </c>
      <c r="H305" s="91" t="s">
        <v>3511</v>
      </c>
      <c r="I305" s="91" t="s">
        <v>3512</v>
      </c>
      <c r="J305" s="91" t="s">
        <v>3513</v>
      </c>
      <c r="K305" s="91" t="s">
        <v>3514</v>
      </c>
      <c r="L305" s="91" t="s">
        <v>3515</v>
      </c>
    </row>
    <row r="306" spans="1:12" ht="12" customHeight="1" x14ac:dyDescent="0.3">
      <c r="A306" s="307" t="s">
        <v>3516</v>
      </c>
      <c r="B306" s="307"/>
      <c r="C306" s="307"/>
      <c r="D306" s="307" t="s">
        <v>3517</v>
      </c>
      <c r="E306" s="307"/>
      <c r="F306" s="307"/>
      <c r="G306" s="91" t="s">
        <v>3517</v>
      </c>
      <c r="H306" s="91" t="s">
        <v>3518</v>
      </c>
      <c r="I306" s="91" t="s">
        <v>3519</v>
      </c>
      <c r="J306" s="91" t="s">
        <v>3520</v>
      </c>
      <c r="K306" s="91" t="s">
        <v>3521</v>
      </c>
      <c r="L306" s="91" t="s">
        <v>3522</v>
      </c>
    </row>
    <row r="307" spans="1:12" ht="12" customHeight="1" x14ac:dyDescent="0.3">
      <c r="A307" s="307" t="s">
        <v>3523</v>
      </c>
      <c r="B307" s="307"/>
      <c r="C307" s="307"/>
      <c r="D307" s="307" t="s">
        <v>3524</v>
      </c>
      <c r="E307" s="307"/>
      <c r="F307" s="307"/>
      <c r="G307" s="91" t="s">
        <v>3524</v>
      </c>
      <c r="H307" s="91" t="s">
        <v>3525</v>
      </c>
      <c r="I307" s="91" t="s">
        <v>3526</v>
      </c>
      <c r="J307" s="91" t="s">
        <v>3527</v>
      </c>
      <c r="K307" s="91" t="s">
        <v>3524</v>
      </c>
      <c r="L307" s="91" t="s">
        <v>3528</v>
      </c>
    </row>
    <row r="308" spans="1:12" ht="12" customHeight="1" x14ac:dyDescent="0.3">
      <c r="A308" s="307" t="s">
        <v>3529</v>
      </c>
      <c r="B308" s="307"/>
      <c r="C308" s="307"/>
      <c r="D308" s="307" t="s">
        <v>3530</v>
      </c>
      <c r="E308" s="307"/>
      <c r="F308" s="307"/>
      <c r="G308" s="91" t="s">
        <v>3530</v>
      </c>
      <c r="H308" s="91" t="s">
        <v>3531</v>
      </c>
      <c r="I308" s="91" t="s">
        <v>3532</v>
      </c>
      <c r="J308" s="91" t="s">
        <v>3533</v>
      </c>
      <c r="K308" s="91" t="s">
        <v>1970</v>
      </c>
      <c r="L308" s="91" t="s">
        <v>2493</v>
      </c>
    </row>
    <row r="309" spans="1:12" ht="12" customHeight="1" x14ac:dyDescent="0.3">
      <c r="A309" s="307" t="s">
        <v>3534</v>
      </c>
      <c r="B309" s="307"/>
      <c r="C309" s="307"/>
      <c r="D309" s="307" t="s">
        <v>3535</v>
      </c>
      <c r="E309" s="307"/>
      <c r="F309" s="307"/>
      <c r="G309" s="91" t="s">
        <v>3535</v>
      </c>
      <c r="H309" s="91" t="s">
        <v>3536</v>
      </c>
      <c r="I309" s="91" t="s">
        <v>3537</v>
      </c>
      <c r="J309" s="91" t="s">
        <v>3538</v>
      </c>
      <c r="K309" s="91" t="s">
        <v>3539</v>
      </c>
      <c r="L309" s="91" t="s">
        <v>3540</v>
      </c>
    </row>
    <row r="310" spans="1:12" ht="12" customHeight="1" x14ac:dyDescent="0.3">
      <c r="A310" s="307" t="s">
        <v>3541</v>
      </c>
      <c r="B310" s="307"/>
      <c r="C310" s="307"/>
      <c r="D310" s="307" t="s">
        <v>3542</v>
      </c>
      <c r="E310" s="307"/>
      <c r="F310" s="307"/>
      <c r="G310" s="91" t="s">
        <v>3542</v>
      </c>
      <c r="H310" s="91" t="s">
        <v>3543</v>
      </c>
      <c r="I310" s="91" t="s">
        <v>3544</v>
      </c>
      <c r="J310" s="91" t="s">
        <v>3545</v>
      </c>
      <c r="K310" s="91" t="s">
        <v>3546</v>
      </c>
      <c r="L310" s="91" t="s">
        <v>3547</v>
      </c>
    </row>
    <row r="311" spans="1:12" ht="12" customHeight="1" x14ac:dyDescent="0.3">
      <c r="A311" s="307" t="s">
        <v>3548</v>
      </c>
      <c r="B311" s="307"/>
      <c r="C311" s="307"/>
      <c r="D311" s="307" t="s">
        <v>3549</v>
      </c>
      <c r="E311" s="307"/>
      <c r="F311" s="307"/>
      <c r="G311" s="91" t="s">
        <v>3549</v>
      </c>
      <c r="H311" s="91" t="s">
        <v>3550</v>
      </c>
      <c r="I311" s="91" t="s">
        <v>3551</v>
      </c>
      <c r="J311" s="91" t="s">
        <v>3552</v>
      </c>
      <c r="K311" s="91" t="s">
        <v>3553</v>
      </c>
      <c r="L311" s="91" t="s">
        <v>3554</v>
      </c>
    </row>
    <row r="312" spans="1:12" ht="12" customHeight="1" x14ac:dyDescent="0.3">
      <c r="A312" s="307" t="s">
        <v>3555</v>
      </c>
      <c r="B312" s="307"/>
      <c r="C312" s="307"/>
      <c r="D312" s="307" t="s">
        <v>3556</v>
      </c>
      <c r="E312" s="307"/>
      <c r="F312" s="307"/>
      <c r="G312" s="91" t="s">
        <v>3556</v>
      </c>
      <c r="H312" s="91" t="s">
        <v>3557</v>
      </c>
      <c r="I312" s="91" t="s">
        <v>3558</v>
      </c>
      <c r="J312" s="91" t="s">
        <v>3559</v>
      </c>
      <c r="K312" s="91" t="s">
        <v>3560</v>
      </c>
      <c r="L312" s="91" t="s">
        <v>3561</v>
      </c>
    </row>
    <row r="313" spans="1:12" ht="12" customHeight="1" x14ac:dyDescent="0.3">
      <c r="A313" s="307" t="s">
        <v>3562</v>
      </c>
      <c r="B313" s="307"/>
      <c r="C313" s="307"/>
      <c r="D313" s="307" t="s">
        <v>3563</v>
      </c>
      <c r="E313" s="307"/>
      <c r="F313" s="307"/>
      <c r="G313" s="91" t="s">
        <v>3564</v>
      </c>
      <c r="H313" s="91" t="s">
        <v>3565</v>
      </c>
      <c r="I313" s="91" t="s">
        <v>3566</v>
      </c>
      <c r="J313" s="91" t="s">
        <v>3567</v>
      </c>
      <c r="K313" s="91" t="s">
        <v>3568</v>
      </c>
      <c r="L313" s="91" t="s">
        <v>3569</v>
      </c>
    </row>
    <row r="314" spans="1:12" ht="12" customHeight="1" x14ac:dyDescent="0.3">
      <c r="A314" s="307" t="s">
        <v>3570</v>
      </c>
      <c r="B314" s="307"/>
      <c r="C314" s="307"/>
      <c r="D314" s="307" t="s">
        <v>3571</v>
      </c>
      <c r="E314" s="307"/>
      <c r="F314" s="307"/>
      <c r="G314" s="91" t="s">
        <v>3571</v>
      </c>
      <c r="H314" s="91" t="s">
        <v>3572</v>
      </c>
      <c r="I314" s="91" t="s">
        <v>3573</v>
      </c>
      <c r="J314" s="91" t="s">
        <v>3574</v>
      </c>
      <c r="K314" s="91" t="s">
        <v>3575</v>
      </c>
      <c r="L314" s="91" t="s">
        <v>3576</v>
      </c>
    </row>
    <row r="315" spans="1:12" ht="12" customHeight="1" x14ac:dyDescent="0.3">
      <c r="A315" s="307" t="s">
        <v>3577</v>
      </c>
      <c r="B315" s="307"/>
      <c r="C315" s="307"/>
      <c r="D315" s="307" t="s">
        <v>3578</v>
      </c>
      <c r="E315" s="307"/>
      <c r="F315" s="307"/>
      <c r="G315" s="91" t="s">
        <v>3579</v>
      </c>
      <c r="H315" s="91" t="s">
        <v>3580</v>
      </c>
      <c r="I315" s="91" t="s">
        <v>3581</v>
      </c>
      <c r="J315" s="91" t="s">
        <v>3582</v>
      </c>
      <c r="K315" s="91" t="s">
        <v>3583</v>
      </c>
      <c r="L315" s="91" t="s">
        <v>3584</v>
      </c>
    </row>
    <row r="316" spans="1:12" ht="12" customHeight="1" x14ac:dyDescent="0.3">
      <c r="A316" s="307" t="s">
        <v>3585</v>
      </c>
      <c r="B316" s="307"/>
      <c r="C316" s="307"/>
      <c r="D316" s="307" t="s">
        <v>3586</v>
      </c>
      <c r="E316" s="307"/>
      <c r="F316" s="307"/>
      <c r="G316" s="91" t="s">
        <v>3587</v>
      </c>
      <c r="H316" s="91" t="s">
        <v>3588</v>
      </c>
      <c r="I316" s="91" t="s">
        <v>3589</v>
      </c>
      <c r="J316" s="91" t="s">
        <v>3590</v>
      </c>
      <c r="K316" s="91" t="s">
        <v>3591</v>
      </c>
      <c r="L316" s="91" t="s">
        <v>3592</v>
      </c>
    </row>
    <row r="317" spans="1:12" ht="12" customHeight="1" x14ac:dyDescent="0.3">
      <c r="A317" s="307" t="s">
        <v>3593</v>
      </c>
      <c r="B317" s="307"/>
      <c r="C317" s="307"/>
      <c r="D317" s="307" t="s">
        <v>3594</v>
      </c>
      <c r="E317" s="307"/>
      <c r="F317" s="307"/>
      <c r="G317" s="91" t="s">
        <v>3594</v>
      </c>
      <c r="H317" s="91" t="s">
        <v>3595</v>
      </c>
      <c r="I317" s="91" t="s">
        <v>3596</v>
      </c>
      <c r="J317" s="91" t="s">
        <v>3597</v>
      </c>
      <c r="K317" s="91" t="s">
        <v>3598</v>
      </c>
      <c r="L317" s="91" t="s">
        <v>3599</v>
      </c>
    </row>
    <row r="318" spans="1:12" ht="12" customHeight="1" x14ac:dyDescent="0.3">
      <c r="A318" s="307" t="s">
        <v>3600</v>
      </c>
      <c r="B318" s="307"/>
      <c r="C318" s="307"/>
      <c r="D318" s="307" t="s">
        <v>3601</v>
      </c>
      <c r="E318" s="307"/>
      <c r="F318" s="307"/>
      <c r="G318" s="91" t="s">
        <v>3601</v>
      </c>
      <c r="H318" s="91" t="s">
        <v>3602</v>
      </c>
      <c r="I318" s="91" t="s">
        <v>3603</v>
      </c>
      <c r="J318" s="91" t="s">
        <v>3604</v>
      </c>
      <c r="K318" s="91" t="s">
        <v>3605</v>
      </c>
      <c r="L318" s="91" t="s">
        <v>3606</v>
      </c>
    </row>
    <row r="319" spans="1:12" ht="12" customHeight="1" x14ac:dyDescent="0.3">
      <c r="A319" s="307" t="s">
        <v>3607</v>
      </c>
      <c r="B319" s="307"/>
      <c r="C319" s="307"/>
      <c r="D319" s="307" t="s">
        <v>3608</v>
      </c>
      <c r="E319" s="307"/>
      <c r="F319" s="307"/>
      <c r="G319" s="91" t="s">
        <v>3609</v>
      </c>
      <c r="H319" s="91" t="s">
        <v>3610</v>
      </c>
      <c r="I319" s="91" t="s">
        <v>3611</v>
      </c>
      <c r="J319" s="91" t="s">
        <v>3612</v>
      </c>
      <c r="K319" s="91" t="s">
        <v>3613</v>
      </c>
      <c r="L319" s="91" t="s">
        <v>3614</v>
      </c>
    </row>
    <row r="320" spans="1:12" ht="12" customHeight="1" x14ac:dyDescent="0.3">
      <c r="A320" s="307" t="s">
        <v>3615</v>
      </c>
      <c r="B320" s="307"/>
      <c r="C320" s="307"/>
      <c r="D320" s="307" t="s">
        <v>3616</v>
      </c>
      <c r="E320" s="307"/>
      <c r="F320" s="307"/>
      <c r="G320" s="91" t="s">
        <v>3617</v>
      </c>
      <c r="H320" s="91" t="s">
        <v>3618</v>
      </c>
      <c r="I320" s="91" t="s">
        <v>3619</v>
      </c>
      <c r="J320" s="91" t="s">
        <v>3620</v>
      </c>
      <c r="K320" s="91" t="s">
        <v>3621</v>
      </c>
      <c r="L320" s="91" t="s">
        <v>3622</v>
      </c>
    </row>
    <row r="321" spans="1:12" ht="12" customHeight="1" x14ac:dyDescent="0.3">
      <c r="A321" s="307" t="s">
        <v>3623</v>
      </c>
      <c r="B321" s="307"/>
      <c r="C321" s="307"/>
      <c r="D321" s="307" t="s">
        <v>3624</v>
      </c>
      <c r="E321" s="307"/>
      <c r="F321" s="307"/>
      <c r="G321" s="91" t="s">
        <v>3625</v>
      </c>
      <c r="H321" s="91" t="s">
        <v>3626</v>
      </c>
      <c r="I321" s="91" t="s">
        <v>3627</v>
      </c>
      <c r="J321" s="91" t="s">
        <v>3628</v>
      </c>
      <c r="K321" s="91" t="s">
        <v>3629</v>
      </c>
      <c r="L321" s="91" t="s">
        <v>3630</v>
      </c>
    </row>
    <row r="322" spans="1:12" ht="12" customHeight="1" x14ac:dyDescent="0.3">
      <c r="A322" s="307" t="s">
        <v>3631</v>
      </c>
      <c r="B322" s="307"/>
      <c r="C322" s="307"/>
      <c r="D322" s="307" t="s">
        <v>3632</v>
      </c>
      <c r="E322" s="307"/>
      <c r="F322" s="307"/>
      <c r="G322" s="91" t="s">
        <v>3633</v>
      </c>
      <c r="H322" s="91" t="s">
        <v>3634</v>
      </c>
      <c r="I322" s="91" t="s">
        <v>3635</v>
      </c>
      <c r="J322" s="91" t="s">
        <v>3636</v>
      </c>
      <c r="K322" s="91" t="s">
        <v>3637</v>
      </c>
      <c r="L322" s="91" t="s">
        <v>3638</v>
      </c>
    </row>
    <row r="323" spans="1:12" ht="12" customHeight="1" x14ac:dyDescent="0.3">
      <c r="A323" s="307" t="s">
        <v>3639</v>
      </c>
      <c r="B323" s="307"/>
      <c r="C323" s="307"/>
      <c r="D323" s="307" t="s">
        <v>3640</v>
      </c>
      <c r="E323" s="307"/>
      <c r="F323" s="307"/>
      <c r="G323" s="91" t="s">
        <v>3641</v>
      </c>
      <c r="H323" s="91" t="s">
        <v>3642</v>
      </c>
      <c r="I323" s="91" t="s">
        <v>3643</v>
      </c>
      <c r="J323" s="91" t="s">
        <v>3644</v>
      </c>
      <c r="K323" s="91" t="s">
        <v>3645</v>
      </c>
      <c r="L323" s="91" t="s">
        <v>3646</v>
      </c>
    </row>
    <row r="324" spans="1:12" ht="12" customHeight="1" x14ac:dyDescent="0.3">
      <c r="A324" s="307" t="s">
        <v>3647</v>
      </c>
      <c r="B324" s="307"/>
      <c r="C324" s="307"/>
      <c r="D324" s="307" t="s">
        <v>3648</v>
      </c>
      <c r="E324" s="307"/>
      <c r="F324" s="307"/>
      <c r="G324" s="91" t="s">
        <v>3649</v>
      </c>
      <c r="H324" s="91" t="s">
        <v>3650</v>
      </c>
      <c r="I324" s="91" t="s">
        <v>3651</v>
      </c>
      <c r="J324" s="91" t="s">
        <v>3652</v>
      </c>
      <c r="K324" s="91" t="s">
        <v>3653</v>
      </c>
      <c r="L324" s="91" t="s">
        <v>3654</v>
      </c>
    </row>
    <row r="325" spans="1:12" ht="12" customHeight="1" x14ac:dyDescent="0.3">
      <c r="A325" s="307" t="s">
        <v>3655</v>
      </c>
      <c r="B325" s="307"/>
      <c r="C325" s="307"/>
      <c r="D325" s="307" t="s">
        <v>3656</v>
      </c>
      <c r="E325" s="307"/>
      <c r="F325" s="307"/>
      <c r="G325" s="91" t="s">
        <v>3657</v>
      </c>
      <c r="H325" s="91" t="s">
        <v>3658</v>
      </c>
      <c r="I325" s="91" t="s">
        <v>3659</v>
      </c>
      <c r="J325" s="91" t="s">
        <v>3660</v>
      </c>
      <c r="K325" s="91" t="s">
        <v>3661</v>
      </c>
      <c r="L325" s="91" t="s">
        <v>3662</v>
      </c>
    </row>
    <row r="326" spans="1:12" ht="12" customHeight="1" x14ac:dyDescent="0.3">
      <c r="A326" s="307" t="s">
        <v>3663</v>
      </c>
      <c r="B326" s="307"/>
      <c r="C326" s="307"/>
      <c r="D326" s="307" t="s">
        <v>3664</v>
      </c>
      <c r="E326" s="307"/>
      <c r="F326" s="307"/>
      <c r="G326" s="91" t="s">
        <v>3665</v>
      </c>
      <c r="H326" s="91" t="s">
        <v>3666</v>
      </c>
      <c r="I326" s="91" t="s">
        <v>3667</v>
      </c>
      <c r="J326" s="91" t="s">
        <v>3668</v>
      </c>
      <c r="K326" s="91" t="s">
        <v>3669</v>
      </c>
      <c r="L326" s="91" t="s">
        <v>3670</v>
      </c>
    </row>
    <row r="327" spans="1:12" ht="12" customHeight="1" x14ac:dyDescent="0.3">
      <c r="A327" s="307" t="s">
        <v>3671</v>
      </c>
      <c r="B327" s="307"/>
      <c r="C327" s="307"/>
      <c r="D327" s="307" t="s">
        <v>3672</v>
      </c>
      <c r="E327" s="307"/>
      <c r="F327" s="307"/>
      <c r="G327" s="91" t="s">
        <v>3673</v>
      </c>
      <c r="H327" s="91" t="s">
        <v>3674</v>
      </c>
      <c r="I327" s="91" t="s">
        <v>3675</v>
      </c>
      <c r="J327" s="91" t="s">
        <v>3676</v>
      </c>
      <c r="K327" s="91" t="s">
        <v>3677</v>
      </c>
      <c r="L327" s="91" t="s">
        <v>3678</v>
      </c>
    </row>
    <row r="328" spans="1:12" ht="12" customHeight="1" x14ac:dyDescent="0.3">
      <c r="A328" s="307" t="s">
        <v>3679</v>
      </c>
      <c r="B328" s="307"/>
      <c r="C328" s="307"/>
      <c r="D328" s="307" t="s">
        <v>3680</v>
      </c>
      <c r="E328" s="307"/>
      <c r="F328" s="307"/>
      <c r="G328" s="91" t="s">
        <v>3680</v>
      </c>
      <c r="H328" s="91" t="s">
        <v>3681</v>
      </c>
      <c r="I328" s="91" t="s">
        <v>3682</v>
      </c>
      <c r="J328" s="91" t="s">
        <v>3683</v>
      </c>
      <c r="K328" s="91" t="s">
        <v>3684</v>
      </c>
      <c r="L328" s="91" t="s">
        <v>3685</v>
      </c>
    </row>
    <row r="329" spans="1:12" ht="12" customHeight="1" x14ac:dyDescent="0.3">
      <c r="A329" s="307" t="s">
        <v>3686</v>
      </c>
      <c r="B329" s="307"/>
      <c r="C329" s="307"/>
      <c r="D329" s="307" t="s">
        <v>3687</v>
      </c>
      <c r="E329" s="307"/>
      <c r="F329" s="307"/>
      <c r="G329" s="91" t="s">
        <v>3687</v>
      </c>
      <c r="H329" s="91" t="s">
        <v>3688</v>
      </c>
      <c r="I329" s="91" t="s">
        <v>3689</v>
      </c>
      <c r="J329" s="91" t="s">
        <v>3690</v>
      </c>
      <c r="K329" s="91" t="s">
        <v>3691</v>
      </c>
      <c r="L329" s="91" t="s">
        <v>3692</v>
      </c>
    </row>
    <row r="330" spans="1:12" ht="12" customHeight="1" x14ac:dyDescent="0.3">
      <c r="A330" s="307" t="s">
        <v>3693</v>
      </c>
      <c r="B330" s="307"/>
      <c r="C330" s="307"/>
      <c r="D330" s="307" t="s">
        <v>3694</v>
      </c>
      <c r="E330" s="307"/>
      <c r="F330" s="307"/>
      <c r="G330" s="91" t="s">
        <v>3694</v>
      </c>
      <c r="H330" s="91" t="s">
        <v>3695</v>
      </c>
      <c r="I330" s="91" t="s">
        <v>3696</v>
      </c>
      <c r="J330" s="91" t="s">
        <v>3697</v>
      </c>
      <c r="K330" s="91" t="s">
        <v>3698</v>
      </c>
      <c r="L330" s="91" t="s">
        <v>3699</v>
      </c>
    </row>
    <row r="331" spans="1:12" ht="12" customHeight="1" x14ac:dyDescent="0.3">
      <c r="A331" s="307" t="s">
        <v>3700</v>
      </c>
      <c r="B331" s="307"/>
      <c r="C331" s="307"/>
      <c r="D331" s="307" t="s">
        <v>3701</v>
      </c>
      <c r="E331" s="307"/>
      <c r="F331" s="307"/>
      <c r="G331" s="91" t="s">
        <v>3702</v>
      </c>
      <c r="H331" s="91" t="s">
        <v>3703</v>
      </c>
      <c r="I331" s="91" t="s">
        <v>3704</v>
      </c>
      <c r="J331" s="91" t="s">
        <v>3705</v>
      </c>
      <c r="K331" s="91" t="s">
        <v>3706</v>
      </c>
      <c r="L331" s="91" t="s">
        <v>3707</v>
      </c>
    </row>
    <row r="332" spans="1:12" ht="12" customHeight="1" x14ac:dyDescent="0.3">
      <c r="A332" s="307" t="s">
        <v>3708</v>
      </c>
      <c r="B332" s="307"/>
      <c r="C332" s="307"/>
      <c r="D332" s="307" t="s">
        <v>3709</v>
      </c>
      <c r="E332" s="307"/>
      <c r="F332" s="307"/>
      <c r="G332" s="91" t="s">
        <v>3710</v>
      </c>
      <c r="H332" s="91" t="s">
        <v>3711</v>
      </c>
      <c r="I332" s="91" t="s">
        <v>3712</v>
      </c>
      <c r="J332" s="91" t="s">
        <v>3713</v>
      </c>
      <c r="K332" s="91" t="s">
        <v>3714</v>
      </c>
      <c r="L332" s="91" t="s">
        <v>3715</v>
      </c>
    </row>
    <row r="333" spans="1:12" ht="12" customHeight="1" x14ac:dyDescent="0.3">
      <c r="A333" s="307" t="s">
        <v>3716</v>
      </c>
      <c r="B333" s="307"/>
      <c r="C333" s="307"/>
      <c r="D333" s="307" t="s">
        <v>3717</v>
      </c>
      <c r="E333" s="307"/>
      <c r="F333" s="307"/>
      <c r="G333" s="91" t="s">
        <v>3717</v>
      </c>
      <c r="H333" s="91" t="s">
        <v>3718</v>
      </c>
      <c r="I333" s="91" t="s">
        <v>3719</v>
      </c>
      <c r="J333" s="91" t="s">
        <v>3720</v>
      </c>
      <c r="K333" s="91" t="s">
        <v>3721</v>
      </c>
      <c r="L333" s="91" t="s">
        <v>3722</v>
      </c>
    </row>
    <row r="334" spans="1:12" ht="12" customHeight="1" x14ac:dyDescent="0.3">
      <c r="A334" s="307" t="s">
        <v>3723</v>
      </c>
      <c r="B334" s="307"/>
      <c r="C334" s="307"/>
      <c r="D334" s="307" t="s">
        <v>3724</v>
      </c>
      <c r="E334" s="307"/>
      <c r="F334" s="307"/>
      <c r="G334" s="91" t="s">
        <v>3725</v>
      </c>
      <c r="H334" s="91" t="s">
        <v>3726</v>
      </c>
      <c r="I334" s="91" t="s">
        <v>3727</v>
      </c>
      <c r="J334" s="91" t="s">
        <v>3728</v>
      </c>
      <c r="K334" s="91" t="s">
        <v>3729</v>
      </c>
      <c r="L334" s="91" t="s">
        <v>3730</v>
      </c>
    </row>
    <row r="335" spans="1:12" ht="12" customHeight="1" x14ac:dyDescent="0.3">
      <c r="A335" s="307" t="s">
        <v>3731</v>
      </c>
      <c r="B335" s="307"/>
      <c r="C335" s="307"/>
      <c r="D335" s="307" t="s">
        <v>3732</v>
      </c>
      <c r="E335" s="307"/>
      <c r="F335" s="307"/>
      <c r="G335" s="91" t="s">
        <v>3732</v>
      </c>
      <c r="H335" s="91" t="s">
        <v>3733</v>
      </c>
      <c r="I335" s="91" t="s">
        <v>3734</v>
      </c>
      <c r="J335" s="91" t="s">
        <v>3735</v>
      </c>
      <c r="K335" s="91" t="s">
        <v>3736</v>
      </c>
      <c r="L335" s="91" t="s">
        <v>3737</v>
      </c>
    </row>
    <row r="336" spans="1:12" ht="12" customHeight="1" x14ac:dyDescent="0.3">
      <c r="A336" s="307" t="s">
        <v>3738</v>
      </c>
      <c r="B336" s="307"/>
      <c r="C336" s="307"/>
      <c r="D336" s="307" t="s">
        <v>3739</v>
      </c>
      <c r="E336" s="307"/>
      <c r="F336" s="307"/>
      <c r="G336" s="91" t="s">
        <v>3739</v>
      </c>
      <c r="H336" s="91" t="s">
        <v>3740</v>
      </c>
      <c r="I336" s="91" t="s">
        <v>3741</v>
      </c>
      <c r="J336" s="91" t="s">
        <v>3742</v>
      </c>
      <c r="K336" s="91" t="s">
        <v>3743</v>
      </c>
      <c r="L336" s="91" t="s">
        <v>3744</v>
      </c>
    </row>
    <row r="337" spans="1:12" ht="12" customHeight="1" x14ac:dyDescent="0.3">
      <c r="A337" s="307" t="s">
        <v>3745</v>
      </c>
      <c r="B337" s="307"/>
      <c r="C337" s="307"/>
      <c r="D337" s="307" t="s">
        <v>3746</v>
      </c>
      <c r="E337" s="307"/>
      <c r="F337" s="307"/>
      <c r="G337" s="91" t="s">
        <v>3746</v>
      </c>
      <c r="H337" s="91" t="s">
        <v>3747</v>
      </c>
      <c r="I337" s="91" t="s">
        <v>3748</v>
      </c>
      <c r="J337" s="91" t="s">
        <v>3749</v>
      </c>
      <c r="K337" s="91" t="s">
        <v>3750</v>
      </c>
      <c r="L337" s="91" t="s">
        <v>3751</v>
      </c>
    </row>
    <row r="338" spans="1:12" ht="12" customHeight="1" x14ac:dyDescent="0.3">
      <c r="A338" s="307" t="s">
        <v>3752</v>
      </c>
      <c r="B338" s="307"/>
      <c r="C338" s="307"/>
      <c r="D338" s="307" t="s">
        <v>3753</v>
      </c>
      <c r="E338" s="307"/>
      <c r="F338" s="307"/>
      <c r="G338" s="91" t="s">
        <v>3754</v>
      </c>
      <c r="H338" s="91" t="s">
        <v>3755</v>
      </c>
      <c r="I338" s="91" t="s">
        <v>3756</v>
      </c>
      <c r="J338" s="91" t="s">
        <v>3757</v>
      </c>
      <c r="K338" s="91" t="s">
        <v>3758</v>
      </c>
      <c r="L338" s="91" t="s">
        <v>3759</v>
      </c>
    </row>
    <row r="339" spans="1:12" ht="12" customHeight="1" x14ac:dyDescent="0.3">
      <c r="A339" s="307" t="s">
        <v>3760</v>
      </c>
      <c r="B339" s="307"/>
      <c r="C339" s="307"/>
      <c r="D339" s="307" t="s">
        <v>3761</v>
      </c>
      <c r="E339" s="307"/>
      <c r="F339" s="307"/>
      <c r="G339" s="91" t="s">
        <v>3761</v>
      </c>
      <c r="H339" s="91" t="s">
        <v>3762</v>
      </c>
      <c r="I339" s="91" t="s">
        <v>3763</v>
      </c>
      <c r="J339" s="91" t="s">
        <v>3764</v>
      </c>
      <c r="K339" s="91" t="s">
        <v>3765</v>
      </c>
      <c r="L339" s="91" t="s">
        <v>3766</v>
      </c>
    </row>
    <row r="340" spans="1:12" ht="12" customHeight="1" x14ac:dyDescent="0.3">
      <c r="A340" s="307" t="s">
        <v>3767</v>
      </c>
      <c r="B340" s="307"/>
      <c r="C340" s="307"/>
      <c r="D340" s="307" t="s">
        <v>3768</v>
      </c>
      <c r="E340" s="307"/>
      <c r="F340" s="307"/>
      <c r="G340" s="91" t="s">
        <v>3768</v>
      </c>
      <c r="H340" s="91" t="s">
        <v>3769</v>
      </c>
      <c r="I340" s="91" t="s">
        <v>3770</v>
      </c>
      <c r="J340" s="91" t="s">
        <v>3771</v>
      </c>
      <c r="K340" s="91" t="s">
        <v>3772</v>
      </c>
      <c r="L340" s="91" t="s">
        <v>3773</v>
      </c>
    </row>
    <row r="341" spans="1:12" ht="12" customHeight="1" x14ac:dyDescent="0.3">
      <c r="A341" s="307" t="s">
        <v>3774</v>
      </c>
      <c r="B341" s="307"/>
      <c r="C341" s="307"/>
      <c r="D341" s="307" t="s">
        <v>3775</v>
      </c>
      <c r="E341" s="307"/>
      <c r="F341" s="307"/>
      <c r="G341" s="91" t="s">
        <v>3775</v>
      </c>
      <c r="H341" s="91" t="s">
        <v>3776</v>
      </c>
      <c r="I341" s="91" t="s">
        <v>3777</v>
      </c>
      <c r="J341" s="91" t="s">
        <v>3778</v>
      </c>
      <c r="K341" s="91" t="s">
        <v>3779</v>
      </c>
      <c r="L341" s="91" t="s">
        <v>3590</v>
      </c>
    </row>
    <row r="342" spans="1:12" ht="12" customHeight="1" x14ac:dyDescent="0.3">
      <c r="A342" s="307" t="s">
        <v>3780</v>
      </c>
      <c r="B342" s="307"/>
      <c r="C342" s="307"/>
      <c r="D342" s="307" t="s">
        <v>3781</v>
      </c>
      <c r="E342" s="307"/>
      <c r="F342" s="307"/>
      <c r="G342" s="91" t="s">
        <v>3781</v>
      </c>
      <c r="H342" s="91" t="s">
        <v>3782</v>
      </c>
      <c r="I342" s="91" t="s">
        <v>3783</v>
      </c>
      <c r="J342" s="91" t="s">
        <v>3784</v>
      </c>
      <c r="K342" s="91" t="s">
        <v>3785</v>
      </c>
      <c r="L342" s="91" t="s">
        <v>3786</v>
      </c>
    </row>
    <row r="343" spans="1:12" ht="12" customHeight="1" x14ac:dyDescent="0.3">
      <c r="A343" s="307" t="s">
        <v>3787</v>
      </c>
      <c r="B343" s="307"/>
      <c r="C343" s="307"/>
      <c r="D343" s="307" t="s">
        <v>3788</v>
      </c>
      <c r="E343" s="307"/>
      <c r="F343" s="307"/>
      <c r="G343" s="91" t="s">
        <v>3788</v>
      </c>
      <c r="H343" s="91" t="s">
        <v>3789</v>
      </c>
      <c r="I343" s="91" t="s">
        <v>3790</v>
      </c>
      <c r="J343" s="91" t="s">
        <v>3791</v>
      </c>
      <c r="K343" s="91" t="s">
        <v>3792</v>
      </c>
      <c r="L343" s="91" t="s">
        <v>3793</v>
      </c>
    </row>
    <row r="344" spans="1:12" ht="12" customHeight="1" x14ac:dyDescent="0.3">
      <c r="A344" s="307" t="s">
        <v>3794</v>
      </c>
      <c r="B344" s="307"/>
      <c r="C344" s="307"/>
      <c r="D344" s="307" t="s">
        <v>3795</v>
      </c>
      <c r="E344" s="307"/>
      <c r="F344" s="307"/>
      <c r="G344" s="91" t="s">
        <v>3795</v>
      </c>
      <c r="H344" s="91" t="s">
        <v>3796</v>
      </c>
      <c r="I344" s="91" t="s">
        <v>3797</v>
      </c>
      <c r="J344" s="91" t="s">
        <v>3798</v>
      </c>
      <c r="K344" s="91" t="s">
        <v>3799</v>
      </c>
      <c r="L344" s="91" t="s">
        <v>3800</v>
      </c>
    </row>
    <row r="345" spans="1:12" ht="12" customHeight="1" x14ac:dyDescent="0.3">
      <c r="A345" s="307" t="s">
        <v>3801</v>
      </c>
      <c r="B345" s="307"/>
      <c r="C345" s="307"/>
      <c r="D345" s="307" t="s">
        <v>3802</v>
      </c>
      <c r="E345" s="307"/>
      <c r="F345" s="307"/>
      <c r="G345" s="91" t="s">
        <v>3803</v>
      </c>
      <c r="H345" s="91" t="s">
        <v>3804</v>
      </c>
      <c r="I345" s="91" t="s">
        <v>3805</v>
      </c>
      <c r="J345" s="91" t="s">
        <v>3806</v>
      </c>
      <c r="K345" s="91" t="s">
        <v>3807</v>
      </c>
      <c r="L345" s="91" t="s">
        <v>3808</v>
      </c>
    </row>
    <row r="346" spans="1:12" ht="12" customHeight="1" x14ac:dyDescent="0.3">
      <c r="A346" s="307" t="s">
        <v>3809</v>
      </c>
      <c r="B346" s="307"/>
      <c r="C346" s="307"/>
      <c r="D346" s="307" t="s">
        <v>3810</v>
      </c>
      <c r="E346" s="307"/>
      <c r="F346" s="307"/>
      <c r="G346" s="91" t="s">
        <v>3810</v>
      </c>
      <c r="H346" s="91" t="s">
        <v>3811</v>
      </c>
      <c r="I346" s="91" t="s">
        <v>3812</v>
      </c>
      <c r="J346" s="91" t="s">
        <v>3813</v>
      </c>
      <c r="K346" s="91" t="s">
        <v>3814</v>
      </c>
      <c r="L346" s="91" t="s">
        <v>3815</v>
      </c>
    </row>
    <row r="347" spans="1:12" ht="12" customHeight="1" x14ac:dyDescent="0.3">
      <c r="A347" s="307" t="s">
        <v>3816</v>
      </c>
      <c r="B347" s="307"/>
      <c r="C347" s="307"/>
      <c r="D347" s="307" t="s">
        <v>3817</v>
      </c>
      <c r="E347" s="307"/>
      <c r="F347" s="307"/>
      <c r="G347" s="91" t="s">
        <v>3817</v>
      </c>
      <c r="H347" s="91" t="s">
        <v>3818</v>
      </c>
      <c r="I347" s="91" t="s">
        <v>3819</v>
      </c>
      <c r="J347" s="91" t="s">
        <v>3820</v>
      </c>
      <c r="K347" s="91" t="s">
        <v>3821</v>
      </c>
      <c r="L347" s="91" t="s">
        <v>3822</v>
      </c>
    </row>
    <row r="348" spans="1:12" ht="12" customHeight="1" x14ac:dyDescent="0.3">
      <c r="A348" s="307" t="s">
        <v>3823</v>
      </c>
      <c r="B348" s="307"/>
      <c r="C348" s="307"/>
      <c r="D348" s="307" t="s">
        <v>3824</v>
      </c>
      <c r="E348" s="307"/>
      <c r="F348" s="307"/>
      <c r="G348" s="91" t="s">
        <v>3824</v>
      </c>
      <c r="H348" s="91" t="s">
        <v>3825</v>
      </c>
      <c r="I348" s="91" t="s">
        <v>3826</v>
      </c>
      <c r="J348" s="91" t="s">
        <v>3826</v>
      </c>
      <c r="K348" s="91" t="s">
        <v>3827</v>
      </c>
      <c r="L348" s="91" t="s">
        <v>3828</v>
      </c>
    </row>
    <row r="349" spans="1:12" ht="12" customHeight="1" x14ac:dyDescent="0.3">
      <c r="A349" s="307" t="s">
        <v>3829</v>
      </c>
      <c r="B349" s="307"/>
      <c r="C349" s="307"/>
      <c r="D349" s="307" t="s">
        <v>3830</v>
      </c>
      <c r="E349" s="307"/>
      <c r="F349" s="307"/>
      <c r="G349" s="91" t="s">
        <v>3830</v>
      </c>
      <c r="H349" s="91" t="s">
        <v>3831</v>
      </c>
      <c r="I349" s="91" t="s">
        <v>3832</v>
      </c>
      <c r="J349" s="91" t="s">
        <v>3833</v>
      </c>
      <c r="K349" s="91" t="s">
        <v>3308</v>
      </c>
      <c r="L349" s="91" t="s">
        <v>3834</v>
      </c>
    </row>
    <row r="350" spans="1:12" ht="12" customHeight="1" x14ac:dyDescent="0.3">
      <c r="A350" s="307" t="s">
        <v>3835</v>
      </c>
      <c r="B350" s="307"/>
      <c r="C350" s="307"/>
      <c r="D350" s="307" t="s">
        <v>3836</v>
      </c>
      <c r="E350" s="307"/>
      <c r="F350" s="307"/>
      <c r="G350" s="91" t="s">
        <v>3836</v>
      </c>
      <c r="H350" s="91" t="s">
        <v>3837</v>
      </c>
      <c r="I350" s="91" t="s">
        <v>3838</v>
      </c>
      <c r="J350" s="91" t="s">
        <v>3839</v>
      </c>
      <c r="K350" s="91" t="s">
        <v>3840</v>
      </c>
      <c r="L350" s="91" t="s">
        <v>3841</v>
      </c>
    </row>
    <row r="351" spans="1:12" ht="12" customHeight="1" x14ac:dyDescent="0.3">
      <c r="A351" s="307" t="s">
        <v>3842</v>
      </c>
      <c r="B351" s="307"/>
      <c r="C351" s="307"/>
      <c r="D351" s="307" t="s">
        <v>3843</v>
      </c>
      <c r="E351" s="307"/>
      <c r="F351" s="307"/>
      <c r="G351" s="91" t="s">
        <v>3843</v>
      </c>
      <c r="H351" s="91" t="s">
        <v>3844</v>
      </c>
      <c r="I351" s="91" t="s">
        <v>3845</v>
      </c>
      <c r="J351" s="91" t="s">
        <v>3846</v>
      </c>
      <c r="K351" s="91" t="s">
        <v>3847</v>
      </c>
      <c r="L351" s="91" t="s">
        <v>3848</v>
      </c>
    </row>
    <row r="352" spans="1:12" ht="12" customHeight="1" x14ac:dyDescent="0.3">
      <c r="A352" s="307" t="s">
        <v>3849</v>
      </c>
      <c r="B352" s="307"/>
      <c r="C352" s="307"/>
      <c r="D352" s="307" t="s">
        <v>3850</v>
      </c>
      <c r="E352" s="307"/>
      <c r="F352" s="307"/>
      <c r="G352" s="91" t="s">
        <v>3851</v>
      </c>
      <c r="H352" s="91" t="s">
        <v>3852</v>
      </c>
      <c r="I352" s="91" t="s">
        <v>3853</v>
      </c>
      <c r="J352" s="91" t="s">
        <v>3854</v>
      </c>
      <c r="K352" s="91" t="s">
        <v>3855</v>
      </c>
      <c r="L352" s="91" t="s">
        <v>3856</v>
      </c>
    </row>
    <row r="353" spans="1:12" ht="12" customHeight="1" x14ac:dyDescent="0.3">
      <c r="A353" s="307" t="s">
        <v>3857</v>
      </c>
      <c r="B353" s="307"/>
      <c r="C353" s="307"/>
      <c r="D353" s="307" t="s">
        <v>3858</v>
      </c>
      <c r="E353" s="307"/>
      <c r="F353" s="307"/>
      <c r="G353" s="91" t="s">
        <v>3858</v>
      </c>
      <c r="H353" s="91" t="s">
        <v>3859</v>
      </c>
      <c r="I353" s="91" t="s">
        <v>3860</v>
      </c>
      <c r="J353" s="91" t="s">
        <v>3861</v>
      </c>
      <c r="K353" s="91" t="s">
        <v>3862</v>
      </c>
      <c r="L353" s="91" t="s">
        <v>3863</v>
      </c>
    </row>
    <row r="354" spans="1:12" ht="12" customHeight="1" x14ac:dyDescent="0.3">
      <c r="A354" s="307" t="s">
        <v>3864</v>
      </c>
      <c r="B354" s="307"/>
      <c r="C354" s="307"/>
      <c r="D354" s="307" t="s">
        <v>3865</v>
      </c>
      <c r="E354" s="307"/>
      <c r="F354" s="307"/>
      <c r="G354" s="91" t="s">
        <v>3866</v>
      </c>
      <c r="H354" s="91" t="s">
        <v>3867</v>
      </c>
      <c r="I354" s="91" t="s">
        <v>3868</v>
      </c>
      <c r="J354" s="91" t="s">
        <v>3869</v>
      </c>
      <c r="K354" s="91" t="s">
        <v>3870</v>
      </c>
      <c r="L354" s="91" t="s">
        <v>3871</v>
      </c>
    </row>
    <row r="355" spans="1:12" ht="12" customHeight="1" x14ac:dyDescent="0.3">
      <c r="A355" s="307" t="s">
        <v>3872</v>
      </c>
      <c r="B355" s="307"/>
      <c r="C355" s="307"/>
      <c r="D355" s="307" t="s">
        <v>3873</v>
      </c>
      <c r="E355" s="307"/>
      <c r="F355" s="307"/>
      <c r="G355" s="91" t="s">
        <v>3873</v>
      </c>
      <c r="H355" s="91" t="s">
        <v>3874</v>
      </c>
      <c r="I355" s="91" t="s">
        <v>3875</v>
      </c>
      <c r="J355" s="91" t="s">
        <v>3876</v>
      </c>
      <c r="K355" s="91" t="s">
        <v>3877</v>
      </c>
      <c r="L355" s="91" t="s">
        <v>3878</v>
      </c>
    </row>
    <row r="356" spans="1:12" ht="12" customHeight="1" x14ac:dyDescent="0.3">
      <c r="A356" s="307" t="s">
        <v>3879</v>
      </c>
      <c r="B356" s="307"/>
      <c r="C356" s="307"/>
      <c r="D356" s="307" t="s">
        <v>3880</v>
      </c>
      <c r="E356" s="307"/>
      <c r="F356" s="307"/>
      <c r="G356" s="91" t="s">
        <v>3880</v>
      </c>
      <c r="H356" s="91" t="s">
        <v>3881</v>
      </c>
      <c r="I356" s="91" t="s">
        <v>3882</v>
      </c>
      <c r="J356" s="91" t="s">
        <v>3883</v>
      </c>
      <c r="K356" s="91" t="s">
        <v>3884</v>
      </c>
      <c r="L356" s="91" t="s">
        <v>3885</v>
      </c>
    </row>
    <row r="357" spans="1:12" ht="12" customHeight="1" x14ac:dyDescent="0.3">
      <c r="A357" s="307" t="s">
        <v>3886</v>
      </c>
      <c r="B357" s="307"/>
      <c r="C357" s="307"/>
      <c r="D357" s="307" t="s">
        <v>3887</v>
      </c>
      <c r="E357" s="307"/>
      <c r="F357" s="307"/>
      <c r="G357" s="91" t="s">
        <v>3888</v>
      </c>
      <c r="H357" s="91" t="s">
        <v>3889</v>
      </c>
      <c r="I357" s="91" t="s">
        <v>3890</v>
      </c>
      <c r="J357" s="91" t="s">
        <v>3891</v>
      </c>
      <c r="K357" s="91" t="s">
        <v>3892</v>
      </c>
      <c r="L357" s="91" t="s">
        <v>3893</v>
      </c>
    </row>
    <row r="358" spans="1:12" ht="12" customHeight="1" x14ac:dyDescent="0.3">
      <c r="A358" s="307" t="s">
        <v>3894</v>
      </c>
      <c r="B358" s="307"/>
      <c r="C358" s="307"/>
      <c r="D358" s="307" t="s">
        <v>3895</v>
      </c>
      <c r="E358" s="307"/>
      <c r="F358" s="307"/>
      <c r="G358" s="91" t="s">
        <v>3895</v>
      </c>
      <c r="H358" s="91" t="s">
        <v>3896</v>
      </c>
      <c r="I358" s="91" t="s">
        <v>3897</v>
      </c>
      <c r="J358" s="91" t="s">
        <v>3898</v>
      </c>
      <c r="K358" s="91" t="s">
        <v>3899</v>
      </c>
      <c r="L358" s="91" t="s">
        <v>3900</v>
      </c>
    </row>
    <row r="359" spans="1:12" ht="12" customHeight="1" x14ac:dyDescent="0.3">
      <c r="A359" s="307" t="s">
        <v>3901</v>
      </c>
      <c r="B359" s="307"/>
      <c r="C359" s="307"/>
      <c r="D359" s="307" t="s">
        <v>3902</v>
      </c>
      <c r="E359" s="307"/>
      <c r="F359" s="307"/>
      <c r="G359" s="91" t="s">
        <v>3902</v>
      </c>
      <c r="H359" s="91" t="s">
        <v>3903</v>
      </c>
      <c r="I359" s="91" t="s">
        <v>3904</v>
      </c>
      <c r="J359" s="91" t="s">
        <v>3905</v>
      </c>
      <c r="K359" s="91" t="s">
        <v>3906</v>
      </c>
      <c r="L359" s="91" t="s">
        <v>3907</v>
      </c>
    </row>
    <row r="360" spans="1:12" ht="12" customHeight="1" x14ac:dyDescent="0.3">
      <c r="A360" s="307" t="s">
        <v>3908</v>
      </c>
      <c r="B360" s="307"/>
      <c r="C360" s="307"/>
      <c r="D360" s="307" t="s">
        <v>3909</v>
      </c>
      <c r="E360" s="307"/>
      <c r="F360" s="307"/>
      <c r="G360" s="91" t="s">
        <v>3910</v>
      </c>
      <c r="H360" s="91" t="s">
        <v>3911</v>
      </c>
      <c r="I360" s="91" t="s">
        <v>3912</v>
      </c>
      <c r="J360" s="91" t="s">
        <v>3913</v>
      </c>
      <c r="K360" s="91" t="s">
        <v>3914</v>
      </c>
      <c r="L360" s="91" t="s">
        <v>3915</v>
      </c>
    </row>
    <row r="361" spans="1:12" ht="12" customHeight="1" x14ac:dyDescent="0.3">
      <c r="A361" s="307" t="s">
        <v>3916</v>
      </c>
      <c r="B361" s="307"/>
      <c r="C361" s="307"/>
      <c r="D361" s="307" t="s">
        <v>3917</v>
      </c>
      <c r="E361" s="307"/>
      <c r="F361" s="307"/>
      <c r="G361" s="91" t="s">
        <v>3917</v>
      </c>
      <c r="H361" s="91" t="s">
        <v>3918</v>
      </c>
      <c r="I361" s="91" t="s">
        <v>3919</v>
      </c>
      <c r="J361" s="91" t="s">
        <v>3920</v>
      </c>
      <c r="K361" s="91" t="s">
        <v>3921</v>
      </c>
      <c r="L361" s="91" t="s">
        <v>3922</v>
      </c>
    </row>
    <row r="362" spans="1:12" ht="12" customHeight="1" x14ac:dyDescent="0.3">
      <c r="A362" s="307" t="s">
        <v>3923</v>
      </c>
      <c r="B362" s="307"/>
      <c r="C362" s="307"/>
      <c r="D362" s="307" t="s">
        <v>3924</v>
      </c>
      <c r="E362" s="307"/>
      <c r="F362" s="307"/>
      <c r="G362" s="91" t="s">
        <v>3925</v>
      </c>
      <c r="H362" s="91" t="s">
        <v>3926</v>
      </c>
      <c r="I362" s="91" t="s">
        <v>3927</v>
      </c>
      <c r="J362" s="91" t="s">
        <v>3928</v>
      </c>
      <c r="K362" s="91" t="s">
        <v>3929</v>
      </c>
      <c r="L362" s="91" t="s">
        <v>3930</v>
      </c>
    </row>
    <row r="363" spans="1:12" ht="12" customHeight="1" x14ac:dyDescent="0.3">
      <c r="A363" s="307" t="s">
        <v>3931</v>
      </c>
      <c r="B363" s="307"/>
      <c r="C363" s="307"/>
      <c r="D363" s="307" t="s">
        <v>3932</v>
      </c>
      <c r="E363" s="307"/>
      <c r="F363" s="307"/>
      <c r="G363" s="91" t="s">
        <v>3932</v>
      </c>
      <c r="H363" s="91" t="s">
        <v>3933</v>
      </c>
      <c r="I363" s="91" t="s">
        <v>3934</v>
      </c>
      <c r="J363" s="91" t="s">
        <v>3935</v>
      </c>
      <c r="K363" s="91" t="s">
        <v>3936</v>
      </c>
      <c r="L363" s="91" t="s">
        <v>3937</v>
      </c>
    </row>
    <row r="364" spans="1:12" ht="12" customHeight="1" x14ac:dyDescent="0.3">
      <c r="A364" s="307" t="s">
        <v>3938</v>
      </c>
      <c r="B364" s="307"/>
      <c r="C364" s="307"/>
      <c r="D364" s="307" t="s">
        <v>3939</v>
      </c>
      <c r="E364" s="307"/>
      <c r="F364" s="307"/>
      <c r="G364" s="91" t="s">
        <v>3939</v>
      </c>
      <c r="H364" s="91" t="s">
        <v>2084</v>
      </c>
      <c r="I364" s="91" t="s">
        <v>3940</v>
      </c>
      <c r="J364" s="91" t="s">
        <v>3941</v>
      </c>
      <c r="K364" s="91" t="s">
        <v>3942</v>
      </c>
      <c r="L364" s="91" t="s">
        <v>2573</v>
      </c>
    </row>
    <row r="365" spans="1:12" ht="12" customHeight="1" x14ac:dyDescent="0.3">
      <c r="A365" s="307" t="s">
        <v>3943</v>
      </c>
      <c r="B365" s="307"/>
      <c r="C365" s="307"/>
      <c r="D365" s="307" t="s">
        <v>3944</v>
      </c>
      <c r="E365" s="307"/>
      <c r="F365" s="307"/>
      <c r="G365" s="91" t="s">
        <v>3945</v>
      </c>
      <c r="H365" s="91" t="s">
        <v>3946</v>
      </c>
      <c r="I365" s="91" t="s">
        <v>3947</v>
      </c>
      <c r="J365" s="91" t="s">
        <v>3948</v>
      </c>
      <c r="K365" s="91" t="s">
        <v>3949</v>
      </c>
      <c r="L365" s="91" t="s">
        <v>3950</v>
      </c>
    </row>
    <row r="366" spans="1:12" ht="12" customHeight="1" x14ac:dyDescent="0.3">
      <c r="A366" s="307" t="s">
        <v>3951</v>
      </c>
      <c r="B366" s="307"/>
      <c r="C366" s="307"/>
      <c r="D366" s="307" t="s">
        <v>3952</v>
      </c>
      <c r="E366" s="307"/>
      <c r="F366" s="307"/>
      <c r="G366" s="91" t="s">
        <v>3952</v>
      </c>
      <c r="H366" s="91" t="s">
        <v>3953</v>
      </c>
      <c r="I366" s="91" t="s">
        <v>3954</v>
      </c>
      <c r="J366" s="91" t="s">
        <v>3955</v>
      </c>
      <c r="K366" s="91" t="s">
        <v>3956</v>
      </c>
      <c r="L366" s="91" t="s">
        <v>3957</v>
      </c>
    </row>
    <row r="367" spans="1:12" ht="12" customHeight="1" x14ac:dyDescent="0.3">
      <c r="A367" s="307" t="s">
        <v>3958</v>
      </c>
      <c r="B367" s="307"/>
      <c r="C367" s="307"/>
      <c r="D367" s="307" t="s">
        <v>3959</v>
      </c>
      <c r="E367" s="307"/>
      <c r="F367" s="307"/>
      <c r="G367" s="91" t="s">
        <v>3960</v>
      </c>
      <c r="H367" s="91" t="s">
        <v>3961</v>
      </c>
      <c r="I367" s="91" t="s">
        <v>3962</v>
      </c>
      <c r="J367" s="91" t="s">
        <v>3963</v>
      </c>
      <c r="K367" s="91" t="s">
        <v>3964</v>
      </c>
      <c r="L367" s="91" t="s">
        <v>3965</v>
      </c>
    </row>
    <row r="368" spans="1:12" ht="12" customHeight="1" x14ac:dyDescent="0.3">
      <c r="A368" s="307" t="s">
        <v>3966</v>
      </c>
      <c r="B368" s="307"/>
      <c r="C368" s="307"/>
      <c r="D368" s="307" t="s">
        <v>3967</v>
      </c>
      <c r="E368" s="307"/>
      <c r="F368" s="307"/>
      <c r="G368" s="91" t="s">
        <v>3968</v>
      </c>
      <c r="H368" s="91" t="s">
        <v>3969</v>
      </c>
      <c r="I368" s="91" t="s">
        <v>3970</v>
      </c>
      <c r="J368" s="91" t="s">
        <v>3971</v>
      </c>
      <c r="K368" s="91" t="s">
        <v>3972</v>
      </c>
      <c r="L368" s="91" t="s">
        <v>3973</v>
      </c>
    </row>
    <row r="369" spans="1:12" ht="12" customHeight="1" x14ac:dyDescent="0.3">
      <c r="A369" s="307" t="s">
        <v>3974</v>
      </c>
      <c r="B369" s="307"/>
      <c r="C369" s="307"/>
      <c r="D369" s="307" t="s">
        <v>3975</v>
      </c>
      <c r="E369" s="307"/>
      <c r="F369" s="307"/>
      <c r="G369" s="91" t="s">
        <v>3976</v>
      </c>
      <c r="H369" s="91" t="s">
        <v>3977</v>
      </c>
      <c r="I369" s="91" t="s">
        <v>3978</v>
      </c>
      <c r="J369" s="91" t="s">
        <v>3979</v>
      </c>
      <c r="K369" s="91" t="s">
        <v>3980</v>
      </c>
      <c r="L369" s="91" t="s">
        <v>3981</v>
      </c>
    </row>
    <row r="370" spans="1:12" ht="12" customHeight="1" x14ac:dyDescent="0.3">
      <c r="A370" s="307" t="s">
        <v>3982</v>
      </c>
      <c r="B370" s="307"/>
      <c r="C370" s="307"/>
      <c r="D370" s="307" t="s">
        <v>3983</v>
      </c>
      <c r="E370" s="307"/>
      <c r="F370" s="307"/>
      <c r="G370" s="91" t="s">
        <v>3983</v>
      </c>
      <c r="H370" s="91" t="s">
        <v>3984</v>
      </c>
      <c r="I370" s="91" t="s">
        <v>3985</v>
      </c>
      <c r="J370" s="91" t="s">
        <v>3986</v>
      </c>
      <c r="K370" s="91" t="s">
        <v>3987</v>
      </c>
      <c r="L370" s="91" t="s">
        <v>3988</v>
      </c>
    </row>
    <row r="371" spans="1:12" ht="12" customHeight="1" x14ac:dyDescent="0.3">
      <c r="A371" s="307" t="s">
        <v>3989</v>
      </c>
      <c r="B371" s="307"/>
      <c r="C371" s="307"/>
      <c r="D371" s="307" t="s">
        <v>3990</v>
      </c>
      <c r="E371" s="307"/>
      <c r="F371" s="307"/>
      <c r="G371" s="91" t="s">
        <v>3990</v>
      </c>
      <c r="H371" s="91" t="s">
        <v>3991</v>
      </c>
      <c r="I371" s="91" t="s">
        <v>3992</v>
      </c>
      <c r="J371" s="91" t="s">
        <v>3993</v>
      </c>
      <c r="K371" s="91" t="s">
        <v>3994</v>
      </c>
      <c r="L371" s="91" t="s">
        <v>3995</v>
      </c>
    </row>
    <row r="372" spans="1:12" ht="12" customHeight="1" x14ac:dyDescent="0.3">
      <c r="A372" s="307" t="s">
        <v>3996</v>
      </c>
      <c r="B372" s="307"/>
      <c r="C372" s="307"/>
      <c r="D372" s="307" t="s">
        <v>3997</v>
      </c>
      <c r="E372" s="307"/>
      <c r="F372" s="307"/>
      <c r="G372" s="91" t="s">
        <v>3997</v>
      </c>
      <c r="H372" s="91" t="s">
        <v>3998</v>
      </c>
      <c r="I372" s="91" t="s">
        <v>3999</v>
      </c>
      <c r="J372" s="91" t="s">
        <v>4000</v>
      </c>
      <c r="K372" s="91" t="s">
        <v>4001</v>
      </c>
      <c r="L372" s="91" t="s">
        <v>4002</v>
      </c>
    </row>
    <row r="373" spans="1:12" ht="12" customHeight="1" x14ac:dyDescent="0.3">
      <c r="A373" s="307" t="s">
        <v>4003</v>
      </c>
      <c r="B373" s="307"/>
      <c r="C373" s="307"/>
      <c r="D373" s="307" t="s">
        <v>4004</v>
      </c>
      <c r="E373" s="307"/>
      <c r="F373" s="307"/>
      <c r="G373" s="91" t="s">
        <v>4004</v>
      </c>
      <c r="H373" s="91" t="s">
        <v>4005</v>
      </c>
      <c r="I373" s="91" t="s">
        <v>4006</v>
      </c>
      <c r="J373" s="91" t="s">
        <v>4007</v>
      </c>
      <c r="K373" s="91" t="s">
        <v>4008</v>
      </c>
      <c r="L373" s="91" t="s">
        <v>4009</v>
      </c>
    </row>
    <row r="374" spans="1:12" ht="12" customHeight="1" x14ac:dyDescent="0.3">
      <c r="A374" s="307" t="s">
        <v>4010</v>
      </c>
      <c r="B374" s="307"/>
      <c r="C374" s="307"/>
      <c r="D374" s="307" t="s">
        <v>4011</v>
      </c>
      <c r="E374" s="307"/>
      <c r="F374" s="307"/>
      <c r="G374" s="91" t="s">
        <v>4012</v>
      </c>
      <c r="H374" s="91" t="s">
        <v>4013</v>
      </c>
      <c r="I374" s="91" t="s">
        <v>4014</v>
      </c>
      <c r="J374" s="91" t="s">
        <v>4015</v>
      </c>
      <c r="K374" s="91" t="s">
        <v>4016</v>
      </c>
      <c r="L374" s="91" t="s">
        <v>4017</v>
      </c>
    </row>
    <row r="375" spans="1:12" ht="12" customHeight="1" x14ac:dyDescent="0.3">
      <c r="A375" s="307" t="s">
        <v>4018</v>
      </c>
      <c r="B375" s="307"/>
      <c r="C375" s="307"/>
      <c r="D375" s="307" t="s">
        <v>4019</v>
      </c>
      <c r="E375" s="307"/>
      <c r="F375" s="307"/>
      <c r="G375" s="91" t="s">
        <v>4020</v>
      </c>
      <c r="H375" s="91" t="s">
        <v>4021</v>
      </c>
      <c r="I375" s="91" t="s">
        <v>4022</v>
      </c>
      <c r="J375" s="91" t="s">
        <v>4023</v>
      </c>
      <c r="K375" s="91" t="s">
        <v>4024</v>
      </c>
      <c r="L375" s="91" t="s">
        <v>4025</v>
      </c>
    </row>
    <row r="376" spans="1:12" ht="12" customHeight="1" x14ac:dyDescent="0.3">
      <c r="A376" s="307" t="s">
        <v>4026</v>
      </c>
      <c r="B376" s="307"/>
      <c r="C376" s="307"/>
      <c r="D376" s="307" t="s">
        <v>4027</v>
      </c>
      <c r="E376" s="307"/>
      <c r="F376" s="307"/>
      <c r="G376" s="91" t="s">
        <v>4027</v>
      </c>
      <c r="H376" s="91" t="s">
        <v>4028</v>
      </c>
      <c r="I376" s="91" t="s">
        <v>4029</v>
      </c>
      <c r="J376" s="91" t="s">
        <v>4030</v>
      </c>
      <c r="K376" s="91" t="s">
        <v>4031</v>
      </c>
      <c r="L376" s="91" t="s">
        <v>4032</v>
      </c>
    </row>
    <row r="377" spans="1:12" ht="12" customHeight="1" x14ac:dyDescent="0.3">
      <c r="A377" s="307" t="s">
        <v>4033</v>
      </c>
      <c r="B377" s="307"/>
      <c r="C377" s="307"/>
      <c r="D377" s="307" t="s">
        <v>4034</v>
      </c>
      <c r="E377" s="307"/>
      <c r="F377" s="307"/>
      <c r="G377" s="91" t="s">
        <v>4035</v>
      </c>
      <c r="H377" s="91" t="s">
        <v>4036</v>
      </c>
      <c r="I377" s="91" t="s">
        <v>4037</v>
      </c>
      <c r="J377" s="91" t="s">
        <v>4038</v>
      </c>
      <c r="K377" s="91" t="s">
        <v>4039</v>
      </c>
      <c r="L377" s="91" t="s">
        <v>4040</v>
      </c>
    </row>
    <row r="378" spans="1:12" ht="12" customHeight="1" x14ac:dyDescent="0.3">
      <c r="A378" s="307" t="s">
        <v>4041</v>
      </c>
      <c r="B378" s="307"/>
      <c r="C378" s="307"/>
      <c r="D378" s="307" t="s">
        <v>4042</v>
      </c>
      <c r="E378" s="307"/>
      <c r="F378" s="307"/>
      <c r="G378" s="91" t="s">
        <v>4043</v>
      </c>
      <c r="H378" s="91" t="s">
        <v>4044</v>
      </c>
      <c r="I378" s="91" t="s">
        <v>4045</v>
      </c>
      <c r="J378" s="91" t="s">
        <v>4046</v>
      </c>
      <c r="K378" s="91" t="s">
        <v>4047</v>
      </c>
      <c r="L378" s="91" t="s">
        <v>4048</v>
      </c>
    </row>
    <row r="379" spans="1:12" ht="12" customHeight="1" x14ac:dyDescent="0.3">
      <c r="A379" s="307" t="s">
        <v>4049</v>
      </c>
      <c r="B379" s="307"/>
      <c r="C379" s="307"/>
      <c r="D379" s="307" t="s">
        <v>4050</v>
      </c>
      <c r="E379" s="307"/>
      <c r="F379" s="307"/>
      <c r="G379" s="91" t="s">
        <v>4050</v>
      </c>
      <c r="H379" s="91" t="s">
        <v>4051</v>
      </c>
      <c r="I379" s="91" t="s">
        <v>4052</v>
      </c>
      <c r="J379" s="91" t="s">
        <v>4053</v>
      </c>
      <c r="K379" s="91" t="s">
        <v>4054</v>
      </c>
      <c r="L379" s="91" t="s">
        <v>4055</v>
      </c>
    </row>
    <row r="380" spans="1:12" ht="12" customHeight="1" x14ac:dyDescent="0.3">
      <c r="A380" s="307" t="s">
        <v>4056</v>
      </c>
      <c r="B380" s="307"/>
      <c r="C380" s="307"/>
      <c r="D380" s="307" t="s">
        <v>4057</v>
      </c>
      <c r="E380" s="307"/>
      <c r="F380" s="307"/>
      <c r="G380" s="91" t="s">
        <v>4057</v>
      </c>
      <c r="H380" s="91" t="s">
        <v>4058</v>
      </c>
      <c r="I380" s="91" t="s">
        <v>4059</v>
      </c>
      <c r="J380" s="91" t="s">
        <v>4060</v>
      </c>
      <c r="K380" s="91" t="s">
        <v>4061</v>
      </c>
      <c r="L380" s="91" t="s">
        <v>4062</v>
      </c>
    </row>
    <row r="381" spans="1:12" ht="12" customHeight="1" x14ac:dyDescent="0.3">
      <c r="A381" s="307" t="s">
        <v>4063</v>
      </c>
      <c r="B381" s="307"/>
      <c r="C381" s="307"/>
      <c r="D381" s="307" t="s">
        <v>4064</v>
      </c>
      <c r="E381" s="307"/>
      <c r="F381" s="307"/>
      <c r="G381" s="91" t="s">
        <v>4064</v>
      </c>
      <c r="H381" s="91" t="s">
        <v>4065</v>
      </c>
      <c r="I381" s="91" t="s">
        <v>4066</v>
      </c>
      <c r="J381" s="91" t="s">
        <v>2151</v>
      </c>
      <c r="K381" s="91" t="s">
        <v>4067</v>
      </c>
      <c r="L381" s="91" t="s">
        <v>4068</v>
      </c>
    </row>
    <row r="382" spans="1:12" ht="12" customHeight="1" x14ac:dyDescent="0.3">
      <c r="A382" s="307" t="s">
        <v>4069</v>
      </c>
      <c r="B382" s="307"/>
      <c r="C382" s="307"/>
      <c r="D382" s="307" t="s">
        <v>4070</v>
      </c>
      <c r="E382" s="307"/>
      <c r="F382" s="307"/>
      <c r="G382" s="91" t="s">
        <v>4071</v>
      </c>
      <c r="H382" s="91" t="s">
        <v>4072</v>
      </c>
      <c r="I382" s="91" t="s">
        <v>4073</v>
      </c>
      <c r="J382" s="91" t="s">
        <v>4074</v>
      </c>
      <c r="K382" s="91" t="s">
        <v>4075</v>
      </c>
      <c r="L382" s="91" t="s">
        <v>4076</v>
      </c>
    </row>
    <row r="383" spans="1:12" ht="12" customHeight="1" x14ac:dyDescent="0.3">
      <c r="A383" s="307" t="s">
        <v>4077</v>
      </c>
      <c r="B383" s="307"/>
      <c r="C383" s="307"/>
      <c r="D383" s="307" t="s">
        <v>4078</v>
      </c>
      <c r="E383" s="307"/>
      <c r="F383" s="307"/>
      <c r="G383" s="91" t="s">
        <v>4078</v>
      </c>
      <c r="H383" s="91" t="s">
        <v>4079</v>
      </c>
      <c r="I383" s="91" t="s">
        <v>4080</v>
      </c>
      <c r="J383" s="91" t="s">
        <v>4081</v>
      </c>
      <c r="K383" s="91" t="s">
        <v>4082</v>
      </c>
      <c r="L383" s="91" t="s">
        <v>4083</v>
      </c>
    </row>
    <row r="384" spans="1:12" ht="12" customHeight="1" x14ac:dyDescent="0.3">
      <c r="A384" s="307" t="s">
        <v>4084</v>
      </c>
      <c r="B384" s="307"/>
      <c r="C384" s="307"/>
      <c r="D384" s="307" t="s">
        <v>4085</v>
      </c>
      <c r="E384" s="307"/>
      <c r="F384" s="307"/>
      <c r="G384" s="91" t="s">
        <v>4086</v>
      </c>
      <c r="H384" s="91" t="s">
        <v>4087</v>
      </c>
      <c r="I384" s="91" t="s">
        <v>4088</v>
      </c>
      <c r="J384" s="91" t="s">
        <v>4089</v>
      </c>
      <c r="K384" s="91" t="s">
        <v>4090</v>
      </c>
      <c r="L384" s="91" t="s">
        <v>4091</v>
      </c>
    </row>
    <row r="385" spans="1:12" ht="12" customHeight="1" x14ac:dyDescent="0.3">
      <c r="A385" s="307" t="s">
        <v>4092</v>
      </c>
      <c r="B385" s="307"/>
      <c r="C385" s="307"/>
      <c r="D385" s="307" t="s">
        <v>4093</v>
      </c>
      <c r="E385" s="307"/>
      <c r="F385" s="307"/>
      <c r="G385" s="91" t="s">
        <v>4093</v>
      </c>
      <c r="H385" s="91" t="s">
        <v>4094</v>
      </c>
      <c r="I385" s="91" t="s">
        <v>4095</v>
      </c>
      <c r="J385" s="91" t="s">
        <v>4096</v>
      </c>
      <c r="K385" s="91" t="s">
        <v>4097</v>
      </c>
      <c r="L385" s="91" t="s">
        <v>4098</v>
      </c>
    </row>
    <row r="386" spans="1:12" ht="12" customHeight="1" x14ac:dyDescent="0.3">
      <c r="A386" s="307" t="s">
        <v>4099</v>
      </c>
      <c r="B386" s="307"/>
      <c r="C386" s="307"/>
      <c r="D386" s="307" t="s">
        <v>4100</v>
      </c>
      <c r="E386" s="307"/>
      <c r="F386" s="307"/>
      <c r="G386" s="91" t="s">
        <v>4100</v>
      </c>
      <c r="H386" s="91" t="s">
        <v>4101</v>
      </c>
      <c r="I386" s="91" t="s">
        <v>4102</v>
      </c>
      <c r="J386" s="91" t="s">
        <v>4103</v>
      </c>
      <c r="K386" s="91" t="s">
        <v>4104</v>
      </c>
      <c r="L386" s="91" t="s">
        <v>4105</v>
      </c>
    </row>
    <row r="387" spans="1:12" ht="12" customHeight="1" x14ac:dyDescent="0.3">
      <c r="A387" s="307" t="s">
        <v>4106</v>
      </c>
      <c r="B387" s="307"/>
      <c r="C387" s="307"/>
      <c r="D387" s="307" t="s">
        <v>2171</v>
      </c>
      <c r="E387" s="307"/>
      <c r="F387" s="307"/>
      <c r="G387" s="91" t="s">
        <v>2171</v>
      </c>
      <c r="H387" s="91" t="s">
        <v>4107</v>
      </c>
      <c r="I387" s="91" t="s">
        <v>4108</v>
      </c>
      <c r="J387" s="91" t="s">
        <v>4109</v>
      </c>
      <c r="K387" s="91" t="s">
        <v>4110</v>
      </c>
      <c r="L387" s="91" t="s">
        <v>4111</v>
      </c>
    </row>
    <row r="388" spans="1:12" ht="12" customHeight="1" x14ac:dyDescent="0.3">
      <c r="A388" s="307" t="s">
        <v>4112</v>
      </c>
      <c r="B388" s="307"/>
      <c r="C388" s="307"/>
      <c r="D388" s="307" t="s">
        <v>4113</v>
      </c>
      <c r="E388" s="307"/>
      <c r="F388" s="307"/>
      <c r="G388" s="91" t="s">
        <v>4114</v>
      </c>
      <c r="H388" s="91" t="s">
        <v>4115</v>
      </c>
      <c r="I388" s="91" t="s">
        <v>4116</v>
      </c>
      <c r="J388" s="91" t="s">
        <v>4117</v>
      </c>
      <c r="K388" s="91" t="s">
        <v>1364</v>
      </c>
      <c r="L388" s="91" t="s">
        <v>4118</v>
      </c>
    </row>
    <row r="389" spans="1:12" ht="12" customHeight="1" x14ac:dyDescent="0.3">
      <c r="A389" s="307" t="s">
        <v>4119</v>
      </c>
      <c r="B389" s="307"/>
      <c r="C389" s="307"/>
      <c r="D389" s="307" t="s">
        <v>4120</v>
      </c>
      <c r="E389" s="307"/>
      <c r="F389" s="307"/>
      <c r="G389" s="91" t="s">
        <v>4120</v>
      </c>
      <c r="H389" s="91" t="s">
        <v>4121</v>
      </c>
      <c r="I389" s="91" t="s">
        <v>4122</v>
      </c>
      <c r="J389" s="91" t="s">
        <v>4122</v>
      </c>
      <c r="K389" s="91" t="s">
        <v>4123</v>
      </c>
      <c r="L389" s="91" t="s">
        <v>4124</v>
      </c>
    </row>
    <row r="390" spans="1:12" ht="12" customHeight="1" x14ac:dyDescent="0.3">
      <c r="A390" s="307" t="s">
        <v>4125</v>
      </c>
      <c r="B390" s="307"/>
      <c r="C390" s="307"/>
      <c r="D390" s="307" t="s">
        <v>4126</v>
      </c>
      <c r="E390" s="307"/>
      <c r="F390" s="307"/>
      <c r="G390" s="91" t="s">
        <v>4127</v>
      </c>
      <c r="H390" s="91" t="s">
        <v>4128</v>
      </c>
      <c r="I390" s="91" t="s">
        <v>4129</v>
      </c>
      <c r="J390" s="91" t="s">
        <v>4130</v>
      </c>
      <c r="K390" s="91" t="s">
        <v>4131</v>
      </c>
      <c r="L390" s="91" t="s">
        <v>4132</v>
      </c>
    </row>
    <row r="391" spans="1:12" ht="12" customHeight="1" x14ac:dyDescent="0.3">
      <c r="A391" s="307" t="s">
        <v>4133</v>
      </c>
      <c r="B391" s="307"/>
      <c r="C391" s="307"/>
      <c r="D391" s="307" t="s">
        <v>1681</v>
      </c>
      <c r="E391" s="307"/>
      <c r="F391" s="307"/>
      <c r="G391" s="91" t="s">
        <v>4134</v>
      </c>
      <c r="H391" s="91" t="s">
        <v>4135</v>
      </c>
      <c r="I391" s="91" t="s">
        <v>4136</v>
      </c>
      <c r="J391" s="91" t="s">
        <v>4137</v>
      </c>
      <c r="K391" s="91" t="s">
        <v>4138</v>
      </c>
      <c r="L391" s="91" t="s">
        <v>4139</v>
      </c>
    </row>
    <row r="392" spans="1:12" ht="12" customHeight="1" x14ac:dyDescent="0.3">
      <c r="A392" s="307" t="s">
        <v>4140</v>
      </c>
      <c r="B392" s="307"/>
      <c r="C392" s="307"/>
      <c r="D392" s="307" t="s">
        <v>4141</v>
      </c>
      <c r="E392" s="307"/>
      <c r="F392" s="307"/>
      <c r="G392" s="91" t="s">
        <v>4141</v>
      </c>
      <c r="H392" s="91" t="s">
        <v>4142</v>
      </c>
      <c r="I392" s="91" t="s">
        <v>4143</v>
      </c>
      <c r="J392" s="91" t="s">
        <v>4144</v>
      </c>
      <c r="K392" s="91" t="s">
        <v>4145</v>
      </c>
      <c r="L392" s="91" t="s">
        <v>4146</v>
      </c>
    </row>
    <row r="393" spans="1:12" ht="12" customHeight="1" x14ac:dyDescent="0.3">
      <c r="A393" s="307" t="s">
        <v>4147</v>
      </c>
      <c r="B393" s="307"/>
      <c r="C393" s="307"/>
      <c r="D393" s="307" t="s">
        <v>4148</v>
      </c>
      <c r="E393" s="307"/>
      <c r="F393" s="307"/>
      <c r="G393" s="91" t="s">
        <v>4148</v>
      </c>
      <c r="H393" s="91" t="s">
        <v>4149</v>
      </c>
      <c r="I393" s="91" t="s">
        <v>4150</v>
      </c>
      <c r="J393" s="91" t="s">
        <v>4151</v>
      </c>
      <c r="K393" s="91" t="s">
        <v>4152</v>
      </c>
      <c r="L393" s="91" t="s">
        <v>4153</v>
      </c>
    </row>
    <row r="394" spans="1:12" ht="12" customHeight="1" x14ac:dyDescent="0.3">
      <c r="A394" s="307" t="s">
        <v>4154</v>
      </c>
      <c r="B394" s="307"/>
      <c r="C394" s="307"/>
      <c r="D394" s="307" t="s">
        <v>4155</v>
      </c>
      <c r="E394" s="307"/>
      <c r="F394" s="307"/>
      <c r="G394" s="91" t="s">
        <v>4155</v>
      </c>
      <c r="H394" s="91" t="s">
        <v>4156</v>
      </c>
      <c r="I394" s="91" t="s">
        <v>4157</v>
      </c>
      <c r="J394" s="91" t="s">
        <v>4158</v>
      </c>
      <c r="K394" s="91" t="s">
        <v>4159</v>
      </c>
      <c r="L394" s="91" t="s">
        <v>4160</v>
      </c>
    </row>
    <row r="395" spans="1:12" ht="12" customHeight="1" x14ac:dyDescent="0.3">
      <c r="A395" s="307" t="s">
        <v>4161</v>
      </c>
      <c r="B395" s="307"/>
      <c r="C395" s="307"/>
      <c r="D395" s="307" t="s">
        <v>4162</v>
      </c>
      <c r="E395" s="307"/>
      <c r="F395" s="307"/>
      <c r="G395" s="91" t="s">
        <v>4163</v>
      </c>
      <c r="H395" s="91" t="s">
        <v>3939</v>
      </c>
      <c r="I395" s="91" t="s">
        <v>4164</v>
      </c>
      <c r="J395" s="91" t="s">
        <v>3941</v>
      </c>
      <c r="K395" s="91" t="s">
        <v>4165</v>
      </c>
      <c r="L395" s="91" t="s">
        <v>4166</v>
      </c>
    </row>
    <row r="396" spans="1:12" ht="12" customHeight="1" x14ac:dyDescent="0.3">
      <c r="A396" s="307" t="s">
        <v>4167</v>
      </c>
      <c r="B396" s="307"/>
      <c r="C396" s="307"/>
      <c r="D396" s="307" t="s">
        <v>4168</v>
      </c>
      <c r="E396" s="307"/>
      <c r="F396" s="307"/>
      <c r="G396" s="91" t="s">
        <v>4168</v>
      </c>
      <c r="H396" s="91" t="s">
        <v>4169</v>
      </c>
      <c r="I396" s="91" t="s">
        <v>4170</v>
      </c>
      <c r="J396" s="91" t="s">
        <v>4171</v>
      </c>
      <c r="K396" s="91" t="s">
        <v>4172</v>
      </c>
      <c r="L396" s="91" t="s">
        <v>4173</v>
      </c>
    </row>
    <row r="397" spans="1:12" ht="12" customHeight="1" x14ac:dyDescent="0.3">
      <c r="A397" s="307" t="s">
        <v>4174</v>
      </c>
      <c r="B397" s="307"/>
      <c r="C397" s="307"/>
      <c r="D397" s="307" t="s">
        <v>4175</v>
      </c>
      <c r="E397" s="307"/>
      <c r="F397" s="307"/>
      <c r="G397" s="91" t="s">
        <v>4175</v>
      </c>
      <c r="H397" s="91" t="s">
        <v>4176</v>
      </c>
      <c r="I397" s="91" t="s">
        <v>4177</v>
      </c>
      <c r="J397" s="91" t="s">
        <v>4178</v>
      </c>
      <c r="K397" s="91" t="s">
        <v>4179</v>
      </c>
      <c r="L397" s="91" t="s">
        <v>4180</v>
      </c>
    </row>
    <row r="398" spans="1:12" ht="12" customHeight="1" x14ac:dyDescent="0.3">
      <c r="A398" s="307" t="s">
        <v>4181</v>
      </c>
      <c r="B398" s="307"/>
      <c r="C398" s="307"/>
      <c r="D398" s="307" t="s">
        <v>4182</v>
      </c>
      <c r="E398" s="307"/>
      <c r="F398" s="307"/>
      <c r="G398" s="91" t="s">
        <v>4183</v>
      </c>
      <c r="H398" s="91" t="s">
        <v>4184</v>
      </c>
      <c r="I398" s="91" t="s">
        <v>4185</v>
      </c>
      <c r="J398" s="91" t="s">
        <v>4186</v>
      </c>
      <c r="K398" s="91" t="s">
        <v>4187</v>
      </c>
      <c r="L398" s="91" t="s">
        <v>4188</v>
      </c>
    </row>
    <row r="399" spans="1:12" ht="12" customHeight="1" x14ac:dyDescent="0.3">
      <c r="A399" s="307" t="s">
        <v>4189</v>
      </c>
      <c r="B399" s="307"/>
      <c r="C399" s="307"/>
      <c r="D399" s="307" t="s">
        <v>4190</v>
      </c>
      <c r="E399" s="307"/>
      <c r="F399" s="307"/>
      <c r="G399" s="91" t="s">
        <v>4190</v>
      </c>
      <c r="H399" s="91" t="s">
        <v>4191</v>
      </c>
      <c r="I399" s="91" t="s">
        <v>4192</v>
      </c>
      <c r="J399" s="91" t="s">
        <v>4193</v>
      </c>
      <c r="K399" s="91" t="s">
        <v>4194</v>
      </c>
      <c r="L399" s="91" t="s">
        <v>4195</v>
      </c>
    </row>
    <row r="400" spans="1:12" ht="12" customHeight="1" x14ac:dyDescent="0.3">
      <c r="A400" s="307" t="s">
        <v>4196</v>
      </c>
      <c r="B400" s="307"/>
      <c r="C400" s="307"/>
      <c r="D400" s="307" t="s">
        <v>4197</v>
      </c>
      <c r="E400" s="307"/>
      <c r="F400" s="307"/>
      <c r="G400" s="91" t="s">
        <v>4197</v>
      </c>
      <c r="H400" s="91" t="s">
        <v>4198</v>
      </c>
      <c r="I400" s="91" t="s">
        <v>4199</v>
      </c>
      <c r="J400" s="91" t="s">
        <v>4200</v>
      </c>
      <c r="K400" s="91" t="s">
        <v>4201</v>
      </c>
      <c r="L400" s="91" t="s">
        <v>4202</v>
      </c>
    </row>
    <row r="401" spans="1:12" ht="12" customHeight="1" x14ac:dyDescent="0.3">
      <c r="A401" s="307" t="s">
        <v>4203</v>
      </c>
      <c r="B401" s="307"/>
      <c r="C401" s="307"/>
      <c r="D401" s="307" t="s">
        <v>4204</v>
      </c>
      <c r="E401" s="307"/>
      <c r="F401" s="307"/>
      <c r="G401" s="91" t="s">
        <v>4204</v>
      </c>
      <c r="H401" s="91" t="s">
        <v>4205</v>
      </c>
      <c r="I401" s="91" t="s">
        <v>4206</v>
      </c>
      <c r="J401" s="91" t="s">
        <v>4207</v>
      </c>
      <c r="K401" s="91" t="s">
        <v>4208</v>
      </c>
      <c r="L401" s="91" t="s">
        <v>4209</v>
      </c>
    </row>
    <row r="402" spans="1:12" ht="12" customHeight="1" x14ac:dyDescent="0.3">
      <c r="A402" s="307" t="s">
        <v>4210</v>
      </c>
      <c r="B402" s="307"/>
      <c r="C402" s="307"/>
      <c r="D402" s="307" t="s">
        <v>2588</v>
      </c>
      <c r="E402" s="307"/>
      <c r="F402" s="307"/>
      <c r="G402" s="91" t="s">
        <v>2588</v>
      </c>
      <c r="H402" s="91" t="s">
        <v>4211</v>
      </c>
      <c r="I402" s="91" t="s">
        <v>4212</v>
      </c>
      <c r="J402" s="91" t="s">
        <v>4213</v>
      </c>
      <c r="K402" s="91" t="s">
        <v>4214</v>
      </c>
      <c r="L402" s="91" t="s">
        <v>4215</v>
      </c>
    </row>
    <row r="403" spans="1:12" ht="12" customHeight="1" x14ac:dyDescent="0.3">
      <c r="A403" s="307" t="s">
        <v>4216</v>
      </c>
      <c r="B403" s="307"/>
      <c r="C403" s="307"/>
      <c r="D403" s="307" t="s">
        <v>4217</v>
      </c>
      <c r="E403" s="307"/>
      <c r="F403" s="307"/>
      <c r="G403" s="91" t="s">
        <v>4217</v>
      </c>
      <c r="H403" s="91" t="s">
        <v>4218</v>
      </c>
      <c r="I403" s="91" t="s">
        <v>4219</v>
      </c>
      <c r="J403" s="91" t="s">
        <v>4220</v>
      </c>
      <c r="K403" s="91" t="s">
        <v>4221</v>
      </c>
      <c r="L403" s="91" t="s">
        <v>4222</v>
      </c>
    </row>
    <row r="404" spans="1:12" ht="12" customHeight="1" x14ac:dyDescent="0.3">
      <c r="A404" s="307" t="s">
        <v>4223</v>
      </c>
      <c r="B404" s="307"/>
      <c r="C404" s="307"/>
      <c r="D404" s="307" t="s">
        <v>4224</v>
      </c>
      <c r="E404" s="307"/>
      <c r="F404" s="307"/>
      <c r="G404" s="91" t="s">
        <v>4225</v>
      </c>
      <c r="H404" s="91" t="s">
        <v>4226</v>
      </c>
      <c r="I404" s="91" t="s">
        <v>4227</v>
      </c>
      <c r="J404" s="91" t="s">
        <v>4228</v>
      </c>
      <c r="K404" s="91" t="s">
        <v>4229</v>
      </c>
      <c r="L404" s="91" t="s">
        <v>4230</v>
      </c>
    </row>
    <row r="405" spans="1:12" ht="12" customHeight="1" x14ac:dyDescent="0.3">
      <c r="A405" s="307" t="s">
        <v>4231</v>
      </c>
      <c r="B405" s="307"/>
      <c r="C405" s="307"/>
      <c r="D405" s="307" t="s">
        <v>4232</v>
      </c>
      <c r="E405" s="307"/>
      <c r="F405" s="307"/>
      <c r="G405" s="91" t="s">
        <v>4232</v>
      </c>
      <c r="H405" s="91" t="s">
        <v>4233</v>
      </c>
      <c r="I405" s="91" t="s">
        <v>4234</v>
      </c>
      <c r="J405" s="91" t="s">
        <v>4235</v>
      </c>
      <c r="K405" s="91" t="s">
        <v>4236</v>
      </c>
      <c r="L405" s="91" t="s">
        <v>4237</v>
      </c>
    </row>
    <row r="406" spans="1:12" ht="12" customHeight="1" x14ac:dyDescent="0.3">
      <c r="A406" s="307" t="s">
        <v>4238</v>
      </c>
      <c r="B406" s="307"/>
      <c r="C406" s="307"/>
      <c r="D406" s="307" t="s">
        <v>4239</v>
      </c>
      <c r="E406" s="307"/>
      <c r="F406" s="307"/>
      <c r="G406" s="91" t="s">
        <v>2789</v>
      </c>
      <c r="H406" s="91" t="s">
        <v>4240</v>
      </c>
      <c r="I406" s="91" t="s">
        <v>4241</v>
      </c>
      <c r="J406" s="91" t="s">
        <v>4242</v>
      </c>
      <c r="K406" s="91" t="s">
        <v>4243</v>
      </c>
      <c r="L406" s="91" t="s">
        <v>4244</v>
      </c>
    </row>
    <row r="407" spans="1:12" ht="12" customHeight="1" x14ac:dyDescent="0.3">
      <c r="A407" s="307" t="s">
        <v>4245</v>
      </c>
      <c r="B407" s="307"/>
      <c r="C407" s="307"/>
      <c r="D407" s="307" t="s">
        <v>4246</v>
      </c>
      <c r="E407" s="307"/>
      <c r="F407" s="307"/>
      <c r="G407" s="91" t="s">
        <v>4247</v>
      </c>
      <c r="H407" s="91" t="s">
        <v>4248</v>
      </c>
      <c r="I407" s="91" t="s">
        <v>4249</v>
      </c>
      <c r="J407" s="91" t="s">
        <v>4121</v>
      </c>
      <c r="K407" s="91" t="s">
        <v>4250</v>
      </c>
      <c r="L407" s="91" t="s">
        <v>4251</v>
      </c>
    </row>
    <row r="408" spans="1:12" ht="12" customHeight="1" x14ac:dyDescent="0.3">
      <c r="A408" s="307" t="s">
        <v>4252</v>
      </c>
      <c r="B408" s="307"/>
      <c r="C408" s="307"/>
      <c r="D408" s="307" t="s">
        <v>4253</v>
      </c>
      <c r="E408" s="307"/>
      <c r="F408" s="307"/>
      <c r="G408" s="91" t="s">
        <v>4254</v>
      </c>
      <c r="H408" s="91" t="s">
        <v>4255</v>
      </c>
      <c r="I408" s="91" t="s">
        <v>4256</v>
      </c>
      <c r="J408" s="91" t="s">
        <v>4257</v>
      </c>
      <c r="K408" s="91" t="s">
        <v>4258</v>
      </c>
      <c r="L408" s="91" t="s">
        <v>4259</v>
      </c>
    </row>
    <row r="409" spans="1:12" ht="12" customHeight="1" x14ac:dyDescent="0.3">
      <c r="A409" s="307" t="s">
        <v>4260</v>
      </c>
      <c r="B409" s="307"/>
      <c r="C409" s="307"/>
      <c r="D409" s="307" t="s">
        <v>4261</v>
      </c>
      <c r="E409" s="307"/>
      <c r="F409" s="307"/>
      <c r="G409" s="91" t="s">
        <v>4261</v>
      </c>
      <c r="H409" s="91" t="s">
        <v>4262</v>
      </c>
      <c r="I409" s="91" t="s">
        <v>4263</v>
      </c>
      <c r="J409" s="91" t="s">
        <v>4264</v>
      </c>
      <c r="K409" s="91" t="s">
        <v>4265</v>
      </c>
      <c r="L409" s="91" t="s">
        <v>4266</v>
      </c>
    </row>
    <row r="410" spans="1:12" ht="12" customHeight="1" x14ac:dyDescent="0.3">
      <c r="A410" s="307" t="s">
        <v>4267</v>
      </c>
      <c r="B410" s="307"/>
      <c r="C410" s="307"/>
      <c r="D410" s="307" t="s">
        <v>4268</v>
      </c>
      <c r="E410" s="307"/>
      <c r="F410" s="307"/>
      <c r="G410" s="91" t="s">
        <v>4268</v>
      </c>
      <c r="H410" s="91" t="s">
        <v>4269</v>
      </c>
      <c r="I410" s="91" t="s">
        <v>4270</v>
      </c>
      <c r="J410" s="91" t="s">
        <v>4271</v>
      </c>
      <c r="K410" s="91" t="s">
        <v>4272</v>
      </c>
      <c r="L410" s="91" t="s">
        <v>3397</v>
      </c>
    </row>
    <row r="411" spans="1:12" ht="12" customHeight="1" x14ac:dyDescent="0.3">
      <c r="A411" s="307" t="s">
        <v>4273</v>
      </c>
      <c r="B411" s="307"/>
      <c r="C411" s="307"/>
      <c r="D411" s="307" t="s">
        <v>4274</v>
      </c>
      <c r="E411" s="307"/>
      <c r="F411" s="307"/>
      <c r="G411" s="91" t="s">
        <v>4274</v>
      </c>
      <c r="H411" s="91" t="s">
        <v>4275</v>
      </c>
      <c r="I411" s="91" t="s">
        <v>4276</v>
      </c>
      <c r="J411" s="91" t="s">
        <v>4277</v>
      </c>
      <c r="K411" s="91" t="s">
        <v>4278</v>
      </c>
      <c r="L411" s="91" t="s">
        <v>4279</v>
      </c>
    </row>
    <row r="412" spans="1:12" ht="12" customHeight="1" x14ac:dyDescent="0.3">
      <c r="A412" s="307" t="s">
        <v>4280</v>
      </c>
      <c r="B412" s="307"/>
      <c r="C412" s="307"/>
      <c r="D412" s="307" t="s">
        <v>4281</v>
      </c>
      <c r="E412" s="307"/>
      <c r="F412" s="307"/>
      <c r="G412" s="91" t="s">
        <v>4281</v>
      </c>
      <c r="H412" s="91" t="s">
        <v>4282</v>
      </c>
      <c r="I412" s="91" t="s">
        <v>4283</v>
      </c>
      <c r="J412" s="91" t="s">
        <v>4284</v>
      </c>
      <c r="K412" s="91" t="s">
        <v>4285</v>
      </c>
      <c r="L412" s="91" t="s">
        <v>4286</v>
      </c>
    </row>
    <row r="413" spans="1:12" ht="12" customHeight="1" x14ac:dyDescent="0.3">
      <c r="A413" s="307" t="s">
        <v>4287</v>
      </c>
      <c r="B413" s="307"/>
      <c r="C413" s="307"/>
      <c r="D413" s="307" t="s">
        <v>4288</v>
      </c>
      <c r="E413" s="307"/>
      <c r="F413" s="307"/>
      <c r="G413" s="91" t="s">
        <v>4288</v>
      </c>
      <c r="H413" s="91" t="s">
        <v>4289</v>
      </c>
      <c r="I413" s="91" t="s">
        <v>4290</v>
      </c>
      <c r="J413" s="91" t="s">
        <v>4291</v>
      </c>
      <c r="K413" s="91" t="s">
        <v>4292</v>
      </c>
      <c r="L413" s="91" t="s">
        <v>4293</v>
      </c>
    </row>
    <row r="414" spans="1:12" ht="12" customHeight="1" x14ac:dyDescent="0.3">
      <c r="A414" s="307" t="s">
        <v>4294</v>
      </c>
      <c r="B414" s="307"/>
      <c r="C414" s="307"/>
      <c r="D414" s="307" t="s">
        <v>4295</v>
      </c>
      <c r="E414" s="307"/>
      <c r="F414" s="307"/>
      <c r="G414" s="91" t="s">
        <v>4295</v>
      </c>
      <c r="H414" s="91" t="s">
        <v>4296</v>
      </c>
      <c r="I414" s="91" t="s">
        <v>4297</v>
      </c>
      <c r="J414" s="91" t="s">
        <v>4298</v>
      </c>
      <c r="K414" s="91" t="s">
        <v>4299</v>
      </c>
      <c r="L414" s="91" t="s">
        <v>4300</v>
      </c>
    </row>
    <row r="415" spans="1:12" ht="12" customHeight="1" x14ac:dyDescent="0.3">
      <c r="A415" s="307" t="s">
        <v>4301</v>
      </c>
      <c r="B415" s="307"/>
      <c r="C415" s="307"/>
      <c r="D415" s="307" t="s">
        <v>4302</v>
      </c>
      <c r="E415" s="307"/>
      <c r="F415" s="307"/>
      <c r="G415" s="91" t="s">
        <v>4303</v>
      </c>
      <c r="H415" s="91" t="s">
        <v>4304</v>
      </c>
      <c r="I415" s="91" t="s">
        <v>4305</v>
      </c>
      <c r="J415" s="91" t="s">
        <v>4306</v>
      </c>
      <c r="K415" s="91" t="s">
        <v>4307</v>
      </c>
      <c r="L415" s="91" t="s">
        <v>4308</v>
      </c>
    </row>
    <row r="416" spans="1:12" ht="12" customHeight="1" x14ac:dyDescent="0.3">
      <c r="A416" s="307" t="s">
        <v>4309</v>
      </c>
      <c r="B416" s="307"/>
      <c r="C416" s="307"/>
      <c r="D416" s="307" t="s">
        <v>4310</v>
      </c>
      <c r="E416" s="307"/>
      <c r="F416" s="307"/>
      <c r="G416" s="91" t="s">
        <v>4311</v>
      </c>
      <c r="H416" s="91" t="s">
        <v>4312</v>
      </c>
      <c r="I416" s="91" t="s">
        <v>4313</v>
      </c>
      <c r="J416" s="91" t="s">
        <v>4314</v>
      </c>
      <c r="K416" s="91" t="s">
        <v>4315</v>
      </c>
      <c r="L416" s="91" t="s">
        <v>4316</v>
      </c>
    </row>
    <row r="417" spans="1:12" ht="12" customHeight="1" x14ac:dyDescent="0.3">
      <c r="A417" s="307" t="s">
        <v>4317</v>
      </c>
      <c r="B417" s="307"/>
      <c r="C417" s="307"/>
      <c r="D417" s="307" t="s">
        <v>4318</v>
      </c>
      <c r="E417" s="307"/>
      <c r="F417" s="307"/>
      <c r="G417" s="91" t="s">
        <v>4318</v>
      </c>
      <c r="H417" s="91" t="s">
        <v>4319</v>
      </c>
      <c r="I417" s="91" t="s">
        <v>4320</v>
      </c>
      <c r="J417" s="91" t="s">
        <v>4321</v>
      </c>
      <c r="K417" s="91" t="s">
        <v>4322</v>
      </c>
      <c r="L417" s="91" t="s">
        <v>4235</v>
      </c>
    </row>
    <row r="418" spans="1:12" ht="12" customHeight="1" x14ac:dyDescent="0.3">
      <c r="A418" s="307" t="s">
        <v>4323</v>
      </c>
      <c r="B418" s="307"/>
      <c r="C418" s="307"/>
      <c r="D418" s="307" t="s">
        <v>4324</v>
      </c>
      <c r="E418" s="307"/>
      <c r="F418" s="307"/>
      <c r="G418" s="91" t="s">
        <v>4325</v>
      </c>
      <c r="H418" s="91" t="s">
        <v>4326</v>
      </c>
      <c r="I418" s="91" t="s">
        <v>4327</v>
      </c>
      <c r="J418" s="91" t="s">
        <v>4328</v>
      </c>
      <c r="K418" s="91" t="s">
        <v>4329</v>
      </c>
      <c r="L418" s="91" t="s">
        <v>4330</v>
      </c>
    </row>
    <row r="419" spans="1:12" ht="12" customHeight="1" x14ac:dyDescent="0.3">
      <c r="A419" s="307" t="s">
        <v>4331</v>
      </c>
      <c r="B419" s="307"/>
      <c r="C419" s="307"/>
      <c r="D419" s="307" t="s">
        <v>2606</v>
      </c>
      <c r="E419" s="307"/>
      <c r="F419" s="307"/>
      <c r="G419" s="91" t="s">
        <v>2606</v>
      </c>
      <c r="H419" s="91" t="s">
        <v>4332</v>
      </c>
      <c r="I419" s="91" t="s">
        <v>4333</v>
      </c>
      <c r="J419" s="91" t="s">
        <v>4334</v>
      </c>
      <c r="K419" s="91" t="s">
        <v>4335</v>
      </c>
      <c r="L419" s="91" t="s">
        <v>4336</v>
      </c>
    </row>
    <row r="420" spans="1:12" ht="12" customHeight="1" x14ac:dyDescent="0.3">
      <c r="A420" s="307" t="s">
        <v>4337</v>
      </c>
      <c r="B420" s="307"/>
      <c r="C420" s="307"/>
      <c r="D420" s="307" t="s">
        <v>4338</v>
      </c>
      <c r="E420" s="307"/>
      <c r="F420" s="307"/>
      <c r="G420" s="91" t="s">
        <v>4338</v>
      </c>
      <c r="H420" s="91" t="s">
        <v>4339</v>
      </c>
      <c r="I420" s="91" t="s">
        <v>4340</v>
      </c>
      <c r="J420" s="91" t="s">
        <v>4341</v>
      </c>
      <c r="K420" s="91" t="s">
        <v>4342</v>
      </c>
      <c r="L420" s="91" t="s">
        <v>4343</v>
      </c>
    </row>
    <row r="421" spans="1:12" ht="12" customHeight="1" x14ac:dyDescent="0.3">
      <c r="A421" s="307" t="s">
        <v>4344</v>
      </c>
      <c r="B421" s="307"/>
      <c r="C421" s="307"/>
      <c r="D421" s="307" t="s">
        <v>4345</v>
      </c>
      <c r="E421" s="307"/>
      <c r="F421" s="307"/>
      <c r="G421" s="91" t="s">
        <v>4345</v>
      </c>
      <c r="H421" s="91" t="s">
        <v>4346</v>
      </c>
      <c r="I421" s="91" t="s">
        <v>4347</v>
      </c>
      <c r="J421" s="91" t="s">
        <v>4348</v>
      </c>
      <c r="K421" s="91" t="s">
        <v>4349</v>
      </c>
      <c r="L421" s="91" t="s">
        <v>4350</v>
      </c>
    </row>
    <row r="422" spans="1:12" ht="12" customHeight="1" x14ac:dyDescent="0.3">
      <c r="A422" s="307" t="s">
        <v>4351</v>
      </c>
      <c r="B422" s="307"/>
      <c r="C422" s="307"/>
      <c r="D422" s="307" t="s">
        <v>4352</v>
      </c>
      <c r="E422" s="307"/>
      <c r="F422" s="307"/>
      <c r="G422" s="91" t="s">
        <v>4353</v>
      </c>
      <c r="H422" s="91" t="s">
        <v>4354</v>
      </c>
      <c r="I422" s="91" t="s">
        <v>4355</v>
      </c>
      <c r="J422" s="91" t="s">
        <v>4356</v>
      </c>
      <c r="K422" s="91" t="s">
        <v>4357</v>
      </c>
      <c r="L422" s="91" t="s">
        <v>4358</v>
      </c>
    </row>
    <row r="423" spans="1:12" ht="12" customHeight="1" x14ac:dyDescent="0.3">
      <c r="A423" s="307" t="s">
        <v>4359</v>
      </c>
      <c r="B423" s="307"/>
      <c r="C423" s="307"/>
      <c r="D423" s="307" t="s">
        <v>4360</v>
      </c>
      <c r="E423" s="307"/>
      <c r="F423" s="307"/>
      <c r="G423" s="91" t="s">
        <v>4360</v>
      </c>
      <c r="H423" s="91" t="s">
        <v>1979</v>
      </c>
      <c r="I423" s="91" t="s">
        <v>4361</v>
      </c>
      <c r="J423" s="91" t="s">
        <v>4362</v>
      </c>
      <c r="K423" s="91" t="s">
        <v>4363</v>
      </c>
      <c r="L423" s="91" t="s">
        <v>4362</v>
      </c>
    </row>
    <row r="424" spans="1:12" ht="12" customHeight="1" x14ac:dyDescent="0.3">
      <c r="A424" s="307" t="s">
        <v>4364</v>
      </c>
      <c r="B424" s="307"/>
      <c r="C424" s="307"/>
      <c r="D424" s="307" t="s">
        <v>4365</v>
      </c>
      <c r="E424" s="307"/>
      <c r="F424" s="307"/>
      <c r="G424" s="91" t="s">
        <v>4366</v>
      </c>
      <c r="H424" s="91" t="s">
        <v>4367</v>
      </c>
      <c r="I424" s="91" t="s">
        <v>4368</v>
      </c>
      <c r="J424" s="91" t="s">
        <v>4369</v>
      </c>
      <c r="K424" s="91" t="s">
        <v>4370</v>
      </c>
      <c r="L424" s="91" t="s">
        <v>4371</v>
      </c>
    </row>
    <row r="425" spans="1:12" ht="12" customHeight="1" x14ac:dyDescent="0.3">
      <c r="A425" s="307" t="s">
        <v>4372</v>
      </c>
      <c r="B425" s="307"/>
      <c r="C425" s="307"/>
      <c r="D425" s="307" t="s">
        <v>4373</v>
      </c>
      <c r="E425" s="307"/>
      <c r="F425" s="307"/>
      <c r="G425" s="91" t="s">
        <v>4373</v>
      </c>
      <c r="H425" s="91" t="s">
        <v>4374</v>
      </c>
      <c r="I425" s="91" t="s">
        <v>4375</v>
      </c>
      <c r="J425" s="91" t="s">
        <v>4376</v>
      </c>
      <c r="K425" s="91" t="s">
        <v>4377</v>
      </c>
      <c r="L425" s="91" t="s">
        <v>4378</v>
      </c>
    </row>
    <row r="426" spans="1:12" ht="12" customHeight="1" x14ac:dyDescent="0.3">
      <c r="A426" s="307" t="s">
        <v>4379</v>
      </c>
      <c r="B426" s="307"/>
      <c r="C426" s="307"/>
      <c r="D426" s="307" t="s">
        <v>4380</v>
      </c>
      <c r="E426" s="307"/>
      <c r="F426" s="307"/>
      <c r="G426" s="91" t="s">
        <v>4381</v>
      </c>
      <c r="H426" s="91" t="s">
        <v>4382</v>
      </c>
      <c r="I426" s="91" t="s">
        <v>4383</v>
      </c>
      <c r="J426" s="91" t="s">
        <v>4384</v>
      </c>
      <c r="K426" s="91" t="s">
        <v>4385</v>
      </c>
      <c r="L426" s="91" t="s">
        <v>4386</v>
      </c>
    </row>
    <row r="427" spans="1:12" ht="12" customHeight="1" x14ac:dyDescent="0.3">
      <c r="A427" s="307" t="s">
        <v>4387</v>
      </c>
      <c r="B427" s="307"/>
      <c r="C427" s="307"/>
      <c r="D427" s="307" t="s">
        <v>4388</v>
      </c>
      <c r="E427" s="307"/>
      <c r="F427" s="307"/>
      <c r="G427" s="91" t="s">
        <v>4388</v>
      </c>
      <c r="H427" s="91" t="s">
        <v>4389</v>
      </c>
      <c r="I427" s="91" t="s">
        <v>4390</v>
      </c>
      <c r="J427" s="91" t="s">
        <v>4391</v>
      </c>
      <c r="K427" s="91" t="s">
        <v>4392</v>
      </c>
      <c r="L427" s="91" t="s">
        <v>4393</v>
      </c>
    </row>
    <row r="428" spans="1:12" ht="12" customHeight="1" x14ac:dyDescent="0.3">
      <c r="A428" s="307" t="s">
        <v>4394</v>
      </c>
      <c r="B428" s="307"/>
      <c r="C428" s="307"/>
      <c r="D428" s="307" t="s">
        <v>4395</v>
      </c>
      <c r="E428" s="307"/>
      <c r="F428" s="307"/>
      <c r="G428" s="91" t="s">
        <v>4395</v>
      </c>
      <c r="H428" s="91" t="s">
        <v>4396</v>
      </c>
      <c r="I428" s="91" t="s">
        <v>4397</v>
      </c>
      <c r="J428" s="91" t="s">
        <v>4398</v>
      </c>
      <c r="K428" s="91" t="s">
        <v>4399</v>
      </c>
      <c r="L428" s="91" t="s">
        <v>4400</v>
      </c>
    </row>
    <row r="429" spans="1:12" ht="12" customHeight="1" x14ac:dyDescent="0.3">
      <c r="A429" s="307" t="s">
        <v>4401</v>
      </c>
      <c r="B429" s="307"/>
      <c r="C429" s="307"/>
      <c r="D429" s="307" t="s">
        <v>4402</v>
      </c>
      <c r="E429" s="307"/>
      <c r="F429" s="307"/>
      <c r="G429" s="91" t="s">
        <v>4402</v>
      </c>
      <c r="H429" s="91" t="s">
        <v>4403</v>
      </c>
      <c r="I429" s="91" t="s">
        <v>4404</v>
      </c>
      <c r="J429" s="91" t="s">
        <v>4405</v>
      </c>
      <c r="K429" s="91" t="s">
        <v>4406</v>
      </c>
      <c r="L429" s="91" t="s">
        <v>4407</v>
      </c>
    </row>
    <row r="430" spans="1:12" ht="12" customHeight="1" x14ac:dyDescent="0.3">
      <c r="A430" s="307" t="s">
        <v>4408</v>
      </c>
      <c r="B430" s="307"/>
      <c r="C430" s="307"/>
      <c r="D430" s="307" t="s">
        <v>4409</v>
      </c>
      <c r="E430" s="307"/>
      <c r="F430" s="307"/>
      <c r="G430" s="91" t="s">
        <v>4409</v>
      </c>
      <c r="H430" s="91" t="s">
        <v>4410</v>
      </c>
      <c r="I430" s="91" t="s">
        <v>3812</v>
      </c>
      <c r="J430" s="91" t="s">
        <v>4411</v>
      </c>
      <c r="K430" s="91" t="s">
        <v>4412</v>
      </c>
      <c r="L430" s="91" t="s">
        <v>4413</v>
      </c>
    </row>
    <row r="431" spans="1:12" ht="12" customHeight="1" x14ac:dyDescent="0.3">
      <c r="A431" s="307" t="s">
        <v>4414</v>
      </c>
      <c r="B431" s="307"/>
      <c r="C431" s="307"/>
      <c r="D431" s="307" t="s">
        <v>4415</v>
      </c>
      <c r="E431" s="307"/>
      <c r="F431" s="307"/>
      <c r="G431" s="91" t="s">
        <v>4415</v>
      </c>
      <c r="H431" s="91" t="s">
        <v>4416</v>
      </c>
      <c r="I431" s="91" t="s">
        <v>4417</v>
      </c>
      <c r="J431" s="91" t="s">
        <v>4418</v>
      </c>
      <c r="K431" s="91" t="s">
        <v>4419</v>
      </c>
      <c r="L431" s="91" t="s">
        <v>4420</v>
      </c>
    </row>
    <row r="432" spans="1:12" ht="12" customHeight="1" x14ac:dyDescent="0.3">
      <c r="A432" s="307" t="s">
        <v>4421</v>
      </c>
      <c r="B432" s="307"/>
      <c r="C432" s="307"/>
      <c r="D432" s="307" t="s">
        <v>4422</v>
      </c>
      <c r="E432" s="307"/>
      <c r="F432" s="307"/>
      <c r="G432" s="91" t="s">
        <v>4422</v>
      </c>
      <c r="H432" s="91" t="s">
        <v>4423</v>
      </c>
      <c r="I432" s="91" t="s">
        <v>4424</v>
      </c>
      <c r="J432" s="91" t="s">
        <v>4425</v>
      </c>
      <c r="K432" s="91" t="s">
        <v>4426</v>
      </c>
      <c r="L432" s="91" t="s">
        <v>4427</v>
      </c>
    </row>
    <row r="433" spans="1:12" ht="12" customHeight="1" x14ac:dyDescent="0.3">
      <c r="A433" s="307" t="s">
        <v>4428</v>
      </c>
      <c r="B433" s="307"/>
      <c r="C433" s="307"/>
      <c r="D433" s="307" t="s">
        <v>4429</v>
      </c>
      <c r="E433" s="307"/>
      <c r="F433" s="307"/>
      <c r="G433" s="91" t="s">
        <v>4429</v>
      </c>
      <c r="H433" s="91" t="s">
        <v>4430</v>
      </c>
      <c r="I433" s="91" t="s">
        <v>4431</v>
      </c>
      <c r="J433" s="91" t="s">
        <v>4432</v>
      </c>
      <c r="K433" s="91" t="s">
        <v>4433</v>
      </c>
      <c r="L433" s="91" t="s">
        <v>4434</v>
      </c>
    </row>
    <row r="434" spans="1:12" ht="12" customHeight="1" x14ac:dyDescent="0.3">
      <c r="A434" s="307" t="s">
        <v>4435</v>
      </c>
      <c r="B434" s="307"/>
      <c r="C434" s="307"/>
      <c r="D434" s="307" t="s">
        <v>4436</v>
      </c>
      <c r="E434" s="307"/>
      <c r="F434" s="307"/>
      <c r="G434" s="91" t="s">
        <v>4436</v>
      </c>
      <c r="H434" s="91" t="s">
        <v>4437</v>
      </c>
      <c r="I434" s="91" t="s">
        <v>4438</v>
      </c>
      <c r="J434" s="91" t="s">
        <v>4439</v>
      </c>
      <c r="K434" s="91" t="s">
        <v>4440</v>
      </c>
      <c r="L434" s="91" t="s">
        <v>4441</v>
      </c>
    </row>
    <row r="435" spans="1:12" ht="12" customHeight="1" x14ac:dyDescent="0.3">
      <c r="A435" s="307" t="s">
        <v>4442</v>
      </c>
      <c r="B435" s="307"/>
      <c r="C435" s="307"/>
      <c r="D435" s="307" t="s">
        <v>4443</v>
      </c>
      <c r="E435" s="307"/>
      <c r="F435" s="307"/>
      <c r="G435" s="91" t="s">
        <v>4444</v>
      </c>
      <c r="H435" s="91" t="s">
        <v>4445</v>
      </c>
      <c r="I435" s="91" t="s">
        <v>4446</v>
      </c>
      <c r="J435" s="91" t="s">
        <v>4447</v>
      </c>
      <c r="K435" s="91" t="s">
        <v>4448</v>
      </c>
      <c r="L435" s="91" t="s">
        <v>4449</v>
      </c>
    </row>
    <row r="436" spans="1:12" ht="12" customHeight="1" x14ac:dyDescent="0.3">
      <c r="A436" s="307" t="s">
        <v>4450</v>
      </c>
      <c r="B436" s="307"/>
      <c r="C436" s="307"/>
      <c r="D436" s="307" t="s">
        <v>4451</v>
      </c>
      <c r="E436" s="307"/>
      <c r="F436" s="307"/>
      <c r="G436" s="91" t="s">
        <v>4451</v>
      </c>
      <c r="H436" s="91" t="s">
        <v>4452</v>
      </c>
      <c r="I436" s="91" t="s">
        <v>4453</v>
      </c>
      <c r="J436" s="91" t="s">
        <v>4454</v>
      </c>
      <c r="K436" s="91" t="s">
        <v>4455</v>
      </c>
      <c r="L436" s="91" t="s">
        <v>4456</v>
      </c>
    </row>
    <row r="437" spans="1:12" ht="12" customHeight="1" x14ac:dyDescent="0.3">
      <c r="A437" s="307" t="s">
        <v>4457</v>
      </c>
      <c r="B437" s="307"/>
      <c r="C437" s="307"/>
      <c r="D437" s="307" t="s">
        <v>4458</v>
      </c>
      <c r="E437" s="307"/>
      <c r="F437" s="307"/>
      <c r="G437" s="91" t="s">
        <v>4459</v>
      </c>
      <c r="H437" s="91" t="s">
        <v>4460</v>
      </c>
      <c r="I437" s="91" t="s">
        <v>4461</v>
      </c>
      <c r="J437" s="91" t="s">
        <v>4462</v>
      </c>
      <c r="K437" s="91" t="s">
        <v>4463</v>
      </c>
      <c r="L437" s="91" t="s">
        <v>4464</v>
      </c>
    </row>
    <row r="438" spans="1:12" ht="12" customHeight="1" x14ac:dyDescent="0.3">
      <c r="A438" s="307" t="s">
        <v>4465</v>
      </c>
      <c r="B438" s="307"/>
      <c r="C438" s="307"/>
      <c r="D438" s="307" t="s">
        <v>4466</v>
      </c>
      <c r="E438" s="307"/>
      <c r="F438" s="307"/>
      <c r="G438" s="91" t="s">
        <v>4467</v>
      </c>
      <c r="H438" s="91" t="s">
        <v>4468</v>
      </c>
      <c r="I438" s="91" t="s">
        <v>4469</v>
      </c>
      <c r="J438" s="91" t="s">
        <v>4470</v>
      </c>
      <c r="K438" s="91" t="s">
        <v>4471</v>
      </c>
      <c r="L438" s="91" t="s">
        <v>4472</v>
      </c>
    </row>
    <row r="439" spans="1:12" ht="12" customHeight="1" x14ac:dyDescent="0.3">
      <c r="A439" s="307" t="s">
        <v>4473</v>
      </c>
      <c r="B439" s="307"/>
      <c r="C439" s="307"/>
      <c r="D439" s="307" t="s">
        <v>1451</v>
      </c>
      <c r="E439" s="307"/>
      <c r="F439" s="307"/>
      <c r="G439" s="91" t="s">
        <v>1451</v>
      </c>
      <c r="H439" s="91" t="s">
        <v>4474</v>
      </c>
      <c r="I439" s="91" t="s">
        <v>4475</v>
      </c>
      <c r="J439" s="91" t="s">
        <v>4476</v>
      </c>
      <c r="K439" s="91" t="s">
        <v>4477</v>
      </c>
      <c r="L439" s="91" t="s">
        <v>4478</v>
      </c>
    </row>
    <row r="440" spans="1:12" ht="12" customHeight="1" x14ac:dyDescent="0.3">
      <c r="A440" s="307" t="s">
        <v>4479</v>
      </c>
      <c r="B440" s="307"/>
      <c r="C440" s="307"/>
      <c r="D440" s="307" t="s">
        <v>4480</v>
      </c>
      <c r="E440" s="307"/>
      <c r="F440" s="307"/>
      <c r="G440" s="91" t="s">
        <v>4480</v>
      </c>
      <c r="H440" s="91" t="s">
        <v>4481</v>
      </c>
      <c r="I440" s="91" t="s">
        <v>4482</v>
      </c>
      <c r="J440" s="91" t="s">
        <v>4483</v>
      </c>
      <c r="K440" s="91" t="s">
        <v>4484</v>
      </c>
      <c r="L440" s="91" t="s">
        <v>4485</v>
      </c>
    </row>
    <row r="441" spans="1:12" ht="12" customHeight="1" x14ac:dyDescent="0.3">
      <c r="A441" s="307" t="s">
        <v>4486</v>
      </c>
      <c r="B441" s="307"/>
      <c r="C441" s="307"/>
      <c r="D441" s="307" t="s">
        <v>4487</v>
      </c>
      <c r="E441" s="307"/>
      <c r="F441" s="307"/>
      <c r="G441" s="91" t="s">
        <v>4488</v>
      </c>
      <c r="H441" s="91" t="s">
        <v>4489</v>
      </c>
      <c r="I441" s="91" t="s">
        <v>4490</v>
      </c>
      <c r="J441" s="91" t="s">
        <v>4491</v>
      </c>
      <c r="K441" s="91" t="s">
        <v>4492</v>
      </c>
      <c r="L441" s="91" t="s">
        <v>4493</v>
      </c>
    </row>
    <row r="442" spans="1:12" ht="12" customHeight="1" x14ac:dyDescent="0.3">
      <c r="A442" s="307" t="s">
        <v>4494</v>
      </c>
      <c r="B442" s="307"/>
      <c r="C442" s="307"/>
      <c r="D442" s="307" t="s">
        <v>4495</v>
      </c>
      <c r="E442" s="307"/>
      <c r="F442" s="307"/>
      <c r="G442" s="91" t="s">
        <v>4496</v>
      </c>
      <c r="H442" s="91" t="s">
        <v>4497</v>
      </c>
      <c r="I442" s="91" t="s">
        <v>4498</v>
      </c>
      <c r="J442" s="91" t="s">
        <v>1382</v>
      </c>
      <c r="K442" s="91" t="s">
        <v>4499</v>
      </c>
      <c r="L442" s="91" t="s">
        <v>4500</v>
      </c>
    </row>
    <row r="443" spans="1:12" ht="12" customHeight="1" x14ac:dyDescent="0.3">
      <c r="A443" s="307" t="s">
        <v>4501</v>
      </c>
      <c r="B443" s="307"/>
      <c r="C443" s="307"/>
      <c r="D443" s="307" t="s">
        <v>4502</v>
      </c>
      <c r="E443" s="307"/>
      <c r="F443" s="307"/>
      <c r="G443" s="91" t="s">
        <v>4502</v>
      </c>
      <c r="H443" s="91" t="s">
        <v>4503</v>
      </c>
      <c r="I443" s="91" t="s">
        <v>4504</v>
      </c>
      <c r="J443" s="91" t="s">
        <v>4505</v>
      </c>
      <c r="K443" s="91" t="s">
        <v>4506</v>
      </c>
      <c r="L443" s="91" t="s">
        <v>4507</v>
      </c>
    </row>
    <row r="444" spans="1:12" ht="12" customHeight="1" x14ac:dyDescent="0.3">
      <c r="A444" s="307" t="s">
        <v>4508</v>
      </c>
      <c r="B444" s="307"/>
      <c r="C444" s="307"/>
      <c r="D444" s="307" t="s">
        <v>4509</v>
      </c>
      <c r="E444" s="307"/>
      <c r="F444" s="307"/>
      <c r="G444" s="91" t="s">
        <v>4509</v>
      </c>
      <c r="H444" s="91" t="s">
        <v>4510</v>
      </c>
      <c r="I444" s="91" t="s">
        <v>4511</v>
      </c>
      <c r="J444" s="91" t="s">
        <v>4512</v>
      </c>
      <c r="K444" s="91" t="s">
        <v>4513</v>
      </c>
      <c r="L444" s="91" t="s">
        <v>4514</v>
      </c>
    </row>
    <row r="445" spans="1:12" ht="12" customHeight="1" x14ac:dyDescent="0.3">
      <c r="A445" s="307" t="s">
        <v>4515</v>
      </c>
      <c r="B445" s="307"/>
      <c r="C445" s="307"/>
      <c r="D445" s="307" t="s">
        <v>4516</v>
      </c>
      <c r="E445" s="307"/>
      <c r="F445" s="307"/>
      <c r="G445" s="91" t="s">
        <v>4516</v>
      </c>
      <c r="H445" s="91" t="s">
        <v>4517</v>
      </c>
      <c r="I445" s="91" t="s">
        <v>4518</v>
      </c>
      <c r="J445" s="91" t="s">
        <v>4519</v>
      </c>
      <c r="K445" s="91" t="s">
        <v>4520</v>
      </c>
      <c r="L445" s="91" t="s">
        <v>4521</v>
      </c>
    </row>
    <row r="446" spans="1:12" ht="12" customHeight="1" x14ac:dyDescent="0.3">
      <c r="A446" s="307" t="s">
        <v>4522</v>
      </c>
      <c r="B446" s="307"/>
      <c r="C446" s="307"/>
      <c r="D446" s="307" t="s">
        <v>4523</v>
      </c>
      <c r="E446" s="307"/>
      <c r="F446" s="307"/>
      <c r="G446" s="91" t="s">
        <v>4524</v>
      </c>
      <c r="H446" s="91" t="s">
        <v>1708</v>
      </c>
      <c r="I446" s="91" t="s">
        <v>4525</v>
      </c>
      <c r="J446" s="91" t="s">
        <v>4526</v>
      </c>
      <c r="K446" s="91" t="s">
        <v>4527</v>
      </c>
      <c r="L446" s="91" t="s">
        <v>4528</v>
      </c>
    </row>
    <row r="447" spans="1:12" ht="12" customHeight="1" x14ac:dyDescent="0.3">
      <c r="A447" s="307" t="s">
        <v>4529</v>
      </c>
      <c r="B447" s="307"/>
      <c r="C447" s="307"/>
      <c r="D447" s="307" t="s">
        <v>4530</v>
      </c>
      <c r="E447" s="307"/>
      <c r="F447" s="307"/>
      <c r="G447" s="91" t="s">
        <v>4531</v>
      </c>
      <c r="H447" s="91" t="s">
        <v>4532</v>
      </c>
      <c r="I447" s="91" t="s">
        <v>4533</v>
      </c>
      <c r="J447" s="91" t="s">
        <v>4534</v>
      </c>
      <c r="K447" s="91" t="s">
        <v>4535</v>
      </c>
      <c r="L447" s="91" t="s">
        <v>4536</v>
      </c>
    </row>
    <row r="448" spans="1:12" ht="12" customHeight="1" x14ac:dyDescent="0.3">
      <c r="A448" s="307" t="s">
        <v>4537</v>
      </c>
      <c r="B448" s="307"/>
      <c r="C448" s="307"/>
      <c r="D448" s="307" t="s">
        <v>4538</v>
      </c>
      <c r="E448" s="307"/>
      <c r="F448" s="307"/>
      <c r="G448" s="91" t="s">
        <v>4539</v>
      </c>
      <c r="H448" s="91" t="s">
        <v>4540</v>
      </c>
      <c r="I448" s="91" t="s">
        <v>4541</v>
      </c>
      <c r="J448" s="91" t="s">
        <v>4542</v>
      </c>
      <c r="K448" s="91" t="s">
        <v>4543</v>
      </c>
      <c r="L448" s="91" t="s">
        <v>4544</v>
      </c>
    </row>
    <row r="449" spans="1:12" ht="12" customHeight="1" x14ac:dyDescent="0.3">
      <c r="A449" s="307" t="s">
        <v>4545</v>
      </c>
      <c r="B449" s="307"/>
      <c r="C449" s="307"/>
      <c r="D449" s="307" t="s">
        <v>4546</v>
      </c>
      <c r="E449" s="307"/>
      <c r="F449" s="307"/>
      <c r="G449" s="91" t="s">
        <v>4547</v>
      </c>
      <c r="H449" s="91" t="s">
        <v>4548</v>
      </c>
      <c r="I449" s="91" t="s">
        <v>4549</v>
      </c>
      <c r="J449" s="91" t="s">
        <v>4550</v>
      </c>
      <c r="K449" s="91" t="s">
        <v>4551</v>
      </c>
      <c r="L449" s="91" t="s">
        <v>4552</v>
      </c>
    </row>
    <row r="450" spans="1:12" ht="12" customHeight="1" x14ac:dyDescent="0.3">
      <c r="A450" s="307" t="s">
        <v>4553</v>
      </c>
      <c r="B450" s="307"/>
      <c r="C450" s="307"/>
      <c r="D450" s="307" t="s">
        <v>4554</v>
      </c>
      <c r="E450" s="307"/>
      <c r="F450" s="307"/>
      <c r="G450" s="91" t="s">
        <v>4554</v>
      </c>
      <c r="H450" s="91" t="s">
        <v>4555</v>
      </c>
      <c r="I450" s="91" t="s">
        <v>4556</v>
      </c>
      <c r="J450" s="91" t="s">
        <v>4557</v>
      </c>
      <c r="K450" s="91" t="s">
        <v>4558</v>
      </c>
      <c r="L450" s="91" t="s">
        <v>4559</v>
      </c>
    </row>
    <row r="451" spans="1:12" ht="12" customHeight="1" x14ac:dyDescent="0.3">
      <c r="A451" s="307" t="s">
        <v>4560</v>
      </c>
      <c r="B451" s="307"/>
      <c r="C451" s="307"/>
      <c r="D451" s="307" t="s">
        <v>4561</v>
      </c>
      <c r="E451" s="307"/>
      <c r="F451" s="307"/>
      <c r="G451" s="91" t="s">
        <v>4561</v>
      </c>
      <c r="H451" s="91" t="s">
        <v>4562</v>
      </c>
      <c r="I451" s="91" t="s">
        <v>4563</v>
      </c>
      <c r="J451" s="91" t="s">
        <v>4564</v>
      </c>
      <c r="K451" s="91" t="s">
        <v>4565</v>
      </c>
      <c r="L451" s="91" t="s">
        <v>4566</v>
      </c>
    </row>
    <row r="452" spans="1:12" ht="12" customHeight="1" x14ac:dyDescent="0.3">
      <c r="A452" s="307" t="s">
        <v>4567</v>
      </c>
      <c r="B452" s="307"/>
      <c r="C452" s="307"/>
      <c r="D452" s="307" t="s">
        <v>4568</v>
      </c>
      <c r="E452" s="307"/>
      <c r="F452" s="307"/>
      <c r="G452" s="91" t="s">
        <v>4568</v>
      </c>
      <c r="H452" s="91" t="s">
        <v>4569</v>
      </c>
      <c r="I452" s="91" t="s">
        <v>4570</v>
      </c>
      <c r="J452" s="91" t="s">
        <v>4571</v>
      </c>
      <c r="K452" s="91" t="s">
        <v>4572</v>
      </c>
      <c r="L452" s="91" t="s">
        <v>4573</v>
      </c>
    </row>
    <row r="453" spans="1:12" ht="12" customHeight="1" x14ac:dyDescent="0.3">
      <c r="A453" s="307" t="s">
        <v>4574</v>
      </c>
      <c r="B453" s="307"/>
      <c r="C453" s="307"/>
      <c r="D453" s="307" t="s">
        <v>4575</v>
      </c>
      <c r="E453" s="307"/>
      <c r="F453" s="307"/>
      <c r="G453" s="91" t="s">
        <v>4576</v>
      </c>
      <c r="H453" s="91" t="s">
        <v>4577</v>
      </c>
      <c r="I453" s="91" t="s">
        <v>4578</v>
      </c>
      <c r="J453" s="91" t="s">
        <v>4579</v>
      </c>
      <c r="K453" s="91" t="s">
        <v>4580</v>
      </c>
      <c r="L453" s="91" t="s">
        <v>4581</v>
      </c>
    </row>
    <row r="454" spans="1:12" ht="12" customHeight="1" x14ac:dyDescent="0.3">
      <c r="A454" s="307" t="s">
        <v>4582</v>
      </c>
      <c r="B454" s="307"/>
      <c r="C454" s="307"/>
      <c r="D454" s="307" t="s">
        <v>4583</v>
      </c>
      <c r="E454" s="307"/>
      <c r="F454" s="307"/>
      <c r="G454" s="91" t="s">
        <v>4584</v>
      </c>
      <c r="H454" s="91" t="s">
        <v>4585</v>
      </c>
      <c r="I454" s="91" t="s">
        <v>4586</v>
      </c>
      <c r="J454" s="91" t="s">
        <v>4587</v>
      </c>
      <c r="K454" s="91" t="s">
        <v>4588</v>
      </c>
      <c r="L454" s="91" t="s">
        <v>4589</v>
      </c>
    </row>
    <row r="455" spans="1:12" ht="12" customHeight="1" x14ac:dyDescent="0.3">
      <c r="A455" s="307" t="s">
        <v>4590</v>
      </c>
      <c r="B455" s="307"/>
      <c r="C455" s="307"/>
      <c r="D455" s="307" t="s">
        <v>4591</v>
      </c>
      <c r="E455" s="307"/>
      <c r="F455" s="307"/>
      <c r="G455" s="91" t="s">
        <v>4591</v>
      </c>
      <c r="H455" s="91" t="s">
        <v>4592</v>
      </c>
      <c r="I455" s="91" t="s">
        <v>4593</v>
      </c>
      <c r="J455" s="91" t="s">
        <v>4594</v>
      </c>
      <c r="K455" s="91" t="s">
        <v>4595</v>
      </c>
      <c r="L455" s="91" t="s">
        <v>4596</v>
      </c>
    </row>
    <row r="456" spans="1:12" ht="12" customHeight="1" x14ac:dyDescent="0.3">
      <c r="A456" s="307" t="s">
        <v>4597</v>
      </c>
      <c r="B456" s="307"/>
      <c r="C456" s="307"/>
      <c r="D456" s="307" t="s">
        <v>4598</v>
      </c>
      <c r="E456" s="307"/>
      <c r="F456" s="307"/>
      <c r="G456" s="91" t="s">
        <v>4598</v>
      </c>
      <c r="H456" s="91" t="s">
        <v>4599</v>
      </c>
      <c r="I456" s="91" t="s">
        <v>4600</v>
      </c>
      <c r="J456" s="91" t="s">
        <v>4601</v>
      </c>
      <c r="K456" s="91" t="s">
        <v>4602</v>
      </c>
      <c r="L456" s="91" t="s">
        <v>4603</v>
      </c>
    </row>
    <row r="457" spans="1:12" ht="12" customHeight="1" x14ac:dyDescent="0.3">
      <c r="A457" s="307" t="s">
        <v>4604</v>
      </c>
      <c r="B457" s="307"/>
      <c r="C457" s="307"/>
      <c r="D457" s="307" t="s">
        <v>4605</v>
      </c>
      <c r="E457" s="307"/>
      <c r="F457" s="307"/>
      <c r="G457" s="91" t="s">
        <v>4605</v>
      </c>
      <c r="H457" s="91" t="s">
        <v>4606</v>
      </c>
      <c r="I457" s="91" t="s">
        <v>4607</v>
      </c>
      <c r="J457" s="91" t="s">
        <v>4608</v>
      </c>
      <c r="K457" s="91" t="s">
        <v>4609</v>
      </c>
      <c r="L457" s="91" t="s">
        <v>4610</v>
      </c>
    </row>
    <row r="458" spans="1:12" ht="12" customHeight="1" x14ac:dyDescent="0.3">
      <c r="A458" s="307" t="s">
        <v>4611</v>
      </c>
      <c r="B458" s="307"/>
      <c r="C458" s="307"/>
      <c r="D458" s="307" t="s">
        <v>4612</v>
      </c>
      <c r="E458" s="307"/>
      <c r="F458" s="307"/>
      <c r="G458" s="91" t="s">
        <v>4613</v>
      </c>
      <c r="H458" s="91" t="s">
        <v>4614</v>
      </c>
      <c r="I458" s="91" t="s">
        <v>4615</v>
      </c>
      <c r="J458" s="91" t="s">
        <v>4616</v>
      </c>
      <c r="K458" s="91" t="s">
        <v>4617</v>
      </c>
      <c r="L458" s="91" t="s">
        <v>4618</v>
      </c>
    </row>
    <row r="459" spans="1:12" ht="12" customHeight="1" x14ac:dyDescent="0.3">
      <c r="A459" s="307" t="s">
        <v>4619</v>
      </c>
      <c r="B459" s="307"/>
      <c r="C459" s="307"/>
      <c r="D459" s="307" t="s">
        <v>4620</v>
      </c>
      <c r="E459" s="307"/>
      <c r="F459" s="307"/>
      <c r="G459" s="91" t="s">
        <v>4620</v>
      </c>
      <c r="H459" s="91" t="s">
        <v>4621</v>
      </c>
      <c r="I459" s="91" t="s">
        <v>4622</v>
      </c>
      <c r="J459" s="91" t="s">
        <v>4623</v>
      </c>
      <c r="K459" s="91" t="s">
        <v>4624</v>
      </c>
      <c r="L459" s="91" t="s">
        <v>4625</v>
      </c>
    </row>
    <row r="460" spans="1:12" ht="12" customHeight="1" x14ac:dyDescent="0.3">
      <c r="A460" s="307" t="s">
        <v>4626</v>
      </c>
      <c r="B460" s="307"/>
      <c r="C460" s="307"/>
      <c r="D460" s="307" t="s">
        <v>4627</v>
      </c>
      <c r="E460" s="307"/>
      <c r="F460" s="307"/>
      <c r="G460" s="91" t="s">
        <v>4628</v>
      </c>
      <c r="H460" s="91" t="s">
        <v>4629</v>
      </c>
      <c r="I460" s="91" t="s">
        <v>4630</v>
      </c>
      <c r="J460" s="91" t="s">
        <v>4631</v>
      </c>
      <c r="K460" s="91" t="s">
        <v>4632</v>
      </c>
      <c r="L460" s="91" t="s">
        <v>4633</v>
      </c>
    </row>
    <row r="461" spans="1:12" ht="12" customHeight="1" x14ac:dyDescent="0.3">
      <c r="A461" s="307" t="s">
        <v>4634</v>
      </c>
      <c r="B461" s="307"/>
      <c r="C461" s="307"/>
      <c r="D461" s="307" t="s">
        <v>4635</v>
      </c>
      <c r="E461" s="307"/>
      <c r="F461" s="307"/>
      <c r="G461" s="91" t="s">
        <v>4635</v>
      </c>
      <c r="H461" s="91" t="s">
        <v>4636</v>
      </c>
      <c r="I461" s="91" t="s">
        <v>4637</v>
      </c>
      <c r="J461" s="91" t="s">
        <v>4638</v>
      </c>
      <c r="K461" s="91" t="s">
        <v>4639</v>
      </c>
      <c r="L461" s="91" t="s">
        <v>4640</v>
      </c>
    </row>
    <row r="462" spans="1:12" ht="12" customHeight="1" x14ac:dyDescent="0.3">
      <c r="A462" s="307" t="s">
        <v>4641</v>
      </c>
      <c r="B462" s="307"/>
      <c r="C462" s="307"/>
      <c r="D462" s="307" t="s">
        <v>4642</v>
      </c>
      <c r="E462" s="307"/>
      <c r="F462" s="307"/>
      <c r="G462" s="91" t="s">
        <v>4642</v>
      </c>
      <c r="H462" s="91" t="s">
        <v>4643</v>
      </c>
      <c r="I462" s="91" t="s">
        <v>4644</v>
      </c>
      <c r="J462" s="91" t="s">
        <v>4645</v>
      </c>
      <c r="K462" s="91" t="s">
        <v>4646</v>
      </c>
      <c r="L462" s="91" t="s">
        <v>4647</v>
      </c>
    </row>
    <row r="463" spans="1:12" ht="12" customHeight="1" x14ac:dyDescent="0.3">
      <c r="A463" s="307" t="s">
        <v>4648</v>
      </c>
      <c r="B463" s="307"/>
      <c r="C463" s="307"/>
      <c r="D463" s="307" t="s">
        <v>4649</v>
      </c>
      <c r="E463" s="307"/>
      <c r="F463" s="307"/>
      <c r="G463" s="91" t="s">
        <v>4650</v>
      </c>
      <c r="H463" s="91" t="s">
        <v>4651</v>
      </c>
      <c r="I463" s="91" t="s">
        <v>4652</v>
      </c>
      <c r="J463" s="91" t="s">
        <v>4653</v>
      </c>
      <c r="K463" s="91" t="s">
        <v>4654</v>
      </c>
      <c r="L463" s="91" t="s">
        <v>4655</v>
      </c>
    </row>
    <row r="464" spans="1:12" ht="12" customHeight="1" x14ac:dyDescent="0.3">
      <c r="A464" s="307" t="s">
        <v>4656</v>
      </c>
      <c r="B464" s="307"/>
      <c r="C464" s="307"/>
      <c r="D464" s="307" t="s">
        <v>4657</v>
      </c>
      <c r="E464" s="307"/>
      <c r="F464" s="307"/>
      <c r="G464" s="91" t="s">
        <v>4657</v>
      </c>
      <c r="H464" s="91" t="s">
        <v>4658</v>
      </c>
      <c r="I464" s="91" t="s">
        <v>4659</v>
      </c>
      <c r="J464" s="91" t="s">
        <v>4660</v>
      </c>
      <c r="K464" s="91" t="s">
        <v>4661</v>
      </c>
      <c r="L464" s="91" t="s">
        <v>4662</v>
      </c>
    </row>
    <row r="465" spans="1:12" ht="12" customHeight="1" x14ac:dyDescent="0.3">
      <c r="A465" s="307" t="s">
        <v>4663</v>
      </c>
      <c r="B465" s="307"/>
      <c r="C465" s="307"/>
      <c r="D465" s="307" t="s">
        <v>4664</v>
      </c>
      <c r="E465" s="307"/>
      <c r="F465" s="307"/>
      <c r="G465" s="91" t="s">
        <v>4665</v>
      </c>
      <c r="H465" s="91" t="s">
        <v>4666</v>
      </c>
      <c r="I465" s="91" t="s">
        <v>4667</v>
      </c>
      <c r="J465" s="91" t="s">
        <v>4668</v>
      </c>
      <c r="K465" s="91" t="s">
        <v>4669</v>
      </c>
      <c r="L465" s="91" t="s">
        <v>4670</v>
      </c>
    </row>
    <row r="466" spans="1:12" ht="12" customHeight="1" x14ac:dyDescent="0.3">
      <c r="A466" s="307" t="s">
        <v>4671</v>
      </c>
      <c r="B466" s="307"/>
      <c r="C466" s="307"/>
      <c r="D466" s="307" t="s">
        <v>4672</v>
      </c>
      <c r="E466" s="307"/>
      <c r="F466" s="307"/>
      <c r="G466" s="91" t="s">
        <v>4672</v>
      </c>
      <c r="H466" s="91" t="s">
        <v>4673</v>
      </c>
      <c r="I466" s="91" t="s">
        <v>4674</v>
      </c>
      <c r="J466" s="91" t="s">
        <v>4675</v>
      </c>
      <c r="K466" s="91" t="s">
        <v>4676</v>
      </c>
      <c r="L466" s="91" t="s">
        <v>4677</v>
      </c>
    </row>
    <row r="467" spans="1:12" ht="12" customHeight="1" x14ac:dyDescent="0.3">
      <c r="A467" s="307" t="s">
        <v>4678</v>
      </c>
      <c r="B467" s="307"/>
      <c r="C467" s="307"/>
      <c r="D467" s="307" t="s">
        <v>4679</v>
      </c>
      <c r="E467" s="307"/>
      <c r="F467" s="307"/>
      <c r="G467" s="91" t="s">
        <v>4679</v>
      </c>
      <c r="H467" s="91" t="s">
        <v>4680</v>
      </c>
      <c r="I467" s="91" t="s">
        <v>4681</v>
      </c>
      <c r="J467" s="91" t="s">
        <v>4682</v>
      </c>
      <c r="K467" s="91" t="s">
        <v>4683</v>
      </c>
      <c r="L467" s="91" t="s">
        <v>4684</v>
      </c>
    </row>
    <row r="468" spans="1:12" ht="12" customHeight="1" x14ac:dyDescent="0.3">
      <c r="A468" s="307" t="s">
        <v>4685</v>
      </c>
      <c r="B468" s="307"/>
      <c r="C468" s="307"/>
      <c r="D468" s="307" t="s">
        <v>4686</v>
      </c>
      <c r="E468" s="307"/>
      <c r="F468" s="307"/>
      <c r="G468" s="91" t="s">
        <v>4687</v>
      </c>
      <c r="H468" s="91" t="s">
        <v>4688</v>
      </c>
      <c r="I468" s="91" t="s">
        <v>4689</v>
      </c>
      <c r="J468" s="91" t="s">
        <v>4690</v>
      </c>
      <c r="K468" s="91" t="s">
        <v>4691</v>
      </c>
      <c r="L468" s="91" t="s">
        <v>4692</v>
      </c>
    </row>
    <row r="469" spans="1:12" ht="12" customHeight="1" x14ac:dyDescent="0.3">
      <c r="A469" s="307" t="s">
        <v>4693</v>
      </c>
      <c r="B469" s="307"/>
      <c r="C469" s="307"/>
      <c r="D469" s="307" t="s">
        <v>4694</v>
      </c>
      <c r="E469" s="307"/>
      <c r="F469" s="307"/>
      <c r="G469" s="91" t="s">
        <v>4695</v>
      </c>
      <c r="H469" s="91" t="s">
        <v>4696</v>
      </c>
      <c r="I469" s="91" t="s">
        <v>4697</v>
      </c>
      <c r="J469" s="91" t="s">
        <v>4698</v>
      </c>
      <c r="K469" s="91" t="s">
        <v>4699</v>
      </c>
      <c r="L469" s="91" t="s">
        <v>4700</v>
      </c>
    </row>
    <row r="470" spans="1:12" ht="12" customHeight="1" x14ac:dyDescent="0.3">
      <c r="A470" s="307" t="s">
        <v>4701</v>
      </c>
      <c r="B470" s="307"/>
      <c r="C470" s="307"/>
      <c r="D470" s="307" t="s">
        <v>4702</v>
      </c>
      <c r="E470" s="307"/>
      <c r="F470" s="307"/>
      <c r="G470" s="91" t="s">
        <v>4702</v>
      </c>
      <c r="H470" s="91" t="s">
        <v>4703</v>
      </c>
      <c r="I470" s="91" t="s">
        <v>4704</v>
      </c>
      <c r="J470" s="91" t="s">
        <v>4705</v>
      </c>
      <c r="K470" s="91" t="s">
        <v>4706</v>
      </c>
      <c r="L470" s="91" t="s">
        <v>4707</v>
      </c>
    </row>
    <row r="471" spans="1:12" ht="12" customHeight="1" x14ac:dyDescent="0.3">
      <c r="A471" s="307" t="s">
        <v>4708</v>
      </c>
      <c r="B471" s="307"/>
      <c r="C471" s="307"/>
      <c r="D471" s="307" t="s">
        <v>4709</v>
      </c>
      <c r="E471" s="307"/>
      <c r="F471" s="307"/>
      <c r="G471" s="91" t="s">
        <v>4709</v>
      </c>
      <c r="H471" s="91" t="s">
        <v>4710</v>
      </c>
      <c r="I471" s="91" t="s">
        <v>4711</v>
      </c>
      <c r="J471" s="91" t="s">
        <v>4712</v>
      </c>
      <c r="K471" s="91" t="s">
        <v>4713</v>
      </c>
      <c r="L471" s="91" t="s">
        <v>4714</v>
      </c>
    </row>
    <row r="472" spans="1:12" ht="12" customHeight="1" x14ac:dyDescent="0.3">
      <c r="A472" s="307" t="s">
        <v>4715</v>
      </c>
      <c r="B472" s="307"/>
      <c r="C472" s="307"/>
      <c r="D472" s="307" t="s">
        <v>4716</v>
      </c>
      <c r="E472" s="307"/>
      <c r="F472" s="307"/>
      <c r="G472" s="91" t="s">
        <v>4716</v>
      </c>
      <c r="H472" s="91" t="s">
        <v>4717</v>
      </c>
      <c r="I472" s="91" t="s">
        <v>4718</v>
      </c>
      <c r="J472" s="91" t="s">
        <v>4719</v>
      </c>
      <c r="K472" s="91" t="s">
        <v>4720</v>
      </c>
      <c r="L472" s="91" t="s">
        <v>4721</v>
      </c>
    </row>
    <row r="473" spans="1:12" ht="12" customHeight="1" x14ac:dyDescent="0.3">
      <c r="A473" s="307" t="s">
        <v>4722</v>
      </c>
      <c r="B473" s="307"/>
      <c r="C473" s="307"/>
      <c r="D473" s="307" t="s">
        <v>4723</v>
      </c>
      <c r="E473" s="307"/>
      <c r="F473" s="307"/>
      <c r="G473" s="91" t="s">
        <v>4723</v>
      </c>
      <c r="H473" s="91" t="s">
        <v>4724</v>
      </c>
      <c r="I473" s="91" t="s">
        <v>4725</v>
      </c>
      <c r="J473" s="91" t="s">
        <v>4726</v>
      </c>
      <c r="K473" s="91" t="s">
        <v>3385</v>
      </c>
      <c r="L473" s="91" t="s">
        <v>4727</v>
      </c>
    </row>
    <row r="474" spans="1:12" ht="12" customHeight="1" x14ac:dyDescent="0.3">
      <c r="A474" s="307" t="s">
        <v>4728</v>
      </c>
      <c r="B474" s="307"/>
      <c r="C474" s="307"/>
      <c r="D474" s="307" t="s">
        <v>4729</v>
      </c>
      <c r="E474" s="307"/>
      <c r="F474" s="307"/>
      <c r="G474" s="91" t="s">
        <v>4729</v>
      </c>
      <c r="H474" s="91" t="s">
        <v>4730</v>
      </c>
      <c r="I474" s="91" t="s">
        <v>4731</v>
      </c>
      <c r="J474" s="91" t="s">
        <v>3768</v>
      </c>
      <c r="K474" s="91" t="s">
        <v>4732</v>
      </c>
      <c r="L474" s="91" t="s">
        <v>4733</v>
      </c>
    </row>
    <row r="475" spans="1:12" ht="12" customHeight="1" x14ac:dyDescent="0.3">
      <c r="A475" s="307" t="s">
        <v>4734</v>
      </c>
      <c r="B475" s="307"/>
      <c r="C475" s="307"/>
      <c r="D475" s="307" t="s">
        <v>4735</v>
      </c>
      <c r="E475" s="307"/>
      <c r="F475" s="307"/>
      <c r="G475" s="91" t="s">
        <v>4735</v>
      </c>
      <c r="H475" s="91" t="s">
        <v>4736</v>
      </c>
      <c r="I475" s="91" t="s">
        <v>2491</v>
      </c>
      <c r="J475" s="91" t="s">
        <v>4737</v>
      </c>
      <c r="K475" s="91" t="s">
        <v>4738</v>
      </c>
      <c r="L475" s="91" t="s">
        <v>4739</v>
      </c>
    </row>
    <row r="476" spans="1:12" ht="12" customHeight="1" x14ac:dyDescent="0.3">
      <c r="A476" s="307" t="s">
        <v>4740</v>
      </c>
      <c r="B476" s="307"/>
      <c r="C476" s="307"/>
      <c r="D476" s="307" t="s">
        <v>4741</v>
      </c>
      <c r="E476" s="307"/>
      <c r="F476" s="307"/>
      <c r="G476" s="91" t="s">
        <v>4742</v>
      </c>
      <c r="H476" s="91" t="s">
        <v>4743</v>
      </c>
      <c r="I476" s="91" t="s">
        <v>4744</v>
      </c>
      <c r="J476" s="91" t="s">
        <v>4745</v>
      </c>
      <c r="K476" s="91" t="s">
        <v>4746</v>
      </c>
      <c r="L476" s="91" t="s">
        <v>4747</v>
      </c>
    </row>
    <row r="477" spans="1:12" ht="12" customHeight="1" x14ac:dyDescent="0.3">
      <c r="A477" s="307" t="s">
        <v>4748</v>
      </c>
      <c r="B477" s="307"/>
      <c r="C477" s="307"/>
      <c r="D477" s="307" t="s">
        <v>4749</v>
      </c>
      <c r="E477" s="307"/>
      <c r="F477" s="307"/>
      <c r="G477" s="91" t="s">
        <v>4749</v>
      </c>
      <c r="H477" s="91" t="s">
        <v>4750</v>
      </c>
      <c r="I477" s="91" t="s">
        <v>4751</v>
      </c>
      <c r="J477" s="91" t="s">
        <v>4752</v>
      </c>
      <c r="K477" s="91" t="s">
        <v>4753</v>
      </c>
      <c r="L477" s="91" t="s">
        <v>4754</v>
      </c>
    </row>
    <row r="478" spans="1:12" ht="12" customHeight="1" x14ac:dyDescent="0.3">
      <c r="A478" s="307" t="s">
        <v>4755</v>
      </c>
      <c r="B478" s="307"/>
      <c r="C478" s="307"/>
      <c r="D478" s="307" t="s">
        <v>4756</v>
      </c>
      <c r="E478" s="307"/>
      <c r="F478" s="307"/>
      <c r="G478" s="91" t="s">
        <v>4756</v>
      </c>
      <c r="H478" s="91" t="s">
        <v>4757</v>
      </c>
      <c r="I478" s="91" t="s">
        <v>4758</v>
      </c>
      <c r="J478" s="91" t="s">
        <v>4759</v>
      </c>
      <c r="K478" s="91" t="s">
        <v>4760</v>
      </c>
      <c r="L478" s="91" t="s">
        <v>4761</v>
      </c>
    </row>
    <row r="479" spans="1:12" ht="12" customHeight="1" x14ac:dyDescent="0.3">
      <c r="A479" s="307" t="s">
        <v>4762</v>
      </c>
      <c r="B479" s="307"/>
      <c r="C479" s="307"/>
      <c r="D479" s="307" t="s">
        <v>4763</v>
      </c>
      <c r="E479" s="307"/>
      <c r="F479" s="307"/>
      <c r="G479" s="91" t="s">
        <v>4764</v>
      </c>
      <c r="H479" s="91" t="s">
        <v>4765</v>
      </c>
      <c r="I479" s="91" t="s">
        <v>4766</v>
      </c>
      <c r="J479" s="91" t="s">
        <v>4767</v>
      </c>
      <c r="K479" s="91" t="s">
        <v>4768</v>
      </c>
      <c r="L479" s="91" t="s">
        <v>4769</v>
      </c>
    </row>
    <row r="480" spans="1:12" ht="12" customHeight="1" x14ac:dyDescent="0.3">
      <c r="A480" s="307" t="s">
        <v>4770</v>
      </c>
      <c r="B480" s="307"/>
      <c r="C480" s="307"/>
      <c r="D480" s="307" t="s">
        <v>4771</v>
      </c>
      <c r="E480" s="307"/>
      <c r="F480" s="307"/>
      <c r="G480" s="91" t="s">
        <v>4771</v>
      </c>
      <c r="H480" s="91" t="s">
        <v>4772</v>
      </c>
      <c r="I480" s="91" t="s">
        <v>4773</v>
      </c>
      <c r="J480" s="91" t="s">
        <v>4774</v>
      </c>
      <c r="K480" s="91" t="s">
        <v>4775</v>
      </c>
      <c r="L480" s="91" t="s">
        <v>4776</v>
      </c>
    </row>
    <row r="481" spans="1:12" ht="12" customHeight="1" x14ac:dyDescent="0.3">
      <c r="A481" s="307" t="s">
        <v>4777</v>
      </c>
      <c r="B481" s="307"/>
      <c r="C481" s="307"/>
      <c r="D481" s="307" t="s">
        <v>4778</v>
      </c>
      <c r="E481" s="307"/>
      <c r="F481" s="307"/>
      <c r="G481" s="91" t="s">
        <v>4778</v>
      </c>
      <c r="H481" s="91" t="s">
        <v>4779</v>
      </c>
      <c r="I481" s="91" t="s">
        <v>4780</v>
      </c>
      <c r="J481" s="91" t="s">
        <v>4781</v>
      </c>
      <c r="K481" s="91" t="s">
        <v>4782</v>
      </c>
      <c r="L481" s="91" t="s">
        <v>4783</v>
      </c>
    </row>
    <row r="482" spans="1:12" ht="12" customHeight="1" x14ac:dyDescent="0.3">
      <c r="A482" s="307" t="s">
        <v>4784</v>
      </c>
      <c r="B482" s="307"/>
      <c r="C482" s="307"/>
      <c r="D482" s="307" t="s">
        <v>4785</v>
      </c>
      <c r="E482" s="307"/>
      <c r="F482" s="307"/>
      <c r="G482" s="91" t="s">
        <v>4786</v>
      </c>
      <c r="H482" s="91" t="s">
        <v>4787</v>
      </c>
      <c r="I482" s="91" t="s">
        <v>4788</v>
      </c>
      <c r="J482" s="91" t="s">
        <v>4789</v>
      </c>
      <c r="K482" s="91" t="s">
        <v>4790</v>
      </c>
      <c r="L482" s="91" t="s">
        <v>4791</v>
      </c>
    </row>
    <row r="483" spans="1:12" ht="12" customHeight="1" x14ac:dyDescent="0.3">
      <c r="A483" s="307" t="s">
        <v>4792</v>
      </c>
      <c r="B483" s="307"/>
      <c r="C483" s="307"/>
      <c r="D483" s="307" t="s">
        <v>4793</v>
      </c>
      <c r="E483" s="307"/>
      <c r="F483" s="307"/>
      <c r="G483" s="91" t="s">
        <v>4793</v>
      </c>
      <c r="H483" s="91" t="s">
        <v>4794</v>
      </c>
      <c r="I483" s="91" t="s">
        <v>4795</v>
      </c>
      <c r="J483" s="91" t="s">
        <v>4796</v>
      </c>
      <c r="K483" s="91" t="s">
        <v>4797</v>
      </c>
      <c r="L483" s="91" t="s">
        <v>4798</v>
      </c>
    </row>
    <row r="484" spans="1:12" ht="12" customHeight="1" x14ac:dyDescent="0.3">
      <c r="A484" s="307" t="s">
        <v>4799</v>
      </c>
      <c r="B484" s="307"/>
      <c r="C484" s="307"/>
      <c r="D484" s="307" t="s">
        <v>4800</v>
      </c>
      <c r="E484" s="307"/>
      <c r="F484" s="307"/>
      <c r="G484" s="91" t="s">
        <v>4801</v>
      </c>
      <c r="H484" s="91" t="s">
        <v>4802</v>
      </c>
      <c r="I484" s="91" t="s">
        <v>4803</v>
      </c>
      <c r="J484" s="91" t="s">
        <v>4804</v>
      </c>
      <c r="K484" s="91" t="s">
        <v>4805</v>
      </c>
      <c r="L484" s="91" t="s">
        <v>4806</v>
      </c>
    </row>
    <row r="485" spans="1:12" ht="12" customHeight="1" x14ac:dyDescent="0.3">
      <c r="A485" s="307" t="s">
        <v>4807</v>
      </c>
      <c r="B485" s="307"/>
      <c r="C485" s="307"/>
      <c r="D485" s="307" t="s">
        <v>4808</v>
      </c>
      <c r="E485" s="307"/>
      <c r="F485" s="307"/>
      <c r="G485" s="91" t="s">
        <v>4808</v>
      </c>
      <c r="H485" s="91" t="s">
        <v>4809</v>
      </c>
      <c r="I485" s="91" t="s">
        <v>4810</v>
      </c>
      <c r="J485" s="91" t="s">
        <v>4811</v>
      </c>
      <c r="K485" s="91" t="s">
        <v>4812</v>
      </c>
      <c r="L485" s="91" t="s">
        <v>4813</v>
      </c>
    </row>
    <row r="486" spans="1:12" ht="12" customHeight="1" x14ac:dyDescent="0.3">
      <c r="A486" s="307" t="s">
        <v>4814</v>
      </c>
      <c r="B486" s="307"/>
      <c r="C486" s="307"/>
      <c r="D486" s="307" t="s">
        <v>4815</v>
      </c>
      <c r="E486" s="307"/>
      <c r="F486" s="307"/>
      <c r="G486" s="91" t="s">
        <v>4815</v>
      </c>
      <c r="H486" s="91" t="s">
        <v>4816</v>
      </c>
      <c r="I486" s="91" t="s">
        <v>4817</v>
      </c>
      <c r="J486" s="91" t="s">
        <v>4818</v>
      </c>
      <c r="K486" s="91" t="s">
        <v>4819</v>
      </c>
      <c r="L486" s="91" t="s">
        <v>4820</v>
      </c>
    </row>
    <row r="487" spans="1:12" ht="12" customHeight="1" x14ac:dyDescent="0.3">
      <c r="A487" s="307" t="s">
        <v>4821</v>
      </c>
      <c r="B487" s="307"/>
      <c r="C487" s="307"/>
      <c r="D487" s="307" t="s">
        <v>4822</v>
      </c>
      <c r="E487" s="307"/>
      <c r="F487" s="307"/>
      <c r="G487" s="91" t="s">
        <v>4822</v>
      </c>
      <c r="H487" s="91" t="s">
        <v>4823</v>
      </c>
      <c r="I487" s="91" t="s">
        <v>4824</v>
      </c>
      <c r="J487" s="91" t="s">
        <v>4825</v>
      </c>
      <c r="K487" s="91" t="s">
        <v>4826</v>
      </c>
      <c r="L487" s="91" t="s">
        <v>4827</v>
      </c>
    </row>
    <row r="488" spans="1:12" ht="12" customHeight="1" x14ac:dyDescent="0.3">
      <c r="A488" s="307" t="s">
        <v>4828</v>
      </c>
      <c r="B488" s="307"/>
      <c r="C488" s="307"/>
      <c r="D488" s="307" t="s">
        <v>4829</v>
      </c>
      <c r="E488" s="307"/>
      <c r="F488" s="307"/>
      <c r="G488" s="91" t="s">
        <v>4830</v>
      </c>
      <c r="H488" s="91" t="s">
        <v>4831</v>
      </c>
      <c r="I488" s="91" t="s">
        <v>4832</v>
      </c>
      <c r="J488" s="91" t="s">
        <v>4833</v>
      </c>
      <c r="K488" s="91" t="s">
        <v>4834</v>
      </c>
      <c r="L488" s="91" t="s">
        <v>4835</v>
      </c>
    </row>
    <row r="489" spans="1:12" ht="12" customHeight="1" x14ac:dyDescent="0.3">
      <c r="A489" s="307" t="s">
        <v>4836</v>
      </c>
      <c r="B489" s="307"/>
      <c r="C489" s="307"/>
      <c r="D489" s="307" t="s">
        <v>4837</v>
      </c>
      <c r="E489" s="307"/>
      <c r="F489" s="307"/>
      <c r="G489" s="91" t="s">
        <v>4837</v>
      </c>
      <c r="H489" s="91" t="s">
        <v>4838</v>
      </c>
      <c r="I489" s="91" t="s">
        <v>4839</v>
      </c>
      <c r="J489" s="91" t="s">
        <v>4840</v>
      </c>
      <c r="K489" s="91" t="s">
        <v>4841</v>
      </c>
      <c r="L489" s="91" t="s">
        <v>4842</v>
      </c>
    </row>
    <row r="490" spans="1:12" ht="12" customHeight="1" x14ac:dyDescent="0.3">
      <c r="A490" s="307" t="s">
        <v>4843</v>
      </c>
      <c r="B490" s="307"/>
      <c r="C490" s="307"/>
      <c r="D490" s="307" t="s">
        <v>4844</v>
      </c>
      <c r="E490" s="307"/>
      <c r="F490" s="307"/>
      <c r="G490" s="91" t="s">
        <v>4844</v>
      </c>
      <c r="H490" s="91" t="s">
        <v>4845</v>
      </c>
      <c r="I490" s="91" t="s">
        <v>4846</v>
      </c>
      <c r="J490" s="91" t="s">
        <v>4847</v>
      </c>
      <c r="K490" s="91" t="s">
        <v>4848</v>
      </c>
      <c r="L490" s="91" t="s">
        <v>4849</v>
      </c>
    </row>
    <row r="491" spans="1:12" ht="12" customHeight="1" x14ac:dyDescent="0.3">
      <c r="A491" s="307" t="s">
        <v>4850</v>
      </c>
      <c r="B491" s="307"/>
      <c r="C491" s="307"/>
      <c r="D491" s="307" t="s">
        <v>4851</v>
      </c>
      <c r="E491" s="307"/>
      <c r="F491" s="307"/>
      <c r="G491" s="91" t="s">
        <v>4851</v>
      </c>
      <c r="H491" s="91" t="s">
        <v>4852</v>
      </c>
      <c r="I491" s="91" t="s">
        <v>4853</v>
      </c>
      <c r="J491" s="91" t="s">
        <v>4854</v>
      </c>
      <c r="K491" s="91" t="s">
        <v>4855</v>
      </c>
      <c r="L491" s="91" t="s">
        <v>4856</v>
      </c>
    </row>
    <row r="492" spans="1:12" ht="12" customHeight="1" x14ac:dyDescent="0.3">
      <c r="A492" s="307" t="s">
        <v>4857</v>
      </c>
      <c r="B492" s="307"/>
      <c r="C492" s="307"/>
      <c r="D492" s="307" t="s">
        <v>4858</v>
      </c>
      <c r="E492" s="307"/>
      <c r="F492" s="307"/>
      <c r="G492" s="91" t="s">
        <v>4858</v>
      </c>
      <c r="H492" s="91" t="s">
        <v>4859</v>
      </c>
      <c r="I492" s="91" t="s">
        <v>4860</v>
      </c>
      <c r="J492" s="91" t="s">
        <v>4861</v>
      </c>
      <c r="K492" s="91" t="s">
        <v>4862</v>
      </c>
      <c r="L492" s="91" t="s">
        <v>4863</v>
      </c>
    </row>
    <row r="493" spans="1:12" ht="12" customHeight="1" x14ac:dyDescent="0.3">
      <c r="A493" s="307" t="s">
        <v>4864</v>
      </c>
      <c r="B493" s="307"/>
      <c r="C493" s="307"/>
      <c r="D493" s="307" t="s">
        <v>4865</v>
      </c>
      <c r="E493" s="307"/>
      <c r="F493" s="307"/>
      <c r="G493" s="91" t="s">
        <v>4866</v>
      </c>
      <c r="H493" s="91" t="s">
        <v>4867</v>
      </c>
      <c r="I493" s="91" t="s">
        <v>4868</v>
      </c>
      <c r="J493" s="91" t="s">
        <v>4869</v>
      </c>
      <c r="K493" s="91" t="s">
        <v>4870</v>
      </c>
      <c r="L493" s="91" t="s">
        <v>4871</v>
      </c>
    </row>
    <row r="494" spans="1:12" ht="12" customHeight="1" x14ac:dyDescent="0.3">
      <c r="A494" s="307" t="s">
        <v>4872</v>
      </c>
      <c r="B494" s="307"/>
      <c r="C494" s="307"/>
      <c r="D494" s="307" t="s">
        <v>4873</v>
      </c>
      <c r="E494" s="307"/>
      <c r="F494" s="307"/>
      <c r="G494" s="91" t="s">
        <v>4873</v>
      </c>
      <c r="H494" s="91" t="s">
        <v>3510</v>
      </c>
      <c r="I494" s="91" t="s">
        <v>4874</v>
      </c>
      <c r="J494" s="91" t="s">
        <v>4875</v>
      </c>
      <c r="K494" s="91" t="s">
        <v>4876</v>
      </c>
      <c r="L494" s="91" t="s">
        <v>4877</v>
      </c>
    </row>
    <row r="495" spans="1:12" ht="12" customHeight="1" x14ac:dyDescent="0.3">
      <c r="A495" s="307" t="s">
        <v>4878</v>
      </c>
      <c r="B495" s="307"/>
      <c r="C495" s="307"/>
      <c r="D495" s="307" t="s">
        <v>4879</v>
      </c>
      <c r="E495" s="307"/>
      <c r="F495" s="307"/>
      <c r="G495" s="91" t="s">
        <v>4880</v>
      </c>
      <c r="H495" s="91" t="s">
        <v>4881</v>
      </c>
      <c r="I495" s="91" t="s">
        <v>4882</v>
      </c>
      <c r="J495" s="91" t="s">
        <v>4883</v>
      </c>
      <c r="K495" s="91" t="s">
        <v>4884</v>
      </c>
      <c r="L495" s="91" t="s">
        <v>4885</v>
      </c>
    </row>
    <row r="496" spans="1:12" ht="12" customHeight="1" x14ac:dyDescent="0.3">
      <c r="A496" s="307" t="s">
        <v>4886</v>
      </c>
      <c r="B496" s="307"/>
      <c r="C496" s="307"/>
      <c r="D496" s="307" t="s">
        <v>4887</v>
      </c>
      <c r="E496" s="307"/>
      <c r="F496" s="307"/>
      <c r="G496" s="91" t="s">
        <v>4887</v>
      </c>
      <c r="H496" s="91" t="s">
        <v>3197</v>
      </c>
      <c r="I496" s="91" t="s">
        <v>4888</v>
      </c>
      <c r="J496" s="91" t="s">
        <v>4889</v>
      </c>
      <c r="K496" s="91" t="s">
        <v>4890</v>
      </c>
      <c r="L496" s="91" t="s">
        <v>4891</v>
      </c>
    </row>
    <row r="497" spans="1:12" ht="12" customHeight="1" x14ac:dyDescent="0.3">
      <c r="A497" s="307" t="s">
        <v>4892</v>
      </c>
      <c r="B497" s="307"/>
      <c r="C497" s="307"/>
      <c r="D497" s="307" t="s">
        <v>1867</v>
      </c>
      <c r="E497" s="307"/>
      <c r="F497" s="307"/>
      <c r="G497" s="91" t="s">
        <v>1867</v>
      </c>
      <c r="H497" s="91" t="s">
        <v>4893</v>
      </c>
      <c r="I497" s="91" t="s">
        <v>4894</v>
      </c>
      <c r="J497" s="91" t="s">
        <v>4895</v>
      </c>
      <c r="K497" s="91" t="s">
        <v>4896</v>
      </c>
      <c r="L497" s="91" t="s">
        <v>4897</v>
      </c>
    </row>
    <row r="498" spans="1:12" ht="12" customHeight="1" x14ac:dyDescent="0.3">
      <c r="A498" s="307" t="s">
        <v>4898</v>
      </c>
      <c r="B498" s="307"/>
      <c r="C498" s="307"/>
      <c r="D498" s="307" t="s">
        <v>4899</v>
      </c>
      <c r="E498" s="307"/>
      <c r="F498" s="307"/>
      <c r="G498" s="91" t="s">
        <v>4899</v>
      </c>
      <c r="H498" s="91" t="s">
        <v>4900</v>
      </c>
      <c r="I498" s="91" t="s">
        <v>4901</v>
      </c>
      <c r="J498" s="91" t="s">
        <v>4902</v>
      </c>
      <c r="K498" s="91" t="s">
        <v>4903</v>
      </c>
      <c r="L498" s="91" t="s">
        <v>4904</v>
      </c>
    </row>
    <row r="499" spans="1:12" ht="12" customHeight="1" x14ac:dyDescent="0.3">
      <c r="A499" s="307" t="s">
        <v>4905</v>
      </c>
      <c r="B499" s="307"/>
      <c r="C499" s="307"/>
      <c r="D499" s="307" t="s">
        <v>4906</v>
      </c>
      <c r="E499" s="307"/>
      <c r="F499" s="307"/>
      <c r="G499" s="91" t="s">
        <v>4907</v>
      </c>
      <c r="H499" s="91" t="s">
        <v>4908</v>
      </c>
      <c r="I499" s="91" t="s">
        <v>4909</v>
      </c>
      <c r="J499" s="91" t="s">
        <v>4910</v>
      </c>
      <c r="K499" s="91" t="s">
        <v>4911</v>
      </c>
      <c r="L499" s="91" t="s">
        <v>4912</v>
      </c>
    </row>
    <row r="500" spans="1:12" ht="12" customHeight="1" x14ac:dyDescent="0.3">
      <c r="A500" s="307" t="s">
        <v>4913</v>
      </c>
      <c r="B500" s="307"/>
      <c r="C500" s="307"/>
      <c r="D500" s="307" t="s">
        <v>4914</v>
      </c>
      <c r="E500" s="307"/>
      <c r="F500" s="307"/>
      <c r="G500" s="91" t="s">
        <v>4914</v>
      </c>
      <c r="H500" s="91" t="s">
        <v>4915</v>
      </c>
      <c r="I500" s="91" t="s">
        <v>4916</v>
      </c>
      <c r="J500" s="91" t="s">
        <v>4917</v>
      </c>
      <c r="K500" s="91" t="s">
        <v>4918</v>
      </c>
      <c r="L500" s="91" t="s">
        <v>4919</v>
      </c>
    </row>
    <row r="501" spans="1:12" ht="12" customHeight="1" x14ac:dyDescent="0.3">
      <c r="A501" s="307" t="s">
        <v>4920</v>
      </c>
      <c r="B501" s="307"/>
      <c r="C501" s="307"/>
      <c r="D501" s="307" t="s">
        <v>4921</v>
      </c>
      <c r="E501" s="307"/>
      <c r="F501" s="307"/>
      <c r="G501" s="91" t="s">
        <v>4922</v>
      </c>
      <c r="H501" s="91" t="s">
        <v>4923</v>
      </c>
      <c r="I501" s="91" t="s">
        <v>4924</v>
      </c>
      <c r="J501" s="91" t="s">
        <v>4925</v>
      </c>
      <c r="K501" s="91" t="s">
        <v>4926</v>
      </c>
      <c r="L501" s="91" t="s">
        <v>4927</v>
      </c>
    </row>
    <row r="502" spans="1:12" ht="12" customHeight="1" x14ac:dyDescent="0.3">
      <c r="A502" s="307" t="s">
        <v>4928</v>
      </c>
      <c r="B502" s="307"/>
      <c r="C502" s="307"/>
      <c r="D502" s="307" t="s">
        <v>4929</v>
      </c>
      <c r="E502" s="307"/>
      <c r="F502" s="307"/>
      <c r="G502" s="91" t="s">
        <v>4929</v>
      </c>
      <c r="H502" s="91" t="s">
        <v>4930</v>
      </c>
      <c r="I502" s="91" t="s">
        <v>4931</v>
      </c>
      <c r="J502" s="91" t="s">
        <v>4932</v>
      </c>
      <c r="K502" s="91" t="s">
        <v>4933</v>
      </c>
      <c r="L502" s="91" t="s">
        <v>4934</v>
      </c>
    </row>
    <row r="503" spans="1:12" ht="12" customHeight="1" x14ac:dyDescent="0.3">
      <c r="A503" s="307" t="s">
        <v>4935</v>
      </c>
      <c r="B503" s="307"/>
      <c r="C503" s="307"/>
      <c r="D503" s="307" t="s">
        <v>4936</v>
      </c>
      <c r="E503" s="307"/>
      <c r="F503" s="307"/>
      <c r="G503" s="91" t="s">
        <v>4936</v>
      </c>
      <c r="H503" s="91" t="s">
        <v>4937</v>
      </c>
      <c r="I503" s="91" t="s">
        <v>4938</v>
      </c>
      <c r="J503" s="91" t="s">
        <v>4939</v>
      </c>
      <c r="K503" s="91" t="s">
        <v>4940</v>
      </c>
      <c r="L503" s="91" t="s">
        <v>4941</v>
      </c>
    </row>
    <row r="504" spans="1:12" ht="12" customHeight="1" x14ac:dyDescent="0.3">
      <c r="A504" s="307" t="s">
        <v>4942</v>
      </c>
      <c r="B504" s="307"/>
      <c r="C504" s="307"/>
      <c r="D504" s="307" t="s">
        <v>4943</v>
      </c>
      <c r="E504" s="307"/>
      <c r="F504" s="307"/>
      <c r="G504" s="91" t="s">
        <v>4944</v>
      </c>
      <c r="H504" s="91" t="s">
        <v>4945</v>
      </c>
      <c r="I504" s="91" t="s">
        <v>4946</v>
      </c>
      <c r="J504" s="91" t="s">
        <v>4947</v>
      </c>
      <c r="K504" s="91" t="s">
        <v>4948</v>
      </c>
      <c r="L504" s="91" t="s">
        <v>4949</v>
      </c>
    </row>
    <row r="505" spans="1:12" ht="12" customHeight="1" x14ac:dyDescent="0.3">
      <c r="A505" s="307" t="s">
        <v>4950</v>
      </c>
      <c r="B505" s="307"/>
      <c r="C505" s="307"/>
      <c r="D505" s="307" t="s">
        <v>4951</v>
      </c>
      <c r="E505" s="307"/>
      <c r="F505" s="307"/>
      <c r="G505" s="91" t="s">
        <v>4952</v>
      </c>
      <c r="H505" s="91" t="s">
        <v>4953</v>
      </c>
      <c r="I505" s="91" t="s">
        <v>4954</v>
      </c>
      <c r="J505" s="91" t="s">
        <v>4955</v>
      </c>
      <c r="K505" s="91" t="s">
        <v>4956</v>
      </c>
      <c r="L505" s="91" t="s">
        <v>4957</v>
      </c>
    </row>
    <row r="506" spans="1:12" ht="12" customHeight="1" x14ac:dyDescent="0.3">
      <c r="A506" s="307" t="s">
        <v>4958</v>
      </c>
      <c r="B506" s="307"/>
      <c r="C506" s="307"/>
      <c r="D506" s="307" t="s">
        <v>4959</v>
      </c>
      <c r="E506" s="307"/>
      <c r="F506" s="307"/>
      <c r="G506" s="91" t="s">
        <v>4959</v>
      </c>
      <c r="H506" s="91" t="s">
        <v>4960</v>
      </c>
      <c r="I506" s="91" t="s">
        <v>4961</v>
      </c>
      <c r="J506" s="91" t="s">
        <v>4962</v>
      </c>
      <c r="K506" s="91" t="s">
        <v>4963</v>
      </c>
      <c r="L506" s="91" t="s">
        <v>4964</v>
      </c>
    </row>
    <row r="507" spans="1:12" ht="12" customHeight="1" x14ac:dyDescent="0.3">
      <c r="A507" s="307" t="s">
        <v>4965</v>
      </c>
      <c r="B507" s="307"/>
      <c r="C507" s="307"/>
      <c r="D507" s="307" t="s">
        <v>4966</v>
      </c>
      <c r="E507" s="307"/>
      <c r="F507" s="307"/>
      <c r="G507" s="91" t="s">
        <v>4966</v>
      </c>
      <c r="H507" s="91" t="s">
        <v>4967</v>
      </c>
      <c r="I507" s="91" t="s">
        <v>4968</v>
      </c>
      <c r="J507" s="91" t="s">
        <v>4969</v>
      </c>
      <c r="K507" s="91" t="s">
        <v>4970</v>
      </c>
      <c r="L507" s="91" t="s">
        <v>4971</v>
      </c>
    </row>
    <row r="508" spans="1:12" ht="12" customHeight="1" x14ac:dyDescent="0.3">
      <c r="A508" s="307" t="s">
        <v>4972</v>
      </c>
      <c r="B508" s="307"/>
      <c r="C508" s="307"/>
      <c r="D508" s="307" t="s">
        <v>4973</v>
      </c>
      <c r="E508" s="307"/>
      <c r="F508" s="307"/>
      <c r="G508" s="91" t="s">
        <v>4973</v>
      </c>
      <c r="H508" s="91" t="s">
        <v>4974</v>
      </c>
      <c r="I508" s="91" t="s">
        <v>4975</v>
      </c>
      <c r="J508" s="91" t="s">
        <v>4976</v>
      </c>
      <c r="K508" s="91" t="s">
        <v>3433</v>
      </c>
      <c r="L508" s="91" t="s">
        <v>4977</v>
      </c>
    </row>
    <row r="509" spans="1:12" ht="12" customHeight="1" x14ac:dyDescent="0.3">
      <c r="A509" s="307" t="s">
        <v>4978</v>
      </c>
      <c r="B509" s="307"/>
      <c r="C509" s="307"/>
      <c r="D509" s="307" t="s">
        <v>4979</v>
      </c>
      <c r="E509" s="307"/>
      <c r="F509" s="307"/>
      <c r="G509" s="91" t="s">
        <v>4980</v>
      </c>
      <c r="H509" s="91" t="s">
        <v>4981</v>
      </c>
      <c r="I509" s="91" t="s">
        <v>4680</v>
      </c>
      <c r="J509" s="91" t="s">
        <v>4982</v>
      </c>
      <c r="K509" s="91" t="s">
        <v>4983</v>
      </c>
      <c r="L509" s="91" t="s">
        <v>4984</v>
      </c>
    </row>
    <row r="510" spans="1:12" ht="12" customHeight="1" x14ac:dyDescent="0.3">
      <c r="A510" s="307" t="s">
        <v>4985</v>
      </c>
      <c r="B510" s="307"/>
      <c r="C510" s="307"/>
      <c r="D510" s="307" t="s">
        <v>4986</v>
      </c>
      <c r="E510" s="307"/>
      <c r="F510" s="307"/>
      <c r="G510" s="91" t="s">
        <v>4986</v>
      </c>
      <c r="H510" s="91" t="s">
        <v>4987</v>
      </c>
      <c r="I510" s="91" t="s">
        <v>4988</v>
      </c>
      <c r="J510" s="91" t="s">
        <v>4989</v>
      </c>
      <c r="K510" s="91" t="s">
        <v>4990</v>
      </c>
      <c r="L510" s="91" t="s">
        <v>4991</v>
      </c>
    </row>
    <row r="511" spans="1:12" ht="12" customHeight="1" x14ac:dyDescent="0.3">
      <c r="A511" s="307" t="s">
        <v>4992</v>
      </c>
      <c r="B511" s="307"/>
      <c r="C511" s="307"/>
      <c r="D511" s="307" t="s">
        <v>4993</v>
      </c>
      <c r="E511" s="307"/>
      <c r="F511" s="307"/>
      <c r="G511" s="91" t="s">
        <v>4993</v>
      </c>
      <c r="H511" s="91" t="s">
        <v>4994</v>
      </c>
      <c r="I511" s="91" t="s">
        <v>4995</v>
      </c>
      <c r="J511" s="91" t="s">
        <v>2028</v>
      </c>
      <c r="K511" s="91" t="s">
        <v>2026</v>
      </c>
      <c r="L511" s="91" t="s">
        <v>4996</v>
      </c>
    </row>
    <row r="512" spans="1:12" ht="12" customHeight="1" x14ac:dyDescent="0.3">
      <c r="A512" s="307" t="s">
        <v>4997</v>
      </c>
      <c r="B512" s="307"/>
      <c r="C512" s="307"/>
      <c r="D512" s="307" t="s">
        <v>4998</v>
      </c>
      <c r="E512" s="307"/>
      <c r="F512" s="307"/>
      <c r="G512" s="91" t="s">
        <v>4998</v>
      </c>
      <c r="H512" s="91" t="s">
        <v>4999</v>
      </c>
      <c r="I512" s="91" t="s">
        <v>5000</v>
      </c>
      <c r="J512" s="91" t="s">
        <v>5001</v>
      </c>
      <c r="K512" s="91" t="s">
        <v>5002</v>
      </c>
      <c r="L512" s="91" t="s">
        <v>4246</v>
      </c>
    </row>
    <row r="513" spans="1:12" ht="12" customHeight="1" x14ac:dyDescent="0.3">
      <c r="A513" s="307" t="s">
        <v>5003</v>
      </c>
      <c r="B513" s="307"/>
      <c r="C513" s="307"/>
      <c r="D513" s="307" t="s">
        <v>4797</v>
      </c>
      <c r="E513" s="307"/>
      <c r="F513" s="307"/>
      <c r="G513" s="91" t="s">
        <v>4797</v>
      </c>
      <c r="H513" s="91" t="s">
        <v>5004</v>
      </c>
      <c r="I513" s="91" t="s">
        <v>5005</v>
      </c>
      <c r="J513" s="91" t="s">
        <v>5006</v>
      </c>
      <c r="K513" s="91" t="s">
        <v>5007</v>
      </c>
      <c r="L513" s="91" t="s">
        <v>5008</v>
      </c>
    </row>
    <row r="514" spans="1:12" ht="12" customHeight="1" x14ac:dyDescent="0.3">
      <c r="A514" s="307" t="s">
        <v>5009</v>
      </c>
      <c r="B514" s="307"/>
      <c r="C514" s="307"/>
      <c r="D514" s="307" t="s">
        <v>5010</v>
      </c>
      <c r="E514" s="307"/>
      <c r="F514" s="307"/>
      <c r="G514" s="91" t="s">
        <v>5010</v>
      </c>
      <c r="H514" s="91" t="s">
        <v>5011</v>
      </c>
      <c r="I514" s="91" t="s">
        <v>5012</v>
      </c>
      <c r="J514" s="91" t="s">
        <v>5013</v>
      </c>
      <c r="K514" s="91" t="s">
        <v>5014</v>
      </c>
      <c r="L514" s="91" t="s">
        <v>5015</v>
      </c>
    </row>
    <row r="515" spans="1:12" ht="12" customHeight="1" x14ac:dyDescent="0.3">
      <c r="A515" s="307" t="s">
        <v>5016</v>
      </c>
      <c r="B515" s="307"/>
      <c r="C515" s="307"/>
      <c r="D515" s="307" t="s">
        <v>5017</v>
      </c>
      <c r="E515" s="307"/>
      <c r="F515" s="307"/>
      <c r="G515" s="91" t="s">
        <v>5017</v>
      </c>
      <c r="H515" s="91" t="s">
        <v>5018</v>
      </c>
      <c r="I515" s="91" t="s">
        <v>5019</v>
      </c>
      <c r="J515" s="91" t="s">
        <v>5020</v>
      </c>
      <c r="K515" s="91" t="s">
        <v>5021</v>
      </c>
      <c r="L515" s="91" t="s">
        <v>5022</v>
      </c>
    </row>
    <row r="516" spans="1:12" ht="12" customHeight="1" x14ac:dyDescent="0.3">
      <c r="A516" s="307" t="s">
        <v>5023</v>
      </c>
      <c r="B516" s="307"/>
      <c r="C516" s="307"/>
      <c r="D516" s="307" t="s">
        <v>5024</v>
      </c>
      <c r="E516" s="307"/>
      <c r="F516" s="307"/>
      <c r="G516" s="91" t="s">
        <v>5024</v>
      </c>
      <c r="H516" s="91" t="s">
        <v>5025</v>
      </c>
      <c r="I516" s="91" t="s">
        <v>5026</v>
      </c>
      <c r="J516" s="91" t="s">
        <v>5027</v>
      </c>
      <c r="K516" s="91" t="s">
        <v>5028</v>
      </c>
      <c r="L516" s="91" t="s">
        <v>5029</v>
      </c>
    </row>
    <row r="517" spans="1:12" ht="12" customHeight="1" x14ac:dyDescent="0.3">
      <c r="A517" s="307" t="s">
        <v>5030</v>
      </c>
      <c r="B517" s="307"/>
      <c r="C517" s="307"/>
      <c r="D517" s="307" t="s">
        <v>5031</v>
      </c>
      <c r="E517" s="307"/>
      <c r="F517" s="307"/>
      <c r="G517" s="91" t="s">
        <v>5031</v>
      </c>
      <c r="H517" s="91" t="s">
        <v>5032</v>
      </c>
      <c r="I517" s="91" t="s">
        <v>5033</v>
      </c>
      <c r="J517" s="91" t="s">
        <v>5034</v>
      </c>
      <c r="K517" s="91" t="s">
        <v>5035</v>
      </c>
      <c r="L517" s="91" t="s">
        <v>5036</v>
      </c>
    </row>
    <row r="518" spans="1:12" ht="12" customHeight="1" x14ac:dyDescent="0.3">
      <c r="A518" s="307" t="s">
        <v>5037</v>
      </c>
      <c r="B518" s="307"/>
      <c r="C518" s="307"/>
      <c r="D518" s="307" t="s">
        <v>5038</v>
      </c>
      <c r="E518" s="307"/>
      <c r="F518" s="307"/>
      <c r="G518" s="91" t="s">
        <v>5038</v>
      </c>
      <c r="H518" s="91" t="s">
        <v>5039</v>
      </c>
      <c r="I518" s="91" t="s">
        <v>5040</v>
      </c>
      <c r="J518" s="91" t="s">
        <v>5041</v>
      </c>
      <c r="K518" s="91" t="s">
        <v>2507</v>
      </c>
      <c r="L518" s="91" t="s">
        <v>5042</v>
      </c>
    </row>
    <row r="519" spans="1:12" ht="12" customHeight="1" x14ac:dyDescent="0.3">
      <c r="A519" s="307" t="s">
        <v>5043</v>
      </c>
      <c r="B519" s="307"/>
      <c r="C519" s="307"/>
      <c r="D519" s="307" t="s">
        <v>5044</v>
      </c>
      <c r="E519" s="307"/>
      <c r="F519" s="307"/>
      <c r="G519" s="91" t="s">
        <v>5044</v>
      </c>
      <c r="H519" s="91" t="s">
        <v>5045</v>
      </c>
      <c r="I519" s="91" t="s">
        <v>5046</v>
      </c>
      <c r="J519" s="91" t="s">
        <v>5047</v>
      </c>
      <c r="K519" s="91" t="s">
        <v>5048</v>
      </c>
      <c r="L519" s="91" t="s">
        <v>5049</v>
      </c>
    </row>
    <row r="520" spans="1:12" ht="12" customHeight="1" x14ac:dyDescent="0.3">
      <c r="A520" s="307" t="s">
        <v>5050</v>
      </c>
      <c r="B520" s="307"/>
      <c r="C520" s="307"/>
      <c r="D520" s="307" t="s">
        <v>5051</v>
      </c>
      <c r="E520" s="307"/>
      <c r="F520" s="307"/>
      <c r="G520" s="91" t="s">
        <v>5051</v>
      </c>
      <c r="H520" s="91" t="s">
        <v>5052</v>
      </c>
      <c r="I520" s="91" t="s">
        <v>5053</v>
      </c>
      <c r="J520" s="91" t="s">
        <v>5054</v>
      </c>
      <c r="K520" s="91" t="s">
        <v>5055</v>
      </c>
      <c r="L520" s="91" t="s">
        <v>4676</v>
      </c>
    </row>
    <row r="521" spans="1:12" ht="12" customHeight="1" x14ac:dyDescent="0.3">
      <c r="A521" s="307" t="s">
        <v>5056</v>
      </c>
      <c r="B521" s="307"/>
      <c r="C521" s="307"/>
      <c r="D521" s="307" t="s">
        <v>5057</v>
      </c>
      <c r="E521" s="307"/>
      <c r="F521" s="307"/>
      <c r="G521" s="91" t="s">
        <v>5057</v>
      </c>
      <c r="H521" s="91" t="s">
        <v>5058</v>
      </c>
      <c r="I521" s="91" t="s">
        <v>5059</v>
      </c>
      <c r="J521" s="91" t="s">
        <v>5060</v>
      </c>
      <c r="K521" s="91" t="s">
        <v>5061</v>
      </c>
      <c r="L521" s="91" t="s">
        <v>5062</v>
      </c>
    </row>
    <row r="522" spans="1:12" ht="12" customHeight="1" x14ac:dyDescent="0.3">
      <c r="A522" s="307" t="s">
        <v>5063</v>
      </c>
      <c r="B522" s="307"/>
      <c r="C522" s="307"/>
      <c r="D522" s="307" t="s">
        <v>5064</v>
      </c>
      <c r="E522" s="307"/>
      <c r="F522" s="307"/>
      <c r="G522" s="91" t="s">
        <v>5065</v>
      </c>
      <c r="H522" s="91" t="s">
        <v>5066</v>
      </c>
      <c r="I522" s="91" t="s">
        <v>5067</v>
      </c>
      <c r="J522" s="91" t="s">
        <v>5068</v>
      </c>
      <c r="K522" s="91" t="s">
        <v>5069</v>
      </c>
      <c r="L522" s="91" t="s">
        <v>5070</v>
      </c>
    </row>
    <row r="523" spans="1:12" ht="12" customHeight="1" x14ac:dyDescent="0.3">
      <c r="A523" s="307" t="s">
        <v>5071</v>
      </c>
      <c r="B523" s="307"/>
      <c r="C523" s="307"/>
      <c r="D523" s="307" t="s">
        <v>5072</v>
      </c>
      <c r="E523" s="307"/>
      <c r="F523" s="307"/>
      <c r="G523" s="91" t="s">
        <v>5073</v>
      </c>
      <c r="H523" s="91" t="s">
        <v>5074</v>
      </c>
      <c r="I523" s="91" t="s">
        <v>5075</v>
      </c>
      <c r="J523" s="91" t="s">
        <v>5076</v>
      </c>
      <c r="K523" s="91" t="s">
        <v>5077</v>
      </c>
      <c r="L523" s="91" t="s">
        <v>5078</v>
      </c>
    </row>
    <row r="524" spans="1:12" ht="12" customHeight="1" x14ac:dyDescent="0.3">
      <c r="A524" s="307" t="s">
        <v>5079</v>
      </c>
      <c r="B524" s="307"/>
      <c r="C524" s="307"/>
      <c r="D524" s="307" t="s">
        <v>5080</v>
      </c>
      <c r="E524" s="307"/>
      <c r="F524" s="307"/>
      <c r="G524" s="91" t="s">
        <v>5080</v>
      </c>
      <c r="H524" s="91" t="s">
        <v>5081</v>
      </c>
      <c r="I524" s="91" t="s">
        <v>5082</v>
      </c>
      <c r="J524" s="91" t="s">
        <v>5083</v>
      </c>
      <c r="K524" s="91" t="s">
        <v>5084</v>
      </c>
      <c r="L524" s="91" t="s">
        <v>5084</v>
      </c>
    </row>
    <row r="525" spans="1:12" ht="12" customHeight="1" x14ac:dyDescent="0.3">
      <c r="A525" s="307" t="s">
        <v>5085</v>
      </c>
      <c r="B525" s="307"/>
      <c r="C525" s="307"/>
      <c r="D525" s="307" t="s">
        <v>5086</v>
      </c>
      <c r="E525" s="307"/>
      <c r="F525" s="307"/>
      <c r="G525" s="91" t="s">
        <v>5087</v>
      </c>
      <c r="H525" s="91" t="s">
        <v>5088</v>
      </c>
      <c r="I525" s="91" t="s">
        <v>5089</v>
      </c>
      <c r="J525" s="91" t="s">
        <v>5090</v>
      </c>
      <c r="K525" s="91" t="s">
        <v>5091</v>
      </c>
      <c r="L525" s="91" t="s">
        <v>5092</v>
      </c>
    </row>
    <row r="526" spans="1:12" ht="12" customHeight="1" x14ac:dyDescent="0.3">
      <c r="A526" s="307" t="s">
        <v>5093</v>
      </c>
      <c r="B526" s="307"/>
      <c r="C526" s="307"/>
      <c r="D526" s="307" t="s">
        <v>5094</v>
      </c>
      <c r="E526" s="307"/>
      <c r="F526" s="307"/>
      <c r="G526" s="91" t="s">
        <v>5094</v>
      </c>
      <c r="H526" s="91" t="s">
        <v>5095</v>
      </c>
      <c r="I526" s="91" t="s">
        <v>5096</v>
      </c>
      <c r="J526" s="91" t="s">
        <v>5097</v>
      </c>
      <c r="K526" s="91" t="s">
        <v>5098</v>
      </c>
      <c r="L526" s="91" t="s">
        <v>5099</v>
      </c>
    </row>
    <row r="527" spans="1:12" ht="12" customHeight="1" x14ac:dyDescent="0.3">
      <c r="A527" s="307" t="s">
        <v>5100</v>
      </c>
      <c r="B527" s="307"/>
      <c r="C527" s="307"/>
      <c r="D527" s="307" t="s">
        <v>5101</v>
      </c>
      <c r="E527" s="307"/>
      <c r="F527" s="307"/>
      <c r="G527" s="91" t="s">
        <v>5101</v>
      </c>
      <c r="H527" s="91" t="s">
        <v>5102</v>
      </c>
      <c r="I527" s="91" t="s">
        <v>5103</v>
      </c>
      <c r="J527" s="91" t="s">
        <v>5104</v>
      </c>
      <c r="K527" s="91" t="s">
        <v>5105</v>
      </c>
      <c r="L527" s="91" t="s">
        <v>5106</v>
      </c>
    </row>
    <row r="528" spans="1:12" ht="12" customHeight="1" x14ac:dyDescent="0.3">
      <c r="A528" s="307" t="s">
        <v>5107</v>
      </c>
      <c r="B528" s="307"/>
      <c r="C528" s="307"/>
      <c r="D528" s="307" t="s">
        <v>2500</v>
      </c>
      <c r="E528" s="307"/>
      <c r="F528" s="307"/>
      <c r="G528" s="91" t="s">
        <v>5108</v>
      </c>
      <c r="H528" s="91" t="s">
        <v>5109</v>
      </c>
      <c r="I528" s="91" t="s">
        <v>5110</v>
      </c>
      <c r="J528" s="91" t="s">
        <v>5111</v>
      </c>
      <c r="K528" s="91" t="s">
        <v>5112</v>
      </c>
      <c r="L528" s="91" t="s">
        <v>5113</v>
      </c>
    </row>
    <row r="529" spans="1:12" ht="12" customHeight="1" x14ac:dyDescent="0.3">
      <c r="A529" s="307" t="s">
        <v>5114</v>
      </c>
      <c r="B529" s="307"/>
      <c r="C529" s="307"/>
      <c r="D529" s="307" t="s">
        <v>5115</v>
      </c>
      <c r="E529" s="307"/>
      <c r="F529" s="307"/>
      <c r="G529" s="91" t="s">
        <v>3036</v>
      </c>
      <c r="H529" s="91" t="s">
        <v>5116</v>
      </c>
      <c r="I529" s="91" t="s">
        <v>5117</v>
      </c>
      <c r="J529" s="91" t="s">
        <v>5118</v>
      </c>
      <c r="K529" s="91" t="s">
        <v>5119</v>
      </c>
      <c r="L529" s="91" t="s">
        <v>5120</v>
      </c>
    </row>
    <row r="530" spans="1:12" ht="12" customHeight="1" x14ac:dyDescent="0.3">
      <c r="A530" s="307" t="s">
        <v>5121</v>
      </c>
      <c r="B530" s="307"/>
      <c r="C530" s="307"/>
      <c r="D530" s="307" t="s">
        <v>5122</v>
      </c>
      <c r="E530" s="307"/>
      <c r="F530" s="307"/>
      <c r="G530" s="91" t="s">
        <v>5123</v>
      </c>
      <c r="H530" s="91" t="s">
        <v>5124</v>
      </c>
      <c r="I530" s="91" t="s">
        <v>5125</v>
      </c>
      <c r="J530" s="91" t="s">
        <v>5126</v>
      </c>
      <c r="K530" s="91" t="s">
        <v>5127</v>
      </c>
      <c r="L530" s="91" t="s">
        <v>5128</v>
      </c>
    </row>
    <row r="531" spans="1:12" ht="12" customHeight="1" x14ac:dyDescent="0.3">
      <c r="A531" s="307" t="s">
        <v>5129</v>
      </c>
      <c r="B531" s="307"/>
      <c r="C531" s="307"/>
      <c r="D531" s="307" t="s">
        <v>5130</v>
      </c>
      <c r="E531" s="307"/>
      <c r="F531" s="307"/>
      <c r="G531" s="91" t="s">
        <v>5130</v>
      </c>
      <c r="H531" s="91" t="s">
        <v>5131</v>
      </c>
      <c r="I531" s="91" t="s">
        <v>5132</v>
      </c>
      <c r="J531" s="91" t="s">
        <v>5133</v>
      </c>
      <c r="K531" s="91" t="s">
        <v>2595</v>
      </c>
      <c r="L531" s="91" t="s">
        <v>5134</v>
      </c>
    </row>
    <row r="532" spans="1:12" ht="12" customHeight="1" x14ac:dyDescent="0.3">
      <c r="A532" s="307" t="s">
        <v>5135</v>
      </c>
      <c r="B532" s="307"/>
      <c r="C532" s="307"/>
      <c r="D532" s="307" t="s">
        <v>5136</v>
      </c>
      <c r="E532" s="307"/>
      <c r="F532" s="307"/>
      <c r="G532" s="91" t="s">
        <v>5136</v>
      </c>
      <c r="H532" s="91" t="s">
        <v>5137</v>
      </c>
      <c r="I532" s="91" t="s">
        <v>5138</v>
      </c>
      <c r="J532" s="91" t="s">
        <v>5139</v>
      </c>
      <c r="K532" s="91" t="s">
        <v>5140</v>
      </c>
      <c r="L532" s="91" t="s">
        <v>1831</v>
      </c>
    </row>
    <row r="533" spans="1:12" ht="12" customHeight="1" x14ac:dyDescent="0.3">
      <c r="A533" s="307" t="s">
        <v>5141</v>
      </c>
      <c r="B533" s="307"/>
      <c r="C533" s="307"/>
      <c r="D533" s="307" t="s">
        <v>5142</v>
      </c>
      <c r="E533" s="307"/>
      <c r="F533" s="307"/>
      <c r="G533" s="91" t="s">
        <v>5142</v>
      </c>
      <c r="H533" s="91" t="s">
        <v>5143</v>
      </c>
      <c r="I533" s="91" t="s">
        <v>5144</v>
      </c>
      <c r="J533" s="91" t="s">
        <v>5145</v>
      </c>
      <c r="K533" s="91" t="s">
        <v>5146</v>
      </c>
      <c r="L533" s="91" t="s">
        <v>5147</v>
      </c>
    </row>
    <row r="534" spans="1:12" ht="12" customHeight="1" x14ac:dyDescent="0.3">
      <c r="A534" s="307" t="s">
        <v>5148</v>
      </c>
      <c r="B534" s="307"/>
      <c r="C534" s="307"/>
      <c r="D534" s="307" t="s">
        <v>5149</v>
      </c>
      <c r="E534" s="307"/>
      <c r="F534" s="307"/>
      <c r="G534" s="91" t="s">
        <v>5149</v>
      </c>
      <c r="H534" s="91" t="s">
        <v>5150</v>
      </c>
      <c r="I534" s="91" t="s">
        <v>5151</v>
      </c>
      <c r="J534" s="91" t="s">
        <v>5152</v>
      </c>
      <c r="K534" s="91" t="s">
        <v>5153</v>
      </c>
      <c r="L534" s="91" t="s">
        <v>5154</v>
      </c>
    </row>
    <row r="535" spans="1:12" ht="12" customHeight="1" x14ac:dyDescent="0.3">
      <c r="A535" s="307" t="s">
        <v>5155</v>
      </c>
      <c r="B535" s="307"/>
      <c r="C535" s="307"/>
      <c r="D535" s="307" t="s">
        <v>5156</v>
      </c>
      <c r="E535" s="307"/>
      <c r="F535" s="307"/>
      <c r="G535" s="91" t="s">
        <v>5156</v>
      </c>
      <c r="H535" s="91" t="s">
        <v>2087</v>
      </c>
      <c r="I535" s="91" t="s">
        <v>5157</v>
      </c>
      <c r="J535" s="91" t="s">
        <v>5158</v>
      </c>
      <c r="K535" s="91" t="s">
        <v>5159</v>
      </c>
      <c r="L535" s="91" t="s">
        <v>5160</v>
      </c>
    </row>
    <row r="536" spans="1:12" ht="12" customHeight="1" x14ac:dyDescent="0.3">
      <c r="A536" s="307" t="s">
        <v>5161</v>
      </c>
      <c r="B536" s="307"/>
      <c r="C536" s="307"/>
      <c r="D536" s="307" t="s">
        <v>2870</v>
      </c>
      <c r="E536" s="307"/>
      <c r="F536" s="307"/>
      <c r="G536" s="91" t="s">
        <v>2870</v>
      </c>
      <c r="H536" s="91" t="s">
        <v>5162</v>
      </c>
      <c r="I536" s="91" t="s">
        <v>5163</v>
      </c>
      <c r="J536" s="91" t="s">
        <v>5164</v>
      </c>
      <c r="K536" s="91" t="s">
        <v>5165</v>
      </c>
      <c r="L536" s="91" t="s">
        <v>5166</v>
      </c>
    </row>
    <row r="537" spans="1:12" ht="12" customHeight="1" x14ac:dyDescent="0.3">
      <c r="A537" s="307" t="s">
        <v>5167</v>
      </c>
      <c r="B537" s="307"/>
      <c r="C537" s="307"/>
      <c r="D537" s="307" t="s">
        <v>5168</v>
      </c>
      <c r="E537" s="307"/>
      <c r="F537" s="307"/>
      <c r="G537" s="91" t="s">
        <v>5168</v>
      </c>
      <c r="H537" s="91" t="s">
        <v>5169</v>
      </c>
      <c r="I537" s="91" t="s">
        <v>5170</v>
      </c>
      <c r="J537" s="91" t="s">
        <v>5171</v>
      </c>
      <c r="K537" s="91" t="s">
        <v>5172</v>
      </c>
      <c r="L537" s="91" t="s">
        <v>5173</v>
      </c>
    </row>
    <row r="538" spans="1:12" ht="12" customHeight="1" x14ac:dyDescent="0.3">
      <c r="A538" s="307" t="s">
        <v>5174</v>
      </c>
      <c r="B538" s="307"/>
      <c r="C538" s="307"/>
      <c r="D538" s="307" t="s">
        <v>5175</v>
      </c>
      <c r="E538" s="307"/>
      <c r="F538" s="307"/>
      <c r="G538" s="91" t="s">
        <v>5175</v>
      </c>
      <c r="H538" s="91" t="s">
        <v>5176</v>
      </c>
      <c r="I538" s="91" t="s">
        <v>5177</v>
      </c>
      <c r="J538" s="91" t="s">
        <v>5178</v>
      </c>
      <c r="K538" s="91" t="s">
        <v>5179</v>
      </c>
      <c r="L538" s="91" t="s">
        <v>5180</v>
      </c>
    </row>
    <row r="539" spans="1:12" ht="12" customHeight="1" x14ac:dyDescent="0.3">
      <c r="A539" s="307" t="s">
        <v>5181</v>
      </c>
      <c r="B539" s="307"/>
      <c r="C539" s="307"/>
      <c r="D539" s="307" t="s">
        <v>5182</v>
      </c>
      <c r="E539" s="307"/>
      <c r="F539" s="307"/>
      <c r="G539" s="91" t="s">
        <v>5182</v>
      </c>
      <c r="H539" s="91" t="s">
        <v>5183</v>
      </c>
      <c r="I539" s="91" t="s">
        <v>5184</v>
      </c>
      <c r="J539" s="91" t="s">
        <v>5185</v>
      </c>
      <c r="K539" s="91" t="s">
        <v>5186</v>
      </c>
      <c r="L539" s="91" t="s">
        <v>5187</v>
      </c>
    </row>
    <row r="540" spans="1:12" ht="12" customHeight="1" x14ac:dyDescent="0.3">
      <c r="A540" s="307" t="s">
        <v>5188</v>
      </c>
      <c r="B540" s="307"/>
      <c r="C540" s="307"/>
      <c r="D540" s="307" t="s">
        <v>5189</v>
      </c>
      <c r="E540" s="307"/>
      <c r="F540" s="307"/>
      <c r="G540" s="91" t="s">
        <v>5189</v>
      </c>
      <c r="H540" s="91" t="s">
        <v>5190</v>
      </c>
      <c r="I540" s="91" t="s">
        <v>5191</v>
      </c>
      <c r="J540" s="91" t="s">
        <v>5192</v>
      </c>
      <c r="K540" s="91" t="s">
        <v>5193</v>
      </c>
      <c r="L540" s="91" t="s">
        <v>5194</v>
      </c>
    </row>
    <row r="541" spans="1:12" ht="12" customHeight="1" x14ac:dyDescent="0.3">
      <c r="A541" s="307" t="s">
        <v>5195</v>
      </c>
      <c r="B541" s="307"/>
      <c r="C541" s="307"/>
      <c r="D541" s="307" t="s">
        <v>5196</v>
      </c>
      <c r="E541" s="307"/>
      <c r="F541" s="307"/>
      <c r="G541" s="91" t="s">
        <v>5197</v>
      </c>
      <c r="H541" s="91" t="s">
        <v>5198</v>
      </c>
      <c r="I541" s="91" t="s">
        <v>5199</v>
      </c>
      <c r="J541" s="91" t="s">
        <v>5200</v>
      </c>
      <c r="K541" s="91" t="s">
        <v>5201</v>
      </c>
      <c r="L541" s="91" t="s">
        <v>5202</v>
      </c>
    </row>
    <row r="542" spans="1:12" ht="12" customHeight="1" x14ac:dyDescent="0.3">
      <c r="A542" s="307" t="s">
        <v>5203</v>
      </c>
      <c r="B542" s="307"/>
      <c r="C542" s="307"/>
      <c r="D542" s="307" t="s">
        <v>5204</v>
      </c>
      <c r="E542" s="307"/>
      <c r="F542" s="307"/>
      <c r="G542" s="91" t="s">
        <v>5204</v>
      </c>
      <c r="H542" s="91" t="s">
        <v>5205</v>
      </c>
      <c r="I542" s="91" t="s">
        <v>5206</v>
      </c>
      <c r="J542" s="91" t="s">
        <v>5207</v>
      </c>
      <c r="K542" s="91" t="s">
        <v>5208</v>
      </c>
      <c r="L542" s="91" t="s">
        <v>5209</v>
      </c>
    </row>
    <row r="543" spans="1:12" ht="12" customHeight="1" x14ac:dyDescent="0.3">
      <c r="A543" s="307" t="s">
        <v>5210</v>
      </c>
      <c r="B543" s="307"/>
      <c r="C543" s="307"/>
      <c r="D543" s="307" t="s">
        <v>5211</v>
      </c>
      <c r="E543" s="307"/>
      <c r="F543" s="307"/>
      <c r="G543" s="91" t="s">
        <v>5211</v>
      </c>
      <c r="H543" s="91" t="s">
        <v>5212</v>
      </c>
      <c r="I543" s="91" t="s">
        <v>5213</v>
      </c>
      <c r="J543" s="91" t="s">
        <v>5214</v>
      </c>
      <c r="K543" s="91" t="s">
        <v>2556</v>
      </c>
      <c r="L543" s="91" t="s">
        <v>5215</v>
      </c>
    </row>
    <row r="544" spans="1:12" ht="12" customHeight="1" x14ac:dyDescent="0.3">
      <c r="A544" s="307" t="s">
        <v>5216</v>
      </c>
      <c r="B544" s="307"/>
      <c r="C544" s="307"/>
      <c r="D544" s="307" t="s">
        <v>5217</v>
      </c>
      <c r="E544" s="307"/>
      <c r="F544" s="307"/>
      <c r="G544" s="91" t="s">
        <v>5217</v>
      </c>
      <c r="H544" s="91" t="s">
        <v>5218</v>
      </c>
      <c r="I544" s="91" t="s">
        <v>5219</v>
      </c>
      <c r="J544" s="91" t="s">
        <v>5220</v>
      </c>
      <c r="K544" s="91" t="s">
        <v>5221</v>
      </c>
      <c r="L544" s="91" t="s">
        <v>5222</v>
      </c>
    </row>
    <row r="545" spans="1:12" ht="12" customHeight="1" x14ac:dyDescent="0.3">
      <c r="A545" s="307" t="s">
        <v>5223</v>
      </c>
      <c r="B545" s="307"/>
      <c r="C545" s="307"/>
      <c r="D545" s="307" t="s">
        <v>5224</v>
      </c>
      <c r="E545" s="307"/>
      <c r="F545" s="307"/>
      <c r="G545" s="91" t="s">
        <v>5225</v>
      </c>
      <c r="H545" s="91" t="s">
        <v>5226</v>
      </c>
      <c r="I545" s="91" t="s">
        <v>5227</v>
      </c>
      <c r="J545" s="91" t="s">
        <v>5228</v>
      </c>
      <c r="K545" s="91" t="s">
        <v>5229</v>
      </c>
      <c r="L545" s="91" t="s">
        <v>5230</v>
      </c>
    </row>
    <row r="546" spans="1:12" ht="12" customHeight="1" x14ac:dyDescent="0.3">
      <c r="A546" s="307" t="s">
        <v>5231</v>
      </c>
      <c r="B546" s="307"/>
      <c r="C546" s="307"/>
      <c r="D546" s="307" t="s">
        <v>5232</v>
      </c>
      <c r="E546" s="307"/>
      <c r="F546" s="307"/>
      <c r="G546" s="91" t="s">
        <v>5232</v>
      </c>
      <c r="H546" s="91" t="s">
        <v>5233</v>
      </c>
      <c r="I546" s="91" t="s">
        <v>5234</v>
      </c>
      <c r="J546" s="91" t="s">
        <v>5235</v>
      </c>
      <c r="K546" s="91" t="s">
        <v>5236</v>
      </c>
      <c r="L546" s="91" t="s">
        <v>2614</v>
      </c>
    </row>
    <row r="547" spans="1:12" ht="12" customHeight="1" x14ac:dyDescent="0.3">
      <c r="A547" s="307" t="s">
        <v>5237</v>
      </c>
      <c r="B547" s="307"/>
      <c r="C547" s="307"/>
      <c r="D547" s="307" t="s">
        <v>5238</v>
      </c>
      <c r="E547" s="307"/>
      <c r="F547" s="307"/>
      <c r="G547" s="91" t="s">
        <v>5238</v>
      </c>
      <c r="H547" s="91" t="s">
        <v>5239</v>
      </c>
      <c r="I547" s="91" t="s">
        <v>5240</v>
      </c>
      <c r="J547" s="91" t="s">
        <v>4946</v>
      </c>
      <c r="K547" s="91" t="s">
        <v>5241</v>
      </c>
      <c r="L547" s="91" t="s">
        <v>5242</v>
      </c>
    </row>
    <row r="548" spans="1:12" ht="12" customHeight="1" x14ac:dyDescent="0.3">
      <c r="A548" s="307" t="s">
        <v>5243</v>
      </c>
      <c r="B548" s="307"/>
      <c r="C548" s="307"/>
      <c r="D548" s="307" t="s">
        <v>5244</v>
      </c>
      <c r="E548" s="307"/>
      <c r="F548" s="307"/>
      <c r="G548" s="91" t="s">
        <v>5244</v>
      </c>
      <c r="H548" s="91" t="s">
        <v>5245</v>
      </c>
      <c r="I548" s="91" t="s">
        <v>5246</v>
      </c>
      <c r="J548" s="91" t="s">
        <v>5247</v>
      </c>
      <c r="K548" s="91" t="s">
        <v>5248</v>
      </c>
      <c r="L548" s="91" t="s">
        <v>5249</v>
      </c>
    </row>
    <row r="549" spans="1:12" ht="12" customHeight="1" x14ac:dyDescent="0.3">
      <c r="A549" s="307" t="s">
        <v>5250</v>
      </c>
      <c r="B549" s="307"/>
      <c r="C549" s="307"/>
      <c r="D549" s="307" t="s">
        <v>5251</v>
      </c>
      <c r="E549" s="307"/>
      <c r="F549" s="307"/>
      <c r="G549" s="91" t="s">
        <v>5251</v>
      </c>
      <c r="H549" s="91" t="s">
        <v>5252</v>
      </c>
      <c r="I549" s="91" t="s">
        <v>5253</v>
      </c>
      <c r="J549" s="91" t="s">
        <v>5254</v>
      </c>
      <c r="K549" s="91" t="s">
        <v>5255</v>
      </c>
      <c r="L549" s="91" t="s">
        <v>5157</v>
      </c>
    </row>
    <row r="550" spans="1:12" ht="12" customHeight="1" x14ac:dyDescent="0.3">
      <c r="A550" s="307" t="s">
        <v>5256</v>
      </c>
      <c r="B550" s="307"/>
      <c r="C550" s="307"/>
      <c r="D550" s="307" t="s">
        <v>5257</v>
      </c>
      <c r="E550" s="307"/>
      <c r="F550" s="307"/>
      <c r="G550" s="91" t="s">
        <v>5257</v>
      </c>
      <c r="H550" s="91" t="s">
        <v>4500</v>
      </c>
      <c r="I550" s="91" t="s">
        <v>5258</v>
      </c>
      <c r="J550" s="91" t="s">
        <v>5259</v>
      </c>
      <c r="K550" s="91" t="s">
        <v>5260</v>
      </c>
      <c r="L550" s="91" t="s">
        <v>5261</v>
      </c>
    </row>
    <row r="551" spans="1:12" ht="12" customHeight="1" x14ac:dyDescent="0.3">
      <c r="A551" s="307" t="s">
        <v>5262</v>
      </c>
      <c r="B551" s="307"/>
      <c r="C551" s="307"/>
      <c r="D551" s="307" t="s">
        <v>5263</v>
      </c>
      <c r="E551" s="307"/>
      <c r="F551" s="307"/>
      <c r="G551" s="91" t="s">
        <v>5263</v>
      </c>
      <c r="H551" s="91" t="s">
        <v>5264</v>
      </c>
      <c r="I551" s="91" t="s">
        <v>5265</v>
      </c>
      <c r="J551" s="91" t="s">
        <v>5266</v>
      </c>
      <c r="K551" s="91" t="s">
        <v>5267</v>
      </c>
      <c r="L551" s="91" t="s">
        <v>5268</v>
      </c>
    </row>
    <row r="552" spans="1:12" ht="12" customHeight="1" x14ac:dyDescent="0.3">
      <c r="A552" s="307" t="s">
        <v>5269</v>
      </c>
      <c r="B552" s="307"/>
      <c r="C552" s="307"/>
      <c r="D552" s="307" t="s">
        <v>5270</v>
      </c>
      <c r="E552" s="307"/>
      <c r="F552" s="307"/>
      <c r="G552" s="91" t="s">
        <v>5270</v>
      </c>
      <c r="H552" s="91" t="s">
        <v>5271</v>
      </c>
      <c r="I552" s="91" t="s">
        <v>5272</v>
      </c>
      <c r="J552" s="91" t="s">
        <v>5273</v>
      </c>
      <c r="K552" s="91" t="s">
        <v>5274</v>
      </c>
      <c r="L552" s="91" t="s">
        <v>5275</v>
      </c>
    </row>
    <row r="553" spans="1:12" ht="12" customHeight="1" x14ac:dyDescent="0.3">
      <c r="A553" s="307" t="s">
        <v>5276</v>
      </c>
      <c r="B553" s="307"/>
      <c r="C553" s="307"/>
      <c r="D553" s="307" t="s">
        <v>5277</v>
      </c>
      <c r="E553" s="307"/>
      <c r="F553" s="307"/>
      <c r="G553" s="91" t="s">
        <v>5277</v>
      </c>
      <c r="H553" s="91" t="s">
        <v>5278</v>
      </c>
      <c r="I553" s="91" t="s">
        <v>5279</v>
      </c>
      <c r="J553" s="91" t="s">
        <v>5280</v>
      </c>
      <c r="K553" s="91" t="s">
        <v>5281</v>
      </c>
      <c r="L553" s="91" t="s">
        <v>5282</v>
      </c>
    </row>
    <row r="554" spans="1:12" ht="12" customHeight="1" x14ac:dyDescent="0.3">
      <c r="A554" s="307" t="s">
        <v>5283</v>
      </c>
      <c r="B554" s="307"/>
      <c r="C554" s="307"/>
      <c r="D554" s="307" t="s">
        <v>5284</v>
      </c>
      <c r="E554" s="307"/>
      <c r="F554" s="307"/>
      <c r="G554" s="91" t="s">
        <v>5284</v>
      </c>
      <c r="H554" s="91" t="s">
        <v>5285</v>
      </c>
      <c r="I554" s="91" t="s">
        <v>5286</v>
      </c>
      <c r="J554" s="91" t="s">
        <v>5287</v>
      </c>
      <c r="K554" s="91" t="s">
        <v>5288</v>
      </c>
      <c r="L554" s="91" t="s">
        <v>5289</v>
      </c>
    </row>
    <row r="555" spans="1:12" ht="12" customHeight="1" x14ac:dyDescent="0.3">
      <c r="A555" s="307" t="s">
        <v>5290</v>
      </c>
      <c r="B555" s="307"/>
      <c r="C555" s="307"/>
      <c r="D555" s="307" t="s">
        <v>5291</v>
      </c>
      <c r="E555" s="307"/>
      <c r="F555" s="307"/>
      <c r="G555" s="91" t="s">
        <v>5291</v>
      </c>
      <c r="H555" s="91" t="s">
        <v>5291</v>
      </c>
      <c r="I555" s="91" t="s">
        <v>5291</v>
      </c>
      <c r="J555" s="91" t="s">
        <v>5292</v>
      </c>
      <c r="K555" s="91" t="s">
        <v>5292</v>
      </c>
      <c r="L555" s="91" t="s">
        <v>5292</v>
      </c>
    </row>
    <row r="556" spans="1:12" ht="12" customHeight="1" x14ac:dyDescent="0.3">
      <c r="A556" s="307" t="s">
        <v>5293</v>
      </c>
      <c r="B556" s="307"/>
      <c r="C556" s="307"/>
      <c r="D556" s="307" t="s">
        <v>5294</v>
      </c>
      <c r="E556" s="307"/>
      <c r="F556" s="307"/>
      <c r="G556" s="91" t="s">
        <v>5295</v>
      </c>
      <c r="H556" s="91" t="s">
        <v>5296</v>
      </c>
      <c r="I556" s="91" t="s">
        <v>5297</v>
      </c>
      <c r="J556" s="91" t="s">
        <v>5298</v>
      </c>
      <c r="K556" s="91" t="s">
        <v>5299</v>
      </c>
      <c r="L556" s="91" t="s">
        <v>5300</v>
      </c>
    </row>
    <row r="557" spans="1:12" ht="12" customHeight="1" x14ac:dyDescent="0.3">
      <c r="A557" s="307" t="s">
        <v>5301</v>
      </c>
      <c r="B557" s="307"/>
      <c r="C557" s="307"/>
      <c r="D557" s="307" t="s">
        <v>5302</v>
      </c>
      <c r="E557" s="307"/>
      <c r="F557" s="307"/>
      <c r="G557" s="91" t="s">
        <v>5303</v>
      </c>
      <c r="H557" s="91" t="s">
        <v>5304</v>
      </c>
      <c r="I557" s="91" t="s">
        <v>5305</v>
      </c>
      <c r="J557" s="91" t="s">
        <v>5306</v>
      </c>
      <c r="K557" s="91" t="s">
        <v>5307</v>
      </c>
      <c r="L557" s="91" t="s">
        <v>5308</v>
      </c>
    </row>
    <row r="558" spans="1:12" ht="12" customHeight="1" x14ac:dyDescent="0.3">
      <c r="A558" s="307" t="s">
        <v>5309</v>
      </c>
      <c r="B558" s="307"/>
      <c r="C558" s="307"/>
      <c r="D558" s="307" t="s">
        <v>5310</v>
      </c>
      <c r="E558" s="307"/>
      <c r="F558" s="307"/>
      <c r="G558" s="91" t="s">
        <v>5310</v>
      </c>
      <c r="H558" s="91" t="s">
        <v>5311</v>
      </c>
      <c r="I558" s="91" t="s">
        <v>5312</v>
      </c>
      <c r="J558" s="91" t="s">
        <v>5313</v>
      </c>
      <c r="K558" s="91" t="s">
        <v>5314</v>
      </c>
      <c r="L558" s="91" t="s">
        <v>5315</v>
      </c>
    </row>
    <row r="559" spans="1:12" ht="12" customHeight="1" x14ac:dyDescent="0.3">
      <c r="A559" s="307" t="s">
        <v>5316</v>
      </c>
      <c r="B559" s="307"/>
      <c r="C559" s="307"/>
      <c r="D559" s="307" t="s">
        <v>5317</v>
      </c>
      <c r="E559" s="307"/>
      <c r="F559" s="307"/>
      <c r="G559" s="91" t="s">
        <v>5317</v>
      </c>
      <c r="H559" s="91" t="s">
        <v>5318</v>
      </c>
      <c r="I559" s="91" t="s">
        <v>5319</v>
      </c>
      <c r="J559" s="91" t="s">
        <v>5320</v>
      </c>
      <c r="K559" s="91" t="s">
        <v>5321</v>
      </c>
      <c r="L559" s="91" t="s">
        <v>5322</v>
      </c>
    </row>
    <row r="560" spans="1:12" ht="12" customHeight="1" x14ac:dyDescent="0.3">
      <c r="A560" s="307" t="s">
        <v>5323</v>
      </c>
      <c r="B560" s="307"/>
      <c r="C560" s="307"/>
      <c r="D560" s="307" t="s">
        <v>5324</v>
      </c>
      <c r="E560" s="307"/>
      <c r="F560" s="307"/>
      <c r="G560" s="91" t="s">
        <v>5324</v>
      </c>
      <c r="H560" s="91" t="s">
        <v>5325</v>
      </c>
      <c r="I560" s="91" t="s">
        <v>5326</v>
      </c>
      <c r="J560" s="91" t="s">
        <v>5327</v>
      </c>
      <c r="K560" s="91" t="s">
        <v>5328</v>
      </c>
      <c r="L560" s="91" t="s">
        <v>5329</v>
      </c>
    </row>
    <row r="561" spans="1:12" ht="12" customHeight="1" x14ac:dyDescent="0.3">
      <c r="A561" s="307" t="s">
        <v>5330</v>
      </c>
      <c r="B561" s="307"/>
      <c r="C561" s="307"/>
      <c r="D561" s="307" t="s">
        <v>5331</v>
      </c>
      <c r="E561" s="307"/>
      <c r="F561" s="307"/>
      <c r="G561" s="91" t="s">
        <v>5331</v>
      </c>
      <c r="H561" s="91" t="s">
        <v>5332</v>
      </c>
      <c r="I561" s="91" t="s">
        <v>5333</v>
      </c>
      <c r="J561" s="91" t="s">
        <v>5334</v>
      </c>
      <c r="K561" s="91" t="s">
        <v>5335</v>
      </c>
      <c r="L561" s="91" t="s">
        <v>5336</v>
      </c>
    </row>
    <row r="562" spans="1:12" ht="12" customHeight="1" x14ac:dyDescent="0.3">
      <c r="A562" s="307" t="s">
        <v>5337</v>
      </c>
      <c r="B562" s="307"/>
      <c r="C562" s="307"/>
      <c r="D562" s="307" t="s">
        <v>5338</v>
      </c>
      <c r="E562" s="307"/>
      <c r="F562" s="307"/>
      <c r="G562" s="91" t="s">
        <v>5338</v>
      </c>
      <c r="H562" s="91" t="s">
        <v>5339</v>
      </c>
      <c r="I562" s="91" t="s">
        <v>5340</v>
      </c>
      <c r="J562" s="91" t="s">
        <v>4739</v>
      </c>
      <c r="K562" s="91" t="s">
        <v>5341</v>
      </c>
      <c r="L562" s="91" t="s">
        <v>5342</v>
      </c>
    </row>
    <row r="563" spans="1:12" ht="12" customHeight="1" x14ac:dyDescent="0.3">
      <c r="A563" s="307" t="s">
        <v>5343</v>
      </c>
      <c r="B563" s="307"/>
      <c r="C563" s="307"/>
      <c r="D563" s="307" t="s">
        <v>5344</v>
      </c>
      <c r="E563" s="307"/>
      <c r="F563" s="307"/>
      <c r="G563" s="91" t="s">
        <v>5344</v>
      </c>
      <c r="H563" s="91" t="s">
        <v>5345</v>
      </c>
      <c r="I563" s="91" t="s">
        <v>5346</v>
      </c>
      <c r="J563" s="91" t="s">
        <v>5347</v>
      </c>
      <c r="K563" s="91" t="s">
        <v>5348</v>
      </c>
      <c r="L563" s="91" t="s">
        <v>5349</v>
      </c>
    </row>
    <row r="564" spans="1:12" ht="12" customHeight="1" x14ac:dyDescent="0.3">
      <c r="A564" s="307" t="s">
        <v>5350</v>
      </c>
      <c r="B564" s="307"/>
      <c r="C564" s="307"/>
      <c r="D564" s="307" t="s">
        <v>5351</v>
      </c>
      <c r="E564" s="307"/>
      <c r="F564" s="307"/>
      <c r="G564" s="91" t="s">
        <v>5352</v>
      </c>
      <c r="H564" s="91" t="s">
        <v>5353</v>
      </c>
      <c r="I564" s="91" t="s">
        <v>5354</v>
      </c>
      <c r="J564" s="91" t="s">
        <v>5355</v>
      </c>
      <c r="K564" s="91" t="s">
        <v>5356</v>
      </c>
      <c r="L564" s="91" t="s">
        <v>5357</v>
      </c>
    </row>
    <row r="565" spans="1:12" ht="12" customHeight="1" x14ac:dyDescent="0.3">
      <c r="A565" s="307" t="s">
        <v>5358</v>
      </c>
      <c r="B565" s="307"/>
      <c r="C565" s="307"/>
      <c r="D565" s="307" t="s">
        <v>5359</v>
      </c>
      <c r="E565" s="307"/>
      <c r="F565" s="307"/>
      <c r="G565" s="91" t="s">
        <v>5359</v>
      </c>
      <c r="H565" s="91" t="s">
        <v>5360</v>
      </c>
      <c r="I565" s="91" t="s">
        <v>5361</v>
      </c>
      <c r="J565" s="91" t="s">
        <v>5362</v>
      </c>
      <c r="K565" s="91" t="s">
        <v>5363</v>
      </c>
      <c r="L565" s="91" t="s">
        <v>5364</v>
      </c>
    </row>
    <row r="566" spans="1:12" ht="12" customHeight="1" x14ac:dyDescent="0.3">
      <c r="A566" s="307" t="s">
        <v>5365</v>
      </c>
      <c r="B566" s="307"/>
      <c r="C566" s="307"/>
      <c r="D566" s="307" t="s">
        <v>5366</v>
      </c>
      <c r="E566" s="307"/>
      <c r="F566" s="307"/>
      <c r="G566" s="91" t="s">
        <v>5366</v>
      </c>
      <c r="H566" s="91" t="s">
        <v>5367</v>
      </c>
      <c r="I566" s="91" t="s">
        <v>5368</v>
      </c>
      <c r="J566" s="91" t="s">
        <v>5369</v>
      </c>
      <c r="K566" s="91" t="s">
        <v>5370</v>
      </c>
      <c r="L566" s="91" t="s">
        <v>5371</v>
      </c>
    </row>
    <row r="567" spans="1:12" ht="12" customHeight="1" x14ac:dyDescent="0.3">
      <c r="A567" s="307" t="s">
        <v>5372</v>
      </c>
      <c r="B567" s="307"/>
      <c r="C567" s="307"/>
      <c r="D567" s="307" t="s">
        <v>5373</v>
      </c>
      <c r="E567" s="307"/>
      <c r="F567" s="307"/>
      <c r="G567" s="91" t="s">
        <v>5374</v>
      </c>
      <c r="H567" s="91" t="s">
        <v>5375</v>
      </c>
      <c r="I567" s="91" t="s">
        <v>5376</v>
      </c>
      <c r="J567" s="91" t="s">
        <v>5377</v>
      </c>
      <c r="K567" s="91" t="s">
        <v>5378</v>
      </c>
      <c r="L567" s="91" t="s">
        <v>5379</v>
      </c>
    </row>
    <row r="568" spans="1:12" ht="12" customHeight="1" x14ac:dyDescent="0.3">
      <c r="A568" s="307" t="s">
        <v>5380</v>
      </c>
      <c r="B568" s="307"/>
      <c r="C568" s="307"/>
      <c r="D568" s="307" t="s">
        <v>5381</v>
      </c>
      <c r="E568" s="307"/>
      <c r="F568" s="307"/>
      <c r="G568" s="91" t="s">
        <v>5381</v>
      </c>
      <c r="H568" s="91" t="s">
        <v>5382</v>
      </c>
      <c r="I568" s="91" t="s">
        <v>5383</v>
      </c>
      <c r="J568" s="91" t="s">
        <v>5384</v>
      </c>
      <c r="K568" s="91" t="s">
        <v>5385</v>
      </c>
      <c r="L568" s="91" t="s">
        <v>5386</v>
      </c>
    </row>
    <row r="569" spans="1:12" ht="12" customHeight="1" x14ac:dyDescent="0.3">
      <c r="A569" s="307" t="s">
        <v>5387</v>
      </c>
      <c r="B569" s="307"/>
      <c r="C569" s="307"/>
      <c r="D569" s="307" t="s">
        <v>5388</v>
      </c>
      <c r="E569" s="307"/>
      <c r="F569" s="307"/>
      <c r="G569" s="91" t="s">
        <v>5389</v>
      </c>
      <c r="H569" s="91" t="s">
        <v>5390</v>
      </c>
      <c r="I569" s="91" t="s">
        <v>5391</v>
      </c>
      <c r="J569" s="91" t="s">
        <v>5392</v>
      </c>
      <c r="K569" s="91" t="s">
        <v>5393</v>
      </c>
      <c r="L569" s="91" t="s">
        <v>5394</v>
      </c>
    </row>
    <row r="570" spans="1:12" ht="12" customHeight="1" x14ac:dyDescent="0.3">
      <c r="A570" s="307" t="s">
        <v>5395</v>
      </c>
      <c r="B570" s="307"/>
      <c r="C570" s="307"/>
      <c r="D570" s="307" t="s">
        <v>5396</v>
      </c>
      <c r="E570" s="307"/>
      <c r="F570" s="307"/>
      <c r="G570" s="91" t="s">
        <v>5396</v>
      </c>
      <c r="H570" s="91" t="s">
        <v>5397</v>
      </c>
      <c r="I570" s="91" t="s">
        <v>5398</v>
      </c>
      <c r="J570" s="91" t="s">
        <v>5399</v>
      </c>
      <c r="K570" s="91" t="s">
        <v>5400</v>
      </c>
      <c r="L570" s="91" t="s">
        <v>5400</v>
      </c>
    </row>
    <row r="571" spans="1:12" ht="12" customHeight="1" x14ac:dyDescent="0.3">
      <c r="A571" s="307" t="s">
        <v>5401</v>
      </c>
      <c r="B571" s="307"/>
      <c r="C571" s="307"/>
      <c r="D571" s="307" t="s">
        <v>5402</v>
      </c>
      <c r="E571" s="307"/>
      <c r="F571" s="307"/>
      <c r="G571" s="91" t="s">
        <v>5402</v>
      </c>
      <c r="H571" s="91" t="s">
        <v>5403</v>
      </c>
      <c r="I571" s="91" t="s">
        <v>5404</v>
      </c>
      <c r="J571" s="91" t="s">
        <v>5405</v>
      </c>
      <c r="K571" s="91" t="s">
        <v>5406</v>
      </c>
      <c r="L571" s="91" t="s">
        <v>5407</v>
      </c>
    </row>
    <row r="572" spans="1:12" ht="12" customHeight="1" x14ac:dyDescent="0.3">
      <c r="A572" s="307" t="s">
        <v>5408</v>
      </c>
      <c r="B572" s="307"/>
      <c r="C572" s="307"/>
      <c r="D572" s="307" t="s">
        <v>5409</v>
      </c>
      <c r="E572" s="307"/>
      <c r="F572" s="307"/>
      <c r="G572" s="91" t="s">
        <v>5409</v>
      </c>
      <c r="H572" s="91" t="s">
        <v>5410</v>
      </c>
      <c r="I572" s="91" t="s">
        <v>5411</v>
      </c>
      <c r="J572" s="91" t="s">
        <v>5412</v>
      </c>
      <c r="K572" s="91" t="s">
        <v>5413</v>
      </c>
      <c r="L572" s="91" t="s">
        <v>5414</v>
      </c>
    </row>
    <row r="573" spans="1:12" ht="12" customHeight="1" x14ac:dyDescent="0.3">
      <c r="A573" s="307" t="s">
        <v>5415</v>
      </c>
      <c r="B573" s="307"/>
      <c r="C573" s="307"/>
      <c r="D573" s="307" t="s">
        <v>5416</v>
      </c>
      <c r="E573" s="307"/>
      <c r="F573" s="307"/>
      <c r="G573" s="91" t="s">
        <v>5417</v>
      </c>
      <c r="H573" s="91" t="s">
        <v>5418</v>
      </c>
      <c r="I573" s="91" t="s">
        <v>5419</v>
      </c>
      <c r="J573" s="91" t="s">
        <v>5420</v>
      </c>
      <c r="K573" s="91" t="s">
        <v>5421</v>
      </c>
      <c r="L573" s="91" t="s">
        <v>5422</v>
      </c>
    </row>
    <row r="574" spans="1:12" ht="12" customHeight="1" x14ac:dyDescent="0.3">
      <c r="A574" s="307" t="s">
        <v>5423</v>
      </c>
      <c r="B574" s="307"/>
      <c r="C574" s="307"/>
      <c r="D574" s="307" t="s">
        <v>5424</v>
      </c>
      <c r="E574" s="307"/>
      <c r="F574" s="307"/>
      <c r="G574" s="91" t="s">
        <v>5424</v>
      </c>
      <c r="H574" s="91" t="s">
        <v>5425</v>
      </c>
      <c r="I574" s="91" t="s">
        <v>5426</v>
      </c>
      <c r="J574" s="91" t="s">
        <v>5427</v>
      </c>
      <c r="K574" s="91" t="s">
        <v>5428</v>
      </c>
      <c r="L574" s="91" t="s">
        <v>5429</v>
      </c>
    </row>
    <row r="575" spans="1:12" ht="12" customHeight="1" x14ac:dyDescent="0.3">
      <c r="A575" s="307" t="s">
        <v>5430</v>
      </c>
      <c r="B575" s="307"/>
      <c r="C575" s="307"/>
      <c r="D575" s="307" t="s">
        <v>5431</v>
      </c>
      <c r="E575" s="307"/>
      <c r="F575" s="307"/>
      <c r="G575" s="91" t="s">
        <v>5431</v>
      </c>
      <c r="H575" s="91" t="s">
        <v>5432</v>
      </c>
      <c r="I575" s="91" t="s">
        <v>5433</v>
      </c>
      <c r="J575" s="91" t="s">
        <v>5434</v>
      </c>
      <c r="K575" s="91" t="s">
        <v>5435</v>
      </c>
      <c r="L575" s="91" t="s">
        <v>2245</v>
      </c>
    </row>
    <row r="576" spans="1:12" ht="12" customHeight="1" x14ac:dyDescent="0.3">
      <c r="A576" s="307" t="s">
        <v>5436</v>
      </c>
      <c r="B576" s="307"/>
      <c r="C576" s="307"/>
      <c r="D576" s="307" t="s">
        <v>5437</v>
      </c>
      <c r="E576" s="307"/>
      <c r="F576" s="307"/>
      <c r="G576" s="91" t="s">
        <v>5438</v>
      </c>
      <c r="H576" s="91" t="s">
        <v>5439</v>
      </c>
      <c r="I576" s="91" t="s">
        <v>5440</v>
      </c>
      <c r="J576" s="91" t="s">
        <v>5441</v>
      </c>
      <c r="K576" s="91" t="s">
        <v>5442</v>
      </c>
      <c r="L576" s="91" t="s">
        <v>5443</v>
      </c>
    </row>
    <row r="577" spans="1:12" ht="12" customHeight="1" x14ac:dyDescent="0.3">
      <c r="A577" s="307" t="s">
        <v>5444</v>
      </c>
      <c r="B577" s="307"/>
      <c r="C577" s="307"/>
      <c r="D577" s="307" t="s">
        <v>5445</v>
      </c>
      <c r="E577" s="307"/>
      <c r="F577" s="307"/>
      <c r="G577" s="91" t="s">
        <v>5445</v>
      </c>
      <c r="H577" s="91" t="s">
        <v>5446</v>
      </c>
      <c r="I577" s="91" t="s">
        <v>5447</v>
      </c>
      <c r="J577" s="91" t="s">
        <v>5448</v>
      </c>
      <c r="K577" s="91" t="s">
        <v>5449</v>
      </c>
      <c r="L577" s="91" t="s">
        <v>5450</v>
      </c>
    </row>
    <row r="578" spans="1:12" ht="12" customHeight="1" x14ac:dyDescent="0.3">
      <c r="A578" s="307" t="s">
        <v>5451</v>
      </c>
      <c r="B578" s="307"/>
      <c r="C578" s="307"/>
      <c r="D578" s="307" t="s">
        <v>5452</v>
      </c>
      <c r="E578" s="307"/>
      <c r="F578" s="307"/>
      <c r="G578" s="91" t="s">
        <v>5452</v>
      </c>
      <c r="H578" s="91" t="s">
        <v>5453</v>
      </c>
      <c r="I578" s="91" t="s">
        <v>5454</v>
      </c>
      <c r="J578" s="91" t="s">
        <v>5455</v>
      </c>
      <c r="K578" s="91" t="s">
        <v>5456</v>
      </c>
      <c r="L578" s="91" t="s">
        <v>5457</v>
      </c>
    </row>
    <row r="579" spans="1:12" ht="12" customHeight="1" x14ac:dyDescent="0.3">
      <c r="A579" s="307" t="s">
        <v>5458</v>
      </c>
      <c r="B579" s="307"/>
      <c r="C579" s="307"/>
      <c r="D579" s="307" t="s">
        <v>5459</v>
      </c>
      <c r="E579" s="307"/>
      <c r="F579" s="307"/>
      <c r="G579" s="91" t="s">
        <v>5459</v>
      </c>
      <c r="H579" s="91" t="s">
        <v>5460</v>
      </c>
      <c r="I579" s="91" t="s">
        <v>5461</v>
      </c>
      <c r="J579" s="91" t="s">
        <v>5462</v>
      </c>
      <c r="K579" s="91" t="s">
        <v>5463</v>
      </c>
      <c r="L579" s="91" t="s">
        <v>5464</v>
      </c>
    </row>
    <row r="580" spans="1:12" ht="12" customHeight="1" x14ac:dyDescent="0.3">
      <c r="A580" s="307" t="s">
        <v>5465</v>
      </c>
      <c r="B580" s="307"/>
      <c r="C580" s="307"/>
      <c r="D580" s="307" t="s">
        <v>5466</v>
      </c>
      <c r="E580" s="307"/>
      <c r="F580" s="307"/>
      <c r="G580" s="91" t="s">
        <v>5466</v>
      </c>
      <c r="H580" s="91" t="s">
        <v>5467</v>
      </c>
      <c r="I580" s="91" t="s">
        <v>5468</v>
      </c>
      <c r="J580" s="91" t="s">
        <v>5469</v>
      </c>
      <c r="K580" s="91" t="s">
        <v>5470</v>
      </c>
      <c r="L580" s="91" t="s">
        <v>5471</v>
      </c>
    </row>
    <row r="581" spans="1:12" ht="12" customHeight="1" x14ac:dyDescent="0.3">
      <c r="A581" s="307" t="s">
        <v>5472</v>
      </c>
      <c r="B581" s="307"/>
      <c r="C581" s="307"/>
      <c r="D581" s="307" t="s">
        <v>5473</v>
      </c>
      <c r="E581" s="307"/>
      <c r="F581" s="307"/>
      <c r="G581" s="91" t="s">
        <v>5473</v>
      </c>
      <c r="H581" s="91" t="s">
        <v>5474</v>
      </c>
      <c r="I581" s="91" t="s">
        <v>5475</v>
      </c>
      <c r="J581" s="91" t="s">
        <v>5476</v>
      </c>
      <c r="K581" s="91" t="s">
        <v>5477</v>
      </c>
      <c r="L581" s="91" t="s">
        <v>5478</v>
      </c>
    </row>
    <row r="582" spans="1:12" ht="12" customHeight="1" x14ac:dyDescent="0.3">
      <c r="A582" s="307" t="s">
        <v>5479</v>
      </c>
      <c r="B582" s="307"/>
      <c r="C582" s="307"/>
      <c r="D582" s="307" t="s">
        <v>5480</v>
      </c>
      <c r="E582" s="307"/>
      <c r="F582" s="307"/>
      <c r="G582" s="91" t="s">
        <v>5480</v>
      </c>
      <c r="H582" s="91" t="s">
        <v>5481</v>
      </c>
      <c r="I582" s="91" t="s">
        <v>5482</v>
      </c>
      <c r="J582" s="91" t="s">
        <v>5483</v>
      </c>
      <c r="K582" s="91" t="s">
        <v>3462</v>
      </c>
      <c r="L582" s="91" t="s">
        <v>5484</v>
      </c>
    </row>
    <row r="583" spans="1:12" ht="12" customHeight="1" x14ac:dyDescent="0.3">
      <c r="A583" s="307" t="s">
        <v>5485</v>
      </c>
      <c r="B583" s="307"/>
      <c r="C583" s="307"/>
      <c r="D583" s="307" t="s">
        <v>5486</v>
      </c>
      <c r="E583" s="307"/>
      <c r="F583" s="307"/>
      <c r="G583" s="91" t="s">
        <v>5486</v>
      </c>
      <c r="H583" s="91" t="s">
        <v>5487</v>
      </c>
      <c r="I583" s="91" t="s">
        <v>5488</v>
      </c>
      <c r="J583" s="91" t="s">
        <v>5489</v>
      </c>
      <c r="K583" s="91" t="s">
        <v>5490</v>
      </c>
      <c r="L583" s="91" t="s">
        <v>5491</v>
      </c>
    </row>
    <row r="584" spans="1:12" ht="12" customHeight="1" x14ac:dyDescent="0.3">
      <c r="A584" s="307" t="s">
        <v>5492</v>
      </c>
      <c r="B584" s="307"/>
      <c r="C584" s="307"/>
      <c r="D584" s="307" t="s">
        <v>5493</v>
      </c>
      <c r="E584" s="307"/>
      <c r="F584" s="307"/>
      <c r="G584" s="91" t="s">
        <v>5493</v>
      </c>
      <c r="H584" s="91" t="s">
        <v>5494</v>
      </c>
      <c r="I584" s="91" t="s">
        <v>5495</v>
      </c>
      <c r="J584" s="91" t="s">
        <v>5496</v>
      </c>
      <c r="K584" s="91" t="s">
        <v>5497</v>
      </c>
      <c r="L584" s="91" t="s">
        <v>5498</v>
      </c>
    </row>
    <row r="585" spans="1:12" ht="12" customHeight="1" x14ac:dyDescent="0.3">
      <c r="A585" s="307" t="s">
        <v>5499</v>
      </c>
      <c r="B585" s="307"/>
      <c r="C585" s="307"/>
      <c r="D585" s="307" t="s">
        <v>5500</v>
      </c>
      <c r="E585" s="307"/>
      <c r="F585" s="307"/>
      <c r="G585" s="91" t="s">
        <v>5500</v>
      </c>
      <c r="H585" s="91" t="s">
        <v>5501</v>
      </c>
      <c r="I585" s="91" t="s">
        <v>5502</v>
      </c>
      <c r="J585" s="91" t="s">
        <v>5503</v>
      </c>
      <c r="K585" s="91" t="s">
        <v>5504</v>
      </c>
      <c r="L585" s="91" t="s">
        <v>5505</v>
      </c>
    </row>
    <row r="586" spans="1:12" ht="12" customHeight="1" x14ac:dyDescent="0.3">
      <c r="A586" s="307" t="s">
        <v>5506</v>
      </c>
      <c r="B586" s="307"/>
      <c r="C586" s="307"/>
      <c r="D586" s="307" t="s">
        <v>5507</v>
      </c>
      <c r="E586" s="307"/>
      <c r="F586" s="307"/>
      <c r="G586" s="91" t="s">
        <v>5507</v>
      </c>
      <c r="H586" s="91" t="s">
        <v>5508</v>
      </c>
      <c r="I586" s="91" t="s">
        <v>5509</v>
      </c>
      <c r="J586" s="91" t="s">
        <v>5510</v>
      </c>
      <c r="K586" s="91" t="s">
        <v>5511</v>
      </c>
      <c r="L586" s="91" t="s">
        <v>5512</v>
      </c>
    </row>
    <row r="587" spans="1:12" ht="12" customHeight="1" x14ac:dyDescent="0.3">
      <c r="A587" s="307" t="s">
        <v>5513</v>
      </c>
      <c r="B587" s="307"/>
      <c r="C587" s="307"/>
      <c r="D587" s="307" t="s">
        <v>5514</v>
      </c>
      <c r="E587" s="307"/>
      <c r="F587" s="307"/>
      <c r="G587" s="91" t="s">
        <v>5514</v>
      </c>
      <c r="H587" s="91" t="s">
        <v>5515</v>
      </c>
      <c r="I587" s="91" t="s">
        <v>5516</v>
      </c>
      <c r="J587" s="91" t="s">
        <v>5517</v>
      </c>
      <c r="K587" s="91" t="s">
        <v>5518</v>
      </c>
      <c r="L587" s="91" t="s">
        <v>5519</v>
      </c>
    </row>
    <row r="588" spans="1:12" ht="12" customHeight="1" x14ac:dyDescent="0.3">
      <c r="A588" s="307" t="s">
        <v>5520</v>
      </c>
      <c r="B588" s="307"/>
      <c r="C588" s="307"/>
      <c r="D588" s="307" t="s">
        <v>5521</v>
      </c>
      <c r="E588" s="307"/>
      <c r="F588" s="307"/>
      <c r="G588" s="91" t="s">
        <v>5521</v>
      </c>
      <c r="H588" s="91" t="s">
        <v>5522</v>
      </c>
      <c r="I588" s="91" t="s">
        <v>5523</v>
      </c>
      <c r="J588" s="91" t="s">
        <v>5524</v>
      </c>
      <c r="K588" s="91" t="s">
        <v>5525</v>
      </c>
      <c r="L588" s="91" t="s">
        <v>5526</v>
      </c>
    </row>
    <row r="589" spans="1:12" ht="12" customHeight="1" x14ac:dyDescent="0.3">
      <c r="A589" s="307" t="s">
        <v>5527</v>
      </c>
      <c r="B589" s="307"/>
      <c r="C589" s="307"/>
      <c r="D589" s="307" t="s">
        <v>5528</v>
      </c>
      <c r="E589" s="307"/>
      <c r="F589" s="307"/>
      <c r="G589" s="91" t="s">
        <v>5529</v>
      </c>
      <c r="H589" s="91" t="s">
        <v>5530</v>
      </c>
      <c r="I589" s="91" t="s">
        <v>5531</v>
      </c>
      <c r="J589" s="91" t="s">
        <v>5532</v>
      </c>
      <c r="K589" s="91" t="s">
        <v>5533</v>
      </c>
      <c r="L589" s="91" t="s">
        <v>5534</v>
      </c>
    </row>
    <row r="590" spans="1:12" ht="12" customHeight="1" x14ac:dyDescent="0.3">
      <c r="A590" s="307" t="s">
        <v>5535</v>
      </c>
      <c r="B590" s="307"/>
      <c r="C590" s="307"/>
      <c r="D590" s="307" t="s">
        <v>5536</v>
      </c>
      <c r="E590" s="307"/>
      <c r="F590" s="307"/>
      <c r="G590" s="91" t="s">
        <v>5536</v>
      </c>
      <c r="H590" s="91" t="s">
        <v>5537</v>
      </c>
      <c r="I590" s="91" t="s">
        <v>5538</v>
      </c>
      <c r="J590" s="91" t="s">
        <v>5539</v>
      </c>
      <c r="K590" s="91" t="s">
        <v>5540</v>
      </c>
      <c r="L590" s="91" t="s">
        <v>5541</v>
      </c>
    </row>
    <row r="591" spans="1:12" ht="12" customHeight="1" x14ac:dyDescent="0.3">
      <c r="A591" s="307" t="s">
        <v>5542</v>
      </c>
      <c r="B591" s="307"/>
      <c r="C591" s="307"/>
      <c r="D591" s="307" t="s">
        <v>5543</v>
      </c>
      <c r="E591" s="307"/>
      <c r="F591" s="307"/>
      <c r="G591" s="91" t="s">
        <v>5544</v>
      </c>
      <c r="H591" s="91" t="s">
        <v>5545</v>
      </c>
      <c r="I591" s="91" t="s">
        <v>5546</v>
      </c>
      <c r="J591" s="91" t="s">
        <v>5547</v>
      </c>
      <c r="K591" s="91" t="s">
        <v>5548</v>
      </c>
      <c r="L591" s="91" t="s">
        <v>5549</v>
      </c>
    </row>
    <row r="592" spans="1:12" ht="12" customHeight="1" x14ac:dyDescent="0.3">
      <c r="A592" s="307" t="s">
        <v>5550</v>
      </c>
      <c r="B592" s="307"/>
      <c r="C592" s="307"/>
      <c r="D592" s="307" t="s">
        <v>5551</v>
      </c>
      <c r="E592" s="307"/>
      <c r="F592" s="307"/>
      <c r="G592" s="91" t="s">
        <v>5551</v>
      </c>
      <c r="H592" s="91" t="s">
        <v>5552</v>
      </c>
      <c r="I592" s="91" t="s">
        <v>5553</v>
      </c>
      <c r="J592" s="91" t="s">
        <v>5554</v>
      </c>
      <c r="K592" s="91" t="s">
        <v>5555</v>
      </c>
      <c r="L592" s="91" t="s">
        <v>5556</v>
      </c>
    </row>
    <row r="593" spans="1:12" ht="12" customHeight="1" x14ac:dyDescent="0.3">
      <c r="A593" s="307" t="s">
        <v>5557</v>
      </c>
      <c r="B593" s="307"/>
      <c r="C593" s="307"/>
      <c r="D593" s="307" t="s">
        <v>5558</v>
      </c>
      <c r="E593" s="307"/>
      <c r="F593" s="307"/>
      <c r="G593" s="91" t="s">
        <v>5558</v>
      </c>
      <c r="H593" s="91" t="s">
        <v>5559</v>
      </c>
      <c r="I593" s="91" t="s">
        <v>5560</v>
      </c>
      <c r="J593" s="91" t="s">
        <v>5561</v>
      </c>
      <c r="K593" s="91" t="s">
        <v>5562</v>
      </c>
      <c r="L593" s="91" t="s">
        <v>5563</v>
      </c>
    </row>
    <row r="594" spans="1:12" ht="12" customHeight="1" x14ac:dyDescent="0.3">
      <c r="A594" s="307" t="s">
        <v>5564</v>
      </c>
      <c r="B594" s="307"/>
      <c r="C594" s="307"/>
      <c r="D594" s="307" t="s">
        <v>5565</v>
      </c>
      <c r="E594" s="307"/>
      <c r="F594" s="307"/>
      <c r="G594" s="91" t="s">
        <v>5565</v>
      </c>
      <c r="H594" s="91" t="s">
        <v>5566</v>
      </c>
      <c r="I594" s="91" t="s">
        <v>5567</v>
      </c>
      <c r="J594" s="91" t="s">
        <v>5568</v>
      </c>
      <c r="K594" s="91" t="s">
        <v>5569</v>
      </c>
      <c r="L594" s="91" t="s">
        <v>5570</v>
      </c>
    </row>
    <row r="595" spans="1:12" ht="12" customHeight="1" x14ac:dyDescent="0.3">
      <c r="A595" s="307" t="s">
        <v>5571</v>
      </c>
      <c r="B595" s="307"/>
      <c r="C595" s="307"/>
      <c r="D595" s="307" t="s">
        <v>5572</v>
      </c>
      <c r="E595" s="307"/>
      <c r="F595" s="307"/>
      <c r="G595" s="91" t="s">
        <v>5572</v>
      </c>
      <c r="H595" s="91" t="s">
        <v>5573</v>
      </c>
      <c r="I595" s="91" t="s">
        <v>5574</v>
      </c>
      <c r="J595" s="91" t="s">
        <v>5575</v>
      </c>
      <c r="K595" s="91" t="s">
        <v>5576</v>
      </c>
      <c r="L595" s="91" t="s">
        <v>5577</v>
      </c>
    </row>
    <row r="596" spans="1:12" ht="12" customHeight="1" x14ac:dyDescent="0.3">
      <c r="A596" s="307" t="s">
        <v>5578</v>
      </c>
      <c r="B596" s="307"/>
      <c r="C596" s="307"/>
      <c r="D596" s="307" t="s">
        <v>5579</v>
      </c>
      <c r="E596" s="307"/>
      <c r="F596" s="307"/>
      <c r="G596" s="91" t="s">
        <v>5579</v>
      </c>
      <c r="H596" s="91" t="s">
        <v>5580</v>
      </c>
      <c r="I596" s="91" t="s">
        <v>5581</v>
      </c>
      <c r="J596" s="91" t="s">
        <v>5582</v>
      </c>
      <c r="K596" s="91" t="s">
        <v>5583</v>
      </c>
      <c r="L596" s="91" t="s">
        <v>5584</v>
      </c>
    </row>
    <row r="597" spans="1:12" ht="12" customHeight="1" x14ac:dyDescent="0.3">
      <c r="A597" s="307" t="s">
        <v>5585</v>
      </c>
      <c r="B597" s="307"/>
      <c r="C597" s="307"/>
      <c r="D597" s="307" t="s">
        <v>5586</v>
      </c>
      <c r="E597" s="307"/>
      <c r="F597" s="307"/>
      <c r="G597" s="91" t="s">
        <v>5586</v>
      </c>
      <c r="H597" s="91" t="s">
        <v>5587</v>
      </c>
      <c r="I597" s="91" t="s">
        <v>5588</v>
      </c>
      <c r="J597" s="91" t="s">
        <v>5589</v>
      </c>
      <c r="K597" s="91" t="s">
        <v>5590</v>
      </c>
      <c r="L597" s="91" t="s">
        <v>5591</v>
      </c>
    </row>
    <row r="598" spans="1:12" ht="12" customHeight="1" x14ac:dyDescent="0.3">
      <c r="A598" s="307" t="s">
        <v>5592</v>
      </c>
      <c r="B598" s="307"/>
      <c r="C598" s="307"/>
      <c r="D598" s="307" t="s">
        <v>5593</v>
      </c>
      <c r="E598" s="307"/>
      <c r="F598" s="307"/>
      <c r="G598" s="91" t="s">
        <v>5593</v>
      </c>
      <c r="H598" s="91" t="s">
        <v>5594</v>
      </c>
      <c r="I598" s="91" t="s">
        <v>5595</v>
      </c>
      <c r="J598" s="91" t="s">
        <v>5596</v>
      </c>
      <c r="K598" s="91" t="s">
        <v>5597</v>
      </c>
      <c r="L598" s="91" t="s">
        <v>5598</v>
      </c>
    </row>
    <row r="599" spans="1:12" ht="12" customHeight="1" x14ac:dyDescent="0.3">
      <c r="A599" s="307" t="s">
        <v>5599</v>
      </c>
      <c r="B599" s="307"/>
      <c r="C599" s="307"/>
      <c r="D599" s="307" t="s">
        <v>5600</v>
      </c>
      <c r="E599" s="307"/>
      <c r="F599" s="307"/>
      <c r="G599" s="91" t="s">
        <v>5600</v>
      </c>
      <c r="H599" s="91" t="s">
        <v>5601</v>
      </c>
      <c r="I599" s="91" t="s">
        <v>5602</v>
      </c>
      <c r="J599" s="91" t="s">
        <v>5603</v>
      </c>
      <c r="K599" s="91" t="s">
        <v>5604</v>
      </c>
      <c r="L599" s="91" t="s">
        <v>5605</v>
      </c>
    </row>
    <row r="600" spans="1:12" ht="12" customHeight="1" x14ac:dyDescent="0.3">
      <c r="A600" s="307" t="s">
        <v>5606</v>
      </c>
      <c r="B600" s="307"/>
      <c r="C600" s="307"/>
      <c r="D600" s="307" t="s">
        <v>5607</v>
      </c>
      <c r="E600" s="307"/>
      <c r="F600" s="307"/>
      <c r="G600" s="91" t="s">
        <v>5607</v>
      </c>
      <c r="H600" s="91" t="s">
        <v>5608</v>
      </c>
      <c r="I600" s="91" t="s">
        <v>5609</v>
      </c>
      <c r="J600" s="91" t="s">
        <v>5610</v>
      </c>
      <c r="K600" s="91" t="s">
        <v>5611</v>
      </c>
      <c r="L600" s="91" t="s">
        <v>1733</v>
      </c>
    </row>
    <row r="601" spans="1:12" ht="12" customHeight="1" x14ac:dyDescent="0.3">
      <c r="A601" s="307" t="s">
        <v>5612</v>
      </c>
      <c r="B601" s="307"/>
      <c r="C601" s="307"/>
      <c r="D601" s="307" t="s">
        <v>5613</v>
      </c>
      <c r="E601" s="307"/>
      <c r="F601" s="307"/>
      <c r="G601" s="91" t="s">
        <v>5613</v>
      </c>
      <c r="H601" s="91" t="s">
        <v>2428</v>
      </c>
      <c r="I601" s="91" t="s">
        <v>5614</v>
      </c>
      <c r="J601" s="91" t="s">
        <v>2429</v>
      </c>
      <c r="K601" s="91" t="s">
        <v>5615</v>
      </c>
      <c r="L601" s="91" t="s">
        <v>5616</v>
      </c>
    </row>
    <row r="602" spans="1:12" ht="12" customHeight="1" x14ac:dyDescent="0.3">
      <c r="A602" s="307" t="s">
        <v>5617</v>
      </c>
      <c r="B602" s="307"/>
      <c r="C602" s="307"/>
      <c r="D602" s="307" t="s">
        <v>5618</v>
      </c>
      <c r="E602" s="307"/>
      <c r="F602" s="307"/>
      <c r="G602" s="91" t="s">
        <v>5618</v>
      </c>
      <c r="H602" s="91" t="s">
        <v>5619</v>
      </c>
      <c r="I602" s="91" t="s">
        <v>5620</v>
      </c>
      <c r="J602" s="91" t="s">
        <v>5621</v>
      </c>
      <c r="K602" s="91" t="s">
        <v>5622</v>
      </c>
      <c r="L602" s="91" t="s">
        <v>5623</v>
      </c>
    </row>
    <row r="603" spans="1:12" ht="12" customHeight="1" x14ac:dyDescent="0.3">
      <c r="A603" s="307" t="s">
        <v>5624</v>
      </c>
      <c r="B603" s="307"/>
      <c r="C603" s="307"/>
      <c r="D603" s="307" t="s">
        <v>3355</v>
      </c>
      <c r="E603" s="307"/>
      <c r="F603" s="307"/>
      <c r="G603" s="91" t="s">
        <v>3355</v>
      </c>
      <c r="H603" s="91" t="s">
        <v>5625</v>
      </c>
      <c r="I603" s="91" t="s">
        <v>5626</v>
      </c>
      <c r="J603" s="91" t="s">
        <v>5627</v>
      </c>
      <c r="K603" s="91" t="s">
        <v>5628</v>
      </c>
      <c r="L603" s="91" t="s">
        <v>5629</v>
      </c>
    </row>
    <row r="604" spans="1:12" ht="12" customHeight="1" x14ac:dyDescent="0.3">
      <c r="A604" s="307" t="s">
        <v>5630</v>
      </c>
      <c r="B604" s="307"/>
      <c r="C604" s="307"/>
      <c r="D604" s="307" t="s">
        <v>5631</v>
      </c>
      <c r="E604" s="307"/>
      <c r="F604" s="307"/>
      <c r="G604" s="91" t="s">
        <v>5631</v>
      </c>
      <c r="H604" s="91" t="s">
        <v>5632</v>
      </c>
      <c r="I604" s="91" t="s">
        <v>5633</v>
      </c>
      <c r="J604" s="91" t="s">
        <v>5634</v>
      </c>
      <c r="K604" s="91" t="s">
        <v>5635</v>
      </c>
      <c r="L604" s="91" t="s">
        <v>5636</v>
      </c>
    </row>
    <row r="605" spans="1:12" ht="12" customHeight="1" x14ac:dyDescent="0.3">
      <c r="A605" s="307" t="s">
        <v>5637</v>
      </c>
      <c r="B605" s="307"/>
      <c r="C605" s="307"/>
      <c r="D605" s="307" t="s">
        <v>5638</v>
      </c>
      <c r="E605" s="307"/>
      <c r="F605" s="307"/>
      <c r="G605" s="91" t="s">
        <v>5639</v>
      </c>
      <c r="H605" s="91" t="s">
        <v>5640</v>
      </c>
      <c r="I605" s="91" t="s">
        <v>5641</v>
      </c>
      <c r="J605" s="91" t="s">
        <v>5642</v>
      </c>
      <c r="K605" s="91" t="s">
        <v>5643</v>
      </c>
      <c r="L605" s="91" t="s">
        <v>5644</v>
      </c>
    </row>
    <row r="606" spans="1:12" ht="12" customHeight="1" x14ac:dyDescent="0.3">
      <c r="A606" s="307" t="s">
        <v>5645</v>
      </c>
      <c r="B606" s="307"/>
      <c r="C606" s="307"/>
      <c r="D606" s="307" t="s">
        <v>5646</v>
      </c>
      <c r="E606" s="307"/>
      <c r="F606" s="307"/>
      <c r="G606" s="91" t="s">
        <v>5646</v>
      </c>
      <c r="H606" s="91" t="s">
        <v>5647</v>
      </c>
      <c r="I606" s="91" t="s">
        <v>5648</v>
      </c>
      <c r="J606" s="91" t="s">
        <v>5649</v>
      </c>
      <c r="K606" s="91" t="s">
        <v>5411</v>
      </c>
      <c r="L606" s="91" t="s">
        <v>5650</v>
      </c>
    </row>
    <row r="607" spans="1:12" ht="12" customHeight="1" x14ac:dyDescent="0.3">
      <c r="A607" s="307" t="s">
        <v>5651</v>
      </c>
      <c r="B607" s="307"/>
      <c r="C607" s="307"/>
      <c r="D607" s="307" t="s">
        <v>5652</v>
      </c>
      <c r="E607" s="307"/>
      <c r="F607" s="307"/>
      <c r="G607" s="91" t="s">
        <v>5652</v>
      </c>
      <c r="H607" s="91" t="s">
        <v>5653</v>
      </c>
      <c r="I607" s="91" t="s">
        <v>5654</v>
      </c>
      <c r="J607" s="91" t="s">
        <v>5655</v>
      </c>
      <c r="K607" s="91" t="s">
        <v>5656</v>
      </c>
      <c r="L607" s="91" t="s">
        <v>5657</v>
      </c>
    </row>
    <row r="608" spans="1:12" ht="12" customHeight="1" x14ac:dyDescent="0.3">
      <c r="A608" s="307" t="s">
        <v>5658</v>
      </c>
      <c r="B608" s="307"/>
      <c r="C608" s="307"/>
      <c r="D608" s="307" t="s">
        <v>5659</v>
      </c>
      <c r="E608" s="307"/>
      <c r="F608" s="307"/>
      <c r="G608" s="91" t="s">
        <v>5659</v>
      </c>
      <c r="H608" s="91" t="s">
        <v>5660</v>
      </c>
      <c r="I608" s="91" t="s">
        <v>5661</v>
      </c>
      <c r="J608" s="91" t="s">
        <v>5662</v>
      </c>
      <c r="K608" s="91" t="s">
        <v>5663</v>
      </c>
      <c r="L608" s="91" t="s">
        <v>5664</v>
      </c>
    </row>
    <row r="609" spans="1:12" ht="12" customHeight="1" x14ac:dyDescent="0.3">
      <c r="A609" s="307" t="s">
        <v>5665</v>
      </c>
      <c r="B609" s="307"/>
      <c r="C609" s="307"/>
      <c r="D609" s="307" t="s">
        <v>5666</v>
      </c>
      <c r="E609" s="307"/>
      <c r="F609" s="307"/>
      <c r="G609" s="91" t="s">
        <v>5667</v>
      </c>
      <c r="H609" s="91" t="s">
        <v>5668</v>
      </c>
      <c r="I609" s="91" t="s">
        <v>5669</v>
      </c>
      <c r="J609" s="91" t="s">
        <v>5670</v>
      </c>
      <c r="K609" s="91" t="s">
        <v>5671</v>
      </c>
      <c r="L609" s="91" t="s">
        <v>5672</v>
      </c>
    </row>
    <row r="610" spans="1:12" ht="12" customHeight="1" x14ac:dyDescent="0.3">
      <c r="A610" s="307" t="s">
        <v>5673</v>
      </c>
      <c r="B610" s="307"/>
      <c r="C610" s="307"/>
      <c r="D610" s="307" t="s">
        <v>5674</v>
      </c>
      <c r="E610" s="307"/>
      <c r="F610" s="307"/>
      <c r="G610" s="91" t="s">
        <v>5675</v>
      </c>
      <c r="H610" s="91" t="s">
        <v>5676</v>
      </c>
      <c r="I610" s="91" t="s">
        <v>5677</v>
      </c>
      <c r="J610" s="91" t="s">
        <v>5678</v>
      </c>
      <c r="K610" s="91" t="s">
        <v>5679</v>
      </c>
      <c r="L610" s="91" t="s">
        <v>5680</v>
      </c>
    </row>
    <row r="611" spans="1:12" ht="12" customHeight="1" x14ac:dyDescent="0.3">
      <c r="A611" s="307" t="s">
        <v>5681</v>
      </c>
      <c r="B611" s="307"/>
      <c r="C611" s="307"/>
      <c r="D611" s="307" t="s">
        <v>5682</v>
      </c>
      <c r="E611" s="307"/>
      <c r="F611" s="307"/>
      <c r="G611" s="91" t="s">
        <v>5682</v>
      </c>
      <c r="H611" s="91" t="s">
        <v>5683</v>
      </c>
      <c r="I611" s="91" t="s">
        <v>5684</v>
      </c>
      <c r="J611" s="91" t="s">
        <v>5685</v>
      </c>
      <c r="K611" s="91" t="s">
        <v>5686</v>
      </c>
      <c r="L611" s="91" t="s">
        <v>5687</v>
      </c>
    </row>
    <row r="612" spans="1:12" ht="12" customHeight="1" x14ac:dyDescent="0.3">
      <c r="A612" s="307" t="s">
        <v>5688</v>
      </c>
      <c r="B612" s="307"/>
      <c r="C612" s="307"/>
      <c r="D612" s="307" t="s">
        <v>5689</v>
      </c>
      <c r="E612" s="307"/>
      <c r="F612" s="307"/>
      <c r="G612" s="91" t="s">
        <v>5689</v>
      </c>
      <c r="H612" s="91" t="s">
        <v>5690</v>
      </c>
      <c r="I612" s="91" t="s">
        <v>5691</v>
      </c>
      <c r="J612" s="91" t="s">
        <v>5692</v>
      </c>
      <c r="K612" s="91" t="s">
        <v>5693</v>
      </c>
      <c r="L612" s="91" t="s">
        <v>5694</v>
      </c>
    </row>
    <row r="613" spans="1:12" ht="12" customHeight="1" x14ac:dyDescent="0.3">
      <c r="A613" s="307" t="s">
        <v>5695</v>
      </c>
      <c r="B613" s="307"/>
      <c r="C613" s="307"/>
      <c r="D613" s="307" t="s">
        <v>5696</v>
      </c>
      <c r="E613" s="307"/>
      <c r="F613" s="307"/>
      <c r="G613" s="91" t="s">
        <v>5696</v>
      </c>
      <c r="H613" s="91" t="s">
        <v>5697</v>
      </c>
      <c r="I613" s="91" t="s">
        <v>5698</v>
      </c>
      <c r="J613" s="91" t="s">
        <v>5699</v>
      </c>
      <c r="K613" s="91" t="s">
        <v>5700</v>
      </c>
      <c r="L613" s="91" t="s">
        <v>5701</v>
      </c>
    </row>
    <row r="614" spans="1:12" ht="12" customHeight="1" x14ac:dyDescent="0.3">
      <c r="A614" s="307" t="s">
        <v>5702</v>
      </c>
      <c r="B614" s="307"/>
      <c r="C614" s="307"/>
      <c r="D614" s="307" t="s">
        <v>5703</v>
      </c>
      <c r="E614" s="307"/>
      <c r="F614" s="307"/>
      <c r="G614" s="91" t="s">
        <v>5703</v>
      </c>
      <c r="H614" s="91" t="s">
        <v>5704</v>
      </c>
      <c r="I614" s="91" t="s">
        <v>5705</v>
      </c>
      <c r="J614" s="91" t="s">
        <v>5706</v>
      </c>
      <c r="K614" s="91" t="s">
        <v>5707</v>
      </c>
      <c r="L614" s="91" t="s">
        <v>5708</v>
      </c>
    </row>
    <row r="615" spans="1:12" ht="12" customHeight="1" x14ac:dyDescent="0.3">
      <c r="A615" s="307" t="s">
        <v>5709</v>
      </c>
      <c r="B615" s="307"/>
      <c r="C615" s="307"/>
      <c r="D615" s="307" t="s">
        <v>5710</v>
      </c>
      <c r="E615" s="307"/>
      <c r="F615" s="307"/>
      <c r="G615" s="91" t="s">
        <v>5710</v>
      </c>
      <c r="H615" s="91" t="s">
        <v>5711</v>
      </c>
      <c r="I615" s="91" t="s">
        <v>5712</v>
      </c>
      <c r="J615" s="91" t="s">
        <v>5713</v>
      </c>
      <c r="K615" s="91" t="s">
        <v>5714</v>
      </c>
      <c r="L615" s="91" t="s">
        <v>5715</v>
      </c>
    </row>
    <row r="616" spans="1:12" ht="12" customHeight="1" x14ac:dyDescent="0.3">
      <c r="A616" s="307" t="s">
        <v>5716</v>
      </c>
      <c r="B616" s="307"/>
      <c r="C616" s="307"/>
      <c r="D616" s="307" t="s">
        <v>5717</v>
      </c>
      <c r="E616" s="307"/>
      <c r="F616" s="307"/>
      <c r="G616" s="91" t="s">
        <v>5717</v>
      </c>
      <c r="H616" s="91" t="s">
        <v>5718</v>
      </c>
      <c r="I616" s="91" t="s">
        <v>5719</v>
      </c>
      <c r="J616" s="91" t="s">
        <v>5720</v>
      </c>
      <c r="K616" s="91" t="s">
        <v>5721</v>
      </c>
      <c r="L616" s="91" t="s">
        <v>5722</v>
      </c>
    </row>
    <row r="617" spans="1:12" ht="12" customHeight="1" x14ac:dyDescent="0.3">
      <c r="A617" s="307" t="s">
        <v>5723</v>
      </c>
      <c r="B617" s="307"/>
      <c r="C617" s="307"/>
      <c r="D617" s="307" t="s">
        <v>5724</v>
      </c>
      <c r="E617" s="307"/>
      <c r="F617" s="307"/>
      <c r="G617" s="91" t="s">
        <v>5725</v>
      </c>
      <c r="H617" s="91" t="s">
        <v>5726</v>
      </c>
      <c r="I617" s="91" t="s">
        <v>5727</v>
      </c>
      <c r="J617" s="91" t="s">
        <v>5728</v>
      </c>
      <c r="K617" s="91" t="s">
        <v>5729</v>
      </c>
      <c r="L617" s="91" t="s">
        <v>5730</v>
      </c>
    </row>
    <row r="618" spans="1:12" ht="12" customHeight="1" x14ac:dyDescent="0.3">
      <c r="A618" s="307" t="s">
        <v>5731</v>
      </c>
      <c r="B618" s="307"/>
      <c r="C618" s="307"/>
      <c r="D618" s="307" t="s">
        <v>5732</v>
      </c>
      <c r="E618" s="307"/>
      <c r="F618" s="307"/>
      <c r="G618" s="91" t="s">
        <v>5732</v>
      </c>
      <c r="H618" s="91" t="s">
        <v>5733</v>
      </c>
      <c r="I618" s="91" t="s">
        <v>5734</v>
      </c>
      <c r="J618" s="91" t="s">
        <v>5735</v>
      </c>
      <c r="K618" s="91" t="s">
        <v>4520</v>
      </c>
      <c r="L618" s="91" t="s">
        <v>5736</v>
      </c>
    </row>
    <row r="619" spans="1:12" ht="12" customHeight="1" x14ac:dyDescent="0.3">
      <c r="A619" s="307" t="s">
        <v>5737</v>
      </c>
      <c r="B619" s="307"/>
      <c r="C619" s="307"/>
      <c r="D619" s="307" t="s">
        <v>5738</v>
      </c>
      <c r="E619" s="307"/>
      <c r="F619" s="307"/>
      <c r="G619" s="91" t="s">
        <v>5738</v>
      </c>
      <c r="H619" s="91" t="s">
        <v>5739</v>
      </c>
      <c r="I619" s="91" t="s">
        <v>5740</v>
      </c>
      <c r="J619" s="91" t="s">
        <v>5741</v>
      </c>
      <c r="K619" s="91" t="s">
        <v>5742</v>
      </c>
      <c r="L619" s="91" t="s">
        <v>5743</v>
      </c>
    </row>
    <row r="620" spans="1:12" ht="12" customHeight="1" x14ac:dyDescent="0.3">
      <c r="A620" s="307" t="s">
        <v>5744</v>
      </c>
      <c r="B620" s="307"/>
      <c r="C620" s="307"/>
      <c r="D620" s="307" t="s">
        <v>5745</v>
      </c>
      <c r="E620" s="307"/>
      <c r="F620" s="307"/>
      <c r="G620" s="91" t="s">
        <v>5745</v>
      </c>
      <c r="H620" s="91" t="s">
        <v>5746</v>
      </c>
      <c r="I620" s="91" t="s">
        <v>5747</v>
      </c>
      <c r="J620" s="91" t="s">
        <v>5748</v>
      </c>
      <c r="K620" s="91" t="s">
        <v>5749</v>
      </c>
      <c r="L620" s="91" t="s">
        <v>5750</v>
      </c>
    </row>
    <row r="621" spans="1:12" ht="12" customHeight="1" x14ac:dyDescent="0.3">
      <c r="A621" s="307" t="s">
        <v>5751</v>
      </c>
      <c r="B621" s="307"/>
      <c r="C621" s="307"/>
      <c r="D621" s="307" t="s">
        <v>5752</v>
      </c>
      <c r="E621" s="307"/>
      <c r="F621" s="307"/>
      <c r="G621" s="91" t="s">
        <v>5752</v>
      </c>
      <c r="H621" s="91" t="s">
        <v>5753</v>
      </c>
      <c r="I621" s="91" t="s">
        <v>5754</v>
      </c>
      <c r="J621" s="91" t="s">
        <v>5755</v>
      </c>
      <c r="K621" s="91" t="s">
        <v>5756</v>
      </c>
      <c r="L621" s="91" t="s">
        <v>5757</v>
      </c>
    </row>
    <row r="622" spans="1:12" ht="12" customHeight="1" x14ac:dyDescent="0.3">
      <c r="A622" s="307" t="s">
        <v>5758</v>
      </c>
      <c r="B622" s="307"/>
      <c r="C622" s="307"/>
      <c r="D622" s="307" t="s">
        <v>5759</v>
      </c>
      <c r="E622" s="307"/>
      <c r="F622" s="307"/>
      <c r="G622" s="91" t="s">
        <v>5760</v>
      </c>
      <c r="H622" s="91" t="s">
        <v>5761</v>
      </c>
      <c r="I622" s="91" t="s">
        <v>5762</v>
      </c>
      <c r="J622" s="91" t="s">
        <v>5763</v>
      </c>
      <c r="K622" s="91" t="s">
        <v>5764</v>
      </c>
      <c r="L622" s="91" t="s">
        <v>5765</v>
      </c>
    </row>
    <row r="623" spans="1:12" ht="12" customHeight="1" x14ac:dyDescent="0.3">
      <c r="A623" s="307" t="s">
        <v>5766</v>
      </c>
      <c r="B623" s="307"/>
      <c r="C623" s="307"/>
      <c r="D623" s="307" t="s">
        <v>5767</v>
      </c>
      <c r="E623" s="307"/>
      <c r="F623" s="307"/>
      <c r="G623" s="91" t="s">
        <v>5768</v>
      </c>
      <c r="H623" s="91" t="s">
        <v>5769</v>
      </c>
      <c r="I623" s="91" t="s">
        <v>5770</v>
      </c>
      <c r="J623" s="91" t="s">
        <v>5771</v>
      </c>
      <c r="K623" s="91" t="s">
        <v>5772</v>
      </c>
      <c r="L623" s="91" t="s">
        <v>5773</v>
      </c>
    </row>
    <row r="624" spans="1:12" ht="12" customHeight="1" x14ac:dyDescent="0.3">
      <c r="A624" s="307" t="s">
        <v>5774</v>
      </c>
      <c r="B624" s="307"/>
      <c r="C624" s="307"/>
      <c r="D624" s="307" t="s">
        <v>5775</v>
      </c>
      <c r="E624" s="307"/>
      <c r="F624" s="307"/>
      <c r="G624" s="91" t="s">
        <v>5775</v>
      </c>
      <c r="H624" s="91" t="s">
        <v>5776</v>
      </c>
      <c r="I624" s="91" t="s">
        <v>5777</v>
      </c>
      <c r="J624" s="91" t="s">
        <v>5778</v>
      </c>
      <c r="K624" s="91" t="s">
        <v>5779</v>
      </c>
      <c r="L624" s="91" t="s">
        <v>2286</v>
      </c>
    </row>
    <row r="625" spans="1:12" ht="12" customHeight="1" x14ac:dyDescent="0.3">
      <c r="A625" s="307" t="s">
        <v>5780</v>
      </c>
      <c r="B625" s="307"/>
      <c r="C625" s="307"/>
      <c r="D625" s="307" t="s">
        <v>5781</v>
      </c>
      <c r="E625" s="307"/>
      <c r="F625" s="307"/>
      <c r="G625" s="91" t="s">
        <v>5781</v>
      </c>
      <c r="H625" s="91" t="s">
        <v>5782</v>
      </c>
      <c r="I625" s="91" t="s">
        <v>5783</v>
      </c>
      <c r="J625" s="91" t="s">
        <v>5784</v>
      </c>
      <c r="K625" s="91" t="s">
        <v>5785</v>
      </c>
      <c r="L625" s="91" t="s">
        <v>5786</v>
      </c>
    </row>
    <row r="626" spans="1:12" ht="12" customHeight="1" x14ac:dyDescent="0.3">
      <c r="A626" s="307" t="s">
        <v>5787</v>
      </c>
      <c r="B626" s="307"/>
      <c r="C626" s="307"/>
      <c r="D626" s="307" t="s">
        <v>5788</v>
      </c>
      <c r="E626" s="307"/>
      <c r="F626" s="307"/>
      <c r="G626" s="91" t="s">
        <v>5788</v>
      </c>
      <c r="H626" s="91" t="s">
        <v>5789</v>
      </c>
      <c r="I626" s="91" t="s">
        <v>5790</v>
      </c>
      <c r="J626" s="91" t="s">
        <v>5791</v>
      </c>
      <c r="K626" s="91" t="s">
        <v>1630</v>
      </c>
      <c r="L626" s="91" t="s">
        <v>5792</v>
      </c>
    </row>
    <row r="627" spans="1:12" ht="12" customHeight="1" x14ac:dyDescent="0.3">
      <c r="A627" s="307" t="s">
        <v>5793</v>
      </c>
      <c r="B627" s="307"/>
      <c r="C627" s="307"/>
      <c r="D627" s="307" t="s">
        <v>5794</v>
      </c>
      <c r="E627" s="307"/>
      <c r="F627" s="307"/>
      <c r="G627" s="91" t="s">
        <v>5795</v>
      </c>
      <c r="H627" s="91" t="s">
        <v>5796</v>
      </c>
      <c r="I627" s="91" t="s">
        <v>5797</v>
      </c>
      <c r="J627" s="91" t="s">
        <v>5798</v>
      </c>
      <c r="K627" s="91" t="s">
        <v>5799</v>
      </c>
      <c r="L627" s="91" t="s">
        <v>5800</v>
      </c>
    </row>
    <row r="628" spans="1:12" ht="12" customHeight="1" x14ac:dyDescent="0.3">
      <c r="A628" s="307" t="s">
        <v>5801</v>
      </c>
      <c r="B628" s="307"/>
      <c r="C628" s="307"/>
      <c r="D628" s="307" t="s">
        <v>5802</v>
      </c>
      <c r="E628" s="307"/>
      <c r="F628" s="307"/>
      <c r="G628" s="91" t="s">
        <v>5802</v>
      </c>
      <c r="H628" s="91" t="s">
        <v>5803</v>
      </c>
      <c r="I628" s="91" t="s">
        <v>5804</v>
      </c>
      <c r="J628" s="91" t="s">
        <v>5805</v>
      </c>
      <c r="K628" s="91" t="s">
        <v>5806</v>
      </c>
      <c r="L628" s="91" t="s">
        <v>5807</v>
      </c>
    </row>
    <row r="629" spans="1:12" ht="12" customHeight="1" x14ac:dyDescent="0.3">
      <c r="A629" s="307" t="s">
        <v>5808</v>
      </c>
      <c r="B629" s="307"/>
      <c r="C629" s="307"/>
      <c r="D629" s="307" t="s">
        <v>5809</v>
      </c>
      <c r="E629" s="307"/>
      <c r="F629" s="307"/>
      <c r="G629" s="91" t="s">
        <v>5810</v>
      </c>
      <c r="H629" s="91" t="s">
        <v>5811</v>
      </c>
      <c r="I629" s="91" t="s">
        <v>5812</v>
      </c>
      <c r="J629" s="91" t="s">
        <v>5813</v>
      </c>
      <c r="K629" s="91" t="s">
        <v>5814</v>
      </c>
      <c r="L629" s="91" t="s">
        <v>5815</v>
      </c>
    </row>
    <row r="630" spans="1:12" ht="12" customHeight="1" x14ac:dyDescent="0.3">
      <c r="A630" s="307" t="s">
        <v>5816</v>
      </c>
      <c r="B630" s="307"/>
      <c r="C630" s="307"/>
      <c r="D630" s="307" t="s">
        <v>5817</v>
      </c>
      <c r="E630" s="307"/>
      <c r="F630" s="307"/>
      <c r="G630" s="91" t="s">
        <v>5817</v>
      </c>
      <c r="H630" s="91" t="s">
        <v>5818</v>
      </c>
      <c r="I630" s="91" t="s">
        <v>5819</v>
      </c>
      <c r="J630" s="91" t="s">
        <v>5820</v>
      </c>
      <c r="K630" s="91" t="s">
        <v>5821</v>
      </c>
      <c r="L630" s="91" t="s">
        <v>5822</v>
      </c>
    </row>
    <row r="631" spans="1:12" ht="12" customHeight="1" x14ac:dyDescent="0.3">
      <c r="A631" s="307" t="s">
        <v>5823</v>
      </c>
      <c r="B631" s="307"/>
      <c r="C631" s="307"/>
      <c r="D631" s="307" t="s">
        <v>2040</v>
      </c>
      <c r="E631" s="307"/>
      <c r="F631" s="307"/>
      <c r="G631" s="91" t="s">
        <v>2040</v>
      </c>
      <c r="H631" s="91" t="s">
        <v>5824</v>
      </c>
      <c r="I631" s="91" t="s">
        <v>3395</v>
      </c>
      <c r="J631" s="91" t="s">
        <v>5825</v>
      </c>
      <c r="K631" s="91" t="s">
        <v>5826</v>
      </c>
      <c r="L631" s="91" t="s">
        <v>5827</v>
      </c>
    </row>
    <row r="632" spans="1:12" ht="12" customHeight="1" x14ac:dyDescent="0.3">
      <c r="A632" s="307" t="s">
        <v>5828</v>
      </c>
      <c r="B632" s="307"/>
      <c r="C632" s="307"/>
      <c r="D632" s="307" t="s">
        <v>1442</v>
      </c>
      <c r="E632" s="307"/>
      <c r="F632" s="307"/>
      <c r="G632" s="91" t="s">
        <v>1442</v>
      </c>
      <c r="H632" s="91" t="s">
        <v>5829</v>
      </c>
      <c r="I632" s="91" t="s">
        <v>5830</v>
      </c>
      <c r="J632" s="91" t="s">
        <v>5831</v>
      </c>
      <c r="K632" s="91" t="s">
        <v>5832</v>
      </c>
      <c r="L632" s="91" t="s">
        <v>5833</v>
      </c>
    </row>
    <row r="633" spans="1:12" ht="12" customHeight="1" x14ac:dyDescent="0.3">
      <c r="A633" s="307" t="s">
        <v>5834</v>
      </c>
      <c r="B633" s="307"/>
      <c r="C633" s="307"/>
      <c r="D633" s="307" t="s">
        <v>5835</v>
      </c>
      <c r="E633" s="307"/>
      <c r="F633" s="307"/>
      <c r="G633" s="91" t="s">
        <v>5835</v>
      </c>
      <c r="H633" s="91" t="s">
        <v>5836</v>
      </c>
      <c r="I633" s="91" t="s">
        <v>5837</v>
      </c>
      <c r="J633" s="91" t="s">
        <v>5838</v>
      </c>
      <c r="K633" s="91" t="s">
        <v>5839</v>
      </c>
      <c r="L633" s="91" t="s">
        <v>5840</v>
      </c>
    </row>
    <row r="634" spans="1:12" ht="12" customHeight="1" x14ac:dyDescent="0.3">
      <c r="A634" s="307" t="s">
        <v>5841</v>
      </c>
      <c r="B634" s="307"/>
      <c r="C634" s="307"/>
      <c r="D634" s="307" t="s">
        <v>5842</v>
      </c>
      <c r="E634" s="307"/>
      <c r="F634" s="307"/>
      <c r="G634" s="91" t="s">
        <v>5842</v>
      </c>
      <c r="H634" s="91" t="s">
        <v>2246</v>
      </c>
      <c r="I634" s="91" t="s">
        <v>5843</v>
      </c>
      <c r="J634" s="91" t="s">
        <v>4164</v>
      </c>
      <c r="K634" s="91" t="s">
        <v>5844</v>
      </c>
      <c r="L634" s="91" t="s">
        <v>5845</v>
      </c>
    </row>
    <row r="635" spans="1:12" ht="12" customHeight="1" x14ac:dyDescent="0.3">
      <c r="A635" s="307" t="s">
        <v>5846</v>
      </c>
      <c r="B635" s="307"/>
      <c r="C635" s="307"/>
      <c r="D635" s="307" t="s">
        <v>5847</v>
      </c>
      <c r="E635" s="307"/>
      <c r="F635" s="307"/>
      <c r="G635" s="91" t="s">
        <v>5847</v>
      </c>
      <c r="H635" s="91" t="s">
        <v>5848</v>
      </c>
      <c r="I635" s="91" t="s">
        <v>2155</v>
      </c>
      <c r="J635" s="91" t="s">
        <v>4962</v>
      </c>
      <c r="K635" s="91" t="s">
        <v>5849</v>
      </c>
      <c r="L635" s="91" t="s">
        <v>5850</v>
      </c>
    </row>
    <row r="636" spans="1:12" ht="12" customHeight="1" x14ac:dyDescent="0.3">
      <c r="A636" s="307" t="s">
        <v>5851</v>
      </c>
      <c r="B636" s="307"/>
      <c r="C636" s="307"/>
      <c r="D636" s="307" t="s">
        <v>5852</v>
      </c>
      <c r="E636" s="307"/>
      <c r="F636" s="307"/>
      <c r="G636" s="91" t="s">
        <v>5852</v>
      </c>
      <c r="H636" s="91" t="s">
        <v>5853</v>
      </c>
      <c r="I636" s="91" t="s">
        <v>5854</v>
      </c>
      <c r="J636" s="91" t="s">
        <v>5855</v>
      </c>
      <c r="K636" s="91" t="s">
        <v>5856</v>
      </c>
      <c r="L636" s="91" t="s">
        <v>5857</v>
      </c>
    </row>
    <row r="637" spans="1:12" ht="12" customHeight="1" x14ac:dyDescent="0.3">
      <c r="A637" s="307" t="s">
        <v>5858</v>
      </c>
      <c r="B637" s="307"/>
      <c r="C637" s="307"/>
      <c r="D637" s="307" t="s">
        <v>5859</v>
      </c>
      <c r="E637" s="307"/>
      <c r="F637" s="307"/>
      <c r="G637" s="91" t="s">
        <v>5860</v>
      </c>
      <c r="H637" s="91" t="s">
        <v>5861</v>
      </c>
      <c r="I637" s="91" t="s">
        <v>5862</v>
      </c>
      <c r="J637" s="91" t="s">
        <v>5360</v>
      </c>
      <c r="K637" s="91" t="s">
        <v>5863</v>
      </c>
      <c r="L637" s="91" t="s">
        <v>5864</v>
      </c>
    </row>
    <row r="638" spans="1:12" ht="12" customHeight="1" x14ac:dyDescent="0.3">
      <c r="A638" s="307" t="s">
        <v>5865</v>
      </c>
      <c r="B638" s="307"/>
      <c r="C638" s="307"/>
      <c r="D638" s="307" t="s">
        <v>5866</v>
      </c>
      <c r="E638" s="307"/>
      <c r="F638" s="307"/>
      <c r="G638" s="91" t="s">
        <v>5867</v>
      </c>
      <c r="H638" s="91" t="s">
        <v>5868</v>
      </c>
      <c r="I638" s="91" t="s">
        <v>5869</v>
      </c>
      <c r="J638" s="91" t="s">
        <v>5870</v>
      </c>
      <c r="K638" s="91" t="s">
        <v>5871</v>
      </c>
      <c r="L638" s="91" t="s">
        <v>5872</v>
      </c>
    </row>
    <row r="639" spans="1:12" ht="12" customHeight="1" x14ac:dyDescent="0.3">
      <c r="A639" s="307" t="s">
        <v>5873</v>
      </c>
      <c r="B639" s="307"/>
      <c r="C639" s="307"/>
      <c r="D639" s="307" t="s">
        <v>5874</v>
      </c>
      <c r="E639" s="307"/>
      <c r="F639" s="307"/>
      <c r="G639" s="91" t="s">
        <v>5874</v>
      </c>
      <c r="H639" s="91" t="s">
        <v>5875</v>
      </c>
      <c r="I639" s="91" t="s">
        <v>5876</v>
      </c>
      <c r="J639" s="91" t="s">
        <v>5877</v>
      </c>
      <c r="K639" s="91" t="s">
        <v>5878</v>
      </c>
      <c r="L639" s="91" t="s">
        <v>5879</v>
      </c>
    </row>
    <row r="640" spans="1:12" ht="12" customHeight="1" x14ac:dyDescent="0.3">
      <c r="A640" s="307" t="s">
        <v>5880</v>
      </c>
      <c r="B640" s="307"/>
      <c r="C640" s="307"/>
      <c r="D640" s="307" t="s">
        <v>5881</v>
      </c>
      <c r="E640" s="307"/>
      <c r="F640" s="307"/>
      <c r="G640" s="91" t="s">
        <v>5881</v>
      </c>
      <c r="H640" s="91" t="s">
        <v>5882</v>
      </c>
      <c r="I640" s="91" t="s">
        <v>5883</v>
      </c>
      <c r="J640" s="91" t="s">
        <v>5884</v>
      </c>
      <c r="K640" s="91" t="s">
        <v>5885</v>
      </c>
      <c r="L640" s="91" t="s">
        <v>5886</v>
      </c>
    </row>
    <row r="641" spans="1:12" ht="12" customHeight="1" x14ac:dyDescent="0.3">
      <c r="A641" s="307" t="s">
        <v>5887</v>
      </c>
      <c r="B641" s="307"/>
      <c r="C641" s="307"/>
      <c r="D641" s="307" t="s">
        <v>5888</v>
      </c>
      <c r="E641" s="307"/>
      <c r="F641" s="307"/>
      <c r="G641" s="91" t="s">
        <v>5888</v>
      </c>
      <c r="H641" s="91" t="s">
        <v>5889</v>
      </c>
      <c r="I641" s="91" t="s">
        <v>5890</v>
      </c>
      <c r="J641" s="91" t="s">
        <v>5891</v>
      </c>
      <c r="K641" s="91" t="s">
        <v>5892</v>
      </c>
      <c r="L641" s="91" t="s">
        <v>5893</v>
      </c>
    </row>
    <row r="642" spans="1:12" ht="12" customHeight="1" x14ac:dyDescent="0.3">
      <c r="A642" s="307" t="s">
        <v>5894</v>
      </c>
      <c r="B642" s="307"/>
      <c r="C642" s="307"/>
      <c r="D642" s="307" t="s">
        <v>5895</v>
      </c>
      <c r="E642" s="307"/>
      <c r="F642" s="307"/>
      <c r="G642" s="91" t="s">
        <v>5896</v>
      </c>
      <c r="H642" s="91" t="s">
        <v>5897</v>
      </c>
      <c r="I642" s="91" t="s">
        <v>5898</v>
      </c>
      <c r="J642" s="91" t="s">
        <v>5899</v>
      </c>
      <c r="K642" s="91" t="s">
        <v>5900</v>
      </c>
      <c r="L642" s="91" t="s">
        <v>5901</v>
      </c>
    </row>
    <row r="643" spans="1:12" ht="12" customHeight="1" x14ac:dyDescent="0.3">
      <c r="A643" s="307" t="s">
        <v>5902</v>
      </c>
      <c r="B643" s="307"/>
      <c r="C643" s="307"/>
      <c r="D643" s="307" t="s">
        <v>5903</v>
      </c>
      <c r="E643" s="307"/>
      <c r="F643" s="307"/>
      <c r="G643" s="91" t="s">
        <v>5903</v>
      </c>
      <c r="H643" s="91" t="s">
        <v>5904</v>
      </c>
      <c r="I643" s="91" t="s">
        <v>5905</v>
      </c>
      <c r="J643" s="91" t="s">
        <v>5906</v>
      </c>
      <c r="K643" s="91" t="s">
        <v>5573</v>
      </c>
      <c r="L643" s="91" t="s">
        <v>5907</v>
      </c>
    </row>
    <row r="644" spans="1:12" ht="12" customHeight="1" x14ac:dyDescent="0.3">
      <c r="A644" s="307" t="s">
        <v>5908</v>
      </c>
      <c r="B644" s="307"/>
      <c r="C644" s="307"/>
      <c r="D644" s="307" t="s">
        <v>4116</v>
      </c>
      <c r="E644" s="307"/>
      <c r="F644" s="307"/>
      <c r="G644" s="91" t="s">
        <v>5909</v>
      </c>
      <c r="H644" s="91" t="s">
        <v>5910</v>
      </c>
      <c r="I644" s="91" t="s">
        <v>5911</v>
      </c>
      <c r="J644" s="91" t="s">
        <v>5912</v>
      </c>
      <c r="K644" s="91" t="s">
        <v>5913</v>
      </c>
      <c r="L644" s="91" t="s">
        <v>5914</v>
      </c>
    </row>
    <row r="645" spans="1:12" ht="12" customHeight="1" x14ac:dyDescent="0.3">
      <c r="A645" s="307" t="s">
        <v>5915</v>
      </c>
      <c r="B645" s="307"/>
      <c r="C645" s="307"/>
      <c r="D645" s="307" t="s">
        <v>5916</v>
      </c>
      <c r="E645" s="307"/>
      <c r="F645" s="307"/>
      <c r="G645" s="91" t="s">
        <v>5916</v>
      </c>
      <c r="H645" s="91" t="s">
        <v>5917</v>
      </c>
      <c r="I645" s="91" t="s">
        <v>5918</v>
      </c>
      <c r="J645" s="91" t="s">
        <v>5919</v>
      </c>
      <c r="K645" s="91" t="s">
        <v>5920</v>
      </c>
      <c r="L645" s="91" t="s">
        <v>5921</v>
      </c>
    </row>
    <row r="646" spans="1:12" ht="12" customHeight="1" x14ac:dyDescent="0.3">
      <c r="A646" s="307" t="s">
        <v>5922</v>
      </c>
      <c r="B646" s="307"/>
      <c r="C646" s="307"/>
      <c r="D646" s="307" t="s">
        <v>5923</v>
      </c>
      <c r="E646" s="307"/>
      <c r="F646" s="307"/>
      <c r="G646" s="91" t="s">
        <v>5924</v>
      </c>
      <c r="H646" s="91" t="s">
        <v>5925</v>
      </c>
      <c r="I646" s="91" t="s">
        <v>5926</v>
      </c>
      <c r="J646" s="91" t="s">
        <v>5927</v>
      </c>
      <c r="K646" s="91" t="s">
        <v>5928</v>
      </c>
      <c r="L646" s="91" t="s">
        <v>5929</v>
      </c>
    </row>
    <row r="647" spans="1:12" ht="12" customHeight="1" x14ac:dyDescent="0.3">
      <c r="A647" s="307" t="s">
        <v>5930</v>
      </c>
      <c r="B647" s="307"/>
      <c r="C647" s="307"/>
      <c r="D647" s="307" t="s">
        <v>5931</v>
      </c>
      <c r="E647" s="307"/>
      <c r="F647" s="307"/>
      <c r="G647" s="91" t="s">
        <v>5931</v>
      </c>
      <c r="H647" s="91" t="s">
        <v>5932</v>
      </c>
      <c r="I647" s="91" t="s">
        <v>5933</v>
      </c>
      <c r="J647" s="91" t="s">
        <v>5934</v>
      </c>
      <c r="K647" s="91" t="s">
        <v>5935</v>
      </c>
      <c r="L647" s="91" t="s">
        <v>5936</v>
      </c>
    </row>
    <row r="648" spans="1:12" ht="12" customHeight="1" x14ac:dyDescent="0.3">
      <c r="A648" s="307" t="s">
        <v>5937</v>
      </c>
      <c r="B648" s="307"/>
      <c r="C648" s="307"/>
      <c r="D648" s="307" t="s">
        <v>5938</v>
      </c>
      <c r="E648" s="307"/>
      <c r="F648" s="307"/>
      <c r="G648" s="91" t="s">
        <v>5939</v>
      </c>
      <c r="H648" s="91" t="s">
        <v>5940</v>
      </c>
      <c r="I648" s="91" t="s">
        <v>5941</v>
      </c>
      <c r="J648" s="91" t="s">
        <v>5942</v>
      </c>
      <c r="K648" s="91" t="s">
        <v>5943</v>
      </c>
      <c r="L648" s="91" t="s">
        <v>5944</v>
      </c>
    </row>
    <row r="649" spans="1:12" ht="12" customHeight="1" x14ac:dyDescent="0.3">
      <c r="A649" s="307" t="s">
        <v>5945</v>
      </c>
      <c r="B649" s="307"/>
      <c r="C649" s="307"/>
      <c r="D649" s="307" t="s">
        <v>5946</v>
      </c>
      <c r="E649" s="307"/>
      <c r="F649" s="307"/>
      <c r="G649" s="91" t="s">
        <v>5946</v>
      </c>
      <c r="H649" s="91" t="s">
        <v>5946</v>
      </c>
      <c r="I649" s="91" t="s">
        <v>5947</v>
      </c>
      <c r="J649" s="91" t="s">
        <v>5948</v>
      </c>
      <c r="K649" s="91" t="s">
        <v>5949</v>
      </c>
      <c r="L649" s="91" t="s">
        <v>5950</v>
      </c>
    </row>
    <row r="650" spans="1:12" ht="12" customHeight="1" x14ac:dyDescent="0.3">
      <c r="A650" s="307" t="s">
        <v>5951</v>
      </c>
      <c r="B650" s="307"/>
      <c r="C650" s="307"/>
      <c r="D650" s="307" t="s">
        <v>5952</v>
      </c>
      <c r="E650" s="307"/>
      <c r="F650" s="307"/>
      <c r="G650" s="91" t="s">
        <v>5953</v>
      </c>
      <c r="H650" s="91" t="s">
        <v>5954</v>
      </c>
      <c r="I650" s="91" t="s">
        <v>5955</v>
      </c>
      <c r="J650" s="91" t="s">
        <v>5956</v>
      </c>
      <c r="K650" s="91" t="s">
        <v>5957</v>
      </c>
      <c r="L650" s="91" t="s">
        <v>5958</v>
      </c>
    </row>
    <row r="651" spans="1:12" ht="12" customHeight="1" x14ac:dyDescent="0.3">
      <c r="A651" s="307" t="s">
        <v>5959</v>
      </c>
      <c r="B651" s="307"/>
      <c r="C651" s="307"/>
      <c r="D651" s="307" t="s">
        <v>5960</v>
      </c>
      <c r="E651" s="307"/>
      <c r="F651" s="307"/>
      <c r="G651" s="91" t="s">
        <v>5961</v>
      </c>
      <c r="H651" s="91" t="s">
        <v>5962</v>
      </c>
      <c r="I651" s="91" t="s">
        <v>5963</v>
      </c>
      <c r="J651" s="91" t="s">
        <v>5964</v>
      </c>
      <c r="K651" s="91" t="s">
        <v>5965</v>
      </c>
      <c r="L651" s="91" t="s">
        <v>5966</v>
      </c>
    </row>
    <row r="652" spans="1:12" ht="12" customHeight="1" x14ac:dyDescent="0.3">
      <c r="A652" s="307" t="s">
        <v>5967</v>
      </c>
      <c r="B652" s="307"/>
      <c r="C652" s="307"/>
      <c r="D652" s="307" t="s">
        <v>5968</v>
      </c>
      <c r="E652" s="307"/>
      <c r="F652" s="307"/>
      <c r="G652" s="91" t="s">
        <v>5969</v>
      </c>
      <c r="H652" s="91" t="s">
        <v>5970</v>
      </c>
      <c r="I652" s="91" t="s">
        <v>5971</v>
      </c>
      <c r="J652" s="91" t="s">
        <v>5972</v>
      </c>
      <c r="K652" s="91" t="s">
        <v>5973</v>
      </c>
      <c r="L652" s="91" t="s">
        <v>5974</v>
      </c>
    </row>
    <row r="653" spans="1:12" ht="12" customHeight="1" x14ac:dyDescent="0.3">
      <c r="A653" s="307" t="s">
        <v>5975</v>
      </c>
      <c r="B653" s="307"/>
      <c r="C653" s="307"/>
      <c r="D653" s="307" t="s">
        <v>5976</v>
      </c>
      <c r="E653" s="307"/>
      <c r="F653" s="307"/>
      <c r="G653" s="91" t="s">
        <v>5976</v>
      </c>
      <c r="H653" s="91" t="s">
        <v>5977</v>
      </c>
      <c r="I653" s="91" t="s">
        <v>5202</v>
      </c>
      <c r="J653" s="91" t="s">
        <v>5978</v>
      </c>
      <c r="K653" s="91" t="s">
        <v>5979</v>
      </c>
      <c r="L653" s="91" t="s">
        <v>5980</v>
      </c>
    </row>
    <row r="654" spans="1:12" ht="12" customHeight="1" x14ac:dyDescent="0.3">
      <c r="A654" s="307" t="s">
        <v>5981</v>
      </c>
      <c r="B654" s="307"/>
      <c r="C654" s="307"/>
      <c r="D654" s="307" t="s">
        <v>5982</v>
      </c>
      <c r="E654" s="307"/>
      <c r="F654" s="307"/>
      <c r="G654" s="91" t="s">
        <v>5982</v>
      </c>
      <c r="H654" s="91" t="s">
        <v>5983</v>
      </c>
      <c r="I654" s="91" t="s">
        <v>5984</v>
      </c>
      <c r="J654" s="91" t="s">
        <v>5985</v>
      </c>
      <c r="K654" s="91" t="s">
        <v>5986</v>
      </c>
      <c r="L654" s="91" t="s">
        <v>5987</v>
      </c>
    </row>
    <row r="655" spans="1:12" ht="12" customHeight="1" x14ac:dyDescent="0.3">
      <c r="A655" s="307" t="s">
        <v>5988</v>
      </c>
      <c r="B655" s="307"/>
      <c r="C655" s="307"/>
      <c r="D655" s="307" t="s">
        <v>1686</v>
      </c>
      <c r="E655" s="307"/>
      <c r="F655" s="307"/>
      <c r="G655" s="91" t="s">
        <v>1686</v>
      </c>
      <c r="H655" s="91" t="s">
        <v>5989</v>
      </c>
      <c r="I655" s="91" t="s">
        <v>5990</v>
      </c>
      <c r="J655" s="91" t="s">
        <v>5991</v>
      </c>
      <c r="K655" s="91" t="s">
        <v>5992</v>
      </c>
      <c r="L655" s="91" t="s">
        <v>5993</v>
      </c>
    </row>
    <row r="656" spans="1:12" ht="12" customHeight="1" x14ac:dyDescent="0.3">
      <c r="A656" s="307" t="s">
        <v>5994</v>
      </c>
      <c r="B656" s="307"/>
      <c r="C656" s="307"/>
      <c r="D656" s="307" t="s">
        <v>5995</v>
      </c>
      <c r="E656" s="307"/>
      <c r="F656" s="307"/>
      <c r="G656" s="91" t="s">
        <v>5995</v>
      </c>
      <c r="H656" s="91" t="s">
        <v>5996</v>
      </c>
      <c r="I656" s="91" t="s">
        <v>5997</v>
      </c>
      <c r="J656" s="91" t="s">
        <v>5998</v>
      </c>
      <c r="K656" s="91" t="s">
        <v>5999</v>
      </c>
      <c r="L656" s="91" t="s">
        <v>6000</v>
      </c>
    </row>
    <row r="657" spans="1:12" ht="12" customHeight="1" x14ac:dyDescent="0.3">
      <c r="A657" s="307" t="s">
        <v>6001</v>
      </c>
      <c r="B657" s="307"/>
      <c r="C657" s="307"/>
      <c r="D657" s="307" t="s">
        <v>6002</v>
      </c>
      <c r="E657" s="307"/>
      <c r="F657" s="307"/>
      <c r="G657" s="91" t="s">
        <v>6003</v>
      </c>
      <c r="H657" s="91" t="s">
        <v>6004</v>
      </c>
      <c r="I657" s="91" t="s">
        <v>6005</v>
      </c>
      <c r="J657" s="91" t="s">
        <v>6006</v>
      </c>
      <c r="K657" s="91" t="s">
        <v>6007</v>
      </c>
      <c r="L657" s="91" t="s">
        <v>6008</v>
      </c>
    </row>
    <row r="658" spans="1:12" ht="12" customHeight="1" x14ac:dyDescent="0.3">
      <c r="A658" s="307" t="s">
        <v>6009</v>
      </c>
      <c r="B658" s="307"/>
      <c r="C658" s="307"/>
      <c r="D658" s="307" t="s">
        <v>6010</v>
      </c>
      <c r="E658" s="307"/>
      <c r="F658" s="307"/>
      <c r="G658" s="91" t="s">
        <v>6010</v>
      </c>
      <c r="H658" s="91" t="s">
        <v>6011</v>
      </c>
      <c r="I658" s="91" t="s">
        <v>6012</v>
      </c>
      <c r="J658" s="91" t="s">
        <v>6013</v>
      </c>
      <c r="K658" s="91" t="s">
        <v>6014</v>
      </c>
      <c r="L658" s="91" t="s">
        <v>6015</v>
      </c>
    </row>
    <row r="659" spans="1:12" ht="12" customHeight="1" x14ac:dyDescent="0.3">
      <c r="A659" s="307" t="s">
        <v>6016</v>
      </c>
      <c r="B659" s="307"/>
      <c r="C659" s="307"/>
      <c r="D659" s="307" t="s">
        <v>6017</v>
      </c>
      <c r="E659" s="307"/>
      <c r="F659" s="307"/>
      <c r="G659" s="91" t="s">
        <v>6017</v>
      </c>
      <c r="H659" s="91" t="s">
        <v>6018</v>
      </c>
      <c r="I659" s="91" t="s">
        <v>6019</v>
      </c>
      <c r="J659" s="91" t="s">
        <v>6020</v>
      </c>
      <c r="K659" s="91" t="s">
        <v>6021</v>
      </c>
      <c r="L659" s="91" t="s">
        <v>6022</v>
      </c>
    </row>
    <row r="660" spans="1:12" ht="12" customHeight="1" x14ac:dyDescent="0.3">
      <c r="A660" s="307" t="s">
        <v>6023</v>
      </c>
      <c r="B660" s="307"/>
      <c r="C660" s="307"/>
      <c r="D660" s="307" t="s">
        <v>6024</v>
      </c>
      <c r="E660" s="307"/>
      <c r="F660" s="307"/>
      <c r="G660" s="91" t="s">
        <v>6024</v>
      </c>
      <c r="H660" s="91" t="s">
        <v>6025</v>
      </c>
      <c r="I660" s="91" t="s">
        <v>6026</v>
      </c>
      <c r="J660" s="91" t="s">
        <v>6027</v>
      </c>
      <c r="K660" s="91" t="s">
        <v>6028</v>
      </c>
      <c r="L660" s="91" t="s">
        <v>6029</v>
      </c>
    </row>
    <row r="661" spans="1:12" ht="12" customHeight="1" x14ac:dyDescent="0.3">
      <c r="A661" s="307" t="s">
        <v>6030</v>
      </c>
      <c r="B661" s="307"/>
      <c r="C661" s="307"/>
      <c r="D661" s="307" t="s">
        <v>6031</v>
      </c>
      <c r="E661" s="307"/>
      <c r="F661" s="307"/>
      <c r="G661" s="91" t="s">
        <v>6032</v>
      </c>
      <c r="H661" s="91" t="s">
        <v>6033</v>
      </c>
      <c r="I661" s="91" t="s">
        <v>6034</v>
      </c>
      <c r="J661" s="91" t="s">
        <v>6035</v>
      </c>
      <c r="K661" s="91" t="s">
        <v>6036</v>
      </c>
      <c r="L661" s="91" t="s">
        <v>6037</v>
      </c>
    </row>
    <row r="662" spans="1:12" ht="12" customHeight="1" x14ac:dyDescent="0.3">
      <c r="A662" s="307" t="s">
        <v>6038</v>
      </c>
      <c r="B662" s="307"/>
      <c r="C662" s="307"/>
      <c r="D662" s="307" t="s">
        <v>6039</v>
      </c>
      <c r="E662" s="307"/>
      <c r="F662" s="307"/>
      <c r="G662" s="91" t="s">
        <v>6039</v>
      </c>
      <c r="H662" s="91" t="s">
        <v>6040</v>
      </c>
      <c r="I662" s="91" t="s">
        <v>6041</v>
      </c>
      <c r="J662" s="91" t="s">
        <v>6042</v>
      </c>
      <c r="K662" s="91" t="s">
        <v>6043</v>
      </c>
      <c r="L662" s="91" t="s">
        <v>6044</v>
      </c>
    </row>
    <row r="663" spans="1:12" ht="12" customHeight="1" x14ac:dyDescent="0.3">
      <c r="A663" s="307" t="s">
        <v>6045</v>
      </c>
      <c r="B663" s="307"/>
      <c r="C663" s="307"/>
      <c r="D663" s="307" t="s">
        <v>6046</v>
      </c>
      <c r="E663" s="307"/>
      <c r="F663" s="307"/>
      <c r="G663" s="91" t="s">
        <v>6046</v>
      </c>
      <c r="H663" s="91" t="s">
        <v>4422</v>
      </c>
      <c r="I663" s="91" t="s">
        <v>6047</v>
      </c>
      <c r="J663" s="91" t="s">
        <v>6048</v>
      </c>
      <c r="K663" s="91" t="s">
        <v>6049</v>
      </c>
      <c r="L663" s="91" t="s">
        <v>6050</v>
      </c>
    </row>
    <row r="664" spans="1:12" ht="12" customHeight="1" x14ac:dyDescent="0.3">
      <c r="A664" s="307" t="s">
        <v>6051</v>
      </c>
      <c r="B664" s="307"/>
      <c r="C664" s="307"/>
      <c r="D664" s="307" t="s">
        <v>6052</v>
      </c>
      <c r="E664" s="307"/>
      <c r="F664" s="307"/>
      <c r="G664" s="91" t="s">
        <v>6052</v>
      </c>
      <c r="H664" s="91" t="s">
        <v>6053</v>
      </c>
      <c r="I664" s="91" t="s">
        <v>6054</v>
      </c>
      <c r="J664" s="91" t="s">
        <v>6055</v>
      </c>
      <c r="K664" s="91" t="s">
        <v>6056</v>
      </c>
      <c r="L664" s="91" t="s">
        <v>6057</v>
      </c>
    </row>
    <row r="665" spans="1:12" ht="12" customHeight="1" x14ac:dyDescent="0.3">
      <c r="A665" s="307" t="s">
        <v>6058</v>
      </c>
      <c r="B665" s="307"/>
      <c r="C665" s="307"/>
      <c r="D665" s="307" t="s">
        <v>6059</v>
      </c>
      <c r="E665" s="307"/>
      <c r="F665" s="307"/>
      <c r="G665" s="91" t="s">
        <v>6059</v>
      </c>
      <c r="H665" s="91" t="s">
        <v>6060</v>
      </c>
      <c r="I665" s="91" t="s">
        <v>6061</v>
      </c>
      <c r="J665" s="91" t="s">
        <v>6062</v>
      </c>
      <c r="K665" s="91" t="s">
        <v>6063</v>
      </c>
      <c r="L665" s="91" t="s">
        <v>6064</v>
      </c>
    </row>
    <row r="666" spans="1:12" ht="12" customHeight="1" x14ac:dyDescent="0.3">
      <c r="A666" s="307" t="s">
        <v>6065</v>
      </c>
      <c r="B666" s="307"/>
      <c r="C666" s="307"/>
      <c r="D666" s="307" t="s">
        <v>6066</v>
      </c>
      <c r="E666" s="307"/>
      <c r="F666" s="307"/>
      <c r="G666" s="91" t="s">
        <v>6066</v>
      </c>
      <c r="H666" s="91" t="s">
        <v>6067</v>
      </c>
      <c r="I666" s="91" t="s">
        <v>6068</v>
      </c>
      <c r="J666" s="91" t="s">
        <v>6068</v>
      </c>
      <c r="K666" s="91" t="s">
        <v>6069</v>
      </c>
      <c r="L666" s="91" t="s">
        <v>4334</v>
      </c>
    </row>
    <row r="667" spans="1:12" ht="12" customHeight="1" x14ac:dyDescent="0.3">
      <c r="A667" s="307" t="s">
        <v>6070</v>
      </c>
      <c r="B667" s="307"/>
      <c r="C667" s="307"/>
      <c r="D667" s="307" t="s">
        <v>6071</v>
      </c>
      <c r="E667" s="307"/>
      <c r="F667" s="307"/>
      <c r="G667" s="91" t="s">
        <v>6071</v>
      </c>
      <c r="H667" s="91" t="s">
        <v>6072</v>
      </c>
      <c r="I667" s="91" t="s">
        <v>6073</v>
      </c>
      <c r="J667" s="91" t="s">
        <v>6074</v>
      </c>
      <c r="K667" s="91" t="s">
        <v>6075</v>
      </c>
      <c r="L667" s="91" t="s">
        <v>6076</v>
      </c>
    </row>
    <row r="668" spans="1:12" ht="12" customHeight="1" x14ac:dyDescent="0.3">
      <c r="A668" s="307" t="s">
        <v>6077</v>
      </c>
      <c r="B668" s="307"/>
      <c r="C668" s="307"/>
      <c r="D668" s="307" t="s">
        <v>6078</v>
      </c>
      <c r="E668" s="307"/>
      <c r="F668" s="307"/>
      <c r="G668" s="91" t="s">
        <v>6078</v>
      </c>
      <c r="H668" s="91" t="s">
        <v>6079</v>
      </c>
      <c r="I668" s="91" t="s">
        <v>6080</v>
      </c>
      <c r="J668" s="91" t="s">
        <v>6081</v>
      </c>
      <c r="K668" s="91" t="s">
        <v>6082</v>
      </c>
      <c r="L668" s="91" t="s">
        <v>6083</v>
      </c>
    </row>
    <row r="669" spans="1:12" ht="12" customHeight="1" x14ac:dyDescent="0.3">
      <c r="A669" s="307" t="s">
        <v>6084</v>
      </c>
      <c r="B669" s="307"/>
      <c r="C669" s="307"/>
      <c r="D669" s="307" t="s">
        <v>6085</v>
      </c>
      <c r="E669" s="307"/>
      <c r="F669" s="307"/>
      <c r="G669" s="91" t="s">
        <v>6085</v>
      </c>
      <c r="H669" s="91" t="s">
        <v>6086</v>
      </c>
      <c r="I669" s="91" t="s">
        <v>6087</v>
      </c>
      <c r="J669" s="91" t="s">
        <v>6088</v>
      </c>
      <c r="K669" s="91" t="s">
        <v>6089</v>
      </c>
      <c r="L669" s="91" t="s">
        <v>6090</v>
      </c>
    </row>
    <row r="670" spans="1:12" ht="12" customHeight="1" x14ac:dyDescent="0.3">
      <c r="A670" s="307" t="s">
        <v>6091</v>
      </c>
      <c r="B670" s="307"/>
      <c r="C670" s="307"/>
      <c r="D670" s="307" t="s">
        <v>6092</v>
      </c>
      <c r="E670" s="307"/>
      <c r="F670" s="307"/>
      <c r="G670" s="91" t="s">
        <v>6093</v>
      </c>
      <c r="H670" s="91" t="s">
        <v>6094</v>
      </c>
      <c r="I670" s="91" t="s">
        <v>6095</v>
      </c>
      <c r="J670" s="91" t="s">
        <v>6096</v>
      </c>
      <c r="K670" s="91" t="s">
        <v>6097</v>
      </c>
      <c r="L670" s="91" t="s">
        <v>6098</v>
      </c>
    </row>
    <row r="671" spans="1:12" ht="12" customHeight="1" x14ac:dyDescent="0.3">
      <c r="A671" s="307" t="s">
        <v>6099</v>
      </c>
      <c r="B671" s="307"/>
      <c r="C671" s="307"/>
      <c r="D671" s="307" t="s">
        <v>6100</v>
      </c>
      <c r="E671" s="307"/>
      <c r="F671" s="307"/>
      <c r="G671" s="91" t="s">
        <v>6100</v>
      </c>
      <c r="H671" s="91" t="s">
        <v>6101</v>
      </c>
      <c r="I671" s="91" t="s">
        <v>6102</v>
      </c>
      <c r="J671" s="91" t="s">
        <v>6103</v>
      </c>
      <c r="K671" s="91" t="s">
        <v>6104</v>
      </c>
      <c r="L671" s="91" t="s">
        <v>6105</v>
      </c>
    </row>
    <row r="672" spans="1:12" ht="12" customHeight="1" x14ac:dyDescent="0.3">
      <c r="A672" s="307" t="s">
        <v>6106</v>
      </c>
      <c r="B672" s="307"/>
      <c r="C672" s="307"/>
      <c r="D672" s="307" t="s">
        <v>6107</v>
      </c>
      <c r="E672" s="307"/>
      <c r="F672" s="307"/>
      <c r="G672" s="91" t="s">
        <v>6107</v>
      </c>
      <c r="H672" s="91" t="s">
        <v>6108</v>
      </c>
      <c r="I672" s="91" t="s">
        <v>6109</v>
      </c>
      <c r="J672" s="91" t="s">
        <v>6110</v>
      </c>
      <c r="K672" s="91" t="s">
        <v>6111</v>
      </c>
      <c r="L672" s="91" t="s">
        <v>6112</v>
      </c>
    </row>
    <row r="673" spans="1:12" ht="12" customHeight="1" x14ac:dyDescent="0.3">
      <c r="A673" s="307" t="s">
        <v>6113</v>
      </c>
      <c r="B673" s="307"/>
      <c r="C673" s="307"/>
      <c r="D673" s="307" t="s">
        <v>6114</v>
      </c>
      <c r="E673" s="307"/>
      <c r="F673" s="307"/>
      <c r="G673" s="91" t="s">
        <v>6114</v>
      </c>
      <c r="H673" s="91" t="s">
        <v>6115</v>
      </c>
      <c r="I673" s="91" t="s">
        <v>6116</v>
      </c>
      <c r="J673" s="91" t="s">
        <v>6117</v>
      </c>
      <c r="K673" s="91" t="s">
        <v>6118</v>
      </c>
      <c r="L673" s="91" t="s">
        <v>6119</v>
      </c>
    </row>
    <row r="674" spans="1:12" ht="12" customHeight="1" x14ac:dyDescent="0.3">
      <c r="A674" s="307" t="s">
        <v>6120</v>
      </c>
      <c r="B674" s="307"/>
      <c r="C674" s="307"/>
      <c r="D674" s="307" t="s">
        <v>6121</v>
      </c>
      <c r="E674" s="307"/>
      <c r="F674" s="307"/>
      <c r="G674" s="91" t="s">
        <v>6121</v>
      </c>
      <c r="H674" s="91" t="s">
        <v>6122</v>
      </c>
      <c r="I674" s="91" t="s">
        <v>6123</v>
      </c>
      <c r="J674" s="91" t="s">
        <v>6124</v>
      </c>
      <c r="K674" s="91" t="s">
        <v>6125</v>
      </c>
      <c r="L674" s="91" t="s">
        <v>6126</v>
      </c>
    </row>
    <row r="675" spans="1:12" ht="12" customHeight="1" x14ac:dyDescent="0.3">
      <c r="A675" s="307" t="s">
        <v>6127</v>
      </c>
      <c r="B675" s="307"/>
      <c r="C675" s="307"/>
      <c r="D675" s="307" t="s">
        <v>6128</v>
      </c>
      <c r="E675" s="307"/>
      <c r="F675" s="307"/>
      <c r="G675" s="91" t="s">
        <v>5468</v>
      </c>
      <c r="H675" s="91" t="s">
        <v>6129</v>
      </c>
      <c r="I675" s="91" t="s">
        <v>6130</v>
      </c>
      <c r="J675" s="91" t="s">
        <v>6131</v>
      </c>
      <c r="K675" s="91" t="s">
        <v>6132</v>
      </c>
      <c r="L675" s="91" t="s">
        <v>6133</v>
      </c>
    </row>
    <row r="676" spans="1:12" ht="12" customHeight="1" x14ac:dyDescent="0.3">
      <c r="A676" s="307" t="s">
        <v>6134</v>
      </c>
      <c r="B676" s="307"/>
      <c r="C676" s="307"/>
      <c r="D676" s="307" t="s">
        <v>6135</v>
      </c>
      <c r="E676" s="307"/>
      <c r="F676" s="307"/>
      <c r="G676" s="91" t="s">
        <v>6135</v>
      </c>
      <c r="H676" s="91" t="s">
        <v>6136</v>
      </c>
      <c r="I676" s="91" t="s">
        <v>6137</v>
      </c>
      <c r="J676" s="91" t="s">
        <v>5000</v>
      </c>
      <c r="K676" s="91" t="s">
        <v>6138</v>
      </c>
      <c r="L676" s="91" t="s">
        <v>6139</v>
      </c>
    </row>
    <row r="677" spans="1:12" ht="12" customHeight="1" x14ac:dyDescent="0.3">
      <c r="A677" s="307" t="s">
        <v>6140</v>
      </c>
      <c r="B677" s="307"/>
      <c r="C677" s="307"/>
      <c r="D677" s="307" t="s">
        <v>6141</v>
      </c>
      <c r="E677" s="307"/>
      <c r="F677" s="307"/>
      <c r="G677" s="91" t="s">
        <v>6141</v>
      </c>
      <c r="H677" s="91" t="s">
        <v>3455</v>
      </c>
      <c r="I677" s="91" t="s">
        <v>6142</v>
      </c>
      <c r="J677" s="91" t="s">
        <v>6143</v>
      </c>
      <c r="K677" s="91" t="s">
        <v>6144</v>
      </c>
      <c r="L677" s="91" t="s">
        <v>3226</v>
      </c>
    </row>
    <row r="678" spans="1:12" ht="12" customHeight="1" x14ac:dyDescent="0.3">
      <c r="A678" s="307" t="s">
        <v>6145</v>
      </c>
      <c r="B678" s="307"/>
      <c r="C678" s="307"/>
      <c r="D678" s="307" t="s">
        <v>6146</v>
      </c>
      <c r="E678" s="307"/>
      <c r="F678" s="307"/>
      <c r="G678" s="91" t="s">
        <v>6146</v>
      </c>
      <c r="H678" s="91" t="s">
        <v>6147</v>
      </c>
      <c r="I678" s="91" t="s">
        <v>6148</v>
      </c>
      <c r="J678" s="91" t="s">
        <v>6149</v>
      </c>
      <c r="K678" s="91" t="s">
        <v>6150</v>
      </c>
      <c r="L678" s="91" t="s">
        <v>6151</v>
      </c>
    </row>
    <row r="679" spans="1:12" ht="12" customHeight="1" x14ac:dyDescent="0.3">
      <c r="A679" s="307" t="s">
        <v>6152</v>
      </c>
      <c r="B679" s="307"/>
      <c r="C679" s="307"/>
      <c r="D679" s="307" t="s">
        <v>6153</v>
      </c>
      <c r="E679" s="307"/>
      <c r="F679" s="307"/>
      <c r="G679" s="91" t="s">
        <v>6153</v>
      </c>
      <c r="H679" s="91" t="s">
        <v>6154</v>
      </c>
      <c r="I679" s="91" t="s">
        <v>5332</v>
      </c>
      <c r="J679" s="91" t="s">
        <v>6155</v>
      </c>
      <c r="K679" s="91" t="s">
        <v>6156</v>
      </c>
      <c r="L679" s="91" t="s">
        <v>6157</v>
      </c>
    </row>
    <row r="680" spans="1:12" ht="12" customHeight="1" x14ac:dyDescent="0.3">
      <c r="A680" s="307" t="s">
        <v>6158</v>
      </c>
      <c r="B680" s="307"/>
      <c r="C680" s="307"/>
      <c r="D680" s="307" t="s">
        <v>6159</v>
      </c>
      <c r="E680" s="307"/>
      <c r="F680" s="307"/>
      <c r="G680" s="91" t="s">
        <v>6159</v>
      </c>
      <c r="H680" s="91" t="s">
        <v>6160</v>
      </c>
      <c r="I680" s="91" t="s">
        <v>6161</v>
      </c>
      <c r="J680" s="91" t="s">
        <v>6162</v>
      </c>
      <c r="K680" s="91" t="s">
        <v>6163</v>
      </c>
      <c r="L680" s="91" t="s">
        <v>6164</v>
      </c>
    </row>
    <row r="681" spans="1:12" ht="12" customHeight="1" x14ac:dyDescent="0.3">
      <c r="A681" s="307" t="s">
        <v>6165</v>
      </c>
      <c r="B681" s="307"/>
      <c r="C681" s="307"/>
      <c r="D681" s="307" t="s">
        <v>6166</v>
      </c>
      <c r="E681" s="307"/>
      <c r="F681" s="307"/>
      <c r="G681" s="91" t="s">
        <v>6166</v>
      </c>
      <c r="H681" s="91" t="s">
        <v>6167</v>
      </c>
      <c r="I681" s="91" t="s">
        <v>5698</v>
      </c>
      <c r="J681" s="91" t="s">
        <v>6168</v>
      </c>
      <c r="K681" s="91" t="s">
        <v>6169</v>
      </c>
      <c r="L681" s="91" t="s">
        <v>6170</v>
      </c>
    </row>
    <row r="682" spans="1:12" ht="12" customHeight="1" x14ac:dyDescent="0.3">
      <c r="A682" s="307" t="s">
        <v>6171</v>
      </c>
      <c r="B682" s="307"/>
      <c r="C682" s="307"/>
      <c r="D682" s="307" t="s">
        <v>6172</v>
      </c>
      <c r="E682" s="307"/>
      <c r="F682" s="307"/>
      <c r="G682" s="91" t="s">
        <v>6172</v>
      </c>
      <c r="H682" s="91" t="s">
        <v>6173</v>
      </c>
      <c r="I682" s="91" t="s">
        <v>6174</v>
      </c>
      <c r="J682" s="91" t="s">
        <v>6175</v>
      </c>
      <c r="K682" s="91" t="s">
        <v>6176</v>
      </c>
      <c r="L682" s="91" t="s">
        <v>6177</v>
      </c>
    </row>
    <row r="683" spans="1:12" ht="12" customHeight="1" x14ac:dyDescent="0.3">
      <c r="A683" s="307" t="s">
        <v>6178</v>
      </c>
      <c r="B683" s="307"/>
      <c r="C683" s="307"/>
      <c r="D683" s="307" t="s">
        <v>6179</v>
      </c>
      <c r="E683" s="307"/>
      <c r="F683" s="307"/>
      <c r="G683" s="91" t="s">
        <v>6180</v>
      </c>
      <c r="H683" s="91" t="s">
        <v>6181</v>
      </c>
      <c r="I683" s="91" t="s">
        <v>6182</v>
      </c>
      <c r="J683" s="91" t="s">
        <v>6183</v>
      </c>
      <c r="K683" s="91" t="s">
        <v>6184</v>
      </c>
      <c r="L683" s="91" t="s">
        <v>6185</v>
      </c>
    </row>
    <row r="684" spans="1:12" ht="12" customHeight="1" x14ac:dyDescent="0.3">
      <c r="A684" s="307" t="s">
        <v>6186</v>
      </c>
      <c r="B684" s="307"/>
      <c r="C684" s="307"/>
      <c r="D684" s="307" t="s">
        <v>6187</v>
      </c>
      <c r="E684" s="307"/>
      <c r="F684" s="307"/>
      <c r="G684" s="91" t="s">
        <v>6187</v>
      </c>
      <c r="H684" s="91" t="s">
        <v>6188</v>
      </c>
      <c r="I684" s="91" t="s">
        <v>6189</v>
      </c>
      <c r="J684" s="91" t="s">
        <v>6190</v>
      </c>
      <c r="K684" s="91" t="s">
        <v>6191</v>
      </c>
      <c r="L684" s="91" t="s">
        <v>6192</v>
      </c>
    </row>
    <row r="685" spans="1:12" ht="12" customHeight="1" x14ac:dyDescent="0.3">
      <c r="A685" s="307" t="s">
        <v>6193</v>
      </c>
      <c r="B685" s="307"/>
      <c r="C685" s="307"/>
      <c r="D685" s="307" t="s">
        <v>6194</v>
      </c>
      <c r="E685" s="307"/>
      <c r="F685" s="307"/>
      <c r="G685" s="91" t="s">
        <v>6194</v>
      </c>
      <c r="H685" s="91" t="s">
        <v>6195</v>
      </c>
      <c r="I685" s="91" t="s">
        <v>6196</v>
      </c>
      <c r="J685" s="91" t="s">
        <v>6197</v>
      </c>
      <c r="K685" s="91" t="s">
        <v>6198</v>
      </c>
      <c r="L685" s="91" t="s">
        <v>6199</v>
      </c>
    </row>
    <row r="686" spans="1:12" ht="12" customHeight="1" x14ac:dyDescent="0.3">
      <c r="A686" s="307" t="s">
        <v>6200</v>
      </c>
      <c r="B686" s="307"/>
      <c r="C686" s="307"/>
      <c r="D686" s="307" t="s">
        <v>6201</v>
      </c>
      <c r="E686" s="307"/>
      <c r="F686" s="307"/>
      <c r="G686" s="91" t="s">
        <v>6201</v>
      </c>
      <c r="H686" s="91" t="s">
        <v>6202</v>
      </c>
      <c r="I686" s="91" t="s">
        <v>6203</v>
      </c>
      <c r="J686" s="91" t="s">
        <v>6204</v>
      </c>
      <c r="K686" s="91" t="s">
        <v>6205</v>
      </c>
      <c r="L686" s="91" t="s">
        <v>6206</v>
      </c>
    </row>
    <row r="687" spans="1:12" ht="12" customHeight="1" x14ac:dyDescent="0.3">
      <c r="A687" s="307" t="s">
        <v>6207</v>
      </c>
      <c r="B687" s="307"/>
      <c r="C687" s="307"/>
      <c r="D687" s="307" t="s">
        <v>6208</v>
      </c>
      <c r="E687" s="307"/>
      <c r="F687" s="307"/>
      <c r="G687" s="91" t="s">
        <v>6208</v>
      </c>
      <c r="H687" s="91" t="s">
        <v>6209</v>
      </c>
      <c r="I687" s="91" t="s">
        <v>6210</v>
      </c>
      <c r="J687" s="91" t="s">
        <v>6211</v>
      </c>
      <c r="K687" s="91" t="s">
        <v>6212</v>
      </c>
      <c r="L687" s="91" t="s">
        <v>6213</v>
      </c>
    </row>
    <row r="688" spans="1:12" ht="12" customHeight="1" x14ac:dyDescent="0.3">
      <c r="A688" s="307" t="s">
        <v>6214</v>
      </c>
      <c r="B688" s="307"/>
      <c r="C688" s="307"/>
      <c r="D688" s="307" t="s">
        <v>6215</v>
      </c>
      <c r="E688" s="307"/>
      <c r="F688" s="307"/>
      <c r="G688" s="91" t="s">
        <v>6215</v>
      </c>
      <c r="H688" s="91" t="s">
        <v>6216</v>
      </c>
      <c r="I688" s="91" t="s">
        <v>6217</v>
      </c>
      <c r="J688" s="91" t="s">
        <v>6218</v>
      </c>
      <c r="K688" s="91" t="s">
        <v>6219</v>
      </c>
      <c r="L688" s="91" t="s">
        <v>6220</v>
      </c>
    </row>
    <row r="689" spans="1:12" ht="12" customHeight="1" x14ac:dyDescent="0.3">
      <c r="A689" s="307" t="s">
        <v>6221</v>
      </c>
      <c r="B689" s="307"/>
      <c r="C689" s="307"/>
      <c r="D689" s="307" t="s">
        <v>6154</v>
      </c>
      <c r="E689" s="307"/>
      <c r="F689" s="307"/>
      <c r="G689" s="91" t="s">
        <v>6154</v>
      </c>
      <c r="H689" s="91" t="s">
        <v>6222</v>
      </c>
      <c r="I689" s="91" t="s">
        <v>6223</v>
      </c>
      <c r="J689" s="91" t="s">
        <v>5335</v>
      </c>
      <c r="K689" s="91" t="s">
        <v>6224</v>
      </c>
      <c r="L689" s="91" t="s">
        <v>6225</v>
      </c>
    </row>
    <row r="690" spans="1:12" ht="12" customHeight="1" x14ac:dyDescent="0.3">
      <c r="A690" s="307" t="s">
        <v>6226</v>
      </c>
      <c r="B690" s="307"/>
      <c r="C690" s="307"/>
      <c r="D690" s="307" t="s">
        <v>6227</v>
      </c>
      <c r="E690" s="307"/>
      <c r="F690" s="307"/>
      <c r="G690" s="91" t="s">
        <v>6227</v>
      </c>
      <c r="H690" s="91" t="s">
        <v>6228</v>
      </c>
      <c r="I690" s="91" t="s">
        <v>6229</v>
      </c>
      <c r="J690" s="91" t="s">
        <v>6230</v>
      </c>
      <c r="K690" s="91" t="s">
        <v>6231</v>
      </c>
      <c r="L690" s="91" t="s">
        <v>6232</v>
      </c>
    </row>
    <row r="691" spans="1:12" ht="12" customHeight="1" x14ac:dyDescent="0.3">
      <c r="A691" s="307" t="s">
        <v>6233</v>
      </c>
      <c r="B691" s="307"/>
      <c r="C691" s="307"/>
      <c r="D691" s="307" t="s">
        <v>6234</v>
      </c>
      <c r="E691" s="307"/>
      <c r="F691" s="307"/>
      <c r="G691" s="91" t="s">
        <v>6234</v>
      </c>
      <c r="H691" s="91" t="s">
        <v>6235</v>
      </c>
      <c r="I691" s="91" t="s">
        <v>6236</v>
      </c>
      <c r="J691" s="91" t="s">
        <v>6237</v>
      </c>
      <c r="K691" s="91" t="s">
        <v>6238</v>
      </c>
      <c r="L691" s="91" t="s">
        <v>6239</v>
      </c>
    </row>
    <row r="692" spans="1:12" ht="12" customHeight="1" x14ac:dyDescent="0.3">
      <c r="A692" s="307" t="s">
        <v>6240</v>
      </c>
      <c r="B692" s="307"/>
      <c r="C692" s="307"/>
      <c r="D692" s="307" t="s">
        <v>6241</v>
      </c>
      <c r="E692" s="307"/>
      <c r="F692" s="307"/>
      <c r="G692" s="91" t="s">
        <v>6241</v>
      </c>
      <c r="H692" s="91" t="s">
        <v>6242</v>
      </c>
      <c r="I692" s="91" t="s">
        <v>6243</v>
      </c>
      <c r="J692" s="91" t="s">
        <v>6244</v>
      </c>
      <c r="K692" s="91" t="s">
        <v>6245</v>
      </c>
      <c r="L692" s="91" t="s">
        <v>6246</v>
      </c>
    </row>
    <row r="693" spans="1:12" ht="12" customHeight="1" x14ac:dyDescent="0.3">
      <c r="A693" s="307" t="s">
        <v>6247</v>
      </c>
      <c r="B693" s="307"/>
      <c r="C693" s="307"/>
      <c r="D693" s="307" t="s">
        <v>6248</v>
      </c>
      <c r="E693" s="307"/>
      <c r="F693" s="307"/>
      <c r="G693" s="91" t="s">
        <v>6248</v>
      </c>
      <c r="H693" s="91" t="s">
        <v>6249</v>
      </c>
      <c r="I693" s="91" t="s">
        <v>6250</v>
      </c>
      <c r="J693" s="91" t="s">
        <v>6251</v>
      </c>
      <c r="K693" s="91" t="s">
        <v>6252</v>
      </c>
      <c r="L693" s="91" t="s">
        <v>6253</v>
      </c>
    </row>
    <row r="694" spans="1:12" ht="12" customHeight="1" x14ac:dyDescent="0.3">
      <c r="A694" s="307" t="s">
        <v>6254</v>
      </c>
      <c r="B694" s="307"/>
      <c r="C694" s="307"/>
      <c r="D694" s="307" t="s">
        <v>6255</v>
      </c>
      <c r="E694" s="307"/>
      <c r="F694" s="307"/>
      <c r="G694" s="91" t="s">
        <v>6255</v>
      </c>
      <c r="H694" s="91" t="s">
        <v>6256</v>
      </c>
      <c r="I694" s="91" t="s">
        <v>6257</v>
      </c>
      <c r="J694" s="91" t="s">
        <v>6258</v>
      </c>
      <c r="K694" s="91" t="s">
        <v>6259</v>
      </c>
      <c r="L694" s="91" t="s">
        <v>3795</v>
      </c>
    </row>
    <row r="695" spans="1:12" ht="12" customHeight="1" x14ac:dyDescent="0.3">
      <c r="A695" s="307" t="s">
        <v>6260</v>
      </c>
      <c r="B695" s="307"/>
      <c r="C695" s="307"/>
      <c r="D695" s="307" t="s">
        <v>6261</v>
      </c>
      <c r="E695" s="307"/>
      <c r="F695" s="307"/>
      <c r="G695" s="91" t="s">
        <v>6262</v>
      </c>
      <c r="H695" s="91" t="s">
        <v>6263</v>
      </c>
      <c r="I695" s="91" t="s">
        <v>6264</v>
      </c>
      <c r="J695" s="91" t="s">
        <v>6265</v>
      </c>
      <c r="K695" s="91" t="s">
        <v>6266</v>
      </c>
      <c r="L695" s="91" t="s">
        <v>6267</v>
      </c>
    </row>
    <row r="696" spans="1:12" ht="12" customHeight="1" x14ac:dyDescent="0.3">
      <c r="A696" s="307" t="s">
        <v>6268</v>
      </c>
      <c r="B696" s="307"/>
      <c r="C696" s="307"/>
      <c r="D696" s="307" t="s">
        <v>6269</v>
      </c>
      <c r="E696" s="307"/>
      <c r="F696" s="307"/>
      <c r="G696" s="91" t="s">
        <v>6269</v>
      </c>
      <c r="H696" s="91" t="s">
        <v>3833</v>
      </c>
      <c r="I696" s="91" t="s">
        <v>6270</v>
      </c>
      <c r="J696" s="91" t="s">
        <v>6271</v>
      </c>
      <c r="K696" s="91" t="s">
        <v>6272</v>
      </c>
      <c r="L696" s="91" t="s">
        <v>6273</v>
      </c>
    </row>
    <row r="697" spans="1:12" ht="12" customHeight="1" x14ac:dyDescent="0.3">
      <c r="A697" s="307" t="s">
        <v>6274</v>
      </c>
      <c r="B697" s="307"/>
      <c r="C697" s="307"/>
      <c r="D697" s="307" t="s">
        <v>6275</v>
      </c>
      <c r="E697" s="307"/>
      <c r="F697" s="307"/>
      <c r="G697" s="91" t="s">
        <v>6275</v>
      </c>
      <c r="H697" s="91" t="s">
        <v>6276</v>
      </c>
      <c r="I697" s="91" t="s">
        <v>6277</v>
      </c>
      <c r="J697" s="91" t="s">
        <v>6278</v>
      </c>
      <c r="K697" s="91" t="s">
        <v>6279</v>
      </c>
      <c r="L697" s="91" t="s">
        <v>6280</v>
      </c>
    </row>
    <row r="698" spans="1:12" ht="12" customHeight="1" x14ac:dyDescent="0.3">
      <c r="A698" s="307" t="s">
        <v>6281</v>
      </c>
      <c r="B698" s="307"/>
      <c r="C698" s="307"/>
      <c r="D698" s="307" t="s">
        <v>6282</v>
      </c>
      <c r="E698" s="307"/>
      <c r="F698" s="307"/>
      <c r="G698" s="91" t="s">
        <v>6282</v>
      </c>
      <c r="H698" s="91" t="s">
        <v>6283</v>
      </c>
      <c r="I698" s="91" t="s">
        <v>6284</v>
      </c>
      <c r="J698" s="91" t="s">
        <v>6285</v>
      </c>
      <c r="K698" s="91" t="s">
        <v>6286</v>
      </c>
      <c r="L698" s="91" t="s">
        <v>6287</v>
      </c>
    </row>
    <row r="699" spans="1:12" ht="12" customHeight="1" x14ac:dyDescent="0.3">
      <c r="A699" s="307" t="s">
        <v>6288</v>
      </c>
      <c r="B699" s="307"/>
      <c r="C699" s="307"/>
      <c r="D699" s="307" t="s">
        <v>6289</v>
      </c>
      <c r="E699" s="307"/>
      <c r="F699" s="307"/>
      <c r="G699" s="91" t="s">
        <v>6289</v>
      </c>
      <c r="H699" s="91" t="s">
        <v>6290</v>
      </c>
      <c r="I699" s="91" t="s">
        <v>6291</v>
      </c>
      <c r="J699" s="91" t="s">
        <v>6292</v>
      </c>
      <c r="K699" s="91" t="s">
        <v>6293</v>
      </c>
      <c r="L699" s="91" t="s">
        <v>6294</v>
      </c>
    </row>
    <row r="700" spans="1:12" ht="12" customHeight="1" x14ac:dyDescent="0.3">
      <c r="A700" s="307" t="s">
        <v>6295</v>
      </c>
      <c r="B700" s="307"/>
      <c r="C700" s="307"/>
      <c r="D700" s="307" t="s">
        <v>6296</v>
      </c>
      <c r="E700" s="307"/>
      <c r="F700" s="307"/>
      <c r="G700" s="91" t="s">
        <v>6296</v>
      </c>
      <c r="H700" s="91" t="s">
        <v>6297</v>
      </c>
      <c r="I700" s="91" t="s">
        <v>6298</v>
      </c>
      <c r="J700" s="91" t="s">
        <v>6299</v>
      </c>
      <c r="K700" s="91" t="s">
        <v>6300</v>
      </c>
      <c r="L700" s="91" t="s">
        <v>6301</v>
      </c>
    </row>
    <row r="701" spans="1:12" ht="12" customHeight="1" x14ac:dyDescent="0.3">
      <c r="A701" s="307" t="s">
        <v>6302</v>
      </c>
      <c r="B701" s="307"/>
      <c r="C701" s="307"/>
      <c r="D701" s="307" t="s">
        <v>6303</v>
      </c>
      <c r="E701" s="307"/>
      <c r="F701" s="307"/>
      <c r="G701" s="91" t="s">
        <v>6304</v>
      </c>
      <c r="H701" s="91" t="s">
        <v>6305</v>
      </c>
      <c r="I701" s="91" t="s">
        <v>6306</v>
      </c>
      <c r="J701" s="91" t="s">
        <v>6307</v>
      </c>
      <c r="K701" s="91" t="s">
        <v>6308</v>
      </c>
      <c r="L701" s="91" t="s">
        <v>6309</v>
      </c>
    </row>
    <row r="702" spans="1:12" ht="12" customHeight="1" x14ac:dyDescent="0.3">
      <c r="A702" s="307" t="s">
        <v>6310</v>
      </c>
      <c r="B702" s="307"/>
      <c r="C702" s="307"/>
      <c r="D702" s="307" t="s">
        <v>6311</v>
      </c>
      <c r="E702" s="307"/>
      <c r="F702" s="307"/>
      <c r="G702" s="91" t="s">
        <v>6312</v>
      </c>
      <c r="H702" s="91" t="s">
        <v>6313</v>
      </c>
      <c r="I702" s="91" t="s">
        <v>6314</v>
      </c>
      <c r="J702" s="91" t="s">
        <v>6315</v>
      </c>
      <c r="K702" s="91" t="s">
        <v>6316</v>
      </c>
      <c r="L702" s="91" t="s">
        <v>6317</v>
      </c>
    </row>
    <row r="703" spans="1:12" ht="12" customHeight="1" x14ac:dyDescent="0.3">
      <c r="A703" s="307" t="s">
        <v>6318</v>
      </c>
      <c r="B703" s="307"/>
      <c r="C703" s="307"/>
      <c r="D703" s="307" t="s">
        <v>6319</v>
      </c>
      <c r="E703" s="307"/>
      <c r="F703" s="307"/>
      <c r="G703" s="91" t="s">
        <v>6319</v>
      </c>
      <c r="H703" s="91" t="s">
        <v>6320</v>
      </c>
      <c r="I703" s="91" t="s">
        <v>6321</v>
      </c>
      <c r="J703" s="91" t="s">
        <v>6322</v>
      </c>
      <c r="K703" s="91" t="s">
        <v>6323</v>
      </c>
      <c r="L703" s="91" t="s">
        <v>6324</v>
      </c>
    </row>
    <row r="704" spans="1:12" ht="12" customHeight="1" x14ac:dyDescent="0.3">
      <c r="A704" s="307" t="s">
        <v>6325</v>
      </c>
      <c r="B704" s="307"/>
      <c r="C704" s="307"/>
      <c r="D704" s="307" t="s">
        <v>6326</v>
      </c>
      <c r="E704" s="307"/>
      <c r="F704" s="307"/>
      <c r="G704" s="91" t="s">
        <v>6326</v>
      </c>
      <c r="H704" s="91" t="s">
        <v>6327</v>
      </c>
      <c r="I704" s="91" t="s">
        <v>6328</v>
      </c>
      <c r="J704" s="91" t="s">
        <v>6329</v>
      </c>
      <c r="K704" s="91" t="s">
        <v>6330</v>
      </c>
      <c r="L704" s="91" t="s">
        <v>6331</v>
      </c>
    </row>
    <row r="705" spans="1:12" ht="12" customHeight="1" x14ac:dyDescent="0.3">
      <c r="A705" s="307" t="s">
        <v>6332</v>
      </c>
      <c r="B705" s="307"/>
      <c r="C705" s="307"/>
      <c r="D705" s="307" t="s">
        <v>6333</v>
      </c>
      <c r="E705" s="307"/>
      <c r="F705" s="307"/>
      <c r="G705" s="91" t="s">
        <v>6334</v>
      </c>
      <c r="H705" s="91" t="s">
        <v>6335</v>
      </c>
      <c r="I705" s="91" t="s">
        <v>6336</v>
      </c>
      <c r="J705" s="91" t="s">
        <v>6337</v>
      </c>
      <c r="K705" s="91" t="s">
        <v>6338</v>
      </c>
      <c r="L705" s="91" t="s">
        <v>6339</v>
      </c>
    </row>
    <row r="706" spans="1:12" ht="12" customHeight="1" x14ac:dyDescent="0.3">
      <c r="A706" s="307" t="s">
        <v>6340</v>
      </c>
      <c r="B706" s="307"/>
      <c r="C706" s="307"/>
      <c r="D706" s="307" t="s">
        <v>6341</v>
      </c>
      <c r="E706" s="307"/>
      <c r="F706" s="307"/>
      <c r="G706" s="91" t="s">
        <v>6342</v>
      </c>
      <c r="H706" s="91" t="s">
        <v>6343</v>
      </c>
      <c r="I706" s="91" t="s">
        <v>6344</v>
      </c>
      <c r="J706" s="91" t="s">
        <v>6345</v>
      </c>
      <c r="K706" s="91" t="s">
        <v>6346</v>
      </c>
      <c r="L706" s="91" t="s">
        <v>6347</v>
      </c>
    </row>
    <row r="707" spans="1:12" ht="12" customHeight="1" x14ac:dyDescent="0.3">
      <c r="A707" s="307" t="s">
        <v>6348</v>
      </c>
      <c r="B707" s="307"/>
      <c r="C707" s="307"/>
      <c r="D707" s="307" t="s">
        <v>6349</v>
      </c>
      <c r="E707" s="307"/>
      <c r="F707" s="307"/>
      <c r="G707" s="91" t="s">
        <v>6349</v>
      </c>
      <c r="H707" s="91" t="s">
        <v>6350</v>
      </c>
      <c r="I707" s="91" t="s">
        <v>6350</v>
      </c>
      <c r="J707" s="91" t="s">
        <v>6351</v>
      </c>
      <c r="K707" s="91" t="s">
        <v>6352</v>
      </c>
      <c r="L707" s="91" t="s">
        <v>6353</v>
      </c>
    </row>
    <row r="708" spans="1:12" ht="12" customHeight="1" x14ac:dyDescent="0.3">
      <c r="A708" s="307" t="s">
        <v>6354</v>
      </c>
      <c r="B708" s="307"/>
      <c r="C708" s="307"/>
      <c r="D708" s="307" t="s">
        <v>6355</v>
      </c>
      <c r="E708" s="307"/>
      <c r="F708" s="307"/>
      <c r="G708" s="91" t="s">
        <v>6355</v>
      </c>
      <c r="H708" s="91" t="s">
        <v>6356</v>
      </c>
      <c r="I708" s="91" t="s">
        <v>6357</v>
      </c>
      <c r="J708" s="91" t="s">
        <v>6358</v>
      </c>
      <c r="K708" s="91" t="s">
        <v>6359</v>
      </c>
      <c r="L708" s="91" t="s">
        <v>6360</v>
      </c>
    </row>
    <row r="709" spans="1:12" ht="12" customHeight="1" x14ac:dyDescent="0.3">
      <c r="A709" s="307" t="s">
        <v>6361</v>
      </c>
      <c r="B709" s="307"/>
      <c r="C709" s="307"/>
      <c r="D709" s="307" t="s">
        <v>6362</v>
      </c>
      <c r="E709" s="307"/>
      <c r="F709" s="307"/>
      <c r="G709" s="91" t="s">
        <v>6363</v>
      </c>
      <c r="H709" s="91" t="s">
        <v>6364</v>
      </c>
      <c r="I709" s="91" t="s">
        <v>6365</v>
      </c>
      <c r="J709" s="91" t="s">
        <v>6366</v>
      </c>
      <c r="K709" s="91" t="s">
        <v>6367</v>
      </c>
      <c r="L709" s="91" t="s">
        <v>6368</v>
      </c>
    </row>
    <row r="710" spans="1:12" ht="12" customHeight="1" x14ac:dyDescent="0.3">
      <c r="A710" s="307" t="s">
        <v>6369</v>
      </c>
      <c r="B710" s="307"/>
      <c r="C710" s="307"/>
      <c r="D710" s="307" t="s">
        <v>6370</v>
      </c>
      <c r="E710" s="307"/>
      <c r="F710" s="307"/>
      <c r="G710" s="91" t="s">
        <v>6370</v>
      </c>
      <c r="H710" s="91" t="s">
        <v>6371</v>
      </c>
      <c r="I710" s="91" t="s">
        <v>6372</v>
      </c>
      <c r="J710" s="91" t="s">
        <v>4723</v>
      </c>
      <c r="K710" s="91" t="s">
        <v>6373</v>
      </c>
      <c r="L710" s="91" t="s">
        <v>6374</v>
      </c>
    </row>
    <row r="711" spans="1:12" ht="12" customHeight="1" x14ac:dyDescent="0.3">
      <c r="A711" s="307" t="s">
        <v>6375</v>
      </c>
      <c r="B711" s="307"/>
      <c r="C711" s="307"/>
      <c r="D711" s="307" t="s">
        <v>6376</v>
      </c>
      <c r="E711" s="307"/>
      <c r="F711" s="307"/>
      <c r="G711" s="91" t="s">
        <v>6376</v>
      </c>
      <c r="H711" s="91" t="s">
        <v>6377</v>
      </c>
      <c r="I711" s="91" t="s">
        <v>6378</v>
      </c>
      <c r="J711" s="91" t="s">
        <v>6379</v>
      </c>
      <c r="K711" s="91" t="s">
        <v>6379</v>
      </c>
      <c r="L711" s="91" t="s">
        <v>6380</v>
      </c>
    </row>
    <row r="712" spans="1:12" ht="12" customHeight="1" x14ac:dyDescent="0.3">
      <c r="A712" s="307" t="s">
        <v>6381</v>
      </c>
      <c r="B712" s="307"/>
      <c r="C712" s="307"/>
      <c r="D712" s="307" t="s">
        <v>6382</v>
      </c>
      <c r="E712" s="307"/>
      <c r="F712" s="307"/>
      <c r="G712" s="91" t="s">
        <v>6382</v>
      </c>
      <c r="H712" s="91" t="s">
        <v>6383</v>
      </c>
      <c r="I712" s="91" t="s">
        <v>6384</v>
      </c>
      <c r="J712" s="91" t="s">
        <v>6385</v>
      </c>
      <c r="K712" s="91" t="s">
        <v>6386</v>
      </c>
      <c r="L712" s="91" t="s">
        <v>6387</v>
      </c>
    </row>
    <row r="713" spans="1:12" ht="12" customHeight="1" x14ac:dyDescent="0.3">
      <c r="A713" s="307" t="s">
        <v>6388</v>
      </c>
      <c r="B713" s="307"/>
      <c r="C713" s="307"/>
      <c r="D713" s="307" t="s">
        <v>6389</v>
      </c>
      <c r="E713" s="307"/>
      <c r="F713" s="307"/>
      <c r="G713" s="91" t="s">
        <v>6389</v>
      </c>
      <c r="H713" s="91" t="s">
        <v>6390</v>
      </c>
      <c r="I713" s="91" t="s">
        <v>6391</v>
      </c>
      <c r="J713" s="91" t="s">
        <v>6392</v>
      </c>
      <c r="K713" s="91" t="s">
        <v>6393</v>
      </c>
      <c r="L713" s="91" t="s">
        <v>6394</v>
      </c>
    </row>
    <row r="714" spans="1:12" ht="12" customHeight="1" x14ac:dyDescent="0.3">
      <c r="A714" s="307" t="s">
        <v>6395</v>
      </c>
      <c r="B714" s="307"/>
      <c r="C714" s="307"/>
      <c r="D714" s="307" t="s">
        <v>6396</v>
      </c>
      <c r="E714" s="307"/>
      <c r="F714" s="307"/>
      <c r="G714" s="91" t="s">
        <v>1360</v>
      </c>
      <c r="H714" s="91" t="s">
        <v>6397</v>
      </c>
      <c r="I714" s="91" t="s">
        <v>6398</v>
      </c>
      <c r="J714" s="91" t="s">
        <v>6399</v>
      </c>
      <c r="K714" s="91" t="s">
        <v>6400</v>
      </c>
      <c r="L714" s="91" t="s">
        <v>6401</v>
      </c>
    </row>
    <row r="715" spans="1:12" ht="12" customHeight="1" x14ac:dyDescent="0.3">
      <c r="A715" s="307" t="s">
        <v>6402</v>
      </c>
      <c r="B715" s="307"/>
      <c r="C715" s="307"/>
      <c r="D715" s="307" t="s">
        <v>6403</v>
      </c>
      <c r="E715" s="307"/>
      <c r="F715" s="307"/>
      <c r="G715" s="91" t="s">
        <v>6403</v>
      </c>
      <c r="H715" s="91" t="s">
        <v>6404</v>
      </c>
      <c r="I715" s="91" t="s">
        <v>6405</v>
      </c>
      <c r="J715" s="91" t="s">
        <v>6078</v>
      </c>
      <c r="K715" s="91" t="s">
        <v>6406</v>
      </c>
      <c r="L715" s="91" t="s">
        <v>6407</v>
      </c>
    </row>
    <row r="716" spans="1:12" ht="12" customHeight="1" x14ac:dyDescent="0.3">
      <c r="A716" s="307" t="s">
        <v>6408</v>
      </c>
      <c r="B716" s="307"/>
      <c r="C716" s="307"/>
      <c r="D716" s="307" t="s">
        <v>6409</v>
      </c>
      <c r="E716" s="307"/>
      <c r="F716" s="307"/>
      <c r="G716" s="91" t="s">
        <v>6409</v>
      </c>
      <c r="H716" s="91" t="s">
        <v>6410</v>
      </c>
      <c r="I716" s="91" t="s">
        <v>6411</v>
      </c>
      <c r="J716" s="91" t="s">
        <v>6412</v>
      </c>
      <c r="K716" s="91" t="s">
        <v>6413</v>
      </c>
      <c r="L716" s="91" t="s">
        <v>6414</v>
      </c>
    </row>
    <row r="717" spans="1:12" ht="12" customHeight="1" x14ac:dyDescent="0.3">
      <c r="A717" s="307" t="s">
        <v>6415</v>
      </c>
      <c r="B717" s="307"/>
      <c r="C717" s="307"/>
      <c r="D717" s="307" t="s">
        <v>6416</v>
      </c>
      <c r="E717" s="307"/>
      <c r="F717" s="307"/>
      <c r="G717" s="91" t="s">
        <v>6417</v>
      </c>
      <c r="H717" s="91" t="s">
        <v>6418</v>
      </c>
      <c r="I717" s="91" t="s">
        <v>6419</v>
      </c>
      <c r="J717" s="91" t="s">
        <v>6420</v>
      </c>
      <c r="K717" s="91" t="s">
        <v>6421</v>
      </c>
      <c r="L717" s="91" t="s">
        <v>6422</v>
      </c>
    </row>
    <row r="718" spans="1:12" ht="12" customHeight="1" x14ac:dyDescent="0.3">
      <c r="A718" s="307" t="s">
        <v>6423</v>
      </c>
      <c r="B718" s="307"/>
      <c r="C718" s="307"/>
      <c r="D718" s="307" t="s">
        <v>6424</v>
      </c>
      <c r="E718" s="307"/>
      <c r="F718" s="307"/>
      <c r="G718" s="91" t="s">
        <v>6424</v>
      </c>
      <c r="H718" s="91" t="s">
        <v>6425</v>
      </c>
      <c r="I718" s="91" t="s">
        <v>6426</v>
      </c>
      <c r="J718" s="91" t="s">
        <v>6427</v>
      </c>
      <c r="K718" s="91" t="s">
        <v>6428</v>
      </c>
      <c r="L718" s="91" t="s">
        <v>6429</v>
      </c>
    </row>
    <row r="719" spans="1:12" ht="12" customHeight="1" x14ac:dyDescent="0.3">
      <c r="A719" s="307" t="s">
        <v>6430</v>
      </c>
      <c r="B719" s="307"/>
      <c r="C719" s="307"/>
      <c r="D719" s="307" t="s">
        <v>6431</v>
      </c>
      <c r="E719" s="307"/>
      <c r="F719" s="307"/>
      <c r="G719" s="91" t="s">
        <v>6431</v>
      </c>
      <c r="H719" s="91" t="s">
        <v>6432</v>
      </c>
      <c r="I719" s="91" t="s">
        <v>6433</v>
      </c>
      <c r="J719" s="91" t="s">
        <v>6434</v>
      </c>
      <c r="K719" s="91" t="s">
        <v>6435</v>
      </c>
      <c r="L719" s="91" t="s">
        <v>6436</v>
      </c>
    </row>
    <row r="720" spans="1:12" ht="12" customHeight="1" x14ac:dyDescent="0.3">
      <c r="A720" s="307" t="s">
        <v>6437</v>
      </c>
      <c r="B720" s="307"/>
      <c r="C720" s="307"/>
      <c r="D720" s="307" t="s">
        <v>6438</v>
      </c>
      <c r="E720" s="307"/>
      <c r="F720" s="307"/>
      <c r="G720" s="91" t="s">
        <v>6438</v>
      </c>
      <c r="H720" s="91" t="s">
        <v>6439</v>
      </c>
      <c r="I720" s="91" t="s">
        <v>6440</v>
      </c>
      <c r="J720" s="91" t="s">
        <v>6441</v>
      </c>
      <c r="K720" s="91" t="s">
        <v>6442</v>
      </c>
      <c r="L720" s="91" t="s">
        <v>6443</v>
      </c>
    </row>
    <row r="721" spans="1:12" ht="12" customHeight="1" x14ac:dyDescent="0.3">
      <c r="A721" s="307" t="s">
        <v>6444</v>
      </c>
      <c r="B721" s="307"/>
      <c r="C721" s="307"/>
      <c r="D721" s="307" t="s">
        <v>6445</v>
      </c>
      <c r="E721" s="307"/>
      <c r="F721" s="307"/>
      <c r="G721" s="91" t="s">
        <v>6445</v>
      </c>
      <c r="H721" s="91" t="s">
        <v>6446</v>
      </c>
      <c r="I721" s="91" t="s">
        <v>6447</v>
      </c>
      <c r="J721" s="91" t="s">
        <v>6448</v>
      </c>
      <c r="K721" s="91" t="s">
        <v>6449</v>
      </c>
      <c r="L721" s="91" t="s">
        <v>6450</v>
      </c>
    </row>
    <row r="722" spans="1:12" ht="12" customHeight="1" x14ac:dyDescent="0.3">
      <c r="A722" s="307" t="s">
        <v>6451</v>
      </c>
      <c r="B722" s="307"/>
      <c r="C722" s="307"/>
      <c r="D722" s="307" t="s">
        <v>6452</v>
      </c>
      <c r="E722" s="307"/>
      <c r="F722" s="307"/>
      <c r="G722" s="91" t="s">
        <v>6452</v>
      </c>
      <c r="H722" s="91" t="s">
        <v>6453</v>
      </c>
      <c r="I722" s="91" t="s">
        <v>2349</v>
      </c>
      <c r="J722" s="91" t="s">
        <v>6454</v>
      </c>
      <c r="K722" s="91" t="s">
        <v>6455</v>
      </c>
      <c r="L722" s="91" t="s">
        <v>6456</v>
      </c>
    </row>
    <row r="723" spans="1:12" ht="12" customHeight="1" x14ac:dyDescent="0.3">
      <c r="A723" s="307" t="s">
        <v>6457</v>
      </c>
      <c r="B723" s="307"/>
      <c r="C723" s="307"/>
      <c r="D723" s="307" t="s">
        <v>6458</v>
      </c>
      <c r="E723" s="307"/>
      <c r="F723" s="307"/>
      <c r="G723" s="91" t="s">
        <v>6459</v>
      </c>
      <c r="H723" s="91" t="s">
        <v>6460</v>
      </c>
      <c r="I723" s="91" t="s">
        <v>6461</v>
      </c>
      <c r="J723" s="91" t="s">
        <v>6462</v>
      </c>
      <c r="K723" s="91" t="s">
        <v>6463</v>
      </c>
      <c r="L723" s="91" t="s">
        <v>6464</v>
      </c>
    </row>
    <row r="724" spans="1:12" ht="12" customHeight="1" x14ac:dyDescent="0.3">
      <c r="A724" s="307" t="s">
        <v>6465</v>
      </c>
      <c r="B724" s="307"/>
      <c r="C724" s="307"/>
      <c r="D724" s="307" t="s">
        <v>6466</v>
      </c>
      <c r="E724" s="307"/>
      <c r="F724" s="307"/>
      <c r="G724" s="91" t="s">
        <v>6467</v>
      </c>
      <c r="H724" s="91" t="s">
        <v>6468</v>
      </c>
      <c r="I724" s="91" t="s">
        <v>6469</v>
      </c>
      <c r="J724" s="91" t="s">
        <v>6470</v>
      </c>
      <c r="K724" s="91" t="s">
        <v>6471</v>
      </c>
      <c r="L724" s="91" t="s">
        <v>6472</v>
      </c>
    </row>
    <row r="725" spans="1:12" ht="12" customHeight="1" x14ac:dyDescent="0.3">
      <c r="A725" s="307" t="s">
        <v>6473</v>
      </c>
      <c r="B725" s="307"/>
      <c r="C725" s="307"/>
      <c r="D725" s="307" t="s">
        <v>6474</v>
      </c>
      <c r="E725" s="307"/>
      <c r="F725" s="307"/>
      <c r="G725" s="91" t="s">
        <v>2399</v>
      </c>
      <c r="H725" s="91" t="s">
        <v>6475</v>
      </c>
      <c r="I725" s="91" t="s">
        <v>6476</v>
      </c>
      <c r="J725" s="91" t="s">
        <v>6477</v>
      </c>
      <c r="K725" s="91" t="s">
        <v>6478</v>
      </c>
      <c r="L725" s="91" t="s">
        <v>6479</v>
      </c>
    </row>
    <row r="726" spans="1:12" ht="12" customHeight="1" x14ac:dyDescent="0.3">
      <c r="A726" s="307" t="s">
        <v>6480</v>
      </c>
      <c r="B726" s="307"/>
      <c r="C726" s="307"/>
      <c r="D726" s="307" t="s">
        <v>6481</v>
      </c>
      <c r="E726" s="307"/>
      <c r="F726" s="307"/>
      <c r="G726" s="91" t="s">
        <v>6482</v>
      </c>
      <c r="H726" s="91" t="s">
        <v>6483</v>
      </c>
      <c r="I726" s="91" t="s">
        <v>6484</v>
      </c>
      <c r="J726" s="91" t="s">
        <v>6485</v>
      </c>
      <c r="K726" s="91" t="s">
        <v>6486</v>
      </c>
      <c r="L726" s="91" t="s">
        <v>6487</v>
      </c>
    </row>
    <row r="727" spans="1:12" ht="12" customHeight="1" x14ac:dyDescent="0.3">
      <c r="A727" s="307" t="s">
        <v>6488</v>
      </c>
      <c r="B727" s="307"/>
      <c r="C727" s="307"/>
      <c r="D727" s="307" t="s">
        <v>6489</v>
      </c>
      <c r="E727" s="307"/>
      <c r="F727" s="307"/>
      <c r="G727" s="91" t="s">
        <v>6489</v>
      </c>
      <c r="H727" s="91" t="s">
        <v>6490</v>
      </c>
      <c r="I727" s="91" t="s">
        <v>6491</v>
      </c>
      <c r="J727" s="91" t="s">
        <v>6492</v>
      </c>
      <c r="K727" s="91" t="s">
        <v>6493</v>
      </c>
      <c r="L727" s="91" t="s">
        <v>4434</v>
      </c>
    </row>
    <row r="728" spans="1:12" ht="12" customHeight="1" x14ac:dyDescent="0.3">
      <c r="A728" s="307" t="s">
        <v>6494</v>
      </c>
      <c r="B728" s="307"/>
      <c r="C728" s="307"/>
      <c r="D728" s="307" t="s">
        <v>6495</v>
      </c>
      <c r="E728" s="307"/>
      <c r="F728" s="307"/>
      <c r="G728" s="91" t="s">
        <v>6495</v>
      </c>
      <c r="H728" s="91" t="s">
        <v>6496</v>
      </c>
      <c r="I728" s="91" t="s">
        <v>6497</v>
      </c>
      <c r="J728" s="91" t="s">
        <v>6498</v>
      </c>
      <c r="K728" s="91" t="s">
        <v>6499</v>
      </c>
      <c r="L728" s="91" t="s">
        <v>6500</v>
      </c>
    </row>
    <row r="729" spans="1:12" ht="12" customHeight="1" x14ac:dyDescent="0.3">
      <c r="A729" s="307" t="s">
        <v>6501</v>
      </c>
      <c r="B729" s="307"/>
      <c r="C729" s="307"/>
      <c r="D729" s="307" t="s">
        <v>6502</v>
      </c>
      <c r="E729" s="307"/>
      <c r="F729" s="307"/>
      <c r="G729" s="91" t="s">
        <v>6502</v>
      </c>
      <c r="H729" s="91" t="s">
        <v>6503</v>
      </c>
      <c r="I729" s="91" t="s">
        <v>6504</v>
      </c>
      <c r="J729" s="91" t="s">
        <v>6505</v>
      </c>
      <c r="K729" s="91" t="s">
        <v>6506</v>
      </c>
      <c r="L729" s="91" t="s">
        <v>6507</v>
      </c>
    </row>
    <row r="730" spans="1:12" ht="12" customHeight="1" x14ac:dyDescent="0.3">
      <c r="A730" s="307" t="s">
        <v>6508</v>
      </c>
      <c r="B730" s="307"/>
      <c r="C730" s="307"/>
      <c r="D730" s="307" t="s">
        <v>6509</v>
      </c>
      <c r="E730" s="307"/>
      <c r="F730" s="307"/>
      <c r="G730" s="91" t="s">
        <v>6510</v>
      </c>
      <c r="H730" s="91" t="s">
        <v>6511</v>
      </c>
      <c r="I730" s="91" t="s">
        <v>6512</v>
      </c>
      <c r="J730" s="91" t="s">
        <v>6513</v>
      </c>
      <c r="K730" s="91" t="s">
        <v>6514</v>
      </c>
      <c r="L730" s="91" t="s">
        <v>6515</v>
      </c>
    </row>
    <row r="731" spans="1:12" ht="12" customHeight="1" x14ac:dyDescent="0.3">
      <c r="A731" s="307" t="s">
        <v>6516</v>
      </c>
      <c r="B731" s="307"/>
      <c r="C731" s="307"/>
      <c r="D731" s="307" t="s">
        <v>6517</v>
      </c>
      <c r="E731" s="307"/>
      <c r="F731" s="307"/>
      <c r="G731" s="91" t="s">
        <v>6518</v>
      </c>
      <c r="H731" s="91" t="s">
        <v>6519</v>
      </c>
      <c r="I731" s="91" t="s">
        <v>6520</v>
      </c>
      <c r="J731" s="91" t="s">
        <v>6521</v>
      </c>
      <c r="K731" s="91" t="s">
        <v>5065</v>
      </c>
      <c r="L731" s="91" t="s">
        <v>6522</v>
      </c>
    </row>
    <row r="732" spans="1:12" ht="12" customHeight="1" x14ac:dyDescent="0.3">
      <c r="A732" s="307" t="s">
        <v>6523</v>
      </c>
      <c r="B732" s="307"/>
      <c r="C732" s="307"/>
      <c r="D732" s="307" t="s">
        <v>6524</v>
      </c>
      <c r="E732" s="307"/>
      <c r="F732" s="307"/>
      <c r="G732" s="91" t="s">
        <v>6524</v>
      </c>
      <c r="H732" s="91" t="s">
        <v>6525</v>
      </c>
      <c r="I732" s="91" t="s">
        <v>6526</v>
      </c>
      <c r="J732" s="91" t="s">
        <v>6527</v>
      </c>
      <c r="K732" s="91" t="s">
        <v>6528</v>
      </c>
      <c r="L732" s="91" t="s">
        <v>6529</v>
      </c>
    </row>
    <row r="733" spans="1:12" ht="12" customHeight="1" x14ac:dyDescent="0.3">
      <c r="A733" s="307" t="s">
        <v>6530</v>
      </c>
      <c r="B733" s="307"/>
      <c r="C733" s="307"/>
      <c r="D733" s="307" t="s">
        <v>6511</v>
      </c>
      <c r="E733" s="307"/>
      <c r="F733" s="307"/>
      <c r="G733" s="91" t="s">
        <v>6531</v>
      </c>
      <c r="H733" s="91" t="s">
        <v>6532</v>
      </c>
      <c r="I733" s="91" t="s">
        <v>6533</v>
      </c>
      <c r="J733" s="91" t="s">
        <v>6534</v>
      </c>
      <c r="K733" s="91" t="s">
        <v>6535</v>
      </c>
      <c r="L733" s="91" t="s">
        <v>6536</v>
      </c>
    </row>
    <row r="734" spans="1:12" ht="12" customHeight="1" x14ac:dyDescent="0.3">
      <c r="A734" s="307" t="s">
        <v>6537</v>
      </c>
      <c r="B734" s="307"/>
      <c r="C734" s="307"/>
      <c r="D734" s="307" t="s">
        <v>6538</v>
      </c>
      <c r="E734" s="307"/>
      <c r="F734" s="307"/>
      <c r="G734" s="91" t="s">
        <v>6538</v>
      </c>
      <c r="H734" s="91" t="s">
        <v>6539</v>
      </c>
      <c r="I734" s="91" t="s">
        <v>6540</v>
      </c>
      <c r="J734" s="91" t="s">
        <v>6541</v>
      </c>
      <c r="K734" s="91" t="s">
        <v>6542</v>
      </c>
      <c r="L734" s="91" t="s">
        <v>6543</v>
      </c>
    </row>
    <row r="735" spans="1:12" ht="12" customHeight="1" x14ac:dyDescent="0.3">
      <c r="A735" s="307" t="s">
        <v>6544</v>
      </c>
      <c r="B735" s="307"/>
      <c r="C735" s="307"/>
      <c r="D735" s="307" t="s">
        <v>6545</v>
      </c>
      <c r="E735" s="307"/>
      <c r="F735" s="307"/>
      <c r="G735" s="91" t="s">
        <v>6546</v>
      </c>
      <c r="H735" s="91" t="s">
        <v>6547</v>
      </c>
      <c r="I735" s="91" t="s">
        <v>6548</v>
      </c>
      <c r="J735" s="91" t="s">
        <v>6549</v>
      </c>
      <c r="K735" s="91" t="s">
        <v>6550</v>
      </c>
      <c r="L735" s="91" t="s">
        <v>6551</v>
      </c>
    </row>
    <row r="736" spans="1:12" ht="12" customHeight="1" x14ac:dyDescent="0.3">
      <c r="A736" s="307" t="s">
        <v>6552</v>
      </c>
      <c r="B736" s="307"/>
      <c r="C736" s="307"/>
      <c r="D736" s="307" t="s">
        <v>6553</v>
      </c>
      <c r="E736" s="307"/>
      <c r="F736" s="307"/>
      <c r="G736" s="91" t="s">
        <v>6553</v>
      </c>
      <c r="H736" s="91" t="s">
        <v>6554</v>
      </c>
      <c r="I736" s="91" t="s">
        <v>6555</v>
      </c>
      <c r="J736" s="91" t="s">
        <v>6556</v>
      </c>
      <c r="K736" s="91" t="s">
        <v>6557</v>
      </c>
      <c r="L736" s="91" t="s">
        <v>6558</v>
      </c>
    </row>
    <row r="737" spans="1:12" ht="12" customHeight="1" x14ac:dyDescent="0.3">
      <c r="A737" s="307" t="s">
        <v>6559</v>
      </c>
      <c r="B737" s="307"/>
      <c r="C737" s="307"/>
      <c r="D737" s="307" t="s">
        <v>6560</v>
      </c>
      <c r="E737" s="307"/>
      <c r="F737" s="307"/>
      <c r="G737" s="91" t="s">
        <v>6560</v>
      </c>
      <c r="H737" s="91" t="s">
        <v>6561</v>
      </c>
      <c r="I737" s="91" t="s">
        <v>6562</v>
      </c>
      <c r="J737" s="91" t="s">
        <v>6563</v>
      </c>
      <c r="K737" s="91" t="s">
        <v>6564</v>
      </c>
      <c r="L737" s="91" t="s">
        <v>6565</v>
      </c>
    </row>
    <row r="738" spans="1:12" ht="12" customHeight="1" x14ac:dyDescent="0.3">
      <c r="A738" s="307" t="s">
        <v>6566</v>
      </c>
      <c r="B738" s="307"/>
      <c r="C738" s="307"/>
      <c r="D738" s="307" t="s">
        <v>6567</v>
      </c>
      <c r="E738" s="307"/>
      <c r="F738" s="307"/>
      <c r="G738" s="91" t="s">
        <v>6567</v>
      </c>
      <c r="H738" s="91" t="s">
        <v>6568</v>
      </c>
      <c r="I738" s="91" t="s">
        <v>6569</v>
      </c>
      <c r="J738" s="91" t="s">
        <v>6570</v>
      </c>
      <c r="K738" s="91" t="s">
        <v>6571</v>
      </c>
      <c r="L738" s="91" t="s">
        <v>6572</v>
      </c>
    </row>
    <row r="739" spans="1:12" ht="12" customHeight="1" x14ac:dyDescent="0.3">
      <c r="A739" s="307" t="s">
        <v>6573</v>
      </c>
      <c r="B739" s="307"/>
      <c r="C739" s="307"/>
      <c r="D739" s="307" t="s">
        <v>6574</v>
      </c>
      <c r="E739" s="307"/>
      <c r="F739" s="307"/>
      <c r="G739" s="91" t="s">
        <v>6575</v>
      </c>
      <c r="H739" s="91" t="s">
        <v>6576</v>
      </c>
      <c r="I739" s="91" t="s">
        <v>6577</v>
      </c>
      <c r="J739" s="91" t="s">
        <v>6578</v>
      </c>
      <c r="K739" s="91" t="s">
        <v>6579</v>
      </c>
      <c r="L739" s="91" t="s">
        <v>6580</v>
      </c>
    </row>
    <row r="740" spans="1:12" ht="12" customHeight="1" x14ac:dyDescent="0.3">
      <c r="A740" s="307" t="s">
        <v>6581</v>
      </c>
      <c r="B740" s="307"/>
      <c r="C740" s="307"/>
      <c r="D740" s="307" t="s">
        <v>6582</v>
      </c>
      <c r="E740" s="307"/>
      <c r="F740" s="307"/>
      <c r="G740" s="91" t="s">
        <v>6582</v>
      </c>
      <c r="H740" s="91" t="s">
        <v>6583</v>
      </c>
      <c r="I740" s="91" t="s">
        <v>6584</v>
      </c>
      <c r="J740" s="91" t="s">
        <v>6585</v>
      </c>
      <c r="K740" s="91" t="s">
        <v>6586</v>
      </c>
      <c r="L740" s="91" t="s">
        <v>6587</v>
      </c>
    </row>
    <row r="741" spans="1:12" ht="12" customHeight="1" x14ac:dyDescent="0.3">
      <c r="A741" s="307" t="s">
        <v>6588</v>
      </c>
      <c r="B741" s="307"/>
      <c r="C741" s="307"/>
      <c r="D741" s="307" t="s">
        <v>6589</v>
      </c>
      <c r="E741" s="307"/>
      <c r="F741" s="307"/>
      <c r="G741" s="91" t="s">
        <v>6589</v>
      </c>
      <c r="H741" s="91" t="s">
        <v>2260</v>
      </c>
      <c r="I741" s="91" t="s">
        <v>5351</v>
      </c>
      <c r="J741" s="91" t="s">
        <v>4827</v>
      </c>
      <c r="K741" s="91" t="s">
        <v>6590</v>
      </c>
      <c r="L741" s="91" t="s">
        <v>6591</v>
      </c>
    </row>
    <row r="742" spans="1:12" ht="12" customHeight="1" x14ac:dyDescent="0.3">
      <c r="A742" s="307" t="s">
        <v>6592</v>
      </c>
      <c r="B742" s="307"/>
      <c r="C742" s="307"/>
      <c r="D742" s="307" t="s">
        <v>6593</v>
      </c>
      <c r="E742" s="307"/>
      <c r="F742" s="307"/>
      <c r="G742" s="91" t="s">
        <v>6593</v>
      </c>
      <c r="H742" s="91" t="s">
        <v>6594</v>
      </c>
      <c r="I742" s="91" t="s">
        <v>6595</v>
      </c>
      <c r="J742" s="91" t="s">
        <v>6596</v>
      </c>
      <c r="K742" s="91" t="s">
        <v>6597</v>
      </c>
      <c r="L742" s="91" t="s">
        <v>6598</v>
      </c>
    </row>
    <row r="743" spans="1:12" ht="12" customHeight="1" x14ac:dyDescent="0.3">
      <c r="A743" s="307" t="s">
        <v>6599</v>
      </c>
      <c r="B743" s="307"/>
      <c r="C743" s="307"/>
      <c r="D743" s="307" t="s">
        <v>6600</v>
      </c>
      <c r="E743" s="307"/>
      <c r="F743" s="307"/>
      <c r="G743" s="91" t="s">
        <v>6600</v>
      </c>
      <c r="H743" s="91" t="s">
        <v>6601</v>
      </c>
      <c r="I743" s="91" t="s">
        <v>6602</v>
      </c>
      <c r="J743" s="91" t="s">
        <v>6603</v>
      </c>
      <c r="K743" s="91" t="s">
        <v>6604</v>
      </c>
      <c r="L743" s="91" t="s">
        <v>6605</v>
      </c>
    </row>
    <row r="744" spans="1:12" ht="12" customHeight="1" x14ac:dyDescent="0.3">
      <c r="A744" s="307" t="s">
        <v>6606</v>
      </c>
      <c r="B744" s="307"/>
      <c r="C744" s="307"/>
      <c r="D744" s="307" t="s">
        <v>6607</v>
      </c>
      <c r="E744" s="307"/>
      <c r="F744" s="307"/>
      <c r="G744" s="91" t="s">
        <v>6608</v>
      </c>
      <c r="H744" s="91" t="s">
        <v>6609</v>
      </c>
      <c r="I744" s="91" t="s">
        <v>6610</v>
      </c>
      <c r="J744" s="91" t="s">
        <v>6611</v>
      </c>
      <c r="K744" s="91" t="s">
        <v>6612</v>
      </c>
      <c r="L744" s="91" t="s">
        <v>6613</v>
      </c>
    </row>
    <row r="745" spans="1:12" ht="12" customHeight="1" x14ac:dyDescent="0.3">
      <c r="A745" s="307" t="s">
        <v>6614</v>
      </c>
      <c r="B745" s="307"/>
      <c r="C745" s="307"/>
      <c r="D745" s="307" t="s">
        <v>6615</v>
      </c>
      <c r="E745" s="307"/>
      <c r="F745" s="307"/>
      <c r="G745" s="91" t="s">
        <v>6615</v>
      </c>
      <c r="H745" s="91" t="s">
        <v>6616</v>
      </c>
      <c r="I745" s="91" t="s">
        <v>6617</v>
      </c>
      <c r="J745" s="91" t="s">
        <v>6618</v>
      </c>
      <c r="K745" s="91" t="s">
        <v>6619</v>
      </c>
      <c r="L745" s="91" t="s">
        <v>6620</v>
      </c>
    </row>
    <row r="746" spans="1:12" ht="12" customHeight="1" x14ac:dyDescent="0.3">
      <c r="A746" s="307" t="s">
        <v>6621</v>
      </c>
      <c r="B746" s="307"/>
      <c r="C746" s="307"/>
      <c r="D746" s="307" t="s">
        <v>6622</v>
      </c>
      <c r="E746" s="307"/>
      <c r="F746" s="307"/>
      <c r="G746" s="91" t="s">
        <v>6623</v>
      </c>
      <c r="H746" s="91" t="s">
        <v>6624</v>
      </c>
      <c r="I746" s="91" t="s">
        <v>6625</v>
      </c>
      <c r="J746" s="91" t="s">
        <v>6626</v>
      </c>
      <c r="K746" s="91" t="s">
        <v>6627</v>
      </c>
      <c r="L746" s="91" t="s">
        <v>6628</v>
      </c>
    </row>
    <row r="747" spans="1:12" ht="12" customHeight="1" x14ac:dyDescent="0.3">
      <c r="A747" s="307" t="s">
        <v>6629</v>
      </c>
      <c r="B747" s="307"/>
      <c r="C747" s="307"/>
      <c r="D747" s="307" t="s">
        <v>6630</v>
      </c>
      <c r="E747" s="307"/>
      <c r="F747" s="307"/>
      <c r="G747" s="91" t="s">
        <v>6631</v>
      </c>
      <c r="H747" s="91" t="s">
        <v>6632</v>
      </c>
      <c r="I747" s="91" t="s">
        <v>6633</v>
      </c>
      <c r="J747" s="91" t="s">
        <v>6634</v>
      </c>
      <c r="K747" s="91" t="s">
        <v>6635</v>
      </c>
      <c r="L747" s="91" t="s">
        <v>6636</v>
      </c>
    </row>
    <row r="748" spans="1:12" ht="12" customHeight="1" x14ac:dyDescent="0.3">
      <c r="A748" s="307" t="s">
        <v>6637</v>
      </c>
      <c r="B748" s="307"/>
      <c r="C748" s="307"/>
      <c r="D748" s="307" t="s">
        <v>6638</v>
      </c>
      <c r="E748" s="307"/>
      <c r="F748" s="307"/>
      <c r="G748" s="91" t="s">
        <v>6639</v>
      </c>
      <c r="H748" s="91" t="s">
        <v>6640</v>
      </c>
      <c r="I748" s="91" t="s">
        <v>6641</v>
      </c>
      <c r="J748" s="91" t="s">
        <v>6642</v>
      </c>
      <c r="K748" s="91" t="s">
        <v>6643</v>
      </c>
      <c r="L748" s="91" t="s">
        <v>6644</v>
      </c>
    </row>
    <row r="749" spans="1:12" ht="12" customHeight="1" x14ac:dyDescent="0.3">
      <c r="A749" s="307" t="s">
        <v>6645</v>
      </c>
      <c r="B749" s="307"/>
      <c r="C749" s="307"/>
      <c r="D749" s="307" t="s">
        <v>6646</v>
      </c>
      <c r="E749" s="307"/>
      <c r="F749" s="307"/>
      <c r="G749" s="91" t="s">
        <v>6646</v>
      </c>
      <c r="H749" s="91" t="s">
        <v>6647</v>
      </c>
      <c r="I749" s="91" t="s">
        <v>6648</v>
      </c>
      <c r="J749" s="91" t="s">
        <v>6649</v>
      </c>
      <c r="K749" s="91" t="s">
        <v>6650</v>
      </c>
      <c r="L749" s="91" t="s">
        <v>6651</v>
      </c>
    </row>
    <row r="750" spans="1:12" ht="12" customHeight="1" x14ac:dyDescent="0.3">
      <c r="A750" s="307" t="s">
        <v>6652</v>
      </c>
      <c r="B750" s="307"/>
      <c r="C750" s="307"/>
      <c r="D750" s="307" t="s">
        <v>6653</v>
      </c>
      <c r="E750" s="307"/>
      <c r="F750" s="307"/>
      <c r="G750" s="91" t="s">
        <v>6654</v>
      </c>
      <c r="H750" s="91" t="s">
        <v>6655</v>
      </c>
      <c r="I750" s="91" t="s">
        <v>6656</v>
      </c>
      <c r="J750" s="91" t="s">
        <v>6657</v>
      </c>
      <c r="K750" s="91" t="s">
        <v>6658</v>
      </c>
      <c r="L750" s="91" t="s">
        <v>6659</v>
      </c>
    </row>
    <row r="751" spans="1:12" ht="12" customHeight="1" x14ac:dyDescent="0.3">
      <c r="A751" s="307" t="s">
        <v>6660</v>
      </c>
      <c r="B751" s="307"/>
      <c r="C751" s="307"/>
      <c r="D751" s="307" t="s">
        <v>6661</v>
      </c>
      <c r="E751" s="307"/>
      <c r="F751" s="307"/>
      <c r="G751" s="91" t="s">
        <v>6661</v>
      </c>
      <c r="H751" s="91" t="s">
        <v>6662</v>
      </c>
      <c r="I751" s="91" t="s">
        <v>6663</v>
      </c>
      <c r="J751" s="91" t="s">
        <v>6664</v>
      </c>
      <c r="K751" s="91" t="s">
        <v>6665</v>
      </c>
      <c r="L751" s="91" t="s">
        <v>6666</v>
      </c>
    </row>
    <row r="752" spans="1:12" ht="12" customHeight="1" x14ac:dyDescent="0.3">
      <c r="A752" s="307" t="s">
        <v>6667</v>
      </c>
      <c r="B752" s="307"/>
      <c r="C752" s="307"/>
      <c r="D752" s="307" t="s">
        <v>6668</v>
      </c>
      <c r="E752" s="307"/>
      <c r="F752" s="307"/>
      <c r="G752" s="91" t="s">
        <v>6669</v>
      </c>
      <c r="H752" s="91" t="s">
        <v>6670</v>
      </c>
      <c r="I752" s="91" t="s">
        <v>6671</v>
      </c>
      <c r="J752" s="91" t="s">
        <v>6672</v>
      </c>
      <c r="K752" s="91" t="s">
        <v>6673</v>
      </c>
      <c r="L752" s="91" t="s">
        <v>6674</v>
      </c>
    </row>
    <row r="753" spans="1:12" ht="12" customHeight="1" x14ac:dyDescent="0.3">
      <c r="A753" s="307" t="s">
        <v>6675</v>
      </c>
      <c r="B753" s="307"/>
      <c r="C753" s="307"/>
      <c r="D753" s="307" t="s">
        <v>6676</v>
      </c>
      <c r="E753" s="307"/>
      <c r="F753" s="307"/>
      <c r="G753" s="91" t="s">
        <v>6676</v>
      </c>
      <c r="H753" s="91" t="s">
        <v>6677</v>
      </c>
      <c r="I753" s="91" t="s">
        <v>6678</v>
      </c>
      <c r="J753" s="91" t="s">
        <v>6679</v>
      </c>
      <c r="K753" s="91" t="s">
        <v>6680</v>
      </c>
      <c r="L753" s="91" t="s">
        <v>6681</v>
      </c>
    </row>
    <row r="754" spans="1:12" ht="12" customHeight="1" x14ac:dyDescent="0.3">
      <c r="A754" s="307" t="s">
        <v>6682</v>
      </c>
      <c r="B754" s="307"/>
      <c r="C754" s="307"/>
      <c r="D754" s="307" t="s">
        <v>6683</v>
      </c>
      <c r="E754" s="307"/>
      <c r="F754" s="307"/>
      <c r="G754" s="91" t="s">
        <v>6684</v>
      </c>
      <c r="H754" s="91" t="s">
        <v>2426</v>
      </c>
      <c r="I754" s="91" t="s">
        <v>6685</v>
      </c>
      <c r="J754" s="91" t="s">
        <v>6686</v>
      </c>
      <c r="K754" s="91" t="s">
        <v>6687</v>
      </c>
      <c r="L754" s="91" t="s">
        <v>6688</v>
      </c>
    </row>
    <row r="755" spans="1:12" ht="12" customHeight="1" x14ac:dyDescent="0.3">
      <c r="A755" s="307" t="s">
        <v>6689</v>
      </c>
      <c r="B755" s="307"/>
      <c r="C755" s="307"/>
      <c r="D755" s="307" t="s">
        <v>2185</v>
      </c>
      <c r="E755" s="307"/>
      <c r="F755" s="307"/>
      <c r="G755" s="91" t="s">
        <v>2185</v>
      </c>
      <c r="H755" s="91" t="s">
        <v>2376</v>
      </c>
      <c r="I755" s="91" t="s">
        <v>6690</v>
      </c>
      <c r="J755" s="91" t="s">
        <v>6691</v>
      </c>
      <c r="K755" s="91" t="s">
        <v>6692</v>
      </c>
      <c r="L755" s="91" t="s">
        <v>6693</v>
      </c>
    </row>
    <row r="756" spans="1:12" ht="12" customHeight="1" x14ac:dyDescent="0.3">
      <c r="A756" s="307" t="s">
        <v>6694</v>
      </c>
      <c r="B756" s="307"/>
      <c r="C756" s="307"/>
      <c r="D756" s="307" t="s">
        <v>6695</v>
      </c>
      <c r="E756" s="307"/>
      <c r="F756" s="307"/>
      <c r="G756" s="91" t="s">
        <v>6696</v>
      </c>
      <c r="H756" s="91" t="s">
        <v>6697</v>
      </c>
      <c r="I756" s="91" t="s">
        <v>6698</v>
      </c>
      <c r="J756" s="91" t="s">
        <v>6699</v>
      </c>
      <c r="K756" s="91" t="s">
        <v>6700</v>
      </c>
      <c r="L756" s="91" t="s">
        <v>6701</v>
      </c>
    </row>
    <row r="757" spans="1:12" ht="12" customHeight="1" x14ac:dyDescent="0.3">
      <c r="A757" s="307" t="s">
        <v>6702</v>
      </c>
      <c r="B757" s="307"/>
      <c r="C757" s="307"/>
      <c r="D757" s="307" t="s">
        <v>6703</v>
      </c>
      <c r="E757" s="307"/>
      <c r="F757" s="307"/>
      <c r="G757" s="91" t="s">
        <v>6704</v>
      </c>
      <c r="H757" s="91" t="s">
        <v>6705</v>
      </c>
      <c r="I757" s="91" t="s">
        <v>6706</v>
      </c>
      <c r="J757" s="91" t="s">
        <v>6707</v>
      </c>
      <c r="K757" s="91" t="s">
        <v>5712</v>
      </c>
      <c r="L757" s="91" t="s">
        <v>6708</v>
      </c>
    </row>
    <row r="758" spans="1:12" ht="12" customHeight="1" x14ac:dyDescent="0.3">
      <c r="A758" s="307" t="s">
        <v>6709</v>
      </c>
      <c r="B758" s="307"/>
      <c r="C758" s="307"/>
      <c r="D758" s="307" t="s">
        <v>6710</v>
      </c>
      <c r="E758" s="307"/>
      <c r="F758" s="307"/>
      <c r="G758" s="91" t="s">
        <v>6711</v>
      </c>
      <c r="H758" s="91" t="s">
        <v>6712</v>
      </c>
      <c r="I758" s="91" t="s">
        <v>6713</v>
      </c>
      <c r="J758" s="91" t="s">
        <v>6714</v>
      </c>
      <c r="K758" s="91" t="s">
        <v>6715</v>
      </c>
      <c r="L758" s="91" t="s">
        <v>6716</v>
      </c>
    </row>
    <row r="759" spans="1:12" ht="12" customHeight="1" x14ac:dyDescent="0.3">
      <c r="A759" s="307" t="s">
        <v>6717</v>
      </c>
      <c r="B759" s="307"/>
      <c r="C759" s="307"/>
      <c r="D759" s="307" t="s">
        <v>6718</v>
      </c>
      <c r="E759" s="307"/>
      <c r="F759" s="307"/>
      <c r="G759" s="91" t="s">
        <v>6718</v>
      </c>
      <c r="H759" s="91" t="s">
        <v>6719</v>
      </c>
      <c r="I759" s="91" t="s">
        <v>6720</v>
      </c>
      <c r="J759" s="91" t="s">
        <v>6721</v>
      </c>
      <c r="K759" s="91" t="s">
        <v>6721</v>
      </c>
      <c r="L759" s="91" t="s">
        <v>6722</v>
      </c>
    </row>
    <row r="760" spans="1:12" ht="12" customHeight="1" x14ac:dyDescent="0.3">
      <c r="A760" s="307" t="s">
        <v>6723</v>
      </c>
      <c r="B760" s="307"/>
      <c r="C760" s="307"/>
      <c r="D760" s="307" t="s">
        <v>6724</v>
      </c>
      <c r="E760" s="307"/>
      <c r="F760" s="307"/>
      <c r="G760" s="91" t="s">
        <v>6724</v>
      </c>
      <c r="H760" s="91" t="s">
        <v>6725</v>
      </c>
      <c r="I760" s="91" t="s">
        <v>6726</v>
      </c>
      <c r="J760" s="91" t="s">
        <v>6727</v>
      </c>
      <c r="K760" s="91" t="s">
        <v>6728</v>
      </c>
      <c r="L760" s="91" t="s">
        <v>2134</v>
      </c>
    </row>
    <row r="761" spans="1:12" ht="12" customHeight="1" x14ac:dyDescent="0.3">
      <c r="A761" s="307" t="s">
        <v>6729</v>
      </c>
      <c r="B761" s="307"/>
      <c r="C761" s="307"/>
      <c r="D761" s="307" t="s">
        <v>6730</v>
      </c>
      <c r="E761" s="307"/>
      <c r="F761" s="307"/>
      <c r="G761" s="91" t="s">
        <v>6730</v>
      </c>
      <c r="H761" s="91" t="s">
        <v>3517</v>
      </c>
      <c r="I761" s="91" t="s">
        <v>6731</v>
      </c>
      <c r="J761" s="91" t="s">
        <v>6732</v>
      </c>
      <c r="K761" s="91" t="s">
        <v>6733</v>
      </c>
      <c r="L761" s="91" t="s">
        <v>6733</v>
      </c>
    </row>
    <row r="762" spans="1:12" ht="12" customHeight="1" x14ac:dyDescent="0.3">
      <c r="A762" s="307" t="s">
        <v>6734</v>
      </c>
      <c r="B762" s="307"/>
      <c r="C762" s="307"/>
      <c r="D762" s="307" t="s">
        <v>6735</v>
      </c>
      <c r="E762" s="307"/>
      <c r="F762" s="307"/>
      <c r="G762" s="91" t="s">
        <v>6735</v>
      </c>
      <c r="H762" s="91" t="s">
        <v>6736</v>
      </c>
      <c r="I762" s="91" t="s">
        <v>6737</v>
      </c>
      <c r="J762" s="91" t="s">
        <v>6738</v>
      </c>
      <c r="K762" s="91" t="s">
        <v>6739</v>
      </c>
      <c r="L762" s="91" t="s">
        <v>6740</v>
      </c>
    </row>
    <row r="763" spans="1:12" ht="12" customHeight="1" x14ac:dyDescent="0.3">
      <c r="A763" s="307" t="s">
        <v>6741</v>
      </c>
      <c r="B763" s="307"/>
      <c r="C763" s="307"/>
      <c r="D763" s="307" t="s">
        <v>6742</v>
      </c>
      <c r="E763" s="307"/>
      <c r="F763" s="307"/>
      <c r="G763" s="91" t="s">
        <v>6743</v>
      </c>
      <c r="H763" s="91" t="s">
        <v>6744</v>
      </c>
      <c r="I763" s="91" t="s">
        <v>6745</v>
      </c>
      <c r="J763" s="91" t="s">
        <v>6746</v>
      </c>
      <c r="K763" s="91" t="s">
        <v>6747</v>
      </c>
      <c r="L763" s="91" t="s">
        <v>6748</v>
      </c>
    </row>
    <row r="764" spans="1:12" ht="12" customHeight="1" x14ac:dyDescent="0.3">
      <c r="A764" s="307" t="s">
        <v>6749</v>
      </c>
      <c r="B764" s="307"/>
      <c r="C764" s="307"/>
      <c r="D764" s="307" t="s">
        <v>6750</v>
      </c>
      <c r="E764" s="307"/>
      <c r="F764" s="307"/>
      <c r="G764" s="91" t="s">
        <v>6751</v>
      </c>
      <c r="H764" s="91" t="s">
        <v>6752</v>
      </c>
      <c r="I764" s="91" t="s">
        <v>6753</v>
      </c>
      <c r="J764" s="91" t="s">
        <v>6754</v>
      </c>
      <c r="K764" s="91" t="s">
        <v>6755</v>
      </c>
      <c r="L764" s="91" t="s">
        <v>6756</v>
      </c>
    </row>
    <row r="765" spans="1:12" ht="12" customHeight="1" x14ac:dyDescent="0.3">
      <c r="A765" s="307" t="s">
        <v>6757</v>
      </c>
      <c r="B765" s="307"/>
      <c r="C765" s="307"/>
      <c r="D765" s="307" t="s">
        <v>6758</v>
      </c>
      <c r="E765" s="307"/>
      <c r="F765" s="307"/>
      <c r="G765" s="91" t="s">
        <v>6758</v>
      </c>
      <c r="H765" s="91" t="s">
        <v>6759</v>
      </c>
      <c r="I765" s="91" t="s">
        <v>6760</v>
      </c>
      <c r="J765" s="91" t="s">
        <v>6761</v>
      </c>
      <c r="K765" s="91" t="s">
        <v>6762</v>
      </c>
      <c r="L765" s="91" t="s">
        <v>6763</v>
      </c>
    </row>
    <row r="766" spans="1:12" ht="12" customHeight="1" x14ac:dyDescent="0.3">
      <c r="A766" s="307" t="s">
        <v>6764</v>
      </c>
      <c r="B766" s="307"/>
      <c r="C766" s="307"/>
      <c r="D766" s="307" t="s">
        <v>6765</v>
      </c>
      <c r="E766" s="307"/>
      <c r="F766" s="307"/>
      <c r="G766" s="91" t="s">
        <v>6766</v>
      </c>
      <c r="H766" s="91" t="s">
        <v>6767</v>
      </c>
      <c r="I766" s="91" t="s">
        <v>4236</v>
      </c>
      <c r="J766" s="91" t="s">
        <v>6768</v>
      </c>
      <c r="K766" s="91" t="s">
        <v>6769</v>
      </c>
      <c r="L766" s="91" t="s">
        <v>6770</v>
      </c>
    </row>
    <row r="767" spans="1:12" ht="12" customHeight="1" x14ac:dyDescent="0.3">
      <c r="A767" s="307" t="s">
        <v>6771</v>
      </c>
      <c r="B767" s="307"/>
      <c r="C767" s="307"/>
      <c r="D767" s="307" t="s">
        <v>6772</v>
      </c>
      <c r="E767" s="307"/>
      <c r="F767" s="307"/>
      <c r="G767" s="91" t="s">
        <v>6773</v>
      </c>
      <c r="H767" s="91" t="s">
        <v>6774</v>
      </c>
      <c r="I767" s="91" t="s">
        <v>6775</v>
      </c>
      <c r="J767" s="91" t="s">
        <v>6776</v>
      </c>
      <c r="K767" s="91" t="s">
        <v>6777</v>
      </c>
      <c r="L767" s="91" t="s">
        <v>6778</v>
      </c>
    </row>
    <row r="768" spans="1:12" ht="12" customHeight="1" x14ac:dyDescent="0.3">
      <c r="A768" s="307" t="s">
        <v>6779</v>
      </c>
      <c r="B768" s="307"/>
      <c r="C768" s="307"/>
      <c r="D768" s="307" t="s">
        <v>6780</v>
      </c>
      <c r="E768" s="307"/>
      <c r="F768" s="307"/>
      <c r="G768" s="91" t="s">
        <v>6780</v>
      </c>
      <c r="H768" s="91" t="s">
        <v>6781</v>
      </c>
      <c r="I768" s="91" t="s">
        <v>6782</v>
      </c>
      <c r="J768" s="91" t="s">
        <v>6783</v>
      </c>
      <c r="K768" s="91" t="s">
        <v>6784</v>
      </c>
      <c r="L768" s="91" t="s">
        <v>2403</v>
      </c>
    </row>
    <row r="769" spans="1:12" ht="12" customHeight="1" x14ac:dyDescent="0.3">
      <c r="A769" s="307" t="s">
        <v>6785</v>
      </c>
      <c r="B769" s="307"/>
      <c r="C769" s="307"/>
      <c r="D769" s="307" t="s">
        <v>6786</v>
      </c>
      <c r="E769" s="307"/>
      <c r="F769" s="307"/>
      <c r="G769" s="91" t="s">
        <v>6786</v>
      </c>
      <c r="H769" s="91" t="s">
        <v>1784</v>
      </c>
      <c r="I769" s="91" t="s">
        <v>6787</v>
      </c>
      <c r="J769" s="91" t="s">
        <v>6788</v>
      </c>
      <c r="K769" s="91" t="s">
        <v>6789</v>
      </c>
      <c r="L769" s="91" t="s">
        <v>6790</v>
      </c>
    </row>
    <row r="770" spans="1:12" ht="12" customHeight="1" x14ac:dyDescent="0.3">
      <c r="A770" s="307" t="s">
        <v>6791</v>
      </c>
      <c r="B770" s="307"/>
      <c r="C770" s="307"/>
      <c r="D770" s="307" t="s">
        <v>6792</v>
      </c>
      <c r="E770" s="307"/>
      <c r="F770" s="307"/>
      <c r="G770" s="91" t="s">
        <v>6793</v>
      </c>
      <c r="H770" s="91" t="s">
        <v>6794</v>
      </c>
      <c r="I770" s="91" t="s">
        <v>6795</v>
      </c>
      <c r="J770" s="91" t="s">
        <v>6796</v>
      </c>
      <c r="K770" s="91" t="s">
        <v>6797</v>
      </c>
      <c r="L770" s="91" t="s">
        <v>6798</v>
      </c>
    </row>
    <row r="771" spans="1:12" ht="12" customHeight="1" x14ac:dyDescent="0.3">
      <c r="A771" s="307" t="s">
        <v>6799</v>
      </c>
      <c r="B771" s="307"/>
      <c r="C771" s="307"/>
      <c r="D771" s="307" t="s">
        <v>6800</v>
      </c>
      <c r="E771" s="307"/>
      <c r="F771" s="307"/>
      <c r="G771" s="91" t="s">
        <v>6800</v>
      </c>
      <c r="H771" s="91" t="s">
        <v>6801</v>
      </c>
      <c r="I771" s="91" t="s">
        <v>2408</v>
      </c>
      <c r="J771" s="91" t="s">
        <v>6802</v>
      </c>
      <c r="K771" s="91" t="s">
        <v>6783</v>
      </c>
      <c r="L771" s="91" t="s">
        <v>6803</v>
      </c>
    </row>
    <row r="772" spans="1:12" ht="12" customHeight="1" x14ac:dyDescent="0.3">
      <c r="A772" s="307" t="s">
        <v>6804</v>
      </c>
      <c r="B772" s="307"/>
      <c r="C772" s="307"/>
      <c r="D772" s="307" t="s">
        <v>6805</v>
      </c>
      <c r="E772" s="307"/>
      <c r="F772" s="307"/>
      <c r="G772" s="91" t="s">
        <v>6805</v>
      </c>
      <c r="H772" s="91" t="s">
        <v>6806</v>
      </c>
      <c r="I772" s="91" t="s">
        <v>6807</v>
      </c>
      <c r="J772" s="91" t="s">
        <v>6808</v>
      </c>
      <c r="K772" s="91" t="s">
        <v>6809</v>
      </c>
      <c r="L772" s="91" t="s">
        <v>6810</v>
      </c>
    </row>
    <row r="773" spans="1:12" ht="12" customHeight="1" x14ac:dyDescent="0.3">
      <c r="A773" s="307" t="s">
        <v>6811</v>
      </c>
      <c r="B773" s="307"/>
      <c r="C773" s="307"/>
      <c r="D773" s="307" t="s">
        <v>6812</v>
      </c>
      <c r="E773" s="307"/>
      <c r="F773" s="307"/>
      <c r="G773" s="91" t="s">
        <v>6812</v>
      </c>
      <c r="H773" s="91" t="s">
        <v>6813</v>
      </c>
      <c r="I773" s="91" t="s">
        <v>6814</v>
      </c>
      <c r="J773" s="91" t="s">
        <v>6815</v>
      </c>
      <c r="K773" s="91" t="s">
        <v>4412</v>
      </c>
      <c r="L773" s="91" t="s">
        <v>6816</v>
      </c>
    </row>
    <row r="774" spans="1:12" ht="12" customHeight="1" x14ac:dyDescent="0.3">
      <c r="A774" s="307" t="s">
        <v>6817</v>
      </c>
      <c r="B774" s="307"/>
      <c r="C774" s="307"/>
      <c r="D774" s="307" t="s">
        <v>6818</v>
      </c>
      <c r="E774" s="307"/>
      <c r="F774" s="307"/>
      <c r="G774" s="91" t="s">
        <v>6819</v>
      </c>
      <c r="H774" s="91" t="s">
        <v>6820</v>
      </c>
      <c r="I774" s="91" t="s">
        <v>6821</v>
      </c>
      <c r="J774" s="91" t="s">
        <v>6822</v>
      </c>
      <c r="K774" s="91" t="s">
        <v>6823</v>
      </c>
      <c r="L774" s="91" t="s">
        <v>6824</v>
      </c>
    </row>
    <row r="775" spans="1:12" ht="12" customHeight="1" x14ac:dyDescent="0.3">
      <c r="A775" s="307" t="s">
        <v>6825</v>
      </c>
      <c r="B775" s="307"/>
      <c r="C775" s="307"/>
      <c r="D775" s="307" t="s">
        <v>6826</v>
      </c>
      <c r="E775" s="307"/>
      <c r="F775" s="307"/>
      <c r="G775" s="91" t="s">
        <v>6826</v>
      </c>
      <c r="H775" s="91" t="s">
        <v>6827</v>
      </c>
      <c r="I775" s="91" t="s">
        <v>6828</v>
      </c>
      <c r="J775" s="91" t="s">
        <v>6829</v>
      </c>
      <c r="K775" s="91" t="s">
        <v>6830</v>
      </c>
      <c r="L775" s="91" t="s">
        <v>6831</v>
      </c>
    </row>
    <row r="776" spans="1:12" ht="12" customHeight="1" x14ac:dyDescent="0.3">
      <c r="A776" s="307" t="s">
        <v>6832</v>
      </c>
      <c r="B776" s="307"/>
      <c r="C776" s="307"/>
      <c r="D776" s="307" t="s">
        <v>6833</v>
      </c>
      <c r="E776" s="307"/>
      <c r="F776" s="307"/>
      <c r="G776" s="91" t="s">
        <v>6834</v>
      </c>
      <c r="H776" s="91" t="s">
        <v>6835</v>
      </c>
      <c r="I776" s="91" t="s">
        <v>6836</v>
      </c>
      <c r="J776" s="91" t="s">
        <v>6837</v>
      </c>
      <c r="K776" s="91" t="s">
        <v>6838</v>
      </c>
      <c r="L776" s="91" t="s">
        <v>6839</v>
      </c>
    </row>
    <row r="777" spans="1:12" ht="12" customHeight="1" x14ac:dyDescent="0.3">
      <c r="A777" s="307" t="s">
        <v>6840</v>
      </c>
      <c r="B777" s="307"/>
      <c r="C777" s="307"/>
      <c r="D777" s="307" t="s">
        <v>6841</v>
      </c>
      <c r="E777" s="307"/>
      <c r="F777" s="307"/>
      <c r="G777" s="91" t="s">
        <v>6841</v>
      </c>
      <c r="H777" s="91" t="s">
        <v>6842</v>
      </c>
      <c r="I777" s="91" t="s">
        <v>6843</v>
      </c>
      <c r="J777" s="91" t="s">
        <v>6844</v>
      </c>
      <c r="K777" s="91" t="s">
        <v>6845</v>
      </c>
      <c r="L777" s="91" t="s">
        <v>6846</v>
      </c>
    </row>
    <row r="778" spans="1:12" ht="12" customHeight="1" x14ac:dyDescent="0.3">
      <c r="A778" s="307" t="s">
        <v>6847</v>
      </c>
      <c r="B778" s="307"/>
      <c r="C778" s="307"/>
      <c r="D778" s="307" t="s">
        <v>6848</v>
      </c>
      <c r="E778" s="307"/>
      <c r="F778" s="307"/>
      <c r="G778" s="91" t="s">
        <v>6848</v>
      </c>
      <c r="H778" s="91" t="s">
        <v>6849</v>
      </c>
      <c r="I778" s="91" t="s">
        <v>6850</v>
      </c>
      <c r="J778" s="91" t="s">
        <v>6851</v>
      </c>
      <c r="K778" s="91" t="s">
        <v>6852</v>
      </c>
      <c r="L778" s="91" t="s">
        <v>6853</v>
      </c>
    </row>
    <row r="779" spans="1:12" ht="12" customHeight="1" x14ac:dyDescent="0.3">
      <c r="A779" s="307" t="s">
        <v>6854</v>
      </c>
      <c r="B779" s="307"/>
      <c r="C779" s="307"/>
      <c r="D779" s="307" t="s">
        <v>6855</v>
      </c>
      <c r="E779" s="307"/>
      <c r="F779" s="307"/>
      <c r="G779" s="91" t="s">
        <v>6856</v>
      </c>
      <c r="H779" s="91" t="s">
        <v>6857</v>
      </c>
      <c r="I779" s="91" t="s">
        <v>6858</v>
      </c>
      <c r="J779" s="91" t="s">
        <v>6859</v>
      </c>
      <c r="K779" s="91" t="s">
        <v>6860</v>
      </c>
      <c r="L779" s="91" t="s">
        <v>6861</v>
      </c>
    </row>
    <row r="780" spans="1:12" ht="12" customHeight="1" x14ac:dyDescent="0.3">
      <c r="A780" s="307" t="s">
        <v>6862</v>
      </c>
      <c r="B780" s="307"/>
      <c r="C780" s="307"/>
      <c r="D780" s="307" t="s">
        <v>6863</v>
      </c>
      <c r="E780" s="307"/>
      <c r="F780" s="307"/>
      <c r="G780" s="91" t="s">
        <v>6863</v>
      </c>
      <c r="H780" s="91" t="s">
        <v>2536</v>
      </c>
      <c r="I780" s="91" t="s">
        <v>6864</v>
      </c>
      <c r="J780" s="91" t="s">
        <v>6865</v>
      </c>
      <c r="K780" s="91" t="s">
        <v>6866</v>
      </c>
      <c r="L780" s="91" t="s">
        <v>6867</v>
      </c>
    </row>
    <row r="781" spans="1:12" ht="12" customHeight="1" x14ac:dyDescent="0.3">
      <c r="A781" s="307" t="s">
        <v>6868</v>
      </c>
      <c r="B781" s="307"/>
      <c r="C781" s="307"/>
      <c r="D781" s="307" t="s">
        <v>6869</v>
      </c>
      <c r="E781" s="307"/>
      <c r="F781" s="307"/>
      <c r="G781" s="91" t="s">
        <v>6869</v>
      </c>
      <c r="H781" s="91" t="s">
        <v>6870</v>
      </c>
      <c r="I781" s="91" t="s">
        <v>6871</v>
      </c>
      <c r="J781" s="91" t="s">
        <v>6872</v>
      </c>
      <c r="K781" s="91" t="s">
        <v>6873</v>
      </c>
      <c r="L781" s="91" t="s">
        <v>6874</v>
      </c>
    </row>
    <row r="782" spans="1:12" ht="12" customHeight="1" x14ac:dyDescent="0.3">
      <c r="A782" s="307" t="s">
        <v>6875</v>
      </c>
      <c r="B782" s="307"/>
      <c r="C782" s="307"/>
      <c r="D782" s="307" t="s">
        <v>6876</v>
      </c>
      <c r="E782" s="307"/>
      <c r="F782" s="307"/>
      <c r="G782" s="91" t="s">
        <v>6876</v>
      </c>
      <c r="H782" s="91" t="s">
        <v>6877</v>
      </c>
      <c r="I782" s="91" t="s">
        <v>6878</v>
      </c>
      <c r="J782" s="91" t="s">
        <v>6879</v>
      </c>
      <c r="K782" s="91" t="s">
        <v>6880</v>
      </c>
      <c r="L782" s="91" t="s">
        <v>6881</v>
      </c>
    </row>
    <row r="783" spans="1:12" ht="12" customHeight="1" x14ac:dyDescent="0.3">
      <c r="A783" s="307" t="s">
        <v>6882</v>
      </c>
      <c r="B783" s="307"/>
      <c r="C783" s="307"/>
      <c r="D783" s="307" t="s">
        <v>6883</v>
      </c>
      <c r="E783" s="307"/>
      <c r="F783" s="307"/>
      <c r="G783" s="91" t="s">
        <v>6883</v>
      </c>
      <c r="H783" s="91" t="s">
        <v>6884</v>
      </c>
      <c r="I783" s="91" t="s">
        <v>6885</v>
      </c>
      <c r="J783" s="91" t="s">
        <v>2465</v>
      </c>
      <c r="K783" s="91" t="s">
        <v>6886</v>
      </c>
      <c r="L783" s="91" t="s">
        <v>6887</v>
      </c>
    </row>
    <row r="784" spans="1:12" ht="12" customHeight="1" x14ac:dyDescent="0.3">
      <c r="A784" s="307" t="s">
        <v>6888</v>
      </c>
      <c r="B784" s="307"/>
      <c r="C784" s="307"/>
      <c r="D784" s="307" t="s">
        <v>6889</v>
      </c>
      <c r="E784" s="307"/>
      <c r="F784" s="307"/>
      <c r="G784" s="91" t="s">
        <v>6889</v>
      </c>
      <c r="H784" s="91" t="s">
        <v>6890</v>
      </c>
      <c r="I784" s="91" t="s">
        <v>6891</v>
      </c>
      <c r="J784" s="91" t="s">
        <v>6892</v>
      </c>
      <c r="K784" s="91" t="s">
        <v>6893</v>
      </c>
      <c r="L784" s="91" t="s">
        <v>6894</v>
      </c>
    </row>
    <row r="785" spans="1:12" ht="12" customHeight="1" x14ac:dyDescent="0.3">
      <c r="A785" s="307" t="s">
        <v>6895</v>
      </c>
      <c r="B785" s="307"/>
      <c r="C785" s="307"/>
      <c r="D785" s="307" t="s">
        <v>6896</v>
      </c>
      <c r="E785" s="307"/>
      <c r="F785" s="307"/>
      <c r="G785" s="91" t="s">
        <v>6896</v>
      </c>
      <c r="H785" s="91" t="s">
        <v>6897</v>
      </c>
      <c r="I785" s="91" t="s">
        <v>6898</v>
      </c>
      <c r="J785" s="91" t="s">
        <v>6899</v>
      </c>
      <c r="K785" s="91" t="s">
        <v>6900</v>
      </c>
      <c r="L785" s="91" t="s">
        <v>6901</v>
      </c>
    </row>
    <row r="786" spans="1:12" ht="12" customHeight="1" x14ac:dyDescent="0.3">
      <c r="A786" s="307" t="s">
        <v>6902</v>
      </c>
      <c r="B786" s="307"/>
      <c r="C786" s="307"/>
      <c r="D786" s="307" t="s">
        <v>6903</v>
      </c>
      <c r="E786" s="307"/>
      <c r="F786" s="307"/>
      <c r="G786" s="91" t="s">
        <v>6903</v>
      </c>
      <c r="H786" s="91" t="s">
        <v>6904</v>
      </c>
      <c r="I786" s="91" t="s">
        <v>6905</v>
      </c>
      <c r="J786" s="91" t="s">
        <v>6906</v>
      </c>
      <c r="K786" s="91" t="s">
        <v>6907</v>
      </c>
      <c r="L786" s="91" t="s">
        <v>6908</v>
      </c>
    </row>
    <row r="787" spans="1:12" ht="12" customHeight="1" x14ac:dyDescent="0.3">
      <c r="A787" s="307" t="s">
        <v>6909</v>
      </c>
      <c r="B787" s="307"/>
      <c r="C787" s="307"/>
      <c r="D787" s="307" t="s">
        <v>6910</v>
      </c>
      <c r="E787" s="307"/>
      <c r="F787" s="307"/>
      <c r="G787" s="91" t="s">
        <v>6910</v>
      </c>
      <c r="H787" s="91" t="s">
        <v>6911</v>
      </c>
      <c r="I787" s="91" t="s">
        <v>6912</v>
      </c>
      <c r="J787" s="91" t="s">
        <v>6913</v>
      </c>
      <c r="K787" s="91" t="s">
        <v>6914</v>
      </c>
      <c r="L787" s="91" t="s">
        <v>6915</v>
      </c>
    </row>
    <row r="788" spans="1:12" ht="12" customHeight="1" x14ac:dyDescent="0.3">
      <c r="A788" s="307" t="s">
        <v>6916</v>
      </c>
      <c r="B788" s="307"/>
      <c r="C788" s="307"/>
      <c r="D788" s="307" t="s">
        <v>6917</v>
      </c>
      <c r="E788" s="307"/>
      <c r="F788" s="307"/>
      <c r="G788" s="91" t="s">
        <v>6917</v>
      </c>
      <c r="H788" s="91" t="s">
        <v>6918</v>
      </c>
      <c r="I788" s="91" t="s">
        <v>6919</v>
      </c>
      <c r="J788" s="91" t="s">
        <v>6593</v>
      </c>
      <c r="K788" s="91" t="s">
        <v>6920</v>
      </c>
      <c r="L788" s="91" t="s">
        <v>6921</v>
      </c>
    </row>
    <row r="789" spans="1:12" ht="12" customHeight="1" x14ac:dyDescent="0.3">
      <c r="A789" s="307" t="s">
        <v>6922</v>
      </c>
      <c r="B789" s="307"/>
      <c r="C789" s="307"/>
      <c r="D789" s="307" t="s">
        <v>6923</v>
      </c>
      <c r="E789" s="307"/>
      <c r="F789" s="307"/>
      <c r="G789" s="91" t="s">
        <v>6923</v>
      </c>
      <c r="H789" s="91" t="s">
        <v>6924</v>
      </c>
      <c r="I789" s="91" t="s">
        <v>6925</v>
      </c>
      <c r="J789" s="91" t="s">
        <v>6926</v>
      </c>
      <c r="K789" s="91" t="s">
        <v>6927</v>
      </c>
      <c r="L789" s="91" t="s">
        <v>6928</v>
      </c>
    </row>
    <row r="790" spans="1:12" ht="12" customHeight="1" x14ac:dyDescent="0.3">
      <c r="A790" s="307" t="s">
        <v>6929</v>
      </c>
      <c r="B790" s="307"/>
      <c r="C790" s="307"/>
      <c r="D790" s="307" t="s">
        <v>6930</v>
      </c>
      <c r="E790" s="307"/>
      <c r="F790" s="307"/>
      <c r="G790" s="91" t="s">
        <v>6930</v>
      </c>
      <c r="H790" s="91" t="s">
        <v>6931</v>
      </c>
      <c r="I790" s="91" t="s">
        <v>6932</v>
      </c>
      <c r="J790" s="91" t="s">
        <v>6933</v>
      </c>
      <c r="K790" s="91" t="s">
        <v>6934</v>
      </c>
      <c r="L790" s="91" t="s">
        <v>6935</v>
      </c>
    </row>
    <row r="791" spans="1:12" ht="12" customHeight="1" x14ac:dyDescent="0.3">
      <c r="A791" s="307" t="s">
        <v>6936</v>
      </c>
      <c r="B791" s="307"/>
      <c r="C791" s="307"/>
      <c r="D791" s="307" t="s">
        <v>6937</v>
      </c>
      <c r="E791" s="307"/>
      <c r="F791" s="307"/>
      <c r="G791" s="91" t="s">
        <v>6937</v>
      </c>
      <c r="H791" s="91" t="s">
        <v>6938</v>
      </c>
      <c r="I791" s="91" t="s">
        <v>6939</v>
      </c>
      <c r="J791" s="91" t="s">
        <v>6940</v>
      </c>
      <c r="K791" s="91" t="s">
        <v>6941</v>
      </c>
      <c r="L791" s="91" t="s">
        <v>6942</v>
      </c>
    </row>
    <row r="792" spans="1:12" ht="12" customHeight="1" x14ac:dyDescent="0.3">
      <c r="A792" s="307" t="s">
        <v>6943</v>
      </c>
      <c r="B792" s="307"/>
      <c r="C792" s="307"/>
      <c r="D792" s="307" t="s">
        <v>6944</v>
      </c>
      <c r="E792" s="307"/>
      <c r="F792" s="307"/>
      <c r="G792" s="91" t="s">
        <v>6945</v>
      </c>
      <c r="H792" s="91" t="s">
        <v>6946</v>
      </c>
      <c r="I792" s="91" t="s">
        <v>6947</v>
      </c>
      <c r="J792" s="91" t="s">
        <v>6948</v>
      </c>
      <c r="K792" s="91" t="s">
        <v>6949</v>
      </c>
      <c r="L792" s="91" t="s">
        <v>6950</v>
      </c>
    </row>
    <row r="793" spans="1:12" ht="12" customHeight="1" x14ac:dyDescent="0.3">
      <c r="A793" s="307" t="s">
        <v>6951</v>
      </c>
      <c r="B793" s="307"/>
      <c r="C793" s="307"/>
      <c r="D793" s="307" t="s">
        <v>6952</v>
      </c>
      <c r="E793" s="307"/>
      <c r="F793" s="307"/>
      <c r="G793" s="91" t="s">
        <v>6952</v>
      </c>
      <c r="H793" s="91" t="s">
        <v>6953</v>
      </c>
      <c r="I793" s="91" t="s">
        <v>6954</v>
      </c>
      <c r="J793" s="91" t="s">
        <v>6955</v>
      </c>
      <c r="K793" s="91" t="s">
        <v>6956</v>
      </c>
      <c r="L793" s="91" t="s">
        <v>6957</v>
      </c>
    </row>
    <row r="794" spans="1:12" ht="12" customHeight="1" x14ac:dyDescent="0.3">
      <c r="A794" s="307" t="s">
        <v>6958</v>
      </c>
      <c r="B794" s="307"/>
      <c r="C794" s="307"/>
      <c r="D794" s="307" t="s">
        <v>6959</v>
      </c>
      <c r="E794" s="307"/>
      <c r="F794" s="307"/>
      <c r="G794" s="91" t="s">
        <v>6959</v>
      </c>
      <c r="H794" s="91" t="s">
        <v>6960</v>
      </c>
      <c r="I794" s="91" t="s">
        <v>6961</v>
      </c>
      <c r="J794" s="91" t="s">
        <v>6962</v>
      </c>
      <c r="K794" s="91" t="s">
        <v>6963</v>
      </c>
      <c r="L794" s="91" t="s">
        <v>6964</v>
      </c>
    </row>
    <row r="795" spans="1:12" ht="12" customHeight="1" x14ac:dyDescent="0.3">
      <c r="A795" s="307" t="s">
        <v>6965</v>
      </c>
      <c r="B795" s="307"/>
      <c r="C795" s="307"/>
      <c r="D795" s="307" t="s">
        <v>6966</v>
      </c>
      <c r="E795" s="307"/>
      <c r="F795" s="307"/>
      <c r="G795" s="91" t="s">
        <v>6966</v>
      </c>
      <c r="H795" s="91" t="s">
        <v>6967</v>
      </c>
      <c r="I795" s="91" t="s">
        <v>6968</v>
      </c>
      <c r="J795" s="91" t="s">
        <v>6969</v>
      </c>
      <c r="K795" s="91" t="s">
        <v>6970</v>
      </c>
      <c r="L795" s="91" t="s">
        <v>6971</v>
      </c>
    </row>
    <row r="796" spans="1:12" ht="12" customHeight="1" x14ac:dyDescent="0.3">
      <c r="A796" s="307" t="s">
        <v>6972</v>
      </c>
      <c r="B796" s="307"/>
      <c r="C796" s="307"/>
      <c r="D796" s="307" t="s">
        <v>6973</v>
      </c>
      <c r="E796" s="307"/>
      <c r="F796" s="307"/>
      <c r="G796" s="91" t="s">
        <v>6973</v>
      </c>
      <c r="H796" s="91" t="s">
        <v>6974</v>
      </c>
      <c r="I796" s="91" t="s">
        <v>6975</v>
      </c>
      <c r="J796" s="91" t="s">
        <v>6976</v>
      </c>
      <c r="K796" s="91" t="s">
        <v>6977</v>
      </c>
      <c r="L796" s="91" t="s">
        <v>6978</v>
      </c>
    </row>
    <row r="797" spans="1:12" ht="12" customHeight="1" x14ac:dyDescent="0.3">
      <c r="A797" s="307" t="s">
        <v>6979</v>
      </c>
      <c r="B797" s="307"/>
      <c r="C797" s="307"/>
      <c r="D797" s="307" t="s">
        <v>6980</v>
      </c>
      <c r="E797" s="307"/>
      <c r="F797" s="307"/>
      <c r="G797" s="91" t="s">
        <v>6980</v>
      </c>
      <c r="H797" s="91" t="s">
        <v>6981</v>
      </c>
      <c r="I797" s="91" t="s">
        <v>6982</v>
      </c>
      <c r="J797" s="91" t="s">
        <v>6983</v>
      </c>
      <c r="K797" s="91" t="s">
        <v>6984</v>
      </c>
      <c r="L797" s="91" t="s">
        <v>6985</v>
      </c>
    </row>
    <row r="798" spans="1:12" ht="12" customHeight="1" x14ac:dyDescent="0.3">
      <c r="A798" s="307" t="s">
        <v>6986</v>
      </c>
      <c r="B798" s="307"/>
      <c r="C798" s="307"/>
      <c r="D798" s="307" t="s">
        <v>6987</v>
      </c>
      <c r="E798" s="307"/>
      <c r="F798" s="307"/>
      <c r="G798" s="91" t="s">
        <v>6988</v>
      </c>
      <c r="H798" s="91" t="s">
        <v>6989</v>
      </c>
      <c r="I798" s="91" t="s">
        <v>5034</v>
      </c>
      <c r="J798" s="91" t="s">
        <v>6990</v>
      </c>
      <c r="K798" s="91" t="s">
        <v>6991</v>
      </c>
      <c r="L798" s="91" t="s">
        <v>6992</v>
      </c>
    </row>
    <row r="799" spans="1:12" ht="12" customHeight="1" x14ac:dyDescent="0.3">
      <c r="A799" s="307" t="s">
        <v>6993</v>
      </c>
      <c r="B799" s="307"/>
      <c r="C799" s="307"/>
      <c r="D799" s="307" t="s">
        <v>6994</v>
      </c>
      <c r="E799" s="307"/>
      <c r="F799" s="307"/>
      <c r="G799" s="91" t="s">
        <v>6994</v>
      </c>
      <c r="H799" s="91" t="s">
        <v>6995</v>
      </c>
      <c r="I799" s="91" t="s">
        <v>6996</v>
      </c>
      <c r="J799" s="91" t="s">
        <v>2301</v>
      </c>
      <c r="K799" s="91" t="s">
        <v>6997</v>
      </c>
      <c r="L799" s="91" t="s">
        <v>6998</v>
      </c>
    </row>
    <row r="800" spans="1:12" ht="12" customHeight="1" x14ac:dyDescent="0.3">
      <c r="A800" s="307" t="s">
        <v>6999</v>
      </c>
      <c r="B800" s="307"/>
      <c r="C800" s="307"/>
      <c r="D800" s="307" t="s">
        <v>7000</v>
      </c>
      <c r="E800" s="307"/>
      <c r="F800" s="307"/>
      <c r="G800" s="91" t="s">
        <v>7000</v>
      </c>
      <c r="H800" s="91" t="s">
        <v>3517</v>
      </c>
      <c r="I800" s="91" t="s">
        <v>7001</v>
      </c>
      <c r="J800" s="91" t="s">
        <v>7002</v>
      </c>
      <c r="K800" s="91" t="s">
        <v>7003</v>
      </c>
      <c r="L800" s="91" t="s">
        <v>7004</v>
      </c>
    </row>
    <row r="801" spans="1:12" ht="12" customHeight="1" x14ac:dyDescent="0.3">
      <c r="A801" s="307" t="s">
        <v>7005</v>
      </c>
      <c r="B801" s="307"/>
      <c r="C801" s="307"/>
      <c r="D801" s="307" t="s">
        <v>7006</v>
      </c>
      <c r="E801" s="307"/>
      <c r="F801" s="307"/>
      <c r="G801" s="91" t="s">
        <v>7006</v>
      </c>
      <c r="H801" s="91" t="s">
        <v>7007</v>
      </c>
      <c r="I801" s="91" t="s">
        <v>7008</v>
      </c>
      <c r="J801" s="91" t="s">
        <v>7009</v>
      </c>
      <c r="K801" s="91" t="s">
        <v>7010</v>
      </c>
      <c r="L801" s="91" t="s">
        <v>6782</v>
      </c>
    </row>
    <row r="802" spans="1:12" ht="12" customHeight="1" x14ac:dyDescent="0.3">
      <c r="A802" s="307" t="s">
        <v>7011</v>
      </c>
      <c r="B802" s="307"/>
      <c r="C802" s="307"/>
      <c r="D802" s="307" t="s">
        <v>7012</v>
      </c>
      <c r="E802" s="307"/>
      <c r="F802" s="307"/>
      <c r="G802" s="91" t="s">
        <v>7012</v>
      </c>
      <c r="H802" s="91" t="s">
        <v>7013</v>
      </c>
      <c r="I802" s="91" t="s">
        <v>7014</v>
      </c>
      <c r="J802" s="91" t="s">
        <v>7015</v>
      </c>
      <c r="K802" s="91" t="s">
        <v>7016</v>
      </c>
      <c r="L802" s="91" t="s">
        <v>7017</v>
      </c>
    </row>
    <row r="803" spans="1:12" ht="12" customHeight="1" x14ac:dyDescent="0.3">
      <c r="A803" s="307" t="s">
        <v>7018</v>
      </c>
      <c r="B803" s="307"/>
      <c r="C803" s="307"/>
      <c r="D803" s="307" t="s">
        <v>7019</v>
      </c>
      <c r="E803" s="307"/>
      <c r="F803" s="307"/>
      <c r="G803" s="91" t="s">
        <v>7019</v>
      </c>
      <c r="H803" s="91" t="s">
        <v>7020</v>
      </c>
      <c r="I803" s="91" t="s">
        <v>7021</v>
      </c>
      <c r="J803" s="91" t="s">
        <v>7022</v>
      </c>
      <c r="K803" s="91" t="s">
        <v>7023</v>
      </c>
      <c r="L803" s="91" t="s">
        <v>7024</v>
      </c>
    </row>
    <row r="804" spans="1:12" ht="12" customHeight="1" x14ac:dyDescent="0.3">
      <c r="A804" s="307" t="s">
        <v>7025</v>
      </c>
      <c r="B804" s="307"/>
      <c r="C804" s="307"/>
      <c r="D804" s="307" t="s">
        <v>7026</v>
      </c>
      <c r="E804" s="307"/>
      <c r="F804" s="307"/>
      <c r="G804" s="91" t="s">
        <v>7026</v>
      </c>
      <c r="H804" s="91" t="s">
        <v>7027</v>
      </c>
      <c r="I804" s="91" t="s">
        <v>7028</v>
      </c>
      <c r="J804" s="91" t="s">
        <v>7029</v>
      </c>
      <c r="K804" s="91" t="s">
        <v>7030</v>
      </c>
      <c r="L804" s="91" t="s">
        <v>7031</v>
      </c>
    </row>
    <row r="805" spans="1:12" ht="12" customHeight="1" x14ac:dyDescent="0.3">
      <c r="A805" s="307" t="s">
        <v>7032</v>
      </c>
      <c r="B805" s="307"/>
      <c r="C805" s="307"/>
      <c r="D805" s="307" t="s">
        <v>7033</v>
      </c>
      <c r="E805" s="307"/>
      <c r="F805" s="307"/>
      <c r="G805" s="91" t="s">
        <v>7033</v>
      </c>
      <c r="H805" s="91" t="s">
        <v>1386</v>
      </c>
      <c r="I805" s="91" t="s">
        <v>7034</v>
      </c>
      <c r="J805" s="91" t="s">
        <v>7035</v>
      </c>
      <c r="K805" s="91" t="s">
        <v>7036</v>
      </c>
      <c r="L805" s="91" t="s">
        <v>7037</v>
      </c>
    </row>
    <row r="806" spans="1:12" ht="12" customHeight="1" x14ac:dyDescent="0.3">
      <c r="A806" s="307" t="s">
        <v>7038</v>
      </c>
      <c r="B806" s="307"/>
      <c r="C806" s="307"/>
      <c r="D806" s="307" t="s">
        <v>7039</v>
      </c>
      <c r="E806" s="307"/>
      <c r="F806" s="307"/>
      <c r="G806" s="91" t="s">
        <v>7039</v>
      </c>
      <c r="H806" s="91" t="s">
        <v>7040</v>
      </c>
      <c r="I806" s="91" t="s">
        <v>7041</v>
      </c>
      <c r="J806" s="91" t="s">
        <v>7042</v>
      </c>
      <c r="K806" s="91" t="s">
        <v>7043</v>
      </c>
      <c r="L806" s="91" t="s">
        <v>7044</v>
      </c>
    </row>
    <row r="807" spans="1:12" ht="12" customHeight="1" x14ac:dyDescent="0.3">
      <c r="A807" s="307" t="s">
        <v>7045</v>
      </c>
      <c r="B807" s="307"/>
      <c r="C807" s="307"/>
      <c r="D807" s="307" t="s">
        <v>7046</v>
      </c>
      <c r="E807" s="307"/>
      <c r="F807" s="307"/>
      <c r="G807" s="91" t="s">
        <v>7046</v>
      </c>
      <c r="H807" s="91" t="s">
        <v>7047</v>
      </c>
      <c r="I807" s="91" t="s">
        <v>7048</v>
      </c>
      <c r="J807" s="91" t="s">
        <v>7049</v>
      </c>
      <c r="K807" s="91" t="s">
        <v>7050</v>
      </c>
      <c r="L807" s="91" t="s">
        <v>7051</v>
      </c>
    </row>
    <row r="808" spans="1:12" ht="12" customHeight="1" x14ac:dyDescent="0.3">
      <c r="A808" s="307" t="s">
        <v>7052</v>
      </c>
      <c r="B808" s="307"/>
      <c r="C808" s="307"/>
      <c r="D808" s="307" t="s">
        <v>7053</v>
      </c>
      <c r="E808" s="307"/>
      <c r="F808" s="307"/>
      <c r="G808" s="91" t="s">
        <v>7054</v>
      </c>
      <c r="H808" s="91" t="s">
        <v>7055</v>
      </c>
      <c r="I808" s="91" t="s">
        <v>7056</v>
      </c>
      <c r="J808" s="91" t="s">
        <v>7057</v>
      </c>
      <c r="K808" s="91" t="s">
        <v>7058</v>
      </c>
      <c r="L808" s="91" t="s">
        <v>7059</v>
      </c>
    </row>
    <row r="809" spans="1:12" ht="12" customHeight="1" x14ac:dyDescent="0.3">
      <c r="A809" s="307" t="s">
        <v>7060</v>
      </c>
      <c r="B809" s="307"/>
      <c r="C809" s="307"/>
      <c r="D809" s="307" t="s">
        <v>7061</v>
      </c>
      <c r="E809" s="307"/>
      <c r="F809" s="307"/>
      <c r="G809" s="91" t="s">
        <v>7061</v>
      </c>
      <c r="H809" s="91" t="s">
        <v>7062</v>
      </c>
      <c r="I809" s="91" t="s">
        <v>7063</v>
      </c>
      <c r="J809" s="91" t="s">
        <v>7064</v>
      </c>
      <c r="K809" s="91" t="s">
        <v>7065</v>
      </c>
      <c r="L809" s="91" t="s">
        <v>7066</v>
      </c>
    </row>
    <row r="810" spans="1:12" ht="12" customHeight="1" x14ac:dyDescent="0.3">
      <c r="A810" s="307" t="s">
        <v>7067</v>
      </c>
      <c r="B810" s="307"/>
      <c r="C810" s="307"/>
      <c r="D810" s="307" t="s">
        <v>7068</v>
      </c>
      <c r="E810" s="307"/>
      <c r="F810" s="307"/>
      <c r="G810" s="91" t="s">
        <v>7068</v>
      </c>
      <c r="H810" s="91" t="s">
        <v>7069</v>
      </c>
      <c r="I810" s="91" t="s">
        <v>7070</v>
      </c>
      <c r="J810" s="91" t="s">
        <v>7071</v>
      </c>
      <c r="K810" s="91" t="s">
        <v>7072</v>
      </c>
      <c r="L810" s="91" t="s">
        <v>7073</v>
      </c>
    </row>
    <row r="811" spans="1:12" ht="12" customHeight="1" x14ac:dyDescent="0.3">
      <c r="A811" s="307" t="s">
        <v>7074</v>
      </c>
      <c r="B811" s="307"/>
      <c r="C811" s="307"/>
      <c r="D811" s="307" t="s">
        <v>7075</v>
      </c>
      <c r="E811" s="307"/>
      <c r="F811" s="307"/>
      <c r="G811" s="91" t="s">
        <v>7076</v>
      </c>
      <c r="H811" s="91" t="s">
        <v>7077</v>
      </c>
      <c r="I811" s="91" t="s">
        <v>7078</v>
      </c>
      <c r="J811" s="91" t="s">
        <v>7079</v>
      </c>
      <c r="K811" s="91" t="s">
        <v>4158</v>
      </c>
      <c r="L811" s="91" t="s">
        <v>4239</v>
      </c>
    </row>
    <row r="812" spans="1:12" ht="12" customHeight="1" x14ac:dyDescent="0.3">
      <c r="A812" s="307" t="s">
        <v>7080</v>
      </c>
      <c r="B812" s="307"/>
      <c r="C812" s="307"/>
      <c r="D812" s="307" t="s">
        <v>7081</v>
      </c>
      <c r="E812" s="307"/>
      <c r="F812" s="307"/>
      <c r="G812" s="91" t="s">
        <v>7081</v>
      </c>
      <c r="H812" s="91" t="s">
        <v>7082</v>
      </c>
      <c r="I812" s="91" t="s">
        <v>7083</v>
      </c>
      <c r="J812" s="91" t="s">
        <v>7084</v>
      </c>
      <c r="K812" s="91" t="s">
        <v>7085</v>
      </c>
      <c r="L812" s="91" t="s">
        <v>7086</v>
      </c>
    </row>
    <row r="813" spans="1:12" ht="12" customHeight="1" x14ac:dyDescent="0.3">
      <c r="A813" s="307" t="s">
        <v>7087</v>
      </c>
      <c r="B813" s="307"/>
      <c r="C813" s="307"/>
      <c r="D813" s="307" t="s">
        <v>7088</v>
      </c>
      <c r="E813" s="307"/>
      <c r="F813" s="307"/>
      <c r="G813" s="91" t="s">
        <v>7088</v>
      </c>
      <c r="H813" s="91" t="s">
        <v>7089</v>
      </c>
      <c r="I813" s="91" t="s">
        <v>7090</v>
      </c>
      <c r="J813" s="91" t="s">
        <v>7091</v>
      </c>
      <c r="K813" s="91" t="s">
        <v>7092</v>
      </c>
      <c r="L813" s="91" t="s">
        <v>7093</v>
      </c>
    </row>
    <row r="814" spans="1:12" ht="12" customHeight="1" x14ac:dyDescent="0.3">
      <c r="A814" s="307" t="s">
        <v>7094</v>
      </c>
      <c r="B814" s="307"/>
      <c r="C814" s="307"/>
      <c r="D814" s="307" t="s">
        <v>7095</v>
      </c>
      <c r="E814" s="307"/>
      <c r="F814" s="307"/>
      <c r="G814" s="91" t="s">
        <v>7095</v>
      </c>
      <c r="H814" s="91" t="s">
        <v>7096</v>
      </c>
      <c r="I814" s="91" t="s">
        <v>7097</v>
      </c>
      <c r="J814" s="91" t="s">
        <v>7098</v>
      </c>
      <c r="K814" s="91" t="s">
        <v>7099</v>
      </c>
      <c r="L814" s="91" t="s">
        <v>2304</v>
      </c>
    </row>
    <row r="815" spans="1:12" ht="12" customHeight="1" x14ac:dyDescent="0.3">
      <c r="A815" s="307" t="s">
        <v>7100</v>
      </c>
      <c r="B815" s="307"/>
      <c r="C815" s="307"/>
      <c r="D815" s="307" t="s">
        <v>7101</v>
      </c>
      <c r="E815" s="307"/>
      <c r="F815" s="307"/>
      <c r="G815" s="91" t="s">
        <v>7101</v>
      </c>
      <c r="H815" s="91" t="s">
        <v>7102</v>
      </c>
      <c r="I815" s="91" t="s">
        <v>7103</v>
      </c>
      <c r="J815" s="91" t="s">
        <v>7104</v>
      </c>
      <c r="K815" s="91" t="s">
        <v>7105</v>
      </c>
      <c r="L815" s="91" t="s">
        <v>7106</v>
      </c>
    </row>
    <row r="816" spans="1:12" ht="12" customHeight="1" x14ac:dyDescent="0.3">
      <c r="A816" s="307" t="s">
        <v>7107</v>
      </c>
      <c r="B816" s="307"/>
      <c r="C816" s="307"/>
      <c r="D816" s="307" t="s">
        <v>7108</v>
      </c>
      <c r="E816" s="307"/>
      <c r="F816" s="307"/>
      <c r="G816" s="91" t="s">
        <v>7108</v>
      </c>
      <c r="H816" s="91" t="s">
        <v>7109</v>
      </c>
      <c r="I816" s="91" t="s">
        <v>7110</v>
      </c>
      <c r="J816" s="91" t="s">
        <v>7111</v>
      </c>
      <c r="K816" s="91" t="s">
        <v>7112</v>
      </c>
      <c r="L816" s="91" t="s">
        <v>7113</v>
      </c>
    </row>
    <row r="817" spans="1:12" ht="12" customHeight="1" x14ac:dyDescent="0.3">
      <c r="A817" s="307" t="s">
        <v>7114</v>
      </c>
      <c r="B817" s="307"/>
      <c r="C817" s="307"/>
      <c r="D817" s="307" t="s">
        <v>7115</v>
      </c>
      <c r="E817" s="307"/>
      <c r="F817" s="307"/>
      <c r="G817" s="91" t="s">
        <v>7115</v>
      </c>
      <c r="H817" s="91" t="s">
        <v>7116</v>
      </c>
      <c r="I817" s="91" t="s">
        <v>7117</v>
      </c>
      <c r="J817" s="91" t="s">
        <v>7118</v>
      </c>
      <c r="K817" s="91" t="s">
        <v>6265</v>
      </c>
      <c r="L817" s="91" t="s">
        <v>7119</v>
      </c>
    </row>
    <row r="818" spans="1:12" ht="12" customHeight="1" x14ac:dyDescent="0.3">
      <c r="A818" s="307" t="s">
        <v>7120</v>
      </c>
      <c r="B818" s="307"/>
      <c r="C818" s="307"/>
      <c r="D818" s="307" t="s">
        <v>7121</v>
      </c>
      <c r="E818" s="307"/>
      <c r="F818" s="307"/>
      <c r="G818" s="91" t="s">
        <v>7121</v>
      </c>
      <c r="H818" s="91" t="s">
        <v>7122</v>
      </c>
      <c r="I818" s="91" t="s">
        <v>7123</v>
      </c>
      <c r="J818" s="91" t="s">
        <v>7124</v>
      </c>
      <c r="K818" s="91" t="s">
        <v>7125</v>
      </c>
      <c r="L818" s="91" t="s">
        <v>7126</v>
      </c>
    </row>
    <row r="819" spans="1:12" ht="12" customHeight="1" x14ac:dyDescent="0.3">
      <c r="A819" s="307" t="s">
        <v>7127</v>
      </c>
      <c r="B819" s="307"/>
      <c r="C819" s="307"/>
      <c r="D819" s="307" t="s">
        <v>7128</v>
      </c>
      <c r="E819" s="307"/>
      <c r="F819" s="307"/>
      <c r="G819" s="91" t="s">
        <v>7128</v>
      </c>
      <c r="H819" s="91" t="s">
        <v>3477</v>
      </c>
      <c r="I819" s="91" t="s">
        <v>7129</v>
      </c>
      <c r="J819" s="91" t="s">
        <v>7130</v>
      </c>
      <c r="K819" s="91" t="s">
        <v>7131</v>
      </c>
      <c r="L819" s="91" t="s">
        <v>7132</v>
      </c>
    </row>
    <row r="820" spans="1:12" ht="12" customHeight="1" x14ac:dyDescent="0.3">
      <c r="A820" s="307" t="s">
        <v>7133</v>
      </c>
      <c r="B820" s="307"/>
      <c r="C820" s="307"/>
      <c r="D820" s="307" t="s">
        <v>7134</v>
      </c>
      <c r="E820" s="307"/>
      <c r="F820" s="307"/>
      <c r="G820" s="91" t="s">
        <v>7135</v>
      </c>
      <c r="H820" s="91" t="s">
        <v>7136</v>
      </c>
      <c r="I820" s="91" t="s">
        <v>7137</v>
      </c>
      <c r="J820" s="91" t="s">
        <v>7138</v>
      </c>
      <c r="K820" s="91" t="s">
        <v>7139</v>
      </c>
      <c r="L820" s="91" t="s">
        <v>7140</v>
      </c>
    </row>
    <row r="821" spans="1:12" ht="12" customHeight="1" x14ac:dyDescent="0.3">
      <c r="A821" s="307" t="s">
        <v>7141</v>
      </c>
      <c r="B821" s="307"/>
      <c r="C821" s="307"/>
      <c r="D821" s="307" t="s">
        <v>7142</v>
      </c>
      <c r="E821" s="307"/>
      <c r="F821" s="307"/>
      <c r="G821" s="91" t="s">
        <v>7142</v>
      </c>
      <c r="H821" s="91" t="s">
        <v>7143</v>
      </c>
      <c r="I821" s="91" t="s">
        <v>7144</v>
      </c>
      <c r="J821" s="91" t="s">
        <v>7145</v>
      </c>
      <c r="K821" s="91" t="s">
        <v>7146</v>
      </c>
      <c r="L821" s="91" t="s">
        <v>5095</v>
      </c>
    </row>
    <row r="822" spans="1:12" ht="12" customHeight="1" x14ac:dyDescent="0.3">
      <c r="A822" s="307" t="s">
        <v>7147</v>
      </c>
      <c r="B822" s="307"/>
      <c r="C822" s="307"/>
      <c r="D822" s="307" t="s">
        <v>5842</v>
      </c>
      <c r="E822" s="307"/>
      <c r="F822" s="307"/>
      <c r="G822" s="91" t="s">
        <v>5842</v>
      </c>
      <c r="H822" s="91" t="s">
        <v>7148</v>
      </c>
      <c r="I822" s="91" t="s">
        <v>7149</v>
      </c>
      <c r="J822" s="91" t="s">
        <v>7150</v>
      </c>
      <c r="K822" s="91" t="s">
        <v>7151</v>
      </c>
      <c r="L822" s="91" t="s">
        <v>7152</v>
      </c>
    </row>
    <row r="823" spans="1:12" ht="12" customHeight="1" x14ac:dyDescent="0.3">
      <c r="A823" s="307" t="s">
        <v>7153</v>
      </c>
      <c r="B823" s="307"/>
      <c r="C823" s="307"/>
      <c r="D823" s="307" t="s">
        <v>7154</v>
      </c>
      <c r="E823" s="307"/>
      <c r="F823" s="307"/>
      <c r="G823" s="91" t="s">
        <v>7154</v>
      </c>
      <c r="H823" s="91" t="s">
        <v>7155</v>
      </c>
      <c r="I823" s="91" t="s">
        <v>7156</v>
      </c>
      <c r="J823" s="91" t="s">
        <v>7157</v>
      </c>
      <c r="K823" s="91" t="s">
        <v>2419</v>
      </c>
      <c r="L823" s="91" t="s">
        <v>7158</v>
      </c>
    </row>
    <row r="824" spans="1:12" ht="12" customHeight="1" x14ac:dyDescent="0.3">
      <c r="A824" s="307" t="s">
        <v>7159</v>
      </c>
      <c r="B824" s="307"/>
      <c r="C824" s="307"/>
      <c r="D824" s="307" t="s">
        <v>7160</v>
      </c>
      <c r="E824" s="307"/>
      <c r="F824" s="307"/>
      <c r="G824" s="91" t="s">
        <v>7160</v>
      </c>
      <c r="H824" s="91" t="s">
        <v>7161</v>
      </c>
      <c r="I824" s="91" t="s">
        <v>7162</v>
      </c>
      <c r="J824" s="91" t="s">
        <v>7163</v>
      </c>
      <c r="K824" s="91" t="s">
        <v>7164</v>
      </c>
      <c r="L824" s="91" t="s">
        <v>7165</v>
      </c>
    </row>
    <row r="825" spans="1:12" ht="12" customHeight="1" x14ac:dyDescent="0.3">
      <c r="A825" s="307" t="s">
        <v>7166</v>
      </c>
      <c r="B825" s="307"/>
      <c r="C825" s="307"/>
      <c r="D825" s="307" t="s">
        <v>7108</v>
      </c>
      <c r="E825" s="307"/>
      <c r="F825" s="307"/>
      <c r="G825" s="91" t="s">
        <v>7108</v>
      </c>
      <c r="H825" s="91" t="s">
        <v>6487</v>
      </c>
      <c r="I825" s="91" t="s">
        <v>7167</v>
      </c>
      <c r="J825" s="91" t="s">
        <v>2658</v>
      </c>
      <c r="K825" s="91" t="s">
        <v>7168</v>
      </c>
      <c r="L825" s="91" t="s">
        <v>7169</v>
      </c>
    </row>
    <row r="826" spans="1:12" ht="12" customHeight="1" x14ac:dyDescent="0.3">
      <c r="A826" s="307" t="s">
        <v>7170</v>
      </c>
      <c r="B826" s="307"/>
      <c r="C826" s="307"/>
      <c r="D826" s="307" t="s">
        <v>7171</v>
      </c>
      <c r="E826" s="307"/>
      <c r="F826" s="307"/>
      <c r="G826" s="91" t="s">
        <v>7171</v>
      </c>
      <c r="H826" s="91" t="s">
        <v>7172</v>
      </c>
      <c r="I826" s="91" t="s">
        <v>7173</v>
      </c>
      <c r="J826" s="91" t="s">
        <v>7174</v>
      </c>
      <c r="K826" s="91" t="s">
        <v>7175</v>
      </c>
      <c r="L826" s="91" t="s">
        <v>7176</v>
      </c>
    </row>
    <row r="827" spans="1:12" ht="12" customHeight="1" x14ac:dyDescent="0.3">
      <c r="A827" s="307" t="s">
        <v>7177</v>
      </c>
      <c r="B827" s="307"/>
      <c r="C827" s="307"/>
      <c r="D827" s="307" t="s">
        <v>7178</v>
      </c>
      <c r="E827" s="307"/>
      <c r="F827" s="307"/>
      <c r="G827" s="91" t="s">
        <v>7178</v>
      </c>
      <c r="H827" s="91" t="s">
        <v>7179</v>
      </c>
      <c r="I827" s="91" t="s">
        <v>7180</v>
      </c>
      <c r="J827" s="91" t="s">
        <v>7181</v>
      </c>
      <c r="K827" s="91" t="s">
        <v>7182</v>
      </c>
      <c r="L827" s="91" t="s">
        <v>7183</v>
      </c>
    </row>
    <row r="828" spans="1:12" ht="12" customHeight="1" x14ac:dyDescent="0.3">
      <c r="A828" s="307" t="s">
        <v>7184</v>
      </c>
      <c r="B828" s="307"/>
      <c r="C828" s="307"/>
      <c r="D828" s="307" t="s">
        <v>7185</v>
      </c>
      <c r="E828" s="307"/>
      <c r="F828" s="307"/>
      <c r="G828" s="91" t="s">
        <v>7185</v>
      </c>
      <c r="H828" s="91" t="s">
        <v>7186</v>
      </c>
      <c r="I828" s="91" t="s">
        <v>7187</v>
      </c>
      <c r="J828" s="91" t="s">
        <v>7188</v>
      </c>
      <c r="K828" s="91" t="s">
        <v>7189</v>
      </c>
      <c r="L828" s="91" t="s">
        <v>7190</v>
      </c>
    </row>
    <row r="829" spans="1:12" ht="12" customHeight="1" x14ac:dyDescent="0.3">
      <c r="A829" s="307" t="s">
        <v>7191</v>
      </c>
      <c r="B829" s="307"/>
      <c r="C829" s="307"/>
      <c r="D829" s="307" t="s">
        <v>7192</v>
      </c>
      <c r="E829" s="307"/>
      <c r="F829" s="307"/>
      <c r="G829" s="91" t="s">
        <v>7192</v>
      </c>
      <c r="H829" s="91" t="s">
        <v>7193</v>
      </c>
      <c r="I829" s="91" t="s">
        <v>7194</v>
      </c>
      <c r="J829" s="91" t="s">
        <v>7195</v>
      </c>
      <c r="K829" s="91" t="s">
        <v>7196</v>
      </c>
      <c r="L829" s="91" t="s">
        <v>7197</v>
      </c>
    </row>
    <row r="830" spans="1:12" ht="12" customHeight="1" x14ac:dyDescent="0.3">
      <c r="A830" s="307" t="s">
        <v>7198</v>
      </c>
      <c r="B830" s="307"/>
      <c r="C830" s="307"/>
      <c r="D830" s="307" t="s">
        <v>7199</v>
      </c>
      <c r="E830" s="307"/>
      <c r="F830" s="307"/>
      <c r="G830" s="91" t="s">
        <v>7199</v>
      </c>
      <c r="H830" s="91" t="s">
        <v>7200</v>
      </c>
      <c r="I830" s="91" t="s">
        <v>7201</v>
      </c>
      <c r="J830" s="91" t="s">
        <v>7202</v>
      </c>
      <c r="K830" s="91" t="s">
        <v>7203</v>
      </c>
      <c r="L830" s="91" t="s">
        <v>7204</v>
      </c>
    </row>
    <row r="831" spans="1:12" ht="12" customHeight="1" x14ac:dyDescent="0.3">
      <c r="A831" s="307" t="s">
        <v>7205</v>
      </c>
      <c r="B831" s="307"/>
      <c r="C831" s="307"/>
      <c r="D831" s="307" t="s">
        <v>7206</v>
      </c>
      <c r="E831" s="307"/>
      <c r="F831" s="307"/>
      <c r="G831" s="91" t="s">
        <v>7206</v>
      </c>
      <c r="H831" s="91" t="s">
        <v>5232</v>
      </c>
      <c r="I831" s="91" t="s">
        <v>7207</v>
      </c>
      <c r="J831" s="91" t="s">
        <v>7208</v>
      </c>
      <c r="K831" s="91" t="s">
        <v>7209</v>
      </c>
      <c r="L831" s="91" t="s">
        <v>7210</v>
      </c>
    </row>
    <row r="832" spans="1:12" ht="12" customHeight="1" x14ac:dyDescent="0.3">
      <c r="A832" s="307" t="s">
        <v>7211</v>
      </c>
      <c r="B832" s="307"/>
      <c r="C832" s="307"/>
      <c r="D832" s="307" t="s">
        <v>7212</v>
      </c>
      <c r="E832" s="307"/>
      <c r="F832" s="307"/>
      <c r="G832" s="91" t="s">
        <v>7213</v>
      </c>
      <c r="H832" s="91" t="s">
        <v>2868</v>
      </c>
      <c r="I832" s="91" t="s">
        <v>7214</v>
      </c>
      <c r="J832" s="91" t="s">
        <v>7215</v>
      </c>
      <c r="K832" s="91" t="s">
        <v>7216</v>
      </c>
      <c r="L832" s="91" t="s">
        <v>7217</v>
      </c>
    </row>
    <row r="833" spans="1:12" ht="12" customHeight="1" x14ac:dyDescent="0.3">
      <c r="A833" s="307" t="s">
        <v>7218</v>
      </c>
      <c r="B833" s="307"/>
      <c r="C833" s="307"/>
      <c r="D833" s="307" t="s">
        <v>7219</v>
      </c>
      <c r="E833" s="307"/>
      <c r="F833" s="307"/>
      <c r="G833" s="91" t="s">
        <v>7219</v>
      </c>
      <c r="H833" s="91" t="s">
        <v>7220</v>
      </c>
      <c r="I833" s="91" t="s">
        <v>7221</v>
      </c>
      <c r="J833" s="91" t="s">
        <v>7222</v>
      </c>
      <c r="K833" s="91" t="s">
        <v>7223</v>
      </c>
      <c r="L833" s="91" t="s">
        <v>7224</v>
      </c>
    </row>
    <row r="834" spans="1:12" ht="12" customHeight="1" x14ac:dyDescent="0.3">
      <c r="A834" s="307" t="s">
        <v>7225</v>
      </c>
      <c r="B834" s="307"/>
      <c r="C834" s="307"/>
      <c r="D834" s="307" t="s">
        <v>7226</v>
      </c>
      <c r="E834" s="307"/>
      <c r="F834" s="307"/>
      <c r="G834" s="91" t="s">
        <v>7226</v>
      </c>
      <c r="H834" s="91" t="s">
        <v>7227</v>
      </c>
      <c r="I834" s="91" t="s">
        <v>7228</v>
      </c>
      <c r="J834" s="91" t="s">
        <v>7229</v>
      </c>
      <c r="K834" s="91" t="s">
        <v>7230</v>
      </c>
      <c r="L834" s="91" t="s">
        <v>7231</v>
      </c>
    </row>
    <row r="835" spans="1:12" ht="12" customHeight="1" x14ac:dyDescent="0.3">
      <c r="A835" s="307" t="s">
        <v>7232</v>
      </c>
      <c r="B835" s="307"/>
      <c r="C835" s="307"/>
      <c r="D835" s="307" t="s">
        <v>7233</v>
      </c>
      <c r="E835" s="307"/>
      <c r="F835" s="307"/>
      <c r="G835" s="91" t="s">
        <v>7233</v>
      </c>
      <c r="H835" s="91" t="s">
        <v>7234</v>
      </c>
      <c r="I835" s="91" t="s">
        <v>7235</v>
      </c>
      <c r="J835" s="91" t="s">
        <v>7236</v>
      </c>
      <c r="K835" s="91" t="s">
        <v>6061</v>
      </c>
      <c r="L835" s="91" t="s">
        <v>7237</v>
      </c>
    </row>
    <row r="836" spans="1:12" ht="12" customHeight="1" x14ac:dyDescent="0.3">
      <c r="A836" s="307" t="s">
        <v>7238</v>
      </c>
      <c r="B836" s="307"/>
      <c r="C836" s="307"/>
      <c r="D836" s="307" t="s">
        <v>7239</v>
      </c>
      <c r="E836" s="307"/>
      <c r="F836" s="307"/>
      <c r="G836" s="91" t="s">
        <v>7239</v>
      </c>
      <c r="H836" s="91" t="s">
        <v>7240</v>
      </c>
      <c r="I836" s="91" t="s">
        <v>7241</v>
      </c>
      <c r="J836" s="91" t="s">
        <v>7242</v>
      </c>
      <c r="K836" s="91" t="s">
        <v>7243</v>
      </c>
      <c r="L836" s="91" t="s">
        <v>7244</v>
      </c>
    </row>
    <row r="837" spans="1:12" ht="12" customHeight="1" x14ac:dyDescent="0.3">
      <c r="A837" s="307" t="s">
        <v>7245</v>
      </c>
      <c r="B837" s="307"/>
      <c r="C837" s="307"/>
      <c r="D837" s="307" t="s">
        <v>2394</v>
      </c>
      <c r="E837" s="307"/>
      <c r="F837" s="307"/>
      <c r="G837" s="91" t="s">
        <v>2394</v>
      </c>
      <c r="H837" s="91" t="s">
        <v>7246</v>
      </c>
      <c r="I837" s="91" t="s">
        <v>7247</v>
      </c>
      <c r="J837" s="91" t="s">
        <v>7248</v>
      </c>
      <c r="K837" s="91" t="s">
        <v>7249</v>
      </c>
      <c r="L837" s="91" t="s">
        <v>7250</v>
      </c>
    </row>
    <row r="838" spans="1:12" ht="12" customHeight="1" x14ac:dyDescent="0.3">
      <c r="A838" s="307" t="s">
        <v>7251</v>
      </c>
      <c r="B838" s="307"/>
      <c r="C838" s="307"/>
      <c r="D838" s="307" t="s">
        <v>7252</v>
      </c>
      <c r="E838" s="307"/>
      <c r="F838" s="307"/>
      <c r="G838" s="91" t="s">
        <v>7253</v>
      </c>
      <c r="H838" s="91" t="s">
        <v>7254</v>
      </c>
      <c r="I838" s="91" t="s">
        <v>7255</v>
      </c>
      <c r="J838" s="91" t="s">
        <v>7256</v>
      </c>
      <c r="K838" s="91" t="s">
        <v>7257</v>
      </c>
      <c r="L838" s="91" t="s">
        <v>7258</v>
      </c>
    </row>
    <row r="839" spans="1:12" ht="12" customHeight="1" x14ac:dyDescent="0.3">
      <c r="A839" s="307" t="s">
        <v>7259</v>
      </c>
      <c r="B839" s="307"/>
      <c r="C839" s="307"/>
      <c r="D839" s="307" t="s">
        <v>7260</v>
      </c>
      <c r="E839" s="307"/>
      <c r="F839" s="307"/>
      <c r="G839" s="91" t="s">
        <v>7260</v>
      </c>
      <c r="H839" s="91" t="s">
        <v>7261</v>
      </c>
      <c r="I839" s="91" t="s">
        <v>7262</v>
      </c>
      <c r="J839" s="91" t="s">
        <v>7263</v>
      </c>
      <c r="K839" s="91" t="s">
        <v>7264</v>
      </c>
      <c r="L839" s="91" t="s">
        <v>7265</v>
      </c>
    </row>
    <row r="840" spans="1:12" ht="12" customHeight="1" x14ac:dyDescent="0.3">
      <c r="A840" s="307" t="s">
        <v>7266</v>
      </c>
      <c r="B840" s="307"/>
      <c r="C840" s="307"/>
      <c r="D840" s="307" t="s">
        <v>7267</v>
      </c>
      <c r="E840" s="307"/>
      <c r="F840" s="307"/>
      <c r="G840" s="91" t="s">
        <v>7267</v>
      </c>
      <c r="H840" s="91" t="s">
        <v>7268</v>
      </c>
      <c r="I840" s="91" t="s">
        <v>7269</v>
      </c>
      <c r="J840" s="91" t="s">
        <v>7270</v>
      </c>
      <c r="K840" s="91" t="s">
        <v>5610</v>
      </c>
      <c r="L840" s="91" t="s">
        <v>7271</v>
      </c>
    </row>
    <row r="841" spans="1:12" ht="12" customHeight="1" x14ac:dyDescent="0.3">
      <c r="A841" s="307" t="s">
        <v>7272</v>
      </c>
      <c r="B841" s="307"/>
      <c r="C841" s="307"/>
      <c r="D841" s="307" t="s">
        <v>7273</v>
      </c>
      <c r="E841" s="307"/>
      <c r="F841" s="307"/>
      <c r="G841" s="91" t="s">
        <v>7274</v>
      </c>
      <c r="H841" s="91" t="s">
        <v>7275</v>
      </c>
      <c r="I841" s="91" t="s">
        <v>7276</v>
      </c>
      <c r="J841" s="91" t="s">
        <v>1963</v>
      </c>
      <c r="K841" s="91" t="s">
        <v>7277</v>
      </c>
      <c r="L841" s="91" t="s">
        <v>7278</v>
      </c>
    </row>
    <row r="842" spans="1:12" ht="12" customHeight="1" x14ac:dyDescent="0.3">
      <c r="A842" s="307" t="s">
        <v>7279</v>
      </c>
      <c r="B842" s="307"/>
      <c r="C842" s="307"/>
      <c r="D842" s="307" t="s">
        <v>7280</v>
      </c>
      <c r="E842" s="307"/>
      <c r="F842" s="307"/>
      <c r="G842" s="91" t="s">
        <v>7280</v>
      </c>
      <c r="H842" s="91" t="s">
        <v>7281</v>
      </c>
      <c r="I842" s="91" t="s">
        <v>7282</v>
      </c>
      <c r="J842" s="91" t="s">
        <v>7283</v>
      </c>
      <c r="K842" s="91" t="s">
        <v>7284</v>
      </c>
      <c r="L842" s="91" t="s">
        <v>7285</v>
      </c>
    </row>
    <row r="843" spans="1:12" ht="12" customHeight="1" x14ac:dyDescent="0.3">
      <c r="A843" s="307" t="s">
        <v>7286</v>
      </c>
      <c r="B843" s="307"/>
      <c r="C843" s="307"/>
      <c r="D843" s="307" t="s">
        <v>7287</v>
      </c>
      <c r="E843" s="307"/>
      <c r="F843" s="307"/>
      <c r="G843" s="91" t="s">
        <v>7287</v>
      </c>
      <c r="H843" s="91" t="s">
        <v>7288</v>
      </c>
      <c r="I843" s="91" t="s">
        <v>7289</v>
      </c>
      <c r="J843" s="91" t="s">
        <v>3461</v>
      </c>
      <c r="K843" s="91" t="s">
        <v>7290</v>
      </c>
      <c r="L843" s="91" t="s">
        <v>7291</v>
      </c>
    </row>
    <row r="844" spans="1:12" ht="12" customHeight="1" x14ac:dyDescent="0.3">
      <c r="A844" s="307" t="s">
        <v>7292</v>
      </c>
      <c r="B844" s="307"/>
      <c r="C844" s="307"/>
      <c r="D844" s="307" t="s">
        <v>7293</v>
      </c>
      <c r="E844" s="307"/>
      <c r="F844" s="307"/>
      <c r="G844" s="91" t="s">
        <v>7293</v>
      </c>
      <c r="H844" s="91" t="s">
        <v>5764</v>
      </c>
      <c r="I844" s="91" t="s">
        <v>7294</v>
      </c>
      <c r="J844" s="91" t="s">
        <v>7295</v>
      </c>
      <c r="K844" s="91" t="s">
        <v>7296</v>
      </c>
      <c r="L844" s="91" t="s">
        <v>7297</v>
      </c>
    </row>
    <row r="845" spans="1:12" ht="12" customHeight="1" x14ac:dyDescent="0.3">
      <c r="A845" s="307" t="s">
        <v>7298</v>
      </c>
      <c r="B845" s="307"/>
      <c r="C845" s="307"/>
      <c r="D845" s="307" t="s">
        <v>7299</v>
      </c>
      <c r="E845" s="307"/>
      <c r="F845" s="307"/>
      <c r="G845" s="91" t="s">
        <v>7299</v>
      </c>
      <c r="H845" s="91" t="s">
        <v>7300</v>
      </c>
      <c r="I845" s="91" t="s">
        <v>7301</v>
      </c>
      <c r="J845" s="91" t="s">
        <v>7302</v>
      </c>
      <c r="K845" s="91" t="s">
        <v>7303</v>
      </c>
      <c r="L845" s="91" t="s">
        <v>7304</v>
      </c>
    </row>
    <row r="846" spans="1:12" ht="12" customHeight="1" x14ac:dyDescent="0.3">
      <c r="A846" s="307" t="s">
        <v>7305</v>
      </c>
      <c r="B846" s="307"/>
      <c r="C846" s="307"/>
      <c r="D846" s="307" t="s">
        <v>7306</v>
      </c>
      <c r="E846" s="307"/>
      <c r="F846" s="307"/>
      <c r="G846" s="91" t="s">
        <v>7306</v>
      </c>
      <c r="H846" s="91" t="s">
        <v>4731</v>
      </c>
      <c r="I846" s="91" t="s">
        <v>7307</v>
      </c>
      <c r="J846" s="91" t="s">
        <v>7308</v>
      </c>
      <c r="K846" s="91" t="s">
        <v>7309</v>
      </c>
      <c r="L846" s="91" t="s">
        <v>7310</v>
      </c>
    </row>
    <row r="847" spans="1:12" ht="12" customHeight="1" x14ac:dyDescent="0.3">
      <c r="A847" s="307" t="s">
        <v>7311</v>
      </c>
      <c r="B847" s="307"/>
      <c r="C847" s="307"/>
      <c r="D847" s="307" t="s">
        <v>7312</v>
      </c>
      <c r="E847" s="307"/>
      <c r="F847" s="307"/>
      <c r="G847" s="91" t="s">
        <v>7312</v>
      </c>
      <c r="H847" s="91" t="s">
        <v>7313</v>
      </c>
      <c r="I847" s="91" t="s">
        <v>7314</v>
      </c>
      <c r="J847" s="91" t="s">
        <v>7315</v>
      </c>
      <c r="K847" s="91" t="s">
        <v>7316</v>
      </c>
      <c r="L847" s="91" t="s">
        <v>7317</v>
      </c>
    </row>
    <row r="848" spans="1:12" ht="12" customHeight="1" x14ac:dyDescent="0.3">
      <c r="A848" s="307" t="s">
        <v>7318</v>
      </c>
      <c r="B848" s="307"/>
      <c r="C848" s="307"/>
      <c r="D848" s="307" t="s">
        <v>7319</v>
      </c>
      <c r="E848" s="307"/>
      <c r="F848" s="307"/>
      <c r="G848" s="91" t="s">
        <v>7319</v>
      </c>
      <c r="H848" s="91" t="s">
        <v>7320</v>
      </c>
      <c r="I848" s="91" t="s">
        <v>7321</v>
      </c>
      <c r="J848" s="91" t="s">
        <v>7322</v>
      </c>
      <c r="K848" s="91" t="s">
        <v>7323</v>
      </c>
      <c r="L848" s="91" t="s">
        <v>7324</v>
      </c>
    </row>
    <row r="849" spans="1:12" ht="12" customHeight="1" x14ac:dyDescent="0.3">
      <c r="A849" s="307" t="s">
        <v>7325</v>
      </c>
      <c r="B849" s="307"/>
      <c r="C849" s="307"/>
      <c r="D849" s="307" t="s">
        <v>4499</v>
      </c>
      <c r="E849" s="307"/>
      <c r="F849" s="307"/>
      <c r="G849" s="91" t="s">
        <v>4499</v>
      </c>
      <c r="H849" s="91" t="s">
        <v>7326</v>
      </c>
      <c r="I849" s="91" t="s">
        <v>7327</v>
      </c>
      <c r="J849" s="91" t="s">
        <v>4768</v>
      </c>
      <c r="K849" s="91" t="s">
        <v>7328</v>
      </c>
      <c r="L849" s="91" t="s">
        <v>7329</v>
      </c>
    </row>
    <row r="850" spans="1:12" ht="12" customHeight="1" x14ac:dyDescent="0.3">
      <c r="A850" s="307" t="s">
        <v>7330</v>
      </c>
      <c r="B850" s="307"/>
      <c r="C850" s="307"/>
      <c r="D850" s="307" t="s">
        <v>7331</v>
      </c>
      <c r="E850" s="307"/>
      <c r="F850" s="307"/>
      <c r="G850" s="91" t="s">
        <v>7331</v>
      </c>
      <c r="H850" s="91" t="s">
        <v>7332</v>
      </c>
      <c r="I850" s="91" t="s">
        <v>3312</v>
      </c>
      <c r="J850" s="91" t="s">
        <v>7333</v>
      </c>
      <c r="K850" s="91" t="s">
        <v>7334</v>
      </c>
      <c r="L850" s="91" t="s">
        <v>7335</v>
      </c>
    </row>
    <row r="851" spans="1:12" ht="12" customHeight="1" x14ac:dyDescent="0.3">
      <c r="A851" s="307" t="s">
        <v>7336</v>
      </c>
      <c r="B851" s="307"/>
      <c r="C851" s="307"/>
      <c r="D851" s="307" t="s">
        <v>7337</v>
      </c>
      <c r="E851" s="307"/>
      <c r="F851" s="307"/>
      <c r="G851" s="91" t="s">
        <v>7337</v>
      </c>
      <c r="H851" s="91" t="s">
        <v>7338</v>
      </c>
      <c r="I851" s="91" t="s">
        <v>7339</v>
      </c>
      <c r="J851" s="91" t="s">
        <v>7340</v>
      </c>
      <c r="K851" s="91" t="s">
        <v>7341</v>
      </c>
      <c r="L851" s="91" t="s">
        <v>7342</v>
      </c>
    </row>
    <row r="852" spans="1:12" ht="12" customHeight="1" x14ac:dyDescent="0.3">
      <c r="A852" s="307" t="s">
        <v>7343</v>
      </c>
      <c r="B852" s="307"/>
      <c r="C852" s="307"/>
      <c r="D852" s="307" t="s">
        <v>7344</v>
      </c>
      <c r="E852" s="307"/>
      <c r="F852" s="307"/>
      <c r="G852" s="91" t="s">
        <v>7344</v>
      </c>
      <c r="H852" s="91" t="s">
        <v>7345</v>
      </c>
      <c r="I852" s="91" t="s">
        <v>7346</v>
      </c>
      <c r="J852" s="91" t="s">
        <v>7347</v>
      </c>
      <c r="K852" s="91" t="s">
        <v>7348</v>
      </c>
      <c r="L852" s="91" t="s">
        <v>7349</v>
      </c>
    </row>
    <row r="853" spans="1:12" ht="12" customHeight="1" x14ac:dyDescent="0.3">
      <c r="A853" s="307" t="s">
        <v>7350</v>
      </c>
      <c r="B853" s="307"/>
      <c r="C853" s="307"/>
      <c r="D853" s="307" t="s">
        <v>7351</v>
      </c>
      <c r="E853" s="307"/>
      <c r="F853" s="307"/>
      <c r="G853" s="91" t="s">
        <v>7351</v>
      </c>
      <c r="H853" s="91" t="s">
        <v>7352</v>
      </c>
      <c r="I853" s="91" t="s">
        <v>7353</v>
      </c>
      <c r="J853" s="91" t="s">
        <v>7354</v>
      </c>
      <c r="K853" s="91" t="s">
        <v>7355</v>
      </c>
      <c r="L853" s="91" t="s">
        <v>7356</v>
      </c>
    </row>
    <row r="854" spans="1:12" ht="12" customHeight="1" x14ac:dyDescent="0.3">
      <c r="A854" s="307" t="s">
        <v>7357</v>
      </c>
      <c r="B854" s="307"/>
      <c r="C854" s="307"/>
      <c r="D854" s="307" t="s">
        <v>4654</v>
      </c>
      <c r="E854" s="307"/>
      <c r="F854" s="307"/>
      <c r="G854" s="91" t="s">
        <v>4654</v>
      </c>
      <c r="H854" s="91" t="s">
        <v>7358</v>
      </c>
      <c r="I854" s="91" t="s">
        <v>7359</v>
      </c>
      <c r="J854" s="91" t="s">
        <v>7360</v>
      </c>
      <c r="K854" s="91" t="s">
        <v>7361</v>
      </c>
      <c r="L854" s="91" t="s">
        <v>2570</v>
      </c>
    </row>
    <row r="855" spans="1:12" ht="12" customHeight="1" x14ac:dyDescent="0.3">
      <c r="A855" s="307" t="s">
        <v>7362</v>
      </c>
      <c r="B855" s="307"/>
      <c r="C855" s="307"/>
      <c r="D855" s="307" t="s">
        <v>7363</v>
      </c>
      <c r="E855" s="307"/>
      <c r="F855" s="307"/>
      <c r="G855" s="91" t="s">
        <v>7363</v>
      </c>
      <c r="H855" s="91" t="s">
        <v>7364</v>
      </c>
      <c r="I855" s="91" t="s">
        <v>7365</v>
      </c>
      <c r="J855" s="91" t="s">
        <v>7366</v>
      </c>
      <c r="K855" s="91" t="s">
        <v>7367</v>
      </c>
      <c r="L855" s="91" t="s">
        <v>7368</v>
      </c>
    </row>
    <row r="856" spans="1:12" ht="12" customHeight="1" x14ac:dyDescent="0.3">
      <c r="A856" s="307" t="s">
        <v>7369</v>
      </c>
      <c r="B856" s="307"/>
      <c r="C856" s="307"/>
      <c r="D856" s="307" t="s">
        <v>7370</v>
      </c>
      <c r="E856" s="307"/>
      <c r="F856" s="307"/>
      <c r="G856" s="91" t="s">
        <v>7370</v>
      </c>
      <c r="H856" s="91" t="s">
        <v>7371</v>
      </c>
      <c r="I856" s="91" t="s">
        <v>7372</v>
      </c>
      <c r="J856" s="91" t="s">
        <v>7373</v>
      </c>
      <c r="K856" s="91" t="s">
        <v>3314</v>
      </c>
      <c r="L856" s="91" t="s">
        <v>7374</v>
      </c>
    </row>
    <row r="857" spans="1:12" ht="12" customHeight="1" x14ac:dyDescent="0.3">
      <c r="A857" s="307" t="s">
        <v>7375</v>
      </c>
      <c r="B857" s="307"/>
      <c r="C857" s="307"/>
      <c r="D857" s="307" t="s">
        <v>7376</v>
      </c>
      <c r="E857" s="307"/>
      <c r="F857" s="307"/>
      <c r="G857" s="91" t="s">
        <v>7376</v>
      </c>
      <c r="H857" s="91" t="s">
        <v>7377</v>
      </c>
      <c r="I857" s="91" t="s">
        <v>7378</v>
      </c>
      <c r="J857" s="91" t="s">
        <v>7379</v>
      </c>
      <c r="K857" s="91" t="s">
        <v>7380</v>
      </c>
      <c r="L857" s="91" t="s">
        <v>7381</v>
      </c>
    </row>
    <row r="858" spans="1:12" ht="12" customHeight="1" x14ac:dyDescent="0.3">
      <c r="A858" s="307" t="s">
        <v>7382</v>
      </c>
      <c r="B858" s="307"/>
      <c r="C858" s="307"/>
      <c r="D858" s="307" t="s">
        <v>7383</v>
      </c>
      <c r="E858" s="307"/>
      <c r="F858" s="307"/>
      <c r="G858" s="91" t="s">
        <v>7383</v>
      </c>
      <c r="H858" s="91" t="s">
        <v>7384</v>
      </c>
      <c r="I858" s="91" t="s">
        <v>7385</v>
      </c>
      <c r="J858" s="91" t="s">
        <v>7386</v>
      </c>
      <c r="K858" s="91" t="s">
        <v>7387</v>
      </c>
      <c r="L858" s="91" t="s">
        <v>7388</v>
      </c>
    </row>
    <row r="859" spans="1:12" ht="12" customHeight="1" x14ac:dyDescent="0.3">
      <c r="A859" s="307" t="s">
        <v>7389</v>
      </c>
      <c r="B859" s="307"/>
      <c r="C859" s="307"/>
      <c r="D859" s="307" t="s">
        <v>7390</v>
      </c>
      <c r="E859" s="307"/>
      <c r="F859" s="307"/>
      <c r="G859" s="91" t="s">
        <v>7390</v>
      </c>
      <c r="H859" s="91" t="s">
        <v>7391</v>
      </c>
      <c r="I859" s="91" t="s">
        <v>7392</v>
      </c>
      <c r="J859" s="91" t="s">
        <v>7393</v>
      </c>
      <c r="K859" s="91" t="s">
        <v>7394</v>
      </c>
      <c r="L859" s="91" t="s">
        <v>7395</v>
      </c>
    </row>
    <row r="860" spans="1:12" ht="12" customHeight="1" x14ac:dyDescent="0.3">
      <c r="A860" s="307" t="s">
        <v>7396</v>
      </c>
      <c r="B860" s="307"/>
      <c r="C860" s="307"/>
      <c r="D860" s="307" t="s">
        <v>7397</v>
      </c>
      <c r="E860" s="307"/>
      <c r="F860" s="307"/>
      <c r="G860" s="91" t="s">
        <v>7397</v>
      </c>
      <c r="H860" s="91" t="s">
        <v>7398</v>
      </c>
      <c r="I860" s="91" t="s">
        <v>7399</v>
      </c>
      <c r="J860" s="91" t="s">
        <v>7400</v>
      </c>
      <c r="K860" s="91" t="s">
        <v>4930</v>
      </c>
      <c r="L860" s="91" t="s">
        <v>7401</v>
      </c>
    </row>
    <row r="861" spans="1:12" ht="12" customHeight="1" x14ac:dyDescent="0.3">
      <c r="A861" s="307" t="s">
        <v>7402</v>
      </c>
      <c r="B861" s="307"/>
      <c r="C861" s="307"/>
      <c r="D861" s="307" t="s">
        <v>7403</v>
      </c>
      <c r="E861" s="307"/>
      <c r="F861" s="307"/>
      <c r="G861" s="91" t="s">
        <v>7404</v>
      </c>
      <c r="H861" s="91" t="s">
        <v>7405</v>
      </c>
      <c r="I861" s="91" t="s">
        <v>7406</v>
      </c>
      <c r="J861" s="91" t="s">
        <v>7407</v>
      </c>
      <c r="K861" s="91" t="s">
        <v>7408</v>
      </c>
      <c r="L861" s="91" t="s">
        <v>7409</v>
      </c>
    </row>
    <row r="862" spans="1:12" ht="12" customHeight="1" x14ac:dyDescent="0.3">
      <c r="A862" s="307" t="s">
        <v>7410</v>
      </c>
      <c r="B862" s="307"/>
      <c r="C862" s="307"/>
      <c r="D862" s="307" t="s">
        <v>7411</v>
      </c>
      <c r="E862" s="307"/>
      <c r="F862" s="307"/>
      <c r="G862" s="91" t="s">
        <v>7411</v>
      </c>
      <c r="H862" s="91" t="s">
        <v>7412</v>
      </c>
      <c r="I862" s="91" t="s">
        <v>7413</v>
      </c>
      <c r="J862" s="91" t="s">
        <v>7414</v>
      </c>
      <c r="K862" s="91" t="s">
        <v>4707</v>
      </c>
      <c r="L862" s="91" t="s">
        <v>5255</v>
      </c>
    </row>
    <row r="863" spans="1:12" ht="12" customHeight="1" x14ac:dyDescent="0.3">
      <c r="A863" s="307" t="s">
        <v>7415</v>
      </c>
      <c r="B863" s="307"/>
      <c r="C863" s="307"/>
      <c r="D863" s="307" t="s">
        <v>7416</v>
      </c>
      <c r="E863" s="307"/>
      <c r="F863" s="307"/>
      <c r="G863" s="91" t="s">
        <v>7416</v>
      </c>
      <c r="H863" s="91" t="s">
        <v>7417</v>
      </c>
      <c r="I863" s="91" t="s">
        <v>7418</v>
      </c>
      <c r="J863" s="91" t="s">
        <v>7419</v>
      </c>
      <c r="K863" s="91" t="s">
        <v>7420</v>
      </c>
      <c r="L863" s="91" t="s">
        <v>7421</v>
      </c>
    </row>
    <row r="864" spans="1:12" ht="12" customHeight="1" x14ac:dyDescent="0.3">
      <c r="A864" s="307" t="s">
        <v>7422</v>
      </c>
      <c r="B864" s="307"/>
      <c r="C864" s="307"/>
      <c r="D864" s="307" t="s">
        <v>7423</v>
      </c>
      <c r="E864" s="307"/>
      <c r="F864" s="307"/>
      <c r="G864" s="91" t="s">
        <v>7423</v>
      </c>
      <c r="H864" s="91" t="s">
        <v>7424</v>
      </c>
      <c r="I864" s="91" t="s">
        <v>7425</v>
      </c>
      <c r="J864" s="91" t="s">
        <v>7426</v>
      </c>
      <c r="K864" s="91" t="s">
        <v>7427</v>
      </c>
      <c r="L864" s="91" t="s">
        <v>7427</v>
      </c>
    </row>
    <row r="865" spans="1:12" ht="12" customHeight="1" x14ac:dyDescent="0.3">
      <c r="A865" s="307" t="s">
        <v>7428</v>
      </c>
      <c r="B865" s="307"/>
      <c r="C865" s="307"/>
      <c r="D865" s="307" t="s">
        <v>7429</v>
      </c>
      <c r="E865" s="307"/>
      <c r="F865" s="307"/>
      <c r="G865" s="91" t="s">
        <v>7430</v>
      </c>
      <c r="H865" s="91" t="s">
        <v>7431</v>
      </c>
      <c r="I865" s="91" t="s">
        <v>7432</v>
      </c>
      <c r="J865" s="91" t="s">
        <v>7433</v>
      </c>
      <c r="K865" s="91" t="s">
        <v>7434</v>
      </c>
      <c r="L865" s="91" t="s">
        <v>7435</v>
      </c>
    </row>
    <row r="866" spans="1:12" ht="12" customHeight="1" x14ac:dyDescent="0.3">
      <c r="A866" s="307" t="s">
        <v>7436</v>
      </c>
      <c r="B866" s="307"/>
      <c r="C866" s="307"/>
      <c r="D866" s="307" t="s">
        <v>2874</v>
      </c>
      <c r="E866" s="307"/>
      <c r="F866" s="307"/>
      <c r="G866" s="91" t="s">
        <v>2874</v>
      </c>
      <c r="H866" s="91" t="s">
        <v>7437</v>
      </c>
      <c r="I866" s="91" t="s">
        <v>7438</v>
      </c>
      <c r="J866" s="91" t="s">
        <v>7439</v>
      </c>
      <c r="K866" s="91" t="s">
        <v>7440</v>
      </c>
      <c r="L866" s="91" t="s">
        <v>7441</v>
      </c>
    </row>
    <row r="867" spans="1:12" ht="12" customHeight="1" x14ac:dyDescent="0.3">
      <c r="A867" s="307" t="s">
        <v>7442</v>
      </c>
      <c r="B867" s="307"/>
      <c r="C867" s="307"/>
      <c r="D867" s="307" t="s">
        <v>3330</v>
      </c>
      <c r="E867" s="307"/>
      <c r="F867" s="307"/>
      <c r="G867" s="91" t="s">
        <v>3330</v>
      </c>
      <c r="H867" s="91" t="s">
        <v>7443</v>
      </c>
      <c r="I867" s="91" t="s">
        <v>7444</v>
      </c>
      <c r="J867" s="91" t="s">
        <v>7445</v>
      </c>
      <c r="K867" s="91" t="s">
        <v>7446</v>
      </c>
      <c r="L867" s="91" t="s">
        <v>7447</v>
      </c>
    </row>
    <row r="868" spans="1:12" ht="12" customHeight="1" x14ac:dyDescent="0.3">
      <c r="A868" s="307" t="s">
        <v>7448</v>
      </c>
      <c r="B868" s="307"/>
      <c r="C868" s="307"/>
      <c r="D868" s="307" t="s">
        <v>7449</v>
      </c>
      <c r="E868" s="307"/>
      <c r="F868" s="307"/>
      <c r="G868" s="91" t="s">
        <v>7450</v>
      </c>
      <c r="H868" s="91" t="s">
        <v>7451</v>
      </c>
      <c r="I868" s="91" t="s">
        <v>7452</v>
      </c>
      <c r="J868" s="91" t="s">
        <v>7453</v>
      </c>
      <c r="K868" s="91" t="s">
        <v>7454</v>
      </c>
      <c r="L868" s="91" t="s">
        <v>7455</v>
      </c>
    </row>
    <row r="869" spans="1:12" ht="12" customHeight="1" x14ac:dyDescent="0.3">
      <c r="A869" s="307" t="s">
        <v>7456</v>
      </c>
      <c r="B869" s="307"/>
      <c r="C869" s="307"/>
      <c r="D869" s="307" t="s">
        <v>7457</v>
      </c>
      <c r="E869" s="307"/>
      <c r="F869" s="307"/>
      <c r="G869" s="91" t="s">
        <v>7457</v>
      </c>
      <c r="H869" s="91" t="s">
        <v>7458</v>
      </c>
      <c r="I869" s="91" t="s">
        <v>7459</v>
      </c>
      <c r="J869" s="91" t="s">
        <v>7460</v>
      </c>
      <c r="K869" s="91" t="s">
        <v>7461</v>
      </c>
      <c r="L869" s="91" t="s">
        <v>7462</v>
      </c>
    </row>
    <row r="870" spans="1:12" ht="12" customHeight="1" x14ac:dyDescent="0.3">
      <c r="A870" s="307" t="s">
        <v>7463</v>
      </c>
      <c r="B870" s="307"/>
      <c r="C870" s="307"/>
      <c r="D870" s="307" t="s">
        <v>7464</v>
      </c>
      <c r="E870" s="307"/>
      <c r="F870" s="307"/>
      <c r="G870" s="91" t="s">
        <v>6190</v>
      </c>
      <c r="H870" s="91" t="s">
        <v>7465</v>
      </c>
      <c r="I870" s="91" t="s">
        <v>7466</v>
      </c>
      <c r="J870" s="91" t="s">
        <v>7467</v>
      </c>
      <c r="K870" s="91" t="s">
        <v>7468</v>
      </c>
      <c r="L870" s="91" t="s">
        <v>7469</v>
      </c>
    </row>
    <row r="871" spans="1:12" ht="12" customHeight="1" x14ac:dyDescent="0.3">
      <c r="A871" s="307" t="s">
        <v>7470</v>
      </c>
      <c r="B871" s="307"/>
      <c r="C871" s="307"/>
      <c r="D871" s="307" t="s">
        <v>3361</v>
      </c>
      <c r="E871" s="307"/>
      <c r="F871" s="307"/>
      <c r="G871" s="91" t="s">
        <v>3361</v>
      </c>
      <c r="H871" s="91" t="s">
        <v>7471</v>
      </c>
      <c r="I871" s="91" t="s">
        <v>7472</v>
      </c>
      <c r="J871" s="91" t="s">
        <v>7473</v>
      </c>
      <c r="K871" s="91" t="s">
        <v>7474</v>
      </c>
      <c r="L871" s="91" t="s">
        <v>7475</v>
      </c>
    </row>
    <row r="872" spans="1:12" ht="12" customHeight="1" x14ac:dyDescent="0.3">
      <c r="A872" s="307" t="s">
        <v>7476</v>
      </c>
      <c r="B872" s="307"/>
      <c r="C872" s="307"/>
      <c r="D872" s="307" t="s">
        <v>7477</v>
      </c>
      <c r="E872" s="307"/>
      <c r="F872" s="307"/>
      <c r="G872" s="91" t="s">
        <v>7478</v>
      </c>
      <c r="H872" s="91" t="s">
        <v>7479</v>
      </c>
      <c r="I872" s="91" t="s">
        <v>7480</v>
      </c>
      <c r="J872" s="91" t="s">
        <v>7481</v>
      </c>
      <c r="K872" s="91" t="s">
        <v>7482</v>
      </c>
      <c r="L872" s="91" t="s">
        <v>7483</v>
      </c>
    </row>
    <row r="873" spans="1:12" ht="12" customHeight="1" x14ac:dyDescent="0.3">
      <c r="A873" s="307" t="s">
        <v>7484</v>
      </c>
      <c r="B873" s="307"/>
      <c r="C873" s="307"/>
      <c r="D873" s="307" t="s">
        <v>7485</v>
      </c>
      <c r="E873" s="307"/>
      <c r="F873" s="307"/>
      <c r="G873" s="91" t="s">
        <v>7486</v>
      </c>
      <c r="H873" s="91" t="s">
        <v>7487</v>
      </c>
      <c r="I873" s="91" t="s">
        <v>7488</v>
      </c>
      <c r="J873" s="91" t="s">
        <v>7489</v>
      </c>
      <c r="K873" s="91" t="s">
        <v>7490</v>
      </c>
      <c r="L873" s="91" t="s">
        <v>7491</v>
      </c>
    </row>
    <row r="874" spans="1:12" ht="12" customHeight="1" x14ac:dyDescent="0.3">
      <c r="A874" s="307" t="s">
        <v>7492</v>
      </c>
      <c r="B874" s="307"/>
      <c r="C874" s="307"/>
      <c r="D874" s="307" t="s">
        <v>7493</v>
      </c>
      <c r="E874" s="307"/>
      <c r="F874" s="307"/>
      <c r="G874" s="91" t="s">
        <v>7493</v>
      </c>
      <c r="H874" s="91" t="s">
        <v>7494</v>
      </c>
      <c r="I874" s="91" t="s">
        <v>7495</v>
      </c>
      <c r="J874" s="91" t="s">
        <v>7496</v>
      </c>
      <c r="K874" s="91" t="s">
        <v>7497</v>
      </c>
      <c r="L874" s="91" t="s">
        <v>7498</v>
      </c>
    </row>
    <row r="875" spans="1:12" ht="12" customHeight="1" x14ac:dyDescent="0.3">
      <c r="A875" s="307" t="s">
        <v>7499</v>
      </c>
      <c r="B875" s="307"/>
      <c r="C875" s="307"/>
      <c r="D875" s="307" t="s">
        <v>7500</v>
      </c>
      <c r="E875" s="307"/>
      <c r="F875" s="307"/>
      <c r="G875" s="91" t="s">
        <v>7500</v>
      </c>
      <c r="H875" s="91" t="s">
        <v>7501</v>
      </c>
      <c r="I875" s="91" t="s">
        <v>7502</v>
      </c>
      <c r="J875" s="91" t="s">
        <v>7503</v>
      </c>
      <c r="K875" s="91" t="s">
        <v>7504</v>
      </c>
      <c r="L875" s="91" t="s">
        <v>7505</v>
      </c>
    </row>
    <row r="876" spans="1:12" ht="12" customHeight="1" x14ac:dyDescent="0.3">
      <c r="A876" s="307" t="s">
        <v>7506</v>
      </c>
      <c r="B876" s="307"/>
      <c r="C876" s="307"/>
      <c r="D876" s="307" t="s">
        <v>7507</v>
      </c>
      <c r="E876" s="307"/>
      <c r="F876" s="307"/>
      <c r="G876" s="91" t="s">
        <v>7507</v>
      </c>
      <c r="H876" s="91" t="s">
        <v>7508</v>
      </c>
      <c r="I876" s="91" t="s">
        <v>7509</v>
      </c>
      <c r="J876" s="91" t="s">
        <v>7055</v>
      </c>
      <c r="K876" s="91" t="s">
        <v>7510</v>
      </c>
      <c r="L876" s="91" t="s">
        <v>7511</v>
      </c>
    </row>
    <row r="877" spans="1:12" ht="12" customHeight="1" x14ac:dyDescent="0.3">
      <c r="A877" s="307" t="s">
        <v>7512</v>
      </c>
      <c r="B877" s="307"/>
      <c r="C877" s="307"/>
      <c r="D877" s="307" t="s">
        <v>7513</v>
      </c>
      <c r="E877" s="307"/>
      <c r="F877" s="307"/>
      <c r="G877" s="91" t="s">
        <v>7513</v>
      </c>
      <c r="H877" s="91" t="s">
        <v>7514</v>
      </c>
      <c r="I877" s="91" t="s">
        <v>7515</v>
      </c>
      <c r="J877" s="91" t="s">
        <v>7516</v>
      </c>
      <c r="K877" s="91" t="s">
        <v>7517</v>
      </c>
      <c r="L877" s="91" t="s">
        <v>7518</v>
      </c>
    </row>
    <row r="878" spans="1:12" ht="12" customHeight="1" x14ac:dyDescent="0.3">
      <c r="A878" s="307" t="s">
        <v>7519</v>
      </c>
      <c r="B878" s="307"/>
      <c r="C878" s="307"/>
      <c r="D878" s="307" t="s">
        <v>7520</v>
      </c>
      <c r="E878" s="307"/>
      <c r="F878" s="307"/>
      <c r="G878" s="91" t="s">
        <v>7520</v>
      </c>
      <c r="H878" s="91" t="s">
        <v>7521</v>
      </c>
      <c r="I878" s="91" t="s">
        <v>7522</v>
      </c>
      <c r="J878" s="91" t="s">
        <v>7523</v>
      </c>
      <c r="K878" s="91" t="s">
        <v>7524</v>
      </c>
      <c r="L878" s="91" t="s">
        <v>7525</v>
      </c>
    </row>
    <row r="879" spans="1:12" ht="12" customHeight="1" x14ac:dyDescent="0.3">
      <c r="A879" s="307" t="s">
        <v>7526</v>
      </c>
      <c r="B879" s="307"/>
      <c r="C879" s="307"/>
      <c r="D879" s="307" t="s">
        <v>7527</v>
      </c>
      <c r="E879" s="307"/>
      <c r="F879" s="307"/>
      <c r="G879" s="91" t="s">
        <v>7527</v>
      </c>
      <c r="H879" s="91" t="s">
        <v>7528</v>
      </c>
      <c r="I879" s="91" t="s">
        <v>7529</v>
      </c>
      <c r="J879" s="91" t="s">
        <v>7530</v>
      </c>
      <c r="K879" s="91" t="s">
        <v>7531</v>
      </c>
      <c r="L879" s="91" t="s">
        <v>7532</v>
      </c>
    </row>
    <row r="880" spans="1:12" ht="12" customHeight="1" x14ac:dyDescent="0.3">
      <c r="A880" s="307" t="s">
        <v>7533</v>
      </c>
      <c r="B880" s="307"/>
      <c r="C880" s="307"/>
      <c r="D880" s="307" t="s">
        <v>7534</v>
      </c>
      <c r="E880" s="307"/>
      <c r="F880" s="307"/>
      <c r="G880" s="91" t="s">
        <v>7534</v>
      </c>
      <c r="H880" s="91" t="s">
        <v>7535</v>
      </c>
      <c r="I880" s="91" t="s">
        <v>7536</v>
      </c>
      <c r="J880" s="91" t="s">
        <v>7537</v>
      </c>
      <c r="K880" s="91" t="s">
        <v>7538</v>
      </c>
      <c r="L880" s="91" t="s">
        <v>7539</v>
      </c>
    </row>
    <row r="881" spans="1:12" ht="12" customHeight="1" x14ac:dyDescent="0.3">
      <c r="A881" s="307" t="s">
        <v>7540</v>
      </c>
      <c r="B881" s="307"/>
      <c r="C881" s="307"/>
      <c r="D881" s="307" t="s">
        <v>7541</v>
      </c>
      <c r="E881" s="307"/>
      <c r="F881" s="307"/>
      <c r="G881" s="91" t="s">
        <v>7541</v>
      </c>
      <c r="H881" s="91" t="s">
        <v>7542</v>
      </c>
      <c r="I881" s="91" t="s">
        <v>7543</v>
      </c>
      <c r="J881" s="91" t="s">
        <v>7544</v>
      </c>
      <c r="K881" s="91" t="s">
        <v>7545</v>
      </c>
      <c r="L881" s="91" t="s">
        <v>7546</v>
      </c>
    </row>
    <row r="882" spans="1:12" ht="12" customHeight="1" x14ac:dyDescent="0.3">
      <c r="A882" s="307" t="s">
        <v>7547</v>
      </c>
      <c r="B882" s="307"/>
      <c r="C882" s="307"/>
      <c r="D882" s="307" t="s">
        <v>7548</v>
      </c>
      <c r="E882" s="307"/>
      <c r="F882" s="307"/>
      <c r="G882" s="91" t="s">
        <v>7548</v>
      </c>
      <c r="H882" s="91" t="s">
        <v>7549</v>
      </c>
      <c r="I882" s="91" t="s">
        <v>7550</v>
      </c>
      <c r="J882" s="91" t="s">
        <v>7551</v>
      </c>
      <c r="K882" s="91" t="s">
        <v>7552</v>
      </c>
      <c r="L882" s="91" t="s">
        <v>7553</v>
      </c>
    </row>
    <row r="883" spans="1:12" ht="12" customHeight="1" x14ac:dyDescent="0.3">
      <c r="A883" s="307" t="s">
        <v>7554</v>
      </c>
      <c r="B883" s="307"/>
      <c r="C883" s="307"/>
      <c r="D883" s="307" t="s">
        <v>7555</v>
      </c>
      <c r="E883" s="307"/>
      <c r="F883" s="307"/>
      <c r="G883" s="91" t="s">
        <v>7555</v>
      </c>
      <c r="H883" s="91" t="s">
        <v>7556</v>
      </c>
      <c r="I883" s="91" t="s">
        <v>7557</v>
      </c>
      <c r="J883" s="91" t="s">
        <v>7558</v>
      </c>
      <c r="K883" s="91" t="s">
        <v>7559</v>
      </c>
      <c r="L883" s="91" t="s">
        <v>7560</v>
      </c>
    </row>
    <row r="884" spans="1:12" ht="12" customHeight="1" x14ac:dyDescent="0.3">
      <c r="A884" s="307" t="s">
        <v>7561</v>
      </c>
      <c r="B884" s="307"/>
      <c r="C884" s="307"/>
      <c r="D884" s="307" t="s">
        <v>7562</v>
      </c>
      <c r="E884" s="307"/>
      <c r="F884" s="307"/>
      <c r="G884" s="91" t="s">
        <v>7562</v>
      </c>
      <c r="H884" s="91" t="s">
        <v>7563</v>
      </c>
      <c r="I884" s="91" t="s">
        <v>7564</v>
      </c>
      <c r="J884" s="91" t="s">
        <v>6978</v>
      </c>
      <c r="K884" s="91" t="s">
        <v>7565</v>
      </c>
      <c r="L884" s="91" t="s">
        <v>7566</v>
      </c>
    </row>
    <row r="885" spans="1:12" ht="12" customHeight="1" x14ac:dyDescent="0.3">
      <c r="A885" s="307" t="s">
        <v>7567</v>
      </c>
      <c r="B885" s="307"/>
      <c r="C885" s="307"/>
      <c r="D885" s="307" t="s">
        <v>7568</v>
      </c>
      <c r="E885" s="307"/>
      <c r="F885" s="307"/>
      <c r="G885" s="91" t="s">
        <v>7568</v>
      </c>
      <c r="H885" s="91" t="s">
        <v>7569</v>
      </c>
      <c r="I885" s="91" t="s">
        <v>7570</v>
      </c>
      <c r="J885" s="91" t="s">
        <v>7571</v>
      </c>
      <c r="K885" s="91" t="s">
        <v>7572</v>
      </c>
      <c r="L885" s="91" t="s">
        <v>7573</v>
      </c>
    </row>
    <row r="886" spans="1:12" ht="12" customHeight="1" x14ac:dyDescent="0.3">
      <c r="A886" s="307" t="s">
        <v>7574</v>
      </c>
      <c r="B886" s="307"/>
      <c r="C886" s="307"/>
      <c r="D886" s="307" t="s">
        <v>7575</v>
      </c>
      <c r="E886" s="307"/>
      <c r="F886" s="307"/>
      <c r="G886" s="91" t="s">
        <v>7576</v>
      </c>
      <c r="H886" s="91" t="s">
        <v>7577</v>
      </c>
      <c r="I886" s="91" t="s">
        <v>7578</v>
      </c>
      <c r="J886" s="91" t="s">
        <v>7579</v>
      </c>
      <c r="K886" s="91" t="s">
        <v>7580</v>
      </c>
      <c r="L886" s="91" t="s">
        <v>7581</v>
      </c>
    </row>
    <row r="887" spans="1:12" ht="12" customHeight="1" x14ac:dyDescent="0.3">
      <c r="A887" s="307" t="s">
        <v>7582</v>
      </c>
      <c r="B887" s="307"/>
      <c r="C887" s="307"/>
      <c r="D887" s="307" t="s">
        <v>7583</v>
      </c>
      <c r="E887" s="307"/>
      <c r="F887" s="307"/>
      <c r="G887" s="91" t="s">
        <v>7583</v>
      </c>
      <c r="H887" s="91" t="s">
        <v>7584</v>
      </c>
      <c r="I887" s="91" t="s">
        <v>7585</v>
      </c>
      <c r="J887" s="91" t="s">
        <v>7586</v>
      </c>
      <c r="K887" s="91" t="s">
        <v>7587</v>
      </c>
      <c r="L887" s="91" t="s">
        <v>6124</v>
      </c>
    </row>
    <row r="888" spans="1:12" ht="12" customHeight="1" x14ac:dyDescent="0.3">
      <c r="A888" s="307" t="s">
        <v>7588</v>
      </c>
      <c r="B888" s="307"/>
      <c r="C888" s="307"/>
      <c r="D888" s="307" t="s">
        <v>7589</v>
      </c>
      <c r="E888" s="307"/>
      <c r="F888" s="307"/>
      <c r="G888" s="91" t="s">
        <v>7589</v>
      </c>
      <c r="H888" s="91" t="s">
        <v>7590</v>
      </c>
      <c r="I888" s="91" t="s">
        <v>7591</v>
      </c>
      <c r="J888" s="91" t="s">
        <v>7592</v>
      </c>
      <c r="K888" s="91" t="s">
        <v>7593</v>
      </c>
      <c r="L888" s="91" t="s">
        <v>7594</v>
      </c>
    </row>
    <row r="889" spans="1:12" ht="12" customHeight="1" x14ac:dyDescent="0.3">
      <c r="A889" s="307" t="s">
        <v>7595</v>
      </c>
      <c r="B889" s="307"/>
      <c r="C889" s="307"/>
      <c r="D889" s="307" t="s">
        <v>7596</v>
      </c>
      <c r="E889" s="307"/>
      <c r="F889" s="307"/>
      <c r="G889" s="91" t="s">
        <v>7596</v>
      </c>
      <c r="H889" s="91" t="s">
        <v>7597</v>
      </c>
      <c r="I889" s="91" t="s">
        <v>7598</v>
      </c>
      <c r="J889" s="91" t="s">
        <v>7599</v>
      </c>
      <c r="K889" s="91" t="s">
        <v>7600</v>
      </c>
      <c r="L889" s="91" t="s">
        <v>7601</v>
      </c>
    </row>
    <row r="890" spans="1:12" ht="12" customHeight="1" x14ac:dyDescent="0.3">
      <c r="A890" s="307" t="s">
        <v>7602</v>
      </c>
      <c r="B890" s="307"/>
      <c r="C890" s="307"/>
      <c r="D890" s="307" t="s">
        <v>7603</v>
      </c>
      <c r="E890" s="307"/>
      <c r="F890" s="307"/>
      <c r="G890" s="91" t="s">
        <v>7603</v>
      </c>
      <c r="H890" s="91" t="s">
        <v>7604</v>
      </c>
      <c r="I890" s="91" t="s">
        <v>7605</v>
      </c>
      <c r="J890" s="91" t="s">
        <v>7606</v>
      </c>
      <c r="K890" s="91" t="s">
        <v>7607</v>
      </c>
      <c r="L890" s="91" t="s">
        <v>7608</v>
      </c>
    </row>
    <row r="891" spans="1:12" ht="12" customHeight="1" x14ac:dyDescent="0.3">
      <c r="A891" s="307" t="s">
        <v>7609</v>
      </c>
      <c r="B891" s="307"/>
      <c r="C891" s="307"/>
      <c r="D891" s="307" t="s">
        <v>6843</v>
      </c>
      <c r="E891" s="307"/>
      <c r="F891" s="307"/>
      <c r="G891" s="91" t="s">
        <v>7610</v>
      </c>
      <c r="H891" s="91" t="s">
        <v>7611</v>
      </c>
      <c r="I891" s="91" t="s">
        <v>7037</v>
      </c>
      <c r="J891" s="91" t="s">
        <v>7612</v>
      </c>
      <c r="K891" s="91" t="s">
        <v>7034</v>
      </c>
      <c r="L891" s="91" t="s">
        <v>7613</v>
      </c>
    </row>
    <row r="892" spans="1:12" ht="12" customHeight="1" x14ac:dyDescent="0.3">
      <c r="A892" s="307" t="s">
        <v>7614</v>
      </c>
      <c r="B892" s="307"/>
      <c r="C892" s="307"/>
      <c r="D892" s="307" t="s">
        <v>7615</v>
      </c>
      <c r="E892" s="307"/>
      <c r="F892" s="307"/>
      <c r="G892" s="91" t="s">
        <v>7616</v>
      </c>
      <c r="H892" s="91" t="s">
        <v>7617</v>
      </c>
      <c r="I892" s="91" t="s">
        <v>7618</v>
      </c>
      <c r="J892" s="91" t="s">
        <v>7619</v>
      </c>
      <c r="K892" s="91" t="s">
        <v>7620</v>
      </c>
      <c r="L892" s="91" t="s">
        <v>7621</v>
      </c>
    </row>
    <row r="893" spans="1:12" ht="12" customHeight="1" x14ac:dyDescent="0.3">
      <c r="A893" s="307" t="s">
        <v>7622</v>
      </c>
      <c r="B893" s="307"/>
      <c r="C893" s="307"/>
      <c r="D893" s="307" t="s">
        <v>7623</v>
      </c>
      <c r="E893" s="307"/>
      <c r="F893" s="307"/>
      <c r="G893" s="91" t="s">
        <v>7623</v>
      </c>
      <c r="H893" s="91" t="s">
        <v>7624</v>
      </c>
      <c r="I893" s="91" t="s">
        <v>7625</v>
      </c>
      <c r="J893" s="91" t="s">
        <v>7626</v>
      </c>
      <c r="K893" s="91" t="s">
        <v>7627</v>
      </c>
      <c r="L893" s="91" t="s">
        <v>7628</v>
      </c>
    </row>
    <row r="894" spans="1:12" ht="12" customHeight="1" x14ac:dyDescent="0.3">
      <c r="A894" s="307" t="s">
        <v>7629</v>
      </c>
      <c r="B894" s="307"/>
      <c r="C894" s="307"/>
      <c r="D894" s="307" t="s">
        <v>7630</v>
      </c>
      <c r="E894" s="307"/>
      <c r="F894" s="307"/>
      <c r="G894" s="91" t="s">
        <v>7630</v>
      </c>
      <c r="H894" s="91" t="s">
        <v>7631</v>
      </c>
      <c r="I894" s="91" t="s">
        <v>7632</v>
      </c>
      <c r="J894" s="91" t="s">
        <v>2299</v>
      </c>
      <c r="K894" s="91" t="s">
        <v>7633</v>
      </c>
      <c r="L894" s="91" t="s">
        <v>7634</v>
      </c>
    </row>
    <row r="895" spans="1:12" ht="12" customHeight="1" x14ac:dyDescent="0.3">
      <c r="A895" s="307" t="s">
        <v>7635</v>
      </c>
      <c r="B895" s="307"/>
      <c r="C895" s="307"/>
      <c r="D895" s="307" t="s">
        <v>7636</v>
      </c>
      <c r="E895" s="307"/>
      <c r="F895" s="307"/>
      <c r="G895" s="91" t="s">
        <v>7636</v>
      </c>
      <c r="H895" s="91" t="s">
        <v>7637</v>
      </c>
      <c r="I895" s="91" t="s">
        <v>7638</v>
      </c>
      <c r="J895" s="91" t="s">
        <v>7639</v>
      </c>
      <c r="K895" s="91" t="s">
        <v>7640</v>
      </c>
      <c r="L895" s="91" t="s">
        <v>7641</v>
      </c>
    </row>
    <row r="896" spans="1:12" ht="12" customHeight="1" x14ac:dyDescent="0.3">
      <c r="A896" s="307" t="s">
        <v>7642</v>
      </c>
      <c r="B896" s="307"/>
      <c r="C896" s="307"/>
      <c r="D896" s="307" t="s">
        <v>7643</v>
      </c>
      <c r="E896" s="307"/>
      <c r="F896" s="307"/>
      <c r="G896" s="91" t="s">
        <v>7643</v>
      </c>
      <c r="H896" s="91" t="s">
        <v>7644</v>
      </c>
      <c r="I896" s="91" t="s">
        <v>7645</v>
      </c>
      <c r="J896" s="91" t="s">
        <v>7646</v>
      </c>
      <c r="K896" s="91" t="s">
        <v>7647</v>
      </c>
      <c r="L896" s="91" t="s">
        <v>7648</v>
      </c>
    </row>
    <row r="897" spans="1:12" ht="12" customHeight="1" x14ac:dyDescent="0.3">
      <c r="A897" s="307" t="s">
        <v>7649</v>
      </c>
      <c r="B897" s="307"/>
      <c r="C897" s="307"/>
      <c r="D897" s="307" t="s">
        <v>7650</v>
      </c>
      <c r="E897" s="307"/>
      <c r="F897" s="307"/>
      <c r="G897" s="91" t="s">
        <v>7650</v>
      </c>
      <c r="H897" s="91" t="s">
        <v>7651</v>
      </c>
      <c r="I897" s="91" t="s">
        <v>7652</v>
      </c>
      <c r="J897" s="91" t="s">
        <v>7653</v>
      </c>
      <c r="K897" s="91" t="s">
        <v>7654</v>
      </c>
      <c r="L897" s="91" t="s">
        <v>7655</v>
      </c>
    </row>
    <row r="898" spans="1:12" ht="12" customHeight="1" x14ac:dyDescent="0.3">
      <c r="A898" s="307" t="s">
        <v>7656</v>
      </c>
      <c r="B898" s="307"/>
      <c r="C898" s="307"/>
      <c r="D898" s="307" t="s">
        <v>7657</v>
      </c>
      <c r="E898" s="307"/>
      <c r="F898" s="307"/>
      <c r="G898" s="91" t="s">
        <v>7657</v>
      </c>
      <c r="H898" s="91" t="s">
        <v>7658</v>
      </c>
      <c r="I898" s="91" t="s">
        <v>7659</v>
      </c>
      <c r="J898" s="91" t="s">
        <v>7660</v>
      </c>
      <c r="K898" s="91" t="s">
        <v>7661</v>
      </c>
      <c r="L898" s="91" t="s">
        <v>7662</v>
      </c>
    </row>
    <row r="899" spans="1:12" ht="12" customHeight="1" x14ac:dyDescent="0.3">
      <c r="A899" s="307" t="s">
        <v>7663</v>
      </c>
      <c r="B899" s="307"/>
      <c r="C899" s="307"/>
      <c r="D899" s="307" t="s">
        <v>7664</v>
      </c>
      <c r="E899" s="307"/>
      <c r="F899" s="307"/>
      <c r="G899" s="91" t="s">
        <v>7664</v>
      </c>
      <c r="H899" s="91" t="s">
        <v>3838</v>
      </c>
      <c r="I899" s="91" t="s">
        <v>7665</v>
      </c>
      <c r="J899" s="91" t="s">
        <v>7666</v>
      </c>
      <c r="K899" s="91" t="s">
        <v>4947</v>
      </c>
      <c r="L899" s="91" t="s">
        <v>7667</v>
      </c>
    </row>
    <row r="900" spans="1:12" ht="12" customHeight="1" x14ac:dyDescent="0.3">
      <c r="A900" s="307" t="s">
        <v>7668</v>
      </c>
      <c r="B900" s="307"/>
      <c r="C900" s="307"/>
      <c r="D900" s="307" t="s">
        <v>7669</v>
      </c>
      <c r="E900" s="307"/>
      <c r="F900" s="307"/>
      <c r="G900" s="91" t="s">
        <v>7669</v>
      </c>
      <c r="H900" s="91" t="s">
        <v>7670</v>
      </c>
      <c r="I900" s="91" t="s">
        <v>7671</v>
      </c>
      <c r="J900" s="91" t="s">
        <v>4727</v>
      </c>
      <c r="K900" s="91" t="s">
        <v>7672</v>
      </c>
      <c r="L900" s="91" t="s">
        <v>7673</v>
      </c>
    </row>
    <row r="901" spans="1:12" ht="12" customHeight="1" x14ac:dyDescent="0.3">
      <c r="A901" s="307" t="s">
        <v>7674</v>
      </c>
      <c r="B901" s="307"/>
      <c r="C901" s="307"/>
      <c r="D901" s="307" t="s">
        <v>4742</v>
      </c>
      <c r="E901" s="307"/>
      <c r="F901" s="307"/>
      <c r="G901" s="91" t="s">
        <v>4742</v>
      </c>
      <c r="H901" s="91" t="s">
        <v>7675</v>
      </c>
      <c r="I901" s="91" t="s">
        <v>7676</v>
      </c>
      <c r="J901" s="91" t="s">
        <v>7677</v>
      </c>
      <c r="K901" s="91" t="s">
        <v>7678</v>
      </c>
      <c r="L901" s="91" t="s">
        <v>7273</v>
      </c>
    </row>
    <row r="902" spans="1:12" ht="12" customHeight="1" x14ac:dyDescent="0.3">
      <c r="A902" s="307" t="s">
        <v>7679</v>
      </c>
      <c r="B902" s="307"/>
      <c r="C902" s="307"/>
      <c r="D902" s="307" t="s">
        <v>7680</v>
      </c>
      <c r="E902" s="307"/>
      <c r="F902" s="307"/>
      <c r="G902" s="91" t="s">
        <v>7680</v>
      </c>
      <c r="H902" s="91" t="s">
        <v>7681</v>
      </c>
      <c r="I902" s="91" t="s">
        <v>7682</v>
      </c>
      <c r="J902" s="91" t="s">
        <v>7683</v>
      </c>
      <c r="K902" s="91" t="s">
        <v>7684</v>
      </c>
      <c r="L902" s="91" t="s">
        <v>7685</v>
      </c>
    </row>
    <row r="903" spans="1:12" ht="12" customHeight="1" x14ac:dyDescent="0.3">
      <c r="A903" s="307" t="s">
        <v>7686</v>
      </c>
      <c r="B903" s="307"/>
      <c r="C903" s="307"/>
      <c r="D903" s="307" t="s">
        <v>7687</v>
      </c>
      <c r="E903" s="307"/>
      <c r="F903" s="307"/>
      <c r="G903" s="91" t="s">
        <v>7687</v>
      </c>
      <c r="H903" s="91" t="s">
        <v>7688</v>
      </c>
      <c r="I903" s="91" t="s">
        <v>7689</v>
      </c>
      <c r="J903" s="91" t="s">
        <v>7690</v>
      </c>
      <c r="K903" s="91" t="s">
        <v>7691</v>
      </c>
      <c r="L903" s="91" t="s">
        <v>7692</v>
      </c>
    </row>
    <row r="904" spans="1:12" ht="12" customHeight="1" x14ac:dyDescent="0.3">
      <c r="A904" s="307" t="s">
        <v>7693</v>
      </c>
      <c r="B904" s="307"/>
      <c r="C904" s="307"/>
      <c r="D904" s="307" t="s">
        <v>7694</v>
      </c>
      <c r="E904" s="307"/>
      <c r="F904" s="307"/>
      <c r="G904" s="91" t="s">
        <v>7694</v>
      </c>
      <c r="H904" s="91" t="s">
        <v>7695</v>
      </c>
      <c r="I904" s="91" t="s">
        <v>7696</v>
      </c>
      <c r="J904" s="91" t="s">
        <v>7697</v>
      </c>
      <c r="K904" s="91" t="s">
        <v>7698</v>
      </c>
      <c r="L904" s="91" t="s">
        <v>7699</v>
      </c>
    </row>
    <row r="905" spans="1:12" ht="12" customHeight="1" x14ac:dyDescent="0.3">
      <c r="A905" s="307" t="s">
        <v>7700</v>
      </c>
      <c r="B905" s="307"/>
      <c r="C905" s="307"/>
      <c r="D905" s="307" t="s">
        <v>7701</v>
      </c>
      <c r="E905" s="307"/>
      <c r="F905" s="307"/>
      <c r="G905" s="91" t="s">
        <v>7701</v>
      </c>
      <c r="H905" s="91" t="s">
        <v>7702</v>
      </c>
      <c r="I905" s="91" t="s">
        <v>7703</v>
      </c>
      <c r="J905" s="91" t="s">
        <v>7704</v>
      </c>
      <c r="K905" s="91" t="s">
        <v>7705</v>
      </c>
      <c r="L905" s="91" t="s">
        <v>7706</v>
      </c>
    </row>
    <row r="906" spans="1:12" ht="12" customHeight="1" x14ac:dyDescent="0.3">
      <c r="A906" s="307" t="s">
        <v>7707</v>
      </c>
      <c r="B906" s="307"/>
      <c r="C906" s="307"/>
      <c r="D906" s="307" t="s">
        <v>7708</v>
      </c>
      <c r="E906" s="307"/>
      <c r="F906" s="307"/>
      <c r="G906" s="91" t="s">
        <v>7708</v>
      </c>
      <c r="H906" s="91" t="s">
        <v>7709</v>
      </c>
      <c r="I906" s="91" t="s">
        <v>7710</v>
      </c>
      <c r="J906" s="91" t="s">
        <v>7711</v>
      </c>
      <c r="K906" s="91" t="s">
        <v>7712</v>
      </c>
      <c r="L906" s="91" t="s">
        <v>7713</v>
      </c>
    </row>
    <row r="907" spans="1:12" ht="12" customHeight="1" x14ac:dyDescent="0.3">
      <c r="A907" s="307" t="s">
        <v>7714</v>
      </c>
      <c r="B907" s="307"/>
      <c r="C907" s="307"/>
      <c r="D907" s="307" t="s">
        <v>7715</v>
      </c>
      <c r="E907" s="307"/>
      <c r="F907" s="307"/>
      <c r="G907" s="91" t="s">
        <v>7715</v>
      </c>
      <c r="H907" s="91" t="s">
        <v>7716</v>
      </c>
      <c r="I907" s="91" t="s">
        <v>7717</v>
      </c>
      <c r="J907" s="91" t="s">
        <v>7718</v>
      </c>
      <c r="K907" s="91" t="s">
        <v>7719</v>
      </c>
      <c r="L907" s="91" t="s">
        <v>7720</v>
      </c>
    </row>
    <row r="908" spans="1:12" ht="12" customHeight="1" x14ac:dyDescent="0.3">
      <c r="A908" s="307" t="s">
        <v>7721</v>
      </c>
      <c r="B908" s="307"/>
      <c r="C908" s="307"/>
      <c r="D908" s="307" t="s">
        <v>7722</v>
      </c>
      <c r="E908" s="307"/>
      <c r="F908" s="307"/>
      <c r="G908" s="91" t="s">
        <v>7722</v>
      </c>
      <c r="H908" s="91" t="s">
        <v>7723</v>
      </c>
      <c r="I908" s="91" t="s">
        <v>7724</v>
      </c>
      <c r="J908" s="91" t="s">
        <v>7725</v>
      </c>
      <c r="K908" s="91" t="s">
        <v>7726</v>
      </c>
      <c r="L908" s="91" t="s">
        <v>7727</v>
      </c>
    </row>
    <row r="909" spans="1:12" ht="12" customHeight="1" x14ac:dyDescent="0.3">
      <c r="A909" s="307" t="s">
        <v>7728</v>
      </c>
      <c r="B909" s="307"/>
      <c r="C909" s="307"/>
      <c r="D909" s="307" t="s">
        <v>7729</v>
      </c>
      <c r="E909" s="307"/>
      <c r="F909" s="307"/>
      <c r="G909" s="91" t="s">
        <v>7729</v>
      </c>
      <c r="H909" s="91" t="s">
        <v>7730</v>
      </c>
      <c r="I909" s="91" t="s">
        <v>7731</v>
      </c>
      <c r="J909" s="91" t="s">
        <v>7732</v>
      </c>
      <c r="K909" s="91" t="s">
        <v>7459</v>
      </c>
      <c r="L909" s="91" t="s">
        <v>7733</v>
      </c>
    </row>
    <row r="910" spans="1:12" ht="12" customHeight="1" x14ac:dyDescent="0.3">
      <c r="A910" s="307" t="s">
        <v>7734</v>
      </c>
      <c r="B910" s="307"/>
      <c r="C910" s="307"/>
      <c r="D910" s="307" t="s">
        <v>7735</v>
      </c>
      <c r="E910" s="307"/>
      <c r="F910" s="307"/>
      <c r="G910" s="91" t="s">
        <v>7735</v>
      </c>
      <c r="H910" s="91" t="s">
        <v>7736</v>
      </c>
      <c r="I910" s="91" t="s">
        <v>7737</v>
      </c>
      <c r="J910" s="91" t="s">
        <v>7738</v>
      </c>
      <c r="K910" s="91" t="s">
        <v>7148</v>
      </c>
      <c r="L910" s="91" t="s">
        <v>7739</v>
      </c>
    </row>
    <row r="911" spans="1:12" ht="12" customHeight="1" x14ac:dyDescent="0.3">
      <c r="A911" s="307" t="s">
        <v>7740</v>
      </c>
      <c r="B911" s="307"/>
      <c r="C911" s="307"/>
      <c r="D911" s="307" t="s">
        <v>7741</v>
      </c>
      <c r="E911" s="307"/>
      <c r="F911" s="307"/>
      <c r="G911" s="91" t="s">
        <v>7741</v>
      </c>
      <c r="H911" s="91" t="s">
        <v>7742</v>
      </c>
      <c r="I911" s="91" t="s">
        <v>7743</v>
      </c>
      <c r="J911" s="91" t="s">
        <v>7744</v>
      </c>
      <c r="K911" s="91" t="s">
        <v>7745</v>
      </c>
      <c r="L911" s="91" t="s">
        <v>7746</v>
      </c>
    </row>
    <row r="912" spans="1:12" ht="12" customHeight="1" x14ac:dyDescent="0.3">
      <c r="A912" s="307" t="s">
        <v>7747</v>
      </c>
      <c r="B912" s="307"/>
      <c r="C912" s="307"/>
      <c r="D912" s="307" t="s">
        <v>7748</v>
      </c>
      <c r="E912" s="307"/>
      <c r="F912" s="307"/>
      <c r="G912" s="91" t="s">
        <v>7748</v>
      </c>
      <c r="H912" s="91" t="s">
        <v>7749</v>
      </c>
      <c r="I912" s="91" t="s">
        <v>7750</v>
      </c>
      <c r="J912" s="91" t="s">
        <v>7751</v>
      </c>
      <c r="K912" s="91" t="s">
        <v>7752</v>
      </c>
      <c r="L912" s="91" t="s">
        <v>7753</v>
      </c>
    </row>
    <row r="913" spans="1:12" ht="12" customHeight="1" x14ac:dyDescent="0.3">
      <c r="A913" s="307" t="s">
        <v>7754</v>
      </c>
      <c r="B913" s="307"/>
      <c r="C913" s="307"/>
      <c r="D913" s="307" t="s">
        <v>7755</v>
      </c>
      <c r="E913" s="307"/>
      <c r="F913" s="307"/>
      <c r="G913" s="91" t="s">
        <v>7755</v>
      </c>
      <c r="H913" s="91" t="s">
        <v>7756</v>
      </c>
      <c r="I913" s="91" t="s">
        <v>7757</v>
      </c>
      <c r="J913" s="91" t="s">
        <v>7758</v>
      </c>
      <c r="K913" s="91" t="s">
        <v>7759</v>
      </c>
      <c r="L913" s="91" t="s">
        <v>7760</v>
      </c>
    </row>
    <row r="914" spans="1:12" ht="12" customHeight="1" x14ac:dyDescent="0.3">
      <c r="A914" s="307" t="s">
        <v>7761</v>
      </c>
      <c r="B914" s="307"/>
      <c r="C914" s="307"/>
      <c r="D914" s="307" t="s">
        <v>7762</v>
      </c>
      <c r="E914" s="307"/>
      <c r="F914" s="307"/>
      <c r="G914" s="91" t="s">
        <v>7762</v>
      </c>
      <c r="H914" s="91" t="s">
        <v>7763</v>
      </c>
      <c r="I914" s="91" t="s">
        <v>7764</v>
      </c>
      <c r="J914" s="91" t="s">
        <v>7765</v>
      </c>
      <c r="K914" s="91" t="s">
        <v>7766</v>
      </c>
      <c r="L914" s="91" t="s">
        <v>7767</v>
      </c>
    </row>
    <row r="915" spans="1:12" ht="12" customHeight="1" x14ac:dyDescent="0.3">
      <c r="A915" s="307" t="s">
        <v>7768</v>
      </c>
      <c r="B915" s="307"/>
      <c r="C915" s="307"/>
      <c r="D915" s="307" t="s">
        <v>7769</v>
      </c>
      <c r="E915" s="307"/>
      <c r="F915" s="307"/>
      <c r="G915" s="91" t="s">
        <v>7769</v>
      </c>
      <c r="H915" s="91" t="s">
        <v>7770</v>
      </c>
      <c r="I915" s="91" t="s">
        <v>7771</v>
      </c>
      <c r="J915" s="91" t="s">
        <v>7772</v>
      </c>
      <c r="K915" s="91" t="s">
        <v>7773</v>
      </c>
      <c r="L915" s="91" t="s">
        <v>7774</v>
      </c>
    </row>
    <row r="916" spans="1:12" ht="12" customHeight="1" x14ac:dyDescent="0.3">
      <c r="A916" s="307" t="s">
        <v>7775</v>
      </c>
      <c r="B916" s="307"/>
      <c r="C916" s="307"/>
      <c r="D916" s="307" t="s">
        <v>7776</v>
      </c>
      <c r="E916" s="307"/>
      <c r="F916" s="307"/>
      <c r="G916" s="91" t="s">
        <v>7776</v>
      </c>
      <c r="H916" s="91" t="s">
        <v>7777</v>
      </c>
      <c r="I916" s="91" t="s">
        <v>7778</v>
      </c>
      <c r="J916" s="91" t="s">
        <v>7779</v>
      </c>
      <c r="K916" s="91" t="s">
        <v>7780</v>
      </c>
      <c r="L916" s="91" t="s">
        <v>7781</v>
      </c>
    </row>
    <row r="917" spans="1:12" ht="12" customHeight="1" x14ac:dyDescent="0.3">
      <c r="A917" s="307" t="s">
        <v>7782</v>
      </c>
      <c r="B917" s="307"/>
      <c r="C917" s="307"/>
      <c r="D917" s="307" t="s">
        <v>7783</v>
      </c>
      <c r="E917" s="307"/>
      <c r="F917" s="307"/>
      <c r="G917" s="91" t="s">
        <v>7783</v>
      </c>
      <c r="H917" s="91" t="s">
        <v>7784</v>
      </c>
      <c r="I917" s="91" t="s">
        <v>7785</v>
      </c>
      <c r="J917" s="91" t="s">
        <v>7786</v>
      </c>
      <c r="K917" s="91" t="s">
        <v>7787</v>
      </c>
      <c r="L917" s="91" t="s">
        <v>7788</v>
      </c>
    </row>
    <row r="918" spans="1:12" ht="12" customHeight="1" x14ac:dyDescent="0.3">
      <c r="A918" s="307" t="s">
        <v>7789</v>
      </c>
      <c r="B918" s="307"/>
      <c r="C918" s="307"/>
      <c r="D918" s="307" t="s">
        <v>4363</v>
      </c>
      <c r="E918" s="307"/>
      <c r="F918" s="307"/>
      <c r="G918" s="91" t="s">
        <v>4363</v>
      </c>
      <c r="H918" s="91" t="s">
        <v>7790</v>
      </c>
      <c r="I918" s="91" t="s">
        <v>7791</v>
      </c>
      <c r="J918" s="91" t="s">
        <v>7792</v>
      </c>
      <c r="K918" s="91" t="s">
        <v>7793</v>
      </c>
      <c r="L918" s="91" t="s">
        <v>7794</v>
      </c>
    </row>
    <row r="919" spans="1:12" ht="12" customHeight="1" x14ac:dyDescent="0.3">
      <c r="A919" s="307" t="s">
        <v>7795</v>
      </c>
      <c r="B919" s="307"/>
      <c r="C919" s="307"/>
      <c r="D919" s="307" t="s">
        <v>7796</v>
      </c>
      <c r="E919" s="307"/>
      <c r="F919" s="307"/>
      <c r="G919" s="91" t="s">
        <v>7796</v>
      </c>
      <c r="H919" s="91" t="s">
        <v>7797</v>
      </c>
      <c r="I919" s="91" t="s">
        <v>7687</v>
      </c>
      <c r="J919" s="91" t="s">
        <v>7798</v>
      </c>
      <c r="K919" s="91" t="s">
        <v>7799</v>
      </c>
      <c r="L919" s="91" t="s">
        <v>7800</v>
      </c>
    </row>
    <row r="920" spans="1:12" ht="12" customHeight="1" x14ac:dyDescent="0.3">
      <c r="A920" s="307" t="s">
        <v>7801</v>
      </c>
      <c r="B920" s="307"/>
      <c r="C920" s="307"/>
      <c r="D920" s="307" t="s">
        <v>7802</v>
      </c>
      <c r="E920" s="307"/>
      <c r="F920" s="307"/>
      <c r="G920" s="91" t="s">
        <v>7802</v>
      </c>
      <c r="H920" s="91" t="s">
        <v>7803</v>
      </c>
      <c r="I920" s="91" t="s">
        <v>7804</v>
      </c>
      <c r="J920" s="91" t="s">
        <v>7805</v>
      </c>
      <c r="K920" s="91" t="s">
        <v>7806</v>
      </c>
      <c r="L920" s="91" t="s">
        <v>7807</v>
      </c>
    </row>
    <row r="921" spans="1:12" ht="12" customHeight="1" x14ac:dyDescent="0.3">
      <c r="A921" s="307" t="s">
        <v>7808</v>
      </c>
      <c r="B921" s="307"/>
      <c r="C921" s="307"/>
      <c r="D921" s="307" t="s">
        <v>7809</v>
      </c>
      <c r="E921" s="307"/>
      <c r="F921" s="307"/>
      <c r="G921" s="91" t="s">
        <v>7809</v>
      </c>
      <c r="H921" s="91" t="s">
        <v>7810</v>
      </c>
      <c r="I921" s="91" t="s">
        <v>7811</v>
      </c>
      <c r="J921" s="91" t="s">
        <v>7812</v>
      </c>
      <c r="K921" s="91" t="s">
        <v>5078</v>
      </c>
      <c r="L921" s="91" t="s">
        <v>7813</v>
      </c>
    </row>
    <row r="922" spans="1:12" ht="12" customHeight="1" x14ac:dyDescent="0.3">
      <c r="A922" s="307" t="s">
        <v>7814</v>
      </c>
      <c r="B922" s="307"/>
      <c r="C922" s="307"/>
      <c r="D922" s="307" t="s">
        <v>7815</v>
      </c>
      <c r="E922" s="307"/>
      <c r="F922" s="307"/>
      <c r="G922" s="91" t="s">
        <v>7815</v>
      </c>
      <c r="H922" s="91" t="s">
        <v>7816</v>
      </c>
      <c r="I922" s="91" t="s">
        <v>7817</v>
      </c>
      <c r="J922" s="91" t="s">
        <v>6631</v>
      </c>
      <c r="K922" s="91" t="s">
        <v>7818</v>
      </c>
      <c r="L922" s="91" t="s">
        <v>7819</v>
      </c>
    </row>
    <row r="923" spans="1:12" ht="12" customHeight="1" x14ac:dyDescent="0.3">
      <c r="A923" s="307" t="s">
        <v>7820</v>
      </c>
      <c r="B923" s="307"/>
      <c r="C923" s="307"/>
      <c r="D923" s="307" t="s">
        <v>7821</v>
      </c>
      <c r="E923" s="307"/>
      <c r="F923" s="307"/>
      <c r="G923" s="91" t="s">
        <v>7821</v>
      </c>
      <c r="H923" s="91" t="s">
        <v>7822</v>
      </c>
      <c r="I923" s="91" t="s">
        <v>7823</v>
      </c>
      <c r="J923" s="91" t="s">
        <v>7824</v>
      </c>
      <c r="K923" s="91" t="s">
        <v>7825</v>
      </c>
      <c r="L923" s="91" t="s">
        <v>7826</v>
      </c>
    </row>
    <row r="924" spans="1:12" ht="12" customHeight="1" x14ac:dyDescent="0.3">
      <c r="A924" s="307" t="s">
        <v>7827</v>
      </c>
      <c r="B924" s="307"/>
      <c r="C924" s="307"/>
      <c r="D924" s="307" t="s">
        <v>7828</v>
      </c>
      <c r="E924" s="307"/>
      <c r="F924" s="307"/>
      <c r="G924" s="91" t="s">
        <v>7829</v>
      </c>
      <c r="H924" s="91" t="s">
        <v>7830</v>
      </c>
      <c r="I924" s="91" t="s">
        <v>2407</v>
      </c>
      <c r="J924" s="91" t="s">
        <v>7831</v>
      </c>
      <c r="K924" s="91" t="s">
        <v>7832</v>
      </c>
      <c r="L924" s="91" t="s">
        <v>7833</v>
      </c>
    </row>
    <row r="925" spans="1:12" ht="12" customHeight="1" x14ac:dyDescent="0.3">
      <c r="A925" s="307" t="s">
        <v>7834</v>
      </c>
      <c r="B925" s="307"/>
      <c r="C925" s="307"/>
      <c r="D925" s="307" t="s">
        <v>7835</v>
      </c>
      <c r="E925" s="307"/>
      <c r="F925" s="307"/>
      <c r="G925" s="91" t="s">
        <v>7835</v>
      </c>
      <c r="H925" s="91" t="s">
        <v>7836</v>
      </c>
      <c r="I925" s="91" t="s">
        <v>7837</v>
      </c>
      <c r="J925" s="91" t="s">
        <v>7838</v>
      </c>
      <c r="K925" s="91" t="s">
        <v>7839</v>
      </c>
      <c r="L925" s="91" t="s">
        <v>7840</v>
      </c>
    </row>
    <row r="926" spans="1:12" ht="12" customHeight="1" x14ac:dyDescent="0.3">
      <c r="A926" s="307" t="s">
        <v>7841</v>
      </c>
      <c r="B926" s="307"/>
      <c r="C926" s="307"/>
      <c r="D926" s="307" t="s">
        <v>7842</v>
      </c>
      <c r="E926" s="307"/>
      <c r="F926" s="307"/>
      <c r="G926" s="91" t="s">
        <v>7842</v>
      </c>
      <c r="H926" s="91" t="s">
        <v>7843</v>
      </c>
      <c r="I926" s="91" t="s">
        <v>7844</v>
      </c>
      <c r="J926" s="91" t="s">
        <v>7709</v>
      </c>
      <c r="K926" s="91" t="s">
        <v>7845</v>
      </c>
      <c r="L926" s="91" t="s">
        <v>7846</v>
      </c>
    </row>
    <row r="927" spans="1:12" ht="12" customHeight="1" x14ac:dyDescent="0.3">
      <c r="A927" s="307" t="s">
        <v>7847</v>
      </c>
      <c r="B927" s="307"/>
      <c r="C927" s="307"/>
      <c r="D927" s="307" t="s">
        <v>7848</v>
      </c>
      <c r="E927" s="307"/>
      <c r="F927" s="307"/>
      <c r="G927" s="91" t="s">
        <v>7848</v>
      </c>
      <c r="H927" s="91" t="s">
        <v>7849</v>
      </c>
      <c r="I927" s="91" t="s">
        <v>7850</v>
      </c>
      <c r="J927" s="91" t="s">
        <v>7851</v>
      </c>
      <c r="K927" s="91" t="s">
        <v>7852</v>
      </c>
      <c r="L927" s="91" t="s">
        <v>1900</v>
      </c>
    </row>
    <row r="928" spans="1:12" ht="12" customHeight="1" x14ac:dyDescent="0.3">
      <c r="A928" s="307" t="s">
        <v>7853</v>
      </c>
      <c r="B928" s="307"/>
      <c r="C928" s="307"/>
      <c r="D928" s="307" t="s">
        <v>7854</v>
      </c>
      <c r="E928" s="307"/>
      <c r="F928" s="307"/>
      <c r="G928" s="91" t="s">
        <v>7854</v>
      </c>
      <c r="H928" s="91" t="s">
        <v>7855</v>
      </c>
      <c r="I928" s="91" t="s">
        <v>7856</v>
      </c>
      <c r="J928" s="91" t="s">
        <v>7857</v>
      </c>
      <c r="K928" s="91" t="s">
        <v>7858</v>
      </c>
      <c r="L928" s="91" t="s">
        <v>7859</v>
      </c>
    </row>
    <row r="929" spans="1:12" ht="12" customHeight="1" x14ac:dyDescent="0.3">
      <c r="A929" s="307" t="s">
        <v>7860</v>
      </c>
      <c r="B929" s="307"/>
      <c r="C929" s="307"/>
      <c r="D929" s="307" t="s">
        <v>6153</v>
      </c>
      <c r="E929" s="307"/>
      <c r="F929" s="307"/>
      <c r="G929" s="91" t="s">
        <v>6153</v>
      </c>
      <c r="H929" s="91" t="s">
        <v>7861</v>
      </c>
      <c r="I929" s="91" t="s">
        <v>7862</v>
      </c>
      <c r="J929" s="91" t="s">
        <v>6154</v>
      </c>
      <c r="K929" s="91" t="s">
        <v>6148</v>
      </c>
      <c r="L929" s="91" t="s">
        <v>7863</v>
      </c>
    </row>
    <row r="930" spans="1:12" ht="12" customHeight="1" x14ac:dyDescent="0.3">
      <c r="A930" s="307" t="s">
        <v>7864</v>
      </c>
      <c r="B930" s="307"/>
      <c r="C930" s="307"/>
      <c r="D930" s="307" t="s">
        <v>7865</v>
      </c>
      <c r="E930" s="307"/>
      <c r="F930" s="307"/>
      <c r="G930" s="91" t="s">
        <v>7865</v>
      </c>
      <c r="H930" s="91" t="s">
        <v>7866</v>
      </c>
      <c r="I930" s="91" t="s">
        <v>7867</v>
      </c>
      <c r="J930" s="91" t="s">
        <v>7868</v>
      </c>
      <c r="K930" s="91" t="s">
        <v>7869</v>
      </c>
      <c r="L930" s="91" t="s">
        <v>7870</v>
      </c>
    </row>
    <row r="931" spans="1:12" ht="12" customHeight="1" x14ac:dyDescent="0.3">
      <c r="A931" s="307" t="s">
        <v>7871</v>
      </c>
      <c r="B931" s="307"/>
      <c r="C931" s="307"/>
      <c r="D931" s="307" t="s">
        <v>7872</v>
      </c>
      <c r="E931" s="307"/>
      <c r="F931" s="307"/>
      <c r="G931" s="91" t="s">
        <v>7872</v>
      </c>
      <c r="H931" s="91" t="s">
        <v>7873</v>
      </c>
      <c r="I931" s="91" t="s">
        <v>7874</v>
      </c>
      <c r="J931" s="91" t="s">
        <v>7875</v>
      </c>
      <c r="K931" s="91" t="s">
        <v>7876</v>
      </c>
      <c r="L931" s="91" t="s">
        <v>7877</v>
      </c>
    </row>
    <row r="932" spans="1:12" ht="12" customHeight="1" x14ac:dyDescent="0.3">
      <c r="A932" s="307" t="s">
        <v>7878</v>
      </c>
      <c r="B932" s="307"/>
      <c r="C932" s="307"/>
      <c r="D932" s="307" t="s">
        <v>7879</v>
      </c>
      <c r="E932" s="307"/>
      <c r="F932" s="307"/>
      <c r="G932" s="91" t="s">
        <v>7879</v>
      </c>
      <c r="H932" s="91" t="s">
        <v>7880</v>
      </c>
      <c r="I932" s="91" t="s">
        <v>7881</v>
      </c>
      <c r="J932" s="91" t="s">
        <v>7882</v>
      </c>
      <c r="K932" s="91" t="s">
        <v>7883</v>
      </c>
      <c r="L932" s="91" t="s">
        <v>7884</v>
      </c>
    </row>
    <row r="933" spans="1:12" ht="12" customHeight="1" x14ac:dyDescent="0.3">
      <c r="A933" s="307" t="s">
        <v>7885</v>
      </c>
      <c r="B933" s="307"/>
      <c r="C933" s="307"/>
      <c r="D933" s="307" t="s">
        <v>7886</v>
      </c>
      <c r="E933" s="307"/>
      <c r="F933" s="307"/>
      <c r="G933" s="91" t="s">
        <v>7886</v>
      </c>
      <c r="H933" s="91" t="s">
        <v>7887</v>
      </c>
      <c r="I933" s="91" t="s">
        <v>7888</v>
      </c>
      <c r="J933" s="91" t="s">
        <v>7889</v>
      </c>
      <c r="K933" s="91" t="s">
        <v>7890</v>
      </c>
      <c r="L933" s="91" t="s">
        <v>7891</v>
      </c>
    </row>
    <row r="934" spans="1:12" ht="12" customHeight="1" x14ac:dyDescent="0.3">
      <c r="A934" s="307" t="s">
        <v>7892</v>
      </c>
      <c r="B934" s="307"/>
      <c r="C934" s="307"/>
      <c r="D934" s="307" t="s">
        <v>7893</v>
      </c>
      <c r="E934" s="307"/>
      <c r="F934" s="307"/>
      <c r="G934" s="91" t="s">
        <v>7893</v>
      </c>
      <c r="H934" s="91" t="s">
        <v>7894</v>
      </c>
      <c r="I934" s="91" t="s">
        <v>7895</v>
      </c>
      <c r="J934" s="91" t="s">
        <v>7896</v>
      </c>
      <c r="K934" s="91" t="s">
        <v>7897</v>
      </c>
      <c r="L934" s="91" t="s">
        <v>7898</v>
      </c>
    </row>
    <row r="935" spans="1:12" ht="12" customHeight="1" x14ac:dyDescent="0.3">
      <c r="A935" s="307" t="s">
        <v>7899</v>
      </c>
      <c r="B935" s="307"/>
      <c r="C935" s="307"/>
      <c r="D935" s="307" t="s">
        <v>7900</v>
      </c>
      <c r="E935" s="307"/>
      <c r="F935" s="307"/>
      <c r="G935" s="91" t="s">
        <v>7900</v>
      </c>
      <c r="H935" s="91" t="s">
        <v>7901</v>
      </c>
      <c r="I935" s="91" t="s">
        <v>7902</v>
      </c>
      <c r="J935" s="91" t="s">
        <v>7903</v>
      </c>
      <c r="K935" s="91" t="s">
        <v>7904</v>
      </c>
      <c r="L935" s="91" t="s">
        <v>7905</v>
      </c>
    </row>
    <row r="936" spans="1:12" ht="12" customHeight="1" x14ac:dyDescent="0.3">
      <c r="A936" s="307" t="s">
        <v>7906</v>
      </c>
      <c r="B936" s="307"/>
      <c r="C936" s="307"/>
      <c r="D936" s="307" t="s">
        <v>7907</v>
      </c>
      <c r="E936" s="307"/>
      <c r="F936" s="307"/>
      <c r="G936" s="91" t="s">
        <v>7907</v>
      </c>
      <c r="H936" s="91" t="s">
        <v>7744</v>
      </c>
      <c r="I936" s="91" t="s">
        <v>7908</v>
      </c>
      <c r="J936" s="91" t="s">
        <v>7909</v>
      </c>
      <c r="K936" s="91" t="s">
        <v>7910</v>
      </c>
      <c r="L936" s="91" t="s">
        <v>7907</v>
      </c>
    </row>
    <row r="937" spans="1:12" ht="12" customHeight="1" x14ac:dyDescent="0.3">
      <c r="A937" s="307" t="s">
        <v>7911</v>
      </c>
      <c r="B937" s="307"/>
      <c r="C937" s="307"/>
      <c r="D937" s="307" t="s">
        <v>7912</v>
      </c>
      <c r="E937" s="307"/>
      <c r="F937" s="307"/>
      <c r="G937" s="91" t="s">
        <v>7912</v>
      </c>
      <c r="H937" s="91" t="s">
        <v>7913</v>
      </c>
      <c r="I937" s="91" t="s">
        <v>7914</v>
      </c>
      <c r="J937" s="91" t="s">
        <v>7073</v>
      </c>
      <c r="K937" s="91" t="s">
        <v>7915</v>
      </c>
      <c r="L937" s="91" t="s">
        <v>7916</v>
      </c>
    </row>
    <row r="938" spans="1:12" ht="12" customHeight="1" x14ac:dyDescent="0.3">
      <c r="A938" s="307" t="s">
        <v>7917</v>
      </c>
      <c r="B938" s="307"/>
      <c r="C938" s="307"/>
      <c r="D938" s="307" t="s">
        <v>7918</v>
      </c>
      <c r="E938" s="307"/>
      <c r="F938" s="307"/>
      <c r="G938" s="91" t="s">
        <v>7919</v>
      </c>
      <c r="H938" s="91" t="s">
        <v>7920</v>
      </c>
      <c r="I938" s="91" t="s">
        <v>7921</v>
      </c>
      <c r="J938" s="91" t="s">
        <v>3447</v>
      </c>
      <c r="K938" s="91" t="s">
        <v>7922</v>
      </c>
      <c r="L938" s="91" t="s">
        <v>7923</v>
      </c>
    </row>
    <row r="939" spans="1:12" ht="12" customHeight="1" x14ac:dyDescent="0.3">
      <c r="A939" s="307" t="s">
        <v>7924</v>
      </c>
      <c r="B939" s="307"/>
      <c r="C939" s="307"/>
      <c r="D939" s="307" t="s">
        <v>7925</v>
      </c>
      <c r="E939" s="307"/>
      <c r="F939" s="307"/>
      <c r="G939" s="91" t="s">
        <v>7925</v>
      </c>
      <c r="H939" s="91" t="s">
        <v>7926</v>
      </c>
      <c r="I939" s="91" t="s">
        <v>7927</v>
      </c>
      <c r="J939" s="91" t="s">
        <v>4363</v>
      </c>
      <c r="K939" s="91" t="s">
        <v>7928</v>
      </c>
      <c r="L939" s="91" t="s">
        <v>7929</v>
      </c>
    </row>
    <row r="940" spans="1:12" ht="12" customHeight="1" x14ac:dyDescent="0.3">
      <c r="A940" s="307" t="s">
        <v>7930</v>
      </c>
      <c r="B940" s="307"/>
      <c r="C940" s="307"/>
      <c r="D940" s="307" t="s">
        <v>7931</v>
      </c>
      <c r="E940" s="307"/>
      <c r="F940" s="307"/>
      <c r="G940" s="91" t="s">
        <v>7931</v>
      </c>
      <c r="H940" s="91" t="s">
        <v>7932</v>
      </c>
      <c r="I940" s="91" t="s">
        <v>7933</v>
      </c>
      <c r="J940" s="91" t="s">
        <v>7934</v>
      </c>
      <c r="K940" s="91" t="s">
        <v>7935</v>
      </c>
      <c r="L940" s="91" t="s">
        <v>7936</v>
      </c>
    </row>
    <row r="941" spans="1:12" ht="12" customHeight="1" x14ac:dyDescent="0.3">
      <c r="A941" s="307" t="s">
        <v>7937</v>
      </c>
      <c r="B941" s="307"/>
      <c r="C941" s="307"/>
      <c r="D941" s="307" t="s">
        <v>7938</v>
      </c>
      <c r="E941" s="307"/>
      <c r="F941" s="307"/>
      <c r="G941" s="91" t="s">
        <v>7938</v>
      </c>
      <c r="H941" s="91" t="s">
        <v>7939</v>
      </c>
      <c r="I941" s="91" t="s">
        <v>7940</v>
      </c>
      <c r="J941" s="91" t="s">
        <v>5317</v>
      </c>
      <c r="K941" s="91" t="s">
        <v>6983</v>
      </c>
      <c r="L941" s="91" t="s">
        <v>7941</v>
      </c>
    </row>
    <row r="942" spans="1:12" ht="12" customHeight="1" x14ac:dyDescent="0.3">
      <c r="A942" s="307" t="s">
        <v>7942</v>
      </c>
      <c r="B942" s="307"/>
      <c r="C942" s="307"/>
      <c r="D942" s="307" t="s">
        <v>7647</v>
      </c>
      <c r="E942" s="307"/>
      <c r="F942" s="307"/>
      <c r="G942" s="91" t="s">
        <v>7647</v>
      </c>
      <c r="H942" s="91" t="s">
        <v>7943</v>
      </c>
      <c r="I942" s="91" t="s">
        <v>7944</v>
      </c>
      <c r="J942" s="91" t="s">
        <v>7945</v>
      </c>
      <c r="K942" s="91" t="s">
        <v>7946</v>
      </c>
      <c r="L942" s="91" t="s">
        <v>7947</v>
      </c>
    </row>
    <row r="943" spans="1:12" ht="12" customHeight="1" x14ac:dyDescent="0.3">
      <c r="A943" s="307" t="s">
        <v>7948</v>
      </c>
      <c r="B943" s="307"/>
      <c r="C943" s="307"/>
      <c r="D943" s="307" t="s">
        <v>7949</v>
      </c>
      <c r="E943" s="307"/>
      <c r="F943" s="307"/>
      <c r="G943" s="91" t="s">
        <v>7949</v>
      </c>
      <c r="H943" s="91" t="s">
        <v>7950</v>
      </c>
      <c r="I943" s="91" t="s">
        <v>7949</v>
      </c>
      <c r="J943" s="91" t="s">
        <v>7951</v>
      </c>
      <c r="K943" s="91" t="s">
        <v>7952</v>
      </c>
      <c r="L943" s="91" t="s">
        <v>4993</v>
      </c>
    </row>
    <row r="944" spans="1:12" ht="12" customHeight="1" x14ac:dyDescent="0.3">
      <c r="A944" s="307" t="s">
        <v>7953</v>
      </c>
      <c r="B944" s="307"/>
      <c r="C944" s="307"/>
      <c r="D944" s="307" t="s">
        <v>5172</v>
      </c>
      <c r="E944" s="307"/>
      <c r="F944" s="307"/>
      <c r="G944" s="91" t="s">
        <v>5172</v>
      </c>
      <c r="H944" s="91" t="s">
        <v>7954</v>
      </c>
      <c r="I944" s="91" t="s">
        <v>2730</v>
      </c>
      <c r="J944" s="91" t="s">
        <v>7955</v>
      </c>
      <c r="K944" s="91" t="s">
        <v>6748</v>
      </c>
      <c r="L944" s="91" t="s">
        <v>7956</v>
      </c>
    </row>
    <row r="945" spans="1:12" ht="12" customHeight="1" x14ac:dyDescent="0.3">
      <c r="A945" s="307" t="s">
        <v>7957</v>
      </c>
      <c r="B945" s="307"/>
      <c r="C945" s="307"/>
      <c r="D945" s="307" t="s">
        <v>7958</v>
      </c>
      <c r="E945" s="307"/>
      <c r="F945" s="307"/>
      <c r="G945" s="91" t="s">
        <v>7958</v>
      </c>
      <c r="H945" s="91" t="s">
        <v>7959</v>
      </c>
      <c r="I945" s="91" t="s">
        <v>7960</v>
      </c>
      <c r="J945" s="91" t="s">
        <v>7961</v>
      </c>
      <c r="K945" s="91" t="s">
        <v>7962</v>
      </c>
      <c r="L945" s="91" t="s">
        <v>7963</v>
      </c>
    </row>
    <row r="946" spans="1:12" ht="12" customHeight="1" x14ac:dyDescent="0.3">
      <c r="A946" s="307" t="s">
        <v>7964</v>
      </c>
      <c r="B946" s="307"/>
      <c r="C946" s="307"/>
      <c r="D946" s="307" t="s">
        <v>7965</v>
      </c>
      <c r="E946" s="307"/>
      <c r="F946" s="307"/>
      <c r="G946" s="91" t="s">
        <v>7965</v>
      </c>
      <c r="H946" s="91" t="s">
        <v>7966</v>
      </c>
      <c r="I946" s="91" t="s">
        <v>7967</v>
      </c>
      <c r="J946" s="91" t="s">
        <v>7968</v>
      </c>
      <c r="K946" s="91" t="s">
        <v>7969</v>
      </c>
      <c r="L946" s="91" t="s">
        <v>7970</v>
      </c>
    </row>
    <row r="947" spans="1:12" ht="12" customHeight="1" x14ac:dyDescent="0.3">
      <c r="A947" s="307" t="s">
        <v>7971</v>
      </c>
      <c r="B947" s="307"/>
      <c r="C947" s="307"/>
      <c r="D947" s="307" t="s">
        <v>1977</v>
      </c>
      <c r="E947" s="307"/>
      <c r="F947" s="307"/>
      <c r="G947" s="91" t="s">
        <v>1977</v>
      </c>
      <c r="H947" s="91" t="s">
        <v>7972</v>
      </c>
      <c r="I947" s="91" t="s">
        <v>7973</v>
      </c>
      <c r="J947" s="91" t="s">
        <v>7974</v>
      </c>
      <c r="K947" s="91" t="s">
        <v>7975</v>
      </c>
      <c r="L947" s="91" t="s">
        <v>7976</v>
      </c>
    </row>
    <row r="948" spans="1:12" ht="12" customHeight="1" x14ac:dyDescent="0.3">
      <c r="A948" s="307" t="s">
        <v>7977</v>
      </c>
      <c r="B948" s="307"/>
      <c r="C948" s="307"/>
      <c r="D948" s="307" t="s">
        <v>7978</v>
      </c>
      <c r="E948" s="307"/>
      <c r="F948" s="307"/>
      <c r="G948" s="91" t="s">
        <v>7978</v>
      </c>
      <c r="H948" s="91" t="s">
        <v>7979</v>
      </c>
      <c r="I948" s="91" t="s">
        <v>7980</v>
      </c>
      <c r="J948" s="91" t="s">
        <v>7981</v>
      </c>
      <c r="K948" s="91" t="s">
        <v>7730</v>
      </c>
      <c r="L948" s="91" t="s">
        <v>7982</v>
      </c>
    </row>
    <row r="949" spans="1:12" ht="12" customHeight="1" x14ac:dyDescent="0.3">
      <c r="A949" s="307" t="s">
        <v>7983</v>
      </c>
      <c r="B949" s="307"/>
      <c r="C949" s="307"/>
      <c r="D949" s="307" t="s">
        <v>7984</v>
      </c>
      <c r="E949" s="307"/>
      <c r="F949" s="307"/>
      <c r="G949" s="91" t="s">
        <v>7984</v>
      </c>
      <c r="H949" s="91" t="s">
        <v>7985</v>
      </c>
      <c r="I949" s="91" t="s">
        <v>7986</v>
      </c>
      <c r="J949" s="91" t="s">
        <v>7987</v>
      </c>
      <c r="K949" s="91" t="s">
        <v>7988</v>
      </c>
      <c r="L949" s="91" t="s">
        <v>7989</v>
      </c>
    </row>
    <row r="950" spans="1:12" ht="12" customHeight="1" x14ac:dyDescent="0.3">
      <c r="A950" s="307" t="s">
        <v>7990</v>
      </c>
      <c r="B950" s="307"/>
      <c r="C950" s="307"/>
      <c r="D950" s="307" t="s">
        <v>7991</v>
      </c>
      <c r="E950" s="307"/>
      <c r="F950" s="307"/>
      <c r="G950" s="91" t="s">
        <v>7991</v>
      </c>
      <c r="H950" s="91" t="s">
        <v>7992</v>
      </c>
      <c r="I950" s="91" t="s">
        <v>7993</v>
      </c>
      <c r="J950" s="91" t="s">
        <v>7994</v>
      </c>
      <c r="K950" s="91" t="s">
        <v>7995</v>
      </c>
      <c r="L950" s="91" t="s">
        <v>7996</v>
      </c>
    </row>
    <row r="951" spans="1:12" ht="12" customHeight="1" x14ac:dyDescent="0.3">
      <c r="A951" s="307" t="s">
        <v>7997</v>
      </c>
      <c r="B951" s="307"/>
      <c r="C951" s="307"/>
      <c r="D951" s="307" t="s">
        <v>7998</v>
      </c>
      <c r="E951" s="307"/>
      <c r="F951" s="307"/>
      <c r="G951" s="91" t="s">
        <v>7998</v>
      </c>
      <c r="H951" s="91" t="s">
        <v>7999</v>
      </c>
      <c r="I951" s="91" t="s">
        <v>8000</v>
      </c>
      <c r="J951" s="91" t="s">
        <v>8001</v>
      </c>
      <c r="K951" s="91" t="s">
        <v>8002</v>
      </c>
      <c r="L951" s="91" t="s">
        <v>8003</v>
      </c>
    </row>
    <row r="952" spans="1:12" ht="12" customHeight="1" x14ac:dyDescent="0.3">
      <c r="A952" s="307" t="s">
        <v>8004</v>
      </c>
      <c r="B952" s="307"/>
      <c r="C952" s="307"/>
      <c r="D952" s="307" t="s">
        <v>8005</v>
      </c>
      <c r="E952" s="307"/>
      <c r="F952" s="307"/>
      <c r="G952" s="91" t="s">
        <v>8005</v>
      </c>
      <c r="H952" s="91" t="s">
        <v>8006</v>
      </c>
      <c r="I952" s="91" t="s">
        <v>8007</v>
      </c>
      <c r="J952" s="91" t="s">
        <v>8008</v>
      </c>
      <c r="K952" s="91" t="s">
        <v>8009</v>
      </c>
      <c r="L952" s="91" t="s">
        <v>8010</v>
      </c>
    </row>
    <row r="953" spans="1:12" ht="12" customHeight="1" x14ac:dyDescent="0.3">
      <c r="A953" s="307" t="s">
        <v>8011</v>
      </c>
      <c r="B953" s="307"/>
      <c r="C953" s="307"/>
      <c r="D953" s="307" t="s">
        <v>3574</v>
      </c>
      <c r="E953" s="307"/>
      <c r="F953" s="307"/>
      <c r="G953" s="91" t="s">
        <v>3574</v>
      </c>
      <c r="H953" s="91" t="s">
        <v>8012</v>
      </c>
      <c r="I953" s="91" t="s">
        <v>8013</v>
      </c>
      <c r="J953" s="91" t="s">
        <v>8014</v>
      </c>
      <c r="K953" s="91" t="s">
        <v>8015</v>
      </c>
      <c r="L953" s="91" t="s">
        <v>8016</v>
      </c>
    </row>
    <row r="954" spans="1:12" ht="12" customHeight="1" x14ac:dyDescent="0.3">
      <c r="A954" s="307" t="s">
        <v>8017</v>
      </c>
      <c r="B954" s="307"/>
      <c r="C954" s="307"/>
      <c r="D954" s="307" t="s">
        <v>8018</v>
      </c>
      <c r="E954" s="307"/>
      <c r="F954" s="307"/>
      <c r="G954" s="91" t="s">
        <v>8018</v>
      </c>
      <c r="H954" s="91" t="s">
        <v>8019</v>
      </c>
      <c r="I954" s="91" t="s">
        <v>8020</v>
      </c>
      <c r="J954" s="91" t="s">
        <v>8021</v>
      </c>
      <c r="K954" s="91" t="s">
        <v>5853</v>
      </c>
      <c r="L954" s="91" t="s">
        <v>8022</v>
      </c>
    </row>
    <row r="955" spans="1:12" ht="12" customHeight="1" x14ac:dyDescent="0.3">
      <c r="A955" s="307" t="s">
        <v>8023</v>
      </c>
      <c r="B955" s="307"/>
      <c r="C955" s="307"/>
      <c r="D955" s="307" t="s">
        <v>8024</v>
      </c>
      <c r="E955" s="307"/>
      <c r="F955" s="307"/>
      <c r="G955" s="91" t="s">
        <v>8025</v>
      </c>
      <c r="H955" s="91" t="s">
        <v>8026</v>
      </c>
      <c r="I955" s="91" t="s">
        <v>8027</v>
      </c>
      <c r="J955" s="91" t="s">
        <v>8028</v>
      </c>
      <c r="K955" s="91" t="s">
        <v>8029</v>
      </c>
      <c r="L955" s="91" t="s">
        <v>8030</v>
      </c>
    </row>
    <row r="956" spans="1:12" ht="12" customHeight="1" x14ac:dyDescent="0.3">
      <c r="A956" s="307" t="s">
        <v>8031</v>
      </c>
      <c r="B956" s="307"/>
      <c r="C956" s="307"/>
      <c r="D956" s="307" t="s">
        <v>8032</v>
      </c>
      <c r="E956" s="307"/>
      <c r="F956" s="307"/>
      <c r="G956" s="91" t="s">
        <v>8032</v>
      </c>
      <c r="H956" s="91" t="s">
        <v>7592</v>
      </c>
      <c r="I956" s="91" t="s">
        <v>8033</v>
      </c>
      <c r="J956" s="91" t="s">
        <v>8034</v>
      </c>
      <c r="K956" s="91" t="s">
        <v>8035</v>
      </c>
      <c r="L956" s="91" t="s">
        <v>8036</v>
      </c>
    </row>
    <row r="957" spans="1:12" ht="12" customHeight="1" x14ac:dyDescent="0.3">
      <c r="A957" s="307" t="s">
        <v>8037</v>
      </c>
      <c r="B957" s="307"/>
      <c r="C957" s="307"/>
      <c r="D957" s="307" t="s">
        <v>8038</v>
      </c>
      <c r="E957" s="307"/>
      <c r="F957" s="307"/>
      <c r="G957" s="91" t="s">
        <v>8038</v>
      </c>
      <c r="H957" s="91" t="s">
        <v>8039</v>
      </c>
      <c r="I957" s="91" t="s">
        <v>8040</v>
      </c>
      <c r="J957" s="91" t="s">
        <v>8041</v>
      </c>
      <c r="K957" s="91" t="s">
        <v>8042</v>
      </c>
      <c r="L957" s="91" t="s">
        <v>8043</v>
      </c>
    </row>
    <row r="958" spans="1:12" ht="12" customHeight="1" x14ac:dyDescent="0.3">
      <c r="A958" s="307" t="s">
        <v>8044</v>
      </c>
      <c r="B958" s="307"/>
      <c r="C958" s="307"/>
      <c r="D958" s="307" t="s">
        <v>8045</v>
      </c>
      <c r="E958" s="307"/>
      <c r="F958" s="307"/>
      <c r="G958" s="91" t="s">
        <v>8045</v>
      </c>
      <c r="H958" s="91" t="s">
        <v>8046</v>
      </c>
      <c r="I958" s="91" t="s">
        <v>8047</v>
      </c>
      <c r="J958" s="91" t="s">
        <v>3302</v>
      </c>
      <c r="K958" s="91" t="s">
        <v>8048</v>
      </c>
      <c r="L958" s="91" t="s">
        <v>8049</v>
      </c>
    </row>
    <row r="959" spans="1:12" ht="12" customHeight="1" x14ac:dyDescent="0.3">
      <c r="A959" s="307" t="s">
        <v>8050</v>
      </c>
      <c r="B959" s="307"/>
      <c r="C959" s="307"/>
      <c r="D959" s="307" t="s">
        <v>8051</v>
      </c>
      <c r="E959" s="307"/>
      <c r="F959" s="307"/>
      <c r="G959" s="91" t="s">
        <v>8051</v>
      </c>
      <c r="H959" s="91" t="s">
        <v>8052</v>
      </c>
      <c r="I959" s="91" t="s">
        <v>8053</v>
      </c>
      <c r="J959" s="91" t="s">
        <v>8054</v>
      </c>
      <c r="K959" s="91" t="s">
        <v>4361</v>
      </c>
      <c r="L959" s="91" t="s">
        <v>8055</v>
      </c>
    </row>
    <row r="960" spans="1:12" ht="12" customHeight="1" x14ac:dyDescent="0.3">
      <c r="A960" s="307" t="s">
        <v>8056</v>
      </c>
      <c r="B960" s="307"/>
      <c r="C960" s="307"/>
      <c r="D960" s="307" t="s">
        <v>8057</v>
      </c>
      <c r="E960" s="307"/>
      <c r="F960" s="307"/>
      <c r="G960" s="91" t="s">
        <v>8057</v>
      </c>
      <c r="H960" s="91" t="s">
        <v>8058</v>
      </c>
      <c r="I960" s="91" t="s">
        <v>8059</v>
      </c>
      <c r="J960" s="91" t="s">
        <v>8060</v>
      </c>
      <c r="K960" s="91" t="s">
        <v>8061</v>
      </c>
      <c r="L960" s="91" t="s">
        <v>8062</v>
      </c>
    </row>
    <row r="961" spans="1:12" ht="12" customHeight="1" x14ac:dyDescent="0.3">
      <c r="A961" s="307" t="s">
        <v>8063</v>
      </c>
      <c r="B961" s="307"/>
      <c r="C961" s="307"/>
      <c r="D961" s="307" t="s">
        <v>8064</v>
      </c>
      <c r="E961" s="307"/>
      <c r="F961" s="307"/>
      <c r="G961" s="91" t="s">
        <v>8064</v>
      </c>
      <c r="H961" s="91" t="s">
        <v>8065</v>
      </c>
      <c r="I961" s="91" t="s">
        <v>8066</v>
      </c>
      <c r="J961" s="91" t="s">
        <v>8067</v>
      </c>
      <c r="K961" s="91" t="s">
        <v>8068</v>
      </c>
      <c r="L961" s="91" t="s">
        <v>8069</v>
      </c>
    </row>
    <row r="962" spans="1:12" ht="12" customHeight="1" x14ac:dyDescent="0.3">
      <c r="A962" s="307" t="s">
        <v>8070</v>
      </c>
      <c r="B962" s="307"/>
      <c r="C962" s="307"/>
      <c r="D962" s="307" t="s">
        <v>8071</v>
      </c>
      <c r="E962" s="307"/>
      <c r="F962" s="307"/>
      <c r="G962" s="91" t="s">
        <v>8071</v>
      </c>
      <c r="H962" s="91" t="s">
        <v>4593</v>
      </c>
      <c r="I962" s="91" t="s">
        <v>8072</v>
      </c>
      <c r="J962" s="91" t="s">
        <v>8073</v>
      </c>
      <c r="K962" s="91" t="s">
        <v>8074</v>
      </c>
      <c r="L962" s="91" t="s">
        <v>8075</v>
      </c>
    </row>
    <row r="963" spans="1:12" ht="12" customHeight="1" x14ac:dyDescent="0.3">
      <c r="A963" s="307" t="s">
        <v>8076</v>
      </c>
      <c r="B963" s="307"/>
      <c r="C963" s="307"/>
      <c r="D963" s="307" t="s">
        <v>1851</v>
      </c>
      <c r="E963" s="307"/>
      <c r="F963" s="307"/>
      <c r="G963" s="91" t="s">
        <v>1851</v>
      </c>
      <c r="H963" s="91" t="s">
        <v>8077</v>
      </c>
      <c r="I963" s="91" t="s">
        <v>8078</v>
      </c>
      <c r="J963" s="91" t="s">
        <v>8079</v>
      </c>
      <c r="K963" s="91" t="s">
        <v>8080</v>
      </c>
      <c r="L963" s="91" t="s">
        <v>8081</v>
      </c>
    </row>
    <row r="964" spans="1:12" ht="12" customHeight="1" x14ac:dyDescent="0.3">
      <c r="A964" s="307" t="s">
        <v>8082</v>
      </c>
      <c r="B964" s="307"/>
      <c r="C964" s="307"/>
      <c r="D964" s="307" t="s">
        <v>8083</v>
      </c>
      <c r="E964" s="307"/>
      <c r="F964" s="307"/>
      <c r="G964" s="91" t="s">
        <v>8083</v>
      </c>
      <c r="H964" s="91" t="s">
        <v>8084</v>
      </c>
      <c r="I964" s="91" t="s">
        <v>7289</v>
      </c>
      <c r="J964" s="91" t="s">
        <v>8085</v>
      </c>
      <c r="K964" s="91" t="s">
        <v>8086</v>
      </c>
      <c r="L964" s="91" t="s">
        <v>6883</v>
      </c>
    </row>
    <row r="965" spans="1:12" ht="12" customHeight="1" x14ac:dyDescent="0.3">
      <c r="A965" s="307" t="s">
        <v>8087</v>
      </c>
      <c r="B965" s="307"/>
      <c r="C965" s="307"/>
      <c r="D965" s="307" t="s">
        <v>8088</v>
      </c>
      <c r="E965" s="307"/>
      <c r="F965" s="307"/>
      <c r="G965" s="91" t="s">
        <v>8088</v>
      </c>
      <c r="H965" s="91" t="s">
        <v>8089</v>
      </c>
      <c r="I965" s="91" t="s">
        <v>8090</v>
      </c>
      <c r="J965" s="91" t="s">
        <v>1973</v>
      </c>
      <c r="K965" s="91" t="s">
        <v>8091</v>
      </c>
      <c r="L965" s="91" t="s">
        <v>3157</v>
      </c>
    </row>
    <row r="966" spans="1:12" ht="12" customHeight="1" x14ac:dyDescent="0.3">
      <c r="A966" s="307" t="s">
        <v>8092</v>
      </c>
      <c r="B966" s="307"/>
      <c r="C966" s="307"/>
      <c r="D966" s="307" t="s">
        <v>8093</v>
      </c>
      <c r="E966" s="307"/>
      <c r="F966" s="307"/>
      <c r="G966" s="91" t="s">
        <v>8093</v>
      </c>
      <c r="H966" s="91" t="s">
        <v>8094</v>
      </c>
      <c r="I966" s="91" t="s">
        <v>8095</v>
      </c>
      <c r="J966" s="91" t="s">
        <v>8096</v>
      </c>
      <c r="K966" s="91" t="s">
        <v>8097</v>
      </c>
      <c r="L966" s="91" t="s">
        <v>8098</v>
      </c>
    </row>
    <row r="967" spans="1:12" ht="12" customHeight="1" x14ac:dyDescent="0.3">
      <c r="A967" s="307" t="s">
        <v>8099</v>
      </c>
      <c r="B967" s="307"/>
      <c r="C967" s="307"/>
      <c r="D967" s="307" t="s">
        <v>8100</v>
      </c>
      <c r="E967" s="307"/>
      <c r="F967" s="307"/>
      <c r="G967" s="91" t="s">
        <v>8100</v>
      </c>
      <c r="H967" s="91" t="s">
        <v>8101</v>
      </c>
      <c r="I967" s="91" t="s">
        <v>8102</v>
      </c>
      <c r="J967" s="91" t="s">
        <v>8103</v>
      </c>
      <c r="K967" s="91" t="s">
        <v>8104</v>
      </c>
      <c r="L967" s="91" t="s">
        <v>5864</v>
      </c>
    </row>
    <row r="968" spans="1:12" ht="12" customHeight="1" x14ac:dyDescent="0.3">
      <c r="A968" s="307" t="s">
        <v>8105</v>
      </c>
      <c r="B968" s="307"/>
      <c r="C968" s="307"/>
      <c r="D968" s="307" t="s">
        <v>8080</v>
      </c>
      <c r="E968" s="307"/>
      <c r="F968" s="307"/>
      <c r="G968" s="91" t="s">
        <v>8080</v>
      </c>
      <c r="H968" s="91" t="s">
        <v>8106</v>
      </c>
      <c r="I968" s="91" t="s">
        <v>8107</v>
      </c>
      <c r="J968" s="91" t="s">
        <v>8108</v>
      </c>
      <c r="K968" s="91" t="s">
        <v>8109</v>
      </c>
      <c r="L968" s="91" t="s">
        <v>8110</v>
      </c>
    </row>
    <row r="969" spans="1:12" ht="12" customHeight="1" x14ac:dyDescent="0.3">
      <c r="A969" s="307" t="s">
        <v>8111</v>
      </c>
      <c r="B969" s="307"/>
      <c r="C969" s="307"/>
      <c r="D969" s="307" t="s">
        <v>8112</v>
      </c>
      <c r="E969" s="307"/>
      <c r="F969" s="307"/>
      <c r="G969" s="91" t="s">
        <v>8112</v>
      </c>
      <c r="H969" s="91" t="s">
        <v>8113</v>
      </c>
      <c r="I969" s="91" t="s">
        <v>8114</v>
      </c>
      <c r="J969" s="91" t="s">
        <v>8115</v>
      </c>
      <c r="K969" s="91" t="s">
        <v>8116</v>
      </c>
      <c r="L969" s="91" t="s">
        <v>8117</v>
      </c>
    </row>
    <row r="970" spans="1:12" ht="12" customHeight="1" x14ac:dyDescent="0.3">
      <c r="A970" s="307" t="s">
        <v>8118</v>
      </c>
      <c r="B970" s="307"/>
      <c r="C970" s="307"/>
      <c r="D970" s="307" t="s">
        <v>7978</v>
      </c>
      <c r="E970" s="307"/>
      <c r="F970" s="307"/>
      <c r="G970" s="91" t="s">
        <v>7978</v>
      </c>
      <c r="H970" s="91" t="s">
        <v>8119</v>
      </c>
      <c r="I970" s="91" t="s">
        <v>8120</v>
      </c>
      <c r="J970" s="91" t="s">
        <v>8121</v>
      </c>
      <c r="K970" s="91" t="s">
        <v>1954</v>
      </c>
      <c r="L970" s="91" t="s">
        <v>8122</v>
      </c>
    </row>
    <row r="971" spans="1:12" ht="12" customHeight="1" x14ac:dyDescent="0.3">
      <c r="A971" s="307" t="s">
        <v>8123</v>
      </c>
      <c r="B971" s="307"/>
      <c r="C971" s="307"/>
      <c r="D971" s="307" t="s">
        <v>8124</v>
      </c>
      <c r="E971" s="307"/>
      <c r="F971" s="307"/>
      <c r="G971" s="91" t="s">
        <v>8124</v>
      </c>
      <c r="H971" s="91" t="s">
        <v>8125</v>
      </c>
      <c r="I971" s="91" t="s">
        <v>8126</v>
      </c>
      <c r="J971" s="91" t="s">
        <v>8127</v>
      </c>
      <c r="K971" s="91" t="s">
        <v>7884</v>
      </c>
      <c r="L971" s="91" t="s">
        <v>8128</v>
      </c>
    </row>
    <row r="972" spans="1:12" ht="12" customHeight="1" x14ac:dyDescent="0.3">
      <c r="A972" s="307" t="s">
        <v>8129</v>
      </c>
      <c r="B972" s="307"/>
      <c r="C972" s="307"/>
      <c r="D972" s="307" t="s">
        <v>8130</v>
      </c>
      <c r="E972" s="307"/>
      <c r="F972" s="307"/>
      <c r="G972" s="91" t="s">
        <v>8130</v>
      </c>
      <c r="H972" s="91" t="s">
        <v>8131</v>
      </c>
      <c r="I972" s="91" t="s">
        <v>8132</v>
      </c>
      <c r="J972" s="91" t="s">
        <v>8133</v>
      </c>
      <c r="K972" s="91" t="s">
        <v>8134</v>
      </c>
      <c r="L972" s="91" t="s">
        <v>8135</v>
      </c>
    </row>
    <row r="973" spans="1:12" ht="12" customHeight="1" x14ac:dyDescent="0.3">
      <c r="A973" s="307" t="s">
        <v>8136</v>
      </c>
      <c r="B973" s="307"/>
      <c r="C973" s="307"/>
      <c r="D973" s="307" t="s">
        <v>8137</v>
      </c>
      <c r="E973" s="307"/>
      <c r="F973" s="307"/>
      <c r="G973" s="91" t="s">
        <v>8137</v>
      </c>
      <c r="H973" s="91" t="s">
        <v>8138</v>
      </c>
      <c r="I973" s="91" t="s">
        <v>8139</v>
      </c>
      <c r="J973" s="91" t="s">
        <v>8140</v>
      </c>
      <c r="K973" s="91" t="s">
        <v>8141</v>
      </c>
      <c r="L973" s="91" t="s">
        <v>8142</v>
      </c>
    </row>
    <row r="974" spans="1:12" ht="12" customHeight="1" x14ac:dyDescent="0.3">
      <c r="A974" s="307" t="s">
        <v>8143</v>
      </c>
      <c r="B974" s="307"/>
      <c r="C974" s="307"/>
      <c r="D974" s="307" t="s">
        <v>8144</v>
      </c>
      <c r="E974" s="307"/>
      <c r="F974" s="307"/>
      <c r="G974" s="91" t="s">
        <v>8144</v>
      </c>
      <c r="H974" s="91" t="s">
        <v>8145</v>
      </c>
      <c r="I974" s="91" t="s">
        <v>8146</v>
      </c>
      <c r="J974" s="91" t="s">
        <v>8147</v>
      </c>
      <c r="K974" s="91" t="s">
        <v>8148</v>
      </c>
      <c r="L974" s="91" t="s">
        <v>8149</v>
      </c>
    </row>
    <row r="975" spans="1:12" ht="12" customHeight="1" x14ac:dyDescent="0.3">
      <c r="A975" s="307" t="s">
        <v>8150</v>
      </c>
      <c r="B975" s="307"/>
      <c r="C975" s="307"/>
      <c r="D975" s="307" t="s">
        <v>1519</v>
      </c>
      <c r="E975" s="307"/>
      <c r="F975" s="307"/>
      <c r="G975" s="91" t="s">
        <v>8151</v>
      </c>
      <c r="H975" s="91" t="s">
        <v>8152</v>
      </c>
      <c r="I975" s="91" t="s">
        <v>8153</v>
      </c>
      <c r="J975" s="91" t="s">
        <v>8154</v>
      </c>
      <c r="K975" s="91" t="s">
        <v>8155</v>
      </c>
      <c r="L975" s="91" t="s">
        <v>8156</v>
      </c>
    </row>
    <row r="976" spans="1:12" ht="12" customHeight="1" x14ac:dyDescent="0.3">
      <c r="A976" s="307" t="s">
        <v>8157</v>
      </c>
      <c r="B976" s="307"/>
      <c r="C976" s="307"/>
      <c r="D976" s="307" t="s">
        <v>8158</v>
      </c>
      <c r="E976" s="307"/>
      <c r="F976" s="307"/>
      <c r="G976" s="91" t="s">
        <v>8158</v>
      </c>
      <c r="H976" s="91" t="s">
        <v>8159</v>
      </c>
      <c r="I976" s="91" t="s">
        <v>8160</v>
      </c>
      <c r="J976" s="91" t="s">
        <v>8161</v>
      </c>
      <c r="K976" s="91" t="s">
        <v>8162</v>
      </c>
      <c r="L976" s="91" t="s">
        <v>8163</v>
      </c>
    </row>
    <row r="977" spans="1:12" ht="12" customHeight="1" x14ac:dyDescent="0.3">
      <c r="A977" s="307" t="s">
        <v>8164</v>
      </c>
      <c r="B977" s="307"/>
      <c r="C977" s="307"/>
      <c r="D977" s="307" t="s">
        <v>8165</v>
      </c>
      <c r="E977" s="307"/>
      <c r="F977" s="307"/>
      <c r="G977" s="91" t="s">
        <v>8165</v>
      </c>
      <c r="H977" s="91" t="s">
        <v>8166</v>
      </c>
      <c r="I977" s="91" t="s">
        <v>8167</v>
      </c>
      <c r="J977" s="91" t="s">
        <v>1974</v>
      </c>
      <c r="K977" s="91" t="s">
        <v>8168</v>
      </c>
      <c r="L977" s="91" t="s">
        <v>8169</v>
      </c>
    </row>
    <row r="978" spans="1:12" ht="12" customHeight="1" x14ac:dyDescent="0.3">
      <c r="A978" s="307" t="s">
        <v>8170</v>
      </c>
      <c r="B978" s="307"/>
      <c r="C978" s="307"/>
      <c r="D978" s="307" t="s">
        <v>8171</v>
      </c>
      <c r="E978" s="307"/>
      <c r="F978" s="307"/>
      <c r="G978" s="91" t="s">
        <v>8171</v>
      </c>
      <c r="H978" s="91" t="s">
        <v>8172</v>
      </c>
      <c r="I978" s="91" t="s">
        <v>8173</v>
      </c>
      <c r="J978" s="91" t="s">
        <v>5409</v>
      </c>
      <c r="K978" s="91" t="s">
        <v>8174</v>
      </c>
      <c r="L978" s="91" t="s">
        <v>8175</v>
      </c>
    </row>
    <row r="979" spans="1:12" ht="12" customHeight="1" x14ac:dyDescent="0.3">
      <c r="A979" s="307" t="s">
        <v>8176</v>
      </c>
      <c r="B979" s="307"/>
      <c r="C979" s="307"/>
      <c r="D979" s="307" t="s">
        <v>8177</v>
      </c>
      <c r="E979" s="307"/>
      <c r="F979" s="307"/>
      <c r="G979" s="91" t="s">
        <v>8177</v>
      </c>
      <c r="H979" s="91" t="s">
        <v>8178</v>
      </c>
      <c r="I979" s="91" t="s">
        <v>8179</v>
      </c>
      <c r="J979" s="91" t="s">
        <v>8180</v>
      </c>
      <c r="K979" s="91" t="s">
        <v>4609</v>
      </c>
      <c r="L979" s="91" t="s">
        <v>8181</v>
      </c>
    </row>
    <row r="980" spans="1:12" ht="12" customHeight="1" x14ac:dyDescent="0.3">
      <c r="A980" s="307" t="s">
        <v>8182</v>
      </c>
      <c r="B980" s="307"/>
      <c r="C980" s="307"/>
      <c r="D980" s="307" t="s">
        <v>8183</v>
      </c>
      <c r="E980" s="307"/>
      <c r="F980" s="307"/>
      <c r="G980" s="91" t="s">
        <v>8183</v>
      </c>
      <c r="H980" s="91" t="s">
        <v>8184</v>
      </c>
      <c r="I980" s="91" t="s">
        <v>8185</v>
      </c>
      <c r="J980" s="91" t="s">
        <v>8186</v>
      </c>
      <c r="K980" s="91" t="s">
        <v>8187</v>
      </c>
      <c r="L980" s="91" t="s">
        <v>8188</v>
      </c>
    </row>
    <row r="981" spans="1:12" ht="12" customHeight="1" x14ac:dyDescent="0.3">
      <c r="A981" s="307" t="s">
        <v>8189</v>
      </c>
      <c r="B981" s="307"/>
      <c r="C981" s="307"/>
      <c r="D981" s="307" t="s">
        <v>8190</v>
      </c>
      <c r="E981" s="307"/>
      <c r="F981" s="307"/>
      <c r="G981" s="91" t="s">
        <v>8190</v>
      </c>
      <c r="H981" s="91" t="s">
        <v>8191</v>
      </c>
      <c r="I981" s="91" t="s">
        <v>8192</v>
      </c>
      <c r="J981" s="91" t="s">
        <v>8193</v>
      </c>
      <c r="K981" s="91" t="s">
        <v>8194</v>
      </c>
      <c r="L981" s="91" t="s">
        <v>8195</v>
      </c>
    </row>
    <row r="982" spans="1:12" ht="12" customHeight="1" x14ac:dyDescent="0.3">
      <c r="A982" s="307" t="s">
        <v>8196</v>
      </c>
      <c r="B982" s="307"/>
      <c r="C982" s="307"/>
      <c r="D982" s="307" t="s">
        <v>5416</v>
      </c>
      <c r="E982" s="307"/>
      <c r="F982" s="307"/>
      <c r="G982" s="91" t="s">
        <v>5416</v>
      </c>
      <c r="H982" s="91" t="s">
        <v>5903</v>
      </c>
      <c r="I982" s="91" t="s">
        <v>8197</v>
      </c>
      <c r="J982" s="91" t="s">
        <v>8198</v>
      </c>
      <c r="K982" s="91" t="s">
        <v>8199</v>
      </c>
      <c r="L982" s="91" t="s">
        <v>8200</v>
      </c>
    </row>
    <row r="983" spans="1:12" ht="12" customHeight="1" x14ac:dyDescent="0.3">
      <c r="A983" s="307" t="s">
        <v>8201</v>
      </c>
      <c r="B983" s="307"/>
      <c r="C983" s="307"/>
      <c r="D983" s="307" t="s">
        <v>8202</v>
      </c>
      <c r="E983" s="307"/>
      <c r="F983" s="307"/>
      <c r="G983" s="91" t="s">
        <v>8202</v>
      </c>
      <c r="H983" s="91" t="s">
        <v>8203</v>
      </c>
      <c r="I983" s="91" t="s">
        <v>8204</v>
      </c>
      <c r="J983" s="91" t="s">
        <v>8205</v>
      </c>
      <c r="K983" s="91" t="s">
        <v>8206</v>
      </c>
      <c r="L983" s="91" t="s">
        <v>8207</v>
      </c>
    </row>
    <row r="984" spans="1:12" ht="12" customHeight="1" x14ac:dyDescent="0.3">
      <c r="A984" s="307" t="s">
        <v>8208</v>
      </c>
      <c r="B984" s="307"/>
      <c r="C984" s="307"/>
      <c r="D984" s="307" t="s">
        <v>8209</v>
      </c>
      <c r="E984" s="307"/>
      <c r="F984" s="307"/>
      <c r="G984" s="91" t="s">
        <v>8209</v>
      </c>
      <c r="H984" s="91" t="s">
        <v>8210</v>
      </c>
      <c r="I984" s="91" t="s">
        <v>8211</v>
      </c>
      <c r="J984" s="91" t="s">
        <v>8212</v>
      </c>
      <c r="K984" s="91" t="s">
        <v>8213</v>
      </c>
      <c r="L984" s="91" t="s">
        <v>8126</v>
      </c>
    </row>
    <row r="985" spans="1:12" ht="12" customHeight="1" x14ac:dyDescent="0.3">
      <c r="A985" s="307" t="s">
        <v>8214</v>
      </c>
      <c r="B985" s="307"/>
      <c r="C985" s="307"/>
      <c r="D985" s="307" t="s">
        <v>8215</v>
      </c>
      <c r="E985" s="307"/>
      <c r="F985" s="307"/>
      <c r="G985" s="91" t="s">
        <v>8215</v>
      </c>
      <c r="H985" s="91" t="s">
        <v>8216</v>
      </c>
      <c r="I985" s="91" t="s">
        <v>8217</v>
      </c>
      <c r="J985" s="91" t="s">
        <v>4865</v>
      </c>
      <c r="K985" s="91" t="s">
        <v>8218</v>
      </c>
      <c r="L985" s="91" t="s">
        <v>5058</v>
      </c>
    </row>
    <row r="986" spans="1:12" ht="12" customHeight="1" x14ac:dyDescent="0.3">
      <c r="A986" s="307" t="s">
        <v>8219</v>
      </c>
      <c r="B986" s="307"/>
      <c r="C986" s="307"/>
      <c r="D986" s="307" t="s">
        <v>8220</v>
      </c>
      <c r="E986" s="307"/>
      <c r="F986" s="307"/>
      <c r="G986" s="91" t="s">
        <v>8220</v>
      </c>
      <c r="H986" s="91" t="s">
        <v>8221</v>
      </c>
      <c r="I986" s="91" t="s">
        <v>8222</v>
      </c>
      <c r="J986" s="91" t="s">
        <v>8223</v>
      </c>
      <c r="K986" s="91" t="s">
        <v>8224</v>
      </c>
      <c r="L986" s="91" t="s">
        <v>8225</v>
      </c>
    </row>
    <row r="987" spans="1:12" ht="12" customHeight="1" x14ac:dyDescent="0.3">
      <c r="A987" s="307" t="s">
        <v>8226</v>
      </c>
      <c r="B987" s="307"/>
      <c r="C987" s="307"/>
      <c r="D987" s="307" t="s">
        <v>8227</v>
      </c>
      <c r="E987" s="307"/>
      <c r="F987" s="307"/>
      <c r="G987" s="91" t="s">
        <v>8227</v>
      </c>
      <c r="H987" s="91" t="s">
        <v>8228</v>
      </c>
      <c r="I987" s="91" t="s">
        <v>8229</v>
      </c>
      <c r="J987" s="91" t="s">
        <v>8230</v>
      </c>
      <c r="K987" s="91" t="s">
        <v>8231</v>
      </c>
      <c r="L987" s="91" t="s">
        <v>8232</v>
      </c>
    </row>
    <row r="988" spans="1:12" ht="12" customHeight="1" x14ac:dyDescent="0.3">
      <c r="A988" s="307" t="s">
        <v>8233</v>
      </c>
      <c r="B988" s="307"/>
      <c r="C988" s="307"/>
      <c r="D988" s="307" t="s">
        <v>8234</v>
      </c>
      <c r="E988" s="307"/>
      <c r="F988" s="307"/>
      <c r="G988" s="91" t="s">
        <v>8234</v>
      </c>
      <c r="H988" s="91" t="s">
        <v>8235</v>
      </c>
      <c r="I988" s="91" t="s">
        <v>8236</v>
      </c>
      <c r="J988" s="91" t="s">
        <v>8237</v>
      </c>
      <c r="K988" s="91" t="s">
        <v>8238</v>
      </c>
      <c r="L988" s="91" t="s">
        <v>8239</v>
      </c>
    </row>
    <row r="989" spans="1:12" ht="12" customHeight="1" x14ac:dyDescent="0.3">
      <c r="A989" s="307" t="s">
        <v>8240</v>
      </c>
      <c r="B989" s="307"/>
      <c r="C989" s="307"/>
      <c r="D989" s="307" t="s">
        <v>8241</v>
      </c>
      <c r="E989" s="307"/>
      <c r="F989" s="307"/>
      <c r="G989" s="91" t="s">
        <v>8241</v>
      </c>
      <c r="H989" s="91" t="s">
        <v>8242</v>
      </c>
      <c r="I989" s="91" t="s">
        <v>8243</v>
      </c>
      <c r="J989" s="91" t="s">
        <v>8244</v>
      </c>
      <c r="K989" s="91" t="s">
        <v>8245</v>
      </c>
      <c r="L989" s="91" t="s">
        <v>8246</v>
      </c>
    </row>
    <row r="990" spans="1:12" ht="12" customHeight="1" x14ac:dyDescent="0.3">
      <c r="A990" s="307" t="s">
        <v>8247</v>
      </c>
      <c r="B990" s="307"/>
      <c r="C990" s="307"/>
      <c r="D990" s="307" t="s">
        <v>8248</v>
      </c>
      <c r="E990" s="307"/>
      <c r="F990" s="307"/>
      <c r="G990" s="91" t="s">
        <v>8248</v>
      </c>
      <c r="H990" s="91" t="s">
        <v>8249</v>
      </c>
      <c r="I990" s="91" t="s">
        <v>8250</v>
      </c>
      <c r="J990" s="91" t="s">
        <v>8251</v>
      </c>
      <c r="K990" s="91" t="s">
        <v>8252</v>
      </c>
      <c r="L990" s="91" t="s">
        <v>8253</v>
      </c>
    </row>
    <row r="991" spans="1:12" ht="12" customHeight="1" x14ac:dyDescent="0.3">
      <c r="A991" s="307" t="s">
        <v>8254</v>
      </c>
      <c r="B991" s="307"/>
      <c r="C991" s="307"/>
      <c r="D991" s="307" t="s">
        <v>8255</v>
      </c>
      <c r="E991" s="307"/>
      <c r="F991" s="307"/>
      <c r="G991" s="91" t="s">
        <v>8255</v>
      </c>
      <c r="H991" s="91" t="s">
        <v>8256</v>
      </c>
      <c r="I991" s="91" t="s">
        <v>8257</v>
      </c>
      <c r="J991" s="91" t="s">
        <v>8256</v>
      </c>
      <c r="K991" s="91" t="s">
        <v>7421</v>
      </c>
      <c r="L991" s="91" t="s">
        <v>8258</v>
      </c>
    </row>
    <row r="992" spans="1:12" ht="12" customHeight="1" x14ac:dyDescent="0.3">
      <c r="A992" s="307" t="s">
        <v>8259</v>
      </c>
      <c r="B992" s="307"/>
      <c r="C992" s="307"/>
      <c r="D992" s="307" t="s">
        <v>8260</v>
      </c>
      <c r="E992" s="307"/>
      <c r="F992" s="307"/>
      <c r="G992" s="91" t="s">
        <v>8260</v>
      </c>
      <c r="H992" s="91" t="s">
        <v>8261</v>
      </c>
      <c r="I992" s="91" t="s">
        <v>8262</v>
      </c>
      <c r="J992" s="91" t="s">
        <v>8263</v>
      </c>
      <c r="K992" s="91" t="s">
        <v>8264</v>
      </c>
      <c r="L992" s="91" t="s">
        <v>8265</v>
      </c>
    </row>
    <row r="993" spans="1:12" ht="12" customHeight="1" x14ac:dyDescent="0.3">
      <c r="A993" s="307" t="s">
        <v>8266</v>
      </c>
      <c r="B993" s="307"/>
      <c r="C993" s="307"/>
      <c r="D993" s="307" t="s">
        <v>2004</v>
      </c>
      <c r="E993" s="307"/>
      <c r="F993" s="307"/>
      <c r="G993" s="91" t="s">
        <v>2004</v>
      </c>
      <c r="H993" s="91" t="s">
        <v>8267</v>
      </c>
      <c r="I993" s="91" t="s">
        <v>7285</v>
      </c>
      <c r="J993" s="91" t="s">
        <v>8268</v>
      </c>
      <c r="K993" s="91" t="s">
        <v>8269</v>
      </c>
      <c r="L993" s="91" t="s">
        <v>7210</v>
      </c>
    </row>
    <row r="994" spans="1:12" ht="12" customHeight="1" x14ac:dyDescent="0.3">
      <c r="A994" s="307" t="s">
        <v>8270</v>
      </c>
      <c r="B994" s="307"/>
      <c r="C994" s="307"/>
      <c r="D994" s="307" t="s">
        <v>8271</v>
      </c>
      <c r="E994" s="307"/>
      <c r="F994" s="307"/>
      <c r="G994" s="91" t="s">
        <v>8271</v>
      </c>
      <c r="H994" s="91" t="s">
        <v>8272</v>
      </c>
      <c r="I994" s="91" t="s">
        <v>8273</v>
      </c>
      <c r="J994" s="91" t="s">
        <v>8273</v>
      </c>
      <c r="K994" s="91" t="s">
        <v>8274</v>
      </c>
      <c r="L994" s="91" t="s">
        <v>8275</v>
      </c>
    </row>
    <row r="995" spans="1:12" ht="12" customHeight="1" x14ac:dyDescent="0.3">
      <c r="A995" s="307" t="s">
        <v>8276</v>
      </c>
      <c r="B995" s="307"/>
      <c r="C995" s="307"/>
      <c r="D995" s="307" t="s">
        <v>8277</v>
      </c>
      <c r="E995" s="307"/>
      <c r="F995" s="307"/>
      <c r="G995" s="91" t="s">
        <v>8277</v>
      </c>
      <c r="H995" s="91" t="s">
        <v>8278</v>
      </c>
      <c r="I995" s="91" t="s">
        <v>8279</v>
      </c>
      <c r="J995" s="91" t="s">
        <v>2042</v>
      </c>
      <c r="K995" s="91" t="s">
        <v>8280</v>
      </c>
      <c r="L995" s="91" t="s">
        <v>8281</v>
      </c>
    </row>
    <row r="996" spans="1:12" ht="12" customHeight="1" x14ac:dyDescent="0.3">
      <c r="A996" s="307" t="s">
        <v>8282</v>
      </c>
      <c r="B996" s="307"/>
      <c r="C996" s="307"/>
      <c r="D996" s="307" t="s">
        <v>8283</v>
      </c>
      <c r="E996" s="307"/>
      <c r="F996" s="307"/>
      <c r="G996" s="91" t="s">
        <v>8283</v>
      </c>
      <c r="H996" s="91" t="s">
        <v>8284</v>
      </c>
      <c r="I996" s="91" t="s">
        <v>8285</v>
      </c>
      <c r="J996" s="91" t="s">
        <v>8286</v>
      </c>
      <c r="K996" s="91" t="s">
        <v>8287</v>
      </c>
      <c r="L996" s="91" t="s">
        <v>8288</v>
      </c>
    </row>
    <row r="997" spans="1:12" ht="12" customHeight="1" x14ac:dyDescent="0.3">
      <c r="A997" s="307" t="s">
        <v>8289</v>
      </c>
      <c r="B997" s="307"/>
      <c r="C997" s="307"/>
      <c r="D997" s="307" t="s">
        <v>8290</v>
      </c>
      <c r="E997" s="307"/>
      <c r="F997" s="307"/>
      <c r="G997" s="91" t="s">
        <v>8290</v>
      </c>
      <c r="H997" s="91" t="s">
        <v>8291</v>
      </c>
      <c r="I997" s="91" t="s">
        <v>8292</v>
      </c>
      <c r="J997" s="91" t="s">
        <v>8293</v>
      </c>
      <c r="K997" s="91" t="s">
        <v>3198</v>
      </c>
      <c r="L997" s="91" t="s">
        <v>8294</v>
      </c>
    </row>
    <row r="998" spans="1:12" ht="12" customHeight="1" x14ac:dyDescent="0.3">
      <c r="A998" s="307" t="s">
        <v>8295</v>
      </c>
      <c r="B998" s="307"/>
      <c r="C998" s="307"/>
      <c r="D998" s="307" t="s">
        <v>8296</v>
      </c>
      <c r="E998" s="307"/>
      <c r="F998" s="307"/>
      <c r="G998" s="91" t="s">
        <v>8296</v>
      </c>
      <c r="H998" s="91" t="s">
        <v>8297</v>
      </c>
      <c r="I998" s="91" t="s">
        <v>8298</v>
      </c>
      <c r="J998" s="91" t="s">
        <v>8299</v>
      </c>
      <c r="K998" s="91" t="s">
        <v>7973</v>
      </c>
      <c r="L998" s="91" t="s">
        <v>8300</v>
      </c>
    </row>
    <row r="999" spans="1:12" ht="12" customHeight="1" x14ac:dyDescent="0.3">
      <c r="A999" s="307" t="s">
        <v>8301</v>
      </c>
      <c r="B999" s="307"/>
      <c r="C999" s="307"/>
      <c r="D999" s="307" t="s">
        <v>8302</v>
      </c>
      <c r="E999" s="307"/>
      <c r="F999" s="307"/>
      <c r="G999" s="91" t="s">
        <v>8302</v>
      </c>
      <c r="H999" s="91" t="s">
        <v>8303</v>
      </c>
      <c r="I999" s="91" t="s">
        <v>8304</v>
      </c>
      <c r="J999" s="91" t="s">
        <v>8305</v>
      </c>
      <c r="K999" s="91" t="s">
        <v>8306</v>
      </c>
      <c r="L999" s="91" t="s">
        <v>8307</v>
      </c>
    </row>
    <row r="1000" spans="1:12" ht="12" customHeight="1" x14ac:dyDescent="0.3">
      <c r="A1000" s="307" t="s">
        <v>8308</v>
      </c>
      <c r="B1000" s="307"/>
      <c r="C1000" s="307"/>
      <c r="D1000" s="307" t="s">
        <v>8309</v>
      </c>
      <c r="E1000" s="307"/>
      <c r="F1000" s="307"/>
      <c r="G1000" s="91" t="s">
        <v>8309</v>
      </c>
      <c r="H1000" s="91" t="s">
        <v>8310</v>
      </c>
      <c r="I1000" s="91" t="s">
        <v>8311</v>
      </c>
      <c r="J1000" s="91" t="s">
        <v>8312</v>
      </c>
      <c r="K1000" s="91" t="s">
        <v>8313</v>
      </c>
      <c r="L1000" s="91" t="s">
        <v>8314</v>
      </c>
    </row>
    <row r="1001" spans="1:12" ht="12" customHeight="1" x14ac:dyDescent="0.3">
      <c r="A1001" s="307" t="s">
        <v>8315</v>
      </c>
      <c r="B1001" s="307"/>
      <c r="C1001" s="307"/>
      <c r="D1001" s="307" t="s">
        <v>8316</v>
      </c>
      <c r="E1001" s="307"/>
      <c r="F1001" s="307"/>
      <c r="G1001" s="91" t="s">
        <v>8317</v>
      </c>
      <c r="H1001" s="91" t="s">
        <v>8318</v>
      </c>
      <c r="I1001" s="91" t="s">
        <v>8319</v>
      </c>
      <c r="J1001" s="91" t="s">
        <v>2093</v>
      </c>
      <c r="K1001" s="91" t="s">
        <v>8320</v>
      </c>
      <c r="L1001" s="91" t="s">
        <v>8321</v>
      </c>
    </row>
    <row r="1002" spans="1:12" ht="12" customHeight="1" x14ac:dyDescent="0.3">
      <c r="A1002" s="307" t="s">
        <v>8322</v>
      </c>
      <c r="B1002" s="307"/>
      <c r="C1002" s="307"/>
      <c r="D1002" s="307" t="s">
        <v>4826</v>
      </c>
      <c r="E1002" s="307"/>
      <c r="F1002" s="307"/>
      <c r="G1002" s="91" t="s">
        <v>4826</v>
      </c>
      <c r="H1002" s="91" t="s">
        <v>8323</v>
      </c>
      <c r="I1002" s="91" t="s">
        <v>8324</v>
      </c>
      <c r="J1002" s="91" t="s">
        <v>8325</v>
      </c>
      <c r="K1002" s="91" t="s">
        <v>8326</v>
      </c>
      <c r="L1002" s="91" t="s">
        <v>8327</v>
      </c>
    </row>
    <row r="1003" spans="1:12" ht="12" customHeight="1" x14ac:dyDescent="0.3">
      <c r="A1003" s="307" t="s">
        <v>8328</v>
      </c>
      <c r="B1003" s="307"/>
      <c r="C1003" s="307"/>
      <c r="D1003" s="307" t="s">
        <v>8329</v>
      </c>
      <c r="E1003" s="307"/>
      <c r="F1003" s="307"/>
      <c r="G1003" s="91" t="s">
        <v>3941</v>
      </c>
      <c r="H1003" s="91" t="s">
        <v>8330</v>
      </c>
      <c r="I1003" s="91" t="s">
        <v>8331</v>
      </c>
      <c r="J1003" s="91" t="s">
        <v>2574</v>
      </c>
      <c r="K1003" s="91" t="s">
        <v>8332</v>
      </c>
      <c r="L1003" s="91" t="s">
        <v>8333</v>
      </c>
    </row>
    <row r="1004" spans="1:12" ht="12" customHeight="1" x14ac:dyDescent="0.3">
      <c r="A1004" s="307" t="s">
        <v>8334</v>
      </c>
      <c r="B1004" s="307"/>
      <c r="C1004" s="307"/>
      <c r="D1004" s="307" t="s">
        <v>8335</v>
      </c>
      <c r="E1004" s="307"/>
      <c r="F1004" s="307"/>
      <c r="G1004" s="91" t="s">
        <v>8335</v>
      </c>
      <c r="H1004" s="91" t="s">
        <v>8336</v>
      </c>
      <c r="I1004" s="91" t="s">
        <v>8337</v>
      </c>
      <c r="J1004" s="91" t="s">
        <v>8338</v>
      </c>
      <c r="K1004" s="91" t="s">
        <v>8339</v>
      </c>
      <c r="L1004" s="91" t="s">
        <v>8340</v>
      </c>
    </row>
    <row r="1005" spans="1:12" ht="12" customHeight="1" x14ac:dyDescent="0.3">
      <c r="A1005" s="307" t="s">
        <v>8341</v>
      </c>
      <c r="B1005" s="307"/>
      <c r="C1005" s="307"/>
      <c r="D1005" s="307" t="s">
        <v>8342</v>
      </c>
      <c r="E1005" s="307"/>
      <c r="F1005" s="307"/>
      <c r="G1005" s="91" t="s">
        <v>8342</v>
      </c>
      <c r="H1005" s="91" t="s">
        <v>8343</v>
      </c>
      <c r="I1005" s="91" t="s">
        <v>8344</v>
      </c>
      <c r="J1005" s="91" t="s">
        <v>8345</v>
      </c>
      <c r="K1005" s="91" t="s">
        <v>8346</v>
      </c>
      <c r="L1005" s="91" t="s">
        <v>8347</v>
      </c>
    </row>
    <row r="1006" spans="1:12" ht="12" customHeight="1" x14ac:dyDescent="0.3">
      <c r="A1006" s="307" t="s">
        <v>8348</v>
      </c>
      <c r="B1006" s="307"/>
      <c r="C1006" s="307"/>
      <c r="D1006" s="307" t="s">
        <v>8349</v>
      </c>
      <c r="E1006" s="307"/>
      <c r="F1006" s="307"/>
      <c r="G1006" s="91" t="s">
        <v>8349</v>
      </c>
      <c r="H1006" s="91" t="s">
        <v>8350</v>
      </c>
      <c r="I1006" s="91" t="s">
        <v>8351</v>
      </c>
      <c r="J1006" s="91" t="s">
        <v>8352</v>
      </c>
      <c r="K1006" s="91" t="s">
        <v>8353</v>
      </c>
      <c r="L1006" s="91" t="s">
        <v>8354</v>
      </c>
    </row>
    <row r="1007" spans="1:12" ht="12" customHeight="1" x14ac:dyDescent="0.3">
      <c r="A1007" s="307" t="s">
        <v>8355</v>
      </c>
      <c r="B1007" s="307"/>
      <c r="C1007" s="307"/>
      <c r="D1007" s="307" t="s">
        <v>8356</v>
      </c>
      <c r="E1007" s="307"/>
      <c r="F1007" s="307"/>
      <c r="G1007" s="91" t="s">
        <v>8356</v>
      </c>
      <c r="H1007" s="91" t="s">
        <v>8357</v>
      </c>
      <c r="I1007" s="91" t="s">
        <v>8358</v>
      </c>
      <c r="J1007" s="91" t="s">
        <v>8359</v>
      </c>
      <c r="K1007" s="91" t="s">
        <v>8360</v>
      </c>
      <c r="L1007" s="91" t="s">
        <v>8361</v>
      </c>
    </row>
    <row r="1008" spans="1:12" ht="12" customHeight="1" x14ac:dyDescent="0.3">
      <c r="A1008" s="307" t="s">
        <v>8362</v>
      </c>
      <c r="B1008" s="307"/>
      <c r="C1008" s="307"/>
      <c r="D1008" s="307" t="s">
        <v>8363</v>
      </c>
      <c r="E1008" s="307"/>
      <c r="F1008" s="307"/>
      <c r="G1008" s="91" t="s">
        <v>8363</v>
      </c>
      <c r="H1008" s="91" t="s">
        <v>8364</v>
      </c>
      <c r="I1008" s="91" t="s">
        <v>8365</v>
      </c>
      <c r="J1008" s="91" t="s">
        <v>8366</v>
      </c>
      <c r="K1008" s="91" t="s">
        <v>8367</v>
      </c>
      <c r="L1008" s="91" t="s">
        <v>8368</v>
      </c>
    </row>
    <row r="1009" spans="1:12" ht="12" customHeight="1" x14ac:dyDescent="0.3">
      <c r="A1009" s="307" t="s">
        <v>8369</v>
      </c>
      <c r="B1009" s="307"/>
      <c r="C1009" s="307"/>
      <c r="D1009" s="307" t="s">
        <v>8370</v>
      </c>
      <c r="E1009" s="307"/>
      <c r="F1009" s="307"/>
      <c r="G1009" s="91" t="s">
        <v>8371</v>
      </c>
      <c r="H1009" s="91" t="s">
        <v>8372</v>
      </c>
      <c r="I1009" s="91" t="s">
        <v>8373</v>
      </c>
      <c r="J1009" s="91" t="s">
        <v>8374</v>
      </c>
      <c r="K1009" s="91" t="s">
        <v>8375</v>
      </c>
      <c r="L1009" s="91" t="s">
        <v>8376</v>
      </c>
    </row>
    <row r="1010" spans="1:12" ht="12" customHeight="1" x14ac:dyDescent="0.3">
      <c r="A1010" s="307" t="s">
        <v>8377</v>
      </c>
      <c r="B1010" s="307"/>
      <c r="C1010" s="307"/>
      <c r="D1010" s="307" t="s">
        <v>8378</v>
      </c>
      <c r="E1010" s="307"/>
      <c r="F1010" s="307"/>
      <c r="G1010" s="91" t="s">
        <v>8379</v>
      </c>
      <c r="H1010" s="91" t="s">
        <v>8380</v>
      </c>
      <c r="I1010" s="91" t="s">
        <v>8381</v>
      </c>
      <c r="J1010" s="91" t="s">
        <v>8382</v>
      </c>
      <c r="K1010" s="91" t="s">
        <v>8383</v>
      </c>
      <c r="L1010" s="91" t="s">
        <v>8384</v>
      </c>
    </row>
    <row r="1011" spans="1:12" ht="12" customHeight="1" x14ac:dyDescent="0.3">
      <c r="A1011" s="307" t="s">
        <v>8385</v>
      </c>
      <c r="B1011" s="307"/>
      <c r="C1011" s="307"/>
      <c r="D1011" s="307" t="s">
        <v>8386</v>
      </c>
      <c r="E1011" s="307"/>
      <c r="F1011" s="307"/>
      <c r="G1011" s="91" t="s">
        <v>8386</v>
      </c>
      <c r="H1011" s="91" t="s">
        <v>8387</v>
      </c>
      <c r="I1011" s="91" t="s">
        <v>8388</v>
      </c>
      <c r="J1011" s="91" t="s">
        <v>8389</v>
      </c>
      <c r="K1011" s="91" t="s">
        <v>8390</v>
      </c>
      <c r="L1011" s="91" t="s">
        <v>8391</v>
      </c>
    </row>
    <row r="1012" spans="1:12" ht="12" customHeight="1" x14ac:dyDescent="0.3">
      <c r="A1012" s="307" t="s">
        <v>8392</v>
      </c>
      <c r="B1012" s="307"/>
      <c r="C1012" s="307"/>
      <c r="D1012" s="307" t="s">
        <v>8393</v>
      </c>
      <c r="E1012" s="307"/>
      <c r="F1012" s="307"/>
      <c r="G1012" s="91" t="s">
        <v>8394</v>
      </c>
      <c r="H1012" s="91" t="s">
        <v>1426</v>
      </c>
      <c r="I1012" s="91" t="s">
        <v>8395</v>
      </c>
      <c r="J1012" s="91" t="s">
        <v>8396</v>
      </c>
      <c r="K1012" s="91" t="s">
        <v>8397</v>
      </c>
      <c r="L1012" s="91" t="s">
        <v>8398</v>
      </c>
    </row>
    <row r="1013" spans="1:12" ht="12" customHeight="1" x14ac:dyDescent="0.3">
      <c r="A1013" s="307" t="s">
        <v>8399</v>
      </c>
      <c r="B1013" s="307"/>
      <c r="C1013" s="307"/>
      <c r="D1013" s="307" t="s">
        <v>8400</v>
      </c>
      <c r="E1013" s="307"/>
      <c r="F1013" s="307"/>
      <c r="G1013" s="91" t="s">
        <v>8401</v>
      </c>
      <c r="H1013" s="91" t="s">
        <v>8401</v>
      </c>
      <c r="I1013" s="91" t="s">
        <v>8402</v>
      </c>
      <c r="J1013" s="91" t="s">
        <v>8403</v>
      </c>
      <c r="K1013" s="91" t="s">
        <v>8404</v>
      </c>
      <c r="L1013" s="91" t="s">
        <v>8405</v>
      </c>
    </row>
    <row r="1014" spans="1:12" ht="12" customHeight="1" x14ac:dyDescent="0.3">
      <c r="A1014" s="307" t="s">
        <v>8406</v>
      </c>
      <c r="B1014" s="307"/>
      <c r="C1014" s="307"/>
      <c r="D1014" s="307" t="s">
        <v>8407</v>
      </c>
      <c r="E1014" s="307"/>
      <c r="F1014" s="307"/>
      <c r="G1014" s="91" t="s">
        <v>8407</v>
      </c>
      <c r="H1014" s="91" t="s">
        <v>8408</v>
      </c>
      <c r="I1014" s="91" t="s">
        <v>8409</v>
      </c>
      <c r="J1014" s="91" t="s">
        <v>8410</v>
      </c>
      <c r="K1014" s="91" t="s">
        <v>8411</v>
      </c>
      <c r="L1014" s="91" t="s">
        <v>8412</v>
      </c>
    </row>
    <row r="1015" spans="1:12" ht="12" customHeight="1" x14ac:dyDescent="0.3">
      <c r="A1015" s="307" t="s">
        <v>8413</v>
      </c>
      <c r="B1015" s="307"/>
      <c r="C1015" s="307"/>
      <c r="D1015" s="307" t="s">
        <v>8414</v>
      </c>
      <c r="E1015" s="307"/>
      <c r="F1015" s="307"/>
      <c r="G1015" s="91" t="s">
        <v>8414</v>
      </c>
      <c r="H1015" s="91" t="s">
        <v>8415</v>
      </c>
      <c r="I1015" s="91" t="s">
        <v>6356</v>
      </c>
      <c r="J1015" s="91" t="s">
        <v>5454</v>
      </c>
      <c r="K1015" s="91" t="s">
        <v>8416</v>
      </c>
      <c r="L1015" s="91" t="s">
        <v>8417</v>
      </c>
    </row>
    <row r="1016" spans="1:12" ht="12" customHeight="1" x14ac:dyDescent="0.3">
      <c r="A1016" s="307" t="s">
        <v>8418</v>
      </c>
      <c r="B1016" s="307"/>
      <c r="C1016" s="307"/>
      <c r="D1016" s="307" t="s">
        <v>8419</v>
      </c>
      <c r="E1016" s="307"/>
      <c r="F1016" s="307"/>
      <c r="G1016" s="91" t="s">
        <v>8419</v>
      </c>
      <c r="H1016" s="91" t="s">
        <v>8420</v>
      </c>
      <c r="I1016" s="91" t="s">
        <v>8421</v>
      </c>
      <c r="J1016" s="91" t="s">
        <v>8422</v>
      </c>
      <c r="K1016" s="91" t="s">
        <v>8423</v>
      </c>
      <c r="L1016" s="91" t="s">
        <v>8424</v>
      </c>
    </row>
    <row r="1017" spans="1:12" ht="12" customHeight="1" x14ac:dyDescent="0.3">
      <c r="A1017" s="307" t="s">
        <v>8425</v>
      </c>
      <c r="B1017" s="307"/>
      <c r="C1017" s="307"/>
      <c r="D1017" s="307" t="s">
        <v>8426</v>
      </c>
      <c r="E1017" s="307"/>
      <c r="F1017" s="307"/>
      <c r="G1017" s="91" t="s">
        <v>8426</v>
      </c>
      <c r="H1017" s="91" t="s">
        <v>8427</v>
      </c>
      <c r="I1017" s="91" t="s">
        <v>8428</v>
      </c>
      <c r="J1017" s="91" t="s">
        <v>8429</v>
      </c>
      <c r="K1017" s="91" t="s">
        <v>8430</v>
      </c>
      <c r="L1017" s="91" t="s">
        <v>8431</v>
      </c>
    </row>
    <row r="1018" spans="1:12" ht="12" customHeight="1" x14ac:dyDescent="0.3">
      <c r="A1018" s="307" t="s">
        <v>8432</v>
      </c>
      <c r="B1018" s="307"/>
      <c r="C1018" s="307"/>
      <c r="D1018" s="307" t="s">
        <v>8433</v>
      </c>
      <c r="E1018" s="307"/>
      <c r="F1018" s="307"/>
      <c r="G1018" s="91" t="s">
        <v>8433</v>
      </c>
      <c r="H1018" s="91" t="s">
        <v>8434</v>
      </c>
      <c r="I1018" s="91" t="s">
        <v>8435</v>
      </c>
      <c r="J1018" s="91" t="s">
        <v>8436</v>
      </c>
      <c r="K1018" s="91" t="s">
        <v>8437</v>
      </c>
      <c r="L1018" s="91" t="s">
        <v>8438</v>
      </c>
    </row>
    <row r="1019" spans="1:12" ht="12" customHeight="1" x14ac:dyDescent="0.3">
      <c r="A1019" s="307" t="s">
        <v>8439</v>
      </c>
      <c r="B1019" s="307"/>
      <c r="C1019" s="307"/>
      <c r="D1019" s="307" t="s">
        <v>8440</v>
      </c>
      <c r="E1019" s="307"/>
      <c r="F1019" s="307"/>
      <c r="G1019" s="91" t="s">
        <v>8440</v>
      </c>
      <c r="H1019" s="91" t="s">
        <v>8441</v>
      </c>
      <c r="I1019" s="91" t="s">
        <v>8442</v>
      </c>
      <c r="J1019" s="91" t="s">
        <v>5663</v>
      </c>
      <c r="K1019" s="91" t="s">
        <v>1887</v>
      </c>
      <c r="L1019" s="91" t="s">
        <v>8443</v>
      </c>
    </row>
    <row r="1020" spans="1:12" ht="12" customHeight="1" x14ac:dyDescent="0.3">
      <c r="A1020" s="307" t="s">
        <v>8444</v>
      </c>
      <c r="B1020" s="307"/>
      <c r="C1020" s="307"/>
      <c r="D1020" s="307" t="s">
        <v>8445</v>
      </c>
      <c r="E1020" s="307"/>
      <c r="F1020" s="307"/>
      <c r="G1020" s="91" t="s">
        <v>8445</v>
      </c>
      <c r="H1020" s="91" t="s">
        <v>8446</v>
      </c>
      <c r="I1020" s="91" t="s">
        <v>8447</v>
      </c>
      <c r="J1020" s="91" t="s">
        <v>8448</v>
      </c>
      <c r="K1020" s="91" t="s">
        <v>8449</v>
      </c>
      <c r="L1020" s="91" t="s">
        <v>8450</v>
      </c>
    </row>
    <row r="1021" spans="1:12" ht="12" customHeight="1" x14ac:dyDescent="0.3">
      <c r="A1021" s="307" t="s">
        <v>8451</v>
      </c>
      <c r="B1021" s="307"/>
      <c r="C1021" s="307"/>
      <c r="D1021" s="307" t="s">
        <v>8452</v>
      </c>
      <c r="E1021" s="307"/>
      <c r="F1021" s="307"/>
      <c r="G1021" s="91" t="s">
        <v>8453</v>
      </c>
      <c r="H1021" s="91" t="s">
        <v>8454</v>
      </c>
      <c r="I1021" s="91" t="s">
        <v>8455</v>
      </c>
      <c r="J1021" s="91" t="s">
        <v>8456</v>
      </c>
      <c r="K1021" s="91" t="s">
        <v>8457</v>
      </c>
      <c r="L1021" s="91" t="s">
        <v>5130</v>
      </c>
    </row>
    <row r="1022" spans="1:12" ht="12" customHeight="1" x14ac:dyDescent="0.3">
      <c r="A1022" s="307" t="s">
        <v>8458</v>
      </c>
      <c r="B1022" s="307"/>
      <c r="C1022" s="307"/>
      <c r="D1022" s="307" t="s">
        <v>6906</v>
      </c>
      <c r="E1022" s="307"/>
      <c r="F1022" s="307"/>
      <c r="G1022" s="91" t="s">
        <v>8459</v>
      </c>
      <c r="H1022" s="91" t="s">
        <v>8460</v>
      </c>
      <c r="I1022" s="91" t="s">
        <v>8461</v>
      </c>
      <c r="J1022" s="91" t="s">
        <v>8462</v>
      </c>
      <c r="K1022" s="91" t="s">
        <v>3134</v>
      </c>
      <c r="L1022" s="91" t="s">
        <v>8463</v>
      </c>
    </row>
    <row r="1023" spans="1:12" ht="12" customHeight="1" x14ac:dyDescent="0.3">
      <c r="A1023" s="307" t="s">
        <v>8464</v>
      </c>
      <c r="B1023" s="307"/>
      <c r="C1023" s="307"/>
      <c r="D1023" s="307" t="s">
        <v>8465</v>
      </c>
      <c r="E1023" s="307"/>
      <c r="F1023" s="307"/>
      <c r="G1023" s="91" t="s">
        <v>8466</v>
      </c>
      <c r="H1023" s="91" t="s">
        <v>8467</v>
      </c>
      <c r="I1023" s="91" t="s">
        <v>8468</v>
      </c>
      <c r="J1023" s="91" t="s">
        <v>8469</v>
      </c>
      <c r="K1023" s="91" t="s">
        <v>8470</v>
      </c>
      <c r="L1023" s="91" t="s">
        <v>8471</v>
      </c>
    </row>
    <row r="1024" spans="1:12" ht="12" customHeight="1" x14ac:dyDescent="0.3">
      <c r="A1024" s="307" t="s">
        <v>8472</v>
      </c>
      <c r="B1024" s="307"/>
      <c r="C1024" s="307"/>
      <c r="D1024" s="307" t="s">
        <v>8473</v>
      </c>
      <c r="E1024" s="307"/>
      <c r="F1024" s="307"/>
      <c r="G1024" s="91" t="s">
        <v>8473</v>
      </c>
      <c r="H1024" s="91" t="s">
        <v>8474</v>
      </c>
      <c r="I1024" s="91" t="s">
        <v>8475</v>
      </c>
      <c r="J1024" s="91" t="s">
        <v>8476</v>
      </c>
      <c r="K1024" s="91" t="s">
        <v>8474</v>
      </c>
      <c r="L1024" s="91" t="s">
        <v>8477</v>
      </c>
    </row>
    <row r="1025" spans="1:12" ht="12" customHeight="1" x14ac:dyDescent="0.3">
      <c r="A1025" s="307" t="s">
        <v>8478</v>
      </c>
      <c r="B1025" s="307"/>
      <c r="C1025" s="307"/>
      <c r="D1025" s="307" t="s">
        <v>8479</v>
      </c>
      <c r="E1025" s="307"/>
      <c r="F1025" s="307"/>
      <c r="G1025" s="91" t="s">
        <v>8479</v>
      </c>
      <c r="H1025" s="91" t="s">
        <v>8480</v>
      </c>
      <c r="I1025" s="91" t="s">
        <v>8481</v>
      </c>
      <c r="J1025" s="91" t="s">
        <v>8482</v>
      </c>
      <c r="K1025" s="91" t="s">
        <v>8483</v>
      </c>
      <c r="L1025" s="91" t="s">
        <v>8484</v>
      </c>
    </row>
    <row r="1026" spans="1:12" ht="12" customHeight="1" x14ac:dyDescent="0.3">
      <c r="A1026" s="307" t="s">
        <v>8485</v>
      </c>
      <c r="B1026" s="307"/>
      <c r="C1026" s="307"/>
      <c r="D1026" s="307" t="s">
        <v>8486</v>
      </c>
      <c r="E1026" s="307"/>
      <c r="F1026" s="307"/>
      <c r="G1026" s="91" t="s">
        <v>8486</v>
      </c>
      <c r="H1026" s="91" t="s">
        <v>8487</v>
      </c>
      <c r="I1026" s="91" t="s">
        <v>8488</v>
      </c>
      <c r="J1026" s="91" t="s">
        <v>8489</v>
      </c>
      <c r="K1026" s="91" t="s">
        <v>8490</v>
      </c>
      <c r="L1026" s="91" t="s">
        <v>8491</v>
      </c>
    </row>
    <row r="1027" spans="1:12" ht="12" customHeight="1" x14ac:dyDescent="0.3">
      <c r="A1027" s="307" t="s">
        <v>8492</v>
      </c>
      <c r="B1027" s="307"/>
      <c r="C1027" s="307"/>
      <c r="D1027" s="307" t="s">
        <v>2500</v>
      </c>
      <c r="E1027" s="307"/>
      <c r="F1027" s="307"/>
      <c r="G1027" s="91" t="s">
        <v>2500</v>
      </c>
      <c r="H1027" s="91" t="s">
        <v>8493</v>
      </c>
      <c r="I1027" s="91" t="s">
        <v>8494</v>
      </c>
      <c r="J1027" s="91" t="s">
        <v>5111</v>
      </c>
      <c r="K1027" s="91" t="s">
        <v>8495</v>
      </c>
      <c r="L1027" s="91" t="s">
        <v>8496</v>
      </c>
    </row>
    <row r="1028" spans="1:12" ht="12" customHeight="1" x14ac:dyDescent="0.3">
      <c r="A1028" s="307" t="s">
        <v>8497</v>
      </c>
      <c r="B1028" s="307"/>
      <c r="C1028" s="307"/>
      <c r="D1028" s="307" t="s">
        <v>8498</v>
      </c>
      <c r="E1028" s="307"/>
      <c r="F1028" s="307"/>
      <c r="G1028" s="91" t="s">
        <v>8498</v>
      </c>
      <c r="H1028" s="91" t="s">
        <v>5411</v>
      </c>
      <c r="I1028" s="91" t="s">
        <v>8499</v>
      </c>
      <c r="J1028" s="91" t="s">
        <v>8500</v>
      </c>
      <c r="K1028" s="91" t="s">
        <v>8501</v>
      </c>
      <c r="L1028" s="91" t="s">
        <v>8502</v>
      </c>
    </row>
    <row r="1029" spans="1:12" ht="12" customHeight="1" x14ac:dyDescent="0.3">
      <c r="A1029" s="307" t="s">
        <v>8503</v>
      </c>
      <c r="B1029" s="307"/>
      <c r="C1029" s="307"/>
      <c r="D1029" s="307" t="s">
        <v>8504</v>
      </c>
      <c r="E1029" s="307"/>
      <c r="F1029" s="307"/>
      <c r="G1029" s="91" t="s">
        <v>8505</v>
      </c>
      <c r="H1029" s="91" t="s">
        <v>8506</v>
      </c>
      <c r="I1029" s="91" t="s">
        <v>8507</v>
      </c>
      <c r="J1029" s="91" t="s">
        <v>8508</v>
      </c>
      <c r="K1029" s="91" t="s">
        <v>8509</v>
      </c>
      <c r="L1029" s="91" t="s">
        <v>8510</v>
      </c>
    </row>
    <row r="1030" spans="1:12" ht="12" customHeight="1" x14ac:dyDescent="0.3">
      <c r="A1030" s="307" t="s">
        <v>8511</v>
      </c>
      <c r="B1030" s="307"/>
      <c r="C1030" s="307"/>
      <c r="D1030" s="307" t="s">
        <v>8512</v>
      </c>
      <c r="E1030" s="307"/>
      <c r="F1030" s="307"/>
      <c r="G1030" s="91" t="s">
        <v>8512</v>
      </c>
      <c r="H1030" s="91" t="s">
        <v>8513</v>
      </c>
      <c r="I1030" s="91" t="s">
        <v>8514</v>
      </c>
      <c r="J1030" s="91" t="s">
        <v>8515</v>
      </c>
      <c r="K1030" s="91" t="s">
        <v>8516</v>
      </c>
      <c r="L1030" s="91" t="s">
        <v>8517</v>
      </c>
    </row>
    <row r="1031" spans="1:12" ht="12" customHeight="1" x14ac:dyDescent="0.3">
      <c r="A1031" s="307" t="s">
        <v>8518</v>
      </c>
      <c r="B1031" s="307"/>
      <c r="C1031" s="307"/>
      <c r="D1031" s="307" t="s">
        <v>7857</v>
      </c>
      <c r="E1031" s="307"/>
      <c r="F1031" s="307"/>
      <c r="G1031" s="91" t="s">
        <v>7857</v>
      </c>
      <c r="H1031" s="91" t="s">
        <v>8519</v>
      </c>
      <c r="I1031" s="91" t="s">
        <v>8520</v>
      </c>
      <c r="J1031" s="91" t="s">
        <v>8521</v>
      </c>
      <c r="K1031" s="91" t="s">
        <v>8522</v>
      </c>
      <c r="L1031" s="91" t="s">
        <v>5004</v>
      </c>
    </row>
    <row r="1032" spans="1:12" ht="12" customHeight="1" x14ac:dyDescent="0.3">
      <c r="A1032" s="307" t="s">
        <v>8523</v>
      </c>
      <c r="B1032" s="307"/>
      <c r="C1032" s="307"/>
      <c r="D1032" s="307" t="s">
        <v>3831</v>
      </c>
      <c r="E1032" s="307"/>
      <c r="F1032" s="307"/>
      <c r="G1032" s="91" t="s">
        <v>3831</v>
      </c>
      <c r="H1032" s="91" t="s">
        <v>8524</v>
      </c>
      <c r="I1032" s="91" t="s">
        <v>8525</v>
      </c>
      <c r="J1032" s="91" t="s">
        <v>8526</v>
      </c>
      <c r="K1032" s="91" t="s">
        <v>8527</v>
      </c>
      <c r="L1032" s="91" t="s">
        <v>8528</v>
      </c>
    </row>
    <row r="1033" spans="1:12" ht="12" customHeight="1" x14ac:dyDescent="0.3">
      <c r="A1033" s="307" t="s">
        <v>8529</v>
      </c>
      <c r="B1033" s="307"/>
      <c r="C1033" s="307"/>
      <c r="D1033" s="307" t="s">
        <v>8530</v>
      </c>
      <c r="E1033" s="307"/>
      <c r="F1033" s="307"/>
      <c r="G1033" s="91" t="s">
        <v>8530</v>
      </c>
      <c r="H1033" s="91" t="s">
        <v>8531</v>
      </c>
      <c r="I1033" s="91" t="s">
        <v>8532</v>
      </c>
      <c r="J1033" s="91" t="s">
        <v>8533</v>
      </c>
      <c r="K1033" s="91" t="s">
        <v>8534</v>
      </c>
      <c r="L1033" s="91" t="s">
        <v>8535</v>
      </c>
    </row>
    <row r="1034" spans="1:12" ht="12" customHeight="1" x14ac:dyDescent="0.3">
      <c r="A1034" s="307" t="s">
        <v>8536</v>
      </c>
      <c r="B1034" s="307"/>
      <c r="C1034" s="307"/>
      <c r="D1034" s="307" t="s">
        <v>8537</v>
      </c>
      <c r="E1034" s="307"/>
      <c r="F1034" s="307"/>
      <c r="G1034" s="91" t="s">
        <v>8538</v>
      </c>
      <c r="H1034" s="91" t="s">
        <v>8539</v>
      </c>
      <c r="I1034" s="91" t="s">
        <v>8526</v>
      </c>
      <c r="J1034" s="91" t="s">
        <v>3722</v>
      </c>
      <c r="K1034" s="91" t="s">
        <v>8540</v>
      </c>
      <c r="L1034" s="91" t="s">
        <v>8541</v>
      </c>
    </row>
    <row r="1035" spans="1:12" ht="12" customHeight="1" x14ac:dyDescent="0.3">
      <c r="A1035" s="307" t="s">
        <v>8542</v>
      </c>
      <c r="B1035" s="307"/>
      <c r="C1035" s="307"/>
      <c r="D1035" s="307" t="s">
        <v>8543</v>
      </c>
      <c r="E1035" s="307"/>
      <c r="F1035" s="307"/>
      <c r="G1035" s="91" t="s">
        <v>8543</v>
      </c>
      <c r="H1035" s="91" t="s">
        <v>8544</v>
      </c>
      <c r="I1035" s="91" t="s">
        <v>8545</v>
      </c>
      <c r="J1035" s="91" t="s">
        <v>8546</v>
      </c>
      <c r="K1035" s="91" t="s">
        <v>8547</v>
      </c>
      <c r="L1035" s="91" t="s">
        <v>8548</v>
      </c>
    </row>
    <row r="1036" spans="1:12" ht="12" customHeight="1" x14ac:dyDescent="0.3">
      <c r="A1036" s="307" t="s">
        <v>8549</v>
      </c>
      <c r="B1036" s="307"/>
      <c r="C1036" s="307"/>
      <c r="D1036" s="307" t="s">
        <v>8550</v>
      </c>
      <c r="E1036" s="307"/>
      <c r="F1036" s="307"/>
      <c r="G1036" s="91" t="s">
        <v>8550</v>
      </c>
      <c r="H1036" s="91" t="s">
        <v>8551</v>
      </c>
      <c r="I1036" s="91" t="s">
        <v>8552</v>
      </c>
      <c r="J1036" s="91" t="s">
        <v>8553</v>
      </c>
      <c r="K1036" s="91" t="s">
        <v>8554</v>
      </c>
      <c r="L1036" s="91" t="s">
        <v>8555</v>
      </c>
    </row>
    <row r="1037" spans="1:12" ht="12" customHeight="1" x14ac:dyDescent="0.3">
      <c r="A1037" s="307" t="s">
        <v>8556</v>
      </c>
      <c r="B1037" s="307"/>
      <c r="C1037" s="307"/>
      <c r="D1037" s="307" t="s">
        <v>8557</v>
      </c>
      <c r="E1037" s="307"/>
      <c r="F1037" s="307"/>
      <c r="G1037" s="91" t="s">
        <v>8557</v>
      </c>
      <c r="H1037" s="91" t="s">
        <v>8558</v>
      </c>
      <c r="I1037" s="91" t="s">
        <v>8559</v>
      </c>
      <c r="J1037" s="91" t="s">
        <v>8560</v>
      </c>
      <c r="K1037" s="91" t="s">
        <v>8561</v>
      </c>
      <c r="L1037" s="91" t="s">
        <v>8562</v>
      </c>
    </row>
    <row r="1038" spans="1:12" ht="12" customHeight="1" x14ac:dyDescent="0.3">
      <c r="A1038" s="307" t="s">
        <v>8563</v>
      </c>
      <c r="B1038" s="307"/>
      <c r="C1038" s="307"/>
      <c r="D1038" s="307" t="s">
        <v>8564</v>
      </c>
      <c r="E1038" s="307"/>
      <c r="F1038" s="307"/>
      <c r="G1038" s="91" t="s">
        <v>8564</v>
      </c>
      <c r="H1038" s="91" t="s">
        <v>8565</v>
      </c>
      <c r="I1038" s="91" t="s">
        <v>8566</v>
      </c>
      <c r="J1038" s="91" t="s">
        <v>8567</v>
      </c>
      <c r="K1038" s="91" t="s">
        <v>8568</v>
      </c>
      <c r="L1038" s="91" t="s">
        <v>8564</v>
      </c>
    </row>
    <row r="1039" spans="1:12" ht="12" customHeight="1" x14ac:dyDescent="0.3">
      <c r="A1039" s="307" t="s">
        <v>8569</v>
      </c>
      <c r="B1039" s="307"/>
      <c r="C1039" s="307"/>
      <c r="D1039" s="307" t="s">
        <v>8570</v>
      </c>
      <c r="E1039" s="307"/>
      <c r="F1039" s="307"/>
      <c r="G1039" s="91" t="s">
        <v>8570</v>
      </c>
      <c r="H1039" s="91" t="s">
        <v>8571</v>
      </c>
      <c r="I1039" s="91" t="s">
        <v>8572</v>
      </c>
      <c r="J1039" s="91" t="s">
        <v>8573</v>
      </c>
      <c r="K1039" s="91" t="s">
        <v>8574</v>
      </c>
      <c r="L1039" s="91" t="s">
        <v>8575</v>
      </c>
    </row>
    <row r="1040" spans="1:12" ht="12" customHeight="1" x14ac:dyDescent="0.3">
      <c r="A1040" s="307" t="s">
        <v>8576</v>
      </c>
      <c r="B1040" s="307"/>
      <c r="C1040" s="307"/>
      <c r="D1040" s="307" t="s">
        <v>8577</v>
      </c>
      <c r="E1040" s="307"/>
      <c r="F1040" s="307"/>
      <c r="G1040" s="91" t="s">
        <v>8577</v>
      </c>
      <c r="H1040" s="91" t="s">
        <v>8578</v>
      </c>
      <c r="I1040" s="91" t="s">
        <v>8579</v>
      </c>
      <c r="J1040" s="91" t="s">
        <v>8580</v>
      </c>
      <c r="K1040" s="91" t="s">
        <v>8581</v>
      </c>
      <c r="L1040" s="91" t="s">
        <v>8582</v>
      </c>
    </row>
    <row r="1041" spans="1:12" ht="12" customHeight="1" x14ac:dyDescent="0.3">
      <c r="A1041" s="307" t="s">
        <v>8583</v>
      </c>
      <c r="B1041" s="307"/>
      <c r="C1041" s="307"/>
      <c r="D1041" s="307" t="s">
        <v>8584</v>
      </c>
      <c r="E1041" s="307"/>
      <c r="F1041" s="307"/>
      <c r="G1041" s="91" t="s">
        <v>8584</v>
      </c>
      <c r="H1041" s="91" t="s">
        <v>8585</v>
      </c>
      <c r="I1041" s="91" t="s">
        <v>8586</v>
      </c>
      <c r="J1041" s="91" t="s">
        <v>8587</v>
      </c>
      <c r="K1041" s="91" t="s">
        <v>8588</v>
      </c>
      <c r="L1041" s="91" t="s">
        <v>6798</v>
      </c>
    </row>
    <row r="1042" spans="1:12" ht="12" customHeight="1" x14ac:dyDescent="0.3">
      <c r="A1042" s="307" t="s">
        <v>8589</v>
      </c>
      <c r="B1042" s="307"/>
      <c r="C1042" s="307"/>
      <c r="D1042" s="307" t="s">
        <v>2521</v>
      </c>
      <c r="E1042" s="307"/>
      <c r="F1042" s="307"/>
      <c r="G1042" s="91" t="s">
        <v>2521</v>
      </c>
      <c r="H1042" s="91" t="s">
        <v>8590</v>
      </c>
      <c r="I1042" s="91" t="s">
        <v>8591</v>
      </c>
      <c r="J1042" s="91" t="s">
        <v>8592</v>
      </c>
      <c r="K1042" s="91" t="s">
        <v>8593</v>
      </c>
      <c r="L1042" s="91" t="s">
        <v>8594</v>
      </c>
    </row>
    <row r="1043" spans="1:12" ht="12" customHeight="1" x14ac:dyDescent="0.3">
      <c r="A1043" s="307" t="s">
        <v>8595</v>
      </c>
      <c r="B1043" s="307"/>
      <c r="C1043" s="307"/>
      <c r="D1043" s="307" t="s">
        <v>8596</v>
      </c>
      <c r="E1043" s="307"/>
      <c r="F1043" s="307"/>
      <c r="G1043" s="91" t="s">
        <v>8597</v>
      </c>
      <c r="H1043" s="91" t="s">
        <v>8598</v>
      </c>
      <c r="I1043" s="91" t="s">
        <v>8599</v>
      </c>
      <c r="J1043" s="91" t="s">
        <v>8600</v>
      </c>
      <c r="K1043" s="91" t="s">
        <v>8601</v>
      </c>
      <c r="L1043" s="91" t="s">
        <v>8602</v>
      </c>
    </row>
    <row r="1044" spans="1:12" ht="12" customHeight="1" x14ac:dyDescent="0.3">
      <c r="A1044" s="307" t="s">
        <v>8603</v>
      </c>
      <c r="B1044" s="307"/>
      <c r="C1044" s="307"/>
      <c r="D1044" s="307" t="s">
        <v>8604</v>
      </c>
      <c r="E1044" s="307"/>
      <c r="F1044" s="307"/>
      <c r="G1044" s="91" t="s">
        <v>8605</v>
      </c>
      <c r="H1044" s="91" t="s">
        <v>8606</v>
      </c>
      <c r="I1044" s="91" t="s">
        <v>8607</v>
      </c>
      <c r="J1044" s="91" t="s">
        <v>8608</v>
      </c>
      <c r="K1044" s="91" t="s">
        <v>8609</v>
      </c>
      <c r="L1044" s="91" t="s">
        <v>7749</v>
      </c>
    </row>
    <row r="1045" spans="1:12" ht="12" customHeight="1" x14ac:dyDescent="0.3">
      <c r="A1045" s="307" t="s">
        <v>8610</v>
      </c>
      <c r="B1045" s="307"/>
      <c r="C1045" s="307"/>
      <c r="D1045" s="307" t="s">
        <v>2571</v>
      </c>
      <c r="E1045" s="307"/>
      <c r="F1045" s="307"/>
      <c r="G1045" s="91" t="s">
        <v>2571</v>
      </c>
      <c r="H1045" s="91" t="s">
        <v>8611</v>
      </c>
      <c r="I1045" s="91" t="s">
        <v>5435</v>
      </c>
      <c r="J1045" s="91" t="s">
        <v>8612</v>
      </c>
      <c r="K1045" s="91" t="s">
        <v>5042</v>
      </c>
      <c r="L1045" s="91" t="s">
        <v>7142</v>
      </c>
    </row>
    <row r="1046" spans="1:12" ht="12" customHeight="1" x14ac:dyDescent="0.3">
      <c r="A1046" s="307" t="s">
        <v>8613</v>
      </c>
      <c r="B1046" s="307"/>
      <c r="C1046" s="307"/>
      <c r="D1046" s="307" t="s">
        <v>8614</v>
      </c>
      <c r="E1046" s="307"/>
      <c r="F1046" s="307"/>
      <c r="G1046" s="91" t="s">
        <v>8615</v>
      </c>
      <c r="H1046" s="91" t="s">
        <v>8616</v>
      </c>
      <c r="I1046" s="91" t="s">
        <v>8617</v>
      </c>
      <c r="J1046" s="91" t="s">
        <v>8618</v>
      </c>
      <c r="K1046" s="91" t="s">
        <v>8619</v>
      </c>
      <c r="L1046" s="91" t="s">
        <v>8620</v>
      </c>
    </row>
    <row r="1047" spans="1:12" ht="12" customHeight="1" x14ac:dyDescent="0.3">
      <c r="A1047" s="307" t="s">
        <v>8621</v>
      </c>
      <c r="B1047" s="307"/>
      <c r="C1047" s="307"/>
      <c r="D1047" s="307" t="s">
        <v>8622</v>
      </c>
      <c r="E1047" s="307"/>
      <c r="F1047" s="307"/>
      <c r="G1047" s="91" t="s">
        <v>8622</v>
      </c>
      <c r="H1047" s="91" t="s">
        <v>8623</v>
      </c>
      <c r="I1047" s="91" t="s">
        <v>8624</v>
      </c>
      <c r="J1047" s="91" t="s">
        <v>8625</v>
      </c>
      <c r="K1047" s="91" t="s">
        <v>8626</v>
      </c>
      <c r="L1047" s="91" t="s">
        <v>8627</v>
      </c>
    </row>
    <row r="1048" spans="1:12" ht="12" customHeight="1" x14ac:dyDescent="0.3">
      <c r="A1048" s="307" t="s">
        <v>8628</v>
      </c>
      <c r="B1048" s="307"/>
      <c r="C1048" s="307"/>
      <c r="D1048" s="307" t="s">
        <v>8629</v>
      </c>
      <c r="E1048" s="307"/>
      <c r="F1048" s="307"/>
      <c r="G1048" s="91" t="s">
        <v>8630</v>
      </c>
      <c r="H1048" s="91" t="s">
        <v>8631</v>
      </c>
      <c r="I1048" s="91" t="s">
        <v>8632</v>
      </c>
      <c r="J1048" s="91" t="s">
        <v>8633</v>
      </c>
      <c r="K1048" s="91" t="s">
        <v>2785</v>
      </c>
      <c r="L1048" s="91" t="s">
        <v>8633</v>
      </c>
    </row>
    <row r="1049" spans="1:12" ht="12" customHeight="1" x14ac:dyDescent="0.3">
      <c r="A1049" s="307" t="s">
        <v>8634</v>
      </c>
      <c r="B1049" s="307"/>
      <c r="C1049" s="307"/>
      <c r="D1049" s="307" t="s">
        <v>8635</v>
      </c>
      <c r="E1049" s="307"/>
      <c r="F1049" s="307"/>
      <c r="G1049" s="91" t="s">
        <v>8635</v>
      </c>
      <c r="H1049" s="91" t="s">
        <v>8636</v>
      </c>
      <c r="I1049" s="91" t="s">
        <v>8637</v>
      </c>
      <c r="J1049" s="91" t="s">
        <v>8638</v>
      </c>
      <c r="K1049" s="91" t="s">
        <v>8639</v>
      </c>
      <c r="L1049" s="91" t="s">
        <v>8640</v>
      </c>
    </row>
    <row r="1050" spans="1:12" ht="12" customHeight="1" x14ac:dyDescent="0.3">
      <c r="A1050" s="307" t="s">
        <v>8641</v>
      </c>
      <c r="B1050" s="307"/>
      <c r="C1050" s="307"/>
      <c r="D1050" s="307" t="s">
        <v>8642</v>
      </c>
      <c r="E1050" s="307"/>
      <c r="F1050" s="307"/>
      <c r="G1050" s="91" t="s">
        <v>8642</v>
      </c>
      <c r="H1050" s="91" t="s">
        <v>8643</v>
      </c>
      <c r="I1050" s="91" t="s">
        <v>8644</v>
      </c>
      <c r="J1050" s="91" t="s">
        <v>8645</v>
      </c>
      <c r="K1050" s="91" t="s">
        <v>3802</v>
      </c>
      <c r="L1050" s="91" t="s">
        <v>8646</v>
      </c>
    </row>
    <row r="1051" spans="1:12" ht="12" customHeight="1" x14ac:dyDescent="0.3">
      <c r="A1051" s="307" t="s">
        <v>8647</v>
      </c>
      <c r="B1051" s="307"/>
      <c r="C1051" s="307"/>
      <c r="D1051" s="307" t="s">
        <v>3383</v>
      </c>
      <c r="E1051" s="307"/>
      <c r="F1051" s="307"/>
      <c r="G1051" s="91" t="s">
        <v>3383</v>
      </c>
      <c r="H1051" s="91" t="s">
        <v>8648</v>
      </c>
      <c r="I1051" s="91" t="s">
        <v>8649</v>
      </c>
      <c r="J1051" s="91" t="s">
        <v>8650</v>
      </c>
      <c r="K1051" s="91" t="s">
        <v>8651</v>
      </c>
      <c r="L1051" s="91" t="s">
        <v>8652</v>
      </c>
    </row>
    <row r="1052" spans="1:12" ht="12" customHeight="1" x14ac:dyDescent="0.3">
      <c r="A1052" s="307" t="s">
        <v>8653</v>
      </c>
      <c r="B1052" s="307"/>
      <c r="C1052" s="307"/>
      <c r="D1052" s="307" t="s">
        <v>8654</v>
      </c>
      <c r="E1052" s="307"/>
      <c r="F1052" s="307"/>
      <c r="G1052" s="91" t="s">
        <v>8654</v>
      </c>
      <c r="H1052" s="91" t="s">
        <v>8655</v>
      </c>
      <c r="I1052" s="91" t="s">
        <v>8656</v>
      </c>
      <c r="J1052" s="91" t="s">
        <v>8657</v>
      </c>
      <c r="K1052" s="91" t="s">
        <v>8658</v>
      </c>
      <c r="L1052" s="91" t="s">
        <v>8659</v>
      </c>
    </row>
    <row r="1053" spans="1:12" ht="12" customHeight="1" x14ac:dyDescent="0.3">
      <c r="A1053" s="307" t="s">
        <v>8660</v>
      </c>
      <c r="B1053" s="307"/>
      <c r="C1053" s="307"/>
      <c r="D1053" s="307" t="s">
        <v>8661</v>
      </c>
      <c r="E1053" s="307"/>
      <c r="F1053" s="307"/>
      <c r="G1053" s="91" t="s">
        <v>8661</v>
      </c>
      <c r="H1053" s="91" t="s">
        <v>8662</v>
      </c>
      <c r="I1053" s="91" t="s">
        <v>8663</v>
      </c>
      <c r="J1053" s="91" t="s">
        <v>8664</v>
      </c>
      <c r="K1053" s="91" t="s">
        <v>8665</v>
      </c>
      <c r="L1053" s="91" t="s">
        <v>8666</v>
      </c>
    </row>
    <row r="1054" spans="1:12" ht="12" customHeight="1" x14ac:dyDescent="0.3">
      <c r="A1054" s="307" t="s">
        <v>8667</v>
      </c>
      <c r="B1054" s="307"/>
      <c r="C1054" s="307"/>
      <c r="D1054" s="307" t="s">
        <v>1782</v>
      </c>
      <c r="E1054" s="307"/>
      <c r="F1054" s="307"/>
      <c r="G1054" s="91" t="s">
        <v>1782</v>
      </c>
      <c r="H1054" s="91" t="s">
        <v>8668</v>
      </c>
      <c r="I1054" s="91" t="s">
        <v>1430</v>
      </c>
      <c r="J1054" s="91" t="s">
        <v>8669</v>
      </c>
      <c r="K1054" s="91" t="s">
        <v>8670</v>
      </c>
      <c r="L1054" s="91" t="s">
        <v>8671</v>
      </c>
    </row>
    <row r="1055" spans="1:12" ht="12" customHeight="1" x14ac:dyDescent="0.3">
      <c r="A1055" s="307" t="s">
        <v>8672</v>
      </c>
      <c r="B1055" s="307"/>
      <c r="C1055" s="307"/>
      <c r="D1055" s="307" t="s">
        <v>8673</v>
      </c>
      <c r="E1055" s="307"/>
      <c r="F1055" s="307"/>
      <c r="G1055" s="91" t="s">
        <v>8673</v>
      </c>
      <c r="H1055" s="91" t="s">
        <v>8674</v>
      </c>
      <c r="I1055" s="91" t="s">
        <v>8675</v>
      </c>
      <c r="J1055" s="91" t="s">
        <v>8676</v>
      </c>
      <c r="K1055" s="91" t="s">
        <v>8677</v>
      </c>
      <c r="L1055" s="91" t="s">
        <v>8678</v>
      </c>
    </row>
    <row r="1056" spans="1:12" ht="12" customHeight="1" x14ac:dyDescent="0.3">
      <c r="A1056" s="307" t="s">
        <v>8679</v>
      </c>
      <c r="B1056" s="307"/>
      <c r="C1056" s="307"/>
      <c r="D1056" s="307" t="s">
        <v>8680</v>
      </c>
      <c r="E1056" s="307"/>
      <c r="F1056" s="307"/>
      <c r="G1056" s="91" t="s">
        <v>8680</v>
      </c>
      <c r="H1056" s="91" t="s">
        <v>8681</v>
      </c>
      <c r="I1056" s="91" t="s">
        <v>8682</v>
      </c>
      <c r="J1056" s="91" t="s">
        <v>8683</v>
      </c>
      <c r="K1056" s="91" t="s">
        <v>8684</v>
      </c>
      <c r="L1056" s="91" t="s">
        <v>8685</v>
      </c>
    </row>
    <row r="1057" spans="1:12" ht="12" customHeight="1" x14ac:dyDescent="0.3">
      <c r="A1057" s="307" t="s">
        <v>8686</v>
      </c>
      <c r="B1057" s="307"/>
      <c r="C1057" s="307"/>
      <c r="D1057" s="307" t="s">
        <v>8687</v>
      </c>
      <c r="E1057" s="307"/>
      <c r="F1057" s="307"/>
      <c r="G1057" s="91" t="s">
        <v>8688</v>
      </c>
      <c r="H1057" s="91" t="s">
        <v>8689</v>
      </c>
      <c r="I1057" s="91" t="s">
        <v>8690</v>
      </c>
      <c r="J1057" s="91" t="s">
        <v>8691</v>
      </c>
      <c r="K1057" s="91" t="s">
        <v>8692</v>
      </c>
      <c r="L1057" s="91" t="s">
        <v>8693</v>
      </c>
    </row>
    <row r="1058" spans="1:12" ht="12" customHeight="1" x14ac:dyDescent="0.3">
      <c r="A1058" s="307" t="s">
        <v>8694</v>
      </c>
      <c r="B1058" s="307"/>
      <c r="C1058" s="307"/>
      <c r="D1058" s="307" t="s">
        <v>8695</v>
      </c>
      <c r="E1058" s="307"/>
      <c r="F1058" s="307"/>
      <c r="G1058" s="91" t="s">
        <v>8696</v>
      </c>
      <c r="H1058" s="91" t="s">
        <v>8697</v>
      </c>
      <c r="I1058" s="91" t="s">
        <v>8698</v>
      </c>
      <c r="J1058" s="91" t="s">
        <v>8699</v>
      </c>
      <c r="K1058" s="91" t="s">
        <v>8700</v>
      </c>
      <c r="L1058" s="91" t="s">
        <v>8701</v>
      </c>
    </row>
    <row r="1059" spans="1:12" ht="12" customHeight="1" x14ac:dyDescent="0.3">
      <c r="A1059" s="307" t="s">
        <v>8702</v>
      </c>
      <c r="B1059" s="307"/>
      <c r="C1059" s="307"/>
      <c r="D1059" s="307" t="s">
        <v>8703</v>
      </c>
      <c r="E1059" s="307"/>
      <c r="F1059" s="307"/>
      <c r="G1059" s="91" t="s">
        <v>8703</v>
      </c>
      <c r="H1059" s="91" t="s">
        <v>8704</v>
      </c>
      <c r="I1059" s="91" t="s">
        <v>8705</v>
      </c>
      <c r="J1059" s="91" t="s">
        <v>8706</v>
      </c>
      <c r="K1059" s="91" t="s">
        <v>8707</v>
      </c>
      <c r="L1059" s="91" t="s">
        <v>8708</v>
      </c>
    </row>
    <row r="1060" spans="1:12" ht="12" customHeight="1" x14ac:dyDescent="0.3">
      <c r="A1060" s="307" t="s">
        <v>8709</v>
      </c>
      <c r="B1060" s="307"/>
      <c r="C1060" s="307"/>
      <c r="D1060" s="307" t="s">
        <v>8710</v>
      </c>
      <c r="E1060" s="307"/>
      <c r="F1060" s="307"/>
      <c r="G1060" s="91" t="s">
        <v>8710</v>
      </c>
      <c r="H1060" s="91" t="s">
        <v>8711</v>
      </c>
      <c r="I1060" s="91" t="s">
        <v>8712</v>
      </c>
      <c r="J1060" s="91" t="s">
        <v>8713</v>
      </c>
      <c r="K1060" s="91" t="s">
        <v>8714</v>
      </c>
      <c r="L1060" s="91" t="s">
        <v>8715</v>
      </c>
    </row>
    <row r="1061" spans="1:12" ht="12" customHeight="1" x14ac:dyDescent="0.3">
      <c r="A1061" s="307" t="s">
        <v>8716</v>
      </c>
      <c r="B1061" s="307"/>
      <c r="C1061" s="307"/>
      <c r="D1061" s="307" t="s">
        <v>3898</v>
      </c>
      <c r="E1061" s="307"/>
      <c r="F1061" s="307"/>
      <c r="G1061" s="91" t="s">
        <v>3898</v>
      </c>
      <c r="H1061" s="91" t="s">
        <v>8717</v>
      </c>
      <c r="I1061" s="91" t="s">
        <v>8718</v>
      </c>
      <c r="J1061" s="91" t="s">
        <v>5036</v>
      </c>
      <c r="K1061" s="91" t="s">
        <v>8719</v>
      </c>
      <c r="L1061" s="91" t="s">
        <v>4834</v>
      </c>
    </row>
    <row r="1062" spans="1:12" ht="12" customHeight="1" x14ac:dyDescent="0.3">
      <c r="A1062" s="307" t="s">
        <v>8720</v>
      </c>
      <c r="B1062" s="307"/>
      <c r="C1062" s="307"/>
      <c r="D1062" s="307" t="s">
        <v>8721</v>
      </c>
      <c r="E1062" s="307"/>
      <c r="F1062" s="307"/>
      <c r="G1062" s="91" t="s">
        <v>8721</v>
      </c>
      <c r="H1062" s="91" t="s">
        <v>8722</v>
      </c>
      <c r="I1062" s="91" t="s">
        <v>8723</v>
      </c>
      <c r="J1062" s="91" t="s">
        <v>8724</v>
      </c>
      <c r="K1062" s="91" t="s">
        <v>8725</v>
      </c>
      <c r="L1062" s="91" t="s">
        <v>8726</v>
      </c>
    </row>
    <row r="1063" spans="1:12" ht="12" customHeight="1" x14ac:dyDescent="0.3">
      <c r="A1063" s="307" t="s">
        <v>8727</v>
      </c>
      <c r="B1063" s="307"/>
      <c r="C1063" s="307"/>
      <c r="D1063" s="307" t="s">
        <v>8728</v>
      </c>
      <c r="E1063" s="307"/>
      <c r="F1063" s="307"/>
      <c r="G1063" s="91" t="s">
        <v>8729</v>
      </c>
      <c r="H1063" s="91" t="s">
        <v>8730</v>
      </c>
      <c r="I1063" s="91" t="s">
        <v>8731</v>
      </c>
      <c r="J1063" s="91" t="s">
        <v>8732</v>
      </c>
      <c r="K1063" s="91" t="s">
        <v>8733</v>
      </c>
      <c r="L1063" s="91" t="s">
        <v>8734</v>
      </c>
    </row>
    <row r="1064" spans="1:12" ht="12" customHeight="1" x14ac:dyDescent="0.3">
      <c r="A1064" s="307" t="s">
        <v>8735</v>
      </c>
      <c r="B1064" s="307"/>
      <c r="C1064" s="307"/>
      <c r="D1064" s="307" t="s">
        <v>8736</v>
      </c>
      <c r="E1064" s="307"/>
      <c r="F1064" s="307"/>
      <c r="G1064" s="91" t="s">
        <v>8737</v>
      </c>
      <c r="H1064" s="91" t="s">
        <v>8738</v>
      </c>
      <c r="I1064" s="91" t="s">
        <v>8739</v>
      </c>
      <c r="J1064" s="91" t="s">
        <v>8740</v>
      </c>
      <c r="K1064" s="91" t="s">
        <v>8741</v>
      </c>
      <c r="L1064" s="91" t="s">
        <v>8742</v>
      </c>
    </row>
    <row r="1065" spans="1:12" ht="12" customHeight="1" x14ac:dyDescent="0.3">
      <c r="A1065" s="307" t="s">
        <v>8743</v>
      </c>
      <c r="B1065" s="307"/>
      <c r="C1065" s="307"/>
      <c r="D1065" s="307" t="s">
        <v>8744</v>
      </c>
      <c r="E1065" s="307"/>
      <c r="F1065" s="307"/>
      <c r="G1065" s="91" t="s">
        <v>8744</v>
      </c>
      <c r="H1065" s="91" t="s">
        <v>8745</v>
      </c>
      <c r="I1065" s="91" t="s">
        <v>4173</v>
      </c>
      <c r="J1065" s="91" t="s">
        <v>8746</v>
      </c>
      <c r="K1065" s="91" t="s">
        <v>8747</v>
      </c>
      <c r="L1065" s="91" t="s">
        <v>8748</v>
      </c>
    </row>
    <row r="1066" spans="1:12" ht="12" customHeight="1" x14ac:dyDescent="0.3">
      <c r="A1066" s="307" t="s">
        <v>8749</v>
      </c>
      <c r="B1066" s="307"/>
      <c r="C1066" s="307"/>
      <c r="D1066" s="307" t="s">
        <v>8750</v>
      </c>
      <c r="E1066" s="307"/>
      <c r="F1066" s="307"/>
      <c r="G1066" s="91" t="s">
        <v>8750</v>
      </c>
      <c r="H1066" s="91" t="s">
        <v>8751</v>
      </c>
      <c r="I1066" s="91" t="s">
        <v>8752</v>
      </c>
      <c r="J1066" s="91" t="s">
        <v>8753</v>
      </c>
      <c r="K1066" s="91" t="s">
        <v>8754</v>
      </c>
      <c r="L1066" s="91" t="s">
        <v>8755</v>
      </c>
    </row>
    <row r="1067" spans="1:12" ht="12" customHeight="1" x14ac:dyDescent="0.3">
      <c r="A1067" s="307" t="s">
        <v>8756</v>
      </c>
      <c r="B1067" s="307"/>
      <c r="C1067" s="307"/>
      <c r="D1067" s="307" t="s">
        <v>8757</v>
      </c>
      <c r="E1067" s="307"/>
      <c r="F1067" s="307"/>
      <c r="G1067" s="91" t="s">
        <v>8758</v>
      </c>
      <c r="H1067" s="91" t="s">
        <v>8759</v>
      </c>
      <c r="I1067" s="91" t="s">
        <v>8760</v>
      </c>
      <c r="J1067" s="91" t="s">
        <v>8761</v>
      </c>
      <c r="K1067" s="91" t="s">
        <v>8762</v>
      </c>
      <c r="L1067" s="91" t="s">
        <v>8763</v>
      </c>
    </row>
    <row r="1068" spans="1:12" ht="12" customHeight="1" x14ac:dyDescent="0.3">
      <c r="A1068" s="307" t="s">
        <v>8764</v>
      </c>
      <c r="B1068" s="307"/>
      <c r="C1068" s="307"/>
      <c r="D1068" s="307" t="s">
        <v>8765</v>
      </c>
      <c r="E1068" s="307"/>
      <c r="F1068" s="307"/>
      <c r="G1068" s="91" t="s">
        <v>8766</v>
      </c>
      <c r="H1068" s="91" t="s">
        <v>8767</v>
      </c>
      <c r="I1068" s="91" t="s">
        <v>8768</v>
      </c>
      <c r="J1068" s="91" t="s">
        <v>6962</v>
      </c>
      <c r="K1068" s="91" t="s">
        <v>8769</v>
      </c>
      <c r="L1068" s="91" t="s">
        <v>8770</v>
      </c>
    </row>
    <row r="1069" spans="1:12" ht="12" customHeight="1" x14ac:dyDescent="0.3">
      <c r="A1069" s="307" t="s">
        <v>8771</v>
      </c>
      <c r="B1069" s="307"/>
      <c r="C1069" s="307"/>
      <c r="D1069" s="307" t="s">
        <v>8772</v>
      </c>
      <c r="E1069" s="307"/>
      <c r="F1069" s="307"/>
      <c r="G1069" s="91" t="s">
        <v>8772</v>
      </c>
      <c r="H1069" s="91" t="s">
        <v>4702</v>
      </c>
      <c r="I1069" s="91" t="s">
        <v>8773</v>
      </c>
      <c r="J1069" s="91" t="s">
        <v>8774</v>
      </c>
      <c r="K1069" s="91" t="s">
        <v>4652</v>
      </c>
      <c r="L1069" s="91" t="s">
        <v>8775</v>
      </c>
    </row>
    <row r="1070" spans="1:12" ht="12" customHeight="1" x14ac:dyDescent="0.3">
      <c r="A1070" s="307" t="s">
        <v>8776</v>
      </c>
      <c r="B1070" s="307"/>
      <c r="C1070" s="307"/>
      <c r="D1070" s="307" t="s">
        <v>8777</v>
      </c>
      <c r="E1070" s="307"/>
      <c r="F1070" s="307"/>
      <c r="G1070" s="91" t="s">
        <v>8777</v>
      </c>
      <c r="H1070" s="91" t="s">
        <v>8778</v>
      </c>
      <c r="I1070" s="91" t="s">
        <v>8779</v>
      </c>
      <c r="J1070" s="91" t="s">
        <v>8780</v>
      </c>
      <c r="K1070" s="91" t="s">
        <v>8781</v>
      </c>
      <c r="L1070" s="91" t="s">
        <v>8782</v>
      </c>
    </row>
    <row r="1071" spans="1:12" ht="12" customHeight="1" x14ac:dyDescent="0.3">
      <c r="A1071" s="307" t="s">
        <v>8783</v>
      </c>
      <c r="B1071" s="307"/>
      <c r="C1071" s="307"/>
      <c r="D1071" s="307" t="s">
        <v>8784</v>
      </c>
      <c r="E1071" s="307"/>
      <c r="F1071" s="307"/>
      <c r="G1071" s="91" t="s">
        <v>8785</v>
      </c>
      <c r="H1071" s="91" t="s">
        <v>8785</v>
      </c>
      <c r="I1071" s="91" t="s">
        <v>8786</v>
      </c>
      <c r="J1071" s="91" t="s">
        <v>2083</v>
      </c>
      <c r="K1071" s="91" t="s">
        <v>8787</v>
      </c>
      <c r="L1071" s="91" t="s">
        <v>8788</v>
      </c>
    </row>
    <row r="1072" spans="1:12" ht="12" customHeight="1" x14ac:dyDescent="0.3">
      <c r="A1072" s="307" t="s">
        <v>8789</v>
      </c>
      <c r="B1072" s="307"/>
      <c r="C1072" s="307"/>
      <c r="D1072" s="307" t="s">
        <v>8790</v>
      </c>
      <c r="E1072" s="307"/>
      <c r="F1072" s="307"/>
      <c r="G1072" s="91" t="s">
        <v>8790</v>
      </c>
      <c r="H1072" s="91" t="s">
        <v>8791</v>
      </c>
      <c r="I1072" s="91" t="s">
        <v>8792</v>
      </c>
      <c r="J1072" s="91" t="s">
        <v>8793</v>
      </c>
      <c r="K1072" s="91" t="s">
        <v>8794</v>
      </c>
      <c r="L1072" s="91" t="s">
        <v>8795</v>
      </c>
    </row>
    <row r="1073" spans="1:12" ht="12" customHeight="1" x14ac:dyDescent="0.3">
      <c r="A1073" s="307" t="s">
        <v>8796</v>
      </c>
      <c r="B1073" s="307"/>
      <c r="C1073" s="307"/>
      <c r="D1073" s="307" t="s">
        <v>8797</v>
      </c>
      <c r="E1073" s="307"/>
      <c r="F1073" s="307"/>
      <c r="G1073" s="91" t="s">
        <v>8797</v>
      </c>
      <c r="H1073" s="91" t="s">
        <v>8798</v>
      </c>
      <c r="I1073" s="91" t="s">
        <v>8799</v>
      </c>
      <c r="J1073" s="91" t="s">
        <v>2344</v>
      </c>
      <c r="K1073" s="91" t="s">
        <v>8800</v>
      </c>
      <c r="L1073" s="91" t="s">
        <v>8801</v>
      </c>
    </row>
    <row r="1074" spans="1:12" ht="12" customHeight="1" x14ac:dyDescent="0.3">
      <c r="A1074" s="307" t="s">
        <v>8802</v>
      </c>
      <c r="B1074" s="307"/>
      <c r="C1074" s="307"/>
      <c r="D1074" s="307" t="s">
        <v>7730</v>
      </c>
      <c r="E1074" s="307"/>
      <c r="F1074" s="307"/>
      <c r="G1074" s="91" t="s">
        <v>7730</v>
      </c>
      <c r="H1074" s="91" t="s">
        <v>5264</v>
      </c>
      <c r="I1074" s="91" t="s">
        <v>8803</v>
      </c>
      <c r="J1074" s="91" t="s">
        <v>8804</v>
      </c>
      <c r="K1074" s="91" t="s">
        <v>8805</v>
      </c>
      <c r="L1074" s="91" t="s">
        <v>8806</v>
      </c>
    </row>
    <row r="1075" spans="1:12" ht="12" customHeight="1" x14ac:dyDescent="0.3">
      <c r="A1075" s="307" t="s">
        <v>8807</v>
      </c>
      <c r="B1075" s="307"/>
      <c r="C1075" s="307"/>
      <c r="D1075" s="307" t="s">
        <v>8808</v>
      </c>
      <c r="E1075" s="307"/>
      <c r="F1075" s="307"/>
      <c r="G1075" s="91" t="s">
        <v>8808</v>
      </c>
      <c r="H1075" s="91" t="s">
        <v>8809</v>
      </c>
      <c r="I1075" s="91" t="s">
        <v>8810</v>
      </c>
      <c r="J1075" s="91" t="s">
        <v>8811</v>
      </c>
      <c r="K1075" s="91" t="s">
        <v>8812</v>
      </c>
      <c r="L1075" s="91" t="s">
        <v>8813</v>
      </c>
    </row>
    <row r="1076" spans="1:12" ht="12" customHeight="1" x14ac:dyDescent="0.3">
      <c r="A1076" s="307" t="s">
        <v>8814</v>
      </c>
      <c r="B1076" s="307"/>
      <c r="C1076" s="307"/>
      <c r="D1076" s="307" t="s">
        <v>8815</v>
      </c>
      <c r="E1076" s="307"/>
      <c r="F1076" s="307"/>
      <c r="G1076" s="91" t="s">
        <v>8815</v>
      </c>
      <c r="H1076" s="91" t="s">
        <v>8816</v>
      </c>
      <c r="I1076" s="91" t="s">
        <v>8817</v>
      </c>
      <c r="J1076" s="91" t="s">
        <v>8818</v>
      </c>
      <c r="K1076" s="91" t="s">
        <v>8819</v>
      </c>
      <c r="L1076" s="91" t="s">
        <v>8820</v>
      </c>
    </row>
    <row r="1077" spans="1:12" ht="12" customHeight="1" x14ac:dyDescent="0.3">
      <c r="A1077" s="307" t="s">
        <v>8821</v>
      </c>
      <c r="B1077" s="307"/>
      <c r="C1077" s="307"/>
      <c r="D1077" s="307" t="s">
        <v>8822</v>
      </c>
      <c r="E1077" s="307"/>
      <c r="F1077" s="307"/>
      <c r="G1077" s="91" t="s">
        <v>8822</v>
      </c>
      <c r="H1077" s="91" t="s">
        <v>8823</v>
      </c>
      <c r="I1077" s="91" t="s">
        <v>8824</v>
      </c>
      <c r="J1077" s="91" t="s">
        <v>8825</v>
      </c>
      <c r="K1077" s="91" t="s">
        <v>8363</v>
      </c>
      <c r="L1077" s="91" t="s">
        <v>2918</v>
      </c>
    </row>
    <row r="1078" spans="1:12" ht="12" customHeight="1" x14ac:dyDescent="0.3">
      <c r="A1078" s="307" t="s">
        <v>8826</v>
      </c>
      <c r="B1078" s="307"/>
      <c r="C1078" s="307"/>
      <c r="D1078" s="307" t="s">
        <v>8827</v>
      </c>
      <c r="E1078" s="307"/>
      <c r="F1078" s="307"/>
      <c r="G1078" s="91" t="s">
        <v>8827</v>
      </c>
      <c r="H1078" s="91" t="s">
        <v>8828</v>
      </c>
      <c r="I1078" s="91" t="s">
        <v>8829</v>
      </c>
      <c r="J1078" s="91" t="s">
        <v>8830</v>
      </c>
      <c r="K1078" s="91" t="s">
        <v>8831</v>
      </c>
      <c r="L1078" s="91" t="s">
        <v>4136</v>
      </c>
    </row>
    <row r="1079" spans="1:12" ht="12" customHeight="1" x14ac:dyDescent="0.3">
      <c r="A1079" s="307" t="s">
        <v>8832</v>
      </c>
      <c r="B1079" s="307"/>
      <c r="C1079" s="307"/>
      <c r="D1079" s="307" t="s">
        <v>8833</v>
      </c>
      <c r="E1079" s="307"/>
      <c r="F1079" s="307"/>
      <c r="G1079" s="91" t="s">
        <v>8833</v>
      </c>
      <c r="H1079" s="91" t="s">
        <v>8834</v>
      </c>
      <c r="I1079" s="91" t="s">
        <v>8417</v>
      </c>
      <c r="J1079" s="91" t="s">
        <v>6356</v>
      </c>
      <c r="K1079" s="91" t="s">
        <v>8835</v>
      </c>
      <c r="L1079" s="91" t="s">
        <v>8836</v>
      </c>
    </row>
    <row r="1080" spans="1:12" ht="12" customHeight="1" x14ac:dyDescent="0.3">
      <c r="A1080" s="307" t="s">
        <v>8837</v>
      </c>
      <c r="B1080" s="307"/>
      <c r="C1080" s="307"/>
      <c r="D1080" s="307" t="s">
        <v>4214</v>
      </c>
      <c r="E1080" s="307"/>
      <c r="F1080" s="307"/>
      <c r="G1080" s="91" t="s">
        <v>4214</v>
      </c>
      <c r="H1080" s="91" t="s">
        <v>8838</v>
      </c>
      <c r="I1080" s="91" t="s">
        <v>8839</v>
      </c>
      <c r="J1080" s="91" t="s">
        <v>8840</v>
      </c>
      <c r="K1080" s="91" t="s">
        <v>8841</v>
      </c>
      <c r="L1080" s="91" t="s">
        <v>8842</v>
      </c>
    </row>
    <row r="1081" spans="1:12" ht="12" customHeight="1" x14ac:dyDescent="0.3">
      <c r="A1081" s="307" t="s">
        <v>8843</v>
      </c>
      <c r="B1081" s="307"/>
      <c r="C1081" s="307"/>
      <c r="D1081" s="307" t="s">
        <v>8844</v>
      </c>
      <c r="E1081" s="307"/>
      <c r="F1081" s="307"/>
      <c r="G1081" s="91" t="s">
        <v>8845</v>
      </c>
      <c r="H1081" s="91" t="s">
        <v>8846</v>
      </c>
      <c r="I1081" s="91" t="s">
        <v>8847</v>
      </c>
      <c r="J1081" s="91" t="s">
        <v>8848</v>
      </c>
      <c r="K1081" s="91" t="s">
        <v>8849</v>
      </c>
      <c r="L1081" s="91" t="s">
        <v>8850</v>
      </c>
    </row>
    <row r="1082" spans="1:12" ht="12" customHeight="1" x14ac:dyDescent="0.3">
      <c r="A1082" s="307" t="s">
        <v>8851</v>
      </c>
      <c r="B1082" s="307"/>
      <c r="C1082" s="307"/>
      <c r="D1082" s="307" t="s">
        <v>8852</v>
      </c>
      <c r="E1082" s="307"/>
      <c r="F1082" s="307"/>
      <c r="G1082" s="91" t="s">
        <v>8852</v>
      </c>
      <c r="H1082" s="91" t="s">
        <v>7592</v>
      </c>
      <c r="I1082" s="91" t="s">
        <v>8853</v>
      </c>
      <c r="J1082" s="91" t="s">
        <v>8854</v>
      </c>
      <c r="K1082" s="91" t="s">
        <v>8855</v>
      </c>
      <c r="L1082" s="91" t="s">
        <v>8856</v>
      </c>
    </row>
    <row r="1083" spans="1:12" ht="12" customHeight="1" x14ac:dyDescent="0.3">
      <c r="A1083" s="307" t="s">
        <v>8857</v>
      </c>
      <c r="B1083" s="307"/>
      <c r="C1083" s="307"/>
      <c r="D1083" s="307" t="s">
        <v>8858</v>
      </c>
      <c r="E1083" s="307"/>
      <c r="F1083" s="307"/>
      <c r="G1083" s="91" t="s">
        <v>8858</v>
      </c>
      <c r="H1083" s="91" t="s">
        <v>8859</v>
      </c>
      <c r="I1083" s="91" t="s">
        <v>8860</v>
      </c>
      <c r="J1083" s="91" t="s">
        <v>8861</v>
      </c>
      <c r="K1083" s="91" t="s">
        <v>8862</v>
      </c>
      <c r="L1083" s="91" t="s">
        <v>8863</v>
      </c>
    </row>
    <row r="1084" spans="1:12" ht="12" customHeight="1" x14ac:dyDescent="0.3">
      <c r="A1084" s="307" t="s">
        <v>8864</v>
      </c>
      <c r="B1084" s="307"/>
      <c r="C1084" s="307"/>
      <c r="D1084" s="307" t="s">
        <v>4765</v>
      </c>
      <c r="E1084" s="307"/>
      <c r="F1084" s="307"/>
      <c r="G1084" s="91" t="s">
        <v>4765</v>
      </c>
      <c r="H1084" s="91" t="s">
        <v>8865</v>
      </c>
      <c r="I1084" s="91" t="s">
        <v>8866</v>
      </c>
      <c r="J1084" s="91" t="s">
        <v>8867</v>
      </c>
      <c r="K1084" s="91" t="s">
        <v>8868</v>
      </c>
      <c r="L1084" s="91" t="s">
        <v>7183</v>
      </c>
    </row>
    <row r="1085" spans="1:12" ht="12" customHeight="1" x14ac:dyDescent="0.3">
      <c r="A1085" s="307" t="s">
        <v>8869</v>
      </c>
      <c r="B1085" s="307"/>
      <c r="C1085" s="307"/>
      <c r="D1085" s="307" t="s">
        <v>4497</v>
      </c>
      <c r="E1085" s="307"/>
      <c r="F1085" s="307"/>
      <c r="G1085" s="91" t="s">
        <v>4497</v>
      </c>
      <c r="H1085" s="91" t="s">
        <v>8870</v>
      </c>
      <c r="I1085" s="91" t="s">
        <v>8748</v>
      </c>
      <c r="J1085" s="91" t="s">
        <v>8871</v>
      </c>
      <c r="K1085" s="91" t="s">
        <v>8872</v>
      </c>
      <c r="L1085" s="91" t="s">
        <v>8873</v>
      </c>
    </row>
    <row r="1086" spans="1:12" ht="12" customHeight="1" x14ac:dyDescent="0.3">
      <c r="A1086" s="307" t="s">
        <v>8874</v>
      </c>
      <c r="B1086" s="307"/>
      <c r="C1086" s="307"/>
      <c r="D1086" s="307" t="s">
        <v>8875</v>
      </c>
      <c r="E1086" s="307"/>
      <c r="F1086" s="307"/>
      <c r="G1086" s="91" t="s">
        <v>8875</v>
      </c>
      <c r="H1086" s="91" t="s">
        <v>8876</v>
      </c>
      <c r="I1086" s="91" t="s">
        <v>8877</v>
      </c>
      <c r="J1086" s="91" t="s">
        <v>8878</v>
      </c>
      <c r="K1086" s="91" t="s">
        <v>5134</v>
      </c>
      <c r="L1086" s="91" t="s">
        <v>8879</v>
      </c>
    </row>
    <row r="1087" spans="1:12" ht="12" customHeight="1" x14ac:dyDescent="0.3">
      <c r="A1087" s="307" t="s">
        <v>8880</v>
      </c>
      <c r="B1087" s="307"/>
      <c r="C1087" s="307"/>
      <c r="D1087" s="307" t="s">
        <v>8881</v>
      </c>
      <c r="E1087" s="307"/>
      <c r="F1087" s="307"/>
      <c r="G1087" s="91" t="s">
        <v>8881</v>
      </c>
      <c r="H1087" s="91" t="s">
        <v>8882</v>
      </c>
      <c r="I1087" s="91" t="s">
        <v>8883</v>
      </c>
      <c r="J1087" s="91" t="s">
        <v>8884</v>
      </c>
      <c r="K1087" s="91" t="s">
        <v>8885</v>
      </c>
      <c r="L1087" s="91" t="s">
        <v>8886</v>
      </c>
    </row>
    <row r="1088" spans="1:12" ht="12" customHeight="1" x14ac:dyDescent="0.3">
      <c r="A1088" s="307" t="s">
        <v>8887</v>
      </c>
      <c r="B1088" s="307"/>
      <c r="C1088" s="307"/>
      <c r="D1088" s="307" t="s">
        <v>8888</v>
      </c>
      <c r="E1088" s="307"/>
      <c r="F1088" s="307"/>
      <c r="G1088" s="91" t="s">
        <v>8888</v>
      </c>
      <c r="H1088" s="91" t="s">
        <v>8889</v>
      </c>
      <c r="I1088" s="91" t="s">
        <v>8890</v>
      </c>
      <c r="J1088" s="91" t="s">
        <v>8891</v>
      </c>
      <c r="K1088" s="91" t="s">
        <v>8892</v>
      </c>
      <c r="L1088" s="91" t="s">
        <v>8893</v>
      </c>
    </row>
    <row r="1089" spans="1:12" ht="12" customHeight="1" x14ac:dyDescent="0.3">
      <c r="A1089" s="307" t="s">
        <v>8894</v>
      </c>
      <c r="B1089" s="307"/>
      <c r="C1089" s="307"/>
      <c r="D1089" s="307" t="s">
        <v>8895</v>
      </c>
      <c r="E1089" s="307"/>
      <c r="F1089" s="307"/>
      <c r="G1089" s="91" t="s">
        <v>8895</v>
      </c>
      <c r="H1089" s="91" t="s">
        <v>8896</v>
      </c>
      <c r="I1089" s="91" t="s">
        <v>8897</v>
      </c>
      <c r="J1089" s="91" t="s">
        <v>8898</v>
      </c>
      <c r="K1089" s="91" t="s">
        <v>8899</v>
      </c>
      <c r="L1089" s="91" t="s">
        <v>8900</v>
      </c>
    </row>
    <row r="1090" spans="1:12" ht="12" customHeight="1" x14ac:dyDescent="0.3">
      <c r="A1090" s="307" t="s">
        <v>8901</v>
      </c>
      <c r="B1090" s="307"/>
      <c r="C1090" s="307"/>
      <c r="D1090" s="307" t="s">
        <v>8902</v>
      </c>
      <c r="E1090" s="307"/>
      <c r="F1090" s="307"/>
      <c r="G1090" s="91" t="s">
        <v>8903</v>
      </c>
      <c r="H1090" s="91" t="s">
        <v>8904</v>
      </c>
      <c r="I1090" s="91" t="s">
        <v>8905</v>
      </c>
      <c r="J1090" s="91" t="s">
        <v>2003</v>
      </c>
      <c r="K1090" s="91" t="s">
        <v>7210</v>
      </c>
      <c r="L1090" s="91" t="s">
        <v>8269</v>
      </c>
    </row>
    <row r="1091" spans="1:12" ht="12" customHeight="1" x14ac:dyDescent="0.3">
      <c r="A1091" s="307" t="s">
        <v>8906</v>
      </c>
      <c r="B1091" s="307"/>
      <c r="C1091" s="307"/>
      <c r="D1091" s="307" t="s">
        <v>8907</v>
      </c>
      <c r="E1091" s="307"/>
      <c r="F1091" s="307"/>
      <c r="G1091" s="91" t="s">
        <v>8907</v>
      </c>
      <c r="H1091" s="91" t="s">
        <v>8907</v>
      </c>
      <c r="I1091" s="91" t="s">
        <v>8908</v>
      </c>
      <c r="J1091" s="91" t="s">
        <v>8909</v>
      </c>
      <c r="K1091" s="91" t="s">
        <v>8910</v>
      </c>
      <c r="L1091" s="91" t="s">
        <v>8911</v>
      </c>
    </row>
    <row r="1092" spans="1:12" ht="12" customHeight="1" x14ac:dyDescent="0.3">
      <c r="A1092" s="307" t="s">
        <v>8912</v>
      </c>
      <c r="B1092" s="307"/>
      <c r="C1092" s="307"/>
      <c r="D1092" s="307" t="s">
        <v>8913</v>
      </c>
      <c r="E1092" s="307"/>
      <c r="F1092" s="307"/>
      <c r="G1092" s="91" t="s">
        <v>8913</v>
      </c>
      <c r="H1092" s="91" t="s">
        <v>8914</v>
      </c>
      <c r="I1092" s="91" t="s">
        <v>8915</v>
      </c>
      <c r="J1092" s="91" t="s">
        <v>8916</v>
      </c>
      <c r="K1092" s="91" t="s">
        <v>8917</v>
      </c>
      <c r="L1092" s="91" t="s">
        <v>8918</v>
      </c>
    </row>
    <row r="1093" spans="1:12" ht="12" customHeight="1" x14ac:dyDescent="0.3">
      <c r="A1093" s="307" t="s">
        <v>8919</v>
      </c>
      <c r="B1093" s="307"/>
      <c r="C1093" s="307"/>
      <c r="D1093" s="307" t="s">
        <v>8920</v>
      </c>
      <c r="E1093" s="307"/>
      <c r="F1093" s="307"/>
      <c r="G1093" s="91" t="s">
        <v>8921</v>
      </c>
      <c r="H1093" s="91" t="s">
        <v>8922</v>
      </c>
      <c r="I1093" s="91" t="s">
        <v>8923</v>
      </c>
      <c r="J1093" s="91" t="s">
        <v>8924</v>
      </c>
      <c r="K1093" s="91" t="s">
        <v>8925</v>
      </c>
      <c r="L1093" s="91" t="s">
        <v>6412</v>
      </c>
    </row>
    <row r="1094" spans="1:12" ht="12" customHeight="1" x14ac:dyDescent="0.3">
      <c r="A1094" s="307" t="s">
        <v>8926</v>
      </c>
      <c r="B1094" s="307"/>
      <c r="C1094" s="307"/>
      <c r="D1094" s="307" t="s">
        <v>8927</v>
      </c>
      <c r="E1094" s="307"/>
      <c r="F1094" s="307"/>
      <c r="G1094" s="91" t="s">
        <v>8927</v>
      </c>
      <c r="H1094" s="91" t="s">
        <v>8928</v>
      </c>
      <c r="I1094" s="91" t="s">
        <v>8929</v>
      </c>
      <c r="J1094" s="91" t="s">
        <v>8930</v>
      </c>
      <c r="K1094" s="91" t="s">
        <v>8931</v>
      </c>
      <c r="L1094" s="91" t="s">
        <v>8932</v>
      </c>
    </row>
    <row r="1095" spans="1:12" ht="12" customHeight="1" x14ac:dyDescent="0.3">
      <c r="A1095" s="307" t="s">
        <v>8933</v>
      </c>
      <c r="B1095" s="307"/>
      <c r="C1095" s="307"/>
      <c r="D1095" s="307" t="s">
        <v>8934</v>
      </c>
      <c r="E1095" s="307"/>
      <c r="F1095" s="307"/>
      <c r="G1095" s="91" t="s">
        <v>8935</v>
      </c>
      <c r="H1095" s="91" t="s">
        <v>8936</v>
      </c>
      <c r="I1095" s="91" t="s">
        <v>8937</v>
      </c>
      <c r="J1095" s="91" t="s">
        <v>8938</v>
      </c>
      <c r="K1095" s="91" t="s">
        <v>8939</v>
      </c>
      <c r="L1095" s="91" t="s">
        <v>8940</v>
      </c>
    </row>
    <row r="1096" spans="1:12" ht="12" customHeight="1" x14ac:dyDescent="0.3">
      <c r="A1096" s="307" t="s">
        <v>8941</v>
      </c>
      <c r="B1096" s="307"/>
      <c r="C1096" s="307"/>
      <c r="D1096" s="307" t="s">
        <v>8942</v>
      </c>
      <c r="E1096" s="307"/>
      <c r="F1096" s="307"/>
      <c r="G1096" s="91" t="s">
        <v>8942</v>
      </c>
      <c r="H1096" s="91" t="s">
        <v>8846</v>
      </c>
      <c r="I1096" s="91" t="s">
        <v>8943</v>
      </c>
      <c r="J1096" s="91" t="s">
        <v>8944</v>
      </c>
      <c r="K1096" s="91" t="s">
        <v>8945</v>
      </c>
      <c r="L1096" s="91" t="s">
        <v>8946</v>
      </c>
    </row>
    <row r="1097" spans="1:12" ht="12" customHeight="1" x14ac:dyDescent="0.3">
      <c r="A1097" s="307" t="s">
        <v>8947</v>
      </c>
      <c r="B1097" s="307"/>
      <c r="C1097" s="307"/>
      <c r="D1097" s="307" t="s">
        <v>8948</v>
      </c>
      <c r="E1097" s="307"/>
      <c r="F1097" s="307"/>
      <c r="G1097" s="91" t="s">
        <v>8948</v>
      </c>
      <c r="H1097" s="91" t="s">
        <v>8949</v>
      </c>
      <c r="I1097" s="91" t="s">
        <v>8950</v>
      </c>
      <c r="J1097" s="91" t="s">
        <v>8951</v>
      </c>
      <c r="K1097" s="91" t="s">
        <v>8952</v>
      </c>
      <c r="L1097" s="91" t="s">
        <v>8953</v>
      </c>
    </row>
    <row r="1098" spans="1:12" ht="12" customHeight="1" x14ac:dyDescent="0.3">
      <c r="A1098" s="307" t="s">
        <v>8954</v>
      </c>
      <c r="B1098" s="307"/>
      <c r="C1098" s="307"/>
      <c r="D1098" s="307" t="s">
        <v>8955</v>
      </c>
      <c r="E1098" s="307"/>
      <c r="F1098" s="307"/>
      <c r="G1098" s="91" t="s">
        <v>8955</v>
      </c>
      <c r="H1098" s="91" t="s">
        <v>8956</v>
      </c>
      <c r="I1098" s="91" t="s">
        <v>8957</v>
      </c>
      <c r="J1098" s="91" t="s">
        <v>8958</v>
      </c>
      <c r="K1098" s="91" t="s">
        <v>8959</v>
      </c>
      <c r="L1098" s="91" t="s">
        <v>8960</v>
      </c>
    </row>
    <row r="1099" spans="1:12" ht="12" customHeight="1" x14ac:dyDescent="0.3">
      <c r="A1099" s="307" t="s">
        <v>8961</v>
      </c>
      <c r="B1099" s="307"/>
      <c r="C1099" s="307"/>
      <c r="D1099" s="307" t="s">
        <v>8962</v>
      </c>
      <c r="E1099" s="307"/>
      <c r="F1099" s="307"/>
      <c r="G1099" s="91" t="s">
        <v>8962</v>
      </c>
      <c r="H1099" s="91" t="s">
        <v>8963</v>
      </c>
      <c r="I1099" s="91" t="s">
        <v>8964</v>
      </c>
      <c r="J1099" s="91" t="s">
        <v>8965</v>
      </c>
      <c r="K1099" s="91" t="s">
        <v>8966</v>
      </c>
      <c r="L1099" s="91" t="s">
        <v>8967</v>
      </c>
    </row>
    <row r="1100" spans="1:12" ht="12" customHeight="1" x14ac:dyDescent="0.3">
      <c r="A1100" s="307" t="s">
        <v>8968</v>
      </c>
      <c r="B1100" s="307"/>
      <c r="C1100" s="307"/>
      <c r="D1100" s="307" t="s">
        <v>8969</v>
      </c>
      <c r="E1100" s="307"/>
      <c r="F1100" s="307"/>
      <c r="G1100" s="91" t="s">
        <v>8969</v>
      </c>
      <c r="H1100" s="91" t="s">
        <v>8970</v>
      </c>
      <c r="I1100" s="91" t="s">
        <v>8971</v>
      </c>
      <c r="J1100" s="91" t="s">
        <v>7715</v>
      </c>
      <c r="K1100" s="91" t="s">
        <v>8972</v>
      </c>
      <c r="L1100" s="91" t="s">
        <v>8973</v>
      </c>
    </row>
    <row r="1101" spans="1:12" ht="12" customHeight="1" x14ac:dyDescent="0.3">
      <c r="A1101" s="307" t="s">
        <v>8974</v>
      </c>
      <c r="B1101" s="307"/>
      <c r="C1101" s="307"/>
      <c r="D1101" s="307" t="s">
        <v>8975</v>
      </c>
      <c r="E1101" s="307"/>
      <c r="F1101" s="307"/>
      <c r="G1101" s="91" t="s">
        <v>8975</v>
      </c>
      <c r="H1101" s="91" t="s">
        <v>8976</v>
      </c>
      <c r="I1101" s="91" t="s">
        <v>8977</v>
      </c>
      <c r="J1101" s="91" t="s">
        <v>8978</v>
      </c>
      <c r="K1101" s="91" t="s">
        <v>8979</v>
      </c>
      <c r="L1101" s="91" t="s">
        <v>8980</v>
      </c>
    </row>
    <row r="1102" spans="1:12" ht="12" customHeight="1" x14ac:dyDescent="0.3">
      <c r="A1102" s="307" t="s">
        <v>8981</v>
      </c>
      <c r="B1102" s="307"/>
      <c r="C1102" s="307"/>
      <c r="D1102" s="307" t="s">
        <v>8982</v>
      </c>
      <c r="E1102" s="307"/>
      <c r="F1102" s="307"/>
      <c r="G1102" s="91" t="s">
        <v>8982</v>
      </c>
      <c r="H1102" s="91" t="s">
        <v>8983</v>
      </c>
      <c r="I1102" s="91" t="s">
        <v>8984</v>
      </c>
      <c r="J1102" s="91" t="s">
        <v>8985</v>
      </c>
      <c r="K1102" s="91" t="s">
        <v>8986</v>
      </c>
      <c r="L1102" s="91" t="s">
        <v>4274</v>
      </c>
    </row>
    <row r="1103" spans="1:12" ht="12" customHeight="1" x14ac:dyDescent="0.3">
      <c r="A1103" s="307" t="s">
        <v>8987</v>
      </c>
      <c r="B1103" s="307"/>
      <c r="C1103" s="307"/>
      <c r="D1103" s="307" t="s">
        <v>8988</v>
      </c>
      <c r="E1103" s="307"/>
      <c r="F1103" s="307"/>
      <c r="G1103" s="91" t="s">
        <v>8989</v>
      </c>
      <c r="H1103" s="91" t="s">
        <v>8990</v>
      </c>
      <c r="I1103" s="91" t="s">
        <v>8991</v>
      </c>
      <c r="J1103" s="91" t="s">
        <v>8992</v>
      </c>
      <c r="K1103" s="91" t="s">
        <v>8993</v>
      </c>
      <c r="L1103" s="91" t="s">
        <v>8994</v>
      </c>
    </row>
    <row r="1104" spans="1:12" ht="12" customHeight="1" x14ac:dyDescent="0.3">
      <c r="A1104" s="307" t="s">
        <v>8995</v>
      </c>
      <c r="B1104" s="307"/>
      <c r="C1104" s="307"/>
      <c r="D1104" s="307" t="s">
        <v>8996</v>
      </c>
      <c r="E1104" s="307"/>
      <c r="F1104" s="307"/>
      <c r="G1104" s="91" t="s">
        <v>8996</v>
      </c>
      <c r="H1104" s="91" t="s">
        <v>8997</v>
      </c>
      <c r="I1104" s="91" t="s">
        <v>8998</v>
      </c>
      <c r="J1104" s="91" t="s">
        <v>8999</v>
      </c>
      <c r="K1104" s="91" t="s">
        <v>9000</v>
      </c>
      <c r="L1104" s="91" t="s">
        <v>9001</v>
      </c>
    </row>
    <row r="1105" spans="1:12" ht="12" customHeight="1" x14ac:dyDescent="0.3">
      <c r="A1105" s="307" t="s">
        <v>9002</v>
      </c>
      <c r="B1105" s="307"/>
      <c r="C1105" s="307"/>
      <c r="D1105" s="307" t="s">
        <v>9003</v>
      </c>
      <c r="E1105" s="307"/>
      <c r="F1105" s="307"/>
      <c r="G1105" s="91" t="s">
        <v>9003</v>
      </c>
      <c r="H1105" s="91" t="s">
        <v>9004</v>
      </c>
      <c r="I1105" s="91" t="s">
        <v>9005</v>
      </c>
      <c r="J1105" s="91" t="s">
        <v>9006</v>
      </c>
      <c r="K1105" s="91" t="s">
        <v>9007</v>
      </c>
      <c r="L1105" s="91" t="s">
        <v>9008</v>
      </c>
    </row>
    <row r="1106" spans="1:12" ht="12" customHeight="1" x14ac:dyDescent="0.3">
      <c r="A1106" s="307" t="s">
        <v>9009</v>
      </c>
      <c r="B1106" s="307"/>
      <c r="C1106" s="307"/>
      <c r="D1106" s="307" t="s">
        <v>9010</v>
      </c>
      <c r="E1106" s="307"/>
      <c r="F1106" s="307"/>
      <c r="G1106" s="91" t="s">
        <v>9010</v>
      </c>
      <c r="H1106" s="91" t="s">
        <v>9011</v>
      </c>
      <c r="I1106" s="91" t="s">
        <v>9012</v>
      </c>
      <c r="J1106" s="91" t="s">
        <v>6245</v>
      </c>
      <c r="K1106" s="91" t="s">
        <v>9013</v>
      </c>
      <c r="L1106" s="91" t="s">
        <v>9014</v>
      </c>
    </row>
    <row r="1107" spans="1:12" ht="12" customHeight="1" x14ac:dyDescent="0.3">
      <c r="A1107" s="307" t="s">
        <v>9015</v>
      </c>
      <c r="B1107" s="307"/>
      <c r="C1107" s="307"/>
      <c r="D1107" s="307" t="s">
        <v>2422</v>
      </c>
      <c r="E1107" s="307"/>
      <c r="F1107" s="307"/>
      <c r="G1107" s="91" t="s">
        <v>2422</v>
      </c>
      <c r="H1107" s="91" t="s">
        <v>9016</v>
      </c>
      <c r="I1107" s="91" t="s">
        <v>9017</v>
      </c>
      <c r="J1107" s="91" t="s">
        <v>9018</v>
      </c>
      <c r="K1107" s="91" t="s">
        <v>9019</v>
      </c>
      <c r="L1107" s="91" t="s">
        <v>9020</v>
      </c>
    </row>
    <row r="1108" spans="1:12" ht="12" customHeight="1" x14ac:dyDescent="0.3">
      <c r="A1108" s="307" t="s">
        <v>9021</v>
      </c>
      <c r="B1108" s="307"/>
      <c r="C1108" s="307"/>
      <c r="D1108" s="307" t="s">
        <v>9022</v>
      </c>
      <c r="E1108" s="307"/>
      <c r="F1108" s="307"/>
      <c r="G1108" s="91" t="s">
        <v>9022</v>
      </c>
      <c r="H1108" s="91" t="s">
        <v>9023</v>
      </c>
      <c r="I1108" s="91" t="s">
        <v>9024</v>
      </c>
      <c r="J1108" s="91" t="s">
        <v>9025</v>
      </c>
      <c r="K1108" s="91" t="s">
        <v>9026</v>
      </c>
      <c r="L1108" s="91" t="s">
        <v>9027</v>
      </c>
    </row>
    <row r="1109" spans="1:12" ht="12" customHeight="1" x14ac:dyDescent="0.3">
      <c r="A1109" s="307" t="s">
        <v>9028</v>
      </c>
      <c r="B1109" s="307"/>
      <c r="C1109" s="307"/>
      <c r="D1109" s="307" t="s">
        <v>9029</v>
      </c>
      <c r="E1109" s="307"/>
      <c r="F1109" s="307"/>
      <c r="G1109" s="91" t="s">
        <v>9029</v>
      </c>
      <c r="H1109" s="91" t="s">
        <v>9030</v>
      </c>
      <c r="I1109" s="91" t="s">
        <v>9031</v>
      </c>
      <c r="J1109" s="91" t="s">
        <v>6046</v>
      </c>
      <c r="K1109" s="91" t="s">
        <v>9032</v>
      </c>
      <c r="L1109" s="91" t="s">
        <v>9033</v>
      </c>
    </row>
    <row r="1110" spans="1:12" ht="12" customHeight="1" x14ac:dyDescent="0.3">
      <c r="A1110" s="307" t="s">
        <v>9034</v>
      </c>
      <c r="B1110" s="307"/>
      <c r="C1110" s="307"/>
      <c r="D1110" s="307" t="s">
        <v>6055</v>
      </c>
      <c r="E1110" s="307"/>
      <c r="F1110" s="307"/>
      <c r="G1110" s="91" t="s">
        <v>9035</v>
      </c>
      <c r="H1110" s="91" t="s">
        <v>9036</v>
      </c>
      <c r="I1110" s="91" t="s">
        <v>2872</v>
      </c>
      <c r="J1110" s="91" t="s">
        <v>9037</v>
      </c>
      <c r="K1110" s="91" t="s">
        <v>9038</v>
      </c>
      <c r="L1110" s="91" t="s">
        <v>9039</v>
      </c>
    </row>
    <row r="1111" spans="1:12" ht="12" customHeight="1" x14ac:dyDescent="0.3">
      <c r="A1111" s="307" t="s">
        <v>9040</v>
      </c>
      <c r="B1111" s="307"/>
      <c r="C1111" s="307"/>
      <c r="D1111" s="307" t="s">
        <v>9041</v>
      </c>
      <c r="E1111" s="307"/>
      <c r="F1111" s="307"/>
      <c r="G1111" s="91" t="s">
        <v>9041</v>
      </c>
      <c r="H1111" s="91" t="s">
        <v>9042</v>
      </c>
      <c r="I1111" s="91" t="s">
        <v>9043</v>
      </c>
      <c r="J1111" s="91" t="s">
        <v>9044</v>
      </c>
      <c r="K1111" s="91" t="s">
        <v>9044</v>
      </c>
      <c r="L1111" s="91" t="s">
        <v>9045</v>
      </c>
    </row>
    <row r="1112" spans="1:12" ht="12" customHeight="1" x14ac:dyDescent="0.3">
      <c r="A1112" s="307" t="s">
        <v>9046</v>
      </c>
      <c r="B1112" s="307"/>
      <c r="C1112" s="307"/>
      <c r="D1112" s="307" t="s">
        <v>9047</v>
      </c>
      <c r="E1112" s="307"/>
      <c r="F1112" s="307"/>
      <c r="G1112" s="91" t="s">
        <v>9047</v>
      </c>
      <c r="H1112" s="91" t="s">
        <v>9048</v>
      </c>
      <c r="I1112" s="91" t="s">
        <v>9049</v>
      </c>
      <c r="J1112" s="91" t="s">
        <v>9050</v>
      </c>
      <c r="K1112" s="91" t="s">
        <v>9051</v>
      </c>
      <c r="L1112" s="91" t="s">
        <v>9052</v>
      </c>
    </row>
    <row r="1113" spans="1:12" ht="12" customHeight="1" x14ac:dyDescent="0.3">
      <c r="A1113" s="307" t="s">
        <v>9053</v>
      </c>
      <c r="B1113" s="307"/>
      <c r="C1113" s="307"/>
      <c r="D1113" s="307" t="s">
        <v>9054</v>
      </c>
      <c r="E1113" s="307"/>
      <c r="F1113" s="307"/>
      <c r="G1113" s="91" t="s">
        <v>9055</v>
      </c>
      <c r="H1113" s="91" t="s">
        <v>9056</v>
      </c>
      <c r="I1113" s="91" t="s">
        <v>9057</v>
      </c>
      <c r="J1113" s="91" t="s">
        <v>9058</v>
      </c>
      <c r="K1113" s="91" t="s">
        <v>9059</v>
      </c>
      <c r="L1113" s="91" t="s">
        <v>9060</v>
      </c>
    </row>
    <row r="1114" spans="1:12" ht="12" customHeight="1" x14ac:dyDescent="0.3">
      <c r="A1114" s="307" t="s">
        <v>9061</v>
      </c>
      <c r="B1114" s="307"/>
      <c r="C1114" s="307"/>
      <c r="D1114" s="307" t="s">
        <v>9062</v>
      </c>
      <c r="E1114" s="307"/>
      <c r="F1114" s="307"/>
      <c r="G1114" s="91" t="s">
        <v>9062</v>
      </c>
      <c r="H1114" s="91" t="s">
        <v>9063</v>
      </c>
      <c r="I1114" s="91" t="s">
        <v>9064</v>
      </c>
      <c r="J1114" s="91" t="s">
        <v>9065</v>
      </c>
      <c r="K1114" s="91" t="s">
        <v>9066</v>
      </c>
      <c r="L1114" s="91" t="s">
        <v>9067</v>
      </c>
    </row>
    <row r="1115" spans="1:12" ht="12" customHeight="1" x14ac:dyDescent="0.3">
      <c r="A1115" s="307" t="s">
        <v>9068</v>
      </c>
      <c r="B1115" s="307"/>
      <c r="C1115" s="307"/>
      <c r="D1115" s="307" t="s">
        <v>9069</v>
      </c>
      <c r="E1115" s="307"/>
      <c r="F1115" s="307"/>
      <c r="G1115" s="91" t="s">
        <v>9069</v>
      </c>
      <c r="H1115" s="91" t="s">
        <v>9070</v>
      </c>
      <c r="I1115" s="91" t="s">
        <v>7185</v>
      </c>
      <c r="J1115" s="91" t="s">
        <v>9071</v>
      </c>
      <c r="K1115" s="91" t="s">
        <v>9072</v>
      </c>
      <c r="L1115" s="91" t="s">
        <v>9073</v>
      </c>
    </row>
    <row r="1116" spans="1:12" ht="12" customHeight="1" x14ac:dyDescent="0.3">
      <c r="A1116" s="307" t="s">
        <v>9074</v>
      </c>
      <c r="B1116" s="307"/>
      <c r="C1116" s="307"/>
      <c r="D1116" s="307" t="s">
        <v>9075</v>
      </c>
      <c r="E1116" s="307"/>
      <c r="F1116" s="307"/>
      <c r="G1116" s="91" t="s">
        <v>9075</v>
      </c>
      <c r="H1116" s="91" t="s">
        <v>9076</v>
      </c>
      <c r="I1116" s="91" t="s">
        <v>9077</v>
      </c>
      <c r="J1116" s="91" t="s">
        <v>9078</v>
      </c>
      <c r="K1116" s="91" t="s">
        <v>9079</v>
      </c>
      <c r="L1116" s="91" t="s">
        <v>9080</v>
      </c>
    </row>
    <row r="1117" spans="1:12" ht="12" customHeight="1" x14ac:dyDescent="0.3">
      <c r="A1117" s="307" t="s">
        <v>9081</v>
      </c>
      <c r="B1117" s="307"/>
      <c r="C1117" s="307"/>
      <c r="D1117" s="307" t="s">
        <v>9082</v>
      </c>
      <c r="E1117" s="307"/>
      <c r="F1117" s="307"/>
      <c r="G1117" s="91" t="s">
        <v>9082</v>
      </c>
      <c r="H1117" s="91" t="s">
        <v>9083</v>
      </c>
      <c r="I1117" s="91" t="s">
        <v>9084</v>
      </c>
      <c r="J1117" s="91" t="s">
        <v>9085</v>
      </c>
      <c r="K1117" s="91" t="s">
        <v>9086</v>
      </c>
      <c r="L1117" s="91" t="s">
        <v>9087</v>
      </c>
    </row>
    <row r="1118" spans="1:12" ht="12" customHeight="1" x14ac:dyDescent="0.3">
      <c r="A1118" s="307" t="s">
        <v>9088</v>
      </c>
      <c r="B1118" s="307"/>
      <c r="C1118" s="307"/>
      <c r="D1118" s="307" t="s">
        <v>9089</v>
      </c>
      <c r="E1118" s="307"/>
      <c r="F1118" s="307"/>
      <c r="G1118" s="91" t="s">
        <v>9089</v>
      </c>
      <c r="H1118" s="91" t="s">
        <v>9090</v>
      </c>
      <c r="I1118" s="91" t="s">
        <v>3530</v>
      </c>
      <c r="J1118" s="91" t="s">
        <v>9091</v>
      </c>
      <c r="K1118" s="91" t="s">
        <v>9092</v>
      </c>
      <c r="L1118" s="91" t="s">
        <v>9093</v>
      </c>
    </row>
    <row r="1119" spans="1:12" ht="12" customHeight="1" x14ac:dyDescent="0.3">
      <c r="A1119" s="307" t="s">
        <v>9094</v>
      </c>
      <c r="B1119" s="307"/>
      <c r="C1119" s="307"/>
      <c r="D1119" s="307" t="s">
        <v>4343</v>
      </c>
      <c r="E1119" s="307"/>
      <c r="F1119" s="307"/>
      <c r="G1119" s="91" t="s">
        <v>4343</v>
      </c>
      <c r="H1119" s="91" t="s">
        <v>9095</v>
      </c>
      <c r="I1119" s="91" t="s">
        <v>9096</v>
      </c>
      <c r="J1119" s="91" t="s">
        <v>9097</v>
      </c>
      <c r="K1119" s="91" t="s">
        <v>9098</v>
      </c>
      <c r="L1119" s="91" t="s">
        <v>9099</v>
      </c>
    </row>
    <row r="1120" spans="1:12" ht="12" customHeight="1" x14ac:dyDescent="0.3">
      <c r="A1120" s="307" t="s">
        <v>9100</v>
      </c>
      <c r="B1120" s="307"/>
      <c r="C1120" s="307"/>
      <c r="D1120" s="307" t="s">
        <v>9101</v>
      </c>
      <c r="E1120" s="307"/>
      <c r="F1120" s="307"/>
      <c r="G1120" s="91" t="s">
        <v>9101</v>
      </c>
      <c r="H1120" s="91" t="s">
        <v>9102</v>
      </c>
      <c r="I1120" s="91" t="s">
        <v>9103</v>
      </c>
      <c r="J1120" s="91" t="s">
        <v>9104</v>
      </c>
      <c r="K1120" s="91" t="s">
        <v>9105</v>
      </c>
      <c r="L1120" s="91" t="s">
        <v>9106</v>
      </c>
    </row>
    <row r="1121" spans="1:12" ht="12" customHeight="1" x14ac:dyDescent="0.3">
      <c r="A1121" s="307" t="s">
        <v>9107</v>
      </c>
      <c r="B1121" s="307"/>
      <c r="C1121" s="307"/>
      <c r="D1121" s="307" t="s">
        <v>9108</v>
      </c>
      <c r="E1121" s="307"/>
      <c r="F1121" s="307"/>
      <c r="G1121" s="91" t="s">
        <v>9108</v>
      </c>
      <c r="H1121" s="91" t="s">
        <v>9109</v>
      </c>
      <c r="I1121" s="91" t="s">
        <v>9110</v>
      </c>
      <c r="J1121" s="91" t="s">
        <v>9111</v>
      </c>
      <c r="K1121" s="91" t="s">
        <v>9112</v>
      </c>
      <c r="L1121" s="91" t="s">
        <v>9113</v>
      </c>
    </row>
    <row r="1122" spans="1:12" ht="12" customHeight="1" x14ac:dyDescent="0.3">
      <c r="A1122" s="307" t="s">
        <v>9114</v>
      </c>
      <c r="B1122" s="307"/>
      <c r="C1122" s="307"/>
      <c r="D1122" s="307" t="s">
        <v>9115</v>
      </c>
      <c r="E1122" s="307"/>
      <c r="F1122" s="307"/>
      <c r="G1122" s="91" t="s">
        <v>9116</v>
      </c>
      <c r="H1122" s="91" t="s">
        <v>9117</v>
      </c>
      <c r="I1122" s="91" t="s">
        <v>9118</v>
      </c>
      <c r="J1122" s="91" t="s">
        <v>9119</v>
      </c>
      <c r="K1122" s="91" t="s">
        <v>9120</v>
      </c>
      <c r="L1122" s="91" t="s">
        <v>9121</v>
      </c>
    </row>
    <row r="1123" spans="1:12" ht="12" customHeight="1" x14ac:dyDescent="0.3">
      <c r="A1123" s="307" t="s">
        <v>9122</v>
      </c>
      <c r="B1123" s="307"/>
      <c r="C1123" s="307"/>
      <c r="D1123" s="307" t="s">
        <v>9123</v>
      </c>
      <c r="E1123" s="307"/>
      <c r="F1123" s="307"/>
      <c r="G1123" s="91" t="s">
        <v>9123</v>
      </c>
      <c r="H1123" s="91" t="s">
        <v>4269</v>
      </c>
      <c r="I1123" s="91" t="s">
        <v>9124</v>
      </c>
      <c r="J1123" s="91" t="s">
        <v>9125</v>
      </c>
      <c r="K1123" s="91" t="s">
        <v>9126</v>
      </c>
      <c r="L1123" s="91" t="s">
        <v>9127</v>
      </c>
    </row>
    <row r="1124" spans="1:12" ht="12" customHeight="1" x14ac:dyDescent="0.3">
      <c r="A1124" s="307" t="s">
        <v>9128</v>
      </c>
      <c r="B1124" s="307"/>
      <c r="C1124" s="307"/>
      <c r="D1124" s="307" t="s">
        <v>9129</v>
      </c>
      <c r="E1124" s="307"/>
      <c r="F1124" s="307"/>
      <c r="G1124" s="91" t="s">
        <v>9129</v>
      </c>
      <c r="H1124" s="91" t="s">
        <v>9130</v>
      </c>
      <c r="I1124" s="91" t="s">
        <v>9131</v>
      </c>
      <c r="J1124" s="91" t="s">
        <v>9132</v>
      </c>
      <c r="K1124" s="91" t="s">
        <v>9133</v>
      </c>
      <c r="L1124" s="91" t="s">
        <v>9134</v>
      </c>
    </row>
    <row r="1125" spans="1:12" ht="12" customHeight="1" x14ac:dyDescent="0.3">
      <c r="A1125" s="307" t="s">
        <v>9135</v>
      </c>
      <c r="B1125" s="307"/>
      <c r="C1125" s="307"/>
      <c r="D1125" s="307" t="s">
        <v>9136</v>
      </c>
      <c r="E1125" s="307"/>
      <c r="F1125" s="307"/>
      <c r="G1125" s="91" t="s">
        <v>9136</v>
      </c>
      <c r="H1125" s="91" t="s">
        <v>9137</v>
      </c>
      <c r="I1125" s="91" t="s">
        <v>9138</v>
      </c>
      <c r="J1125" s="91" t="s">
        <v>9139</v>
      </c>
      <c r="K1125" s="91" t="s">
        <v>9140</v>
      </c>
      <c r="L1125" s="91" t="s">
        <v>9141</v>
      </c>
    </row>
    <row r="1126" spans="1:12" ht="12" customHeight="1" x14ac:dyDescent="0.3">
      <c r="A1126" s="307" t="s">
        <v>9142</v>
      </c>
      <c r="B1126" s="307"/>
      <c r="C1126" s="307"/>
      <c r="D1126" s="307" t="s">
        <v>9143</v>
      </c>
      <c r="E1126" s="307"/>
      <c r="F1126" s="307"/>
      <c r="G1126" s="91" t="s">
        <v>9143</v>
      </c>
      <c r="H1126" s="91" t="s">
        <v>9035</v>
      </c>
      <c r="I1126" s="91" t="s">
        <v>9144</v>
      </c>
      <c r="J1126" s="91" t="s">
        <v>7439</v>
      </c>
      <c r="K1126" s="91" t="s">
        <v>9145</v>
      </c>
      <c r="L1126" s="91" t="s">
        <v>4717</v>
      </c>
    </row>
    <row r="1127" spans="1:12" ht="12" customHeight="1" x14ac:dyDescent="0.3">
      <c r="A1127" s="307" t="s">
        <v>9146</v>
      </c>
      <c r="B1127" s="307"/>
      <c r="C1127" s="307"/>
      <c r="D1127" s="307" t="s">
        <v>9147</v>
      </c>
      <c r="E1127" s="307"/>
      <c r="F1127" s="307"/>
      <c r="G1127" s="91" t="s">
        <v>9147</v>
      </c>
      <c r="H1127" s="91" t="s">
        <v>9148</v>
      </c>
      <c r="I1127" s="91" t="s">
        <v>9149</v>
      </c>
      <c r="J1127" s="91" t="s">
        <v>9150</v>
      </c>
      <c r="K1127" s="91" t="s">
        <v>9151</v>
      </c>
      <c r="L1127" s="91" t="s">
        <v>9152</v>
      </c>
    </row>
    <row r="1128" spans="1:12" ht="12" customHeight="1" x14ac:dyDescent="0.3">
      <c r="A1128" s="307" t="s">
        <v>9153</v>
      </c>
      <c r="B1128" s="307"/>
      <c r="C1128" s="307"/>
      <c r="D1128" s="307" t="s">
        <v>9154</v>
      </c>
      <c r="E1128" s="307"/>
      <c r="F1128" s="307"/>
      <c r="G1128" s="91" t="s">
        <v>9154</v>
      </c>
      <c r="H1128" s="91" t="s">
        <v>9155</v>
      </c>
      <c r="I1128" s="91" t="s">
        <v>9156</v>
      </c>
      <c r="J1128" s="91" t="s">
        <v>9157</v>
      </c>
      <c r="K1128" s="91" t="s">
        <v>9158</v>
      </c>
      <c r="L1128" s="91" t="s">
        <v>9159</v>
      </c>
    </row>
    <row r="1129" spans="1:12" ht="12" customHeight="1" x14ac:dyDescent="0.3">
      <c r="A1129" s="307" t="s">
        <v>9160</v>
      </c>
      <c r="B1129" s="307"/>
      <c r="C1129" s="307"/>
      <c r="D1129" s="307" t="s">
        <v>9161</v>
      </c>
      <c r="E1129" s="307"/>
      <c r="F1129" s="307"/>
      <c r="G1129" s="91" t="s">
        <v>9162</v>
      </c>
      <c r="H1129" s="91" t="s">
        <v>9163</v>
      </c>
      <c r="I1129" s="91" t="s">
        <v>9164</v>
      </c>
      <c r="J1129" s="91" t="s">
        <v>1803</v>
      </c>
      <c r="K1129" s="91" t="s">
        <v>9165</v>
      </c>
      <c r="L1129" s="91" t="s">
        <v>9166</v>
      </c>
    </row>
    <row r="1130" spans="1:12" ht="12" customHeight="1" x14ac:dyDescent="0.3">
      <c r="A1130" s="307" t="s">
        <v>9167</v>
      </c>
      <c r="B1130" s="307"/>
      <c r="C1130" s="307"/>
      <c r="D1130" s="307" t="s">
        <v>9168</v>
      </c>
      <c r="E1130" s="307"/>
      <c r="F1130" s="307"/>
      <c r="G1130" s="91" t="s">
        <v>9168</v>
      </c>
      <c r="H1130" s="91" t="s">
        <v>9169</v>
      </c>
      <c r="I1130" s="91" t="s">
        <v>9170</v>
      </c>
      <c r="J1130" s="91" t="s">
        <v>9171</v>
      </c>
      <c r="K1130" s="91" t="s">
        <v>9172</v>
      </c>
      <c r="L1130" s="91" t="s">
        <v>9173</v>
      </c>
    </row>
    <row r="1131" spans="1:12" ht="12" customHeight="1" x14ac:dyDescent="0.3">
      <c r="A1131" s="307" t="s">
        <v>9174</v>
      </c>
      <c r="B1131" s="307"/>
      <c r="C1131" s="307"/>
      <c r="D1131" s="307" t="s">
        <v>9175</v>
      </c>
      <c r="E1131" s="307"/>
      <c r="F1131" s="307"/>
      <c r="G1131" s="91" t="s">
        <v>8500</v>
      </c>
      <c r="H1131" s="91" t="s">
        <v>9176</v>
      </c>
      <c r="I1131" s="91" t="s">
        <v>9177</v>
      </c>
      <c r="J1131" s="91" t="s">
        <v>9178</v>
      </c>
      <c r="K1131" s="91" t="s">
        <v>9179</v>
      </c>
      <c r="L1131" s="91" t="s">
        <v>9179</v>
      </c>
    </row>
    <row r="1132" spans="1:12" ht="12" customHeight="1" x14ac:dyDescent="0.3">
      <c r="A1132" s="307" t="s">
        <v>9180</v>
      </c>
      <c r="B1132" s="307"/>
      <c r="C1132" s="307"/>
      <c r="D1132" s="307" t="s">
        <v>9181</v>
      </c>
      <c r="E1132" s="307"/>
      <c r="F1132" s="307"/>
      <c r="G1132" s="91" t="s">
        <v>9181</v>
      </c>
      <c r="H1132" s="91" t="s">
        <v>9182</v>
      </c>
      <c r="I1132" s="91" t="s">
        <v>9183</v>
      </c>
      <c r="J1132" s="91" t="s">
        <v>9184</v>
      </c>
      <c r="K1132" s="91" t="s">
        <v>9185</v>
      </c>
      <c r="L1132" s="91" t="s">
        <v>8488</v>
      </c>
    </row>
    <row r="1133" spans="1:12" ht="12" customHeight="1" x14ac:dyDescent="0.3">
      <c r="A1133" s="307" t="s">
        <v>9186</v>
      </c>
      <c r="B1133" s="307"/>
      <c r="C1133" s="307"/>
      <c r="D1133" s="307" t="s">
        <v>9187</v>
      </c>
      <c r="E1133" s="307"/>
      <c r="F1133" s="307"/>
      <c r="G1133" s="91" t="s">
        <v>9187</v>
      </c>
      <c r="H1133" s="91" t="s">
        <v>2657</v>
      </c>
      <c r="I1133" s="91" t="s">
        <v>9188</v>
      </c>
      <c r="J1133" s="91" t="s">
        <v>9189</v>
      </c>
      <c r="K1133" s="91" t="s">
        <v>9190</v>
      </c>
      <c r="L1133" s="91" t="s">
        <v>9191</v>
      </c>
    </row>
    <row r="1134" spans="1:12" ht="12" customHeight="1" x14ac:dyDescent="0.3">
      <c r="A1134" s="307" t="s">
        <v>9192</v>
      </c>
      <c r="B1134" s="307"/>
      <c r="C1134" s="307"/>
      <c r="D1134" s="307" t="s">
        <v>9193</v>
      </c>
      <c r="E1134" s="307"/>
      <c r="F1134" s="307"/>
      <c r="G1134" s="91" t="s">
        <v>9193</v>
      </c>
      <c r="H1134" s="91" t="s">
        <v>9194</v>
      </c>
      <c r="I1134" s="91" t="s">
        <v>9195</v>
      </c>
      <c r="J1134" s="91" t="s">
        <v>2091</v>
      </c>
      <c r="K1134" s="91" t="s">
        <v>9196</v>
      </c>
      <c r="L1134" s="91" t="s">
        <v>9197</v>
      </c>
    </row>
    <row r="1135" spans="1:12" ht="12" customHeight="1" x14ac:dyDescent="0.3">
      <c r="A1135" s="307" t="s">
        <v>9198</v>
      </c>
      <c r="B1135" s="307"/>
      <c r="C1135" s="307"/>
      <c r="D1135" s="307" t="s">
        <v>9199</v>
      </c>
      <c r="E1135" s="307"/>
      <c r="F1135" s="307"/>
      <c r="G1135" s="91" t="s">
        <v>9199</v>
      </c>
      <c r="H1135" s="91" t="s">
        <v>9200</v>
      </c>
      <c r="I1135" s="91" t="s">
        <v>9201</v>
      </c>
      <c r="J1135" s="91" t="s">
        <v>9202</v>
      </c>
      <c r="K1135" s="91" t="s">
        <v>9203</v>
      </c>
      <c r="L1135" s="91" t="s">
        <v>9204</v>
      </c>
    </row>
    <row r="1136" spans="1:12" ht="12" customHeight="1" x14ac:dyDescent="0.3">
      <c r="A1136" s="307" t="s">
        <v>9205</v>
      </c>
      <c r="B1136" s="307"/>
      <c r="C1136" s="307"/>
      <c r="D1136" s="307" t="s">
        <v>9206</v>
      </c>
      <c r="E1136" s="307"/>
      <c r="F1136" s="307"/>
      <c r="G1136" s="91" t="s">
        <v>9207</v>
      </c>
      <c r="H1136" s="91" t="s">
        <v>9208</v>
      </c>
      <c r="I1136" s="91" t="s">
        <v>9209</v>
      </c>
      <c r="J1136" s="91" t="s">
        <v>9210</v>
      </c>
      <c r="K1136" s="91" t="s">
        <v>9211</v>
      </c>
      <c r="L1136" s="91" t="s">
        <v>9212</v>
      </c>
    </row>
    <row r="1137" spans="1:12" ht="12" customHeight="1" x14ac:dyDescent="0.3">
      <c r="A1137" s="307" t="s">
        <v>9213</v>
      </c>
      <c r="B1137" s="307"/>
      <c r="C1137" s="307"/>
      <c r="D1137" s="307" t="s">
        <v>9214</v>
      </c>
      <c r="E1137" s="307"/>
      <c r="F1137" s="307"/>
      <c r="G1137" s="91" t="s">
        <v>9214</v>
      </c>
      <c r="H1137" s="91" t="s">
        <v>9215</v>
      </c>
      <c r="I1137" s="91" t="s">
        <v>9216</v>
      </c>
      <c r="J1137" s="91" t="s">
        <v>9217</v>
      </c>
      <c r="K1137" s="91" t="s">
        <v>9218</v>
      </c>
      <c r="L1137" s="91" t="s">
        <v>9219</v>
      </c>
    </row>
    <row r="1138" spans="1:12" ht="12" customHeight="1" x14ac:dyDescent="0.3">
      <c r="A1138" s="307" t="s">
        <v>9220</v>
      </c>
      <c r="B1138" s="307"/>
      <c r="C1138" s="307"/>
      <c r="D1138" s="307" t="s">
        <v>9221</v>
      </c>
      <c r="E1138" s="307"/>
      <c r="F1138" s="307"/>
      <c r="G1138" s="91" t="s">
        <v>9222</v>
      </c>
      <c r="H1138" s="91" t="s">
        <v>9223</v>
      </c>
      <c r="I1138" s="91" t="s">
        <v>6376</v>
      </c>
      <c r="J1138" s="91" t="s">
        <v>9224</v>
      </c>
      <c r="K1138" s="91" t="s">
        <v>9225</v>
      </c>
      <c r="L1138" s="91" t="s">
        <v>9226</v>
      </c>
    </row>
    <row r="1139" spans="1:12" ht="12" customHeight="1" x14ac:dyDescent="0.3">
      <c r="A1139" s="307" t="s">
        <v>9227</v>
      </c>
      <c r="B1139" s="307"/>
      <c r="C1139" s="307"/>
      <c r="D1139" s="307" t="s">
        <v>9228</v>
      </c>
      <c r="E1139" s="307"/>
      <c r="F1139" s="307"/>
      <c r="G1139" s="91" t="s">
        <v>9228</v>
      </c>
      <c r="H1139" s="91" t="s">
        <v>9229</v>
      </c>
      <c r="I1139" s="91" t="s">
        <v>9230</v>
      </c>
      <c r="J1139" s="91" t="s">
        <v>9231</v>
      </c>
      <c r="K1139" s="91" t="s">
        <v>9232</v>
      </c>
      <c r="L1139" s="91" t="s">
        <v>9233</v>
      </c>
    </row>
    <row r="1140" spans="1:12" ht="12" customHeight="1" x14ac:dyDescent="0.3">
      <c r="A1140" s="307" t="s">
        <v>9234</v>
      </c>
      <c r="B1140" s="307"/>
      <c r="C1140" s="307"/>
      <c r="D1140" s="307" t="s">
        <v>9235</v>
      </c>
      <c r="E1140" s="307"/>
      <c r="F1140" s="307"/>
      <c r="G1140" s="91" t="s">
        <v>9235</v>
      </c>
      <c r="H1140" s="91" t="s">
        <v>6495</v>
      </c>
      <c r="I1140" s="91" t="s">
        <v>9236</v>
      </c>
      <c r="J1140" s="91" t="s">
        <v>9237</v>
      </c>
      <c r="K1140" s="91" t="s">
        <v>9238</v>
      </c>
      <c r="L1140" s="91" t="s">
        <v>9239</v>
      </c>
    </row>
    <row r="1141" spans="1:12" ht="12" customHeight="1" x14ac:dyDescent="0.3">
      <c r="A1141" s="307" t="s">
        <v>9240</v>
      </c>
      <c r="B1141" s="307"/>
      <c r="C1141" s="307"/>
      <c r="D1141" s="307" t="s">
        <v>9241</v>
      </c>
      <c r="E1141" s="307"/>
      <c r="F1141" s="307"/>
      <c r="G1141" s="91" t="s">
        <v>9241</v>
      </c>
      <c r="H1141" s="91" t="s">
        <v>9242</v>
      </c>
      <c r="I1141" s="91" t="s">
        <v>9243</v>
      </c>
      <c r="J1141" s="91" t="s">
        <v>4447</v>
      </c>
      <c r="K1141" s="91" t="s">
        <v>8115</v>
      </c>
      <c r="L1141" s="91" t="s">
        <v>9244</v>
      </c>
    </row>
    <row r="1142" spans="1:12" ht="12" customHeight="1" x14ac:dyDescent="0.3">
      <c r="A1142" s="307" t="s">
        <v>9245</v>
      </c>
      <c r="B1142" s="307"/>
      <c r="C1142" s="307"/>
      <c r="D1142" s="307" t="s">
        <v>4202</v>
      </c>
      <c r="E1142" s="307"/>
      <c r="F1142" s="307"/>
      <c r="G1142" s="91" t="s">
        <v>4202</v>
      </c>
      <c r="H1142" s="91" t="s">
        <v>9246</v>
      </c>
      <c r="I1142" s="91" t="s">
        <v>3991</v>
      </c>
      <c r="J1142" s="91" t="s">
        <v>9247</v>
      </c>
      <c r="K1142" s="91" t="s">
        <v>9248</v>
      </c>
      <c r="L1142" s="91" t="s">
        <v>9249</v>
      </c>
    </row>
    <row r="1143" spans="1:12" ht="12" customHeight="1" x14ac:dyDescent="0.3">
      <c r="A1143" s="307" t="s">
        <v>9250</v>
      </c>
      <c r="B1143" s="307"/>
      <c r="C1143" s="307"/>
      <c r="D1143" s="307" t="s">
        <v>9251</v>
      </c>
      <c r="E1143" s="307"/>
      <c r="F1143" s="307"/>
      <c r="G1143" s="91" t="s">
        <v>9252</v>
      </c>
      <c r="H1143" s="91" t="s">
        <v>9253</v>
      </c>
      <c r="I1143" s="91" t="s">
        <v>9254</v>
      </c>
      <c r="J1143" s="91" t="s">
        <v>9255</v>
      </c>
      <c r="K1143" s="91" t="s">
        <v>9256</v>
      </c>
      <c r="L1143" s="91" t="s">
        <v>9257</v>
      </c>
    </row>
    <row r="1144" spans="1:12" ht="12" customHeight="1" x14ac:dyDescent="0.3">
      <c r="A1144" s="307" t="s">
        <v>9258</v>
      </c>
      <c r="B1144" s="307"/>
      <c r="C1144" s="307"/>
      <c r="D1144" s="307" t="s">
        <v>9259</v>
      </c>
      <c r="E1144" s="307"/>
      <c r="F1144" s="307"/>
      <c r="G1144" s="91" t="s">
        <v>9259</v>
      </c>
      <c r="H1144" s="91" t="s">
        <v>9260</v>
      </c>
      <c r="I1144" s="91" t="s">
        <v>8703</v>
      </c>
      <c r="J1144" s="91" t="s">
        <v>9261</v>
      </c>
      <c r="K1144" s="91" t="s">
        <v>3466</v>
      </c>
      <c r="L1144" s="91" t="s">
        <v>4620</v>
      </c>
    </row>
    <row r="1145" spans="1:12" ht="12" customHeight="1" x14ac:dyDescent="0.3">
      <c r="A1145" s="307" t="s">
        <v>9262</v>
      </c>
      <c r="B1145" s="307"/>
      <c r="C1145" s="307"/>
      <c r="D1145" s="307" t="s">
        <v>9263</v>
      </c>
      <c r="E1145" s="307"/>
      <c r="F1145" s="307"/>
      <c r="G1145" s="91" t="s">
        <v>9263</v>
      </c>
      <c r="H1145" s="91" t="s">
        <v>9264</v>
      </c>
      <c r="I1145" s="91" t="s">
        <v>9265</v>
      </c>
      <c r="J1145" s="91" t="s">
        <v>9266</v>
      </c>
      <c r="K1145" s="91" t="s">
        <v>9267</v>
      </c>
      <c r="L1145" s="91" t="s">
        <v>9268</v>
      </c>
    </row>
    <row r="1146" spans="1:12" ht="12" customHeight="1" x14ac:dyDescent="0.3">
      <c r="A1146" s="307" t="s">
        <v>9269</v>
      </c>
      <c r="B1146" s="307"/>
      <c r="C1146" s="307"/>
      <c r="D1146" s="307" t="s">
        <v>9270</v>
      </c>
      <c r="E1146" s="307"/>
      <c r="F1146" s="307"/>
      <c r="G1146" s="91" t="s">
        <v>9270</v>
      </c>
      <c r="H1146" s="91" t="s">
        <v>9271</v>
      </c>
      <c r="I1146" s="91" t="s">
        <v>9272</v>
      </c>
      <c r="J1146" s="91" t="s">
        <v>9273</v>
      </c>
      <c r="K1146" s="91" t="s">
        <v>9274</v>
      </c>
      <c r="L1146" s="91" t="s">
        <v>9275</v>
      </c>
    </row>
    <row r="1147" spans="1:12" ht="12" customHeight="1" x14ac:dyDescent="0.3">
      <c r="A1147" s="307" t="s">
        <v>9276</v>
      </c>
      <c r="B1147" s="307"/>
      <c r="C1147" s="307"/>
      <c r="D1147" s="307" t="s">
        <v>9277</v>
      </c>
      <c r="E1147" s="307"/>
      <c r="F1147" s="307"/>
      <c r="G1147" s="91" t="s">
        <v>9277</v>
      </c>
      <c r="H1147" s="91" t="s">
        <v>9278</v>
      </c>
      <c r="I1147" s="91" t="s">
        <v>9279</v>
      </c>
      <c r="J1147" s="91" t="s">
        <v>9280</v>
      </c>
      <c r="K1147" s="91" t="s">
        <v>9281</v>
      </c>
      <c r="L1147" s="91" t="s">
        <v>9282</v>
      </c>
    </row>
    <row r="1148" spans="1:12" ht="12" customHeight="1" x14ac:dyDescent="0.3">
      <c r="A1148" s="307" t="s">
        <v>9283</v>
      </c>
      <c r="B1148" s="307"/>
      <c r="C1148" s="307"/>
      <c r="D1148" s="307" t="s">
        <v>9284</v>
      </c>
      <c r="E1148" s="307"/>
      <c r="F1148" s="307"/>
      <c r="G1148" s="91" t="s">
        <v>9285</v>
      </c>
      <c r="H1148" s="91" t="s">
        <v>9286</v>
      </c>
      <c r="I1148" s="91" t="s">
        <v>9287</v>
      </c>
      <c r="J1148" s="91" t="s">
        <v>9288</v>
      </c>
      <c r="K1148" s="91" t="s">
        <v>9289</v>
      </c>
      <c r="L1148" s="91" t="s">
        <v>9290</v>
      </c>
    </row>
    <row r="1149" spans="1:12" ht="12" customHeight="1" x14ac:dyDescent="0.3">
      <c r="A1149" s="307" t="s">
        <v>9291</v>
      </c>
      <c r="B1149" s="307"/>
      <c r="C1149" s="307"/>
      <c r="D1149" s="307" t="s">
        <v>9292</v>
      </c>
      <c r="E1149" s="307"/>
      <c r="F1149" s="307"/>
      <c r="G1149" s="91" t="s">
        <v>9292</v>
      </c>
      <c r="H1149" s="91" t="s">
        <v>4930</v>
      </c>
      <c r="I1149" s="91" t="s">
        <v>9293</v>
      </c>
      <c r="J1149" s="91" t="s">
        <v>9294</v>
      </c>
      <c r="K1149" s="91" t="s">
        <v>9295</v>
      </c>
      <c r="L1149" s="91" t="s">
        <v>9296</v>
      </c>
    </row>
    <row r="1150" spans="1:12" ht="12" customHeight="1" x14ac:dyDescent="0.3">
      <c r="A1150" s="307" t="s">
        <v>9297</v>
      </c>
      <c r="B1150" s="307"/>
      <c r="C1150" s="307"/>
      <c r="D1150" s="307" t="s">
        <v>9298</v>
      </c>
      <c r="E1150" s="307"/>
      <c r="F1150" s="307"/>
      <c r="G1150" s="91" t="s">
        <v>9298</v>
      </c>
      <c r="H1150" s="91" t="s">
        <v>9299</v>
      </c>
      <c r="I1150" s="91" t="s">
        <v>9300</v>
      </c>
      <c r="J1150" s="91" t="s">
        <v>9301</v>
      </c>
      <c r="K1150" s="91" t="s">
        <v>9302</v>
      </c>
      <c r="L1150" s="91" t="s">
        <v>9303</v>
      </c>
    </row>
    <row r="1151" spans="1:12" ht="12" customHeight="1" x14ac:dyDescent="0.3">
      <c r="A1151" s="307" t="s">
        <v>9304</v>
      </c>
      <c r="B1151" s="307"/>
      <c r="C1151" s="307"/>
      <c r="D1151" s="307" t="s">
        <v>9305</v>
      </c>
      <c r="E1151" s="307"/>
      <c r="F1151" s="307"/>
      <c r="G1151" s="91" t="s">
        <v>9306</v>
      </c>
      <c r="H1151" s="91" t="s">
        <v>9307</v>
      </c>
      <c r="I1151" s="91" t="s">
        <v>9308</v>
      </c>
      <c r="J1151" s="91" t="s">
        <v>9309</v>
      </c>
      <c r="K1151" s="91" t="s">
        <v>9310</v>
      </c>
      <c r="L1151" s="91" t="s">
        <v>9311</v>
      </c>
    </row>
    <row r="1152" spans="1:12" ht="12" customHeight="1" x14ac:dyDescent="0.3">
      <c r="A1152" s="307" t="s">
        <v>9312</v>
      </c>
      <c r="B1152" s="307"/>
      <c r="C1152" s="307"/>
      <c r="D1152" s="307" t="s">
        <v>9313</v>
      </c>
      <c r="E1152" s="307"/>
      <c r="F1152" s="307"/>
      <c r="G1152" s="91" t="s">
        <v>9314</v>
      </c>
      <c r="H1152" s="91" t="s">
        <v>9315</v>
      </c>
      <c r="I1152" s="91" t="s">
        <v>9316</v>
      </c>
      <c r="J1152" s="91" t="s">
        <v>9317</v>
      </c>
      <c r="K1152" s="91" t="s">
        <v>9318</v>
      </c>
      <c r="L1152" s="91" t="s">
        <v>9319</v>
      </c>
    </row>
    <row r="1153" spans="1:12" ht="12" customHeight="1" x14ac:dyDescent="0.3">
      <c r="A1153" s="307" t="s">
        <v>9320</v>
      </c>
      <c r="B1153" s="307"/>
      <c r="C1153" s="307"/>
      <c r="D1153" s="307" t="s">
        <v>9321</v>
      </c>
      <c r="E1153" s="307"/>
      <c r="F1153" s="307"/>
      <c r="G1153" s="91" t="s">
        <v>9321</v>
      </c>
      <c r="H1153" s="91" t="s">
        <v>9322</v>
      </c>
      <c r="I1153" s="91" t="s">
        <v>9323</v>
      </c>
      <c r="J1153" s="91" t="s">
        <v>9324</v>
      </c>
      <c r="K1153" s="91" t="s">
        <v>9202</v>
      </c>
      <c r="L1153" s="91" t="s">
        <v>9325</v>
      </c>
    </row>
    <row r="1154" spans="1:12" ht="12" customHeight="1" x14ac:dyDescent="0.3">
      <c r="A1154" s="307" t="s">
        <v>9326</v>
      </c>
      <c r="B1154" s="307"/>
      <c r="C1154" s="307"/>
      <c r="D1154" s="307" t="s">
        <v>9327</v>
      </c>
      <c r="E1154" s="307"/>
      <c r="F1154" s="307"/>
      <c r="G1154" s="91" t="s">
        <v>9327</v>
      </c>
      <c r="H1154" s="91" t="s">
        <v>9328</v>
      </c>
      <c r="I1154" s="91" t="s">
        <v>9329</v>
      </c>
      <c r="J1154" s="91" t="s">
        <v>9330</v>
      </c>
      <c r="K1154" s="91" t="s">
        <v>3843</v>
      </c>
      <c r="L1154" s="91" t="s">
        <v>9331</v>
      </c>
    </row>
    <row r="1155" spans="1:12" ht="12" customHeight="1" x14ac:dyDescent="0.3">
      <c r="A1155" s="307" t="s">
        <v>9332</v>
      </c>
      <c r="B1155" s="307"/>
      <c r="C1155" s="307"/>
      <c r="D1155" s="307" t="s">
        <v>9333</v>
      </c>
      <c r="E1155" s="307"/>
      <c r="F1155" s="307"/>
      <c r="G1155" s="91" t="s">
        <v>9333</v>
      </c>
      <c r="H1155" s="91" t="s">
        <v>9334</v>
      </c>
      <c r="I1155" s="91" t="s">
        <v>9335</v>
      </c>
      <c r="J1155" s="91" t="s">
        <v>9336</v>
      </c>
      <c r="K1155" s="91" t="s">
        <v>9337</v>
      </c>
      <c r="L1155" s="91" t="s">
        <v>9338</v>
      </c>
    </row>
    <row r="1156" spans="1:12" ht="12" customHeight="1" x14ac:dyDescent="0.3">
      <c r="A1156" s="307" t="s">
        <v>9339</v>
      </c>
      <c r="B1156" s="307"/>
      <c r="C1156" s="307"/>
      <c r="D1156" s="307" t="s">
        <v>9340</v>
      </c>
      <c r="E1156" s="307"/>
      <c r="F1156" s="307"/>
      <c r="G1156" s="91" t="s">
        <v>9340</v>
      </c>
      <c r="H1156" s="91" t="s">
        <v>9341</v>
      </c>
      <c r="I1156" s="91" t="s">
        <v>9342</v>
      </c>
      <c r="J1156" s="91" t="s">
        <v>9343</v>
      </c>
      <c r="K1156" s="91" t="s">
        <v>9344</v>
      </c>
      <c r="L1156" s="91" t="s">
        <v>9345</v>
      </c>
    </row>
    <row r="1157" spans="1:12" ht="12" customHeight="1" x14ac:dyDescent="0.3">
      <c r="A1157" s="307" t="s">
        <v>9346</v>
      </c>
      <c r="B1157" s="307"/>
      <c r="C1157" s="307"/>
      <c r="D1157" s="307" t="s">
        <v>9347</v>
      </c>
      <c r="E1157" s="307"/>
      <c r="F1157" s="307"/>
      <c r="G1157" s="91" t="s">
        <v>9347</v>
      </c>
      <c r="H1157" s="91" t="s">
        <v>9348</v>
      </c>
      <c r="I1157" s="91" t="s">
        <v>9349</v>
      </c>
      <c r="J1157" s="91" t="s">
        <v>9350</v>
      </c>
      <c r="K1157" s="91" t="s">
        <v>9351</v>
      </c>
      <c r="L1157" s="91" t="s">
        <v>9352</v>
      </c>
    </row>
    <row r="1158" spans="1:12" ht="12" customHeight="1" x14ac:dyDescent="0.3">
      <c r="A1158" s="307" t="s">
        <v>9353</v>
      </c>
      <c r="B1158" s="307"/>
      <c r="C1158" s="307"/>
      <c r="D1158" s="307" t="s">
        <v>9354</v>
      </c>
      <c r="E1158" s="307"/>
      <c r="F1158" s="307"/>
      <c r="G1158" s="91" t="s">
        <v>9354</v>
      </c>
      <c r="H1158" s="91" t="s">
        <v>9355</v>
      </c>
      <c r="I1158" s="91" t="s">
        <v>9356</v>
      </c>
      <c r="J1158" s="91" t="s">
        <v>9357</v>
      </c>
      <c r="K1158" s="91" t="s">
        <v>9358</v>
      </c>
      <c r="L1158" s="91" t="s">
        <v>9359</v>
      </c>
    </row>
    <row r="1159" spans="1:12" ht="12" customHeight="1" x14ac:dyDescent="0.3">
      <c r="A1159" s="307" t="s">
        <v>9360</v>
      </c>
      <c r="B1159" s="307"/>
      <c r="C1159" s="307"/>
      <c r="D1159" s="307" t="s">
        <v>9361</v>
      </c>
      <c r="E1159" s="307"/>
      <c r="F1159" s="307"/>
      <c r="G1159" s="91" t="s">
        <v>9361</v>
      </c>
      <c r="H1159" s="91" t="s">
        <v>9362</v>
      </c>
      <c r="I1159" s="91" t="s">
        <v>9363</v>
      </c>
      <c r="J1159" s="91" t="s">
        <v>9364</v>
      </c>
      <c r="K1159" s="91" t="s">
        <v>9365</v>
      </c>
      <c r="L1159" s="91" t="s">
        <v>9366</v>
      </c>
    </row>
    <row r="1160" spans="1:12" ht="12" customHeight="1" x14ac:dyDescent="0.3">
      <c r="A1160" s="307" t="s">
        <v>9367</v>
      </c>
      <c r="B1160" s="307"/>
      <c r="C1160" s="307"/>
      <c r="D1160" s="307" t="s">
        <v>3200</v>
      </c>
      <c r="E1160" s="307"/>
      <c r="F1160" s="307"/>
      <c r="G1160" s="91" t="s">
        <v>3200</v>
      </c>
      <c r="H1160" s="91" t="s">
        <v>9368</v>
      </c>
      <c r="I1160" s="91" t="s">
        <v>9369</v>
      </c>
      <c r="J1160" s="91" t="s">
        <v>5254</v>
      </c>
      <c r="K1160" s="91" t="s">
        <v>9370</v>
      </c>
      <c r="L1160" s="91" t="s">
        <v>9371</v>
      </c>
    </row>
    <row r="1161" spans="1:12" ht="12" customHeight="1" x14ac:dyDescent="0.3">
      <c r="A1161" s="307" t="s">
        <v>9372</v>
      </c>
      <c r="B1161" s="307"/>
      <c r="C1161" s="307"/>
      <c r="D1161" s="307" t="s">
        <v>9373</v>
      </c>
      <c r="E1161" s="307"/>
      <c r="F1161" s="307"/>
      <c r="G1161" s="91" t="s">
        <v>9373</v>
      </c>
      <c r="H1161" s="91" t="s">
        <v>9374</v>
      </c>
      <c r="I1161" s="91" t="s">
        <v>9375</v>
      </c>
      <c r="J1161" s="91" t="s">
        <v>9376</v>
      </c>
      <c r="K1161" s="91" t="s">
        <v>9377</v>
      </c>
      <c r="L1161" s="91" t="s">
        <v>9378</v>
      </c>
    </row>
    <row r="1162" spans="1:12" ht="12" customHeight="1" x14ac:dyDescent="0.3">
      <c r="A1162" s="307" t="s">
        <v>9379</v>
      </c>
      <c r="B1162" s="307"/>
      <c r="C1162" s="307"/>
      <c r="D1162" s="307" t="s">
        <v>9380</v>
      </c>
      <c r="E1162" s="307"/>
      <c r="F1162" s="307"/>
      <c r="G1162" s="91" t="s">
        <v>9380</v>
      </c>
      <c r="H1162" s="91" t="s">
        <v>9381</v>
      </c>
      <c r="I1162" s="91" t="s">
        <v>9382</v>
      </c>
      <c r="J1162" s="91" t="s">
        <v>9383</v>
      </c>
      <c r="K1162" s="91" t="s">
        <v>9384</v>
      </c>
      <c r="L1162" s="91" t="s">
        <v>9385</v>
      </c>
    </row>
    <row r="1163" spans="1:12" ht="12" customHeight="1" x14ac:dyDescent="0.3">
      <c r="A1163" s="307" t="s">
        <v>9386</v>
      </c>
      <c r="B1163" s="307"/>
      <c r="C1163" s="307"/>
      <c r="D1163" s="307" t="s">
        <v>9387</v>
      </c>
      <c r="E1163" s="307"/>
      <c r="F1163" s="307"/>
      <c r="G1163" s="91" t="s">
        <v>9387</v>
      </c>
      <c r="H1163" s="91" t="s">
        <v>9388</v>
      </c>
      <c r="I1163" s="91" t="s">
        <v>9389</v>
      </c>
      <c r="J1163" s="91" t="s">
        <v>9390</v>
      </c>
      <c r="K1163" s="91" t="s">
        <v>2479</v>
      </c>
      <c r="L1163" s="91" t="s">
        <v>9391</v>
      </c>
    </row>
    <row r="1164" spans="1:12" ht="12" customHeight="1" x14ac:dyDescent="0.3">
      <c r="A1164" s="307" t="s">
        <v>9392</v>
      </c>
      <c r="B1164" s="307"/>
      <c r="C1164" s="307"/>
      <c r="D1164" s="307" t="s">
        <v>9393</v>
      </c>
      <c r="E1164" s="307"/>
      <c r="F1164" s="307"/>
      <c r="G1164" s="91" t="s">
        <v>9394</v>
      </c>
      <c r="H1164" s="91" t="s">
        <v>9395</v>
      </c>
      <c r="I1164" s="91" t="s">
        <v>9396</v>
      </c>
      <c r="J1164" s="91" t="s">
        <v>9397</v>
      </c>
      <c r="K1164" s="91" t="s">
        <v>9398</v>
      </c>
      <c r="L1164" s="91" t="s">
        <v>9399</v>
      </c>
    </row>
    <row r="1165" spans="1:12" ht="12" customHeight="1" x14ac:dyDescent="0.3">
      <c r="A1165" s="307" t="s">
        <v>9400</v>
      </c>
      <c r="B1165" s="307"/>
      <c r="C1165" s="307"/>
      <c r="D1165" s="307" t="s">
        <v>9401</v>
      </c>
      <c r="E1165" s="307"/>
      <c r="F1165" s="307"/>
      <c r="G1165" s="91" t="s">
        <v>9401</v>
      </c>
      <c r="H1165" s="91" t="s">
        <v>9402</v>
      </c>
      <c r="I1165" s="91" t="s">
        <v>9403</v>
      </c>
      <c r="J1165" s="91" t="s">
        <v>9404</v>
      </c>
      <c r="K1165" s="91" t="s">
        <v>9405</v>
      </c>
      <c r="L1165" s="91" t="s">
        <v>9406</v>
      </c>
    </row>
    <row r="1166" spans="1:12" ht="12" customHeight="1" x14ac:dyDescent="0.3">
      <c r="A1166" s="307" t="s">
        <v>9407</v>
      </c>
      <c r="B1166" s="307"/>
      <c r="C1166" s="307"/>
      <c r="D1166" s="307" t="s">
        <v>9408</v>
      </c>
      <c r="E1166" s="307"/>
      <c r="F1166" s="307"/>
      <c r="G1166" s="91" t="s">
        <v>9408</v>
      </c>
      <c r="H1166" s="91" t="s">
        <v>9409</v>
      </c>
      <c r="I1166" s="91" t="s">
        <v>9410</v>
      </c>
      <c r="J1166" s="91" t="s">
        <v>9411</v>
      </c>
      <c r="K1166" s="91" t="s">
        <v>9412</v>
      </c>
      <c r="L1166" s="91" t="s">
        <v>9413</v>
      </c>
    </row>
    <row r="1167" spans="1:12" ht="12" customHeight="1" x14ac:dyDescent="0.3">
      <c r="A1167" s="307" t="s">
        <v>9414</v>
      </c>
      <c r="B1167" s="307"/>
      <c r="C1167" s="307"/>
      <c r="D1167" s="307" t="s">
        <v>9415</v>
      </c>
      <c r="E1167" s="307"/>
      <c r="F1167" s="307"/>
      <c r="G1167" s="91" t="s">
        <v>9416</v>
      </c>
      <c r="H1167" s="91" t="s">
        <v>9417</v>
      </c>
      <c r="I1167" s="91" t="s">
        <v>9418</v>
      </c>
      <c r="J1167" s="91" t="s">
        <v>9419</v>
      </c>
      <c r="K1167" s="91" t="s">
        <v>9420</v>
      </c>
      <c r="L1167" s="91" t="s">
        <v>9421</v>
      </c>
    </row>
    <row r="1168" spans="1:12" ht="12" customHeight="1" x14ac:dyDescent="0.3">
      <c r="A1168" s="307" t="s">
        <v>9422</v>
      </c>
      <c r="B1168" s="307"/>
      <c r="C1168" s="307"/>
      <c r="D1168" s="307" t="s">
        <v>9423</v>
      </c>
      <c r="E1168" s="307"/>
      <c r="F1168" s="307"/>
      <c r="G1168" s="91" t="s">
        <v>9423</v>
      </c>
      <c r="H1168" s="91" t="s">
        <v>9424</v>
      </c>
      <c r="I1168" s="91" t="s">
        <v>9425</v>
      </c>
      <c r="J1168" s="91" t="s">
        <v>9426</v>
      </c>
      <c r="K1168" s="91" t="s">
        <v>9427</v>
      </c>
      <c r="L1168" s="91" t="s">
        <v>9428</v>
      </c>
    </row>
    <row r="1169" spans="1:12" ht="12" customHeight="1" x14ac:dyDescent="0.3">
      <c r="A1169" s="307" t="s">
        <v>9429</v>
      </c>
      <c r="B1169" s="307"/>
      <c r="C1169" s="307"/>
      <c r="D1169" s="307" t="s">
        <v>9430</v>
      </c>
      <c r="E1169" s="307"/>
      <c r="F1169" s="307"/>
      <c r="G1169" s="91" t="s">
        <v>9430</v>
      </c>
      <c r="H1169" s="91" t="s">
        <v>9431</v>
      </c>
      <c r="I1169" s="91" t="s">
        <v>9432</v>
      </c>
      <c r="J1169" s="91" t="s">
        <v>9433</v>
      </c>
      <c r="K1169" s="91" t="s">
        <v>9434</v>
      </c>
      <c r="L1169" s="91" t="s">
        <v>9435</v>
      </c>
    </row>
    <row r="1170" spans="1:12" ht="12" customHeight="1" x14ac:dyDescent="0.3">
      <c r="A1170" s="307" t="s">
        <v>9436</v>
      </c>
      <c r="B1170" s="307"/>
      <c r="C1170" s="307"/>
      <c r="D1170" s="307" t="s">
        <v>9437</v>
      </c>
      <c r="E1170" s="307"/>
      <c r="F1170" s="307"/>
      <c r="G1170" s="91" t="s">
        <v>9437</v>
      </c>
      <c r="H1170" s="91" t="s">
        <v>9438</v>
      </c>
      <c r="I1170" s="91" t="s">
        <v>9439</v>
      </c>
      <c r="J1170" s="91" t="s">
        <v>9440</v>
      </c>
      <c r="K1170" s="91" t="s">
        <v>9441</v>
      </c>
      <c r="L1170" s="91" t="s">
        <v>9442</v>
      </c>
    </row>
    <row r="1171" spans="1:12" ht="12" customHeight="1" x14ac:dyDescent="0.3">
      <c r="A1171" s="307" t="s">
        <v>9443</v>
      </c>
      <c r="B1171" s="307"/>
      <c r="C1171" s="307"/>
      <c r="D1171" s="307" t="s">
        <v>9444</v>
      </c>
      <c r="E1171" s="307"/>
      <c r="F1171" s="307"/>
      <c r="G1171" s="91" t="s">
        <v>9445</v>
      </c>
      <c r="H1171" s="91" t="s">
        <v>9446</v>
      </c>
      <c r="I1171" s="91" t="s">
        <v>9447</v>
      </c>
      <c r="J1171" s="91" t="s">
        <v>9448</v>
      </c>
      <c r="K1171" s="91" t="s">
        <v>9449</v>
      </c>
      <c r="L1171" s="91" t="s">
        <v>9450</v>
      </c>
    </row>
    <row r="1172" spans="1:12" ht="12" customHeight="1" x14ac:dyDescent="0.3">
      <c r="A1172" s="307" t="s">
        <v>9451</v>
      </c>
      <c r="B1172" s="307"/>
      <c r="C1172" s="307"/>
      <c r="D1172" s="307" t="s">
        <v>9452</v>
      </c>
      <c r="E1172" s="307"/>
      <c r="F1172" s="307"/>
      <c r="G1172" s="91" t="s">
        <v>9453</v>
      </c>
      <c r="H1172" s="91" t="s">
        <v>9454</v>
      </c>
      <c r="I1172" s="91" t="s">
        <v>9455</v>
      </c>
      <c r="J1172" s="91" t="s">
        <v>9456</v>
      </c>
      <c r="K1172" s="91" t="s">
        <v>9457</v>
      </c>
      <c r="L1172" s="91" t="s">
        <v>9458</v>
      </c>
    </row>
    <row r="1173" spans="1:12" ht="12" customHeight="1" x14ac:dyDescent="0.3">
      <c r="A1173" s="307" t="s">
        <v>9459</v>
      </c>
      <c r="B1173" s="307"/>
      <c r="C1173" s="307"/>
      <c r="D1173" s="307" t="s">
        <v>9460</v>
      </c>
      <c r="E1173" s="307"/>
      <c r="F1173" s="307"/>
      <c r="G1173" s="91" t="s">
        <v>9460</v>
      </c>
      <c r="H1173" s="91" t="s">
        <v>9461</v>
      </c>
      <c r="I1173" s="91" t="s">
        <v>9462</v>
      </c>
      <c r="J1173" s="91" t="s">
        <v>9463</v>
      </c>
      <c r="K1173" s="91" t="s">
        <v>9464</v>
      </c>
      <c r="L1173" s="91" t="s">
        <v>9465</v>
      </c>
    </row>
    <row r="1174" spans="1:12" ht="12" customHeight="1" x14ac:dyDescent="0.3">
      <c r="A1174" s="307" t="s">
        <v>9466</v>
      </c>
      <c r="B1174" s="307"/>
      <c r="C1174" s="307"/>
      <c r="D1174" s="307" t="s">
        <v>9467</v>
      </c>
      <c r="E1174" s="307"/>
      <c r="F1174" s="307"/>
      <c r="G1174" s="91" t="s">
        <v>9468</v>
      </c>
      <c r="H1174" s="91" t="s">
        <v>9469</v>
      </c>
      <c r="I1174" s="91" t="s">
        <v>9470</v>
      </c>
      <c r="J1174" s="91" t="s">
        <v>9471</v>
      </c>
      <c r="K1174" s="91" t="s">
        <v>9472</v>
      </c>
      <c r="L1174" s="91" t="s">
        <v>9473</v>
      </c>
    </row>
    <row r="1175" spans="1:12" ht="12" customHeight="1" x14ac:dyDescent="0.3">
      <c r="A1175" s="307" t="s">
        <v>9474</v>
      </c>
      <c r="B1175" s="307"/>
      <c r="C1175" s="307"/>
      <c r="D1175" s="307" t="s">
        <v>9475</v>
      </c>
      <c r="E1175" s="307"/>
      <c r="F1175" s="307"/>
      <c r="G1175" s="91" t="s">
        <v>9476</v>
      </c>
      <c r="H1175" s="91" t="s">
        <v>9477</v>
      </c>
      <c r="I1175" s="91" t="s">
        <v>4877</v>
      </c>
      <c r="J1175" s="91" t="s">
        <v>9478</v>
      </c>
      <c r="K1175" s="91" t="s">
        <v>9479</v>
      </c>
      <c r="L1175" s="91" t="s">
        <v>1755</v>
      </c>
    </row>
    <row r="1176" spans="1:12" ht="12" customHeight="1" x14ac:dyDescent="0.3">
      <c r="A1176" s="307" t="s">
        <v>9480</v>
      </c>
      <c r="B1176" s="307"/>
      <c r="C1176" s="307"/>
      <c r="D1176" s="307" t="s">
        <v>9481</v>
      </c>
      <c r="E1176" s="307"/>
      <c r="F1176" s="307"/>
      <c r="G1176" s="91" t="s">
        <v>9481</v>
      </c>
      <c r="H1176" s="91" t="s">
        <v>9482</v>
      </c>
      <c r="I1176" s="91" t="s">
        <v>9483</v>
      </c>
      <c r="J1176" s="91" t="s">
        <v>9484</v>
      </c>
      <c r="K1176" s="91" t="s">
        <v>9485</v>
      </c>
      <c r="L1176" s="91" t="s">
        <v>9486</v>
      </c>
    </row>
    <row r="1177" spans="1:12" ht="12" customHeight="1" x14ac:dyDescent="0.3">
      <c r="A1177" s="307" t="s">
        <v>9487</v>
      </c>
      <c r="B1177" s="307"/>
      <c r="C1177" s="307"/>
      <c r="D1177" s="307" t="s">
        <v>9488</v>
      </c>
      <c r="E1177" s="307"/>
      <c r="F1177" s="307"/>
      <c r="G1177" s="91" t="s">
        <v>9488</v>
      </c>
      <c r="H1177" s="91" t="s">
        <v>9489</v>
      </c>
      <c r="I1177" s="91" t="s">
        <v>9488</v>
      </c>
      <c r="J1177" s="91" t="s">
        <v>9490</v>
      </c>
      <c r="K1177" s="91" t="s">
        <v>9491</v>
      </c>
      <c r="L1177" s="91" t="s">
        <v>9492</v>
      </c>
    </row>
    <row r="1178" spans="1:12" ht="12" customHeight="1" x14ac:dyDescent="0.3">
      <c r="A1178" s="307" t="s">
        <v>9493</v>
      </c>
      <c r="B1178" s="307"/>
      <c r="C1178" s="307"/>
      <c r="D1178" s="307" t="s">
        <v>9494</v>
      </c>
      <c r="E1178" s="307"/>
      <c r="F1178" s="307"/>
      <c r="G1178" s="91" t="s">
        <v>9495</v>
      </c>
      <c r="H1178" s="91" t="s">
        <v>9496</v>
      </c>
      <c r="I1178" s="91" t="s">
        <v>9497</v>
      </c>
      <c r="J1178" s="91" t="s">
        <v>7578</v>
      </c>
      <c r="K1178" s="91" t="s">
        <v>8644</v>
      </c>
      <c r="L1178" s="91" t="s">
        <v>9498</v>
      </c>
    </row>
    <row r="1179" spans="1:12" ht="12" customHeight="1" x14ac:dyDescent="0.3">
      <c r="A1179" s="307" t="s">
        <v>9499</v>
      </c>
      <c r="B1179" s="307"/>
      <c r="C1179" s="307"/>
      <c r="D1179" s="307" t="s">
        <v>9500</v>
      </c>
      <c r="E1179" s="307"/>
      <c r="F1179" s="307"/>
      <c r="G1179" s="91" t="s">
        <v>9500</v>
      </c>
      <c r="H1179" s="91" t="s">
        <v>9501</v>
      </c>
      <c r="I1179" s="91" t="s">
        <v>9502</v>
      </c>
      <c r="J1179" s="91" t="s">
        <v>9503</v>
      </c>
      <c r="K1179" s="91" t="s">
        <v>9504</v>
      </c>
      <c r="L1179" s="91" t="s">
        <v>9505</v>
      </c>
    </row>
    <row r="1180" spans="1:12" ht="12" customHeight="1" x14ac:dyDescent="0.3">
      <c r="A1180" s="307" t="s">
        <v>9506</v>
      </c>
      <c r="B1180" s="307"/>
      <c r="C1180" s="307"/>
      <c r="D1180" s="307" t="s">
        <v>9507</v>
      </c>
      <c r="E1180" s="307"/>
      <c r="F1180" s="307"/>
      <c r="G1180" s="91" t="s">
        <v>9507</v>
      </c>
      <c r="H1180" s="91" t="s">
        <v>9508</v>
      </c>
      <c r="I1180" s="91" t="s">
        <v>9509</v>
      </c>
      <c r="J1180" s="91" t="s">
        <v>9510</v>
      </c>
      <c r="K1180" s="91" t="s">
        <v>9511</v>
      </c>
      <c r="L1180" s="91" t="s">
        <v>9512</v>
      </c>
    </row>
    <row r="1181" spans="1:12" ht="12" customHeight="1" x14ac:dyDescent="0.3">
      <c r="A1181" s="307" t="s">
        <v>9513</v>
      </c>
      <c r="B1181" s="307"/>
      <c r="C1181" s="307"/>
      <c r="D1181" s="307" t="s">
        <v>9514</v>
      </c>
      <c r="E1181" s="307"/>
      <c r="F1181" s="307"/>
      <c r="G1181" s="91" t="s">
        <v>9514</v>
      </c>
      <c r="H1181" s="91" t="s">
        <v>9515</v>
      </c>
      <c r="I1181" s="91" t="s">
        <v>9516</v>
      </c>
      <c r="J1181" s="91" t="s">
        <v>9517</v>
      </c>
      <c r="K1181" s="91" t="s">
        <v>9518</v>
      </c>
      <c r="L1181" s="91" t="s">
        <v>9519</v>
      </c>
    </row>
    <row r="1182" spans="1:12" ht="12" customHeight="1" x14ac:dyDescent="0.3">
      <c r="A1182" s="307" t="s">
        <v>9520</v>
      </c>
      <c r="B1182" s="307"/>
      <c r="C1182" s="307"/>
      <c r="D1182" s="307" t="s">
        <v>9521</v>
      </c>
      <c r="E1182" s="307"/>
      <c r="F1182" s="307"/>
      <c r="G1182" s="91" t="s">
        <v>9521</v>
      </c>
      <c r="H1182" s="91" t="s">
        <v>9521</v>
      </c>
      <c r="I1182" s="91" t="s">
        <v>9522</v>
      </c>
      <c r="J1182" s="91" t="s">
        <v>9523</v>
      </c>
      <c r="K1182" s="91" t="s">
        <v>9524</v>
      </c>
      <c r="L1182" s="91" t="s">
        <v>9525</v>
      </c>
    </row>
    <row r="1183" spans="1:12" ht="12" customHeight="1" x14ac:dyDescent="0.3">
      <c r="A1183" s="307" t="s">
        <v>9526</v>
      </c>
      <c r="B1183" s="307"/>
      <c r="C1183" s="307"/>
      <c r="D1183" s="307" t="s">
        <v>9527</v>
      </c>
      <c r="E1183" s="307"/>
      <c r="F1183" s="307"/>
      <c r="G1183" s="91" t="s">
        <v>9527</v>
      </c>
      <c r="H1183" s="91" t="s">
        <v>9528</v>
      </c>
      <c r="I1183" s="91" t="s">
        <v>9529</v>
      </c>
      <c r="J1183" s="91" t="s">
        <v>9530</v>
      </c>
      <c r="K1183" s="91" t="s">
        <v>9531</v>
      </c>
      <c r="L1183" s="91" t="s">
        <v>9532</v>
      </c>
    </row>
    <row r="1184" spans="1:12" ht="12" customHeight="1" x14ac:dyDescent="0.3">
      <c r="A1184" s="307" t="s">
        <v>9533</v>
      </c>
      <c r="B1184" s="307"/>
      <c r="C1184" s="307"/>
      <c r="D1184" s="307" t="s">
        <v>9534</v>
      </c>
      <c r="E1184" s="307"/>
      <c r="F1184" s="307"/>
      <c r="G1184" s="91" t="s">
        <v>9534</v>
      </c>
      <c r="H1184" s="91" t="s">
        <v>9535</v>
      </c>
      <c r="I1184" s="91" t="s">
        <v>9536</v>
      </c>
      <c r="J1184" s="91" t="s">
        <v>9537</v>
      </c>
      <c r="K1184" s="91" t="s">
        <v>9538</v>
      </c>
      <c r="L1184" s="91" t="s">
        <v>8617</v>
      </c>
    </row>
    <row r="1185" spans="1:12" ht="12" customHeight="1" x14ac:dyDescent="0.3">
      <c r="A1185" s="307" t="s">
        <v>9539</v>
      </c>
      <c r="B1185" s="307"/>
      <c r="C1185" s="307"/>
      <c r="D1185" s="307" t="s">
        <v>9540</v>
      </c>
      <c r="E1185" s="307"/>
      <c r="F1185" s="307"/>
      <c r="G1185" s="91" t="s">
        <v>9541</v>
      </c>
      <c r="H1185" s="91" t="s">
        <v>9542</v>
      </c>
      <c r="I1185" s="91" t="s">
        <v>9543</v>
      </c>
      <c r="J1185" s="91" t="s">
        <v>9544</v>
      </c>
      <c r="K1185" s="91" t="s">
        <v>9545</v>
      </c>
      <c r="L1185" s="91" t="s">
        <v>9546</v>
      </c>
    </row>
    <row r="1186" spans="1:12" ht="12" customHeight="1" x14ac:dyDescent="0.3">
      <c r="A1186" s="307" t="s">
        <v>9547</v>
      </c>
      <c r="B1186" s="307"/>
      <c r="C1186" s="307"/>
      <c r="D1186" s="307" t="s">
        <v>9548</v>
      </c>
      <c r="E1186" s="307"/>
      <c r="F1186" s="307"/>
      <c r="G1186" s="91" t="s">
        <v>9549</v>
      </c>
      <c r="H1186" s="91" t="s">
        <v>9550</v>
      </c>
      <c r="I1186" s="91" t="s">
        <v>9551</v>
      </c>
      <c r="J1186" s="91" t="s">
        <v>9552</v>
      </c>
      <c r="K1186" s="91" t="s">
        <v>9553</v>
      </c>
      <c r="L1186" s="91" t="s">
        <v>9554</v>
      </c>
    </row>
    <row r="1187" spans="1:12" ht="12" customHeight="1" x14ac:dyDescent="0.3">
      <c r="A1187" s="307" t="s">
        <v>9555</v>
      </c>
      <c r="B1187" s="307"/>
      <c r="C1187" s="307"/>
      <c r="D1187" s="307" t="s">
        <v>9556</v>
      </c>
      <c r="E1187" s="307"/>
      <c r="F1187" s="307"/>
      <c r="G1187" s="91" t="s">
        <v>9556</v>
      </c>
      <c r="H1187" s="91" t="s">
        <v>9557</v>
      </c>
      <c r="I1187" s="91" t="s">
        <v>9558</v>
      </c>
      <c r="J1187" s="91" t="s">
        <v>9559</v>
      </c>
      <c r="K1187" s="91" t="s">
        <v>9560</v>
      </c>
      <c r="L1187" s="91" t="s">
        <v>9561</v>
      </c>
    </row>
    <row r="1188" spans="1:12" ht="12" customHeight="1" x14ac:dyDescent="0.3">
      <c r="A1188" s="307" t="s">
        <v>9562</v>
      </c>
      <c r="B1188" s="307"/>
      <c r="C1188" s="307"/>
      <c r="D1188" s="307" t="s">
        <v>9563</v>
      </c>
      <c r="E1188" s="307"/>
      <c r="F1188" s="307"/>
      <c r="G1188" s="91" t="s">
        <v>9564</v>
      </c>
      <c r="H1188" s="91" t="s">
        <v>9565</v>
      </c>
      <c r="I1188" s="91" t="s">
        <v>9566</v>
      </c>
      <c r="J1188" s="91" t="s">
        <v>9567</v>
      </c>
      <c r="K1188" s="91" t="s">
        <v>9568</v>
      </c>
      <c r="L1188" s="91" t="s">
        <v>9569</v>
      </c>
    </row>
    <row r="1189" spans="1:12" ht="12" customHeight="1" x14ac:dyDescent="0.3">
      <c r="A1189" s="307" t="s">
        <v>9570</v>
      </c>
      <c r="B1189" s="307"/>
      <c r="C1189" s="307"/>
      <c r="D1189" s="307" t="s">
        <v>9571</v>
      </c>
      <c r="E1189" s="307"/>
      <c r="F1189" s="307"/>
      <c r="G1189" s="91" t="s">
        <v>9571</v>
      </c>
      <c r="H1189" s="91" t="s">
        <v>9572</v>
      </c>
      <c r="I1189" s="91" t="s">
        <v>9573</v>
      </c>
      <c r="J1189" s="91" t="s">
        <v>9574</v>
      </c>
      <c r="K1189" s="91" t="s">
        <v>9575</v>
      </c>
      <c r="L1189" s="91" t="s">
        <v>9576</v>
      </c>
    </row>
    <row r="1190" spans="1:12" ht="12" customHeight="1" x14ac:dyDescent="0.3">
      <c r="A1190" s="307" t="s">
        <v>9577</v>
      </c>
      <c r="B1190" s="307"/>
      <c r="C1190" s="307"/>
      <c r="D1190" s="307" t="s">
        <v>9578</v>
      </c>
      <c r="E1190" s="307"/>
      <c r="F1190" s="307"/>
      <c r="G1190" s="91" t="s">
        <v>9578</v>
      </c>
      <c r="H1190" s="91" t="s">
        <v>9579</v>
      </c>
      <c r="I1190" s="91" t="s">
        <v>9580</v>
      </c>
      <c r="J1190" s="91" t="s">
        <v>9581</v>
      </c>
      <c r="K1190" s="91" t="s">
        <v>9582</v>
      </c>
      <c r="L1190" s="91" t="s">
        <v>9583</v>
      </c>
    </row>
    <row r="1191" spans="1:12" ht="12" customHeight="1" x14ac:dyDescent="0.3">
      <c r="A1191" s="307" t="s">
        <v>9584</v>
      </c>
      <c r="B1191" s="307"/>
      <c r="C1191" s="307"/>
      <c r="D1191" s="307" t="s">
        <v>9585</v>
      </c>
      <c r="E1191" s="307"/>
      <c r="F1191" s="307"/>
      <c r="G1191" s="91" t="s">
        <v>9585</v>
      </c>
      <c r="H1191" s="91" t="s">
        <v>9586</v>
      </c>
      <c r="I1191" s="91" t="s">
        <v>9587</v>
      </c>
      <c r="J1191" s="91" t="s">
        <v>9588</v>
      </c>
      <c r="K1191" s="91" t="s">
        <v>1402</v>
      </c>
      <c r="L1191" s="91" t="s">
        <v>1402</v>
      </c>
    </row>
    <row r="1192" spans="1:12" ht="12" customHeight="1" x14ac:dyDescent="0.3">
      <c r="A1192" s="307" t="s">
        <v>9589</v>
      </c>
      <c r="B1192" s="307"/>
      <c r="C1192" s="307"/>
      <c r="D1192" s="307" t="s">
        <v>9590</v>
      </c>
      <c r="E1192" s="307"/>
      <c r="F1192" s="307"/>
      <c r="G1192" s="91" t="s">
        <v>9591</v>
      </c>
      <c r="H1192" s="91" t="s">
        <v>9592</v>
      </c>
      <c r="I1192" s="91" t="s">
        <v>9593</v>
      </c>
      <c r="J1192" s="91" t="s">
        <v>9594</v>
      </c>
      <c r="K1192" s="91" t="s">
        <v>9595</v>
      </c>
      <c r="L1192" s="91" t="s">
        <v>9596</v>
      </c>
    </row>
    <row r="1193" spans="1:12" ht="12" customHeight="1" x14ac:dyDescent="0.3">
      <c r="A1193" s="307" t="s">
        <v>9597</v>
      </c>
      <c r="B1193" s="307"/>
      <c r="C1193" s="307"/>
      <c r="D1193" s="307" t="s">
        <v>9598</v>
      </c>
      <c r="E1193" s="307"/>
      <c r="F1193" s="307"/>
      <c r="G1193" s="91" t="s">
        <v>9599</v>
      </c>
      <c r="H1193" s="91" t="s">
        <v>9600</v>
      </c>
      <c r="I1193" s="91" t="s">
        <v>9601</v>
      </c>
      <c r="J1193" s="91" t="s">
        <v>9602</v>
      </c>
      <c r="K1193" s="91" t="s">
        <v>9603</v>
      </c>
      <c r="L1193" s="91" t="s">
        <v>9604</v>
      </c>
    </row>
    <row r="1194" spans="1:12" ht="12" customHeight="1" x14ac:dyDescent="0.3">
      <c r="A1194" s="307" t="s">
        <v>9605</v>
      </c>
      <c r="B1194" s="307"/>
      <c r="C1194" s="307"/>
      <c r="D1194" s="307" t="s">
        <v>9606</v>
      </c>
      <c r="E1194" s="307"/>
      <c r="F1194" s="307"/>
      <c r="G1194" s="91" t="s">
        <v>9606</v>
      </c>
      <c r="H1194" s="91" t="s">
        <v>9607</v>
      </c>
      <c r="I1194" s="91" t="s">
        <v>9608</v>
      </c>
      <c r="J1194" s="91" t="s">
        <v>9609</v>
      </c>
      <c r="K1194" s="91" t="s">
        <v>9610</v>
      </c>
      <c r="L1194" s="91" t="s">
        <v>9611</v>
      </c>
    </row>
    <row r="1195" spans="1:12" ht="12" customHeight="1" x14ac:dyDescent="0.3">
      <c r="A1195" s="307" t="s">
        <v>9612</v>
      </c>
      <c r="B1195" s="307"/>
      <c r="C1195" s="307"/>
      <c r="D1195" s="307" t="s">
        <v>9613</v>
      </c>
      <c r="E1195" s="307"/>
      <c r="F1195" s="307"/>
      <c r="G1195" s="91" t="s">
        <v>9613</v>
      </c>
      <c r="H1195" s="91" t="s">
        <v>9614</v>
      </c>
      <c r="I1195" s="91" t="s">
        <v>9615</v>
      </c>
      <c r="J1195" s="91" t="s">
        <v>9616</v>
      </c>
      <c r="K1195" s="91" t="s">
        <v>9617</v>
      </c>
      <c r="L1195" s="91" t="s">
        <v>9618</v>
      </c>
    </row>
    <row r="1196" spans="1:12" ht="12" customHeight="1" x14ac:dyDescent="0.3">
      <c r="A1196" s="307" t="s">
        <v>9619</v>
      </c>
      <c r="B1196" s="307"/>
      <c r="C1196" s="307"/>
      <c r="D1196" s="307" t="s">
        <v>9620</v>
      </c>
      <c r="E1196" s="307"/>
      <c r="F1196" s="307"/>
      <c r="G1196" s="91" t="s">
        <v>9620</v>
      </c>
      <c r="H1196" s="91" t="s">
        <v>9621</v>
      </c>
      <c r="I1196" s="91" t="s">
        <v>9622</v>
      </c>
      <c r="J1196" s="91" t="s">
        <v>9623</v>
      </c>
      <c r="K1196" s="91" t="s">
        <v>9624</v>
      </c>
      <c r="L1196" s="91" t="s">
        <v>9625</v>
      </c>
    </row>
    <row r="1197" spans="1:12" ht="12" customHeight="1" x14ac:dyDescent="0.3">
      <c r="A1197" s="307" t="s">
        <v>9626</v>
      </c>
      <c r="B1197" s="307"/>
      <c r="C1197" s="307"/>
      <c r="D1197" s="307" t="s">
        <v>9627</v>
      </c>
      <c r="E1197" s="307"/>
      <c r="F1197" s="307"/>
      <c r="G1197" s="91" t="s">
        <v>9627</v>
      </c>
      <c r="H1197" s="91" t="s">
        <v>9628</v>
      </c>
      <c r="I1197" s="91" t="s">
        <v>9629</v>
      </c>
      <c r="J1197" s="91" t="s">
        <v>9630</v>
      </c>
      <c r="K1197" s="91" t="s">
        <v>9631</v>
      </c>
      <c r="L1197" s="91" t="s">
        <v>9632</v>
      </c>
    </row>
    <row r="1198" spans="1:12" ht="12" customHeight="1" x14ac:dyDescent="0.3">
      <c r="A1198" s="307" t="s">
        <v>9633</v>
      </c>
      <c r="B1198" s="307"/>
      <c r="C1198" s="307"/>
      <c r="D1198" s="307" t="s">
        <v>9634</v>
      </c>
      <c r="E1198" s="307"/>
      <c r="F1198" s="307"/>
      <c r="G1198" s="91" t="s">
        <v>9634</v>
      </c>
      <c r="H1198" s="91" t="s">
        <v>9635</v>
      </c>
      <c r="I1198" s="91" t="s">
        <v>9636</v>
      </c>
      <c r="J1198" s="91" t="s">
        <v>9637</v>
      </c>
      <c r="K1198" s="91" t="s">
        <v>9638</v>
      </c>
      <c r="L1198" s="91" t="s">
        <v>9639</v>
      </c>
    </row>
    <row r="1199" spans="1:12" ht="12" customHeight="1" x14ac:dyDescent="0.3">
      <c r="A1199" s="307" t="s">
        <v>9640</v>
      </c>
      <c r="B1199" s="307"/>
      <c r="C1199" s="307"/>
      <c r="D1199" s="307" t="s">
        <v>9641</v>
      </c>
      <c r="E1199" s="307"/>
      <c r="F1199" s="307"/>
      <c r="G1199" s="91" t="s">
        <v>9642</v>
      </c>
      <c r="H1199" s="91" t="s">
        <v>9643</v>
      </c>
      <c r="I1199" s="91" t="s">
        <v>9644</v>
      </c>
      <c r="J1199" s="91" t="s">
        <v>9645</v>
      </c>
      <c r="K1199" s="91" t="s">
        <v>9646</v>
      </c>
      <c r="L1199" s="91" t="s">
        <v>9647</v>
      </c>
    </row>
    <row r="1200" spans="1:12" ht="12" customHeight="1" x14ac:dyDescent="0.3">
      <c r="A1200" s="307" t="s">
        <v>9648</v>
      </c>
      <c r="B1200" s="307"/>
      <c r="C1200" s="307"/>
      <c r="D1200" s="307" t="s">
        <v>9649</v>
      </c>
      <c r="E1200" s="307"/>
      <c r="F1200" s="307"/>
      <c r="G1200" s="91" t="s">
        <v>9649</v>
      </c>
      <c r="H1200" s="91" t="s">
        <v>9650</v>
      </c>
      <c r="I1200" s="91" t="s">
        <v>9651</v>
      </c>
      <c r="J1200" s="91" t="s">
        <v>9652</v>
      </c>
      <c r="K1200" s="91" t="s">
        <v>9653</v>
      </c>
      <c r="L1200" s="91" t="s">
        <v>9654</v>
      </c>
    </row>
    <row r="1201" spans="1:12" ht="12" customHeight="1" x14ac:dyDescent="0.3">
      <c r="A1201" s="307" t="s">
        <v>9655</v>
      </c>
      <c r="B1201" s="307"/>
      <c r="C1201" s="307"/>
      <c r="D1201" s="307" t="s">
        <v>9656</v>
      </c>
      <c r="E1201" s="307"/>
      <c r="F1201" s="307"/>
      <c r="G1201" s="91" t="s">
        <v>9656</v>
      </c>
      <c r="H1201" s="91" t="s">
        <v>9657</v>
      </c>
      <c r="I1201" s="91" t="s">
        <v>9658</v>
      </c>
      <c r="J1201" s="91" t="s">
        <v>9659</v>
      </c>
      <c r="K1201" s="91" t="s">
        <v>9660</v>
      </c>
      <c r="L1201" s="91" t="s">
        <v>9661</v>
      </c>
    </row>
    <row r="1202" spans="1:12" ht="12" customHeight="1" x14ac:dyDescent="0.3">
      <c r="A1202" s="307" t="s">
        <v>9662</v>
      </c>
      <c r="B1202" s="307"/>
      <c r="C1202" s="307"/>
      <c r="D1202" s="307" t="s">
        <v>9663</v>
      </c>
      <c r="E1202" s="307"/>
      <c r="F1202" s="307"/>
      <c r="G1202" s="91" t="s">
        <v>9664</v>
      </c>
      <c r="H1202" s="91" t="s">
        <v>9665</v>
      </c>
      <c r="I1202" s="91" t="s">
        <v>9666</v>
      </c>
      <c r="J1202" s="91" t="s">
        <v>9667</v>
      </c>
      <c r="K1202" s="91" t="s">
        <v>9668</v>
      </c>
      <c r="L1202" s="91" t="s">
        <v>9669</v>
      </c>
    </row>
    <row r="1203" spans="1:12" ht="12" customHeight="1" x14ac:dyDescent="0.3">
      <c r="A1203" s="307" t="s">
        <v>9670</v>
      </c>
      <c r="B1203" s="307"/>
      <c r="C1203" s="307"/>
      <c r="D1203" s="307" t="s">
        <v>9671</v>
      </c>
      <c r="E1203" s="307"/>
      <c r="F1203" s="307"/>
      <c r="G1203" s="91" t="s">
        <v>9671</v>
      </c>
      <c r="H1203" s="91" t="s">
        <v>9672</v>
      </c>
      <c r="I1203" s="91" t="s">
        <v>9673</v>
      </c>
      <c r="J1203" s="91" t="s">
        <v>9674</v>
      </c>
      <c r="K1203" s="91" t="s">
        <v>9675</v>
      </c>
      <c r="L1203" s="91" t="s">
        <v>9676</v>
      </c>
    </row>
    <row r="1204" spans="1:12" ht="12" customHeight="1" x14ac:dyDescent="0.3">
      <c r="A1204" s="307" t="s">
        <v>9677</v>
      </c>
      <c r="B1204" s="307"/>
      <c r="C1204" s="307"/>
      <c r="D1204" s="307" t="s">
        <v>9678</v>
      </c>
      <c r="E1204" s="307"/>
      <c r="F1204" s="307"/>
      <c r="G1204" s="91" t="s">
        <v>9678</v>
      </c>
      <c r="H1204" s="91" t="s">
        <v>9679</v>
      </c>
      <c r="I1204" s="91" t="s">
        <v>9680</v>
      </c>
      <c r="J1204" s="91" t="s">
        <v>9681</v>
      </c>
      <c r="K1204" s="91" t="s">
        <v>9682</v>
      </c>
      <c r="L1204" s="91" t="s">
        <v>9683</v>
      </c>
    </row>
    <row r="1205" spans="1:12" ht="12" customHeight="1" x14ac:dyDescent="0.3">
      <c r="A1205" s="307" t="s">
        <v>9684</v>
      </c>
      <c r="B1205" s="307"/>
      <c r="C1205" s="307"/>
      <c r="D1205" s="307" t="s">
        <v>9685</v>
      </c>
      <c r="E1205" s="307"/>
      <c r="F1205" s="307"/>
      <c r="G1205" s="91" t="s">
        <v>9686</v>
      </c>
      <c r="H1205" s="91" t="s">
        <v>9687</v>
      </c>
      <c r="I1205" s="91" t="s">
        <v>9688</v>
      </c>
      <c r="J1205" s="91" t="s">
        <v>9689</v>
      </c>
      <c r="K1205" s="91" t="s">
        <v>9690</v>
      </c>
      <c r="L1205" s="91" t="s">
        <v>9691</v>
      </c>
    </row>
    <row r="1206" spans="1:12" ht="12" customHeight="1" x14ac:dyDescent="0.3">
      <c r="A1206" s="307" t="s">
        <v>9692</v>
      </c>
      <c r="B1206" s="307"/>
      <c r="C1206" s="307"/>
      <c r="D1206" s="307" t="s">
        <v>9693</v>
      </c>
      <c r="E1206" s="307"/>
      <c r="F1206" s="307"/>
      <c r="G1206" s="91" t="s">
        <v>9693</v>
      </c>
      <c r="H1206" s="91" t="s">
        <v>9694</v>
      </c>
      <c r="I1206" s="91" t="s">
        <v>9695</v>
      </c>
      <c r="J1206" s="91" t="s">
        <v>9696</v>
      </c>
      <c r="K1206" s="91" t="s">
        <v>9697</v>
      </c>
      <c r="L1206" s="91" t="s">
        <v>9698</v>
      </c>
    </row>
    <row r="1207" spans="1:12" ht="12" customHeight="1" x14ac:dyDescent="0.3">
      <c r="A1207" s="307" t="s">
        <v>9699</v>
      </c>
      <c r="B1207" s="307"/>
      <c r="C1207" s="307"/>
      <c r="D1207" s="307" t="s">
        <v>9700</v>
      </c>
      <c r="E1207" s="307"/>
      <c r="F1207" s="307"/>
      <c r="G1207" s="91" t="s">
        <v>9700</v>
      </c>
      <c r="H1207" s="91" t="s">
        <v>9701</v>
      </c>
      <c r="I1207" s="91" t="s">
        <v>9702</v>
      </c>
      <c r="J1207" s="91" t="s">
        <v>9703</v>
      </c>
      <c r="K1207" s="91" t="s">
        <v>9704</v>
      </c>
      <c r="L1207" s="91" t="s">
        <v>9705</v>
      </c>
    </row>
    <row r="1208" spans="1:12" ht="12" customHeight="1" x14ac:dyDescent="0.3">
      <c r="A1208" s="307" t="s">
        <v>9706</v>
      </c>
      <c r="B1208" s="307"/>
      <c r="C1208" s="307"/>
      <c r="D1208" s="307" t="s">
        <v>9707</v>
      </c>
      <c r="E1208" s="307"/>
      <c r="F1208" s="307"/>
      <c r="G1208" s="91" t="s">
        <v>9707</v>
      </c>
      <c r="H1208" s="91" t="s">
        <v>9708</v>
      </c>
      <c r="I1208" s="91" t="s">
        <v>9709</v>
      </c>
      <c r="J1208" s="91" t="s">
        <v>9710</v>
      </c>
      <c r="K1208" s="91" t="s">
        <v>5995</v>
      </c>
      <c r="L1208" s="91" t="s">
        <v>9711</v>
      </c>
    </row>
    <row r="1209" spans="1:12" ht="12" customHeight="1" x14ac:dyDescent="0.3">
      <c r="A1209" s="307" t="s">
        <v>9712</v>
      </c>
      <c r="B1209" s="307"/>
      <c r="C1209" s="307"/>
      <c r="D1209" s="307" t="s">
        <v>9713</v>
      </c>
      <c r="E1209" s="307"/>
      <c r="F1209" s="307"/>
      <c r="G1209" s="91" t="s">
        <v>9713</v>
      </c>
      <c r="H1209" s="91" t="s">
        <v>9714</v>
      </c>
      <c r="I1209" s="91" t="s">
        <v>9715</v>
      </c>
      <c r="J1209" s="91" t="s">
        <v>9716</v>
      </c>
      <c r="K1209" s="91" t="s">
        <v>9717</v>
      </c>
      <c r="L1209" s="91" t="s">
        <v>9718</v>
      </c>
    </row>
    <row r="1210" spans="1:12" ht="12" customHeight="1" x14ac:dyDescent="0.3">
      <c r="A1210" s="307" t="s">
        <v>9719</v>
      </c>
      <c r="B1210" s="307"/>
      <c r="C1210" s="307"/>
      <c r="D1210" s="307" t="s">
        <v>9720</v>
      </c>
      <c r="E1210" s="307"/>
      <c r="F1210" s="307"/>
      <c r="G1210" s="91" t="s">
        <v>9720</v>
      </c>
      <c r="H1210" s="91" t="s">
        <v>9721</v>
      </c>
      <c r="I1210" s="91" t="s">
        <v>9722</v>
      </c>
      <c r="J1210" s="91" t="s">
        <v>9723</v>
      </c>
      <c r="K1210" s="91" t="s">
        <v>9724</v>
      </c>
      <c r="L1210" s="91" t="s">
        <v>9725</v>
      </c>
    </row>
    <row r="1211" spans="1:12" ht="12" customHeight="1" x14ac:dyDescent="0.3">
      <c r="A1211" s="307" t="s">
        <v>9726</v>
      </c>
      <c r="B1211" s="307"/>
      <c r="C1211" s="307"/>
      <c r="D1211" s="307" t="s">
        <v>9727</v>
      </c>
      <c r="E1211" s="307"/>
      <c r="F1211" s="307"/>
      <c r="G1211" s="91" t="s">
        <v>9727</v>
      </c>
      <c r="H1211" s="91" t="s">
        <v>9728</v>
      </c>
      <c r="I1211" s="91" t="s">
        <v>9729</v>
      </c>
      <c r="J1211" s="91" t="s">
        <v>9730</v>
      </c>
      <c r="K1211" s="91" t="s">
        <v>9731</v>
      </c>
      <c r="L1211" s="91" t="s">
        <v>9732</v>
      </c>
    </row>
    <row r="1212" spans="1:12" ht="12" customHeight="1" x14ac:dyDescent="0.3">
      <c r="A1212" s="307" t="s">
        <v>9733</v>
      </c>
      <c r="B1212" s="307"/>
      <c r="C1212" s="307"/>
      <c r="D1212" s="307" t="s">
        <v>9734</v>
      </c>
      <c r="E1212" s="307"/>
      <c r="F1212" s="307"/>
      <c r="G1212" s="91" t="s">
        <v>9734</v>
      </c>
      <c r="H1212" s="91" t="s">
        <v>9735</v>
      </c>
      <c r="I1212" s="91" t="s">
        <v>9736</v>
      </c>
      <c r="J1212" s="91" t="s">
        <v>9737</v>
      </c>
      <c r="K1212" s="91" t="s">
        <v>9738</v>
      </c>
      <c r="L1212" s="91" t="s">
        <v>9739</v>
      </c>
    </row>
    <row r="1213" spans="1:12" ht="12" customHeight="1" x14ac:dyDescent="0.3">
      <c r="A1213" s="307" t="s">
        <v>9740</v>
      </c>
      <c r="B1213" s="307"/>
      <c r="C1213" s="307"/>
      <c r="D1213" s="307" t="s">
        <v>9741</v>
      </c>
      <c r="E1213" s="307"/>
      <c r="F1213" s="307"/>
      <c r="G1213" s="91" t="s">
        <v>9741</v>
      </c>
      <c r="H1213" s="91" t="s">
        <v>9742</v>
      </c>
      <c r="I1213" s="91" t="s">
        <v>9743</v>
      </c>
      <c r="J1213" s="91" t="s">
        <v>9744</v>
      </c>
      <c r="K1213" s="91" t="s">
        <v>9745</v>
      </c>
      <c r="L1213" s="91" t="s">
        <v>8822</v>
      </c>
    </row>
    <row r="1214" spans="1:12" ht="12" customHeight="1" x14ac:dyDescent="0.3">
      <c r="A1214" s="307" t="s">
        <v>9746</v>
      </c>
      <c r="B1214" s="307"/>
      <c r="C1214" s="307"/>
      <c r="D1214" s="307" t="s">
        <v>9747</v>
      </c>
      <c r="E1214" s="307"/>
      <c r="F1214" s="307"/>
      <c r="G1214" s="91" t="s">
        <v>9748</v>
      </c>
      <c r="H1214" s="91" t="s">
        <v>9749</v>
      </c>
      <c r="I1214" s="91" t="s">
        <v>9750</v>
      </c>
      <c r="J1214" s="91" t="s">
        <v>9751</v>
      </c>
      <c r="K1214" s="91" t="s">
        <v>9752</v>
      </c>
      <c r="L1214" s="91" t="s">
        <v>9753</v>
      </c>
    </row>
    <row r="1215" spans="1:12" ht="12" customHeight="1" x14ac:dyDescent="0.3">
      <c r="A1215" s="307" t="s">
        <v>9754</v>
      </c>
      <c r="B1215" s="307"/>
      <c r="C1215" s="307"/>
      <c r="D1215" s="307" t="s">
        <v>9755</v>
      </c>
      <c r="E1215" s="307"/>
      <c r="F1215" s="307"/>
      <c r="G1215" s="91" t="s">
        <v>9756</v>
      </c>
      <c r="H1215" s="91" t="s">
        <v>9757</v>
      </c>
      <c r="I1215" s="91" t="s">
        <v>9758</v>
      </c>
      <c r="J1215" s="91" t="s">
        <v>9759</v>
      </c>
      <c r="K1215" s="91" t="s">
        <v>9760</v>
      </c>
      <c r="L1215" s="91" t="s">
        <v>9761</v>
      </c>
    </row>
    <row r="1216" spans="1:12" ht="12" customHeight="1" x14ac:dyDescent="0.3">
      <c r="A1216" s="307" t="s">
        <v>9762</v>
      </c>
      <c r="B1216" s="307"/>
      <c r="C1216" s="307"/>
      <c r="D1216" s="307" t="s">
        <v>9763</v>
      </c>
      <c r="E1216" s="307"/>
      <c r="F1216" s="307"/>
      <c r="G1216" s="91" t="s">
        <v>9763</v>
      </c>
      <c r="H1216" s="91" t="s">
        <v>9764</v>
      </c>
      <c r="I1216" s="91" t="s">
        <v>9765</v>
      </c>
      <c r="J1216" s="91" t="s">
        <v>9766</v>
      </c>
      <c r="K1216" s="91" t="s">
        <v>9767</v>
      </c>
      <c r="L1216" s="91" t="s">
        <v>9768</v>
      </c>
    </row>
    <row r="1217" spans="1:12" ht="12" customHeight="1" x14ac:dyDescent="0.3">
      <c r="A1217" s="307" t="s">
        <v>9769</v>
      </c>
      <c r="B1217" s="307"/>
      <c r="C1217" s="307"/>
      <c r="D1217" s="307" t="s">
        <v>9770</v>
      </c>
      <c r="E1217" s="307"/>
      <c r="F1217" s="307"/>
      <c r="G1217" s="91" t="s">
        <v>9770</v>
      </c>
      <c r="H1217" s="91" t="s">
        <v>9771</v>
      </c>
      <c r="I1217" s="91" t="s">
        <v>9772</v>
      </c>
      <c r="J1217" s="91" t="s">
        <v>9773</v>
      </c>
      <c r="K1217" s="91" t="s">
        <v>9774</v>
      </c>
      <c r="L1217" s="91" t="s">
        <v>9775</v>
      </c>
    </row>
    <row r="1218" spans="1:12" ht="12" customHeight="1" x14ac:dyDescent="0.3">
      <c r="A1218" s="307" t="s">
        <v>9776</v>
      </c>
      <c r="B1218" s="307"/>
      <c r="C1218" s="307"/>
      <c r="D1218" s="307" t="s">
        <v>9777</v>
      </c>
      <c r="E1218" s="307"/>
      <c r="F1218" s="307"/>
      <c r="G1218" s="91" t="s">
        <v>9777</v>
      </c>
      <c r="H1218" s="91" t="s">
        <v>9778</v>
      </c>
      <c r="I1218" s="91" t="s">
        <v>7023</v>
      </c>
      <c r="J1218" s="91" t="s">
        <v>9779</v>
      </c>
      <c r="K1218" s="91" t="s">
        <v>9780</v>
      </c>
      <c r="L1218" s="91" t="s">
        <v>9781</v>
      </c>
    </row>
    <row r="1219" spans="1:12" ht="12" customHeight="1" x14ac:dyDescent="0.3">
      <c r="A1219" s="307" t="s">
        <v>9782</v>
      </c>
      <c r="B1219" s="307"/>
      <c r="C1219" s="307"/>
      <c r="D1219" s="307" t="s">
        <v>9783</v>
      </c>
      <c r="E1219" s="307"/>
      <c r="F1219" s="307"/>
      <c r="G1219" s="91" t="s">
        <v>9783</v>
      </c>
      <c r="H1219" s="91" t="s">
        <v>9784</v>
      </c>
      <c r="I1219" s="91" t="s">
        <v>9785</v>
      </c>
      <c r="J1219" s="91" t="s">
        <v>9786</v>
      </c>
      <c r="K1219" s="91" t="s">
        <v>9787</v>
      </c>
      <c r="L1219" s="91" t="s">
        <v>9788</v>
      </c>
    </row>
    <row r="1220" spans="1:12" ht="12" customHeight="1" x14ac:dyDescent="0.3">
      <c r="A1220" s="307" t="s">
        <v>9789</v>
      </c>
      <c r="B1220" s="307"/>
      <c r="C1220" s="307"/>
      <c r="D1220" s="307" t="s">
        <v>9790</v>
      </c>
      <c r="E1220" s="307"/>
      <c r="F1220" s="307"/>
      <c r="G1220" s="91" t="s">
        <v>9790</v>
      </c>
      <c r="H1220" s="91" t="s">
        <v>9791</v>
      </c>
      <c r="I1220" s="91" t="s">
        <v>9792</v>
      </c>
      <c r="J1220" s="91" t="s">
        <v>9793</v>
      </c>
      <c r="K1220" s="91" t="s">
        <v>9794</v>
      </c>
      <c r="L1220" s="91" t="s">
        <v>9795</v>
      </c>
    </row>
    <row r="1221" spans="1:12" ht="12" customHeight="1" x14ac:dyDescent="0.3">
      <c r="A1221" s="307" t="s">
        <v>9796</v>
      </c>
      <c r="B1221" s="307"/>
      <c r="C1221" s="307"/>
      <c r="D1221" s="307" t="s">
        <v>9797</v>
      </c>
      <c r="E1221" s="307"/>
      <c r="F1221" s="307"/>
      <c r="G1221" s="91" t="s">
        <v>9797</v>
      </c>
      <c r="H1221" s="91" t="s">
        <v>9798</v>
      </c>
      <c r="I1221" s="91" t="s">
        <v>9799</v>
      </c>
      <c r="J1221" s="91" t="s">
        <v>9800</v>
      </c>
      <c r="K1221" s="91" t="s">
        <v>9801</v>
      </c>
      <c r="L1221" s="91" t="s">
        <v>9802</v>
      </c>
    </row>
    <row r="1222" spans="1:12" ht="12" customHeight="1" x14ac:dyDescent="0.3">
      <c r="A1222" s="307" t="s">
        <v>9803</v>
      </c>
      <c r="B1222" s="307"/>
      <c r="C1222" s="307"/>
      <c r="D1222" s="307" t="s">
        <v>9804</v>
      </c>
      <c r="E1222" s="307"/>
      <c r="F1222" s="307"/>
      <c r="G1222" s="91" t="s">
        <v>9805</v>
      </c>
      <c r="H1222" s="91" t="s">
        <v>9806</v>
      </c>
      <c r="I1222" s="91" t="s">
        <v>9807</v>
      </c>
      <c r="J1222" s="91" t="s">
        <v>9808</v>
      </c>
      <c r="K1222" s="91" t="s">
        <v>9809</v>
      </c>
      <c r="L1222" s="91" t="s">
        <v>9810</v>
      </c>
    </row>
    <row r="1223" spans="1:12" ht="12" customHeight="1" x14ac:dyDescent="0.3">
      <c r="A1223" s="307" t="s">
        <v>9811</v>
      </c>
      <c r="B1223" s="307"/>
      <c r="C1223" s="307"/>
      <c r="D1223" s="307" t="s">
        <v>9812</v>
      </c>
      <c r="E1223" s="307"/>
      <c r="F1223" s="307"/>
      <c r="G1223" s="91" t="s">
        <v>9813</v>
      </c>
      <c r="H1223" s="91" t="s">
        <v>9814</v>
      </c>
      <c r="I1223" s="91" t="s">
        <v>9815</v>
      </c>
      <c r="J1223" s="91" t="s">
        <v>9816</v>
      </c>
      <c r="K1223" s="91" t="s">
        <v>9817</v>
      </c>
      <c r="L1223" s="91" t="s">
        <v>9818</v>
      </c>
    </row>
    <row r="1224" spans="1:12" ht="12" customHeight="1" x14ac:dyDescent="0.3">
      <c r="A1224" s="307" t="s">
        <v>9819</v>
      </c>
      <c r="B1224" s="307"/>
      <c r="C1224" s="307"/>
      <c r="D1224" s="307" t="s">
        <v>9820</v>
      </c>
      <c r="E1224" s="307"/>
      <c r="F1224" s="307"/>
      <c r="G1224" s="91" t="s">
        <v>9820</v>
      </c>
      <c r="H1224" s="91" t="s">
        <v>9821</v>
      </c>
      <c r="I1224" s="91" t="s">
        <v>9822</v>
      </c>
      <c r="J1224" s="91" t="s">
        <v>9823</v>
      </c>
      <c r="K1224" s="91" t="s">
        <v>9824</v>
      </c>
      <c r="L1224" s="91" t="s">
        <v>9825</v>
      </c>
    </row>
    <row r="1225" spans="1:12" ht="12" customHeight="1" x14ac:dyDescent="0.3">
      <c r="A1225" s="307" t="s">
        <v>9826</v>
      </c>
      <c r="B1225" s="307"/>
      <c r="C1225" s="307"/>
      <c r="D1225" s="307" t="s">
        <v>9827</v>
      </c>
      <c r="E1225" s="307"/>
      <c r="F1225" s="307"/>
      <c r="G1225" s="91" t="s">
        <v>9828</v>
      </c>
      <c r="H1225" s="91" t="s">
        <v>9829</v>
      </c>
      <c r="I1225" s="91" t="s">
        <v>9830</v>
      </c>
      <c r="J1225" s="91" t="s">
        <v>9831</v>
      </c>
      <c r="K1225" s="91" t="s">
        <v>9832</v>
      </c>
      <c r="L1225" s="91" t="s">
        <v>9833</v>
      </c>
    </row>
    <row r="1226" spans="1:12" ht="12" customHeight="1" x14ac:dyDescent="0.3">
      <c r="A1226" s="307" t="s">
        <v>9834</v>
      </c>
      <c r="B1226" s="307"/>
      <c r="C1226" s="307"/>
      <c r="D1226" s="307" t="s">
        <v>9835</v>
      </c>
      <c r="E1226" s="307"/>
      <c r="F1226" s="307"/>
      <c r="G1226" s="91" t="s">
        <v>9835</v>
      </c>
      <c r="H1226" s="91" t="s">
        <v>9836</v>
      </c>
      <c r="I1226" s="91" t="s">
        <v>9837</v>
      </c>
      <c r="J1226" s="91" t="s">
        <v>9838</v>
      </c>
      <c r="K1226" s="91" t="s">
        <v>9839</v>
      </c>
      <c r="L1226" s="91" t="s">
        <v>9840</v>
      </c>
    </row>
    <row r="1227" spans="1:12" ht="12" customHeight="1" x14ac:dyDescent="0.3">
      <c r="A1227" s="307" t="s">
        <v>9841</v>
      </c>
      <c r="B1227" s="307"/>
      <c r="C1227" s="307"/>
      <c r="D1227" s="307" t="s">
        <v>9842</v>
      </c>
      <c r="E1227" s="307"/>
      <c r="F1227" s="307"/>
      <c r="G1227" s="91" t="s">
        <v>9842</v>
      </c>
      <c r="H1227" s="91" t="s">
        <v>9843</v>
      </c>
      <c r="I1227" s="91" t="s">
        <v>9844</v>
      </c>
      <c r="J1227" s="91" t="s">
        <v>9845</v>
      </c>
      <c r="K1227" s="91" t="s">
        <v>1590</v>
      </c>
      <c r="L1227" s="91" t="s">
        <v>9846</v>
      </c>
    </row>
    <row r="1228" spans="1:12" ht="12" customHeight="1" x14ac:dyDescent="0.3">
      <c r="A1228" s="307" t="s">
        <v>9847</v>
      </c>
      <c r="B1228" s="307"/>
      <c r="C1228" s="307"/>
      <c r="D1228" s="307" t="s">
        <v>9848</v>
      </c>
      <c r="E1228" s="307"/>
      <c r="F1228" s="307"/>
      <c r="G1228" s="91" t="s">
        <v>9849</v>
      </c>
      <c r="H1228" s="91" t="s">
        <v>9850</v>
      </c>
      <c r="I1228" s="91" t="s">
        <v>9851</v>
      </c>
      <c r="J1228" s="91" t="s">
        <v>9852</v>
      </c>
      <c r="K1228" s="91" t="s">
        <v>9853</v>
      </c>
      <c r="L1228" s="91" t="s">
        <v>9854</v>
      </c>
    </row>
    <row r="1229" spans="1:12" ht="12" customHeight="1" x14ac:dyDescent="0.3">
      <c r="A1229" s="307" t="s">
        <v>9855</v>
      </c>
      <c r="B1229" s="307"/>
      <c r="C1229" s="307"/>
      <c r="D1229" s="307" t="s">
        <v>9856</v>
      </c>
      <c r="E1229" s="307"/>
      <c r="F1229" s="307"/>
      <c r="G1229" s="91" t="s">
        <v>9856</v>
      </c>
      <c r="H1229" s="91" t="s">
        <v>9857</v>
      </c>
      <c r="I1229" s="91" t="s">
        <v>9858</v>
      </c>
      <c r="J1229" s="91" t="s">
        <v>9859</v>
      </c>
      <c r="K1229" s="91" t="s">
        <v>9860</v>
      </c>
      <c r="L1229" s="91" t="s">
        <v>9861</v>
      </c>
    </row>
    <row r="1230" spans="1:12" ht="12" customHeight="1" x14ac:dyDescent="0.3">
      <c r="A1230" s="307" t="s">
        <v>9862</v>
      </c>
      <c r="B1230" s="307"/>
      <c r="C1230" s="307"/>
      <c r="D1230" s="307" t="s">
        <v>9863</v>
      </c>
      <c r="E1230" s="307"/>
      <c r="F1230" s="307"/>
      <c r="G1230" s="91" t="s">
        <v>9864</v>
      </c>
      <c r="H1230" s="91" t="s">
        <v>9865</v>
      </c>
      <c r="I1230" s="91" t="s">
        <v>9866</v>
      </c>
      <c r="J1230" s="91" t="s">
        <v>9867</v>
      </c>
      <c r="K1230" s="91" t="s">
        <v>9868</v>
      </c>
      <c r="L1230" s="91" t="s">
        <v>9869</v>
      </c>
    </row>
    <row r="1231" spans="1:12" ht="12" customHeight="1" x14ac:dyDescent="0.3">
      <c r="A1231" s="307" t="s">
        <v>9870</v>
      </c>
      <c r="B1231" s="307"/>
      <c r="C1231" s="307"/>
      <c r="D1231" s="307" t="s">
        <v>9871</v>
      </c>
      <c r="E1231" s="307"/>
      <c r="F1231" s="307"/>
      <c r="G1231" s="91" t="s">
        <v>9871</v>
      </c>
      <c r="H1231" s="91" t="s">
        <v>9872</v>
      </c>
      <c r="I1231" s="91" t="s">
        <v>9873</v>
      </c>
      <c r="J1231" s="91" t="s">
        <v>9874</v>
      </c>
      <c r="K1231" s="91" t="s">
        <v>9875</v>
      </c>
      <c r="L1231" s="91" t="s">
        <v>9876</v>
      </c>
    </row>
    <row r="1232" spans="1:12" ht="12" customHeight="1" x14ac:dyDescent="0.3">
      <c r="A1232" s="307" t="s">
        <v>9877</v>
      </c>
      <c r="B1232" s="307"/>
      <c r="C1232" s="307"/>
      <c r="D1232" s="307" t="s">
        <v>9878</v>
      </c>
      <c r="E1232" s="307"/>
      <c r="F1232" s="307"/>
      <c r="G1232" s="91" t="s">
        <v>9879</v>
      </c>
      <c r="H1232" s="91" t="s">
        <v>9880</v>
      </c>
      <c r="I1232" s="91" t="s">
        <v>9881</v>
      </c>
      <c r="J1232" s="91" t="s">
        <v>9882</v>
      </c>
      <c r="K1232" s="91" t="s">
        <v>9883</v>
      </c>
      <c r="L1232" s="91" t="s">
        <v>9884</v>
      </c>
    </row>
    <row r="1233" spans="1:12" ht="12" customHeight="1" x14ac:dyDescent="0.3">
      <c r="A1233" s="307" t="s">
        <v>9885</v>
      </c>
      <c r="B1233" s="307"/>
      <c r="C1233" s="307"/>
      <c r="D1233" s="307" t="s">
        <v>1731</v>
      </c>
      <c r="E1233" s="307"/>
      <c r="F1233" s="307"/>
      <c r="G1233" s="91" t="s">
        <v>1731</v>
      </c>
      <c r="H1233" s="91" t="s">
        <v>5594</v>
      </c>
      <c r="I1233" s="91" t="s">
        <v>8062</v>
      </c>
      <c r="J1233" s="91" t="s">
        <v>9886</v>
      </c>
      <c r="K1233" s="91" t="s">
        <v>9887</v>
      </c>
      <c r="L1233" s="91" t="s">
        <v>9888</v>
      </c>
    </row>
    <row r="1234" spans="1:12" ht="12" customHeight="1" x14ac:dyDescent="0.3">
      <c r="A1234" s="307" t="s">
        <v>9889</v>
      </c>
      <c r="B1234" s="307"/>
      <c r="C1234" s="307"/>
      <c r="D1234" s="307" t="s">
        <v>9890</v>
      </c>
      <c r="E1234" s="307"/>
      <c r="F1234" s="307"/>
      <c r="G1234" s="91" t="s">
        <v>9891</v>
      </c>
      <c r="H1234" s="91" t="s">
        <v>9892</v>
      </c>
      <c r="I1234" s="91" t="s">
        <v>9893</v>
      </c>
      <c r="J1234" s="91" t="s">
        <v>9894</v>
      </c>
      <c r="K1234" s="91" t="s">
        <v>9895</v>
      </c>
      <c r="L1234" s="91" t="s">
        <v>9896</v>
      </c>
    </row>
    <row r="1235" spans="1:12" ht="12" customHeight="1" x14ac:dyDescent="0.3">
      <c r="A1235" s="307" t="s">
        <v>9897</v>
      </c>
      <c r="B1235" s="307"/>
      <c r="C1235" s="307"/>
      <c r="D1235" s="307" t="s">
        <v>9898</v>
      </c>
      <c r="E1235" s="307"/>
      <c r="F1235" s="307"/>
      <c r="G1235" s="91" t="s">
        <v>9899</v>
      </c>
      <c r="H1235" s="91" t="s">
        <v>9900</v>
      </c>
      <c r="I1235" s="91" t="s">
        <v>9901</v>
      </c>
      <c r="J1235" s="91" t="s">
        <v>9902</v>
      </c>
      <c r="K1235" s="91" t="s">
        <v>9903</v>
      </c>
      <c r="L1235" s="91" t="s">
        <v>9904</v>
      </c>
    </row>
    <row r="1236" spans="1:12" ht="12" customHeight="1" x14ac:dyDescent="0.3">
      <c r="A1236" s="307" t="s">
        <v>9905</v>
      </c>
      <c r="B1236" s="307"/>
      <c r="C1236" s="307"/>
      <c r="D1236" s="307" t="s">
        <v>9906</v>
      </c>
      <c r="E1236" s="307"/>
      <c r="F1236" s="307"/>
      <c r="G1236" s="91" t="s">
        <v>9907</v>
      </c>
      <c r="H1236" s="91" t="s">
        <v>9908</v>
      </c>
      <c r="I1236" s="91" t="s">
        <v>9909</v>
      </c>
      <c r="J1236" s="91" t="s">
        <v>9910</v>
      </c>
      <c r="K1236" s="91" t="s">
        <v>9911</v>
      </c>
      <c r="L1236" s="91" t="s">
        <v>9912</v>
      </c>
    </row>
    <row r="1237" spans="1:12" ht="12" customHeight="1" x14ac:dyDescent="0.3">
      <c r="A1237" s="307" t="s">
        <v>9913</v>
      </c>
      <c r="B1237" s="307"/>
      <c r="C1237" s="307"/>
      <c r="D1237" s="307" t="s">
        <v>9914</v>
      </c>
      <c r="E1237" s="307"/>
      <c r="F1237" s="307"/>
      <c r="G1237" s="91" t="s">
        <v>9915</v>
      </c>
      <c r="H1237" s="91" t="s">
        <v>9916</v>
      </c>
      <c r="I1237" s="91" t="s">
        <v>9917</v>
      </c>
      <c r="J1237" s="91" t="s">
        <v>9918</v>
      </c>
      <c r="K1237" s="91" t="s">
        <v>9919</v>
      </c>
      <c r="L1237" s="91" t="s">
        <v>9920</v>
      </c>
    </row>
    <row r="1238" spans="1:12" ht="12" customHeight="1" x14ac:dyDescent="0.3">
      <c r="A1238" s="307" t="s">
        <v>9921</v>
      </c>
      <c r="B1238" s="307"/>
      <c r="C1238" s="307"/>
      <c r="D1238" s="307" t="s">
        <v>9922</v>
      </c>
      <c r="E1238" s="307"/>
      <c r="F1238" s="307"/>
      <c r="G1238" s="91" t="s">
        <v>9922</v>
      </c>
      <c r="H1238" s="91" t="s">
        <v>9923</v>
      </c>
      <c r="I1238" s="91" t="s">
        <v>9924</v>
      </c>
      <c r="J1238" s="91" t="s">
        <v>9925</v>
      </c>
      <c r="K1238" s="91" t="s">
        <v>9926</v>
      </c>
      <c r="L1238" s="91" t="s">
        <v>9927</v>
      </c>
    </row>
    <row r="1239" spans="1:12" ht="12" customHeight="1" x14ac:dyDescent="0.3">
      <c r="A1239" s="307" t="s">
        <v>9928</v>
      </c>
      <c r="B1239" s="307"/>
      <c r="C1239" s="307"/>
      <c r="D1239" s="307" t="s">
        <v>4703</v>
      </c>
      <c r="E1239" s="307"/>
      <c r="F1239" s="307"/>
      <c r="G1239" s="91" t="s">
        <v>4703</v>
      </c>
      <c r="H1239" s="91" t="s">
        <v>9929</v>
      </c>
      <c r="I1239" s="91" t="s">
        <v>9930</v>
      </c>
      <c r="J1239" s="91" t="s">
        <v>9931</v>
      </c>
      <c r="K1239" s="91" t="s">
        <v>9932</v>
      </c>
      <c r="L1239" s="91" t="s">
        <v>9933</v>
      </c>
    </row>
    <row r="1240" spans="1:12" ht="12" customHeight="1" x14ac:dyDescent="0.3">
      <c r="A1240" s="307" t="s">
        <v>9934</v>
      </c>
      <c r="B1240" s="307"/>
      <c r="C1240" s="307"/>
      <c r="D1240" s="307" t="s">
        <v>9935</v>
      </c>
      <c r="E1240" s="307"/>
      <c r="F1240" s="307"/>
      <c r="G1240" s="91" t="s">
        <v>9935</v>
      </c>
      <c r="H1240" s="91" t="s">
        <v>9936</v>
      </c>
      <c r="I1240" s="91" t="s">
        <v>9937</v>
      </c>
      <c r="J1240" s="91" t="s">
        <v>9938</v>
      </c>
      <c r="K1240" s="91" t="s">
        <v>9939</v>
      </c>
      <c r="L1240" s="91" t="s">
        <v>9940</v>
      </c>
    </row>
    <row r="1241" spans="1:12" ht="12" customHeight="1" x14ac:dyDescent="0.3">
      <c r="A1241" s="307" t="s">
        <v>9941</v>
      </c>
      <c r="B1241" s="307"/>
      <c r="C1241" s="307"/>
      <c r="D1241" s="307" t="s">
        <v>9942</v>
      </c>
      <c r="E1241" s="307"/>
      <c r="F1241" s="307"/>
      <c r="G1241" s="91" t="s">
        <v>9942</v>
      </c>
      <c r="H1241" s="91" t="s">
        <v>9943</v>
      </c>
      <c r="I1241" s="91" t="s">
        <v>9944</v>
      </c>
      <c r="J1241" s="91" t="s">
        <v>9945</v>
      </c>
      <c r="K1241" s="91" t="s">
        <v>9946</v>
      </c>
      <c r="L1241" s="91" t="s">
        <v>9947</v>
      </c>
    </row>
    <row r="1242" spans="1:12" ht="12" customHeight="1" x14ac:dyDescent="0.3">
      <c r="A1242" s="307" t="s">
        <v>9948</v>
      </c>
      <c r="B1242" s="307"/>
      <c r="C1242" s="307"/>
      <c r="D1242" s="307" t="s">
        <v>9949</v>
      </c>
      <c r="E1242" s="307"/>
      <c r="F1242" s="307"/>
      <c r="G1242" s="91" t="s">
        <v>9949</v>
      </c>
      <c r="H1242" s="91" t="s">
        <v>9950</v>
      </c>
      <c r="I1242" s="91" t="s">
        <v>9951</v>
      </c>
      <c r="J1242" s="91" t="s">
        <v>9952</v>
      </c>
      <c r="K1242" s="91" t="s">
        <v>9953</v>
      </c>
      <c r="L1242" s="91" t="s">
        <v>9954</v>
      </c>
    </row>
    <row r="1243" spans="1:12" ht="12" customHeight="1" x14ac:dyDescent="0.3">
      <c r="A1243" s="307" t="s">
        <v>9955</v>
      </c>
      <c r="B1243" s="307"/>
      <c r="C1243" s="307"/>
      <c r="D1243" s="307" t="s">
        <v>9956</v>
      </c>
      <c r="E1243" s="307"/>
      <c r="F1243" s="307"/>
      <c r="G1243" s="91" t="s">
        <v>9956</v>
      </c>
      <c r="H1243" s="91" t="s">
        <v>9957</v>
      </c>
      <c r="I1243" s="91" t="s">
        <v>9958</v>
      </c>
      <c r="J1243" s="91" t="s">
        <v>9959</v>
      </c>
      <c r="K1243" s="91" t="s">
        <v>3313</v>
      </c>
      <c r="L1243" s="91" t="s">
        <v>9960</v>
      </c>
    </row>
    <row r="1244" spans="1:12" ht="12" customHeight="1" x14ac:dyDescent="0.3">
      <c r="A1244" s="307" t="s">
        <v>9961</v>
      </c>
      <c r="B1244" s="307"/>
      <c r="C1244" s="307"/>
      <c r="D1244" s="307" t="s">
        <v>9962</v>
      </c>
      <c r="E1244" s="307"/>
      <c r="F1244" s="307"/>
      <c r="G1244" s="91" t="s">
        <v>9962</v>
      </c>
      <c r="H1244" s="91" t="s">
        <v>3907</v>
      </c>
      <c r="I1244" s="91" t="s">
        <v>5163</v>
      </c>
      <c r="J1244" s="91" t="s">
        <v>9963</v>
      </c>
      <c r="K1244" s="91" t="s">
        <v>9964</v>
      </c>
      <c r="L1244" s="91" t="s">
        <v>9965</v>
      </c>
    </row>
    <row r="1245" spans="1:12" ht="12" customHeight="1" x14ac:dyDescent="0.3">
      <c r="A1245" s="307" t="s">
        <v>9966</v>
      </c>
      <c r="B1245" s="307"/>
      <c r="C1245" s="307"/>
      <c r="D1245" s="307" t="s">
        <v>9967</v>
      </c>
      <c r="E1245" s="307"/>
      <c r="F1245" s="307"/>
      <c r="G1245" s="91" t="s">
        <v>9968</v>
      </c>
      <c r="H1245" s="91" t="s">
        <v>9969</v>
      </c>
      <c r="I1245" s="91" t="s">
        <v>9970</v>
      </c>
      <c r="J1245" s="91" t="s">
        <v>9971</v>
      </c>
      <c r="K1245" s="91" t="s">
        <v>9972</v>
      </c>
      <c r="L1245" s="91" t="s">
        <v>9973</v>
      </c>
    </row>
    <row r="1246" spans="1:12" ht="12" customHeight="1" x14ac:dyDescent="0.3">
      <c r="A1246" s="307" t="s">
        <v>9974</v>
      </c>
      <c r="B1246" s="307"/>
      <c r="C1246" s="307"/>
      <c r="D1246" s="307" t="s">
        <v>9975</v>
      </c>
      <c r="E1246" s="307"/>
      <c r="F1246" s="307"/>
      <c r="G1246" s="91" t="s">
        <v>9975</v>
      </c>
      <c r="H1246" s="91" t="s">
        <v>9976</v>
      </c>
      <c r="I1246" s="91" t="s">
        <v>9977</v>
      </c>
      <c r="J1246" s="91" t="s">
        <v>9978</v>
      </c>
      <c r="K1246" s="91" t="s">
        <v>9979</v>
      </c>
      <c r="L1246" s="91" t="s">
        <v>9980</v>
      </c>
    </row>
    <row r="1247" spans="1:12" ht="12" customHeight="1" x14ac:dyDescent="0.3">
      <c r="A1247" s="307" t="s">
        <v>9981</v>
      </c>
      <c r="B1247" s="307"/>
      <c r="C1247" s="307"/>
      <c r="D1247" s="307" t="s">
        <v>9982</v>
      </c>
      <c r="E1247" s="307"/>
      <c r="F1247" s="307"/>
      <c r="G1247" s="91" t="s">
        <v>9982</v>
      </c>
      <c r="H1247" s="91" t="s">
        <v>9983</v>
      </c>
      <c r="I1247" s="91" t="s">
        <v>9984</v>
      </c>
      <c r="J1247" s="91" t="s">
        <v>9985</v>
      </c>
      <c r="K1247" s="91" t="s">
        <v>9986</v>
      </c>
      <c r="L1247" s="91" t="s">
        <v>9987</v>
      </c>
    </row>
    <row r="1248" spans="1:12" ht="12" customHeight="1" x14ac:dyDescent="0.3">
      <c r="A1248" s="307" t="s">
        <v>9988</v>
      </c>
      <c r="B1248" s="307"/>
      <c r="C1248" s="307"/>
      <c r="D1248" s="307" t="s">
        <v>9989</v>
      </c>
      <c r="E1248" s="307"/>
      <c r="F1248" s="307"/>
      <c r="G1248" s="91" t="s">
        <v>9990</v>
      </c>
      <c r="H1248" s="91" t="s">
        <v>9991</v>
      </c>
      <c r="I1248" s="91" t="s">
        <v>9992</v>
      </c>
      <c r="J1248" s="91" t="s">
        <v>9993</v>
      </c>
      <c r="K1248" s="91" t="s">
        <v>9994</v>
      </c>
      <c r="L1248" s="91" t="s">
        <v>9995</v>
      </c>
    </row>
    <row r="1249" spans="1:12" ht="12" customHeight="1" x14ac:dyDescent="0.3">
      <c r="A1249" s="307" t="s">
        <v>9996</v>
      </c>
      <c r="B1249" s="307"/>
      <c r="C1249" s="307"/>
      <c r="D1249" s="307" t="s">
        <v>9997</v>
      </c>
      <c r="E1249" s="307"/>
      <c r="F1249" s="307"/>
      <c r="G1249" s="91" t="s">
        <v>9997</v>
      </c>
      <c r="H1249" s="91" t="s">
        <v>9998</v>
      </c>
      <c r="I1249" s="91" t="s">
        <v>9999</v>
      </c>
      <c r="J1249" s="91" t="s">
        <v>10000</v>
      </c>
      <c r="K1249" s="91" t="s">
        <v>10001</v>
      </c>
      <c r="L1249" s="91" t="s">
        <v>10002</v>
      </c>
    </row>
    <row r="1250" spans="1:12" ht="12" customHeight="1" x14ac:dyDescent="0.3">
      <c r="A1250" s="307" t="s">
        <v>10003</v>
      </c>
      <c r="B1250" s="307"/>
      <c r="C1250" s="307"/>
      <c r="D1250" s="307" t="s">
        <v>10004</v>
      </c>
      <c r="E1250" s="307"/>
      <c r="F1250" s="307"/>
      <c r="G1250" s="91" t="s">
        <v>10005</v>
      </c>
      <c r="H1250" s="91" t="s">
        <v>10006</v>
      </c>
      <c r="I1250" s="91" t="s">
        <v>10007</v>
      </c>
      <c r="J1250" s="91" t="s">
        <v>10008</v>
      </c>
      <c r="K1250" s="91" t="s">
        <v>10009</v>
      </c>
      <c r="L1250" s="91" t="s">
        <v>10010</v>
      </c>
    </row>
    <row r="1251" spans="1:12" ht="12" customHeight="1" x14ac:dyDescent="0.3">
      <c r="A1251" s="307" t="s">
        <v>10011</v>
      </c>
      <c r="B1251" s="307"/>
      <c r="C1251" s="307"/>
      <c r="D1251" s="307" t="s">
        <v>10012</v>
      </c>
      <c r="E1251" s="307"/>
      <c r="F1251" s="307"/>
      <c r="G1251" s="91" t="s">
        <v>10013</v>
      </c>
      <c r="H1251" s="91" t="s">
        <v>3261</v>
      </c>
      <c r="I1251" s="91" t="s">
        <v>10014</v>
      </c>
      <c r="J1251" s="91" t="s">
        <v>10015</v>
      </c>
      <c r="K1251" s="91" t="s">
        <v>10016</v>
      </c>
      <c r="L1251" s="91" t="s">
        <v>10017</v>
      </c>
    </row>
    <row r="1252" spans="1:12" ht="12" customHeight="1" x14ac:dyDescent="0.3">
      <c r="A1252" s="307" t="s">
        <v>10018</v>
      </c>
      <c r="B1252" s="307"/>
      <c r="C1252" s="307"/>
      <c r="D1252" s="307" t="s">
        <v>10019</v>
      </c>
      <c r="E1252" s="307"/>
      <c r="F1252" s="307"/>
      <c r="G1252" s="91" t="s">
        <v>10019</v>
      </c>
      <c r="H1252" s="91" t="s">
        <v>6780</v>
      </c>
      <c r="I1252" s="91" t="s">
        <v>7830</v>
      </c>
      <c r="J1252" s="91" t="s">
        <v>10020</v>
      </c>
      <c r="K1252" s="91" t="s">
        <v>1414</v>
      </c>
      <c r="L1252" s="91" t="s">
        <v>2519</v>
      </c>
    </row>
    <row r="1253" spans="1:12" ht="12" customHeight="1" x14ac:dyDescent="0.3">
      <c r="A1253" s="307" t="s">
        <v>10021</v>
      </c>
      <c r="B1253" s="307"/>
      <c r="C1253" s="307"/>
      <c r="D1253" s="307" t="s">
        <v>10022</v>
      </c>
      <c r="E1253" s="307"/>
      <c r="F1253" s="307"/>
      <c r="G1253" s="91" t="s">
        <v>10023</v>
      </c>
      <c r="H1253" s="91" t="s">
        <v>6434</v>
      </c>
      <c r="I1253" s="91" t="s">
        <v>10024</v>
      </c>
      <c r="J1253" s="91" t="s">
        <v>10025</v>
      </c>
      <c r="K1253" s="91" t="s">
        <v>9112</v>
      </c>
      <c r="L1253" s="91" t="s">
        <v>10026</v>
      </c>
    </row>
    <row r="1254" spans="1:12" ht="12" customHeight="1" x14ac:dyDescent="0.3">
      <c r="A1254" s="307" t="s">
        <v>10027</v>
      </c>
      <c r="B1254" s="307"/>
      <c r="C1254" s="307"/>
      <c r="D1254" s="307" t="s">
        <v>10028</v>
      </c>
      <c r="E1254" s="307"/>
      <c r="F1254" s="307"/>
      <c r="G1254" s="91" t="s">
        <v>10029</v>
      </c>
      <c r="H1254" s="91" t="s">
        <v>10030</v>
      </c>
      <c r="I1254" s="91" t="s">
        <v>10031</v>
      </c>
      <c r="J1254" s="91" t="s">
        <v>10032</v>
      </c>
      <c r="K1254" s="91" t="s">
        <v>10033</v>
      </c>
      <c r="L1254" s="91" t="s">
        <v>10034</v>
      </c>
    </row>
    <row r="1255" spans="1:12" ht="12" customHeight="1" x14ac:dyDescent="0.3">
      <c r="A1255" s="307" t="s">
        <v>10035</v>
      </c>
      <c r="B1255" s="307"/>
      <c r="C1255" s="307"/>
      <c r="D1255" s="307" t="s">
        <v>10036</v>
      </c>
      <c r="E1255" s="307"/>
      <c r="F1255" s="307"/>
      <c r="G1255" s="91" t="s">
        <v>10036</v>
      </c>
      <c r="H1255" s="91" t="s">
        <v>10037</v>
      </c>
      <c r="I1255" s="91" t="s">
        <v>10038</v>
      </c>
      <c r="J1255" s="91" t="s">
        <v>10039</v>
      </c>
      <c r="K1255" s="91" t="s">
        <v>10040</v>
      </c>
      <c r="L1255" s="91" t="s">
        <v>10041</v>
      </c>
    </row>
    <row r="1256" spans="1:12" ht="12" customHeight="1" x14ac:dyDescent="0.3">
      <c r="A1256" s="307" t="s">
        <v>10042</v>
      </c>
      <c r="B1256" s="307"/>
      <c r="C1256" s="307"/>
      <c r="D1256" s="307" t="s">
        <v>10043</v>
      </c>
      <c r="E1256" s="307"/>
      <c r="F1256" s="307"/>
      <c r="G1256" s="91" t="s">
        <v>10043</v>
      </c>
      <c r="H1256" s="91" t="s">
        <v>10044</v>
      </c>
      <c r="I1256" s="91" t="s">
        <v>10045</v>
      </c>
      <c r="J1256" s="91" t="s">
        <v>10046</v>
      </c>
      <c r="K1256" s="91" t="s">
        <v>10047</v>
      </c>
      <c r="L1256" s="91" t="s">
        <v>10048</v>
      </c>
    </row>
    <row r="1257" spans="1:12" ht="12" customHeight="1" x14ac:dyDescent="0.3">
      <c r="A1257" s="307" t="s">
        <v>10049</v>
      </c>
      <c r="B1257" s="307"/>
      <c r="C1257" s="307"/>
      <c r="D1257" s="307" t="s">
        <v>10050</v>
      </c>
      <c r="E1257" s="307"/>
      <c r="F1257" s="307"/>
      <c r="G1257" s="91" t="s">
        <v>10050</v>
      </c>
      <c r="H1257" s="91" t="s">
        <v>10051</v>
      </c>
      <c r="I1257" s="91" t="s">
        <v>10052</v>
      </c>
      <c r="J1257" s="91" t="s">
        <v>10053</v>
      </c>
      <c r="K1257" s="91" t="s">
        <v>10054</v>
      </c>
      <c r="L1257" s="91" t="s">
        <v>10055</v>
      </c>
    </row>
    <row r="1258" spans="1:12" ht="12" customHeight="1" x14ac:dyDescent="0.3">
      <c r="A1258" s="307" t="s">
        <v>10056</v>
      </c>
      <c r="B1258" s="307"/>
      <c r="C1258" s="307"/>
      <c r="D1258" s="307" t="s">
        <v>5817</v>
      </c>
      <c r="E1258" s="307"/>
      <c r="F1258" s="307"/>
      <c r="G1258" s="91" t="s">
        <v>5817</v>
      </c>
      <c r="H1258" s="91" t="s">
        <v>10057</v>
      </c>
      <c r="I1258" s="91" t="s">
        <v>10058</v>
      </c>
      <c r="J1258" s="91" t="s">
        <v>10059</v>
      </c>
      <c r="K1258" s="91" t="s">
        <v>10060</v>
      </c>
      <c r="L1258" s="91" t="s">
        <v>10061</v>
      </c>
    </row>
    <row r="1259" spans="1:12" ht="12" customHeight="1" x14ac:dyDescent="0.3">
      <c r="A1259" s="307" t="s">
        <v>10062</v>
      </c>
      <c r="B1259" s="307"/>
      <c r="C1259" s="307"/>
      <c r="D1259" s="307" t="s">
        <v>10063</v>
      </c>
      <c r="E1259" s="307"/>
      <c r="F1259" s="307"/>
      <c r="G1259" s="91" t="s">
        <v>10063</v>
      </c>
      <c r="H1259" s="91" t="s">
        <v>10064</v>
      </c>
      <c r="I1259" s="91" t="s">
        <v>10065</v>
      </c>
      <c r="J1259" s="91" t="s">
        <v>10066</v>
      </c>
      <c r="K1259" s="91" t="s">
        <v>10067</v>
      </c>
      <c r="L1259" s="91" t="s">
        <v>10068</v>
      </c>
    </row>
    <row r="1260" spans="1:12" ht="12" customHeight="1" x14ac:dyDescent="0.3">
      <c r="A1260" s="307" t="s">
        <v>10069</v>
      </c>
      <c r="B1260" s="307"/>
      <c r="C1260" s="307"/>
      <c r="D1260" s="307" t="s">
        <v>10070</v>
      </c>
      <c r="E1260" s="307"/>
      <c r="F1260" s="307"/>
      <c r="G1260" s="91" t="s">
        <v>10070</v>
      </c>
      <c r="H1260" s="91" t="s">
        <v>9772</v>
      </c>
      <c r="I1260" s="91" t="s">
        <v>10071</v>
      </c>
      <c r="J1260" s="91" t="s">
        <v>10072</v>
      </c>
      <c r="K1260" s="91" t="s">
        <v>10073</v>
      </c>
      <c r="L1260" s="91" t="s">
        <v>10074</v>
      </c>
    </row>
    <row r="1261" spans="1:12" ht="12" customHeight="1" x14ac:dyDescent="0.3">
      <c r="A1261" s="307" t="s">
        <v>10075</v>
      </c>
      <c r="B1261" s="307"/>
      <c r="C1261" s="307"/>
      <c r="D1261" s="307" t="s">
        <v>9636</v>
      </c>
      <c r="E1261" s="307"/>
      <c r="F1261" s="307"/>
      <c r="G1261" s="91" t="s">
        <v>9636</v>
      </c>
      <c r="H1261" s="91" t="s">
        <v>10076</v>
      </c>
      <c r="I1261" s="91" t="s">
        <v>8024</v>
      </c>
      <c r="J1261" s="91" t="s">
        <v>10077</v>
      </c>
      <c r="K1261" s="91" t="s">
        <v>10078</v>
      </c>
      <c r="L1261" s="91" t="s">
        <v>10079</v>
      </c>
    </row>
    <row r="1262" spans="1:12" ht="12" customHeight="1" x14ac:dyDescent="0.3">
      <c r="A1262" s="307" t="s">
        <v>10080</v>
      </c>
      <c r="B1262" s="307"/>
      <c r="C1262" s="307"/>
      <c r="D1262" s="307" t="s">
        <v>10081</v>
      </c>
      <c r="E1262" s="307"/>
      <c r="F1262" s="307"/>
      <c r="G1262" s="91" t="s">
        <v>10081</v>
      </c>
      <c r="H1262" s="91" t="s">
        <v>10082</v>
      </c>
      <c r="I1262" s="91" t="s">
        <v>10083</v>
      </c>
      <c r="J1262" s="91" t="s">
        <v>10084</v>
      </c>
      <c r="K1262" s="91" t="s">
        <v>10085</v>
      </c>
      <c r="L1262" s="91" t="s">
        <v>10086</v>
      </c>
    </row>
    <row r="1263" spans="1:12" ht="12" customHeight="1" x14ac:dyDescent="0.3">
      <c r="A1263" s="307" t="s">
        <v>10087</v>
      </c>
      <c r="B1263" s="307"/>
      <c r="C1263" s="307"/>
      <c r="D1263" s="307" t="s">
        <v>10088</v>
      </c>
      <c r="E1263" s="307"/>
      <c r="F1263" s="307"/>
      <c r="G1263" s="91" t="s">
        <v>10088</v>
      </c>
      <c r="H1263" s="91" t="s">
        <v>10089</v>
      </c>
      <c r="I1263" s="91" t="s">
        <v>10090</v>
      </c>
      <c r="J1263" s="91" t="s">
        <v>10091</v>
      </c>
      <c r="K1263" s="91" t="s">
        <v>10092</v>
      </c>
      <c r="L1263" s="91" t="s">
        <v>2522</v>
      </c>
    </row>
    <row r="1264" spans="1:12" ht="12" customHeight="1" x14ac:dyDescent="0.3">
      <c r="A1264" s="307" t="s">
        <v>10093</v>
      </c>
      <c r="B1264" s="307"/>
      <c r="C1264" s="307"/>
      <c r="D1264" s="307" t="s">
        <v>2472</v>
      </c>
      <c r="E1264" s="307"/>
      <c r="F1264" s="307"/>
      <c r="G1264" s="91" t="s">
        <v>2472</v>
      </c>
      <c r="H1264" s="91" t="s">
        <v>10094</v>
      </c>
      <c r="I1264" s="91" t="s">
        <v>10095</v>
      </c>
      <c r="J1264" s="91" t="s">
        <v>10096</v>
      </c>
      <c r="K1264" s="91" t="s">
        <v>10097</v>
      </c>
      <c r="L1264" s="91" t="s">
        <v>10098</v>
      </c>
    </row>
    <row r="1265" spans="1:12" ht="12" customHeight="1" x14ac:dyDescent="0.3">
      <c r="A1265" s="307" t="s">
        <v>10099</v>
      </c>
      <c r="B1265" s="307"/>
      <c r="C1265" s="307"/>
      <c r="D1265" s="307" t="s">
        <v>10100</v>
      </c>
      <c r="E1265" s="307"/>
      <c r="F1265" s="307"/>
      <c r="G1265" s="91" t="s">
        <v>10100</v>
      </c>
      <c r="H1265" s="91" t="s">
        <v>10101</v>
      </c>
      <c r="I1265" s="91" t="s">
        <v>10102</v>
      </c>
      <c r="J1265" s="91" t="s">
        <v>10103</v>
      </c>
      <c r="K1265" s="91" t="s">
        <v>10104</v>
      </c>
      <c r="L1265" s="91" t="s">
        <v>10105</v>
      </c>
    </row>
    <row r="1266" spans="1:12" ht="12" customHeight="1" x14ac:dyDescent="0.3">
      <c r="A1266" s="307" t="s">
        <v>10106</v>
      </c>
      <c r="B1266" s="307"/>
      <c r="C1266" s="307"/>
      <c r="D1266" s="307" t="s">
        <v>10107</v>
      </c>
      <c r="E1266" s="307"/>
      <c r="F1266" s="307"/>
      <c r="G1266" s="91" t="s">
        <v>10107</v>
      </c>
      <c r="H1266" s="91" t="s">
        <v>10108</v>
      </c>
      <c r="I1266" s="91" t="s">
        <v>10109</v>
      </c>
      <c r="J1266" s="91" t="s">
        <v>10110</v>
      </c>
      <c r="K1266" s="91" t="s">
        <v>10111</v>
      </c>
      <c r="L1266" s="91" t="s">
        <v>10112</v>
      </c>
    </row>
    <row r="1267" spans="1:12" ht="12" customHeight="1" x14ac:dyDescent="0.3">
      <c r="A1267" s="307" t="s">
        <v>10113</v>
      </c>
      <c r="B1267" s="307"/>
      <c r="C1267" s="307"/>
      <c r="D1267" s="307" t="s">
        <v>10114</v>
      </c>
      <c r="E1267" s="307"/>
      <c r="F1267" s="307"/>
      <c r="G1267" s="91" t="s">
        <v>10114</v>
      </c>
      <c r="H1267" s="91" t="s">
        <v>10115</v>
      </c>
      <c r="I1267" s="91" t="s">
        <v>10116</v>
      </c>
      <c r="J1267" s="91" t="s">
        <v>10117</v>
      </c>
      <c r="K1267" s="91" t="s">
        <v>10118</v>
      </c>
      <c r="L1267" s="91" t="s">
        <v>10119</v>
      </c>
    </row>
    <row r="1268" spans="1:12" ht="12" customHeight="1" x14ac:dyDescent="0.3">
      <c r="A1268" s="307" t="s">
        <v>10120</v>
      </c>
      <c r="B1268" s="307"/>
      <c r="C1268" s="307"/>
      <c r="D1268" s="307" t="s">
        <v>10121</v>
      </c>
      <c r="E1268" s="307"/>
      <c r="F1268" s="307"/>
      <c r="G1268" s="91" t="s">
        <v>10121</v>
      </c>
      <c r="H1268" s="91" t="s">
        <v>10122</v>
      </c>
      <c r="I1268" s="91" t="s">
        <v>8606</v>
      </c>
      <c r="J1268" s="91" t="s">
        <v>8607</v>
      </c>
      <c r="K1268" s="91" t="s">
        <v>10123</v>
      </c>
      <c r="L1268" s="91" t="s">
        <v>10124</v>
      </c>
    </row>
    <row r="1269" spans="1:12" ht="12" customHeight="1" x14ac:dyDescent="0.3">
      <c r="A1269" s="307" t="s">
        <v>10125</v>
      </c>
      <c r="B1269" s="307"/>
      <c r="C1269" s="307"/>
      <c r="D1269" s="307" t="s">
        <v>10126</v>
      </c>
      <c r="E1269" s="307"/>
      <c r="F1269" s="307"/>
      <c r="G1269" s="91" t="s">
        <v>10126</v>
      </c>
      <c r="H1269" s="91" t="s">
        <v>10127</v>
      </c>
      <c r="I1269" s="91" t="s">
        <v>10128</v>
      </c>
      <c r="J1269" s="91" t="s">
        <v>10129</v>
      </c>
      <c r="K1269" s="91" t="s">
        <v>10130</v>
      </c>
      <c r="L1269" s="91" t="s">
        <v>10131</v>
      </c>
    </row>
    <row r="1270" spans="1:12" ht="12" customHeight="1" x14ac:dyDescent="0.3">
      <c r="A1270" s="307" t="s">
        <v>10132</v>
      </c>
      <c r="B1270" s="307"/>
      <c r="C1270" s="307"/>
      <c r="D1270" s="307" t="s">
        <v>10133</v>
      </c>
      <c r="E1270" s="307"/>
      <c r="F1270" s="307"/>
      <c r="G1270" s="91" t="s">
        <v>10134</v>
      </c>
      <c r="H1270" s="91" t="s">
        <v>10135</v>
      </c>
      <c r="I1270" s="91" t="s">
        <v>10136</v>
      </c>
      <c r="J1270" s="91" t="s">
        <v>10137</v>
      </c>
      <c r="K1270" s="91" t="s">
        <v>10138</v>
      </c>
      <c r="L1270" s="91" t="s">
        <v>10139</v>
      </c>
    </row>
    <row r="1271" spans="1:12" ht="12" customHeight="1" x14ac:dyDescent="0.3">
      <c r="A1271" s="307" t="s">
        <v>10140</v>
      </c>
      <c r="B1271" s="307"/>
      <c r="C1271" s="307"/>
      <c r="D1271" s="307" t="s">
        <v>10141</v>
      </c>
      <c r="E1271" s="307"/>
      <c r="F1271" s="307"/>
      <c r="G1271" s="91" t="s">
        <v>10141</v>
      </c>
      <c r="H1271" s="91" t="s">
        <v>10142</v>
      </c>
      <c r="I1271" s="91" t="s">
        <v>10143</v>
      </c>
      <c r="J1271" s="91" t="s">
        <v>10144</v>
      </c>
      <c r="K1271" s="91" t="s">
        <v>10145</v>
      </c>
      <c r="L1271" s="91" t="s">
        <v>10146</v>
      </c>
    </row>
    <row r="1272" spans="1:12" ht="12" customHeight="1" x14ac:dyDescent="0.3">
      <c r="A1272" s="307" t="s">
        <v>10147</v>
      </c>
      <c r="B1272" s="307"/>
      <c r="C1272" s="307"/>
      <c r="D1272" s="307" t="s">
        <v>2407</v>
      </c>
      <c r="E1272" s="307"/>
      <c r="F1272" s="307"/>
      <c r="G1272" s="91" t="s">
        <v>2407</v>
      </c>
      <c r="H1272" s="91" t="s">
        <v>10148</v>
      </c>
      <c r="I1272" s="91" t="s">
        <v>2404</v>
      </c>
      <c r="J1272" s="91" t="s">
        <v>10149</v>
      </c>
      <c r="K1272" s="91" t="s">
        <v>10150</v>
      </c>
      <c r="L1272" s="91" t="s">
        <v>10151</v>
      </c>
    </row>
    <row r="1273" spans="1:12" ht="12" customHeight="1" x14ac:dyDescent="0.3">
      <c r="A1273" s="307" t="s">
        <v>10152</v>
      </c>
      <c r="B1273" s="307"/>
      <c r="C1273" s="307"/>
      <c r="D1273" s="307" t="s">
        <v>10153</v>
      </c>
      <c r="E1273" s="307"/>
      <c r="F1273" s="307"/>
      <c r="G1273" s="91" t="s">
        <v>10153</v>
      </c>
      <c r="H1273" s="91" t="s">
        <v>10154</v>
      </c>
      <c r="I1273" s="91" t="s">
        <v>10155</v>
      </c>
      <c r="J1273" s="91" t="s">
        <v>10156</v>
      </c>
      <c r="K1273" s="91" t="s">
        <v>10157</v>
      </c>
      <c r="L1273" s="91" t="s">
        <v>7351</v>
      </c>
    </row>
    <row r="1274" spans="1:12" ht="12" customHeight="1" x14ac:dyDescent="0.3">
      <c r="A1274" s="307" t="s">
        <v>10158</v>
      </c>
      <c r="B1274" s="307"/>
      <c r="C1274" s="307"/>
      <c r="D1274" s="307" t="s">
        <v>10159</v>
      </c>
      <c r="E1274" s="307"/>
      <c r="F1274" s="307"/>
      <c r="G1274" s="91" t="s">
        <v>10159</v>
      </c>
      <c r="H1274" s="91" t="s">
        <v>10160</v>
      </c>
      <c r="I1274" s="91" t="s">
        <v>10161</v>
      </c>
      <c r="J1274" s="91" t="s">
        <v>10162</v>
      </c>
      <c r="K1274" s="91" t="s">
        <v>10163</v>
      </c>
      <c r="L1274" s="91" t="s">
        <v>10164</v>
      </c>
    </row>
    <row r="1275" spans="1:12" ht="12" customHeight="1" x14ac:dyDescent="0.3">
      <c r="A1275" s="307" t="s">
        <v>10165</v>
      </c>
      <c r="B1275" s="307"/>
      <c r="C1275" s="307"/>
      <c r="D1275" s="307" t="s">
        <v>10166</v>
      </c>
      <c r="E1275" s="307"/>
      <c r="F1275" s="307"/>
      <c r="G1275" s="91" t="s">
        <v>10166</v>
      </c>
      <c r="H1275" s="91" t="s">
        <v>10167</v>
      </c>
      <c r="I1275" s="91" t="s">
        <v>10168</v>
      </c>
      <c r="J1275" s="91" t="s">
        <v>10169</v>
      </c>
      <c r="K1275" s="91" t="s">
        <v>10170</v>
      </c>
      <c r="L1275" s="91" t="s">
        <v>10171</v>
      </c>
    </row>
    <row r="1276" spans="1:12" ht="12" customHeight="1" x14ac:dyDescent="0.3">
      <c r="A1276" s="307" t="s">
        <v>10172</v>
      </c>
      <c r="B1276" s="307"/>
      <c r="C1276" s="307"/>
      <c r="D1276" s="307" t="s">
        <v>10173</v>
      </c>
      <c r="E1276" s="307"/>
      <c r="F1276" s="307"/>
      <c r="G1276" s="91" t="s">
        <v>10173</v>
      </c>
      <c r="H1276" s="91" t="s">
        <v>10174</v>
      </c>
      <c r="I1276" s="91" t="s">
        <v>10175</v>
      </c>
      <c r="J1276" s="91" t="s">
        <v>10176</v>
      </c>
      <c r="K1276" s="91" t="s">
        <v>10177</v>
      </c>
      <c r="L1276" s="91" t="s">
        <v>10178</v>
      </c>
    </row>
    <row r="1277" spans="1:12" ht="12" customHeight="1" x14ac:dyDescent="0.3">
      <c r="A1277" s="307" t="s">
        <v>10179</v>
      </c>
      <c r="B1277" s="307"/>
      <c r="C1277" s="307"/>
      <c r="D1277" s="307" t="s">
        <v>10180</v>
      </c>
      <c r="E1277" s="307"/>
      <c r="F1277" s="307"/>
      <c r="G1277" s="91" t="s">
        <v>10180</v>
      </c>
      <c r="H1277" s="91" t="s">
        <v>10181</v>
      </c>
      <c r="I1277" s="91" t="s">
        <v>10182</v>
      </c>
      <c r="J1277" s="91" t="s">
        <v>1551</v>
      </c>
      <c r="K1277" s="91" t="s">
        <v>10183</v>
      </c>
      <c r="L1277" s="91" t="s">
        <v>10184</v>
      </c>
    </row>
    <row r="1278" spans="1:12" ht="12" customHeight="1" x14ac:dyDescent="0.3">
      <c r="A1278" s="307" t="s">
        <v>10185</v>
      </c>
      <c r="B1278" s="307"/>
      <c r="C1278" s="307"/>
      <c r="D1278" s="307" t="s">
        <v>10186</v>
      </c>
      <c r="E1278" s="307"/>
      <c r="F1278" s="307"/>
      <c r="G1278" s="91" t="s">
        <v>10186</v>
      </c>
      <c r="H1278" s="91" t="s">
        <v>10187</v>
      </c>
      <c r="I1278" s="91" t="s">
        <v>10188</v>
      </c>
      <c r="J1278" s="91" t="s">
        <v>10189</v>
      </c>
      <c r="K1278" s="91" t="s">
        <v>10190</v>
      </c>
      <c r="L1278" s="91" t="s">
        <v>10191</v>
      </c>
    </row>
    <row r="1279" spans="1:12" ht="12" customHeight="1" x14ac:dyDescent="0.3">
      <c r="A1279" s="307" t="s">
        <v>10192</v>
      </c>
      <c r="B1279" s="307"/>
      <c r="C1279" s="307"/>
      <c r="D1279" s="307" t="s">
        <v>10193</v>
      </c>
      <c r="E1279" s="307"/>
      <c r="F1279" s="307"/>
      <c r="G1279" s="91" t="s">
        <v>10193</v>
      </c>
      <c r="H1279" s="91" t="s">
        <v>10194</v>
      </c>
      <c r="I1279" s="91" t="s">
        <v>10195</v>
      </c>
      <c r="J1279" s="91" t="s">
        <v>10196</v>
      </c>
      <c r="K1279" s="91" t="s">
        <v>10197</v>
      </c>
      <c r="L1279" s="91" t="s">
        <v>10198</v>
      </c>
    </row>
    <row r="1280" spans="1:12" ht="12" customHeight="1" x14ac:dyDescent="0.3">
      <c r="A1280" s="307" t="s">
        <v>10199</v>
      </c>
      <c r="B1280" s="307"/>
      <c r="C1280" s="307"/>
      <c r="D1280" s="307" t="s">
        <v>1476</v>
      </c>
      <c r="E1280" s="307"/>
      <c r="F1280" s="307"/>
      <c r="G1280" s="91" t="s">
        <v>1476</v>
      </c>
      <c r="H1280" s="91" t="s">
        <v>10200</v>
      </c>
      <c r="I1280" s="91" t="s">
        <v>10201</v>
      </c>
      <c r="J1280" s="91" t="s">
        <v>10202</v>
      </c>
      <c r="K1280" s="91" t="s">
        <v>7352</v>
      </c>
      <c r="L1280" s="91" t="s">
        <v>7239</v>
      </c>
    </row>
    <row r="1281" spans="1:12" ht="12" customHeight="1" x14ac:dyDescent="0.3">
      <c r="A1281" s="307" t="s">
        <v>10203</v>
      </c>
      <c r="B1281" s="307"/>
      <c r="C1281" s="307"/>
      <c r="D1281" s="307" t="s">
        <v>10204</v>
      </c>
      <c r="E1281" s="307"/>
      <c r="F1281" s="307"/>
      <c r="G1281" s="91" t="s">
        <v>10205</v>
      </c>
      <c r="H1281" s="91" t="s">
        <v>10206</v>
      </c>
      <c r="I1281" s="91" t="s">
        <v>10207</v>
      </c>
      <c r="J1281" s="91" t="s">
        <v>10208</v>
      </c>
      <c r="K1281" s="91" t="s">
        <v>10209</v>
      </c>
      <c r="L1281" s="91" t="s">
        <v>10210</v>
      </c>
    </row>
    <row r="1282" spans="1:12" ht="12" customHeight="1" x14ac:dyDescent="0.3">
      <c r="A1282" s="307" t="s">
        <v>10211</v>
      </c>
      <c r="B1282" s="307"/>
      <c r="C1282" s="307"/>
      <c r="D1282" s="307" t="s">
        <v>10212</v>
      </c>
      <c r="E1282" s="307"/>
      <c r="F1282" s="307"/>
      <c r="G1282" s="91" t="s">
        <v>10212</v>
      </c>
      <c r="H1282" s="91" t="s">
        <v>10213</v>
      </c>
      <c r="I1282" s="91" t="s">
        <v>6126</v>
      </c>
      <c r="J1282" s="91" t="s">
        <v>10214</v>
      </c>
      <c r="K1282" s="91" t="s">
        <v>10215</v>
      </c>
      <c r="L1282" s="91" t="s">
        <v>10216</v>
      </c>
    </row>
    <row r="1283" spans="1:12" ht="12" customHeight="1" x14ac:dyDescent="0.3">
      <c r="A1283" s="307" t="s">
        <v>10217</v>
      </c>
      <c r="B1283" s="307"/>
      <c r="C1283" s="307"/>
      <c r="D1283" s="307" t="s">
        <v>10218</v>
      </c>
      <c r="E1283" s="307"/>
      <c r="F1283" s="307"/>
      <c r="G1283" s="91" t="s">
        <v>10218</v>
      </c>
      <c r="H1283" s="91" t="s">
        <v>10219</v>
      </c>
      <c r="I1283" s="91" t="s">
        <v>10220</v>
      </c>
      <c r="J1283" s="91" t="s">
        <v>10221</v>
      </c>
      <c r="K1283" s="91" t="s">
        <v>10222</v>
      </c>
      <c r="L1283" s="91" t="s">
        <v>10223</v>
      </c>
    </row>
    <row r="1284" spans="1:12" ht="12" customHeight="1" x14ac:dyDescent="0.3">
      <c r="A1284" s="307" t="s">
        <v>10224</v>
      </c>
      <c r="B1284" s="307"/>
      <c r="C1284" s="307"/>
      <c r="D1284" s="307" t="s">
        <v>10225</v>
      </c>
      <c r="E1284" s="307"/>
      <c r="F1284" s="307"/>
      <c r="G1284" s="91" t="s">
        <v>10225</v>
      </c>
      <c r="H1284" s="91" t="s">
        <v>10226</v>
      </c>
      <c r="I1284" s="91" t="s">
        <v>10227</v>
      </c>
      <c r="J1284" s="91" t="s">
        <v>10228</v>
      </c>
      <c r="K1284" s="91" t="s">
        <v>10229</v>
      </c>
      <c r="L1284" s="91" t="s">
        <v>10230</v>
      </c>
    </row>
    <row r="1285" spans="1:12" ht="12" customHeight="1" x14ac:dyDescent="0.3">
      <c r="A1285" s="307" t="s">
        <v>10231</v>
      </c>
      <c r="B1285" s="307"/>
      <c r="C1285" s="307"/>
      <c r="D1285" s="307" t="s">
        <v>10232</v>
      </c>
      <c r="E1285" s="307"/>
      <c r="F1285" s="307"/>
      <c r="G1285" s="91" t="s">
        <v>10232</v>
      </c>
      <c r="H1285" s="91" t="s">
        <v>10233</v>
      </c>
      <c r="I1285" s="91" t="s">
        <v>3327</v>
      </c>
      <c r="J1285" s="91" t="s">
        <v>10234</v>
      </c>
      <c r="K1285" s="91" t="s">
        <v>10235</v>
      </c>
      <c r="L1285" s="91" t="s">
        <v>10236</v>
      </c>
    </row>
    <row r="1286" spans="1:12" ht="12" customHeight="1" x14ac:dyDescent="0.3">
      <c r="A1286" s="307" t="s">
        <v>10237</v>
      </c>
      <c r="B1286" s="307"/>
      <c r="C1286" s="307"/>
      <c r="D1286" s="307" t="s">
        <v>10238</v>
      </c>
      <c r="E1286" s="307"/>
      <c r="F1286" s="307"/>
      <c r="G1286" s="91" t="s">
        <v>10238</v>
      </c>
      <c r="H1286" s="91" t="s">
        <v>10239</v>
      </c>
      <c r="I1286" s="91" t="s">
        <v>10240</v>
      </c>
      <c r="J1286" s="91" t="s">
        <v>10241</v>
      </c>
      <c r="K1286" s="91" t="s">
        <v>10242</v>
      </c>
      <c r="L1286" s="91" t="s">
        <v>10243</v>
      </c>
    </row>
    <row r="1287" spans="1:12" ht="12" customHeight="1" x14ac:dyDescent="0.3">
      <c r="A1287" s="307" t="s">
        <v>10244</v>
      </c>
      <c r="B1287" s="307"/>
      <c r="C1287" s="307"/>
      <c r="D1287" s="307" t="s">
        <v>10245</v>
      </c>
      <c r="E1287" s="307"/>
      <c r="F1287" s="307"/>
      <c r="G1287" s="91" t="s">
        <v>10246</v>
      </c>
      <c r="H1287" s="91" t="s">
        <v>10247</v>
      </c>
      <c r="I1287" s="91" t="s">
        <v>10248</v>
      </c>
      <c r="J1287" s="91" t="s">
        <v>10249</v>
      </c>
      <c r="K1287" s="91" t="s">
        <v>10250</v>
      </c>
      <c r="L1287" s="91" t="s">
        <v>10251</v>
      </c>
    </row>
    <row r="1288" spans="1:12" ht="12" customHeight="1" x14ac:dyDescent="0.3">
      <c r="A1288" s="307" t="s">
        <v>10252</v>
      </c>
      <c r="B1288" s="307"/>
      <c r="C1288" s="307"/>
      <c r="D1288" s="307" t="s">
        <v>10253</v>
      </c>
      <c r="E1288" s="307"/>
      <c r="F1288" s="307"/>
      <c r="G1288" s="91" t="s">
        <v>10253</v>
      </c>
      <c r="H1288" s="91" t="s">
        <v>10254</v>
      </c>
      <c r="I1288" s="91" t="s">
        <v>10255</v>
      </c>
      <c r="J1288" s="91" t="s">
        <v>10256</v>
      </c>
      <c r="K1288" s="91" t="s">
        <v>10257</v>
      </c>
      <c r="L1288" s="91" t="s">
        <v>10258</v>
      </c>
    </row>
    <row r="1289" spans="1:12" ht="12" customHeight="1" x14ac:dyDescent="0.3">
      <c r="A1289" s="307" t="s">
        <v>10259</v>
      </c>
      <c r="B1289" s="307"/>
      <c r="C1289" s="307"/>
      <c r="D1289" s="307" t="s">
        <v>10260</v>
      </c>
      <c r="E1289" s="307"/>
      <c r="F1289" s="307"/>
      <c r="G1289" s="91" t="s">
        <v>10260</v>
      </c>
      <c r="H1289" s="91" t="s">
        <v>10261</v>
      </c>
      <c r="I1289" s="91" t="s">
        <v>10262</v>
      </c>
      <c r="J1289" s="91" t="s">
        <v>10263</v>
      </c>
      <c r="K1289" s="91" t="s">
        <v>10264</v>
      </c>
      <c r="L1289" s="91" t="s">
        <v>10265</v>
      </c>
    </row>
    <row r="1290" spans="1:12" ht="12" customHeight="1" x14ac:dyDescent="0.3">
      <c r="A1290" s="307" t="s">
        <v>10266</v>
      </c>
      <c r="B1290" s="307"/>
      <c r="C1290" s="307"/>
      <c r="D1290" s="307" t="s">
        <v>8350</v>
      </c>
      <c r="E1290" s="307"/>
      <c r="F1290" s="307"/>
      <c r="G1290" s="91" t="s">
        <v>8350</v>
      </c>
      <c r="H1290" s="91" t="s">
        <v>10267</v>
      </c>
      <c r="I1290" s="91" t="s">
        <v>10268</v>
      </c>
      <c r="J1290" s="91" t="s">
        <v>4749</v>
      </c>
      <c r="K1290" s="91" t="s">
        <v>10269</v>
      </c>
      <c r="L1290" s="91" t="s">
        <v>10270</v>
      </c>
    </row>
    <row r="1291" spans="1:12" ht="12" customHeight="1" x14ac:dyDescent="0.3">
      <c r="A1291" s="307" t="s">
        <v>10271</v>
      </c>
      <c r="B1291" s="307"/>
      <c r="C1291" s="307"/>
      <c r="D1291" s="307" t="s">
        <v>10272</v>
      </c>
      <c r="E1291" s="307"/>
      <c r="F1291" s="307"/>
      <c r="G1291" s="91" t="s">
        <v>10272</v>
      </c>
      <c r="H1291" s="91" t="s">
        <v>10273</v>
      </c>
      <c r="I1291" s="91" t="s">
        <v>10274</v>
      </c>
      <c r="J1291" s="91" t="s">
        <v>10275</v>
      </c>
      <c r="K1291" s="91" t="s">
        <v>10276</v>
      </c>
      <c r="L1291" s="91" t="s">
        <v>10277</v>
      </c>
    </row>
    <row r="1292" spans="1:12" ht="12" customHeight="1" x14ac:dyDescent="0.3">
      <c r="A1292" s="307" t="s">
        <v>10278</v>
      </c>
      <c r="B1292" s="307"/>
      <c r="C1292" s="307"/>
      <c r="D1292" s="307" t="s">
        <v>10279</v>
      </c>
      <c r="E1292" s="307"/>
      <c r="F1292" s="307"/>
      <c r="G1292" s="91" t="s">
        <v>10279</v>
      </c>
      <c r="H1292" s="91" t="s">
        <v>10280</v>
      </c>
      <c r="I1292" s="91" t="s">
        <v>10281</v>
      </c>
      <c r="J1292" s="91" t="s">
        <v>10282</v>
      </c>
      <c r="K1292" s="91" t="s">
        <v>10283</v>
      </c>
      <c r="L1292" s="91" t="s">
        <v>10284</v>
      </c>
    </row>
    <row r="1293" spans="1:12" ht="12" customHeight="1" x14ac:dyDescent="0.3">
      <c r="A1293" s="307" t="s">
        <v>10285</v>
      </c>
      <c r="B1293" s="307"/>
      <c r="C1293" s="307"/>
      <c r="D1293" s="307" t="s">
        <v>10286</v>
      </c>
      <c r="E1293" s="307"/>
      <c r="F1293" s="307"/>
      <c r="G1293" s="91" t="s">
        <v>10286</v>
      </c>
      <c r="H1293" s="91" t="s">
        <v>10287</v>
      </c>
      <c r="I1293" s="91" t="s">
        <v>10288</v>
      </c>
      <c r="J1293" s="91" t="s">
        <v>10289</v>
      </c>
      <c r="K1293" s="91" t="s">
        <v>1765</v>
      </c>
      <c r="L1293" s="91" t="s">
        <v>10290</v>
      </c>
    </row>
    <row r="1294" spans="1:12" ht="12" customHeight="1" x14ac:dyDescent="0.3">
      <c r="A1294" s="307" t="s">
        <v>10291</v>
      </c>
      <c r="B1294" s="307"/>
      <c r="C1294" s="307"/>
      <c r="D1294" s="307" t="s">
        <v>10292</v>
      </c>
      <c r="E1294" s="307"/>
      <c r="F1294" s="307"/>
      <c r="G1294" s="91" t="s">
        <v>10292</v>
      </c>
      <c r="H1294" s="91" t="s">
        <v>10293</v>
      </c>
      <c r="I1294" s="91" t="s">
        <v>10294</v>
      </c>
      <c r="J1294" s="91" t="s">
        <v>10295</v>
      </c>
      <c r="K1294" s="91" t="s">
        <v>10296</v>
      </c>
      <c r="L1294" s="91" t="s">
        <v>10295</v>
      </c>
    </row>
    <row r="1295" spans="1:12" ht="12" customHeight="1" x14ac:dyDescent="0.3">
      <c r="A1295" s="307" t="s">
        <v>10297</v>
      </c>
      <c r="B1295" s="307"/>
      <c r="C1295" s="307"/>
      <c r="D1295" s="307" t="s">
        <v>10298</v>
      </c>
      <c r="E1295" s="307"/>
      <c r="F1295" s="307"/>
      <c r="G1295" s="91" t="s">
        <v>10298</v>
      </c>
      <c r="H1295" s="91" t="s">
        <v>10299</v>
      </c>
      <c r="I1295" s="91" t="s">
        <v>10300</v>
      </c>
      <c r="J1295" s="91" t="s">
        <v>10301</v>
      </c>
      <c r="K1295" s="91" t="s">
        <v>10302</v>
      </c>
      <c r="L1295" s="91" t="s">
        <v>10303</v>
      </c>
    </row>
    <row r="1296" spans="1:12" ht="12" customHeight="1" x14ac:dyDescent="0.3">
      <c r="A1296" s="307" t="s">
        <v>10304</v>
      </c>
      <c r="B1296" s="307"/>
      <c r="C1296" s="307"/>
      <c r="D1296" s="307" t="s">
        <v>10305</v>
      </c>
      <c r="E1296" s="307"/>
      <c r="F1296" s="307"/>
      <c r="G1296" s="91" t="s">
        <v>10305</v>
      </c>
      <c r="H1296" s="91" t="s">
        <v>10306</v>
      </c>
      <c r="I1296" s="91" t="s">
        <v>10307</v>
      </c>
      <c r="J1296" s="91" t="s">
        <v>10308</v>
      </c>
      <c r="K1296" s="91" t="s">
        <v>10309</v>
      </c>
      <c r="L1296" s="91" t="s">
        <v>10310</v>
      </c>
    </row>
    <row r="1297" spans="1:12" ht="12" customHeight="1" x14ac:dyDescent="0.3">
      <c r="A1297" s="307" t="s">
        <v>10311</v>
      </c>
      <c r="B1297" s="307"/>
      <c r="C1297" s="307"/>
      <c r="D1297" s="307" t="s">
        <v>10312</v>
      </c>
      <c r="E1297" s="307"/>
      <c r="F1297" s="307"/>
      <c r="G1297" s="91" t="s">
        <v>10312</v>
      </c>
      <c r="H1297" s="91" t="s">
        <v>10313</v>
      </c>
      <c r="I1297" s="91" t="s">
        <v>10314</v>
      </c>
      <c r="J1297" s="91" t="s">
        <v>1952</v>
      </c>
      <c r="K1297" s="91" t="s">
        <v>4652</v>
      </c>
      <c r="L1297" s="91" t="s">
        <v>10315</v>
      </c>
    </row>
    <row r="1298" spans="1:12" ht="12" customHeight="1" x14ac:dyDescent="0.3">
      <c r="A1298" s="307" t="s">
        <v>10316</v>
      </c>
      <c r="B1298" s="307"/>
      <c r="C1298" s="307"/>
      <c r="D1298" s="307" t="s">
        <v>10317</v>
      </c>
      <c r="E1298" s="307"/>
      <c r="F1298" s="307"/>
      <c r="G1298" s="91" t="s">
        <v>10317</v>
      </c>
      <c r="H1298" s="91" t="s">
        <v>10318</v>
      </c>
      <c r="I1298" s="91" t="s">
        <v>10319</v>
      </c>
      <c r="J1298" s="91" t="s">
        <v>10320</v>
      </c>
      <c r="K1298" s="91" t="s">
        <v>10321</v>
      </c>
      <c r="L1298" s="91" t="s">
        <v>10322</v>
      </c>
    </row>
    <row r="1299" spans="1:12" ht="12" customHeight="1" x14ac:dyDescent="0.3">
      <c r="A1299" s="307" t="s">
        <v>10323</v>
      </c>
      <c r="B1299" s="307"/>
      <c r="C1299" s="307"/>
      <c r="D1299" s="307" t="s">
        <v>10324</v>
      </c>
      <c r="E1299" s="307"/>
      <c r="F1299" s="307"/>
      <c r="G1299" s="91" t="s">
        <v>10324</v>
      </c>
      <c r="H1299" s="91" t="s">
        <v>4772</v>
      </c>
      <c r="I1299" s="91" t="s">
        <v>4771</v>
      </c>
      <c r="J1299" s="91" t="s">
        <v>10325</v>
      </c>
      <c r="K1299" s="91" t="s">
        <v>10326</v>
      </c>
      <c r="L1299" s="91" t="s">
        <v>10327</v>
      </c>
    </row>
    <row r="1300" spans="1:12" ht="12" customHeight="1" x14ac:dyDescent="0.3">
      <c r="A1300" s="307" t="s">
        <v>10328</v>
      </c>
      <c r="B1300" s="307"/>
      <c r="C1300" s="307"/>
      <c r="D1300" s="307" t="s">
        <v>10329</v>
      </c>
      <c r="E1300" s="307"/>
      <c r="F1300" s="307"/>
      <c r="G1300" s="91" t="s">
        <v>10329</v>
      </c>
      <c r="H1300" s="91" t="s">
        <v>10330</v>
      </c>
      <c r="I1300" s="91" t="s">
        <v>10331</v>
      </c>
      <c r="J1300" s="91" t="s">
        <v>10332</v>
      </c>
      <c r="K1300" s="91" t="s">
        <v>10333</v>
      </c>
      <c r="L1300" s="91" t="s">
        <v>10334</v>
      </c>
    </row>
    <row r="1301" spans="1:12" ht="12" customHeight="1" x14ac:dyDescent="0.3">
      <c r="A1301" s="307" t="s">
        <v>10335</v>
      </c>
      <c r="B1301" s="307"/>
      <c r="C1301" s="307"/>
      <c r="D1301" s="307" t="s">
        <v>10336</v>
      </c>
      <c r="E1301" s="307"/>
      <c r="F1301" s="307"/>
      <c r="G1301" s="91" t="s">
        <v>10336</v>
      </c>
      <c r="H1301" s="91" t="s">
        <v>6436</v>
      </c>
      <c r="I1301" s="91" t="s">
        <v>10337</v>
      </c>
      <c r="J1301" s="91" t="s">
        <v>10338</v>
      </c>
      <c r="K1301" s="91" t="s">
        <v>10339</v>
      </c>
      <c r="L1301" s="91" t="s">
        <v>10340</v>
      </c>
    </row>
    <row r="1302" spans="1:12" ht="12" customHeight="1" x14ac:dyDescent="0.3">
      <c r="A1302" s="307" t="s">
        <v>10341</v>
      </c>
      <c r="B1302" s="307"/>
      <c r="C1302" s="307"/>
      <c r="D1302" s="307" t="s">
        <v>10342</v>
      </c>
      <c r="E1302" s="307"/>
      <c r="F1302" s="307"/>
      <c r="G1302" s="91" t="s">
        <v>10342</v>
      </c>
      <c r="H1302" s="91" t="s">
        <v>10343</v>
      </c>
      <c r="I1302" s="91" t="s">
        <v>10344</v>
      </c>
      <c r="J1302" s="91" t="s">
        <v>10345</v>
      </c>
      <c r="K1302" s="91" t="s">
        <v>7955</v>
      </c>
      <c r="L1302" s="91" t="s">
        <v>10346</v>
      </c>
    </row>
    <row r="1303" spans="1:12" ht="12" customHeight="1" x14ac:dyDescent="0.3">
      <c r="A1303" s="307" t="s">
        <v>10347</v>
      </c>
      <c r="B1303" s="307"/>
      <c r="C1303" s="307"/>
      <c r="D1303" s="307" t="s">
        <v>10348</v>
      </c>
      <c r="E1303" s="307"/>
      <c r="F1303" s="307"/>
      <c r="G1303" s="91" t="s">
        <v>10348</v>
      </c>
      <c r="H1303" s="91" t="s">
        <v>10349</v>
      </c>
      <c r="I1303" s="91" t="s">
        <v>10350</v>
      </c>
      <c r="J1303" s="91" t="s">
        <v>7876</v>
      </c>
      <c r="K1303" s="91" t="s">
        <v>7444</v>
      </c>
      <c r="L1303" s="91" t="s">
        <v>1982</v>
      </c>
    </row>
    <row r="1304" spans="1:12" ht="12" customHeight="1" x14ac:dyDescent="0.3">
      <c r="A1304" s="307" t="s">
        <v>10351</v>
      </c>
      <c r="B1304" s="307"/>
      <c r="C1304" s="307"/>
      <c r="D1304" s="307" t="s">
        <v>8253</v>
      </c>
      <c r="E1304" s="307"/>
      <c r="F1304" s="307"/>
      <c r="G1304" s="91" t="s">
        <v>8253</v>
      </c>
      <c r="H1304" s="91" t="s">
        <v>10352</v>
      </c>
      <c r="I1304" s="91" t="s">
        <v>9352</v>
      </c>
      <c r="J1304" s="91" t="s">
        <v>5420</v>
      </c>
      <c r="K1304" s="91" t="s">
        <v>10353</v>
      </c>
      <c r="L1304" s="91" t="s">
        <v>10354</v>
      </c>
    </row>
    <row r="1305" spans="1:12" ht="12" customHeight="1" x14ac:dyDescent="0.3">
      <c r="A1305" s="307" t="s">
        <v>10355</v>
      </c>
      <c r="B1305" s="307"/>
      <c r="C1305" s="307"/>
      <c r="D1305" s="307" t="s">
        <v>10356</v>
      </c>
      <c r="E1305" s="307"/>
      <c r="F1305" s="307"/>
      <c r="G1305" s="91" t="s">
        <v>10356</v>
      </c>
      <c r="H1305" s="91" t="s">
        <v>10357</v>
      </c>
      <c r="I1305" s="91" t="s">
        <v>10358</v>
      </c>
      <c r="J1305" s="91" t="s">
        <v>10359</v>
      </c>
      <c r="K1305" s="91" t="s">
        <v>10360</v>
      </c>
      <c r="L1305" s="91" t="s">
        <v>10361</v>
      </c>
    </row>
    <row r="1306" spans="1:12" ht="12" customHeight="1" x14ac:dyDescent="0.3">
      <c r="A1306" s="307" t="s">
        <v>10362</v>
      </c>
      <c r="B1306" s="307"/>
      <c r="C1306" s="307"/>
      <c r="D1306" s="307" t="s">
        <v>10363</v>
      </c>
      <c r="E1306" s="307"/>
      <c r="F1306" s="307"/>
      <c r="G1306" s="91" t="s">
        <v>10363</v>
      </c>
      <c r="H1306" s="91" t="s">
        <v>10364</v>
      </c>
      <c r="I1306" s="91" t="s">
        <v>10365</v>
      </c>
      <c r="J1306" s="91" t="s">
        <v>10366</v>
      </c>
      <c r="K1306" s="91" t="s">
        <v>10367</v>
      </c>
      <c r="L1306" s="91" t="s">
        <v>10368</v>
      </c>
    </row>
    <row r="1307" spans="1:12" ht="12" customHeight="1" x14ac:dyDescent="0.3">
      <c r="A1307" s="307" t="s">
        <v>10369</v>
      </c>
      <c r="B1307" s="307"/>
      <c r="C1307" s="307"/>
      <c r="D1307" s="307" t="s">
        <v>10370</v>
      </c>
      <c r="E1307" s="307"/>
      <c r="F1307" s="307"/>
      <c r="G1307" s="91" t="s">
        <v>10370</v>
      </c>
      <c r="H1307" s="91" t="s">
        <v>10371</v>
      </c>
      <c r="I1307" s="91" t="s">
        <v>10372</v>
      </c>
      <c r="J1307" s="91" t="s">
        <v>10373</v>
      </c>
      <c r="K1307" s="91" t="s">
        <v>10374</v>
      </c>
      <c r="L1307" s="91" t="s">
        <v>10375</v>
      </c>
    </row>
    <row r="1308" spans="1:12" ht="12" customHeight="1" x14ac:dyDescent="0.3">
      <c r="A1308" s="307" t="s">
        <v>10376</v>
      </c>
      <c r="B1308" s="307"/>
      <c r="C1308" s="307"/>
      <c r="D1308" s="307" t="s">
        <v>8670</v>
      </c>
      <c r="E1308" s="307"/>
      <c r="F1308" s="307"/>
      <c r="G1308" s="91" t="s">
        <v>8670</v>
      </c>
      <c r="H1308" s="91" t="s">
        <v>10377</v>
      </c>
      <c r="I1308" s="91" t="s">
        <v>10378</v>
      </c>
      <c r="J1308" s="91" t="s">
        <v>10379</v>
      </c>
      <c r="K1308" s="91" t="s">
        <v>4322</v>
      </c>
      <c r="L1308" s="91" t="s">
        <v>6789</v>
      </c>
    </row>
    <row r="1309" spans="1:12" ht="12" customHeight="1" x14ac:dyDescent="0.3">
      <c r="A1309" s="307" t="s">
        <v>10380</v>
      </c>
      <c r="B1309" s="307"/>
      <c r="C1309" s="307"/>
      <c r="D1309" s="307" t="s">
        <v>10381</v>
      </c>
      <c r="E1309" s="307"/>
      <c r="F1309" s="307"/>
      <c r="G1309" s="91" t="s">
        <v>10381</v>
      </c>
      <c r="H1309" s="91" t="s">
        <v>10257</v>
      </c>
      <c r="I1309" s="91" t="s">
        <v>7027</v>
      </c>
      <c r="J1309" s="91" t="s">
        <v>10382</v>
      </c>
      <c r="K1309" s="91" t="s">
        <v>10383</v>
      </c>
      <c r="L1309" s="91" t="s">
        <v>10384</v>
      </c>
    </row>
    <row r="1310" spans="1:12" ht="12" customHeight="1" x14ac:dyDescent="0.3">
      <c r="A1310" s="307" t="s">
        <v>10385</v>
      </c>
      <c r="B1310" s="307"/>
      <c r="C1310" s="307"/>
      <c r="D1310" s="307" t="s">
        <v>10386</v>
      </c>
      <c r="E1310" s="307"/>
      <c r="F1310" s="307"/>
      <c r="G1310" s="91" t="s">
        <v>10386</v>
      </c>
      <c r="H1310" s="91" t="s">
        <v>10387</v>
      </c>
      <c r="I1310" s="91" t="s">
        <v>10388</v>
      </c>
      <c r="J1310" s="91" t="s">
        <v>10389</v>
      </c>
      <c r="K1310" s="91" t="s">
        <v>10390</v>
      </c>
      <c r="L1310" s="91" t="s">
        <v>10391</v>
      </c>
    </row>
    <row r="1311" spans="1:12" ht="12" customHeight="1" x14ac:dyDescent="0.3">
      <c r="A1311" s="307" t="s">
        <v>10392</v>
      </c>
      <c r="B1311" s="307"/>
      <c r="C1311" s="307"/>
      <c r="D1311" s="307" t="s">
        <v>10393</v>
      </c>
      <c r="E1311" s="307"/>
      <c r="F1311" s="307"/>
      <c r="G1311" s="91" t="s">
        <v>10393</v>
      </c>
      <c r="H1311" s="91" t="s">
        <v>10394</v>
      </c>
      <c r="I1311" s="91" t="s">
        <v>10395</v>
      </c>
      <c r="J1311" s="91" t="s">
        <v>10396</v>
      </c>
      <c r="K1311" s="91" t="s">
        <v>10397</v>
      </c>
      <c r="L1311" s="91" t="s">
        <v>10398</v>
      </c>
    </row>
    <row r="1312" spans="1:12" ht="12" customHeight="1" x14ac:dyDescent="0.3">
      <c r="A1312" s="307" t="s">
        <v>10399</v>
      </c>
      <c r="B1312" s="307"/>
      <c r="C1312" s="307"/>
      <c r="D1312" s="307" t="s">
        <v>10400</v>
      </c>
      <c r="E1312" s="307"/>
      <c r="F1312" s="307"/>
      <c r="G1312" s="91" t="s">
        <v>10400</v>
      </c>
      <c r="H1312" s="91" t="s">
        <v>10401</v>
      </c>
      <c r="I1312" s="91" t="s">
        <v>10402</v>
      </c>
      <c r="J1312" s="91" t="s">
        <v>10403</v>
      </c>
      <c r="K1312" s="91" t="s">
        <v>10404</v>
      </c>
      <c r="L1312" s="91" t="s">
        <v>10405</v>
      </c>
    </row>
    <row r="1313" spans="1:12" ht="12" customHeight="1" x14ac:dyDescent="0.3">
      <c r="A1313" s="307" t="s">
        <v>10406</v>
      </c>
      <c r="B1313" s="307"/>
      <c r="C1313" s="307"/>
      <c r="D1313" s="307" t="s">
        <v>10407</v>
      </c>
      <c r="E1313" s="307"/>
      <c r="F1313" s="307"/>
      <c r="G1313" s="91" t="s">
        <v>10407</v>
      </c>
      <c r="H1313" s="91" t="s">
        <v>10408</v>
      </c>
      <c r="I1313" s="91" t="s">
        <v>10409</v>
      </c>
      <c r="J1313" s="91" t="s">
        <v>10410</v>
      </c>
      <c r="K1313" s="91" t="s">
        <v>10411</v>
      </c>
      <c r="L1313" s="91" t="s">
        <v>10412</v>
      </c>
    </row>
    <row r="1314" spans="1:12" ht="12" customHeight="1" x14ac:dyDescent="0.3">
      <c r="A1314" s="307" t="s">
        <v>10413</v>
      </c>
      <c r="B1314" s="307"/>
      <c r="C1314" s="307"/>
      <c r="D1314" s="307" t="s">
        <v>10414</v>
      </c>
      <c r="E1314" s="307"/>
      <c r="F1314" s="307"/>
      <c r="G1314" s="91" t="s">
        <v>10414</v>
      </c>
      <c r="H1314" s="91" t="s">
        <v>6925</v>
      </c>
      <c r="I1314" s="91" t="s">
        <v>10415</v>
      </c>
      <c r="J1314" s="91" t="s">
        <v>10416</v>
      </c>
      <c r="K1314" s="91" t="s">
        <v>10417</v>
      </c>
      <c r="L1314" s="91" t="s">
        <v>10418</v>
      </c>
    </row>
    <row r="1315" spans="1:12" ht="12" customHeight="1" x14ac:dyDescent="0.3">
      <c r="A1315" s="307" t="s">
        <v>10419</v>
      </c>
      <c r="B1315" s="307"/>
      <c r="C1315" s="307"/>
      <c r="D1315" s="307" t="s">
        <v>10420</v>
      </c>
      <c r="E1315" s="307"/>
      <c r="F1315" s="307"/>
      <c r="G1315" s="91" t="s">
        <v>10420</v>
      </c>
      <c r="H1315" s="91" t="s">
        <v>10421</v>
      </c>
      <c r="I1315" s="91" t="s">
        <v>10422</v>
      </c>
      <c r="J1315" s="91" t="s">
        <v>10423</v>
      </c>
      <c r="K1315" s="91" t="s">
        <v>10424</v>
      </c>
      <c r="L1315" s="91" t="s">
        <v>10425</v>
      </c>
    </row>
    <row r="1316" spans="1:12" ht="12" customHeight="1" x14ac:dyDescent="0.3">
      <c r="A1316" s="307" t="s">
        <v>10426</v>
      </c>
      <c r="B1316" s="307"/>
      <c r="C1316" s="307"/>
      <c r="D1316" s="307" t="s">
        <v>10427</v>
      </c>
      <c r="E1316" s="307"/>
      <c r="F1316" s="307"/>
      <c r="G1316" s="91" t="s">
        <v>10427</v>
      </c>
      <c r="H1316" s="91" t="s">
        <v>10428</v>
      </c>
      <c r="I1316" s="91" t="s">
        <v>10429</v>
      </c>
      <c r="J1316" s="91" t="s">
        <v>10430</v>
      </c>
      <c r="K1316" s="91" t="s">
        <v>10431</v>
      </c>
      <c r="L1316" s="91" t="s">
        <v>10432</v>
      </c>
    </row>
    <row r="1317" spans="1:12" ht="12" customHeight="1" x14ac:dyDescent="0.3">
      <c r="A1317" s="307" t="s">
        <v>10433</v>
      </c>
      <c r="B1317" s="307"/>
      <c r="C1317" s="307"/>
      <c r="D1317" s="307" t="s">
        <v>10434</v>
      </c>
      <c r="E1317" s="307"/>
      <c r="F1317" s="307"/>
      <c r="G1317" s="91" t="s">
        <v>10435</v>
      </c>
      <c r="H1317" s="91" t="s">
        <v>10436</v>
      </c>
      <c r="I1317" s="91" t="s">
        <v>10437</v>
      </c>
      <c r="J1317" s="91" t="s">
        <v>10438</v>
      </c>
      <c r="K1317" s="91" t="s">
        <v>10439</v>
      </c>
      <c r="L1317" s="91" t="s">
        <v>10440</v>
      </c>
    </row>
    <row r="1318" spans="1:12" ht="12" customHeight="1" x14ac:dyDescent="0.3">
      <c r="A1318" s="307" t="s">
        <v>10441</v>
      </c>
      <c r="B1318" s="307"/>
      <c r="C1318" s="307"/>
      <c r="D1318" s="307" t="s">
        <v>10442</v>
      </c>
      <c r="E1318" s="307"/>
      <c r="F1318" s="307"/>
      <c r="G1318" s="91" t="s">
        <v>10443</v>
      </c>
      <c r="H1318" s="91" t="s">
        <v>10444</v>
      </c>
      <c r="I1318" s="91" t="s">
        <v>10445</v>
      </c>
      <c r="J1318" s="91" t="s">
        <v>10446</v>
      </c>
      <c r="K1318" s="91" t="s">
        <v>10447</v>
      </c>
      <c r="L1318" s="91" t="s">
        <v>10448</v>
      </c>
    </row>
    <row r="1319" spans="1:12" ht="12" customHeight="1" x14ac:dyDescent="0.3">
      <c r="A1319" s="307" t="s">
        <v>10449</v>
      </c>
      <c r="B1319" s="307"/>
      <c r="C1319" s="307"/>
      <c r="D1319" s="307" t="s">
        <v>10450</v>
      </c>
      <c r="E1319" s="307"/>
      <c r="F1319" s="307"/>
      <c r="G1319" s="91" t="s">
        <v>10451</v>
      </c>
      <c r="H1319" s="91" t="s">
        <v>10452</v>
      </c>
      <c r="I1319" s="91" t="s">
        <v>10453</v>
      </c>
      <c r="J1319" s="91" t="s">
        <v>10454</v>
      </c>
      <c r="K1319" s="91" t="s">
        <v>10455</v>
      </c>
      <c r="L1319" s="91" t="s">
        <v>10456</v>
      </c>
    </row>
    <row r="1320" spans="1:12" ht="12" customHeight="1" x14ac:dyDescent="0.3">
      <c r="A1320" s="307" t="s">
        <v>10457</v>
      </c>
      <c r="B1320" s="307"/>
      <c r="C1320" s="307"/>
      <c r="D1320" s="307" t="s">
        <v>10458</v>
      </c>
      <c r="E1320" s="307"/>
      <c r="F1320" s="307"/>
      <c r="G1320" s="91" t="s">
        <v>10458</v>
      </c>
      <c r="H1320" s="91" t="s">
        <v>10459</v>
      </c>
      <c r="I1320" s="91" t="s">
        <v>10460</v>
      </c>
      <c r="J1320" s="91" t="s">
        <v>10461</v>
      </c>
      <c r="K1320" s="91" t="s">
        <v>10462</v>
      </c>
      <c r="L1320" s="91" t="s">
        <v>10463</v>
      </c>
    </row>
    <row r="1321" spans="1:12" ht="12" customHeight="1" x14ac:dyDescent="0.3">
      <c r="A1321" s="307" t="s">
        <v>10464</v>
      </c>
      <c r="B1321" s="307"/>
      <c r="C1321" s="307"/>
      <c r="D1321" s="307" t="s">
        <v>10465</v>
      </c>
      <c r="E1321" s="307"/>
      <c r="F1321" s="307"/>
      <c r="G1321" s="91" t="s">
        <v>10465</v>
      </c>
      <c r="H1321" s="91" t="s">
        <v>5698</v>
      </c>
      <c r="I1321" s="91" t="s">
        <v>7196</v>
      </c>
      <c r="J1321" s="91" t="s">
        <v>6076</v>
      </c>
      <c r="K1321" s="91" t="s">
        <v>10466</v>
      </c>
      <c r="L1321" s="91" t="s">
        <v>10467</v>
      </c>
    </row>
    <row r="1322" spans="1:12" ht="12" customHeight="1" x14ac:dyDescent="0.3">
      <c r="A1322" s="307" t="s">
        <v>10468</v>
      </c>
      <c r="B1322" s="307"/>
      <c r="C1322" s="307"/>
      <c r="D1322" s="307" t="s">
        <v>10469</v>
      </c>
      <c r="E1322" s="307"/>
      <c r="F1322" s="307"/>
      <c r="G1322" s="91" t="s">
        <v>10469</v>
      </c>
      <c r="H1322" s="91" t="s">
        <v>10470</v>
      </c>
      <c r="I1322" s="91" t="s">
        <v>10471</v>
      </c>
      <c r="J1322" s="91" t="s">
        <v>10472</v>
      </c>
      <c r="K1322" s="91" t="s">
        <v>10473</v>
      </c>
      <c r="L1322" s="91" t="s">
        <v>10474</v>
      </c>
    </row>
    <row r="1323" spans="1:12" ht="12" customHeight="1" x14ac:dyDescent="0.3">
      <c r="A1323" s="307" t="s">
        <v>10475</v>
      </c>
      <c r="B1323" s="307"/>
      <c r="C1323" s="307"/>
      <c r="D1323" s="307" t="s">
        <v>10476</v>
      </c>
      <c r="E1323" s="307"/>
      <c r="F1323" s="307"/>
      <c r="G1323" s="91" t="s">
        <v>10476</v>
      </c>
      <c r="H1323" s="91" t="s">
        <v>10477</v>
      </c>
      <c r="I1323" s="91" t="s">
        <v>5065</v>
      </c>
      <c r="J1323" s="91" t="s">
        <v>10478</v>
      </c>
      <c r="K1323" s="91" t="s">
        <v>6403</v>
      </c>
      <c r="L1323" s="91" t="s">
        <v>10479</v>
      </c>
    </row>
    <row r="1324" spans="1:12" ht="12" customHeight="1" x14ac:dyDescent="0.3">
      <c r="A1324" s="307" t="s">
        <v>10480</v>
      </c>
      <c r="B1324" s="307"/>
      <c r="C1324" s="307"/>
      <c r="D1324" s="307" t="s">
        <v>10481</v>
      </c>
      <c r="E1324" s="307"/>
      <c r="F1324" s="307"/>
      <c r="G1324" s="91" t="s">
        <v>10481</v>
      </c>
      <c r="H1324" s="91" t="s">
        <v>10482</v>
      </c>
      <c r="I1324" s="91" t="s">
        <v>10483</v>
      </c>
      <c r="J1324" s="91" t="s">
        <v>10484</v>
      </c>
      <c r="K1324" s="91" t="s">
        <v>10485</v>
      </c>
      <c r="L1324" s="91" t="s">
        <v>10486</v>
      </c>
    </row>
    <row r="1325" spans="1:12" ht="12" customHeight="1" x14ac:dyDescent="0.3">
      <c r="A1325" s="307" t="s">
        <v>10487</v>
      </c>
      <c r="B1325" s="307"/>
      <c r="C1325" s="307"/>
      <c r="D1325" s="307" t="s">
        <v>10488</v>
      </c>
      <c r="E1325" s="307"/>
      <c r="F1325" s="307"/>
      <c r="G1325" s="91" t="s">
        <v>10488</v>
      </c>
      <c r="H1325" s="91" t="s">
        <v>10489</v>
      </c>
      <c r="I1325" s="91" t="s">
        <v>10490</v>
      </c>
      <c r="J1325" s="91" t="s">
        <v>10491</v>
      </c>
      <c r="K1325" s="91" t="s">
        <v>10492</v>
      </c>
      <c r="L1325" s="91" t="s">
        <v>10493</v>
      </c>
    </row>
    <row r="1326" spans="1:12" ht="12" customHeight="1" x14ac:dyDescent="0.3">
      <c r="A1326" s="307" t="s">
        <v>10494</v>
      </c>
      <c r="B1326" s="307"/>
      <c r="C1326" s="307"/>
      <c r="D1326" s="307" t="s">
        <v>10495</v>
      </c>
      <c r="E1326" s="307"/>
      <c r="F1326" s="307"/>
      <c r="G1326" s="91" t="s">
        <v>10495</v>
      </c>
      <c r="H1326" s="91" t="s">
        <v>10496</v>
      </c>
      <c r="I1326" s="91" t="s">
        <v>10497</v>
      </c>
      <c r="J1326" s="91" t="s">
        <v>10498</v>
      </c>
      <c r="K1326" s="91" t="s">
        <v>10499</v>
      </c>
      <c r="L1326" s="91" t="s">
        <v>10500</v>
      </c>
    </row>
    <row r="1327" spans="1:12" ht="12" customHeight="1" x14ac:dyDescent="0.3">
      <c r="A1327" s="307" t="s">
        <v>10501</v>
      </c>
      <c r="B1327" s="307"/>
      <c r="C1327" s="307"/>
      <c r="D1327" s="307" t="s">
        <v>10502</v>
      </c>
      <c r="E1327" s="307"/>
      <c r="F1327" s="307"/>
      <c r="G1327" s="91" t="s">
        <v>10502</v>
      </c>
      <c r="H1327" s="91" t="s">
        <v>10503</v>
      </c>
      <c r="I1327" s="91" t="s">
        <v>10504</v>
      </c>
      <c r="J1327" s="91" t="s">
        <v>10505</v>
      </c>
      <c r="K1327" s="91" t="s">
        <v>10506</v>
      </c>
      <c r="L1327" s="91" t="s">
        <v>10507</v>
      </c>
    </row>
    <row r="1328" spans="1:12" ht="12" customHeight="1" x14ac:dyDescent="0.3">
      <c r="A1328" s="307" t="s">
        <v>10508</v>
      </c>
      <c r="B1328" s="307"/>
      <c r="C1328" s="307"/>
      <c r="D1328" s="307" t="s">
        <v>10509</v>
      </c>
      <c r="E1328" s="307"/>
      <c r="F1328" s="307"/>
      <c r="G1328" s="91" t="s">
        <v>10509</v>
      </c>
      <c r="H1328" s="91" t="s">
        <v>10510</v>
      </c>
      <c r="I1328" s="91" t="s">
        <v>6782</v>
      </c>
      <c r="J1328" s="91" t="s">
        <v>10511</v>
      </c>
      <c r="K1328" s="91" t="s">
        <v>10512</v>
      </c>
      <c r="L1328" s="91" t="s">
        <v>10513</v>
      </c>
    </row>
    <row r="1329" spans="1:12" ht="12" customHeight="1" x14ac:dyDescent="0.3">
      <c r="A1329" s="307" t="s">
        <v>10514</v>
      </c>
      <c r="B1329" s="307"/>
      <c r="C1329" s="307"/>
      <c r="D1329" s="307" t="s">
        <v>7341</v>
      </c>
      <c r="E1329" s="307"/>
      <c r="F1329" s="307"/>
      <c r="G1329" s="91" t="s">
        <v>7341</v>
      </c>
      <c r="H1329" s="91" t="s">
        <v>10515</v>
      </c>
      <c r="I1329" s="91" t="s">
        <v>10516</v>
      </c>
      <c r="J1329" s="91" t="s">
        <v>10517</v>
      </c>
      <c r="K1329" s="91" t="s">
        <v>10518</v>
      </c>
      <c r="L1329" s="91" t="s">
        <v>10519</v>
      </c>
    </row>
    <row r="1330" spans="1:12" ht="12" customHeight="1" x14ac:dyDescent="0.3">
      <c r="A1330" s="307" t="s">
        <v>10520</v>
      </c>
      <c r="B1330" s="307"/>
      <c r="C1330" s="307"/>
      <c r="D1330" s="307" t="s">
        <v>10521</v>
      </c>
      <c r="E1330" s="307"/>
      <c r="F1330" s="307"/>
      <c r="G1330" s="91" t="s">
        <v>10522</v>
      </c>
      <c r="H1330" s="91" t="s">
        <v>10523</v>
      </c>
      <c r="I1330" s="91" t="s">
        <v>10524</v>
      </c>
      <c r="J1330" s="91" t="s">
        <v>10525</v>
      </c>
      <c r="K1330" s="91" t="s">
        <v>10526</v>
      </c>
      <c r="L1330" s="91" t="s">
        <v>10527</v>
      </c>
    </row>
    <row r="1331" spans="1:12" ht="12" customHeight="1" x14ac:dyDescent="0.3">
      <c r="A1331" s="307" t="s">
        <v>10528</v>
      </c>
      <c r="B1331" s="307"/>
      <c r="C1331" s="307"/>
      <c r="D1331" s="307" t="s">
        <v>10529</v>
      </c>
      <c r="E1331" s="307"/>
      <c r="F1331" s="307"/>
      <c r="G1331" s="91" t="s">
        <v>10529</v>
      </c>
      <c r="H1331" s="91" t="s">
        <v>10530</v>
      </c>
      <c r="I1331" s="91" t="s">
        <v>10531</v>
      </c>
      <c r="J1331" s="91" t="s">
        <v>10532</v>
      </c>
      <c r="K1331" s="91" t="s">
        <v>8626</v>
      </c>
      <c r="L1331" s="91" t="s">
        <v>10533</v>
      </c>
    </row>
    <row r="1332" spans="1:12" ht="12" customHeight="1" x14ac:dyDescent="0.3">
      <c r="A1332" s="307" t="s">
        <v>10534</v>
      </c>
      <c r="B1332" s="307"/>
      <c r="C1332" s="307"/>
      <c r="D1332" s="307" t="s">
        <v>10535</v>
      </c>
      <c r="E1332" s="307"/>
      <c r="F1332" s="307"/>
      <c r="G1332" s="91" t="s">
        <v>10535</v>
      </c>
      <c r="H1332" s="91" t="s">
        <v>10536</v>
      </c>
      <c r="I1332" s="91" t="s">
        <v>10537</v>
      </c>
      <c r="J1332" s="91" t="s">
        <v>10538</v>
      </c>
      <c r="K1332" s="91" t="s">
        <v>10539</v>
      </c>
      <c r="L1332" s="91" t="s">
        <v>10540</v>
      </c>
    </row>
    <row r="1333" spans="1:12" ht="12" customHeight="1" x14ac:dyDescent="0.3">
      <c r="A1333" s="307" t="s">
        <v>10541</v>
      </c>
      <c r="B1333" s="307"/>
      <c r="C1333" s="307"/>
      <c r="D1333" s="307" t="s">
        <v>10542</v>
      </c>
      <c r="E1333" s="307"/>
      <c r="F1333" s="307"/>
      <c r="G1333" s="91" t="s">
        <v>10542</v>
      </c>
      <c r="H1333" s="91" t="s">
        <v>10543</v>
      </c>
      <c r="I1333" s="91" t="s">
        <v>10544</v>
      </c>
      <c r="J1333" s="91" t="s">
        <v>10545</v>
      </c>
      <c r="K1333" s="91" t="s">
        <v>10546</v>
      </c>
      <c r="L1333" s="91" t="s">
        <v>10547</v>
      </c>
    </row>
    <row r="1334" spans="1:12" ht="12" customHeight="1" x14ac:dyDescent="0.3">
      <c r="A1334" s="307" t="s">
        <v>10548</v>
      </c>
      <c r="B1334" s="307"/>
      <c r="C1334" s="307"/>
      <c r="D1334" s="307" t="s">
        <v>10549</v>
      </c>
      <c r="E1334" s="307"/>
      <c r="F1334" s="307"/>
      <c r="G1334" s="91" t="s">
        <v>10549</v>
      </c>
      <c r="H1334" s="91" t="s">
        <v>10550</v>
      </c>
      <c r="I1334" s="91" t="s">
        <v>10551</v>
      </c>
      <c r="J1334" s="91" t="s">
        <v>10552</v>
      </c>
      <c r="K1334" s="91" t="s">
        <v>10553</v>
      </c>
      <c r="L1334" s="91" t="s">
        <v>10554</v>
      </c>
    </row>
    <row r="1335" spans="1:12" ht="12" customHeight="1" x14ac:dyDescent="0.3">
      <c r="A1335" s="307" t="s">
        <v>10555</v>
      </c>
      <c r="B1335" s="307"/>
      <c r="C1335" s="307"/>
      <c r="D1335" s="307" t="s">
        <v>10556</v>
      </c>
      <c r="E1335" s="307"/>
      <c r="F1335" s="307"/>
      <c r="G1335" s="91" t="s">
        <v>10556</v>
      </c>
      <c r="H1335" s="91" t="s">
        <v>10557</v>
      </c>
      <c r="I1335" s="91" t="s">
        <v>10558</v>
      </c>
      <c r="J1335" s="91" t="s">
        <v>10559</v>
      </c>
      <c r="K1335" s="91" t="s">
        <v>5095</v>
      </c>
      <c r="L1335" s="91" t="s">
        <v>7143</v>
      </c>
    </row>
    <row r="1336" spans="1:12" ht="12" customHeight="1" x14ac:dyDescent="0.3">
      <c r="A1336" s="307" t="s">
        <v>10560</v>
      </c>
      <c r="B1336" s="307"/>
      <c r="C1336" s="307"/>
      <c r="D1336" s="307" t="s">
        <v>10561</v>
      </c>
      <c r="E1336" s="307"/>
      <c r="F1336" s="307"/>
      <c r="G1336" s="91" t="s">
        <v>10561</v>
      </c>
      <c r="H1336" s="91" t="s">
        <v>10562</v>
      </c>
      <c r="I1336" s="91" t="s">
        <v>10563</v>
      </c>
      <c r="J1336" s="91" t="s">
        <v>8160</v>
      </c>
      <c r="K1336" s="91" t="s">
        <v>10564</v>
      </c>
      <c r="L1336" s="91" t="s">
        <v>10565</v>
      </c>
    </row>
    <row r="1337" spans="1:12" ht="12" customHeight="1" x14ac:dyDescent="0.3">
      <c r="A1337" s="307" t="s">
        <v>10566</v>
      </c>
      <c r="B1337" s="307"/>
      <c r="C1337" s="307"/>
      <c r="D1337" s="307" t="s">
        <v>10567</v>
      </c>
      <c r="E1337" s="307"/>
      <c r="F1337" s="307"/>
      <c r="G1337" s="91" t="s">
        <v>10567</v>
      </c>
      <c r="H1337" s="91" t="s">
        <v>10568</v>
      </c>
      <c r="I1337" s="91" t="s">
        <v>10569</v>
      </c>
      <c r="J1337" s="91" t="s">
        <v>10570</v>
      </c>
      <c r="K1337" s="91" t="s">
        <v>10571</v>
      </c>
      <c r="L1337" s="91" t="s">
        <v>10572</v>
      </c>
    </row>
    <row r="1338" spans="1:12" ht="12" customHeight="1" x14ac:dyDescent="0.3">
      <c r="A1338" s="307" t="s">
        <v>10573</v>
      </c>
      <c r="B1338" s="307"/>
      <c r="C1338" s="307"/>
      <c r="D1338" s="307" t="s">
        <v>10574</v>
      </c>
      <c r="E1338" s="307"/>
      <c r="F1338" s="307"/>
      <c r="G1338" s="91" t="s">
        <v>10574</v>
      </c>
      <c r="H1338" s="91" t="s">
        <v>10575</v>
      </c>
      <c r="I1338" s="91" t="s">
        <v>10576</v>
      </c>
      <c r="J1338" s="91" t="s">
        <v>10577</v>
      </c>
      <c r="K1338" s="91" t="s">
        <v>10578</v>
      </c>
      <c r="L1338" s="91" t="s">
        <v>10579</v>
      </c>
    </row>
    <row r="1339" spans="1:12" ht="12" customHeight="1" x14ac:dyDescent="0.3">
      <c r="A1339" s="307" t="s">
        <v>10580</v>
      </c>
      <c r="B1339" s="307"/>
      <c r="C1339" s="307"/>
      <c r="D1339" s="307" t="s">
        <v>10581</v>
      </c>
      <c r="E1339" s="307"/>
      <c r="F1339" s="307"/>
      <c r="G1339" s="91" t="s">
        <v>10581</v>
      </c>
      <c r="H1339" s="91" t="s">
        <v>10582</v>
      </c>
      <c r="I1339" s="91" t="s">
        <v>10583</v>
      </c>
      <c r="J1339" s="91" t="s">
        <v>10584</v>
      </c>
      <c r="K1339" s="91" t="s">
        <v>10585</v>
      </c>
      <c r="L1339" s="91" t="s">
        <v>10586</v>
      </c>
    </row>
    <row r="1340" spans="1:12" ht="12" customHeight="1" x14ac:dyDescent="0.3">
      <c r="A1340" s="307" t="s">
        <v>10587</v>
      </c>
      <c r="B1340" s="307"/>
      <c r="C1340" s="307"/>
      <c r="D1340" s="307" t="s">
        <v>10588</v>
      </c>
      <c r="E1340" s="307"/>
      <c r="F1340" s="307"/>
      <c r="G1340" s="91" t="s">
        <v>10588</v>
      </c>
      <c r="H1340" s="91" t="s">
        <v>7260</v>
      </c>
      <c r="I1340" s="91" t="s">
        <v>10589</v>
      </c>
      <c r="J1340" s="91" t="s">
        <v>10590</v>
      </c>
      <c r="K1340" s="91" t="s">
        <v>10591</v>
      </c>
      <c r="L1340" s="91" t="s">
        <v>10592</v>
      </c>
    </row>
    <row r="1341" spans="1:12" ht="12" customHeight="1" x14ac:dyDescent="0.3">
      <c r="A1341" s="307" t="s">
        <v>10593</v>
      </c>
      <c r="B1341" s="307"/>
      <c r="C1341" s="307"/>
      <c r="D1341" s="307" t="s">
        <v>10594</v>
      </c>
      <c r="E1341" s="307"/>
      <c r="F1341" s="307"/>
      <c r="G1341" s="91" t="s">
        <v>10594</v>
      </c>
      <c r="H1341" s="91" t="s">
        <v>10595</v>
      </c>
      <c r="I1341" s="91" t="s">
        <v>10596</v>
      </c>
      <c r="J1341" s="91" t="s">
        <v>10597</v>
      </c>
      <c r="K1341" s="91" t="s">
        <v>10598</v>
      </c>
      <c r="L1341" s="91" t="s">
        <v>10599</v>
      </c>
    </row>
    <row r="1342" spans="1:12" ht="12" customHeight="1" x14ac:dyDescent="0.3">
      <c r="A1342" s="307" t="s">
        <v>10600</v>
      </c>
      <c r="B1342" s="307"/>
      <c r="C1342" s="307"/>
      <c r="D1342" s="307" t="s">
        <v>10601</v>
      </c>
      <c r="E1342" s="307"/>
      <c r="F1342" s="307"/>
      <c r="G1342" s="91" t="s">
        <v>10601</v>
      </c>
      <c r="H1342" s="91" t="s">
        <v>10602</v>
      </c>
      <c r="I1342" s="91" t="s">
        <v>10603</v>
      </c>
      <c r="J1342" s="91" t="s">
        <v>10604</v>
      </c>
      <c r="K1342" s="91" t="s">
        <v>10605</v>
      </c>
      <c r="L1342" s="91" t="s">
        <v>3899</v>
      </c>
    </row>
    <row r="1343" spans="1:12" ht="12" customHeight="1" x14ac:dyDescent="0.3">
      <c r="A1343" s="307" t="s">
        <v>10606</v>
      </c>
      <c r="B1343" s="307"/>
      <c r="C1343" s="307"/>
      <c r="D1343" s="307" t="s">
        <v>10607</v>
      </c>
      <c r="E1343" s="307"/>
      <c r="F1343" s="307"/>
      <c r="G1343" s="91" t="s">
        <v>10607</v>
      </c>
      <c r="H1343" s="91" t="s">
        <v>10608</v>
      </c>
      <c r="I1343" s="91" t="s">
        <v>10609</v>
      </c>
      <c r="J1343" s="91" t="s">
        <v>10610</v>
      </c>
      <c r="K1343" s="91" t="s">
        <v>10611</v>
      </c>
      <c r="L1343" s="91" t="s">
        <v>10612</v>
      </c>
    </row>
    <row r="1344" spans="1:12" ht="12" customHeight="1" x14ac:dyDescent="0.3">
      <c r="A1344" s="307" t="s">
        <v>10613</v>
      </c>
      <c r="B1344" s="307"/>
      <c r="C1344" s="307"/>
      <c r="D1344" s="307" t="s">
        <v>10614</v>
      </c>
      <c r="E1344" s="307"/>
      <c r="F1344" s="307"/>
      <c r="G1344" s="91" t="s">
        <v>10614</v>
      </c>
      <c r="H1344" s="91" t="s">
        <v>10615</v>
      </c>
      <c r="I1344" s="91" t="s">
        <v>10616</v>
      </c>
      <c r="J1344" s="91" t="s">
        <v>10617</v>
      </c>
      <c r="K1344" s="91" t="s">
        <v>10618</v>
      </c>
      <c r="L1344" s="91" t="s">
        <v>10619</v>
      </c>
    </row>
    <row r="1345" spans="1:12" ht="12" customHeight="1" x14ac:dyDescent="0.3">
      <c r="A1345" s="307" t="s">
        <v>10620</v>
      </c>
      <c r="B1345" s="307"/>
      <c r="C1345" s="307"/>
      <c r="D1345" s="307" t="s">
        <v>10621</v>
      </c>
      <c r="E1345" s="307"/>
      <c r="F1345" s="307"/>
      <c r="G1345" s="91" t="s">
        <v>10621</v>
      </c>
      <c r="H1345" s="91" t="s">
        <v>10622</v>
      </c>
      <c r="I1345" s="91" t="s">
        <v>10117</v>
      </c>
      <c r="J1345" s="91" t="s">
        <v>10623</v>
      </c>
      <c r="K1345" s="91" t="s">
        <v>10624</v>
      </c>
      <c r="L1345" s="91" t="s">
        <v>10625</v>
      </c>
    </row>
    <row r="1346" spans="1:12" ht="12" customHeight="1" x14ac:dyDescent="0.3">
      <c r="A1346" s="307" t="s">
        <v>10626</v>
      </c>
      <c r="B1346" s="307"/>
      <c r="C1346" s="307"/>
      <c r="D1346" s="307" t="s">
        <v>10627</v>
      </c>
      <c r="E1346" s="307"/>
      <c r="F1346" s="307"/>
      <c r="G1346" s="91" t="s">
        <v>10627</v>
      </c>
      <c r="H1346" s="91" t="s">
        <v>10628</v>
      </c>
      <c r="I1346" s="91" t="s">
        <v>10629</v>
      </c>
      <c r="J1346" s="91" t="s">
        <v>10630</v>
      </c>
      <c r="K1346" s="91" t="s">
        <v>5331</v>
      </c>
      <c r="L1346" s="91" t="s">
        <v>10631</v>
      </c>
    </row>
    <row r="1347" spans="1:12" ht="12" customHeight="1" x14ac:dyDescent="0.3">
      <c r="A1347" s="307" t="s">
        <v>10632</v>
      </c>
      <c r="B1347" s="307"/>
      <c r="C1347" s="307"/>
      <c r="D1347" s="307" t="s">
        <v>10633</v>
      </c>
      <c r="E1347" s="307"/>
      <c r="F1347" s="307"/>
      <c r="G1347" s="91" t="s">
        <v>10634</v>
      </c>
      <c r="H1347" s="91" t="s">
        <v>10635</v>
      </c>
      <c r="I1347" s="91" t="s">
        <v>10636</v>
      </c>
      <c r="J1347" s="91" t="s">
        <v>10637</v>
      </c>
      <c r="K1347" s="91" t="s">
        <v>10638</v>
      </c>
      <c r="L1347" s="91" t="s">
        <v>10639</v>
      </c>
    </row>
    <row r="1348" spans="1:12" ht="12" customHeight="1" x14ac:dyDescent="0.3">
      <c r="A1348" s="307" t="s">
        <v>10640</v>
      </c>
      <c r="B1348" s="307"/>
      <c r="C1348" s="307"/>
      <c r="D1348" s="307" t="s">
        <v>10641</v>
      </c>
      <c r="E1348" s="307"/>
      <c r="F1348" s="307"/>
      <c r="G1348" s="91" t="s">
        <v>10641</v>
      </c>
      <c r="H1348" s="91" t="s">
        <v>10642</v>
      </c>
      <c r="I1348" s="91" t="s">
        <v>10643</v>
      </c>
      <c r="J1348" s="91" t="s">
        <v>10644</v>
      </c>
      <c r="K1348" s="91" t="s">
        <v>10645</v>
      </c>
      <c r="L1348" s="91" t="s">
        <v>10646</v>
      </c>
    </row>
    <row r="1349" spans="1:12" ht="12" customHeight="1" x14ac:dyDescent="0.3">
      <c r="A1349" s="307" t="s">
        <v>10647</v>
      </c>
      <c r="B1349" s="307"/>
      <c r="C1349" s="307"/>
      <c r="D1349" s="307" t="s">
        <v>10648</v>
      </c>
      <c r="E1349" s="307"/>
      <c r="F1349" s="307"/>
      <c r="G1349" s="91" t="s">
        <v>10648</v>
      </c>
      <c r="H1349" s="91" t="s">
        <v>10649</v>
      </c>
      <c r="I1349" s="91" t="s">
        <v>10650</v>
      </c>
      <c r="J1349" s="91" t="s">
        <v>10651</v>
      </c>
      <c r="K1349" s="91" t="s">
        <v>10652</v>
      </c>
      <c r="L1349" s="91" t="s">
        <v>10653</v>
      </c>
    </row>
    <row r="1350" spans="1:12" ht="12" customHeight="1" x14ac:dyDescent="0.3">
      <c r="A1350" s="307" t="s">
        <v>10654</v>
      </c>
      <c r="B1350" s="307"/>
      <c r="C1350" s="307"/>
      <c r="D1350" s="307" t="s">
        <v>10655</v>
      </c>
      <c r="E1350" s="307"/>
      <c r="F1350" s="307"/>
      <c r="G1350" s="91" t="s">
        <v>10655</v>
      </c>
      <c r="H1350" s="91" t="s">
        <v>10656</v>
      </c>
      <c r="I1350" s="91" t="s">
        <v>10657</v>
      </c>
      <c r="J1350" s="91" t="s">
        <v>10658</v>
      </c>
      <c r="K1350" s="91" t="s">
        <v>10659</v>
      </c>
      <c r="L1350" s="91" t="s">
        <v>10660</v>
      </c>
    </row>
    <row r="1351" spans="1:12" ht="12" customHeight="1" x14ac:dyDescent="0.3">
      <c r="A1351" s="307" t="s">
        <v>10661</v>
      </c>
      <c r="B1351" s="307"/>
      <c r="C1351" s="307"/>
      <c r="D1351" s="307" t="s">
        <v>10662</v>
      </c>
      <c r="E1351" s="307"/>
      <c r="F1351" s="307"/>
      <c r="G1351" s="91" t="s">
        <v>10662</v>
      </c>
      <c r="H1351" s="91" t="s">
        <v>10663</v>
      </c>
      <c r="I1351" s="91" t="s">
        <v>10664</v>
      </c>
      <c r="J1351" s="91" t="s">
        <v>10665</v>
      </c>
      <c r="K1351" s="91" t="s">
        <v>10666</v>
      </c>
      <c r="L1351" s="91" t="s">
        <v>10667</v>
      </c>
    </row>
    <row r="1352" spans="1:12" ht="12" customHeight="1" x14ac:dyDescent="0.3">
      <c r="A1352" s="307" t="s">
        <v>10668</v>
      </c>
      <c r="B1352" s="307"/>
      <c r="C1352" s="307"/>
      <c r="D1352" s="307" t="s">
        <v>9185</v>
      </c>
      <c r="E1352" s="307"/>
      <c r="F1352" s="307"/>
      <c r="G1352" s="91" t="s">
        <v>9185</v>
      </c>
      <c r="H1352" s="91" t="s">
        <v>10669</v>
      </c>
      <c r="I1352" s="91" t="s">
        <v>10670</v>
      </c>
      <c r="J1352" s="91" t="s">
        <v>10671</v>
      </c>
      <c r="K1352" s="91" t="s">
        <v>10669</v>
      </c>
      <c r="L1352" s="91" t="s">
        <v>10672</v>
      </c>
    </row>
    <row r="1353" spans="1:12" ht="12" customHeight="1" x14ac:dyDescent="0.3">
      <c r="A1353" s="307" t="s">
        <v>10673</v>
      </c>
      <c r="B1353" s="307"/>
      <c r="C1353" s="307"/>
      <c r="D1353" s="307" t="s">
        <v>10674</v>
      </c>
      <c r="E1353" s="307"/>
      <c r="F1353" s="307"/>
      <c r="G1353" s="91" t="s">
        <v>10674</v>
      </c>
      <c r="H1353" s="91" t="s">
        <v>10675</v>
      </c>
      <c r="I1353" s="91" t="s">
        <v>10676</v>
      </c>
      <c r="J1353" s="91" t="s">
        <v>10677</v>
      </c>
      <c r="K1353" s="91" t="s">
        <v>10678</v>
      </c>
      <c r="L1353" s="91" t="s">
        <v>10679</v>
      </c>
    </row>
    <row r="1354" spans="1:12" ht="12" customHeight="1" x14ac:dyDescent="0.3">
      <c r="A1354" s="307" t="s">
        <v>10680</v>
      </c>
      <c r="B1354" s="307"/>
      <c r="C1354" s="307"/>
      <c r="D1354" s="307" t="s">
        <v>10681</v>
      </c>
      <c r="E1354" s="307"/>
      <c r="F1354" s="307"/>
      <c r="G1354" s="91" t="s">
        <v>10681</v>
      </c>
      <c r="H1354" s="91" t="s">
        <v>10682</v>
      </c>
      <c r="I1354" s="91" t="s">
        <v>10683</v>
      </c>
      <c r="J1354" s="91" t="s">
        <v>10684</v>
      </c>
      <c r="K1354" s="91" t="s">
        <v>10685</v>
      </c>
      <c r="L1354" s="91" t="s">
        <v>10686</v>
      </c>
    </row>
    <row r="1355" spans="1:12" ht="12" customHeight="1" x14ac:dyDescent="0.3">
      <c r="A1355" s="307" t="s">
        <v>10687</v>
      </c>
      <c r="B1355" s="307"/>
      <c r="C1355" s="307"/>
      <c r="D1355" s="307" t="s">
        <v>10688</v>
      </c>
      <c r="E1355" s="307"/>
      <c r="F1355" s="307"/>
      <c r="G1355" s="91" t="s">
        <v>10688</v>
      </c>
      <c r="H1355" s="91" t="s">
        <v>10689</v>
      </c>
      <c r="I1355" s="91" t="s">
        <v>10690</v>
      </c>
      <c r="J1355" s="91" t="s">
        <v>10691</v>
      </c>
      <c r="K1355" s="91" t="s">
        <v>10692</v>
      </c>
      <c r="L1355" s="91" t="s">
        <v>10693</v>
      </c>
    </row>
    <row r="1356" spans="1:12" ht="12" customHeight="1" x14ac:dyDescent="0.3">
      <c r="A1356" s="307" t="s">
        <v>10694</v>
      </c>
      <c r="B1356" s="307"/>
      <c r="C1356" s="307"/>
      <c r="D1356" s="307" t="s">
        <v>10695</v>
      </c>
      <c r="E1356" s="307"/>
      <c r="F1356" s="307"/>
      <c r="G1356" s="91" t="s">
        <v>10695</v>
      </c>
      <c r="H1356" s="91" t="s">
        <v>10696</v>
      </c>
      <c r="I1356" s="91" t="s">
        <v>9080</v>
      </c>
      <c r="J1356" s="91" t="s">
        <v>10697</v>
      </c>
      <c r="K1356" s="91" t="s">
        <v>10698</v>
      </c>
      <c r="L1356" s="91" t="s">
        <v>10699</v>
      </c>
    </row>
    <row r="1357" spans="1:12" ht="12" customHeight="1" x14ac:dyDescent="0.3">
      <c r="A1357" s="307" t="s">
        <v>10700</v>
      </c>
      <c r="B1357" s="307"/>
      <c r="C1357" s="307"/>
      <c r="D1357" s="307" t="s">
        <v>10701</v>
      </c>
      <c r="E1357" s="307"/>
      <c r="F1357" s="307"/>
      <c r="G1357" s="91" t="s">
        <v>10701</v>
      </c>
      <c r="H1357" s="91" t="s">
        <v>10702</v>
      </c>
      <c r="I1357" s="91" t="s">
        <v>10703</v>
      </c>
      <c r="J1357" s="91" t="s">
        <v>10704</v>
      </c>
      <c r="K1357" s="91" t="s">
        <v>10705</v>
      </c>
      <c r="L1357" s="91" t="s">
        <v>10706</v>
      </c>
    </row>
    <row r="1358" spans="1:12" ht="12" customHeight="1" x14ac:dyDescent="0.3">
      <c r="A1358" s="307" t="s">
        <v>10707</v>
      </c>
      <c r="B1358" s="307"/>
      <c r="C1358" s="307"/>
      <c r="D1358" s="307" t="s">
        <v>7603</v>
      </c>
      <c r="E1358" s="307"/>
      <c r="F1358" s="307"/>
      <c r="G1358" s="91" t="s">
        <v>7603</v>
      </c>
      <c r="H1358" s="91" t="s">
        <v>10708</v>
      </c>
      <c r="I1358" s="91" t="s">
        <v>10709</v>
      </c>
      <c r="J1358" s="91" t="s">
        <v>10710</v>
      </c>
      <c r="K1358" s="91" t="s">
        <v>10711</v>
      </c>
      <c r="L1358" s="91" t="s">
        <v>7199</v>
      </c>
    </row>
    <row r="1359" spans="1:12" ht="12" customHeight="1" x14ac:dyDescent="0.3">
      <c r="A1359" s="307" t="s">
        <v>10712</v>
      </c>
      <c r="B1359" s="307"/>
      <c r="C1359" s="307"/>
      <c r="D1359" s="307" t="s">
        <v>10713</v>
      </c>
      <c r="E1359" s="307"/>
      <c r="F1359" s="307"/>
      <c r="G1359" s="91" t="s">
        <v>10713</v>
      </c>
      <c r="H1359" s="91" t="s">
        <v>10714</v>
      </c>
      <c r="I1359" s="91" t="s">
        <v>6981</v>
      </c>
      <c r="J1359" s="91" t="s">
        <v>10715</v>
      </c>
      <c r="K1359" s="91" t="s">
        <v>10716</v>
      </c>
      <c r="L1359" s="91" t="s">
        <v>10717</v>
      </c>
    </row>
    <row r="1360" spans="1:12" ht="12" customHeight="1" x14ac:dyDescent="0.3">
      <c r="A1360" s="307" t="s">
        <v>10718</v>
      </c>
      <c r="B1360" s="307"/>
      <c r="C1360" s="307"/>
      <c r="D1360" s="307" t="s">
        <v>10719</v>
      </c>
      <c r="E1360" s="307"/>
      <c r="F1360" s="307"/>
      <c r="G1360" s="91" t="s">
        <v>10719</v>
      </c>
      <c r="H1360" s="91" t="s">
        <v>10720</v>
      </c>
      <c r="I1360" s="91" t="s">
        <v>10721</v>
      </c>
      <c r="J1360" s="91" t="s">
        <v>10722</v>
      </c>
      <c r="K1360" s="91" t="s">
        <v>6955</v>
      </c>
      <c r="L1360" s="91" t="s">
        <v>10723</v>
      </c>
    </row>
    <row r="1361" spans="1:12" ht="12" customHeight="1" x14ac:dyDescent="0.3">
      <c r="A1361" s="307" t="s">
        <v>10724</v>
      </c>
      <c r="B1361" s="307"/>
      <c r="C1361" s="307"/>
      <c r="D1361" s="307" t="s">
        <v>10725</v>
      </c>
      <c r="E1361" s="307"/>
      <c r="F1361" s="307"/>
      <c r="G1361" s="91" t="s">
        <v>10725</v>
      </c>
      <c r="H1361" s="91" t="s">
        <v>10726</v>
      </c>
      <c r="I1361" s="91" t="s">
        <v>10727</v>
      </c>
      <c r="J1361" s="91" t="s">
        <v>10728</v>
      </c>
      <c r="K1361" s="91" t="s">
        <v>5205</v>
      </c>
      <c r="L1361" s="91" t="s">
        <v>10729</v>
      </c>
    </row>
    <row r="1362" spans="1:12" ht="12" customHeight="1" x14ac:dyDescent="0.3">
      <c r="A1362" s="307" t="s">
        <v>10730</v>
      </c>
      <c r="B1362" s="307"/>
      <c r="C1362" s="307"/>
      <c r="D1362" s="307" t="s">
        <v>10731</v>
      </c>
      <c r="E1362" s="307"/>
      <c r="F1362" s="307"/>
      <c r="G1362" s="91" t="s">
        <v>10731</v>
      </c>
      <c r="H1362" s="91" t="s">
        <v>10732</v>
      </c>
      <c r="I1362" s="91" t="s">
        <v>10733</v>
      </c>
      <c r="J1362" s="91" t="s">
        <v>10734</v>
      </c>
      <c r="K1362" s="91" t="s">
        <v>10735</v>
      </c>
      <c r="L1362" s="91" t="s">
        <v>10736</v>
      </c>
    </row>
    <row r="1363" spans="1:12" ht="12" customHeight="1" x14ac:dyDescent="0.3">
      <c r="A1363" s="307" t="s">
        <v>10737</v>
      </c>
      <c r="B1363" s="307"/>
      <c r="C1363" s="307"/>
      <c r="D1363" s="307" t="s">
        <v>10738</v>
      </c>
      <c r="E1363" s="307"/>
      <c r="F1363" s="307"/>
      <c r="G1363" s="91" t="s">
        <v>10738</v>
      </c>
      <c r="H1363" s="91" t="s">
        <v>10739</v>
      </c>
      <c r="I1363" s="91" t="s">
        <v>10740</v>
      </c>
      <c r="J1363" s="91" t="s">
        <v>10741</v>
      </c>
      <c r="K1363" s="91" t="s">
        <v>10742</v>
      </c>
      <c r="L1363" s="91" t="s">
        <v>10743</v>
      </c>
    </row>
    <row r="1364" spans="1:12" ht="12" customHeight="1" x14ac:dyDescent="0.3">
      <c r="A1364" s="307" t="s">
        <v>10744</v>
      </c>
      <c r="B1364" s="307"/>
      <c r="C1364" s="307"/>
      <c r="D1364" s="307" t="s">
        <v>10745</v>
      </c>
      <c r="E1364" s="307"/>
      <c r="F1364" s="307"/>
      <c r="G1364" s="91" t="s">
        <v>10745</v>
      </c>
      <c r="H1364" s="91" t="s">
        <v>10746</v>
      </c>
      <c r="I1364" s="91" t="s">
        <v>10747</v>
      </c>
      <c r="J1364" s="91" t="s">
        <v>8108</v>
      </c>
      <c r="K1364" s="91" t="s">
        <v>10748</v>
      </c>
      <c r="L1364" s="91" t="s">
        <v>10749</v>
      </c>
    </row>
    <row r="1365" spans="1:12" ht="12" customHeight="1" x14ac:dyDescent="0.3">
      <c r="A1365" s="307" t="s">
        <v>10750</v>
      </c>
      <c r="B1365" s="307"/>
      <c r="C1365" s="307"/>
      <c r="D1365" s="307" t="s">
        <v>10751</v>
      </c>
      <c r="E1365" s="307"/>
      <c r="F1365" s="307"/>
      <c r="G1365" s="91" t="s">
        <v>10751</v>
      </c>
      <c r="H1365" s="91" t="s">
        <v>4649</v>
      </c>
      <c r="I1365" s="91" t="s">
        <v>10752</v>
      </c>
      <c r="J1365" s="91" t="s">
        <v>10753</v>
      </c>
      <c r="K1365" s="91" t="s">
        <v>10754</v>
      </c>
      <c r="L1365" s="91" t="s">
        <v>10755</v>
      </c>
    </row>
    <row r="1366" spans="1:12" ht="12" customHeight="1" x14ac:dyDescent="0.3">
      <c r="A1366" s="307" t="s">
        <v>10756</v>
      </c>
      <c r="B1366" s="307"/>
      <c r="C1366" s="307"/>
      <c r="D1366" s="307" t="s">
        <v>9070</v>
      </c>
      <c r="E1366" s="307"/>
      <c r="F1366" s="307"/>
      <c r="G1366" s="91" t="s">
        <v>9070</v>
      </c>
      <c r="H1366" s="91" t="s">
        <v>10611</v>
      </c>
      <c r="I1366" s="91" t="s">
        <v>10757</v>
      </c>
      <c r="J1366" s="91" t="s">
        <v>10758</v>
      </c>
      <c r="K1366" s="91" t="s">
        <v>10759</v>
      </c>
      <c r="L1366" s="91" t="s">
        <v>10760</v>
      </c>
    </row>
    <row r="1367" spans="1:12" ht="12" customHeight="1" x14ac:dyDescent="0.3">
      <c r="A1367" s="307" t="s">
        <v>10761</v>
      </c>
      <c r="B1367" s="307"/>
      <c r="C1367" s="307"/>
      <c r="D1367" s="307" t="s">
        <v>10762</v>
      </c>
      <c r="E1367" s="307"/>
      <c r="F1367" s="307"/>
      <c r="G1367" s="91" t="s">
        <v>10762</v>
      </c>
      <c r="H1367" s="91" t="s">
        <v>10763</v>
      </c>
      <c r="I1367" s="91" t="s">
        <v>10764</v>
      </c>
      <c r="J1367" s="91" t="s">
        <v>10765</v>
      </c>
      <c r="K1367" s="91" t="s">
        <v>10766</v>
      </c>
      <c r="L1367" s="91" t="s">
        <v>3269</v>
      </c>
    </row>
    <row r="1368" spans="1:12" ht="12" customHeight="1" x14ac:dyDescent="0.3">
      <c r="A1368" s="307" t="s">
        <v>10767</v>
      </c>
      <c r="B1368" s="307"/>
      <c r="C1368" s="307"/>
      <c r="D1368" s="307" t="s">
        <v>10768</v>
      </c>
      <c r="E1368" s="307"/>
      <c r="F1368" s="307"/>
      <c r="G1368" s="91" t="s">
        <v>10768</v>
      </c>
      <c r="H1368" s="91" t="s">
        <v>6434</v>
      </c>
      <c r="I1368" s="91" t="s">
        <v>10510</v>
      </c>
      <c r="J1368" s="91" t="s">
        <v>10769</v>
      </c>
      <c r="K1368" s="91" t="s">
        <v>10770</v>
      </c>
      <c r="L1368" s="91" t="s">
        <v>10770</v>
      </c>
    </row>
    <row r="1369" spans="1:12" ht="12" customHeight="1" x14ac:dyDescent="0.3">
      <c r="A1369" s="307" t="s">
        <v>10771</v>
      </c>
      <c r="B1369" s="307"/>
      <c r="C1369" s="307"/>
      <c r="D1369" s="307" t="s">
        <v>10772</v>
      </c>
      <c r="E1369" s="307"/>
      <c r="F1369" s="307"/>
      <c r="G1369" s="91" t="s">
        <v>10772</v>
      </c>
      <c r="H1369" s="91" t="s">
        <v>10773</v>
      </c>
      <c r="I1369" s="91" t="s">
        <v>7384</v>
      </c>
      <c r="J1369" s="91" t="s">
        <v>10774</v>
      </c>
      <c r="K1369" s="91" t="s">
        <v>10775</v>
      </c>
      <c r="L1369" s="91" t="s">
        <v>9635</v>
      </c>
    </row>
    <row r="1370" spans="1:12" ht="12" customHeight="1" x14ac:dyDescent="0.3">
      <c r="A1370" s="307" t="s">
        <v>10776</v>
      </c>
      <c r="B1370" s="307"/>
      <c r="C1370" s="307"/>
      <c r="D1370" s="307" t="s">
        <v>10777</v>
      </c>
      <c r="E1370" s="307"/>
      <c r="F1370" s="307"/>
      <c r="G1370" s="91" t="s">
        <v>10777</v>
      </c>
      <c r="H1370" s="91" t="s">
        <v>10778</v>
      </c>
      <c r="I1370" s="91" t="s">
        <v>10779</v>
      </c>
      <c r="J1370" s="91" t="s">
        <v>10780</v>
      </c>
      <c r="K1370" s="91" t="s">
        <v>10781</v>
      </c>
      <c r="L1370" s="91" t="s">
        <v>10782</v>
      </c>
    </row>
    <row r="1371" spans="1:12" ht="12" customHeight="1" x14ac:dyDescent="0.3">
      <c r="A1371" s="307" t="s">
        <v>10783</v>
      </c>
      <c r="B1371" s="307"/>
      <c r="C1371" s="307"/>
      <c r="D1371" s="307" t="s">
        <v>10784</v>
      </c>
      <c r="E1371" s="307"/>
      <c r="F1371" s="307"/>
      <c r="G1371" s="91" t="s">
        <v>10784</v>
      </c>
      <c r="H1371" s="91" t="s">
        <v>10785</v>
      </c>
      <c r="I1371" s="91" t="s">
        <v>10786</v>
      </c>
      <c r="J1371" s="91" t="s">
        <v>10787</v>
      </c>
      <c r="K1371" s="91" t="s">
        <v>10788</v>
      </c>
      <c r="L1371" s="91" t="s">
        <v>10789</v>
      </c>
    </row>
    <row r="1372" spans="1:12" ht="12" customHeight="1" x14ac:dyDescent="0.3">
      <c r="A1372" s="307" t="s">
        <v>10790</v>
      </c>
      <c r="B1372" s="307"/>
      <c r="C1372" s="307"/>
      <c r="D1372" s="307" t="s">
        <v>10791</v>
      </c>
      <c r="E1372" s="307"/>
      <c r="F1372" s="307"/>
      <c r="G1372" s="91" t="s">
        <v>10791</v>
      </c>
      <c r="H1372" s="91" t="s">
        <v>10792</v>
      </c>
      <c r="I1372" s="91" t="s">
        <v>10793</v>
      </c>
      <c r="J1372" s="91" t="s">
        <v>10794</v>
      </c>
      <c r="K1372" s="91" t="s">
        <v>10795</v>
      </c>
      <c r="L1372" s="91" t="s">
        <v>10796</v>
      </c>
    </row>
    <row r="1373" spans="1:12" ht="12" customHeight="1" x14ac:dyDescent="0.3">
      <c r="A1373" s="307" t="s">
        <v>10797</v>
      </c>
      <c r="B1373" s="307"/>
      <c r="C1373" s="307"/>
      <c r="D1373" s="307" t="s">
        <v>5352</v>
      </c>
      <c r="E1373" s="307"/>
      <c r="F1373" s="307"/>
      <c r="G1373" s="91" t="s">
        <v>5352</v>
      </c>
      <c r="H1373" s="91" t="s">
        <v>10798</v>
      </c>
      <c r="I1373" s="91" t="s">
        <v>10799</v>
      </c>
      <c r="J1373" s="91" t="s">
        <v>10800</v>
      </c>
      <c r="K1373" s="91" t="s">
        <v>10801</v>
      </c>
      <c r="L1373" s="91" t="s">
        <v>10802</v>
      </c>
    </row>
    <row r="1374" spans="1:12" ht="12" customHeight="1" x14ac:dyDescent="0.3">
      <c r="A1374" s="307" t="s">
        <v>10803</v>
      </c>
      <c r="B1374" s="307"/>
      <c r="C1374" s="307"/>
      <c r="D1374" s="307" t="s">
        <v>10804</v>
      </c>
      <c r="E1374" s="307"/>
      <c r="F1374" s="307"/>
      <c r="G1374" s="91" t="s">
        <v>10804</v>
      </c>
      <c r="H1374" s="91" t="s">
        <v>10805</v>
      </c>
      <c r="I1374" s="91" t="s">
        <v>10806</v>
      </c>
      <c r="J1374" s="91" t="s">
        <v>10807</v>
      </c>
      <c r="K1374" s="91" t="s">
        <v>10808</v>
      </c>
      <c r="L1374" s="91" t="s">
        <v>10809</v>
      </c>
    </row>
    <row r="1375" spans="1:12" ht="12" customHeight="1" x14ac:dyDescent="0.3">
      <c r="A1375" s="307" t="s">
        <v>10810</v>
      </c>
      <c r="B1375" s="307"/>
      <c r="C1375" s="307"/>
      <c r="D1375" s="307" t="s">
        <v>10811</v>
      </c>
      <c r="E1375" s="307"/>
      <c r="F1375" s="307"/>
      <c r="G1375" s="91" t="s">
        <v>10812</v>
      </c>
      <c r="H1375" s="91" t="s">
        <v>10813</v>
      </c>
      <c r="I1375" s="91" t="s">
        <v>10814</v>
      </c>
      <c r="J1375" s="91" t="s">
        <v>10815</v>
      </c>
      <c r="K1375" s="91" t="s">
        <v>10816</v>
      </c>
      <c r="L1375" s="91" t="s">
        <v>10817</v>
      </c>
    </row>
    <row r="1376" spans="1:12" ht="12" customHeight="1" x14ac:dyDescent="0.3">
      <c r="A1376" s="307" t="s">
        <v>10818</v>
      </c>
      <c r="B1376" s="307"/>
      <c r="C1376" s="307"/>
      <c r="D1376" s="307" t="s">
        <v>10819</v>
      </c>
      <c r="E1376" s="307"/>
      <c r="F1376" s="307"/>
      <c r="G1376" s="91" t="s">
        <v>10819</v>
      </c>
      <c r="H1376" s="91" t="s">
        <v>10820</v>
      </c>
      <c r="I1376" s="91" t="s">
        <v>10821</v>
      </c>
      <c r="J1376" s="91" t="s">
        <v>10822</v>
      </c>
      <c r="K1376" s="91" t="s">
        <v>10823</v>
      </c>
      <c r="L1376" s="91" t="s">
        <v>10824</v>
      </c>
    </row>
    <row r="1377" spans="1:12" ht="12" customHeight="1" x14ac:dyDescent="0.3">
      <c r="A1377" s="307" t="s">
        <v>10825</v>
      </c>
      <c r="B1377" s="307"/>
      <c r="C1377" s="307"/>
      <c r="D1377" s="307" t="s">
        <v>10826</v>
      </c>
      <c r="E1377" s="307"/>
      <c r="F1377" s="307"/>
      <c r="G1377" s="91" t="s">
        <v>10826</v>
      </c>
      <c r="H1377" s="91" t="s">
        <v>10827</v>
      </c>
      <c r="I1377" s="91" t="s">
        <v>10828</v>
      </c>
      <c r="J1377" s="91" t="s">
        <v>10829</v>
      </c>
      <c r="K1377" s="91" t="s">
        <v>10830</v>
      </c>
      <c r="L1377" s="91" t="s">
        <v>10831</v>
      </c>
    </row>
    <row r="1378" spans="1:12" ht="12" customHeight="1" x14ac:dyDescent="0.3">
      <c r="A1378" s="307" t="s">
        <v>10832</v>
      </c>
      <c r="B1378" s="307"/>
      <c r="C1378" s="307"/>
      <c r="D1378" s="307" t="s">
        <v>10833</v>
      </c>
      <c r="E1378" s="307"/>
      <c r="F1378" s="307"/>
      <c r="G1378" s="91" t="s">
        <v>10833</v>
      </c>
      <c r="H1378" s="91" t="s">
        <v>5874</v>
      </c>
      <c r="I1378" s="91" t="s">
        <v>10834</v>
      </c>
      <c r="J1378" s="91" t="s">
        <v>10835</v>
      </c>
      <c r="K1378" s="91" t="s">
        <v>10836</v>
      </c>
      <c r="L1378" s="91" t="s">
        <v>10837</v>
      </c>
    </row>
    <row r="1379" spans="1:12" ht="12" customHeight="1" x14ac:dyDescent="0.3">
      <c r="A1379" s="307" t="s">
        <v>10838</v>
      </c>
      <c r="B1379" s="307"/>
      <c r="C1379" s="307"/>
      <c r="D1379" s="307" t="s">
        <v>10839</v>
      </c>
      <c r="E1379" s="307"/>
      <c r="F1379" s="307"/>
      <c r="G1379" s="91" t="s">
        <v>10839</v>
      </c>
      <c r="H1379" s="91" t="s">
        <v>10840</v>
      </c>
      <c r="I1379" s="91" t="s">
        <v>5264</v>
      </c>
      <c r="J1379" s="91" t="s">
        <v>10841</v>
      </c>
      <c r="K1379" s="91" t="s">
        <v>10842</v>
      </c>
      <c r="L1379" s="91" t="s">
        <v>7460</v>
      </c>
    </row>
    <row r="1380" spans="1:12" ht="12" customHeight="1" x14ac:dyDescent="0.3">
      <c r="A1380" s="307" t="s">
        <v>10843</v>
      </c>
      <c r="B1380" s="307"/>
      <c r="C1380" s="307"/>
      <c r="D1380" s="307" t="s">
        <v>10844</v>
      </c>
      <c r="E1380" s="307"/>
      <c r="F1380" s="307"/>
      <c r="G1380" s="91" t="s">
        <v>10844</v>
      </c>
      <c r="H1380" s="91" t="s">
        <v>10845</v>
      </c>
      <c r="I1380" s="91" t="s">
        <v>10846</v>
      </c>
      <c r="J1380" s="91" t="s">
        <v>10847</v>
      </c>
      <c r="K1380" s="91" t="s">
        <v>10848</v>
      </c>
      <c r="L1380" s="91" t="s">
        <v>1556</v>
      </c>
    </row>
    <row r="1381" spans="1:12" ht="12" customHeight="1" x14ac:dyDescent="0.3">
      <c r="A1381" s="307" t="s">
        <v>10849</v>
      </c>
      <c r="B1381" s="307"/>
      <c r="C1381" s="307"/>
      <c r="D1381" s="307" t="s">
        <v>10850</v>
      </c>
      <c r="E1381" s="307"/>
      <c r="F1381" s="307"/>
      <c r="G1381" s="91" t="s">
        <v>10850</v>
      </c>
      <c r="H1381" s="91" t="s">
        <v>10851</v>
      </c>
      <c r="I1381" s="91" t="s">
        <v>10852</v>
      </c>
      <c r="J1381" s="91" t="s">
        <v>8748</v>
      </c>
      <c r="K1381" s="91" t="s">
        <v>10853</v>
      </c>
      <c r="L1381" s="91" t="s">
        <v>10854</v>
      </c>
    </row>
    <row r="1382" spans="1:12" ht="12" customHeight="1" x14ac:dyDescent="0.3">
      <c r="A1382" s="307" t="s">
        <v>10855</v>
      </c>
      <c r="B1382" s="307"/>
      <c r="C1382" s="307"/>
      <c r="D1382" s="307" t="s">
        <v>10856</v>
      </c>
      <c r="E1382" s="307"/>
      <c r="F1382" s="307"/>
      <c r="G1382" s="91" t="s">
        <v>10856</v>
      </c>
      <c r="H1382" s="91" t="s">
        <v>10857</v>
      </c>
      <c r="I1382" s="91" t="s">
        <v>10858</v>
      </c>
      <c r="J1382" s="91" t="s">
        <v>10859</v>
      </c>
      <c r="K1382" s="91" t="s">
        <v>10860</v>
      </c>
      <c r="L1382" s="91" t="s">
        <v>10861</v>
      </c>
    </row>
    <row r="1383" spans="1:12" ht="12" customHeight="1" x14ac:dyDescent="0.3">
      <c r="A1383" s="307" t="s">
        <v>10862</v>
      </c>
      <c r="B1383" s="307"/>
      <c r="C1383" s="307"/>
      <c r="D1383" s="307" t="s">
        <v>10863</v>
      </c>
      <c r="E1383" s="307"/>
      <c r="F1383" s="307"/>
      <c r="G1383" s="91" t="s">
        <v>10863</v>
      </c>
      <c r="H1383" s="91" t="s">
        <v>10864</v>
      </c>
      <c r="I1383" s="91" t="s">
        <v>10865</v>
      </c>
      <c r="J1383" s="91" t="s">
        <v>10866</v>
      </c>
      <c r="K1383" s="91" t="s">
        <v>10867</v>
      </c>
      <c r="L1383" s="91" t="s">
        <v>10868</v>
      </c>
    </row>
    <row r="1384" spans="1:12" ht="12" customHeight="1" x14ac:dyDescent="0.3">
      <c r="A1384" s="307" t="s">
        <v>10869</v>
      </c>
      <c r="B1384" s="307"/>
      <c r="C1384" s="307"/>
      <c r="D1384" s="307" t="s">
        <v>10870</v>
      </c>
      <c r="E1384" s="307"/>
      <c r="F1384" s="307"/>
      <c r="G1384" s="91" t="s">
        <v>10870</v>
      </c>
      <c r="H1384" s="91" t="s">
        <v>10871</v>
      </c>
      <c r="I1384" s="91" t="s">
        <v>10872</v>
      </c>
      <c r="J1384" s="91" t="s">
        <v>10873</v>
      </c>
      <c r="K1384" s="91" t="s">
        <v>10874</v>
      </c>
      <c r="L1384" s="91" t="s">
        <v>10875</v>
      </c>
    </row>
    <row r="1385" spans="1:12" ht="12" customHeight="1" x14ac:dyDescent="0.3">
      <c r="A1385" s="307" t="s">
        <v>10876</v>
      </c>
      <c r="B1385" s="307"/>
      <c r="C1385" s="307"/>
      <c r="D1385" s="307" t="s">
        <v>10877</v>
      </c>
      <c r="E1385" s="307"/>
      <c r="F1385" s="307"/>
      <c r="G1385" s="91" t="s">
        <v>10877</v>
      </c>
      <c r="H1385" s="91" t="s">
        <v>10878</v>
      </c>
      <c r="I1385" s="91" t="s">
        <v>10879</v>
      </c>
      <c r="J1385" s="91" t="s">
        <v>10880</v>
      </c>
      <c r="K1385" s="91" t="s">
        <v>10881</v>
      </c>
      <c r="L1385" s="91" t="s">
        <v>10882</v>
      </c>
    </row>
    <row r="1386" spans="1:12" ht="12" customHeight="1" x14ac:dyDescent="0.3">
      <c r="A1386" s="307" t="s">
        <v>10883</v>
      </c>
      <c r="B1386" s="307"/>
      <c r="C1386" s="307"/>
      <c r="D1386" s="307" t="s">
        <v>10884</v>
      </c>
      <c r="E1386" s="307"/>
      <c r="F1386" s="307"/>
      <c r="G1386" s="91" t="s">
        <v>10885</v>
      </c>
      <c r="H1386" s="91" t="s">
        <v>10886</v>
      </c>
      <c r="I1386" s="91" t="s">
        <v>10887</v>
      </c>
      <c r="J1386" s="91" t="s">
        <v>10888</v>
      </c>
      <c r="K1386" s="91" t="s">
        <v>10889</v>
      </c>
      <c r="L1386" s="91" t="s">
        <v>10890</v>
      </c>
    </row>
    <row r="1387" spans="1:12" ht="12" customHeight="1" x14ac:dyDescent="0.3">
      <c r="A1387" s="307" t="s">
        <v>10891</v>
      </c>
      <c r="B1387" s="307"/>
      <c r="C1387" s="307"/>
      <c r="D1387" s="307" t="s">
        <v>10892</v>
      </c>
      <c r="E1387" s="307"/>
      <c r="F1387" s="307"/>
      <c r="G1387" s="91" t="s">
        <v>10892</v>
      </c>
      <c r="H1387" s="91" t="s">
        <v>10893</v>
      </c>
      <c r="I1387" s="91" t="s">
        <v>10894</v>
      </c>
      <c r="J1387" s="91" t="s">
        <v>9930</v>
      </c>
      <c r="K1387" s="91" t="s">
        <v>10895</v>
      </c>
      <c r="L1387" s="91" t="s">
        <v>10896</v>
      </c>
    </row>
    <row r="1388" spans="1:12" ht="12" customHeight="1" x14ac:dyDescent="0.3">
      <c r="A1388" s="307" t="s">
        <v>10897</v>
      </c>
      <c r="B1388" s="307"/>
      <c r="C1388" s="307"/>
      <c r="D1388" s="307" t="s">
        <v>10898</v>
      </c>
      <c r="E1388" s="307"/>
      <c r="F1388" s="307"/>
      <c r="G1388" s="91" t="s">
        <v>10898</v>
      </c>
      <c r="H1388" s="91" t="s">
        <v>10899</v>
      </c>
      <c r="I1388" s="91" t="s">
        <v>10900</v>
      </c>
      <c r="J1388" s="91" t="s">
        <v>10901</v>
      </c>
      <c r="K1388" s="91" t="s">
        <v>10902</v>
      </c>
      <c r="L1388" s="91" t="s">
        <v>7370</v>
      </c>
    </row>
    <row r="1389" spans="1:12" ht="12" customHeight="1" x14ac:dyDescent="0.3">
      <c r="A1389" s="307" t="s">
        <v>10903</v>
      </c>
      <c r="B1389" s="307"/>
      <c r="C1389" s="307"/>
      <c r="D1389" s="307" t="s">
        <v>10904</v>
      </c>
      <c r="E1389" s="307"/>
      <c r="F1389" s="307"/>
      <c r="G1389" s="91" t="s">
        <v>10904</v>
      </c>
      <c r="H1389" s="91" t="s">
        <v>10905</v>
      </c>
      <c r="I1389" s="91" t="s">
        <v>10906</v>
      </c>
      <c r="J1389" s="91" t="s">
        <v>10907</v>
      </c>
      <c r="K1389" s="91" t="s">
        <v>10908</v>
      </c>
      <c r="L1389" s="91" t="s">
        <v>10909</v>
      </c>
    </row>
    <row r="1390" spans="1:12" ht="12" customHeight="1" x14ac:dyDescent="0.3">
      <c r="A1390" s="307" t="s">
        <v>10910</v>
      </c>
      <c r="B1390" s="307"/>
      <c r="C1390" s="307"/>
      <c r="D1390" s="307" t="s">
        <v>10911</v>
      </c>
      <c r="E1390" s="307"/>
      <c r="F1390" s="307"/>
      <c r="G1390" s="91" t="s">
        <v>10911</v>
      </c>
      <c r="H1390" s="91" t="s">
        <v>10912</v>
      </c>
      <c r="I1390" s="91" t="s">
        <v>10913</v>
      </c>
      <c r="J1390" s="91" t="s">
        <v>10914</v>
      </c>
      <c r="K1390" s="91" t="s">
        <v>10915</v>
      </c>
      <c r="L1390" s="91" t="s">
        <v>10916</v>
      </c>
    </row>
    <row r="1391" spans="1:12" ht="12" customHeight="1" x14ac:dyDescent="0.3">
      <c r="A1391" s="307" t="s">
        <v>10917</v>
      </c>
      <c r="B1391" s="307"/>
      <c r="C1391" s="307"/>
      <c r="D1391" s="307" t="s">
        <v>10918</v>
      </c>
      <c r="E1391" s="307"/>
      <c r="F1391" s="307"/>
      <c r="G1391" s="91" t="s">
        <v>10918</v>
      </c>
      <c r="H1391" s="91" t="s">
        <v>10919</v>
      </c>
      <c r="I1391" s="91" t="s">
        <v>10920</v>
      </c>
      <c r="J1391" s="91" t="s">
        <v>10921</v>
      </c>
      <c r="K1391" s="91" t="s">
        <v>10922</v>
      </c>
      <c r="L1391" s="91" t="s">
        <v>10923</v>
      </c>
    </row>
    <row r="1392" spans="1:12" ht="12" customHeight="1" x14ac:dyDescent="0.3">
      <c r="A1392" s="307" t="s">
        <v>10924</v>
      </c>
      <c r="B1392" s="307"/>
      <c r="C1392" s="307"/>
      <c r="D1392" s="307" t="s">
        <v>10925</v>
      </c>
      <c r="E1392" s="307"/>
      <c r="F1392" s="307"/>
      <c r="G1392" s="91" t="s">
        <v>10925</v>
      </c>
      <c r="H1392" s="91" t="s">
        <v>10926</v>
      </c>
      <c r="I1392" s="91" t="s">
        <v>10927</v>
      </c>
      <c r="J1392" s="91" t="s">
        <v>10928</v>
      </c>
      <c r="K1392" s="91" t="s">
        <v>10929</v>
      </c>
      <c r="L1392" s="91" t="s">
        <v>1451</v>
      </c>
    </row>
    <row r="1393" spans="1:12" ht="12" customHeight="1" x14ac:dyDescent="0.3">
      <c r="A1393" s="307" t="s">
        <v>10930</v>
      </c>
      <c r="B1393" s="307"/>
      <c r="C1393" s="307"/>
      <c r="D1393" s="307" t="s">
        <v>10931</v>
      </c>
      <c r="E1393" s="307"/>
      <c r="F1393" s="307"/>
      <c r="G1393" s="91" t="s">
        <v>10931</v>
      </c>
      <c r="H1393" s="91" t="s">
        <v>10932</v>
      </c>
      <c r="I1393" s="91" t="s">
        <v>10933</v>
      </c>
      <c r="J1393" s="91" t="s">
        <v>10934</v>
      </c>
      <c r="K1393" s="91" t="s">
        <v>10935</v>
      </c>
      <c r="L1393" s="91" t="s">
        <v>10936</v>
      </c>
    </row>
    <row r="1394" spans="1:12" ht="12" customHeight="1" x14ac:dyDescent="0.3">
      <c r="A1394" s="307" t="s">
        <v>10937</v>
      </c>
      <c r="B1394" s="307"/>
      <c r="C1394" s="307"/>
      <c r="D1394" s="307" t="s">
        <v>10938</v>
      </c>
      <c r="E1394" s="307"/>
      <c r="F1394" s="307"/>
      <c r="G1394" s="91" t="s">
        <v>10938</v>
      </c>
      <c r="H1394" s="91" t="s">
        <v>10939</v>
      </c>
      <c r="I1394" s="91" t="s">
        <v>10940</v>
      </c>
      <c r="J1394" s="91" t="s">
        <v>10941</v>
      </c>
      <c r="K1394" s="91" t="s">
        <v>10942</v>
      </c>
      <c r="L1394" s="91" t="s">
        <v>10943</v>
      </c>
    </row>
    <row r="1395" spans="1:12" ht="12" customHeight="1" x14ac:dyDescent="0.3">
      <c r="A1395" s="307" t="s">
        <v>10944</v>
      </c>
      <c r="B1395" s="307"/>
      <c r="C1395" s="307"/>
      <c r="D1395" s="307" t="s">
        <v>10945</v>
      </c>
      <c r="E1395" s="307"/>
      <c r="F1395" s="307"/>
      <c r="G1395" s="91" t="s">
        <v>10945</v>
      </c>
      <c r="H1395" s="91" t="s">
        <v>10946</v>
      </c>
      <c r="I1395" s="91" t="s">
        <v>10947</v>
      </c>
      <c r="J1395" s="91" t="s">
        <v>10948</v>
      </c>
      <c r="K1395" s="91" t="s">
        <v>10949</v>
      </c>
      <c r="L1395" s="91" t="s">
        <v>10950</v>
      </c>
    </row>
    <row r="1396" spans="1:12" ht="12" customHeight="1" x14ac:dyDescent="0.3">
      <c r="A1396" s="307" t="s">
        <v>10951</v>
      </c>
      <c r="B1396" s="307"/>
      <c r="C1396" s="307"/>
      <c r="D1396" s="307" t="s">
        <v>10952</v>
      </c>
      <c r="E1396" s="307"/>
      <c r="F1396" s="307"/>
      <c r="G1396" s="91" t="s">
        <v>10952</v>
      </c>
      <c r="H1396" s="91" t="s">
        <v>2012</v>
      </c>
      <c r="I1396" s="91" t="s">
        <v>10953</v>
      </c>
      <c r="J1396" s="91" t="s">
        <v>5609</v>
      </c>
      <c r="K1396" s="91" t="s">
        <v>10954</v>
      </c>
      <c r="L1396" s="91" t="s">
        <v>5267</v>
      </c>
    </row>
    <row r="1397" spans="1:12" ht="12" customHeight="1" x14ac:dyDescent="0.3">
      <c r="A1397" s="307" t="s">
        <v>10955</v>
      </c>
      <c r="B1397" s="307"/>
      <c r="C1397" s="307"/>
      <c r="D1397" s="307" t="s">
        <v>10956</v>
      </c>
      <c r="E1397" s="307"/>
      <c r="F1397" s="307"/>
      <c r="G1397" s="91" t="s">
        <v>10956</v>
      </c>
      <c r="H1397" s="91" t="s">
        <v>10957</v>
      </c>
      <c r="I1397" s="91" t="s">
        <v>10958</v>
      </c>
      <c r="J1397" s="91" t="s">
        <v>10959</v>
      </c>
      <c r="K1397" s="91" t="s">
        <v>10960</v>
      </c>
      <c r="L1397" s="91" t="s">
        <v>10961</v>
      </c>
    </row>
    <row r="1398" spans="1:12" ht="12" customHeight="1" x14ac:dyDescent="0.3">
      <c r="A1398" s="307" t="s">
        <v>10962</v>
      </c>
      <c r="B1398" s="307"/>
      <c r="C1398" s="307"/>
      <c r="D1398" s="307" t="s">
        <v>10963</v>
      </c>
      <c r="E1398" s="307"/>
      <c r="F1398" s="307"/>
      <c r="G1398" s="91" t="s">
        <v>10963</v>
      </c>
      <c r="H1398" s="91" t="s">
        <v>3215</v>
      </c>
      <c r="I1398" s="91" t="s">
        <v>10964</v>
      </c>
      <c r="J1398" s="91" t="s">
        <v>10965</v>
      </c>
      <c r="K1398" s="91" t="s">
        <v>10966</v>
      </c>
      <c r="L1398" s="91" t="s">
        <v>10967</v>
      </c>
    </row>
    <row r="1399" spans="1:12" ht="12" customHeight="1" x14ac:dyDescent="0.3">
      <c r="A1399" s="307" t="s">
        <v>10968</v>
      </c>
      <c r="B1399" s="307"/>
      <c r="C1399" s="307"/>
      <c r="D1399" s="307" t="s">
        <v>10969</v>
      </c>
      <c r="E1399" s="307"/>
      <c r="F1399" s="307"/>
      <c r="G1399" s="91" t="s">
        <v>10970</v>
      </c>
      <c r="H1399" s="91" t="s">
        <v>10971</v>
      </c>
      <c r="I1399" s="91" t="s">
        <v>10972</v>
      </c>
      <c r="J1399" s="91" t="s">
        <v>10973</v>
      </c>
      <c r="K1399" s="91" t="s">
        <v>4469</v>
      </c>
      <c r="L1399" s="91" t="s">
        <v>10974</v>
      </c>
    </row>
    <row r="1400" spans="1:12" ht="12" customHeight="1" x14ac:dyDescent="0.3">
      <c r="A1400" s="307" t="s">
        <v>10975</v>
      </c>
      <c r="B1400" s="307"/>
      <c r="C1400" s="307"/>
      <c r="D1400" s="307" t="s">
        <v>10976</v>
      </c>
      <c r="E1400" s="307"/>
      <c r="F1400" s="307"/>
      <c r="G1400" s="91" t="s">
        <v>10976</v>
      </c>
      <c r="H1400" s="91" t="s">
        <v>10977</v>
      </c>
      <c r="I1400" s="91" t="s">
        <v>10978</v>
      </c>
      <c r="J1400" s="91" t="s">
        <v>10979</v>
      </c>
      <c r="K1400" s="91" t="s">
        <v>10980</v>
      </c>
      <c r="L1400" s="91" t="s">
        <v>10981</v>
      </c>
    </row>
    <row r="1401" spans="1:12" ht="12" customHeight="1" x14ac:dyDescent="0.3">
      <c r="A1401" s="307" t="s">
        <v>10982</v>
      </c>
      <c r="B1401" s="307"/>
      <c r="C1401" s="307"/>
      <c r="D1401" s="307" t="s">
        <v>10983</v>
      </c>
      <c r="E1401" s="307"/>
      <c r="F1401" s="307"/>
      <c r="G1401" s="91" t="s">
        <v>10983</v>
      </c>
      <c r="H1401" s="91" t="s">
        <v>10984</v>
      </c>
      <c r="I1401" s="91" t="s">
        <v>10985</v>
      </c>
      <c r="J1401" s="91" t="s">
        <v>10986</v>
      </c>
      <c r="K1401" s="91" t="s">
        <v>10987</v>
      </c>
      <c r="L1401" s="91" t="s">
        <v>10988</v>
      </c>
    </row>
    <row r="1402" spans="1:12" ht="12" customHeight="1" x14ac:dyDescent="0.3">
      <c r="A1402" s="307" t="s">
        <v>10989</v>
      </c>
      <c r="B1402" s="307"/>
      <c r="C1402" s="307"/>
      <c r="D1402" s="307" t="s">
        <v>10990</v>
      </c>
      <c r="E1402" s="307"/>
      <c r="F1402" s="307"/>
      <c r="G1402" s="91" t="s">
        <v>10991</v>
      </c>
      <c r="H1402" s="91" t="s">
        <v>10992</v>
      </c>
      <c r="I1402" s="91" t="s">
        <v>10993</v>
      </c>
      <c r="J1402" s="91" t="s">
        <v>10994</v>
      </c>
      <c r="K1402" s="91" t="s">
        <v>10995</v>
      </c>
      <c r="L1402" s="91" t="s">
        <v>10996</v>
      </c>
    </row>
    <row r="1403" spans="1:12" ht="12" customHeight="1" x14ac:dyDescent="0.3">
      <c r="A1403" s="307" t="s">
        <v>10997</v>
      </c>
      <c r="B1403" s="307"/>
      <c r="C1403" s="307"/>
      <c r="D1403" s="307" t="s">
        <v>10998</v>
      </c>
      <c r="E1403" s="307"/>
      <c r="F1403" s="307"/>
      <c r="G1403" s="91" t="s">
        <v>10998</v>
      </c>
      <c r="H1403" s="91" t="s">
        <v>10999</v>
      </c>
      <c r="I1403" s="91" t="s">
        <v>11000</v>
      </c>
      <c r="J1403" s="91" t="s">
        <v>11001</v>
      </c>
      <c r="K1403" s="91" t="s">
        <v>11002</v>
      </c>
      <c r="L1403" s="91" t="s">
        <v>11003</v>
      </c>
    </row>
    <row r="1404" spans="1:12" ht="12" customHeight="1" x14ac:dyDescent="0.3">
      <c r="A1404" s="307" t="s">
        <v>11004</v>
      </c>
      <c r="B1404" s="307"/>
      <c r="C1404" s="307"/>
      <c r="D1404" s="307" t="s">
        <v>11005</v>
      </c>
      <c r="E1404" s="307"/>
      <c r="F1404" s="307"/>
      <c r="G1404" s="91" t="s">
        <v>11005</v>
      </c>
      <c r="H1404" s="91" t="s">
        <v>11006</v>
      </c>
      <c r="I1404" s="91" t="s">
        <v>11007</v>
      </c>
      <c r="J1404" s="91" t="s">
        <v>11008</v>
      </c>
      <c r="K1404" s="91" t="s">
        <v>11009</v>
      </c>
      <c r="L1404" s="91" t="s">
        <v>11010</v>
      </c>
    </row>
    <row r="1405" spans="1:12" ht="12" customHeight="1" x14ac:dyDescent="0.3">
      <c r="A1405" s="307" t="s">
        <v>11011</v>
      </c>
      <c r="B1405" s="307"/>
      <c r="C1405" s="307"/>
      <c r="D1405" s="307" t="s">
        <v>11012</v>
      </c>
      <c r="E1405" s="307"/>
      <c r="F1405" s="307"/>
      <c r="G1405" s="91" t="s">
        <v>11012</v>
      </c>
      <c r="H1405" s="91" t="s">
        <v>11013</v>
      </c>
      <c r="I1405" s="91" t="s">
        <v>11014</v>
      </c>
      <c r="J1405" s="91" t="s">
        <v>11015</v>
      </c>
      <c r="K1405" s="91" t="s">
        <v>11016</v>
      </c>
      <c r="L1405" s="91" t="s">
        <v>11017</v>
      </c>
    </row>
    <row r="1406" spans="1:12" ht="12" customHeight="1" x14ac:dyDescent="0.3">
      <c r="A1406" s="307" t="s">
        <v>11018</v>
      </c>
      <c r="B1406" s="307"/>
      <c r="C1406" s="307"/>
      <c r="D1406" s="307" t="s">
        <v>11019</v>
      </c>
      <c r="E1406" s="307"/>
      <c r="F1406" s="307"/>
      <c r="G1406" s="91" t="s">
        <v>11019</v>
      </c>
      <c r="H1406" s="91" t="s">
        <v>11020</v>
      </c>
      <c r="I1406" s="91" t="s">
        <v>11021</v>
      </c>
      <c r="J1406" s="91" t="s">
        <v>11022</v>
      </c>
      <c r="K1406" s="91" t="s">
        <v>11023</v>
      </c>
      <c r="L1406" s="91" t="s">
        <v>11024</v>
      </c>
    </row>
    <row r="1407" spans="1:12" ht="12" customHeight="1" x14ac:dyDescent="0.3">
      <c r="A1407" s="307" t="s">
        <v>11025</v>
      </c>
      <c r="B1407" s="307"/>
      <c r="C1407" s="307"/>
      <c r="D1407" s="307" t="s">
        <v>11026</v>
      </c>
      <c r="E1407" s="307"/>
      <c r="F1407" s="307"/>
      <c r="G1407" s="91" t="s">
        <v>11026</v>
      </c>
      <c r="H1407" s="91" t="s">
        <v>7204</v>
      </c>
      <c r="I1407" s="91" t="s">
        <v>2427</v>
      </c>
      <c r="J1407" s="91" t="s">
        <v>11027</v>
      </c>
      <c r="K1407" s="91" t="s">
        <v>3575</v>
      </c>
      <c r="L1407" s="91" t="s">
        <v>11028</v>
      </c>
    </row>
    <row r="1408" spans="1:12" ht="12" customHeight="1" x14ac:dyDescent="0.3">
      <c r="A1408" s="307" t="s">
        <v>11029</v>
      </c>
      <c r="B1408" s="307"/>
      <c r="C1408" s="307"/>
      <c r="D1408" s="307" t="s">
        <v>11030</v>
      </c>
      <c r="E1408" s="307"/>
      <c r="F1408" s="307"/>
      <c r="G1408" s="91" t="s">
        <v>11030</v>
      </c>
      <c r="H1408" s="91" t="s">
        <v>5996</v>
      </c>
      <c r="I1408" s="91" t="s">
        <v>11031</v>
      </c>
      <c r="J1408" s="91" t="s">
        <v>11032</v>
      </c>
      <c r="K1408" s="91" t="s">
        <v>11033</v>
      </c>
      <c r="L1408" s="91" t="s">
        <v>11034</v>
      </c>
    </row>
    <row r="1409" spans="1:12" ht="12" customHeight="1" x14ac:dyDescent="0.3">
      <c r="A1409" s="307" t="s">
        <v>11035</v>
      </c>
      <c r="B1409" s="307"/>
      <c r="C1409" s="307"/>
      <c r="D1409" s="307" t="s">
        <v>11036</v>
      </c>
      <c r="E1409" s="307"/>
      <c r="F1409" s="307"/>
      <c r="G1409" s="91" t="s">
        <v>11036</v>
      </c>
      <c r="H1409" s="91" t="s">
        <v>11037</v>
      </c>
      <c r="I1409" s="91" t="s">
        <v>11038</v>
      </c>
      <c r="J1409" s="91" t="s">
        <v>11039</v>
      </c>
      <c r="K1409" s="91" t="s">
        <v>11040</v>
      </c>
      <c r="L1409" s="91" t="s">
        <v>8588</v>
      </c>
    </row>
    <row r="1410" spans="1:12" ht="12" customHeight="1" x14ac:dyDescent="0.3">
      <c r="A1410" s="307" t="s">
        <v>11041</v>
      </c>
      <c r="B1410" s="307"/>
      <c r="C1410" s="307"/>
      <c r="D1410" s="307" t="s">
        <v>11042</v>
      </c>
      <c r="E1410" s="307"/>
      <c r="F1410" s="307"/>
      <c r="G1410" s="91" t="s">
        <v>11043</v>
      </c>
      <c r="H1410" s="91" t="s">
        <v>10379</v>
      </c>
      <c r="I1410" s="91" t="s">
        <v>11044</v>
      </c>
      <c r="J1410" s="91" t="s">
        <v>11045</v>
      </c>
      <c r="K1410" s="91" t="s">
        <v>11046</v>
      </c>
      <c r="L1410" s="91" t="s">
        <v>11047</v>
      </c>
    </row>
    <row r="1411" spans="1:12" ht="12" customHeight="1" x14ac:dyDescent="0.3">
      <c r="A1411" s="307" t="s">
        <v>11048</v>
      </c>
      <c r="B1411" s="307"/>
      <c r="C1411" s="307"/>
      <c r="D1411" s="307" t="s">
        <v>11049</v>
      </c>
      <c r="E1411" s="307"/>
      <c r="F1411" s="307"/>
      <c r="G1411" s="91" t="s">
        <v>11049</v>
      </c>
      <c r="H1411" s="91" t="s">
        <v>11050</v>
      </c>
      <c r="I1411" s="91" t="s">
        <v>11051</v>
      </c>
      <c r="J1411" s="91" t="s">
        <v>11052</v>
      </c>
      <c r="K1411" s="91" t="s">
        <v>6758</v>
      </c>
      <c r="L1411" s="91" t="s">
        <v>11053</v>
      </c>
    </row>
    <row r="1412" spans="1:12" ht="12" customHeight="1" x14ac:dyDescent="0.3">
      <c r="A1412" s="307" t="s">
        <v>11054</v>
      </c>
      <c r="B1412" s="307"/>
      <c r="C1412" s="307"/>
      <c r="D1412" s="307" t="s">
        <v>5038</v>
      </c>
      <c r="E1412" s="307"/>
      <c r="F1412" s="307"/>
      <c r="G1412" s="91" t="s">
        <v>11055</v>
      </c>
      <c r="H1412" s="91" t="s">
        <v>11056</v>
      </c>
      <c r="I1412" s="91" t="s">
        <v>10558</v>
      </c>
      <c r="J1412" s="91" t="s">
        <v>11057</v>
      </c>
      <c r="K1412" s="91" t="s">
        <v>7738</v>
      </c>
      <c r="L1412" s="91" t="s">
        <v>5845</v>
      </c>
    </row>
    <row r="1413" spans="1:12" ht="12" customHeight="1" x14ac:dyDescent="0.3">
      <c r="A1413" s="307" t="s">
        <v>11058</v>
      </c>
      <c r="B1413" s="307"/>
      <c r="C1413" s="307"/>
      <c r="D1413" s="307" t="s">
        <v>11059</v>
      </c>
      <c r="E1413" s="307"/>
      <c r="F1413" s="307"/>
      <c r="G1413" s="91" t="s">
        <v>11060</v>
      </c>
      <c r="H1413" s="91" t="s">
        <v>11061</v>
      </c>
      <c r="I1413" s="91" t="s">
        <v>11062</v>
      </c>
      <c r="J1413" s="91" t="s">
        <v>11063</v>
      </c>
      <c r="K1413" s="91" t="s">
        <v>11064</v>
      </c>
      <c r="L1413" s="91" t="s">
        <v>11065</v>
      </c>
    </row>
    <row r="1414" spans="1:12" ht="12" customHeight="1" x14ac:dyDescent="0.3">
      <c r="A1414" s="307" t="s">
        <v>11066</v>
      </c>
      <c r="B1414" s="307"/>
      <c r="C1414" s="307"/>
      <c r="D1414" s="307" t="s">
        <v>6374</v>
      </c>
      <c r="E1414" s="307"/>
      <c r="F1414" s="307"/>
      <c r="G1414" s="91" t="s">
        <v>6374</v>
      </c>
      <c r="H1414" s="91" t="s">
        <v>11067</v>
      </c>
      <c r="I1414" s="91" t="s">
        <v>11068</v>
      </c>
      <c r="J1414" s="91" t="s">
        <v>11069</v>
      </c>
      <c r="K1414" s="91" t="s">
        <v>11070</v>
      </c>
      <c r="L1414" s="91" t="s">
        <v>3896</v>
      </c>
    </row>
    <row r="1415" spans="1:12" ht="12" customHeight="1" x14ac:dyDescent="0.3">
      <c r="A1415" s="307" t="s">
        <v>11071</v>
      </c>
      <c r="B1415" s="307"/>
      <c r="C1415" s="307"/>
      <c r="D1415" s="307" t="s">
        <v>11072</v>
      </c>
      <c r="E1415" s="307"/>
      <c r="F1415" s="307"/>
      <c r="G1415" s="91" t="s">
        <v>11072</v>
      </c>
      <c r="H1415" s="91" t="s">
        <v>11072</v>
      </c>
      <c r="I1415" s="91" t="s">
        <v>5136</v>
      </c>
      <c r="J1415" s="91" t="s">
        <v>11073</v>
      </c>
      <c r="K1415" s="91" t="s">
        <v>11074</v>
      </c>
      <c r="L1415" s="91" t="s">
        <v>11075</v>
      </c>
    </row>
    <row r="1416" spans="1:12" ht="12" customHeight="1" x14ac:dyDescent="0.3">
      <c r="A1416" s="307" t="s">
        <v>11076</v>
      </c>
      <c r="B1416" s="307"/>
      <c r="C1416" s="307"/>
      <c r="D1416" s="307" t="s">
        <v>6812</v>
      </c>
      <c r="E1416" s="307"/>
      <c r="F1416" s="307"/>
      <c r="G1416" s="91" t="s">
        <v>6812</v>
      </c>
      <c r="H1416" s="91" t="s">
        <v>7158</v>
      </c>
      <c r="I1416" s="91" t="s">
        <v>11077</v>
      </c>
      <c r="J1416" s="91" t="s">
        <v>9986</v>
      </c>
      <c r="K1416" s="91" t="s">
        <v>6814</v>
      </c>
      <c r="L1416" s="91" t="s">
        <v>11078</v>
      </c>
    </row>
    <row r="1417" spans="1:12" ht="12" customHeight="1" x14ac:dyDescent="0.3">
      <c r="A1417" s="307" t="s">
        <v>11079</v>
      </c>
      <c r="B1417" s="307"/>
      <c r="C1417" s="307"/>
      <c r="D1417" s="307" t="s">
        <v>11080</v>
      </c>
      <c r="E1417" s="307"/>
      <c r="F1417" s="307"/>
      <c r="G1417" s="91" t="s">
        <v>11081</v>
      </c>
      <c r="H1417" s="91" t="s">
        <v>11082</v>
      </c>
      <c r="I1417" s="91" t="s">
        <v>11083</v>
      </c>
      <c r="J1417" s="91" t="s">
        <v>10416</v>
      </c>
      <c r="K1417" s="91" t="s">
        <v>7726</v>
      </c>
      <c r="L1417" s="91" t="s">
        <v>11084</v>
      </c>
    </row>
    <row r="1418" spans="1:12" ht="12" customHeight="1" x14ac:dyDescent="0.3">
      <c r="A1418" s="307" t="s">
        <v>11085</v>
      </c>
      <c r="B1418" s="307"/>
      <c r="C1418" s="307"/>
      <c r="D1418" s="307" t="s">
        <v>11086</v>
      </c>
      <c r="E1418" s="307"/>
      <c r="F1418" s="307"/>
      <c r="G1418" s="91" t="s">
        <v>11087</v>
      </c>
      <c r="H1418" s="91" t="s">
        <v>11088</v>
      </c>
      <c r="I1418" s="91" t="s">
        <v>11089</v>
      </c>
      <c r="J1418" s="91" t="s">
        <v>11090</v>
      </c>
      <c r="K1418" s="91" t="s">
        <v>11091</v>
      </c>
      <c r="L1418" s="91" t="s">
        <v>11092</v>
      </c>
    </row>
    <row r="1419" spans="1:12" ht="12" customHeight="1" x14ac:dyDescent="0.3">
      <c r="A1419" s="307" t="s">
        <v>11093</v>
      </c>
      <c r="B1419" s="307"/>
      <c r="C1419" s="307"/>
      <c r="D1419" s="307" t="s">
        <v>11094</v>
      </c>
      <c r="E1419" s="307"/>
      <c r="F1419" s="307"/>
      <c r="G1419" s="91" t="s">
        <v>11094</v>
      </c>
      <c r="H1419" s="91" t="s">
        <v>11095</v>
      </c>
      <c r="I1419" s="91" t="s">
        <v>6487</v>
      </c>
      <c r="J1419" s="91" t="s">
        <v>11096</v>
      </c>
      <c r="K1419" s="91" t="s">
        <v>4441</v>
      </c>
      <c r="L1419" s="91" t="s">
        <v>11097</v>
      </c>
    </row>
    <row r="1420" spans="1:12" ht="12" customHeight="1" x14ac:dyDescent="0.3">
      <c r="A1420" s="307" t="s">
        <v>11098</v>
      </c>
      <c r="B1420" s="307"/>
      <c r="C1420" s="307"/>
      <c r="D1420" s="307" t="s">
        <v>11099</v>
      </c>
      <c r="E1420" s="307"/>
      <c r="F1420" s="307"/>
      <c r="G1420" s="91" t="s">
        <v>11099</v>
      </c>
      <c r="H1420" s="91" t="s">
        <v>11100</v>
      </c>
      <c r="I1420" s="91" t="s">
        <v>6500</v>
      </c>
      <c r="J1420" s="91" t="s">
        <v>11101</v>
      </c>
      <c r="K1420" s="91" t="s">
        <v>11101</v>
      </c>
      <c r="L1420" s="91" t="s">
        <v>2560</v>
      </c>
    </row>
    <row r="1421" spans="1:12" ht="12" customHeight="1" x14ac:dyDescent="0.3">
      <c r="A1421" s="307" t="s">
        <v>11102</v>
      </c>
      <c r="B1421" s="307"/>
      <c r="C1421" s="307"/>
      <c r="D1421" s="307" t="s">
        <v>11103</v>
      </c>
      <c r="E1421" s="307"/>
      <c r="F1421" s="307"/>
      <c r="G1421" s="91" t="s">
        <v>11103</v>
      </c>
      <c r="H1421" s="91" t="s">
        <v>11104</v>
      </c>
      <c r="I1421" s="91" t="s">
        <v>11105</v>
      </c>
      <c r="J1421" s="91" t="s">
        <v>11106</v>
      </c>
      <c r="K1421" s="91" t="s">
        <v>4615</v>
      </c>
      <c r="L1421" s="91" t="s">
        <v>11107</v>
      </c>
    </row>
    <row r="1422" spans="1:12" ht="12" customHeight="1" x14ac:dyDescent="0.3">
      <c r="A1422" s="307" t="s">
        <v>11108</v>
      </c>
      <c r="B1422" s="307"/>
      <c r="C1422" s="307"/>
      <c r="D1422" s="307" t="s">
        <v>11109</v>
      </c>
      <c r="E1422" s="307"/>
      <c r="F1422" s="307"/>
      <c r="G1422" s="91" t="s">
        <v>11109</v>
      </c>
      <c r="H1422" s="91" t="s">
        <v>11110</v>
      </c>
      <c r="I1422" s="91" t="s">
        <v>11111</v>
      </c>
      <c r="J1422" s="91" t="s">
        <v>11112</v>
      </c>
      <c r="K1422" s="91" t="s">
        <v>4752</v>
      </c>
      <c r="L1422" s="91" t="s">
        <v>11113</v>
      </c>
    </row>
    <row r="1423" spans="1:12" ht="12" customHeight="1" x14ac:dyDescent="0.3">
      <c r="A1423" s="307" t="s">
        <v>11114</v>
      </c>
      <c r="B1423" s="307"/>
      <c r="C1423" s="307"/>
      <c r="D1423" s="307" t="s">
        <v>11115</v>
      </c>
      <c r="E1423" s="307"/>
      <c r="F1423" s="307"/>
      <c r="G1423" s="91" t="s">
        <v>11116</v>
      </c>
      <c r="H1423" s="91" t="s">
        <v>11117</v>
      </c>
      <c r="I1423" s="91" t="s">
        <v>11118</v>
      </c>
      <c r="J1423" s="91" t="s">
        <v>11119</v>
      </c>
      <c r="K1423" s="91" t="s">
        <v>11120</v>
      </c>
      <c r="L1423" s="91" t="s">
        <v>11121</v>
      </c>
    </row>
    <row r="1424" spans="1:12" ht="12" customHeight="1" x14ac:dyDescent="0.3">
      <c r="A1424" s="307" t="s">
        <v>11122</v>
      </c>
      <c r="B1424" s="307"/>
      <c r="C1424" s="307"/>
      <c r="D1424" s="307" t="s">
        <v>11123</v>
      </c>
      <c r="E1424" s="307"/>
      <c r="F1424" s="307"/>
      <c r="G1424" s="91" t="s">
        <v>11124</v>
      </c>
      <c r="H1424" s="91" t="s">
        <v>11125</v>
      </c>
      <c r="I1424" s="91" t="s">
        <v>11126</v>
      </c>
      <c r="J1424" s="91" t="s">
        <v>11127</v>
      </c>
      <c r="K1424" s="91" t="s">
        <v>11128</v>
      </c>
      <c r="L1424" s="91" t="s">
        <v>11129</v>
      </c>
    </row>
    <row r="1425" spans="1:12" ht="12" customHeight="1" x14ac:dyDescent="0.3">
      <c r="A1425" s="307" t="s">
        <v>11130</v>
      </c>
      <c r="B1425" s="307"/>
      <c r="C1425" s="307"/>
      <c r="D1425" s="307" t="s">
        <v>11131</v>
      </c>
      <c r="E1425" s="307"/>
      <c r="F1425" s="307"/>
      <c r="G1425" s="91" t="s">
        <v>11132</v>
      </c>
      <c r="H1425" s="91" t="s">
        <v>11133</v>
      </c>
      <c r="I1425" s="91" t="s">
        <v>11134</v>
      </c>
      <c r="J1425" s="91" t="s">
        <v>11135</v>
      </c>
      <c r="K1425" s="91" t="s">
        <v>11136</v>
      </c>
      <c r="L1425" s="91" t="s">
        <v>11137</v>
      </c>
    </row>
    <row r="1426" spans="1:12" ht="12" customHeight="1" x14ac:dyDescent="0.3">
      <c r="A1426" s="307" t="s">
        <v>11138</v>
      </c>
      <c r="B1426" s="307"/>
      <c r="C1426" s="307"/>
      <c r="D1426" s="307" t="s">
        <v>11139</v>
      </c>
      <c r="E1426" s="307"/>
      <c r="F1426" s="307"/>
      <c r="G1426" s="91" t="s">
        <v>11139</v>
      </c>
      <c r="H1426" s="91" t="s">
        <v>11140</v>
      </c>
      <c r="I1426" s="91" t="s">
        <v>7417</v>
      </c>
      <c r="J1426" s="91" t="s">
        <v>8736</v>
      </c>
      <c r="K1426" s="91" t="s">
        <v>11141</v>
      </c>
      <c r="L1426" s="91" t="s">
        <v>11142</v>
      </c>
    </row>
    <row r="1427" spans="1:12" ht="12" customHeight="1" x14ac:dyDescent="0.3">
      <c r="A1427" s="307" t="s">
        <v>11143</v>
      </c>
      <c r="B1427" s="307"/>
      <c r="C1427" s="307"/>
      <c r="D1427" s="307" t="s">
        <v>11144</v>
      </c>
      <c r="E1427" s="307"/>
      <c r="F1427" s="307"/>
      <c r="G1427" s="91" t="s">
        <v>11145</v>
      </c>
      <c r="H1427" s="91" t="s">
        <v>11146</v>
      </c>
      <c r="I1427" s="91" t="s">
        <v>11147</v>
      </c>
      <c r="J1427" s="91" t="s">
        <v>11148</v>
      </c>
      <c r="K1427" s="91" t="s">
        <v>11149</v>
      </c>
      <c r="L1427" s="91" t="s">
        <v>11150</v>
      </c>
    </row>
    <row r="1428" spans="1:12" ht="12" customHeight="1" x14ac:dyDescent="0.3">
      <c r="A1428" s="307" t="s">
        <v>11151</v>
      </c>
      <c r="B1428" s="307"/>
      <c r="C1428" s="307"/>
      <c r="D1428" s="307" t="s">
        <v>7437</v>
      </c>
      <c r="E1428" s="307"/>
      <c r="F1428" s="307"/>
      <c r="G1428" s="91" t="s">
        <v>11152</v>
      </c>
      <c r="H1428" s="91" t="s">
        <v>11153</v>
      </c>
      <c r="I1428" s="91" t="s">
        <v>11154</v>
      </c>
      <c r="J1428" s="91" t="s">
        <v>11155</v>
      </c>
      <c r="K1428" s="91" t="s">
        <v>11156</v>
      </c>
      <c r="L1428" s="91" t="s">
        <v>4476</v>
      </c>
    </row>
    <row r="1429" spans="1:12" ht="12" customHeight="1" x14ac:dyDescent="0.3">
      <c r="A1429" s="307" t="s">
        <v>11157</v>
      </c>
      <c r="B1429" s="307"/>
      <c r="C1429" s="307"/>
      <c r="D1429" s="307" t="s">
        <v>11158</v>
      </c>
      <c r="E1429" s="307"/>
      <c r="F1429" s="307"/>
      <c r="G1429" s="91" t="s">
        <v>11158</v>
      </c>
      <c r="H1429" s="91" t="s">
        <v>11159</v>
      </c>
      <c r="I1429" s="91" t="s">
        <v>11160</v>
      </c>
      <c r="J1429" s="91" t="s">
        <v>11161</v>
      </c>
      <c r="K1429" s="91" t="s">
        <v>11162</v>
      </c>
      <c r="L1429" s="91" t="s">
        <v>11163</v>
      </c>
    </row>
    <row r="1430" spans="1:12" ht="12" customHeight="1" x14ac:dyDescent="0.3">
      <c r="A1430" s="307" t="s">
        <v>11164</v>
      </c>
      <c r="B1430" s="307"/>
      <c r="C1430" s="307"/>
      <c r="D1430" s="307" t="s">
        <v>11165</v>
      </c>
      <c r="E1430" s="307"/>
      <c r="F1430" s="307"/>
      <c r="G1430" s="91" t="s">
        <v>11166</v>
      </c>
      <c r="H1430" s="91" t="s">
        <v>11167</v>
      </c>
      <c r="I1430" s="91" t="s">
        <v>11168</v>
      </c>
      <c r="J1430" s="91" t="s">
        <v>11169</v>
      </c>
      <c r="K1430" s="91" t="s">
        <v>11170</v>
      </c>
      <c r="L1430" s="91" t="s">
        <v>11171</v>
      </c>
    </row>
    <row r="1431" spans="1:12" ht="12" customHeight="1" x14ac:dyDescent="0.3">
      <c r="A1431" s="307" t="s">
        <v>11172</v>
      </c>
      <c r="B1431" s="307"/>
      <c r="C1431" s="307"/>
      <c r="D1431" s="307" t="s">
        <v>11173</v>
      </c>
      <c r="E1431" s="307"/>
      <c r="F1431" s="307"/>
      <c r="G1431" s="91" t="s">
        <v>11173</v>
      </c>
      <c r="H1431" s="91" t="s">
        <v>11174</v>
      </c>
      <c r="I1431" s="91" t="s">
        <v>11175</v>
      </c>
      <c r="J1431" s="91" t="s">
        <v>11176</v>
      </c>
      <c r="K1431" s="91" t="s">
        <v>11177</v>
      </c>
      <c r="L1431" s="91" t="s">
        <v>11178</v>
      </c>
    </row>
    <row r="1432" spans="1:12" ht="12" customHeight="1" x14ac:dyDescent="0.3">
      <c r="A1432" s="307" t="s">
        <v>11179</v>
      </c>
      <c r="B1432" s="307"/>
      <c r="C1432" s="307"/>
      <c r="D1432" s="307" t="s">
        <v>11180</v>
      </c>
      <c r="E1432" s="307"/>
      <c r="F1432" s="307"/>
      <c r="G1432" s="91" t="s">
        <v>11181</v>
      </c>
      <c r="H1432" s="91" t="s">
        <v>11182</v>
      </c>
      <c r="I1432" s="91" t="s">
        <v>11183</v>
      </c>
      <c r="J1432" s="91" t="s">
        <v>11184</v>
      </c>
      <c r="K1432" s="91" t="s">
        <v>11185</v>
      </c>
      <c r="L1432" s="91" t="s">
        <v>11186</v>
      </c>
    </row>
    <row r="1433" spans="1:12" ht="12" customHeight="1" x14ac:dyDescent="0.3">
      <c r="A1433" s="307" t="s">
        <v>11187</v>
      </c>
      <c r="B1433" s="307"/>
      <c r="C1433" s="307"/>
      <c r="D1433" s="307" t="s">
        <v>11188</v>
      </c>
      <c r="E1433" s="307"/>
      <c r="F1433" s="307"/>
      <c r="G1433" s="91" t="s">
        <v>11189</v>
      </c>
      <c r="H1433" s="91" t="s">
        <v>5736</v>
      </c>
      <c r="I1433" s="91" t="s">
        <v>11190</v>
      </c>
      <c r="J1433" s="91" t="s">
        <v>11191</v>
      </c>
      <c r="K1433" s="91" t="s">
        <v>11192</v>
      </c>
      <c r="L1433" s="91" t="s">
        <v>11193</v>
      </c>
    </row>
    <row r="1434" spans="1:12" ht="12" customHeight="1" x14ac:dyDescent="0.3">
      <c r="A1434" s="307" t="s">
        <v>11194</v>
      </c>
      <c r="B1434" s="307"/>
      <c r="C1434" s="307"/>
      <c r="D1434" s="307" t="s">
        <v>11195</v>
      </c>
      <c r="E1434" s="307"/>
      <c r="F1434" s="307"/>
      <c r="G1434" s="91" t="s">
        <v>11195</v>
      </c>
      <c r="H1434" s="91" t="s">
        <v>7212</v>
      </c>
      <c r="I1434" s="91" t="s">
        <v>11196</v>
      </c>
      <c r="J1434" s="91" t="s">
        <v>11197</v>
      </c>
      <c r="K1434" s="91" t="s">
        <v>11198</v>
      </c>
      <c r="L1434" s="91" t="s">
        <v>11199</v>
      </c>
    </row>
    <row r="1435" spans="1:12" ht="12" customHeight="1" x14ac:dyDescent="0.3">
      <c r="A1435" s="307" t="s">
        <v>11200</v>
      </c>
      <c r="B1435" s="307"/>
      <c r="C1435" s="307"/>
      <c r="D1435" s="307" t="s">
        <v>11201</v>
      </c>
      <c r="E1435" s="307"/>
      <c r="F1435" s="307"/>
      <c r="G1435" s="91" t="s">
        <v>11201</v>
      </c>
      <c r="H1435" s="91" t="s">
        <v>3347</v>
      </c>
      <c r="I1435" s="91" t="s">
        <v>3348</v>
      </c>
      <c r="J1435" s="91" t="s">
        <v>11202</v>
      </c>
      <c r="K1435" s="91" t="s">
        <v>11203</v>
      </c>
      <c r="L1435" s="91" t="s">
        <v>11204</v>
      </c>
    </row>
    <row r="1436" spans="1:12" ht="12" customHeight="1" x14ac:dyDescent="0.3">
      <c r="A1436" s="307" t="s">
        <v>11205</v>
      </c>
      <c r="B1436" s="307"/>
      <c r="C1436" s="307"/>
      <c r="D1436" s="307" t="s">
        <v>11206</v>
      </c>
      <c r="E1436" s="307"/>
      <c r="F1436" s="307"/>
      <c r="G1436" s="91" t="s">
        <v>11206</v>
      </c>
      <c r="H1436" s="91" t="s">
        <v>11207</v>
      </c>
      <c r="I1436" s="91" t="s">
        <v>11208</v>
      </c>
      <c r="J1436" s="91" t="s">
        <v>11209</v>
      </c>
      <c r="K1436" s="91" t="s">
        <v>11210</v>
      </c>
      <c r="L1436" s="91" t="s">
        <v>11211</v>
      </c>
    </row>
    <row r="1437" spans="1:12" ht="12" customHeight="1" x14ac:dyDescent="0.3">
      <c r="A1437" s="307" t="s">
        <v>11212</v>
      </c>
      <c r="B1437" s="307"/>
      <c r="C1437" s="307"/>
      <c r="D1437" s="307" t="s">
        <v>11213</v>
      </c>
      <c r="E1437" s="307"/>
      <c r="F1437" s="307"/>
      <c r="G1437" s="91" t="s">
        <v>11213</v>
      </c>
      <c r="H1437" s="91" t="s">
        <v>11214</v>
      </c>
      <c r="I1437" s="91" t="s">
        <v>11215</v>
      </c>
      <c r="J1437" s="91" t="s">
        <v>11216</v>
      </c>
      <c r="K1437" s="91" t="s">
        <v>6609</v>
      </c>
      <c r="L1437" s="91" t="s">
        <v>11217</v>
      </c>
    </row>
    <row r="1438" spans="1:12" ht="12" customHeight="1" x14ac:dyDescent="0.3">
      <c r="A1438" s="307" t="s">
        <v>11218</v>
      </c>
      <c r="B1438" s="307"/>
      <c r="C1438" s="307"/>
      <c r="D1438" s="307" t="s">
        <v>11219</v>
      </c>
      <c r="E1438" s="307"/>
      <c r="F1438" s="307"/>
      <c r="G1438" s="91" t="s">
        <v>11219</v>
      </c>
      <c r="H1438" s="91" t="s">
        <v>11220</v>
      </c>
      <c r="I1438" s="91" t="s">
        <v>9845</v>
      </c>
      <c r="J1438" s="91" t="s">
        <v>9842</v>
      </c>
      <c r="K1438" s="91" t="s">
        <v>11221</v>
      </c>
      <c r="L1438" s="91" t="s">
        <v>7110</v>
      </c>
    </row>
    <row r="1439" spans="1:12" ht="12" customHeight="1" x14ac:dyDescent="0.3">
      <c r="A1439" s="307" t="s">
        <v>11222</v>
      </c>
      <c r="B1439" s="307"/>
      <c r="C1439" s="307"/>
      <c r="D1439" s="307" t="s">
        <v>5519</v>
      </c>
      <c r="E1439" s="307"/>
      <c r="F1439" s="307"/>
      <c r="G1439" s="91" t="s">
        <v>11223</v>
      </c>
      <c r="H1439" s="91" t="s">
        <v>11224</v>
      </c>
      <c r="I1439" s="91" t="s">
        <v>11225</v>
      </c>
      <c r="J1439" s="91" t="s">
        <v>11226</v>
      </c>
      <c r="K1439" s="91" t="s">
        <v>11227</v>
      </c>
      <c r="L1439" s="91" t="s">
        <v>11228</v>
      </c>
    </row>
    <row r="1440" spans="1:12" ht="12" customHeight="1" x14ac:dyDescent="0.3">
      <c r="A1440" s="307" t="s">
        <v>11229</v>
      </c>
      <c r="B1440" s="307"/>
      <c r="C1440" s="307"/>
      <c r="D1440" s="307" t="s">
        <v>11230</v>
      </c>
      <c r="E1440" s="307"/>
      <c r="F1440" s="307"/>
      <c r="G1440" s="91" t="s">
        <v>11231</v>
      </c>
      <c r="H1440" s="91" t="s">
        <v>11232</v>
      </c>
      <c r="I1440" s="91" t="s">
        <v>11233</v>
      </c>
      <c r="J1440" s="91" t="s">
        <v>11234</v>
      </c>
      <c r="K1440" s="91" t="s">
        <v>7525</v>
      </c>
      <c r="L1440" s="91" t="s">
        <v>11235</v>
      </c>
    </row>
    <row r="1441" spans="1:12" ht="12" customHeight="1" x14ac:dyDescent="0.3">
      <c r="A1441" s="307" t="s">
        <v>11236</v>
      </c>
      <c r="B1441" s="307"/>
      <c r="C1441" s="307"/>
      <c r="D1441" s="307" t="s">
        <v>11237</v>
      </c>
      <c r="E1441" s="307"/>
      <c r="F1441" s="307"/>
      <c r="G1441" s="91" t="s">
        <v>11237</v>
      </c>
      <c r="H1441" s="91" t="s">
        <v>11238</v>
      </c>
      <c r="I1441" s="91" t="s">
        <v>11239</v>
      </c>
      <c r="J1441" s="91" t="s">
        <v>11240</v>
      </c>
      <c r="K1441" s="91" t="s">
        <v>11241</v>
      </c>
      <c r="L1441" s="91" t="s">
        <v>11242</v>
      </c>
    </row>
    <row r="1442" spans="1:12" ht="12" customHeight="1" x14ac:dyDescent="0.3">
      <c r="A1442" s="307" t="s">
        <v>11243</v>
      </c>
      <c r="B1442" s="307"/>
      <c r="C1442" s="307"/>
      <c r="D1442" s="307" t="s">
        <v>11244</v>
      </c>
      <c r="E1442" s="307"/>
      <c r="F1442" s="307"/>
      <c r="G1442" s="91" t="s">
        <v>11245</v>
      </c>
      <c r="H1442" s="91" t="s">
        <v>11246</v>
      </c>
      <c r="I1442" s="91" t="s">
        <v>11247</v>
      </c>
      <c r="J1442" s="91" t="s">
        <v>7327</v>
      </c>
      <c r="K1442" s="91" t="s">
        <v>8487</v>
      </c>
      <c r="L1442" s="91" t="s">
        <v>3575</v>
      </c>
    </row>
    <row r="1443" spans="1:12" ht="12" customHeight="1" x14ac:dyDescent="0.3">
      <c r="A1443" s="307" t="s">
        <v>11248</v>
      </c>
      <c r="B1443" s="307"/>
      <c r="C1443" s="307"/>
      <c r="D1443" s="307" t="s">
        <v>11249</v>
      </c>
      <c r="E1443" s="307"/>
      <c r="F1443" s="307"/>
      <c r="G1443" s="91" t="s">
        <v>11250</v>
      </c>
      <c r="H1443" s="91" t="s">
        <v>11251</v>
      </c>
      <c r="I1443" s="91" t="s">
        <v>11252</v>
      </c>
      <c r="J1443" s="91" t="s">
        <v>11253</v>
      </c>
      <c r="K1443" s="91" t="s">
        <v>11254</v>
      </c>
      <c r="L1443" s="91" t="s">
        <v>11255</v>
      </c>
    </row>
    <row r="1444" spans="1:12" ht="12" customHeight="1" x14ac:dyDescent="0.3">
      <c r="A1444" s="307" t="s">
        <v>11256</v>
      </c>
      <c r="B1444" s="307"/>
      <c r="C1444" s="307"/>
      <c r="D1444" s="307" t="s">
        <v>11257</v>
      </c>
      <c r="E1444" s="307"/>
      <c r="F1444" s="307"/>
      <c r="G1444" s="91" t="s">
        <v>11258</v>
      </c>
      <c r="H1444" s="91" t="s">
        <v>11259</v>
      </c>
      <c r="I1444" s="91" t="s">
        <v>11260</v>
      </c>
      <c r="J1444" s="91" t="s">
        <v>11261</v>
      </c>
      <c r="K1444" s="91" t="s">
        <v>11262</v>
      </c>
      <c r="L1444" s="91" t="s">
        <v>11263</v>
      </c>
    </row>
    <row r="1445" spans="1:12" ht="12" customHeight="1" x14ac:dyDescent="0.3">
      <c r="A1445" s="307" t="s">
        <v>11264</v>
      </c>
      <c r="B1445" s="307"/>
      <c r="C1445" s="307"/>
      <c r="D1445" s="307" t="s">
        <v>11265</v>
      </c>
      <c r="E1445" s="307"/>
      <c r="F1445" s="307"/>
      <c r="G1445" s="91" t="s">
        <v>11265</v>
      </c>
      <c r="H1445" s="91" t="s">
        <v>11266</v>
      </c>
      <c r="I1445" s="91" t="s">
        <v>11267</v>
      </c>
      <c r="J1445" s="91" t="s">
        <v>11268</v>
      </c>
      <c r="K1445" s="91" t="s">
        <v>11269</v>
      </c>
      <c r="L1445" s="91" t="s">
        <v>11270</v>
      </c>
    </row>
    <row r="1446" spans="1:12" ht="12" customHeight="1" x14ac:dyDescent="0.3">
      <c r="A1446" s="307" t="s">
        <v>11271</v>
      </c>
      <c r="B1446" s="307"/>
      <c r="C1446" s="307"/>
      <c r="D1446" s="307" t="s">
        <v>8833</v>
      </c>
      <c r="E1446" s="307"/>
      <c r="F1446" s="307"/>
      <c r="G1446" s="91" t="s">
        <v>8833</v>
      </c>
      <c r="H1446" s="91" t="s">
        <v>11272</v>
      </c>
      <c r="I1446" s="91" t="s">
        <v>11273</v>
      </c>
      <c r="J1446" s="91" t="s">
        <v>5921</v>
      </c>
      <c r="K1446" s="91" t="s">
        <v>11274</v>
      </c>
      <c r="L1446" s="91" t="s">
        <v>11275</v>
      </c>
    </row>
    <row r="1447" spans="1:12" ht="12" customHeight="1" x14ac:dyDescent="0.3">
      <c r="A1447" s="307" t="s">
        <v>11276</v>
      </c>
      <c r="B1447" s="307"/>
      <c r="C1447" s="307"/>
      <c r="D1447" s="307" t="s">
        <v>11277</v>
      </c>
      <c r="E1447" s="307"/>
      <c r="F1447" s="307"/>
      <c r="G1447" s="91" t="s">
        <v>11278</v>
      </c>
      <c r="H1447" s="91" t="s">
        <v>11279</v>
      </c>
      <c r="I1447" s="91" t="s">
        <v>11280</v>
      </c>
      <c r="J1447" s="91" t="s">
        <v>11281</v>
      </c>
      <c r="K1447" s="91" t="s">
        <v>11282</v>
      </c>
      <c r="L1447" s="91" t="s">
        <v>11283</v>
      </c>
    </row>
    <row r="1448" spans="1:12" ht="12" customHeight="1" x14ac:dyDescent="0.3">
      <c r="A1448" s="307" t="s">
        <v>11284</v>
      </c>
      <c r="B1448" s="307"/>
      <c r="C1448" s="307"/>
      <c r="D1448" s="307" t="s">
        <v>11285</v>
      </c>
      <c r="E1448" s="307"/>
      <c r="F1448" s="307"/>
      <c r="G1448" s="91" t="s">
        <v>11285</v>
      </c>
      <c r="H1448" s="91" t="s">
        <v>11286</v>
      </c>
      <c r="I1448" s="91" t="s">
        <v>11287</v>
      </c>
      <c r="J1448" s="91" t="s">
        <v>11288</v>
      </c>
      <c r="K1448" s="91" t="s">
        <v>11289</v>
      </c>
      <c r="L1448" s="91" t="s">
        <v>11290</v>
      </c>
    </row>
    <row r="1449" spans="1:12" ht="12" customHeight="1" x14ac:dyDescent="0.3">
      <c r="A1449" s="307" t="s">
        <v>11291</v>
      </c>
      <c r="B1449" s="307"/>
      <c r="C1449" s="307"/>
      <c r="D1449" s="307" t="s">
        <v>11292</v>
      </c>
      <c r="E1449" s="307"/>
      <c r="F1449" s="307"/>
      <c r="G1449" s="91" t="s">
        <v>11292</v>
      </c>
      <c r="H1449" s="91" t="s">
        <v>11293</v>
      </c>
      <c r="I1449" s="91" t="s">
        <v>11294</v>
      </c>
      <c r="J1449" s="91" t="s">
        <v>11295</v>
      </c>
      <c r="K1449" s="91" t="s">
        <v>11296</v>
      </c>
      <c r="L1449" s="91" t="s">
        <v>11297</v>
      </c>
    </row>
    <row r="1450" spans="1:12" ht="12" customHeight="1" x14ac:dyDescent="0.3">
      <c r="A1450" s="307" t="s">
        <v>11298</v>
      </c>
      <c r="B1450" s="307"/>
      <c r="C1450" s="307"/>
      <c r="D1450" s="307" t="s">
        <v>11299</v>
      </c>
      <c r="E1450" s="307"/>
      <c r="F1450" s="307"/>
      <c r="G1450" s="91" t="s">
        <v>11299</v>
      </c>
      <c r="H1450" s="91" t="s">
        <v>11300</v>
      </c>
      <c r="I1450" s="91" t="s">
        <v>11301</v>
      </c>
      <c r="J1450" s="91" t="s">
        <v>11302</v>
      </c>
      <c r="K1450" s="91" t="s">
        <v>11303</v>
      </c>
      <c r="L1450" s="91" t="s">
        <v>11304</v>
      </c>
    </row>
    <row r="1451" spans="1:12" ht="12" customHeight="1" x14ac:dyDescent="0.3">
      <c r="A1451" s="307" t="s">
        <v>11305</v>
      </c>
      <c r="B1451" s="307"/>
      <c r="C1451" s="307"/>
      <c r="D1451" s="307" t="s">
        <v>11306</v>
      </c>
      <c r="E1451" s="307"/>
      <c r="F1451" s="307"/>
      <c r="G1451" s="91" t="s">
        <v>11306</v>
      </c>
      <c r="H1451" s="91" t="s">
        <v>11307</v>
      </c>
      <c r="I1451" s="91" t="s">
        <v>11308</v>
      </c>
      <c r="J1451" s="91" t="s">
        <v>11309</v>
      </c>
      <c r="K1451" s="91" t="s">
        <v>11310</v>
      </c>
      <c r="L1451" s="91" t="s">
        <v>11311</v>
      </c>
    </row>
    <row r="1452" spans="1:12" ht="12" customHeight="1" x14ac:dyDescent="0.3">
      <c r="A1452" s="307" t="s">
        <v>11312</v>
      </c>
      <c r="B1452" s="307"/>
      <c r="C1452" s="307"/>
      <c r="D1452" s="307" t="s">
        <v>11313</v>
      </c>
      <c r="E1452" s="307"/>
      <c r="F1452" s="307"/>
      <c r="G1452" s="91" t="s">
        <v>11313</v>
      </c>
      <c r="H1452" s="91" t="s">
        <v>11314</v>
      </c>
      <c r="I1452" s="91" t="s">
        <v>11315</v>
      </c>
      <c r="J1452" s="91" t="s">
        <v>11316</v>
      </c>
      <c r="K1452" s="91" t="s">
        <v>11317</v>
      </c>
      <c r="L1452" s="91" t="s">
        <v>11318</v>
      </c>
    </row>
    <row r="1453" spans="1:12" ht="12" customHeight="1" x14ac:dyDescent="0.3">
      <c r="A1453" s="307" t="s">
        <v>11319</v>
      </c>
      <c r="B1453" s="307"/>
      <c r="C1453" s="307"/>
      <c r="D1453" s="307" t="s">
        <v>11320</v>
      </c>
      <c r="E1453" s="307"/>
      <c r="F1453" s="307"/>
      <c r="G1453" s="91" t="s">
        <v>11321</v>
      </c>
      <c r="H1453" s="91" t="s">
        <v>11322</v>
      </c>
      <c r="I1453" s="91" t="s">
        <v>11323</v>
      </c>
      <c r="J1453" s="91" t="s">
        <v>11324</v>
      </c>
      <c r="K1453" s="91" t="s">
        <v>11325</v>
      </c>
      <c r="L1453" s="91" t="s">
        <v>11326</v>
      </c>
    </row>
    <row r="1454" spans="1:12" ht="12" customHeight="1" x14ac:dyDescent="0.3">
      <c r="A1454" s="307" t="s">
        <v>11327</v>
      </c>
      <c r="B1454" s="307"/>
      <c r="C1454" s="307"/>
      <c r="D1454" s="307" t="s">
        <v>11328</v>
      </c>
      <c r="E1454" s="307"/>
      <c r="F1454" s="307"/>
      <c r="G1454" s="91" t="s">
        <v>2077</v>
      </c>
      <c r="H1454" s="91" t="s">
        <v>11329</v>
      </c>
      <c r="I1454" s="91" t="s">
        <v>11330</v>
      </c>
      <c r="J1454" s="91" t="s">
        <v>11331</v>
      </c>
      <c r="K1454" s="91" t="s">
        <v>11332</v>
      </c>
      <c r="L1454" s="91" t="s">
        <v>11333</v>
      </c>
    </row>
    <row r="1455" spans="1:12" ht="12" customHeight="1" x14ac:dyDescent="0.3">
      <c r="A1455" s="307" t="s">
        <v>11334</v>
      </c>
      <c r="B1455" s="307"/>
      <c r="C1455" s="307"/>
      <c r="D1455" s="307" t="s">
        <v>11335</v>
      </c>
      <c r="E1455" s="307"/>
      <c r="F1455" s="307"/>
      <c r="G1455" s="91" t="s">
        <v>11335</v>
      </c>
      <c r="H1455" s="91" t="s">
        <v>11336</v>
      </c>
      <c r="I1455" s="91" t="s">
        <v>11337</v>
      </c>
      <c r="J1455" s="91" t="s">
        <v>11338</v>
      </c>
      <c r="K1455" s="91" t="s">
        <v>11339</v>
      </c>
      <c r="L1455" s="91" t="s">
        <v>11340</v>
      </c>
    </row>
    <row r="1456" spans="1:12" ht="12" customHeight="1" x14ac:dyDescent="0.3">
      <c r="A1456" s="307" t="s">
        <v>11341</v>
      </c>
      <c r="B1456" s="307"/>
      <c r="C1456" s="307"/>
      <c r="D1456" s="307" t="s">
        <v>11342</v>
      </c>
      <c r="E1456" s="307"/>
      <c r="F1456" s="307"/>
      <c r="G1456" s="91" t="s">
        <v>11342</v>
      </c>
      <c r="H1456" s="91" t="s">
        <v>11343</v>
      </c>
      <c r="I1456" s="91" t="s">
        <v>11344</v>
      </c>
      <c r="J1456" s="91" t="s">
        <v>11345</v>
      </c>
      <c r="K1456" s="91" t="s">
        <v>11346</v>
      </c>
      <c r="L1456" s="91" t="s">
        <v>11347</v>
      </c>
    </row>
    <row r="1457" spans="1:12" ht="12" customHeight="1" x14ac:dyDescent="0.3">
      <c r="A1457" s="307" t="s">
        <v>11348</v>
      </c>
      <c r="B1457" s="307"/>
      <c r="C1457" s="307"/>
      <c r="D1457" s="307" t="s">
        <v>11349</v>
      </c>
      <c r="E1457" s="307"/>
      <c r="F1457" s="307"/>
      <c r="G1457" s="91" t="s">
        <v>11350</v>
      </c>
      <c r="H1457" s="91" t="s">
        <v>11351</v>
      </c>
      <c r="I1457" s="91" t="s">
        <v>11352</v>
      </c>
      <c r="J1457" s="91" t="s">
        <v>9725</v>
      </c>
      <c r="K1457" s="91" t="s">
        <v>11353</v>
      </c>
      <c r="L1457" s="91" t="s">
        <v>11354</v>
      </c>
    </row>
    <row r="1458" spans="1:12" ht="12" customHeight="1" x14ac:dyDescent="0.3">
      <c r="A1458" s="307" t="s">
        <v>11355</v>
      </c>
      <c r="B1458" s="307"/>
      <c r="C1458" s="307"/>
      <c r="D1458" s="307" t="s">
        <v>11356</v>
      </c>
      <c r="E1458" s="307"/>
      <c r="F1458" s="307"/>
      <c r="G1458" s="91" t="s">
        <v>11356</v>
      </c>
      <c r="H1458" s="91" t="s">
        <v>5270</v>
      </c>
      <c r="I1458" s="91" t="s">
        <v>11357</v>
      </c>
      <c r="J1458" s="91" t="s">
        <v>11358</v>
      </c>
      <c r="K1458" s="91" t="s">
        <v>11359</v>
      </c>
      <c r="L1458" s="91" t="s">
        <v>11360</v>
      </c>
    </row>
    <row r="1459" spans="1:12" ht="12" customHeight="1" x14ac:dyDescent="0.3">
      <c r="A1459" s="307" t="s">
        <v>11361</v>
      </c>
      <c r="B1459" s="307"/>
      <c r="C1459" s="307"/>
      <c r="D1459" s="307" t="s">
        <v>11362</v>
      </c>
      <c r="E1459" s="307"/>
      <c r="F1459" s="307"/>
      <c r="G1459" s="91" t="s">
        <v>11362</v>
      </c>
      <c r="H1459" s="91" t="s">
        <v>11363</v>
      </c>
      <c r="I1459" s="91" t="s">
        <v>11364</v>
      </c>
      <c r="J1459" s="91" t="s">
        <v>11365</v>
      </c>
      <c r="K1459" s="91" t="s">
        <v>10240</v>
      </c>
      <c r="L1459" s="91" t="s">
        <v>11366</v>
      </c>
    </row>
    <row r="1460" spans="1:12" ht="12" customHeight="1" x14ac:dyDescent="0.3">
      <c r="A1460" s="307" t="s">
        <v>11367</v>
      </c>
      <c r="B1460" s="307"/>
      <c r="C1460" s="307"/>
      <c r="D1460" s="307" t="s">
        <v>11368</v>
      </c>
      <c r="E1460" s="307"/>
      <c r="F1460" s="307"/>
      <c r="G1460" s="91" t="s">
        <v>11368</v>
      </c>
      <c r="H1460" s="91" t="s">
        <v>11369</v>
      </c>
      <c r="I1460" s="91" t="s">
        <v>11370</v>
      </c>
      <c r="J1460" s="91" t="s">
        <v>11371</v>
      </c>
      <c r="K1460" s="91" t="s">
        <v>8374</v>
      </c>
      <c r="L1460" s="91" t="s">
        <v>11372</v>
      </c>
    </row>
    <row r="1461" spans="1:12" ht="12" customHeight="1" x14ac:dyDescent="0.3">
      <c r="A1461" s="307" t="s">
        <v>11373</v>
      </c>
      <c r="B1461" s="307"/>
      <c r="C1461" s="307"/>
      <c r="D1461" s="307" t="s">
        <v>11374</v>
      </c>
      <c r="E1461" s="307"/>
      <c r="F1461" s="307"/>
      <c r="G1461" s="91" t="s">
        <v>11375</v>
      </c>
      <c r="H1461" s="91" t="s">
        <v>11376</v>
      </c>
      <c r="I1461" s="91" t="s">
        <v>11377</v>
      </c>
      <c r="J1461" s="91" t="s">
        <v>11378</v>
      </c>
      <c r="K1461" s="91" t="s">
        <v>11379</v>
      </c>
      <c r="L1461" s="91" t="s">
        <v>11380</v>
      </c>
    </row>
    <row r="1462" spans="1:12" ht="12" customHeight="1" x14ac:dyDescent="0.3">
      <c r="A1462" s="307" t="s">
        <v>11381</v>
      </c>
      <c r="B1462" s="307"/>
      <c r="C1462" s="307"/>
      <c r="D1462" s="307" t="s">
        <v>11382</v>
      </c>
      <c r="E1462" s="307"/>
      <c r="F1462" s="307"/>
      <c r="G1462" s="91" t="s">
        <v>11383</v>
      </c>
      <c r="H1462" s="91" t="s">
        <v>11384</v>
      </c>
      <c r="I1462" s="91" t="s">
        <v>11385</v>
      </c>
      <c r="J1462" s="91" t="s">
        <v>11386</v>
      </c>
      <c r="K1462" s="91" t="s">
        <v>11387</v>
      </c>
      <c r="L1462" s="91" t="s">
        <v>11388</v>
      </c>
    </row>
    <row r="1463" spans="1:12" ht="12" customHeight="1" x14ac:dyDescent="0.3">
      <c r="A1463" s="307" t="s">
        <v>11389</v>
      </c>
      <c r="B1463" s="307"/>
      <c r="C1463" s="307"/>
      <c r="D1463" s="307" t="s">
        <v>11390</v>
      </c>
      <c r="E1463" s="307"/>
      <c r="F1463" s="307"/>
      <c r="G1463" s="91" t="s">
        <v>11390</v>
      </c>
      <c r="H1463" s="91" t="s">
        <v>11391</v>
      </c>
      <c r="I1463" s="91" t="s">
        <v>11392</v>
      </c>
      <c r="J1463" s="91" t="s">
        <v>11393</v>
      </c>
      <c r="K1463" s="91" t="s">
        <v>11394</v>
      </c>
      <c r="L1463" s="91" t="s">
        <v>2331</v>
      </c>
    </row>
    <row r="1464" spans="1:12" ht="12" customHeight="1" x14ac:dyDescent="0.3">
      <c r="A1464" s="307" t="s">
        <v>11395</v>
      </c>
      <c r="B1464" s="307"/>
      <c r="C1464" s="307"/>
      <c r="D1464" s="307" t="s">
        <v>11396</v>
      </c>
      <c r="E1464" s="307"/>
      <c r="F1464" s="307"/>
      <c r="G1464" s="91" t="s">
        <v>11397</v>
      </c>
      <c r="H1464" s="91" t="s">
        <v>11398</v>
      </c>
      <c r="I1464" s="91" t="s">
        <v>11399</v>
      </c>
      <c r="J1464" s="91" t="s">
        <v>11400</v>
      </c>
      <c r="K1464" s="91" t="s">
        <v>11401</v>
      </c>
      <c r="L1464" s="91" t="s">
        <v>11402</v>
      </c>
    </row>
    <row r="1465" spans="1:12" ht="12" customHeight="1" x14ac:dyDescent="0.3">
      <c r="A1465" s="307" t="s">
        <v>11403</v>
      </c>
      <c r="B1465" s="307"/>
      <c r="C1465" s="307"/>
      <c r="D1465" s="307" t="s">
        <v>11404</v>
      </c>
      <c r="E1465" s="307"/>
      <c r="F1465" s="307"/>
      <c r="G1465" s="91" t="s">
        <v>11404</v>
      </c>
      <c r="H1465" s="91" t="s">
        <v>11405</v>
      </c>
      <c r="I1465" s="91" t="s">
        <v>11406</v>
      </c>
      <c r="J1465" s="91" t="s">
        <v>11407</v>
      </c>
      <c r="K1465" s="91" t="s">
        <v>11408</v>
      </c>
      <c r="L1465" s="91" t="s">
        <v>11409</v>
      </c>
    </row>
    <row r="1466" spans="1:12" ht="12" customHeight="1" x14ac:dyDescent="0.3">
      <c r="A1466" s="307" t="s">
        <v>11410</v>
      </c>
      <c r="B1466" s="307"/>
      <c r="C1466" s="307"/>
      <c r="D1466" s="307" t="s">
        <v>11411</v>
      </c>
      <c r="E1466" s="307"/>
      <c r="F1466" s="307"/>
      <c r="G1466" s="91" t="s">
        <v>11411</v>
      </c>
      <c r="H1466" s="91" t="s">
        <v>11412</v>
      </c>
      <c r="I1466" s="91" t="s">
        <v>11413</v>
      </c>
      <c r="J1466" s="91" t="s">
        <v>11414</v>
      </c>
      <c r="K1466" s="91" t="s">
        <v>11415</v>
      </c>
      <c r="L1466" s="91" t="s">
        <v>11416</v>
      </c>
    </row>
    <row r="1467" spans="1:12" ht="12" customHeight="1" x14ac:dyDescent="0.3">
      <c r="A1467" s="307" t="s">
        <v>11417</v>
      </c>
      <c r="B1467" s="307"/>
      <c r="C1467" s="307"/>
      <c r="D1467" s="307" t="s">
        <v>4166</v>
      </c>
      <c r="E1467" s="307"/>
      <c r="F1467" s="307"/>
      <c r="G1467" s="91" t="s">
        <v>4166</v>
      </c>
      <c r="H1467" s="91" t="s">
        <v>11418</v>
      </c>
      <c r="I1467" s="91" t="s">
        <v>11419</v>
      </c>
      <c r="J1467" s="91" t="s">
        <v>11420</v>
      </c>
      <c r="K1467" s="91" t="s">
        <v>11421</v>
      </c>
      <c r="L1467" s="91" t="s">
        <v>11422</v>
      </c>
    </row>
    <row r="1468" spans="1:12" ht="12" customHeight="1" x14ac:dyDescent="0.3">
      <c r="A1468" s="307" t="s">
        <v>11423</v>
      </c>
      <c r="B1468" s="307"/>
      <c r="C1468" s="307"/>
      <c r="D1468" s="307" t="s">
        <v>11424</v>
      </c>
      <c r="E1468" s="307"/>
      <c r="F1468" s="307"/>
      <c r="G1468" s="91" t="s">
        <v>11425</v>
      </c>
      <c r="H1468" s="91" t="s">
        <v>11426</v>
      </c>
      <c r="I1468" s="91" t="s">
        <v>11427</v>
      </c>
      <c r="J1468" s="91" t="s">
        <v>11428</v>
      </c>
      <c r="K1468" s="91" t="s">
        <v>11429</v>
      </c>
      <c r="L1468" s="91" t="s">
        <v>11430</v>
      </c>
    </row>
    <row r="1469" spans="1:12" ht="12" customHeight="1" x14ac:dyDescent="0.3">
      <c r="A1469" s="307" t="s">
        <v>11431</v>
      </c>
      <c r="B1469" s="307"/>
      <c r="C1469" s="307"/>
      <c r="D1469" s="307" t="s">
        <v>11432</v>
      </c>
      <c r="E1469" s="307"/>
      <c r="F1469" s="307"/>
      <c r="G1469" s="91" t="s">
        <v>11432</v>
      </c>
      <c r="H1469" s="91" t="s">
        <v>11433</v>
      </c>
      <c r="I1469" s="91" t="s">
        <v>11434</v>
      </c>
      <c r="J1469" s="91" t="s">
        <v>11435</v>
      </c>
      <c r="K1469" s="91" t="s">
        <v>11436</v>
      </c>
      <c r="L1469" s="91" t="s">
        <v>11437</v>
      </c>
    </row>
    <row r="1470" spans="1:12" ht="12" customHeight="1" x14ac:dyDescent="0.3">
      <c r="A1470" s="307" t="s">
        <v>11438</v>
      </c>
      <c r="B1470" s="307"/>
      <c r="C1470" s="307"/>
      <c r="D1470" s="307" t="s">
        <v>11439</v>
      </c>
      <c r="E1470" s="307"/>
      <c r="F1470" s="307"/>
      <c r="G1470" s="91" t="s">
        <v>11439</v>
      </c>
      <c r="H1470" s="91" t="s">
        <v>11440</v>
      </c>
      <c r="I1470" s="91" t="s">
        <v>11441</v>
      </c>
      <c r="J1470" s="91" t="s">
        <v>11442</v>
      </c>
      <c r="K1470" s="91" t="s">
        <v>11443</v>
      </c>
      <c r="L1470" s="91" t="s">
        <v>11444</v>
      </c>
    </row>
    <row r="1471" spans="1:12" ht="12" customHeight="1" x14ac:dyDescent="0.3">
      <c r="A1471" s="307" t="s">
        <v>11445</v>
      </c>
      <c r="B1471" s="307"/>
      <c r="C1471" s="307"/>
      <c r="D1471" s="307" t="s">
        <v>11446</v>
      </c>
      <c r="E1471" s="307"/>
      <c r="F1471" s="307"/>
      <c r="G1471" s="91" t="s">
        <v>11447</v>
      </c>
      <c r="H1471" s="91" t="s">
        <v>11446</v>
      </c>
      <c r="I1471" s="91" t="s">
        <v>11448</v>
      </c>
      <c r="J1471" s="91" t="s">
        <v>11449</v>
      </c>
      <c r="K1471" s="91" t="s">
        <v>11450</v>
      </c>
      <c r="L1471" s="91" t="s">
        <v>4454</v>
      </c>
    </row>
    <row r="1472" spans="1:12" ht="12" customHeight="1" x14ac:dyDescent="0.3">
      <c r="A1472" s="307" t="s">
        <v>11451</v>
      </c>
      <c r="B1472" s="307"/>
      <c r="C1472" s="307"/>
      <c r="D1472" s="307" t="s">
        <v>11452</v>
      </c>
      <c r="E1472" s="307"/>
      <c r="F1472" s="307"/>
      <c r="G1472" s="91" t="s">
        <v>11453</v>
      </c>
      <c r="H1472" s="91" t="s">
        <v>11454</v>
      </c>
      <c r="I1472" s="91" t="s">
        <v>7113</v>
      </c>
      <c r="J1472" s="91" t="s">
        <v>11455</v>
      </c>
      <c r="K1472" s="91" t="s">
        <v>11456</v>
      </c>
      <c r="L1472" s="91" t="s">
        <v>11457</v>
      </c>
    </row>
    <row r="1473" spans="1:12" ht="12" customHeight="1" x14ac:dyDescent="0.3">
      <c r="A1473" s="307" t="s">
        <v>11458</v>
      </c>
      <c r="B1473" s="307"/>
      <c r="C1473" s="307"/>
      <c r="D1473" s="307" t="s">
        <v>11459</v>
      </c>
      <c r="E1473" s="307"/>
      <c r="F1473" s="307"/>
      <c r="G1473" s="91" t="s">
        <v>11459</v>
      </c>
      <c r="H1473" s="91" t="s">
        <v>11460</v>
      </c>
      <c r="I1473" s="91" t="s">
        <v>11461</v>
      </c>
      <c r="J1473" s="91" t="s">
        <v>11462</v>
      </c>
      <c r="K1473" s="91" t="s">
        <v>11463</v>
      </c>
      <c r="L1473" s="91" t="s">
        <v>11464</v>
      </c>
    </row>
    <row r="1474" spans="1:12" ht="12" customHeight="1" x14ac:dyDescent="0.3">
      <c r="A1474" s="307" t="s">
        <v>11465</v>
      </c>
      <c r="B1474" s="307"/>
      <c r="C1474" s="307"/>
      <c r="D1474" s="307" t="s">
        <v>11466</v>
      </c>
      <c r="E1474" s="307"/>
      <c r="F1474" s="307"/>
      <c r="G1474" s="91" t="s">
        <v>11466</v>
      </c>
      <c r="H1474" s="91" t="s">
        <v>11467</v>
      </c>
      <c r="I1474" s="91" t="s">
        <v>11468</v>
      </c>
      <c r="J1474" s="91" t="s">
        <v>11469</v>
      </c>
      <c r="K1474" s="91" t="s">
        <v>11470</v>
      </c>
      <c r="L1474" s="91" t="s">
        <v>11471</v>
      </c>
    </row>
    <row r="1475" spans="1:12" ht="12" customHeight="1" x14ac:dyDescent="0.3">
      <c r="A1475" s="307" t="s">
        <v>11472</v>
      </c>
      <c r="B1475" s="307"/>
      <c r="C1475" s="307"/>
      <c r="D1475" s="307" t="s">
        <v>11473</v>
      </c>
      <c r="E1475" s="307"/>
      <c r="F1475" s="307"/>
      <c r="G1475" s="91" t="s">
        <v>11473</v>
      </c>
      <c r="H1475" s="91" t="s">
        <v>11474</v>
      </c>
      <c r="I1475" s="91" t="s">
        <v>11475</v>
      </c>
      <c r="J1475" s="91" t="s">
        <v>11476</v>
      </c>
      <c r="K1475" s="91" t="s">
        <v>11477</v>
      </c>
      <c r="L1475" s="91" t="s">
        <v>3895</v>
      </c>
    </row>
    <row r="1476" spans="1:12" ht="12" customHeight="1" x14ac:dyDescent="0.3">
      <c r="A1476" s="307" t="s">
        <v>11478</v>
      </c>
      <c r="B1476" s="307"/>
      <c r="C1476" s="307"/>
      <c r="D1476" s="307" t="s">
        <v>11479</v>
      </c>
      <c r="E1476" s="307"/>
      <c r="F1476" s="307"/>
      <c r="G1476" s="91" t="s">
        <v>11480</v>
      </c>
      <c r="H1476" s="91" t="s">
        <v>11481</v>
      </c>
      <c r="I1476" s="91" t="s">
        <v>11482</v>
      </c>
      <c r="J1476" s="91" t="s">
        <v>11483</v>
      </c>
      <c r="K1476" s="91" t="s">
        <v>11484</v>
      </c>
      <c r="L1476" s="91" t="s">
        <v>11485</v>
      </c>
    </row>
    <row r="1477" spans="1:12" ht="12" customHeight="1" x14ac:dyDescent="0.3">
      <c r="A1477" s="307" t="s">
        <v>11486</v>
      </c>
      <c r="B1477" s="307"/>
      <c r="C1477" s="307"/>
      <c r="D1477" s="307" t="s">
        <v>11487</v>
      </c>
      <c r="E1477" s="307"/>
      <c r="F1477" s="307"/>
      <c r="G1477" s="91" t="s">
        <v>11487</v>
      </c>
      <c r="H1477" s="91" t="s">
        <v>11488</v>
      </c>
      <c r="I1477" s="91" t="s">
        <v>11489</v>
      </c>
      <c r="J1477" s="91" t="s">
        <v>11490</v>
      </c>
      <c r="K1477" s="91" t="s">
        <v>11491</v>
      </c>
      <c r="L1477" s="91" t="s">
        <v>11492</v>
      </c>
    </row>
    <row r="1478" spans="1:12" ht="12" customHeight="1" x14ac:dyDescent="0.3">
      <c r="A1478" s="307" t="s">
        <v>11493</v>
      </c>
      <c r="B1478" s="307"/>
      <c r="C1478" s="307"/>
      <c r="D1478" s="307" t="s">
        <v>4519</v>
      </c>
      <c r="E1478" s="307"/>
      <c r="F1478" s="307"/>
      <c r="G1478" s="91" t="s">
        <v>11494</v>
      </c>
      <c r="H1478" s="91" t="s">
        <v>11495</v>
      </c>
      <c r="I1478" s="91" t="s">
        <v>11496</v>
      </c>
      <c r="J1478" s="91" t="s">
        <v>11497</v>
      </c>
      <c r="K1478" s="91" t="s">
        <v>11498</v>
      </c>
      <c r="L1478" s="91" t="s">
        <v>11499</v>
      </c>
    </row>
    <row r="1479" spans="1:12" ht="12" customHeight="1" x14ac:dyDescent="0.3">
      <c r="A1479" s="307" t="s">
        <v>11500</v>
      </c>
      <c r="B1479" s="307"/>
      <c r="C1479" s="307"/>
      <c r="D1479" s="307" t="s">
        <v>10711</v>
      </c>
      <c r="E1479" s="307"/>
      <c r="F1479" s="307"/>
      <c r="G1479" s="91" t="s">
        <v>10711</v>
      </c>
      <c r="H1479" s="91" t="s">
        <v>11501</v>
      </c>
      <c r="I1479" s="91" t="s">
        <v>11502</v>
      </c>
      <c r="J1479" s="91" t="s">
        <v>11503</v>
      </c>
      <c r="K1479" s="91" t="s">
        <v>11504</v>
      </c>
      <c r="L1479" s="91" t="s">
        <v>11505</v>
      </c>
    </row>
    <row r="1480" spans="1:12" ht="12" customHeight="1" x14ac:dyDescent="0.3">
      <c r="A1480" s="307" t="s">
        <v>11506</v>
      </c>
      <c r="B1480" s="307"/>
      <c r="C1480" s="307"/>
      <c r="D1480" s="307" t="s">
        <v>11507</v>
      </c>
      <c r="E1480" s="307"/>
      <c r="F1480" s="307"/>
      <c r="G1480" s="91" t="s">
        <v>11507</v>
      </c>
      <c r="H1480" s="91" t="s">
        <v>5175</v>
      </c>
      <c r="I1480" s="91" t="s">
        <v>11508</v>
      </c>
      <c r="J1480" s="91" t="s">
        <v>11509</v>
      </c>
      <c r="K1480" s="91" t="s">
        <v>11510</v>
      </c>
      <c r="L1480" s="91" t="s">
        <v>11511</v>
      </c>
    </row>
    <row r="1481" spans="1:12" ht="12" customHeight="1" x14ac:dyDescent="0.3">
      <c r="A1481" s="307" t="s">
        <v>11512</v>
      </c>
      <c r="B1481" s="307"/>
      <c r="C1481" s="307"/>
      <c r="D1481" s="307" t="s">
        <v>11513</v>
      </c>
      <c r="E1481" s="307"/>
      <c r="F1481" s="307"/>
      <c r="G1481" s="91" t="s">
        <v>11513</v>
      </c>
      <c r="H1481" s="91" t="s">
        <v>11514</v>
      </c>
      <c r="I1481" s="91" t="s">
        <v>11515</v>
      </c>
      <c r="J1481" s="91" t="s">
        <v>4725</v>
      </c>
      <c r="K1481" s="91" t="s">
        <v>6104</v>
      </c>
      <c r="L1481" s="91" t="s">
        <v>4727</v>
      </c>
    </row>
    <row r="1482" spans="1:12" ht="12" customHeight="1" x14ac:dyDescent="0.3">
      <c r="A1482" s="307" t="s">
        <v>11516</v>
      </c>
      <c r="B1482" s="307"/>
      <c r="C1482" s="307"/>
      <c r="D1482" s="307" t="s">
        <v>11517</v>
      </c>
      <c r="E1482" s="307"/>
      <c r="F1482" s="307"/>
      <c r="G1482" s="91" t="s">
        <v>11517</v>
      </c>
      <c r="H1482" s="91" t="s">
        <v>11518</v>
      </c>
      <c r="I1482" s="91" t="s">
        <v>11519</v>
      </c>
      <c r="J1482" s="91" t="s">
        <v>11520</v>
      </c>
      <c r="K1482" s="91" t="s">
        <v>11521</v>
      </c>
      <c r="L1482" s="91" t="s">
        <v>11522</v>
      </c>
    </row>
    <row r="1483" spans="1:12" ht="12" customHeight="1" x14ac:dyDescent="0.3">
      <c r="A1483" s="307" t="s">
        <v>11523</v>
      </c>
      <c r="B1483" s="307"/>
      <c r="C1483" s="307"/>
      <c r="D1483" s="307" t="s">
        <v>11524</v>
      </c>
      <c r="E1483" s="307"/>
      <c r="F1483" s="307"/>
      <c r="G1483" s="91" t="s">
        <v>11525</v>
      </c>
      <c r="H1483" s="91" t="s">
        <v>11526</v>
      </c>
      <c r="I1483" s="91" t="s">
        <v>11527</v>
      </c>
      <c r="J1483" s="91" t="s">
        <v>11528</v>
      </c>
      <c r="K1483" s="91" t="s">
        <v>11529</v>
      </c>
      <c r="L1483" s="91" t="s">
        <v>11530</v>
      </c>
    </row>
    <row r="1484" spans="1:12" ht="12" customHeight="1" x14ac:dyDescent="0.3">
      <c r="A1484" s="307" t="s">
        <v>11531</v>
      </c>
      <c r="B1484" s="307"/>
      <c r="C1484" s="307"/>
      <c r="D1484" s="307" t="s">
        <v>11532</v>
      </c>
      <c r="E1484" s="307"/>
      <c r="F1484" s="307"/>
      <c r="G1484" s="91" t="s">
        <v>11532</v>
      </c>
      <c r="H1484" s="91" t="s">
        <v>11533</v>
      </c>
      <c r="I1484" s="91" t="s">
        <v>11534</v>
      </c>
      <c r="J1484" s="91" t="s">
        <v>5215</v>
      </c>
      <c r="K1484" s="91" t="s">
        <v>11535</v>
      </c>
      <c r="L1484" s="91" t="s">
        <v>11536</v>
      </c>
    </row>
    <row r="1485" spans="1:12" ht="12" customHeight="1" x14ac:dyDescent="0.3">
      <c r="A1485" s="307" t="s">
        <v>11537</v>
      </c>
      <c r="B1485" s="307"/>
      <c r="C1485" s="307"/>
      <c r="D1485" s="307" t="s">
        <v>11538</v>
      </c>
      <c r="E1485" s="307"/>
      <c r="F1485" s="307"/>
      <c r="G1485" s="91" t="s">
        <v>11539</v>
      </c>
      <c r="H1485" s="91" t="s">
        <v>11540</v>
      </c>
      <c r="I1485" s="91" t="s">
        <v>11541</v>
      </c>
      <c r="J1485" s="91" t="s">
        <v>11542</v>
      </c>
      <c r="K1485" s="91" t="s">
        <v>7678</v>
      </c>
      <c r="L1485" s="91" t="s">
        <v>11543</v>
      </c>
    </row>
    <row r="1486" spans="1:12" ht="12" customHeight="1" x14ac:dyDescent="0.3">
      <c r="A1486" s="307" t="s">
        <v>11544</v>
      </c>
      <c r="B1486" s="307"/>
      <c r="C1486" s="307"/>
      <c r="D1486" s="307" t="s">
        <v>11545</v>
      </c>
      <c r="E1486" s="307"/>
      <c r="F1486" s="307"/>
      <c r="G1486" s="91" t="s">
        <v>11545</v>
      </c>
      <c r="H1486" s="91" t="s">
        <v>11546</v>
      </c>
      <c r="I1486" s="91" t="s">
        <v>11547</v>
      </c>
      <c r="J1486" s="91" t="s">
        <v>11548</v>
      </c>
      <c r="K1486" s="91" t="s">
        <v>11549</v>
      </c>
      <c r="L1486" s="91" t="s">
        <v>11550</v>
      </c>
    </row>
    <row r="1487" spans="1:12" ht="12" customHeight="1" x14ac:dyDescent="0.3">
      <c r="A1487" s="307" t="s">
        <v>11551</v>
      </c>
      <c r="B1487" s="307"/>
      <c r="C1487" s="307"/>
      <c r="D1487" s="307" t="s">
        <v>11188</v>
      </c>
      <c r="E1487" s="307"/>
      <c r="F1487" s="307"/>
      <c r="G1487" s="91" t="s">
        <v>11188</v>
      </c>
      <c r="H1487" s="91" t="s">
        <v>11552</v>
      </c>
      <c r="I1487" s="91" t="s">
        <v>11553</v>
      </c>
      <c r="J1487" s="91" t="s">
        <v>11554</v>
      </c>
      <c r="K1487" s="91" t="s">
        <v>11555</v>
      </c>
      <c r="L1487" s="91" t="s">
        <v>11556</v>
      </c>
    </row>
    <row r="1488" spans="1:12" ht="12" customHeight="1" x14ac:dyDescent="0.3">
      <c r="A1488" s="307" t="s">
        <v>11557</v>
      </c>
      <c r="B1488" s="307"/>
      <c r="C1488" s="307"/>
      <c r="D1488" s="307" t="s">
        <v>11558</v>
      </c>
      <c r="E1488" s="307"/>
      <c r="F1488" s="307"/>
      <c r="G1488" s="91" t="s">
        <v>11558</v>
      </c>
      <c r="H1488" s="91" t="s">
        <v>5920</v>
      </c>
      <c r="I1488" s="91" t="s">
        <v>11559</v>
      </c>
      <c r="J1488" s="91" t="s">
        <v>11560</v>
      </c>
      <c r="K1488" s="91" t="s">
        <v>11561</v>
      </c>
      <c r="L1488" s="91" t="s">
        <v>11562</v>
      </c>
    </row>
    <row r="1489" spans="1:12" ht="12" customHeight="1" x14ac:dyDescent="0.3">
      <c r="A1489" s="307" t="s">
        <v>11563</v>
      </c>
      <c r="B1489" s="307"/>
      <c r="C1489" s="307"/>
      <c r="D1489" s="307" t="s">
        <v>11564</v>
      </c>
      <c r="E1489" s="307"/>
      <c r="F1489" s="307"/>
      <c r="G1489" s="91" t="s">
        <v>11564</v>
      </c>
      <c r="H1489" s="91" t="s">
        <v>11565</v>
      </c>
      <c r="I1489" s="91" t="s">
        <v>11566</v>
      </c>
      <c r="J1489" s="91" t="s">
        <v>11567</v>
      </c>
      <c r="K1489" s="91" t="s">
        <v>2768</v>
      </c>
      <c r="L1489" s="91" t="s">
        <v>11568</v>
      </c>
    </row>
    <row r="1490" spans="1:12" ht="12" customHeight="1" x14ac:dyDescent="0.3">
      <c r="A1490" s="307" t="s">
        <v>11569</v>
      </c>
      <c r="B1490" s="307"/>
      <c r="C1490" s="307"/>
      <c r="D1490" s="307" t="s">
        <v>11570</v>
      </c>
      <c r="E1490" s="307"/>
      <c r="F1490" s="307"/>
      <c r="G1490" s="91" t="s">
        <v>11570</v>
      </c>
      <c r="H1490" s="91" t="s">
        <v>11571</v>
      </c>
      <c r="I1490" s="91" t="s">
        <v>11570</v>
      </c>
      <c r="J1490" s="91" t="s">
        <v>11572</v>
      </c>
      <c r="K1490" s="91" t="s">
        <v>9113</v>
      </c>
      <c r="L1490" s="91" t="s">
        <v>11573</v>
      </c>
    </row>
    <row r="1491" spans="1:12" ht="12" customHeight="1" x14ac:dyDescent="0.3">
      <c r="A1491" s="307" t="s">
        <v>11574</v>
      </c>
      <c r="B1491" s="307"/>
      <c r="C1491" s="307"/>
      <c r="D1491" s="307" t="s">
        <v>11575</v>
      </c>
      <c r="E1491" s="307"/>
      <c r="F1491" s="307"/>
      <c r="G1491" s="91" t="s">
        <v>11575</v>
      </c>
      <c r="H1491" s="91" t="s">
        <v>11576</v>
      </c>
      <c r="I1491" s="91" t="s">
        <v>2653</v>
      </c>
      <c r="J1491" s="91" t="s">
        <v>11577</v>
      </c>
      <c r="K1491" s="91" t="s">
        <v>11577</v>
      </c>
      <c r="L1491" s="91" t="s">
        <v>11578</v>
      </c>
    </row>
    <row r="1492" spans="1:12" ht="12" customHeight="1" x14ac:dyDescent="0.3">
      <c r="A1492" s="307" t="s">
        <v>11579</v>
      </c>
      <c r="B1492" s="307"/>
      <c r="C1492" s="307"/>
      <c r="D1492" s="307" t="s">
        <v>11580</v>
      </c>
      <c r="E1492" s="307"/>
      <c r="F1492" s="307"/>
      <c r="G1492" s="91" t="s">
        <v>11580</v>
      </c>
      <c r="H1492" s="91" t="s">
        <v>11581</v>
      </c>
      <c r="I1492" s="91" t="s">
        <v>11582</v>
      </c>
      <c r="J1492" s="91" t="s">
        <v>11583</v>
      </c>
      <c r="K1492" s="91" t="s">
        <v>11584</v>
      </c>
      <c r="L1492" s="91" t="s">
        <v>11585</v>
      </c>
    </row>
    <row r="1493" spans="1:12" ht="12" customHeight="1" x14ac:dyDescent="0.3">
      <c r="A1493" s="307" t="s">
        <v>11586</v>
      </c>
      <c r="B1493" s="307"/>
      <c r="C1493" s="307"/>
      <c r="D1493" s="307" t="s">
        <v>11587</v>
      </c>
      <c r="E1493" s="307"/>
      <c r="F1493" s="307"/>
      <c r="G1493" s="91" t="s">
        <v>11587</v>
      </c>
      <c r="H1493" s="91" t="s">
        <v>11588</v>
      </c>
      <c r="I1493" s="91" t="s">
        <v>11589</v>
      </c>
      <c r="J1493" s="91" t="s">
        <v>11590</v>
      </c>
      <c r="K1493" s="91" t="s">
        <v>9112</v>
      </c>
      <c r="L1493" s="91" t="s">
        <v>2407</v>
      </c>
    </row>
    <row r="1494" spans="1:12" ht="12" customHeight="1" x14ac:dyDescent="0.3">
      <c r="A1494" s="307" t="s">
        <v>11591</v>
      </c>
      <c r="B1494" s="307"/>
      <c r="C1494" s="307"/>
      <c r="D1494" s="307" t="s">
        <v>11592</v>
      </c>
      <c r="E1494" s="307"/>
      <c r="F1494" s="307"/>
      <c r="G1494" s="91" t="s">
        <v>11592</v>
      </c>
      <c r="H1494" s="91" t="s">
        <v>11593</v>
      </c>
      <c r="I1494" s="91" t="s">
        <v>11594</v>
      </c>
      <c r="J1494" s="91" t="s">
        <v>11595</v>
      </c>
      <c r="K1494" s="91" t="s">
        <v>11594</v>
      </c>
      <c r="L1494" s="91" t="s">
        <v>11596</v>
      </c>
    </row>
    <row r="1495" spans="1:12" ht="12" customHeight="1" x14ac:dyDescent="0.3">
      <c r="A1495" s="307" t="s">
        <v>11597</v>
      </c>
      <c r="B1495" s="307"/>
      <c r="C1495" s="307"/>
      <c r="D1495" s="307" t="s">
        <v>11598</v>
      </c>
      <c r="E1495" s="307"/>
      <c r="F1495" s="307"/>
      <c r="G1495" s="91" t="s">
        <v>11598</v>
      </c>
      <c r="H1495" s="91" t="s">
        <v>11599</v>
      </c>
      <c r="I1495" s="91" t="s">
        <v>11600</v>
      </c>
      <c r="J1495" s="91" t="s">
        <v>11601</v>
      </c>
      <c r="K1495" s="91" t="s">
        <v>11602</v>
      </c>
      <c r="L1495" s="91" t="s">
        <v>11603</v>
      </c>
    </row>
    <row r="1496" spans="1:12" ht="12" customHeight="1" x14ac:dyDescent="0.3">
      <c r="A1496" s="307" t="s">
        <v>11604</v>
      </c>
      <c r="B1496" s="307"/>
      <c r="C1496" s="307"/>
      <c r="D1496" s="307" t="s">
        <v>11605</v>
      </c>
      <c r="E1496" s="307"/>
      <c r="F1496" s="307"/>
      <c r="G1496" s="91" t="s">
        <v>11605</v>
      </c>
      <c r="H1496" s="91" t="s">
        <v>11606</v>
      </c>
      <c r="I1496" s="91" t="s">
        <v>11607</v>
      </c>
      <c r="J1496" s="91" t="s">
        <v>11608</v>
      </c>
      <c r="K1496" s="91" t="s">
        <v>11609</v>
      </c>
      <c r="L1496" s="91" t="s">
        <v>11610</v>
      </c>
    </row>
    <row r="1497" spans="1:12" ht="12" customHeight="1" x14ac:dyDescent="0.3">
      <c r="A1497" s="307" t="s">
        <v>11611</v>
      </c>
      <c r="B1497" s="307"/>
      <c r="C1497" s="307"/>
      <c r="D1497" s="307" t="s">
        <v>11612</v>
      </c>
      <c r="E1497" s="307"/>
      <c r="F1497" s="307"/>
      <c r="G1497" s="91" t="s">
        <v>11612</v>
      </c>
      <c r="H1497" s="91" t="s">
        <v>11613</v>
      </c>
      <c r="I1497" s="91" t="s">
        <v>11614</v>
      </c>
      <c r="J1497" s="91" t="s">
        <v>11615</v>
      </c>
      <c r="K1497" s="91" t="s">
        <v>11616</v>
      </c>
      <c r="L1497" s="91" t="s">
        <v>11617</v>
      </c>
    </row>
    <row r="1498" spans="1:12" ht="12" customHeight="1" x14ac:dyDescent="0.3">
      <c r="A1498" s="307" t="s">
        <v>11618</v>
      </c>
      <c r="B1498" s="307"/>
      <c r="C1498" s="307"/>
      <c r="D1498" s="307" t="s">
        <v>11619</v>
      </c>
      <c r="E1498" s="307"/>
      <c r="F1498" s="307"/>
      <c r="G1498" s="91" t="s">
        <v>11619</v>
      </c>
      <c r="H1498" s="91" t="s">
        <v>11620</v>
      </c>
      <c r="I1498" s="91" t="s">
        <v>11621</v>
      </c>
      <c r="J1498" s="91" t="s">
        <v>3485</v>
      </c>
      <c r="K1498" s="91" t="s">
        <v>11622</v>
      </c>
      <c r="L1498" s="91" t="s">
        <v>2639</v>
      </c>
    </row>
    <row r="1499" spans="1:12" ht="12" customHeight="1" x14ac:dyDescent="0.3">
      <c r="A1499" s="307" t="s">
        <v>11623</v>
      </c>
      <c r="B1499" s="307"/>
      <c r="C1499" s="307"/>
      <c r="D1499" s="307" t="s">
        <v>11624</v>
      </c>
      <c r="E1499" s="307"/>
      <c r="F1499" s="307"/>
      <c r="G1499" s="91" t="s">
        <v>11624</v>
      </c>
      <c r="H1499" s="91" t="s">
        <v>11625</v>
      </c>
      <c r="I1499" s="91" t="s">
        <v>11626</v>
      </c>
      <c r="J1499" s="91" t="s">
        <v>11627</v>
      </c>
      <c r="K1499" s="91" t="s">
        <v>11628</v>
      </c>
      <c r="L1499" s="91" t="s">
        <v>11629</v>
      </c>
    </row>
    <row r="1500" spans="1:12" ht="12" customHeight="1" x14ac:dyDescent="0.3">
      <c r="A1500" s="307" t="s">
        <v>11630</v>
      </c>
      <c r="B1500" s="307"/>
      <c r="C1500" s="307"/>
      <c r="D1500" s="307" t="s">
        <v>11631</v>
      </c>
      <c r="E1500" s="307"/>
      <c r="F1500" s="307"/>
      <c r="G1500" s="91" t="s">
        <v>11631</v>
      </c>
      <c r="H1500" s="91" t="s">
        <v>11632</v>
      </c>
      <c r="I1500" s="91" t="s">
        <v>11633</v>
      </c>
      <c r="J1500" s="91" t="s">
        <v>11634</v>
      </c>
      <c r="K1500" s="91" t="s">
        <v>11635</v>
      </c>
      <c r="L1500" s="91" t="s">
        <v>11636</v>
      </c>
    </row>
    <row r="1501" spans="1:12" ht="12" customHeight="1" x14ac:dyDescent="0.3">
      <c r="A1501" s="307" t="s">
        <v>11637</v>
      </c>
      <c r="B1501" s="307"/>
      <c r="C1501" s="307"/>
      <c r="D1501" s="307" t="s">
        <v>11638</v>
      </c>
      <c r="E1501" s="307"/>
      <c r="F1501" s="307"/>
      <c r="G1501" s="91" t="s">
        <v>11638</v>
      </c>
      <c r="H1501" s="91" t="s">
        <v>11639</v>
      </c>
      <c r="I1501" s="91" t="s">
        <v>11640</v>
      </c>
      <c r="J1501" s="91" t="s">
        <v>11641</v>
      </c>
      <c r="K1501" s="91" t="s">
        <v>11642</v>
      </c>
      <c r="L1501" s="91" t="s">
        <v>11643</v>
      </c>
    </row>
    <row r="1502" spans="1:12" ht="12" customHeight="1" x14ac:dyDescent="0.3">
      <c r="A1502" s="307" t="s">
        <v>11644</v>
      </c>
      <c r="B1502" s="307"/>
      <c r="C1502" s="307"/>
      <c r="D1502" s="307" t="s">
        <v>11645</v>
      </c>
      <c r="E1502" s="307"/>
      <c r="F1502" s="307"/>
      <c r="G1502" s="91" t="s">
        <v>11645</v>
      </c>
      <c r="H1502" s="91" t="s">
        <v>8774</v>
      </c>
      <c r="I1502" s="91" t="s">
        <v>11646</v>
      </c>
      <c r="J1502" s="91" t="s">
        <v>11647</v>
      </c>
      <c r="K1502" s="91" t="s">
        <v>11648</v>
      </c>
      <c r="L1502" s="91" t="s">
        <v>11649</v>
      </c>
    </row>
    <row r="1503" spans="1:12" ht="12" customHeight="1" x14ac:dyDescent="0.3">
      <c r="A1503" s="307" t="s">
        <v>11650</v>
      </c>
      <c r="B1503" s="307"/>
      <c r="C1503" s="307"/>
      <c r="D1503" s="307" t="s">
        <v>11651</v>
      </c>
      <c r="E1503" s="307"/>
      <c r="F1503" s="307"/>
      <c r="G1503" s="91" t="s">
        <v>11651</v>
      </c>
      <c r="H1503" s="91" t="s">
        <v>11652</v>
      </c>
      <c r="I1503" s="91" t="s">
        <v>11651</v>
      </c>
      <c r="J1503" s="91" t="s">
        <v>11653</v>
      </c>
      <c r="K1503" s="91" t="s">
        <v>11654</v>
      </c>
      <c r="L1503" s="91" t="s">
        <v>11655</v>
      </c>
    </row>
    <row r="1504" spans="1:12" ht="12" customHeight="1" x14ac:dyDescent="0.3">
      <c r="A1504" s="307" t="s">
        <v>11656</v>
      </c>
      <c r="B1504" s="307"/>
      <c r="C1504" s="307"/>
      <c r="D1504" s="307" t="s">
        <v>11657</v>
      </c>
      <c r="E1504" s="307"/>
      <c r="F1504" s="307"/>
      <c r="G1504" s="91" t="s">
        <v>11657</v>
      </c>
      <c r="H1504" s="91" t="s">
        <v>11658</v>
      </c>
      <c r="I1504" s="91" t="s">
        <v>11659</v>
      </c>
      <c r="J1504" s="91" t="s">
        <v>11660</v>
      </c>
      <c r="K1504" s="91" t="s">
        <v>11661</v>
      </c>
      <c r="L1504" s="91" t="s">
        <v>11662</v>
      </c>
    </row>
    <row r="1505" spans="1:12" ht="12" customHeight="1" x14ac:dyDescent="0.3">
      <c r="A1505" s="307" t="s">
        <v>11663</v>
      </c>
      <c r="B1505" s="307"/>
      <c r="C1505" s="307"/>
      <c r="D1505" s="307" t="s">
        <v>11664</v>
      </c>
      <c r="E1505" s="307"/>
      <c r="F1505" s="307"/>
      <c r="G1505" s="91" t="s">
        <v>11664</v>
      </c>
      <c r="H1505" s="91" t="s">
        <v>11665</v>
      </c>
      <c r="I1505" s="91" t="s">
        <v>11666</v>
      </c>
      <c r="J1505" s="91" t="s">
        <v>11667</v>
      </c>
      <c r="K1505" s="91" t="s">
        <v>11668</v>
      </c>
      <c r="L1505" s="91" t="s">
        <v>11669</v>
      </c>
    </row>
    <row r="1506" spans="1:12" ht="12" customHeight="1" x14ac:dyDescent="0.3">
      <c r="A1506" s="307" t="s">
        <v>11670</v>
      </c>
      <c r="B1506" s="307"/>
      <c r="C1506" s="307"/>
      <c r="D1506" s="307" t="s">
        <v>11671</v>
      </c>
      <c r="E1506" s="307"/>
      <c r="F1506" s="307"/>
      <c r="G1506" s="91" t="s">
        <v>11671</v>
      </c>
      <c r="H1506" s="91" t="s">
        <v>11672</v>
      </c>
      <c r="I1506" s="91" t="s">
        <v>11673</v>
      </c>
      <c r="J1506" s="91" t="s">
        <v>11674</v>
      </c>
      <c r="K1506" s="91" t="s">
        <v>11675</v>
      </c>
      <c r="L1506" s="91" t="s">
        <v>11676</v>
      </c>
    </row>
    <row r="1507" spans="1:12" ht="12" customHeight="1" x14ac:dyDescent="0.3">
      <c r="A1507" s="307" t="s">
        <v>11677</v>
      </c>
      <c r="B1507" s="307"/>
      <c r="C1507" s="307"/>
      <c r="D1507" s="307" t="s">
        <v>8562</v>
      </c>
      <c r="E1507" s="307"/>
      <c r="F1507" s="307"/>
      <c r="G1507" s="91" t="s">
        <v>8562</v>
      </c>
      <c r="H1507" s="91" t="s">
        <v>11678</v>
      </c>
      <c r="I1507" s="91" t="s">
        <v>11679</v>
      </c>
      <c r="J1507" s="91" t="s">
        <v>11680</v>
      </c>
      <c r="K1507" s="91" t="s">
        <v>8033</v>
      </c>
      <c r="L1507" s="91" t="s">
        <v>11681</v>
      </c>
    </row>
    <row r="1508" spans="1:12" ht="12" customHeight="1" x14ac:dyDescent="0.3">
      <c r="A1508" s="307" t="s">
        <v>11682</v>
      </c>
      <c r="B1508" s="307"/>
      <c r="C1508" s="307"/>
      <c r="D1508" s="307" t="s">
        <v>11683</v>
      </c>
      <c r="E1508" s="307"/>
      <c r="F1508" s="307"/>
      <c r="G1508" s="91" t="s">
        <v>11683</v>
      </c>
      <c r="H1508" s="91" t="s">
        <v>11684</v>
      </c>
      <c r="I1508" s="91" t="s">
        <v>11685</v>
      </c>
      <c r="J1508" s="91" t="s">
        <v>11686</v>
      </c>
      <c r="K1508" s="91" t="s">
        <v>11687</v>
      </c>
      <c r="L1508" s="91" t="s">
        <v>11688</v>
      </c>
    </row>
    <row r="1509" spans="1:12" ht="12" customHeight="1" x14ac:dyDescent="0.3">
      <c r="A1509" s="307" t="s">
        <v>11689</v>
      </c>
      <c r="B1509" s="307"/>
      <c r="C1509" s="307"/>
      <c r="D1509" s="307" t="s">
        <v>11690</v>
      </c>
      <c r="E1509" s="307"/>
      <c r="F1509" s="307"/>
      <c r="G1509" s="91" t="s">
        <v>11690</v>
      </c>
      <c r="H1509" s="91" t="s">
        <v>11691</v>
      </c>
      <c r="I1509" s="91" t="s">
        <v>11692</v>
      </c>
      <c r="J1509" s="91" t="s">
        <v>8395</v>
      </c>
      <c r="K1509" s="91" t="s">
        <v>11693</v>
      </c>
      <c r="L1509" s="91" t="s">
        <v>11694</v>
      </c>
    </row>
    <row r="1510" spans="1:12" ht="12" customHeight="1" x14ac:dyDescent="0.3">
      <c r="A1510" s="307" t="s">
        <v>11695</v>
      </c>
      <c r="B1510" s="307"/>
      <c r="C1510" s="307"/>
      <c r="D1510" s="307" t="s">
        <v>11696</v>
      </c>
      <c r="E1510" s="307"/>
      <c r="F1510" s="307"/>
      <c r="G1510" s="91" t="s">
        <v>11697</v>
      </c>
      <c r="H1510" s="91" t="s">
        <v>11698</v>
      </c>
      <c r="I1510" s="91" t="s">
        <v>11699</v>
      </c>
      <c r="J1510" s="91" t="s">
        <v>11700</v>
      </c>
      <c r="K1510" s="91" t="s">
        <v>11701</v>
      </c>
      <c r="L1510" s="91" t="s">
        <v>5583</v>
      </c>
    </row>
    <row r="1511" spans="1:12" ht="12" customHeight="1" x14ac:dyDescent="0.3">
      <c r="A1511" s="307" t="s">
        <v>11702</v>
      </c>
      <c r="B1511" s="307"/>
      <c r="C1511" s="307"/>
      <c r="D1511" s="307" t="s">
        <v>11703</v>
      </c>
      <c r="E1511" s="307"/>
      <c r="F1511" s="307"/>
      <c r="G1511" s="91" t="s">
        <v>11703</v>
      </c>
      <c r="H1511" s="91" t="s">
        <v>11704</v>
      </c>
      <c r="I1511" s="91" t="s">
        <v>11705</v>
      </c>
      <c r="J1511" s="91" t="s">
        <v>11706</v>
      </c>
      <c r="K1511" s="91" t="s">
        <v>11707</v>
      </c>
      <c r="L1511" s="91" t="s">
        <v>11708</v>
      </c>
    </row>
    <row r="1512" spans="1:12" ht="12" customHeight="1" x14ac:dyDescent="0.3">
      <c r="A1512" s="307" t="s">
        <v>11709</v>
      </c>
      <c r="B1512" s="307"/>
      <c r="C1512" s="307"/>
      <c r="D1512" s="307" t="s">
        <v>11710</v>
      </c>
      <c r="E1512" s="307"/>
      <c r="F1512" s="307"/>
      <c r="G1512" s="91" t="s">
        <v>11710</v>
      </c>
      <c r="H1512" s="91" t="s">
        <v>11711</v>
      </c>
      <c r="I1512" s="91" t="s">
        <v>8269</v>
      </c>
      <c r="J1512" s="91" t="s">
        <v>8101</v>
      </c>
      <c r="K1512" s="91" t="s">
        <v>11712</v>
      </c>
      <c r="L1512" s="91" t="s">
        <v>11713</v>
      </c>
    </row>
    <row r="1513" spans="1:12" ht="12" customHeight="1" x14ac:dyDescent="0.3">
      <c r="A1513" s="307" t="s">
        <v>11714</v>
      </c>
      <c r="B1513" s="307"/>
      <c r="C1513" s="307"/>
      <c r="D1513" s="307" t="s">
        <v>11715</v>
      </c>
      <c r="E1513" s="307"/>
      <c r="F1513" s="307"/>
      <c r="G1513" s="91" t="s">
        <v>11715</v>
      </c>
      <c r="H1513" s="91" t="s">
        <v>11716</v>
      </c>
      <c r="I1513" s="91" t="s">
        <v>11717</v>
      </c>
      <c r="J1513" s="91" t="s">
        <v>11718</v>
      </c>
      <c r="K1513" s="91" t="s">
        <v>11719</v>
      </c>
      <c r="L1513" s="91" t="s">
        <v>11720</v>
      </c>
    </row>
    <row r="1514" spans="1:12" ht="12" customHeight="1" x14ac:dyDescent="0.3">
      <c r="A1514" s="307" t="s">
        <v>11721</v>
      </c>
      <c r="B1514" s="307"/>
      <c r="C1514" s="307"/>
      <c r="D1514" s="307" t="s">
        <v>11722</v>
      </c>
      <c r="E1514" s="307"/>
      <c r="F1514" s="307"/>
      <c r="G1514" s="91" t="s">
        <v>11722</v>
      </c>
      <c r="H1514" s="91" t="s">
        <v>11723</v>
      </c>
      <c r="I1514" s="91" t="s">
        <v>11724</v>
      </c>
      <c r="J1514" s="91" t="s">
        <v>11725</v>
      </c>
      <c r="K1514" s="91" t="s">
        <v>11726</v>
      </c>
      <c r="L1514" s="91" t="s">
        <v>11727</v>
      </c>
    </row>
    <row r="1515" spans="1:12" ht="12" customHeight="1" x14ac:dyDescent="0.3">
      <c r="A1515" s="307" t="s">
        <v>11728</v>
      </c>
      <c r="B1515" s="307"/>
      <c r="C1515" s="307"/>
      <c r="D1515" s="307" t="s">
        <v>11729</v>
      </c>
      <c r="E1515" s="307"/>
      <c r="F1515" s="307"/>
      <c r="G1515" s="91" t="s">
        <v>11730</v>
      </c>
      <c r="H1515" s="91" t="s">
        <v>11731</v>
      </c>
      <c r="I1515" s="91" t="s">
        <v>11732</v>
      </c>
      <c r="J1515" s="91" t="s">
        <v>11733</v>
      </c>
      <c r="K1515" s="91" t="s">
        <v>11734</v>
      </c>
      <c r="L1515" s="91" t="s">
        <v>11735</v>
      </c>
    </row>
    <row r="1516" spans="1:12" ht="12" customHeight="1" x14ac:dyDescent="0.3">
      <c r="A1516" s="307" t="s">
        <v>11736</v>
      </c>
      <c r="B1516" s="307"/>
      <c r="C1516" s="307"/>
      <c r="D1516" s="307" t="s">
        <v>1819</v>
      </c>
      <c r="E1516" s="307"/>
      <c r="F1516" s="307"/>
      <c r="G1516" s="91" t="s">
        <v>1819</v>
      </c>
      <c r="H1516" s="91" t="s">
        <v>11737</v>
      </c>
      <c r="I1516" s="91" t="s">
        <v>11738</v>
      </c>
      <c r="J1516" s="91" t="s">
        <v>11739</v>
      </c>
      <c r="K1516" s="91" t="s">
        <v>7156</v>
      </c>
      <c r="L1516" s="91" t="s">
        <v>11740</v>
      </c>
    </row>
    <row r="1517" spans="1:12" ht="12" customHeight="1" x14ac:dyDescent="0.3">
      <c r="A1517" s="307" t="s">
        <v>11741</v>
      </c>
      <c r="B1517" s="307"/>
      <c r="C1517" s="307"/>
      <c r="D1517" s="307" t="s">
        <v>11742</v>
      </c>
      <c r="E1517" s="307"/>
      <c r="F1517" s="307"/>
      <c r="G1517" s="91" t="s">
        <v>11742</v>
      </c>
      <c r="H1517" s="91" t="s">
        <v>11743</v>
      </c>
      <c r="I1517" s="91" t="s">
        <v>11744</v>
      </c>
      <c r="J1517" s="91" t="s">
        <v>11745</v>
      </c>
      <c r="K1517" s="91" t="s">
        <v>10254</v>
      </c>
      <c r="L1517" s="91" t="s">
        <v>11746</v>
      </c>
    </row>
    <row r="1518" spans="1:12" ht="12" customHeight="1" x14ac:dyDescent="0.3">
      <c r="A1518" s="307" t="s">
        <v>11747</v>
      </c>
      <c r="B1518" s="307"/>
      <c r="C1518" s="307"/>
      <c r="D1518" s="307" t="s">
        <v>7648</v>
      </c>
      <c r="E1518" s="307"/>
      <c r="F1518" s="307"/>
      <c r="G1518" s="91" t="s">
        <v>7648</v>
      </c>
      <c r="H1518" s="91" t="s">
        <v>11748</v>
      </c>
      <c r="I1518" s="91" t="s">
        <v>11749</v>
      </c>
      <c r="J1518" s="91" t="s">
        <v>11750</v>
      </c>
      <c r="K1518" s="91" t="s">
        <v>11751</v>
      </c>
      <c r="L1518" s="91" t="s">
        <v>11752</v>
      </c>
    </row>
    <row r="1519" spans="1:12" ht="12" customHeight="1" x14ac:dyDescent="0.3">
      <c r="A1519" s="307" t="s">
        <v>11753</v>
      </c>
      <c r="B1519" s="307"/>
      <c r="C1519" s="307"/>
      <c r="D1519" s="307" t="s">
        <v>11754</v>
      </c>
      <c r="E1519" s="307"/>
      <c r="F1519" s="307"/>
      <c r="G1519" s="91" t="s">
        <v>11754</v>
      </c>
      <c r="H1519" s="91" t="s">
        <v>11755</v>
      </c>
      <c r="I1519" s="91" t="s">
        <v>11756</v>
      </c>
      <c r="J1519" s="91" t="s">
        <v>11757</v>
      </c>
      <c r="K1519" s="91" t="s">
        <v>11758</v>
      </c>
      <c r="L1519" s="91" t="s">
        <v>4441</v>
      </c>
    </row>
    <row r="1520" spans="1:12" ht="12" customHeight="1" x14ac:dyDescent="0.3">
      <c r="A1520" s="307" t="s">
        <v>11759</v>
      </c>
      <c r="B1520" s="307"/>
      <c r="C1520" s="307"/>
      <c r="D1520" s="307" t="s">
        <v>7739</v>
      </c>
      <c r="E1520" s="307"/>
      <c r="F1520" s="307"/>
      <c r="G1520" s="91" t="s">
        <v>7739</v>
      </c>
      <c r="H1520" s="91" t="s">
        <v>11760</v>
      </c>
      <c r="I1520" s="91" t="s">
        <v>11761</v>
      </c>
      <c r="J1520" s="91" t="s">
        <v>11762</v>
      </c>
      <c r="K1520" s="91" t="s">
        <v>3205</v>
      </c>
      <c r="L1520" s="91" t="s">
        <v>11763</v>
      </c>
    </row>
    <row r="1521" spans="1:12" ht="12" customHeight="1" x14ac:dyDescent="0.3">
      <c r="A1521" s="307" t="s">
        <v>11764</v>
      </c>
      <c r="B1521" s="307"/>
      <c r="C1521" s="307"/>
      <c r="D1521" s="307" t="s">
        <v>11765</v>
      </c>
      <c r="E1521" s="307"/>
      <c r="F1521" s="307"/>
      <c r="G1521" s="91" t="s">
        <v>11765</v>
      </c>
      <c r="H1521" s="91" t="s">
        <v>11766</v>
      </c>
      <c r="I1521" s="91" t="s">
        <v>11767</v>
      </c>
      <c r="J1521" s="91" t="s">
        <v>11768</v>
      </c>
      <c r="K1521" s="91" t="s">
        <v>11769</v>
      </c>
      <c r="L1521" s="91" t="s">
        <v>11770</v>
      </c>
    </row>
    <row r="1522" spans="1:12" ht="12" customHeight="1" x14ac:dyDescent="0.3">
      <c r="A1522" s="307" t="s">
        <v>11771</v>
      </c>
      <c r="B1522" s="307"/>
      <c r="C1522" s="307"/>
      <c r="D1522" s="307" t="s">
        <v>11772</v>
      </c>
      <c r="E1522" s="307"/>
      <c r="F1522" s="307"/>
      <c r="G1522" s="91" t="s">
        <v>11772</v>
      </c>
      <c r="H1522" s="91" t="s">
        <v>11773</v>
      </c>
      <c r="I1522" s="91" t="s">
        <v>11774</v>
      </c>
      <c r="J1522" s="91" t="s">
        <v>11775</v>
      </c>
      <c r="K1522" s="91" t="s">
        <v>11776</v>
      </c>
      <c r="L1522" s="91" t="s">
        <v>11777</v>
      </c>
    </row>
    <row r="1523" spans="1:12" ht="12" customHeight="1" x14ac:dyDescent="0.3">
      <c r="A1523" s="307" t="s">
        <v>11778</v>
      </c>
      <c r="B1523" s="307"/>
      <c r="C1523" s="307"/>
      <c r="D1523" s="307" t="s">
        <v>11779</v>
      </c>
      <c r="E1523" s="307"/>
      <c r="F1523" s="307"/>
      <c r="G1523" s="91" t="s">
        <v>11779</v>
      </c>
      <c r="H1523" s="91" t="s">
        <v>8396</v>
      </c>
      <c r="I1523" s="91" t="s">
        <v>11780</v>
      </c>
      <c r="J1523" s="91" t="s">
        <v>7072</v>
      </c>
      <c r="K1523" s="91" t="s">
        <v>11781</v>
      </c>
      <c r="L1523" s="91" t="s">
        <v>11782</v>
      </c>
    </row>
    <row r="1524" spans="1:12" ht="12" customHeight="1" x14ac:dyDescent="0.3">
      <c r="A1524" s="307" t="s">
        <v>11783</v>
      </c>
      <c r="B1524" s="307"/>
      <c r="C1524" s="307"/>
      <c r="D1524" s="307" t="s">
        <v>11784</v>
      </c>
      <c r="E1524" s="307"/>
      <c r="F1524" s="307"/>
      <c r="G1524" s="91" t="s">
        <v>11784</v>
      </c>
      <c r="H1524" s="91" t="s">
        <v>11785</v>
      </c>
      <c r="I1524" s="91" t="s">
        <v>11786</v>
      </c>
      <c r="J1524" s="91" t="s">
        <v>11787</v>
      </c>
      <c r="K1524" s="91" t="s">
        <v>11788</v>
      </c>
      <c r="L1524" s="91" t="s">
        <v>11789</v>
      </c>
    </row>
    <row r="1525" spans="1:12" ht="12" customHeight="1" x14ac:dyDescent="0.3">
      <c r="A1525" s="307" t="s">
        <v>11790</v>
      </c>
      <c r="B1525" s="307"/>
      <c r="C1525" s="307"/>
      <c r="D1525" s="307" t="s">
        <v>11791</v>
      </c>
      <c r="E1525" s="307"/>
      <c r="F1525" s="307"/>
      <c r="G1525" s="91" t="s">
        <v>11792</v>
      </c>
      <c r="H1525" s="91" t="s">
        <v>11793</v>
      </c>
      <c r="I1525" s="91" t="s">
        <v>11794</v>
      </c>
      <c r="J1525" s="91" t="s">
        <v>11795</v>
      </c>
      <c r="K1525" s="91" t="s">
        <v>11796</v>
      </c>
      <c r="L1525" s="91" t="s">
        <v>11797</v>
      </c>
    </row>
    <row r="1526" spans="1:12" ht="12" customHeight="1" x14ac:dyDescent="0.3">
      <c r="A1526" s="307" t="s">
        <v>11798</v>
      </c>
      <c r="B1526" s="307"/>
      <c r="C1526" s="307"/>
      <c r="D1526" s="307" t="s">
        <v>7335</v>
      </c>
      <c r="E1526" s="307"/>
      <c r="F1526" s="307"/>
      <c r="G1526" s="91" t="s">
        <v>11799</v>
      </c>
      <c r="H1526" s="91" t="s">
        <v>11799</v>
      </c>
      <c r="I1526" s="91" t="s">
        <v>11800</v>
      </c>
      <c r="J1526" s="91" t="s">
        <v>6063</v>
      </c>
      <c r="K1526" s="91" t="s">
        <v>4929</v>
      </c>
      <c r="L1526" s="91" t="s">
        <v>11801</v>
      </c>
    </row>
    <row r="1527" spans="1:12" ht="12" customHeight="1" x14ac:dyDescent="0.3">
      <c r="A1527" s="307" t="s">
        <v>11802</v>
      </c>
      <c r="B1527" s="307"/>
      <c r="C1527" s="307"/>
      <c r="D1527" s="307" t="s">
        <v>11803</v>
      </c>
      <c r="E1527" s="307"/>
      <c r="F1527" s="307"/>
      <c r="G1527" s="91" t="s">
        <v>11803</v>
      </c>
      <c r="H1527" s="91" t="s">
        <v>11804</v>
      </c>
      <c r="I1527" s="91" t="s">
        <v>11805</v>
      </c>
      <c r="J1527" s="91" t="s">
        <v>11806</v>
      </c>
      <c r="K1527" s="91" t="s">
        <v>11807</v>
      </c>
      <c r="L1527" s="91" t="s">
        <v>11808</v>
      </c>
    </row>
    <row r="1528" spans="1:12" ht="12" customHeight="1" x14ac:dyDescent="0.3">
      <c r="A1528" s="307" t="s">
        <v>11809</v>
      </c>
      <c r="B1528" s="307"/>
      <c r="C1528" s="307"/>
      <c r="D1528" s="307" t="s">
        <v>11810</v>
      </c>
      <c r="E1528" s="307"/>
      <c r="F1528" s="307"/>
      <c r="G1528" s="91" t="s">
        <v>11810</v>
      </c>
      <c r="H1528" s="91" t="s">
        <v>11811</v>
      </c>
      <c r="I1528" s="91" t="s">
        <v>11812</v>
      </c>
      <c r="J1528" s="91" t="s">
        <v>11813</v>
      </c>
      <c r="K1528" s="91" t="s">
        <v>11814</v>
      </c>
      <c r="L1528" s="91" t="s">
        <v>11815</v>
      </c>
    </row>
    <row r="1529" spans="1:12" ht="12" customHeight="1" x14ac:dyDescent="0.3">
      <c r="A1529" s="307" t="s">
        <v>11816</v>
      </c>
      <c r="B1529" s="307"/>
      <c r="C1529" s="307"/>
      <c r="D1529" s="307" t="s">
        <v>11817</v>
      </c>
      <c r="E1529" s="307"/>
      <c r="F1529" s="307"/>
      <c r="G1529" s="91" t="s">
        <v>11817</v>
      </c>
      <c r="H1529" s="91" t="s">
        <v>11818</v>
      </c>
      <c r="I1529" s="91" t="s">
        <v>11819</v>
      </c>
      <c r="J1529" s="91" t="s">
        <v>11820</v>
      </c>
      <c r="K1529" s="91" t="s">
        <v>7327</v>
      </c>
      <c r="L1529" s="91" t="s">
        <v>11821</v>
      </c>
    </row>
    <row r="1530" spans="1:12" ht="12" customHeight="1" x14ac:dyDescent="0.3">
      <c r="A1530" s="307" t="s">
        <v>11822</v>
      </c>
      <c r="B1530" s="307"/>
      <c r="C1530" s="307"/>
      <c r="D1530" s="307" t="s">
        <v>11823</v>
      </c>
      <c r="E1530" s="307"/>
      <c r="F1530" s="307"/>
      <c r="G1530" s="91" t="s">
        <v>11823</v>
      </c>
      <c r="H1530" s="91" t="s">
        <v>11824</v>
      </c>
      <c r="I1530" s="91" t="s">
        <v>5094</v>
      </c>
      <c r="J1530" s="91" t="s">
        <v>11199</v>
      </c>
      <c r="K1530" s="91" t="s">
        <v>11825</v>
      </c>
      <c r="L1530" s="91" t="s">
        <v>11826</v>
      </c>
    </row>
    <row r="1531" spans="1:12" ht="12" customHeight="1" x14ac:dyDescent="0.3">
      <c r="A1531" s="307" t="s">
        <v>11827</v>
      </c>
      <c r="B1531" s="307"/>
      <c r="C1531" s="307"/>
      <c r="D1531" s="307" t="s">
        <v>11828</v>
      </c>
      <c r="E1531" s="307"/>
      <c r="F1531" s="307"/>
      <c r="G1531" s="91" t="s">
        <v>11828</v>
      </c>
      <c r="H1531" s="91" t="s">
        <v>11829</v>
      </c>
      <c r="I1531" s="91" t="s">
        <v>1709</v>
      </c>
      <c r="J1531" s="91" t="s">
        <v>11830</v>
      </c>
      <c r="K1531" s="91" t="s">
        <v>11831</v>
      </c>
      <c r="L1531" s="91" t="s">
        <v>11832</v>
      </c>
    </row>
    <row r="1532" spans="1:12" ht="12" customHeight="1" x14ac:dyDescent="0.3">
      <c r="A1532" s="307" t="s">
        <v>11833</v>
      </c>
      <c r="B1532" s="307"/>
      <c r="C1532" s="307"/>
      <c r="D1532" s="307" t="s">
        <v>11834</v>
      </c>
      <c r="E1532" s="307"/>
      <c r="F1532" s="307"/>
      <c r="G1532" s="91" t="s">
        <v>11834</v>
      </c>
      <c r="H1532" s="91" t="s">
        <v>11835</v>
      </c>
      <c r="I1532" s="91" t="s">
        <v>11836</v>
      </c>
      <c r="J1532" s="91" t="s">
        <v>7732</v>
      </c>
      <c r="K1532" s="91" t="s">
        <v>11837</v>
      </c>
      <c r="L1532" s="91" t="s">
        <v>11838</v>
      </c>
    </row>
    <row r="1533" spans="1:12" ht="12" customHeight="1" x14ac:dyDescent="0.3">
      <c r="A1533" s="307" t="s">
        <v>11839</v>
      </c>
      <c r="B1533" s="307"/>
      <c r="C1533" s="307"/>
      <c r="D1533" s="307" t="s">
        <v>11840</v>
      </c>
      <c r="E1533" s="307"/>
      <c r="F1533" s="307"/>
      <c r="G1533" s="91" t="s">
        <v>11840</v>
      </c>
      <c r="H1533" s="91" t="s">
        <v>8186</v>
      </c>
      <c r="I1533" s="91" t="s">
        <v>9465</v>
      </c>
      <c r="J1533" s="91" t="s">
        <v>11841</v>
      </c>
      <c r="K1533" s="91" t="s">
        <v>11842</v>
      </c>
      <c r="L1533" s="91" t="s">
        <v>11843</v>
      </c>
    </row>
    <row r="1534" spans="1:12" ht="12" customHeight="1" x14ac:dyDescent="0.3">
      <c r="A1534" s="307" t="s">
        <v>11844</v>
      </c>
      <c r="B1534" s="307"/>
      <c r="C1534" s="307"/>
      <c r="D1534" s="307" t="s">
        <v>11845</v>
      </c>
      <c r="E1534" s="307"/>
      <c r="F1534" s="307"/>
      <c r="G1534" s="91" t="s">
        <v>8062</v>
      </c>
      <c r="H1534" s="91" t="s">
        <v>11846</v>
      </c>
      <c r="I1534" s="91" t="s">
        <v>11847</v>
      </c>
      <c r="J1534" s="91" t="s">
        <v>11848</v>
      </c>
      <c r="K1534" s="91" t="s">
        <v>11818</v>
      </c>
      <c r="L1534" s="91" t="s">
        <v>11849</v>
      </c>
    </row>
    <row r="1535" spans="1:12" ht="12" customHeight="1" x14ac:dyDescent="0.3">
      <c r="A1535" s="307" t="s">
        <v>11850</v>
      </c>
      <c r="B1535" s="307"/>
      <c r="C1535" s="307"/>
      <c r="D1535" s="307" t="s">
        <v>11851</v>
      </c>
      <c r="E1535" s="307"/>
      <c r="F1535" s="307"/>
      <c r="G1535" s="91" t="s">
        <v>11851</v>
      </c>
      <c r="H1535" s="91" t="s">
        <v>11852</v>
      </c>
      <c r="I1535" s="91" t="s">
        <v>11853</v>
      </c>
      <c r="J1535" s="91" t="s">
        <v>11854</v>
      </c>
      <c r="K1535" s="91" t="s">
        <v>11855</v>
      </c>
      <c r="L1535" s="91" t="s">
        <v>11856</v>
      </c>
    </row>
    <row r="1536" spans="1:12" ht="12" customHeight="1" x14ac:dyDescent="0.3">
      <c r="A1536" s="307" t="s">
        <v>11857</v>
      </c>
      <c r="B1536" s="307"/>
      <c r="C1536" s="307"/>
      <c r="D1536" s="307" t="s">
        <v>11858</v>
      </c>
      <c r="E1536" s="307"/>
      <c r="F1536" s="307"/>
      <c r="G1536" s="91" t="s">
        <v>11859</v>
      </c>
      <c r="H1536" s="91" t="s">
        <v>11860</v>
      </c>
      <c r="I1536" s="91" t="s">
        <v>11861</v>
      </c>
      <c r="J1536" s="91" t="s">
        <v>2425</v>
      </c>
      <c r="K1536" s="91" t="s">
        <v>2531</v>
      </c>
      <c r="L1536" s="91" t="s">
        <v>11862</v>
      </c>
    </row>
    <row r="1537" spans="1:12" ht="12" customHeight="1" x14ac:dyDescent="0.3">
      <c r="A1537" s="307" t="s">
        <v>11863</v>
      </c>
      <c r="B1537" s="307"/>
      <c r="C1537" s="307"/>
      <c r="D1537" s="307" t="s">
        <v>11864</v>
      </c>
      <c r="E1537" s="307"/>
      <c r="F1537" s="307"/>
      <c r="G1537" s="91" t="s">
        <v>11864</v>
      </c>
      <c r="H1537" s="91" t="s">
        <v>11865</v>
      </c>
      <c r="I1537" s="91" t="s">
        <v>11866</v>
      </c>
      <c r="J1537" s="91" t="s">
        <v>11867</v>
      </c>
      <c r="K1537" s="91" t="s">
        <v>11868</v>
      </c>
      <c r="L1537" s="91" t="s">
        <v>11869</v>
      </c>
    </row>
    <row r="1538" spans="1:12" ht="12" customHeight="1" x14ac:dyDescent="0.3">
      <c r="A1538" s="307" t="s">
        <v>11870</v>
      </c>
      <c r="B1538" s="307"/>
      <c r="C1538" s="307"/>
      <c r="D1538" s="307" t="s">
        <v>11871</v>
      </c>
      <c r="E1538" s="307"/>
      <c r="F1538" s="307"/>
      <c r="G1538" s="91" t="s">
        <v>11871</v>
      </c>
      <c r="H1538" s="91" t="s">
        <v>11872</v>
      </c>
      <c r="I1538" s="91" t="s">
        <v>11873</v>
      </c>
      <c r="J1538" s="91" t="s">
        <v>11874</v>
      </c>
      <c r="K1538" s="91" t="s">
        <v>11875</v>
      </c>
      <c r="L1538" s="91" t="s">
        <v>11876</v>
      </c>
    </row>
    <row r="1539" spans="1:12" ht="12" customHeight="1" x14ac:dyDescent="0.3">
      <c r="A1539" s="307" t="s">
        <v>11877</v>
      </c>
      <c r="B1539" s="307"/>
      <c r="C1539" s="307"/>
      <c r="D1539" s="307" t="s">
        <v>11878</v>
      </c>
      <c r="E1539" s="307"/>
      <c r="F1539" s="307"/>
      <c r="G1539" s="91" t="s">
        <v>11879</v>
      </c>
      <c r="H1539" s="91" t="s">
        <v>11880</v>
      </c>
      <c r="I1539" s="91" t="s">
        <v>11881</v>
      </c>
      <c r="J1539" s="91" t="s">
        <v>11882</v>
      </c>
      <c r="K1539" s="91" t="s">
        <v>11883</v>
      </c>
      <c r="L1539" s="91" t="s">
        <v>11884</v>
      </c>
    </row>
    <row r="1540" spans="1:12" ht="12" customHeight="1" x14ac:dyDescent="0.3">
      <c r="A1540" s="307" t="s">
        <v>11885</v>
      </c>
      <c r="B1540" s="307"/>
      <c r="C1540" s="307"/>
      <c r="D1540" s="307" t="s">
        <v>11886</v>
      </c>
      <c r="E1540" s="307"/>
      <c r="F1540" s="307"/>
      <c r="G1540" s="91" t="s">
        <v>11886</v>
      </c>
      <c r="H1540" s="91" t="s">
        <v>11887</v>
      </c>
      <c r="I1540" s="91" t="s">
        <v>11888</v>
      </c>
      <c r="J1540" s="91" t="s">
        <v>9563</v>
      </c>
      <c r="K1540" s="91" t="s">
        <v>11889</v>
      </c>
      <c r="L1540" s="91" t="s">
        <v>11890</v>
      </c>
    </row>
    <row r="1541" spans="1:12" ht="12" customHeight="1" x14ac:dyDescent="0.3">
      <c r="A1541" s="307" t="s">
        <v>11891</v>
      </c>
      <c r="B1541" s="307"/>
      <c r="C1541" s="307"/>
      <c r="D1541" s="307" t="s">
        <v>11892</v>
      </c>
      <c r="E1541" s="307"/>
      <c r="F1541" s="307"/>
      <c r="G1541" s="91" t="s">
        <v>11892</v>
      </c>
      <c r="H1541" s="91" t="s">
        <v>11893</v>
      </c>
      <c r="I1541" s="91" t="s">
        <v>11894</v>
      </c>
      <c r="J1541" s="91" t="s">
        <v>11895</v>
      </c>
      <c r="K1541" s="91" t="s">
        <v>11896</v>
      </c>
      <c r="L1541" s="91" t="s">
        <v>11897</v>
      </c>
    </row>
    <row r="1542" spans="1:12" ht="12" customHeight="1" x14ac:dyDescent="0.3">
      <c r="A1542" s="307" t="s">
        <v>11898</v>
      </c>
      <c r="B1542" s="307"/>
      <c r="C1542" s="307"/>
      <c r="D1542" s="307" t="s">
        <v>10519</v>
      </c>
      <c r="E1542" s="307"/>
      <c r="F1542" s="307"/>
      <c r="G1542" s="91" t="s">
        <v>10519</v>
      </c>
      <c r="H1542" s="91" t="s">
        <v>9136</v>
      </c>
      <c r="I1542" s="91" t="s">
        <v>11899</v>
      </c>
      <c r="J1542" s="91" t="s">
        <v>11900</v>
      </c>
      <c r="K1542" s="91" t="s">
        <v>11901</v>
      </c>
      <c r="L1542" s="91" t="s">
        <v>11902</v>
      </c>
    </row>
    <row r="1543" spans="1:12" ht="12" customHeight="1" x14ac:dyDescent="0.3">
      <c r="A1543" s="307" t="s">
        <v>11903</v>
      </c>
      <c r="B1543" s="307"/>
      <c r="C1543" s="307"/>
      <c r="D1543" s="307" t="s">
        <v>6586</v>
      </c>
      <c r="E1543" s="307"/>
      <c r="F1543" s="307"/>
      <c r="G1543" s="91" t="s">
        <v>6586</v>
      </c>
      <c r="H1543" s="91" t="s">
        <v>11904</v>
      </c>
      <c r="I1543" s="91" t="s">
        <v>11905</v>
      </c>
      <c r="J1543" s="91" t="s">
        <v>11906</v>
      </c>
      <c r="K1543" s="91" t="s">
        <v>11907</v>
      </c>
      <c r="L1543" s="91" t="s">
        <v>11908</v>
      </c>
    </row>
    <row r="1544" spans="1:12" ht="12" customHeight="1" x14ac:dyDescent="0.3">
      <c r="A1544" s="307" t="s">
        <v>11909</v>
      </c>
      <c r="B1544" s="307"/>
      <c r="C1544" s="307"/>
      <c r="D1544" s="307" t="s">
        <v>11910</v>
      </c>
      <c r="E1544" s="307"/>
      <c r="F1544" s="307"/>
      <c r="G1544" s="91" t="s">
        <v>11910</v>
      </c>
      <c r="H1544" s="91" t="s">
        <v>11911</v>
      </c>
      <c r="I1544" s="91" t="s">
        <v>11912</v>
      </c>
      <c r="J1544" s="91" t="s">
        <v>11913</v>
      </c>
      <c r="K1544" s="91" t="s">
        <v>11914</v>
      </c>
      <c r="L1544" s="91" t="s">
        <v>11915</v>
      </c>
    </row>
    <row r="1545" spans="1:12" ht="12" customHeight="1" x14ac:dyDescent="0.3">
      <c r="A1545" s="307" t="s">
        <v>11916</v>
      </c>
      <c r="B1545" s="307"/>
      <c r="C1545" s="307"/>
      <c r="D1545" s="307" t="s">
        <v>11917</v>
      </c>
      <c r="E1545" s="307"/>
      <c r="F1545" s="307"/>
      <c r="G1545" s="91" t="s">
        <v>11917</v>
      </c>
      <c r="H1545" s="91" t="s">
        <v>11918</v>
      </c>
      <c r="I1545" s="91" t="s">
        <v>11919</v>
      </c>
      <c r="J1545" s="91" t="s">
        <v>11920</v>
      </c>
      <c r="K1545" s="91" t="s">
        <v>11921</v>
      </c>
      <c r="L1545" s="91" t="s">
        <v>11922</v>
      </c>
    </row>
    <row r="1546" spans="1:12" ht="12" customHeight="1" x14ac:dyDescent="0.3">
      <c r="A1546" s="307" t="s">
        <v>11923</v>
      </c>
      <c r="B1546" s="307"/>
      <c r="C1546" s="307"/>
      <c r="D1546" s="307" t="s">
        <v>11924</v>
      </c>
      <c r="E1546" s="307"/>
      <c r="F1546" s="307"/>
      <c r="G1546" s="91" t="s">
        <v>11925</v>
      </c>
      <c r="H1546" s="91" t="s">
        <v>11926</v>
      </c>
      <c r="I1546" s="91" t="s">
        <v>11927</v>
      </c>
      <c r="J1546" s="91" t="s">
        <v>11928</v>
      </c>
      <c r="K1546" s="91" t="s">
        <v>11929</v>
      </c>
      <c r="L1546" s="91" t="s">
        <v>11930</v>
      </c>
    </row>
    <row r="1547" spans="1:12" ht="12" customHeight="1" x14ac:dyDescent="0.3">
      <c r="A1547" s="307" t="s">
        <v>11931</v>
      </c>
      <c r="B1547" s="307"/>
      <c r="C1547" s="307"/>
      <c r="D1547" s="307" t="s">
        <v>11932</v>
      </c>
      <c r="E1547" s="307"/>
      <c r="F1547" s="307"/>
      <c r="G1547" s="91" t="s">
        <v>11932</v>
      </c>
      <c r="H1547" s="91" t="s">
        <v>11933</v>
      </c>
      <c r="I1547" s="91" t="s">
        <v>11934</v>
      </c>
      <c r="J1547" s="91" t="s">
        <v>11935</v>
      </c>
      <c r="K1547" s="91" t="s">
        <v>11936</v>
      </c>
      <c r="L1547" s="91" t="s">
        <v>7223</v>
      </c>
    </row>
    <row r="1548" spans="1:12" ht="12" customHeight="1" x14ac:dyDescent="0.3">
      <c r="A1548" s="307" t="s">
        <v>11937</v>
      </c>
      <c r="B1548" s="307"/>
      <c r="C1548" s="307"/>
      <c r="D1548" s="307" t="s">
        <v>11938</v>
      </c>
      <c r="E1548" s="307"/>
      <c r="F1548" s="307"/>
      <c r="G1548" s="91" t="s">
        <v>11938</v>
      </c>
      <c r="H1548" s="91" t="s">
        <v>4726</v>
      </c>
      <c r="I1548" s="91" t="s">
        <v>11939</v>
      </c>
      <c r="J1548" s="91" t="s">
        <v>11940</v>
      </c>
      <c r="K1548" s="91" t="s">
        <v>11941</v>
      </c>
      <c r="L1548" s="91" t="s">
        <v>11942</v>
      </c>
    </row>
    <row r="1549" spans="1:12" ht="12" customHeight="1" x14ac:dyDescent="0.3">
      <c r="A1549" s="307" t="s">
        <v>11943</v>
      </c>
      <c r="B1549" s="307"/>
      <c r="C1549" s="307"/>
      <c r="D1549" s="307" t="s">
        <v>11944</v>
      </c>
      <c r="E1549" s="307"/>
      <c r="F1549" s="307"/>
      <c r="G1549" s="91" t="s">
        <v>11944</v>
      </c>
      <c r="H1549" s="91" t="s">
        <v>11945</v>
      </c>
      <c r="I1549" s="91" t="s">
        <v>11946</v>
      </c>
      <c r="J1549" s="91" t="s">
        <v>11947</v>
      </c>
      <c r="K1549" s="91" t="s">
        <v>11948</v>
      </c>
      <c r="L1549" s="91" t="s">
        <v>11949</v>
      </c>
    </row>
    <row r="1550" spans="1:12" ht="12" customHeight="1" x14ac:dyDescent="0.3">
      <c r="A1550" s="307" t="s">
        <v>11950</v>
      </c>
      <c r="B1550" s="307"/>
      <c r="C1550" s="307"/>
      <c r="D1550" s="307" t="s">
        <v>11951</v>
      </c>
      <c r="E1550" s="307"/>
      <c r="F1550" s="307"/>
      <c r="G1550" s="91" t="s">
        <v>11951</v>
      </c>
      <c r="H1550" s="91" t="s">
        <v>11952</v>
      </c>
      <c r="I1550" s="91" t="s">
        <v>11953</v>
      </c>
      <c r="J1550" s="91" t="s">
        <v>11954</v>
      </c>
      <c r="K1550" s="91" t="s">
        <v>9959</v>
      </c>
      <c r="L1550" s="91" t="s">
        <v>11955</v>
      </c>
    </row>
    <row r="1551" spans="1:12" ht="12" customHeight="1" x14ac:dyDescent="0.3">
      <c r="A1551" s="307" t="s">
        <v>11956</v>
      </c>
      <c r="B1551" s="307"/>
      <c r="C1551" s="307"/>
      <c r="D1551" s="307" t="s">
        <v>11957</v>
      </c>
      <c r="E1551" s="307"/>
      <c r="F1551" s="307"/>
      <c r="G1551" s="91" t="s">
        <v>11958</v>
      </c>
      <c r="H1551" s="91" t="s">
        <v>3151</v>
      </c>
      <c r="I1551" s="91" t="s">
        <v>11959</v>
      </c>
      <c r="J1551" s="91" t="s">
        <v>11960</v>
      </c>
      <c r="K1551" s="91" t="s">
        <v>11961</v>
      </c>
      <c r="L1551" s="91" t="s">
        <v>11962</v>
      </c>
    </row>
    <row r="1552" spans="1:12" ht="12" customHeight="1" x14ac:dyDescent="0.3">
      <c r="A1552" s="307" t="s">
        <v>11963</v>
      </c>
      <c r="B1552" s="307"/>
      <c r="C1552" s="307"/>
      <c r="D1552" s="307" t="s">
        <v>11964</v>
      </c>
      <c r="E1552" s="307"/>
      <c r="F1552" s="307"/>
      <c r="G1552" s="91" t="s">
        <v>11965</v>
      </c>
      <c r="H1552" s="91" t="s">
        <v>11964</v>
      </c>
      <c r="I1552" s="91" t="s">
        <v>11966</v>
      </c>
      <c r="J1552" s="91" t="s">
        <v>11967</v>
      </c>
      <c r="K1552" s="91" t="s">
        <v>11968</v>
      </c>
      <c r="L1552" s="91" t="s">
        <v>11969</v>
      </c>
    </row>
    <row r="1553" spans="1:12" ht="12" customHeight="1" x14ac:dyDescent="0.3">
      <c r="A1553" s="307" t="s">
        <v>11970</v>
      </c>
      <c r="B1553" s="307"/>
      <c r="C1553" s="307"/>
      <c r="D1553" s="307" t="s">
        <v>11971</v>
      </c>
      <c r="E1553" s="307"/>
      <c r="F1553" s="307"/>
      <c r="G1553" s="91" t="s">
        <v>11971</v>
      </c>
      <c r="H1553" s="91" t="s">
        <v>11972</v>
      </c>
      <c r="I1553" s="91" t="s">
        <v>11973</v>
      </c>
      <c r="J1553" s="91" t="s">
        <v>11974</v>
      </c>
      <c r="K1553" s="91" t="s">
        <v>11975</v>
      </c>
      <c r="L1553" s="91" t="s">
        <v>11976</v>
      </c>
    </row>
    <row r="1554" spans="1:12" ht="12" customHeight="1" x14ac:dyDescent="0.3">
      <c r="A1554" s="307" t="s">
        <v>11977</v>
      </c>
      <c r="B1554" s="307"/>
      <c r="C1554" s="307"/>
      <c r="D1554" s="307" t="s">
        <v>11978</v>
      </c>
      <c r="E1554" s="307"/>
      <c r="F1554" s="307"/>
      <c r="G1554" s="91" t="s">
        <v>11978</v>
      </c>
      <c r="H1554" s="91" t="s">
        <v>11979</v>
      </c>
      <c r="I1554" s="91" t="s">
        <v>11980</v>
      </c>
      <c r="J1554" s="91" t="s">
        <v>11981</v>
      </c>
      <c r="K1554" s="91" t="s">
        <v>11982</v>
      </c>
      <c r="L1554" s="91" t="s">
        <v>11983</v>
      </c>
    </row>
    <row r="1555" spans="1:12" ht="12" customHeight="1" x14ac:dyDescent="0.3">
      <c r="A1555" s="307" t="s">
        <v>11984</v>
      </c>
      <c r="B1555" s="307"/>
      <c r="C1555" s="307"/>
      <c r="D1555" s="307" t="s">
        <v>11985</v>
      </c>
      <c r="E1555" s="307"/>
      <c r="F1555" s="307"/>
      <c r="G1555" s="91" t="s">
        <v>11985</v>
      </c>
      <c r="H1555" s="91" t="s">
        <v>11986</v>
      </c>
      <c r="I1555" s="91" t="s">
        <v>11987</v>
      </c>
      <c r="J1555" s="91" t="s">
        <v>11988</v>
      </c>
      <c r="K1555" s="91" t="s">
        <v>11989</v>
      </c>
      <c r="L1555" s="91" t="s">
        <v>11990</v>
      </c>
    </row>
    <row r="1556" spans="1:12" ht="12" customHeight="1" x14ac:dyDescent="0.3">
      <c r="A1556" s="307" t="s">
        <v>11991</v>
      </c>
      <c r="B1556" s="307"/>
      <c r="C1556" s="307"/>
      <c r="D1556" s="307" t="s">
        <v>11992</v>
      </c>
      <c r="E1556" s="307"/>
      <c r="F1556" s="307"/>
      <c r="G1556" s="91" t="s">
        <v>11992</v>
      </c>
      <c r="H1556" s="91" t="s">
        <v>9035</v>
      </c>
      <c r="I1556" s="91" t="s">
        <v>6719</v>
      </c>
      <c r="J1556" s="91" t="s">
        <v>11993</v>
      </c>
      <c r="K1556" s="91" t="s">
        <v>11994</v>
      </c>
      <c r="L1556" s="91" t="s">
        <v>11995</v>
      </c>
    </row>
    <row r="1557" spans="1:12" ht="12" customHeight="1" x14ac:dyDescent="0.3">
      <c r="A1557" s="307" t="s">
        <v>11996</v>
      </c>
      <c r="B1557" s="307"/>
      <c r="C1557" s="307"/>
      <c r="D1557" s="307" t="s">
        <v>11997</v>
      </c>
      <c r="E1557" s="307"/>
      <c r="F1557" s="307"/>
      <c r="G1557" s="91" t="s">
        <v>11997</v>
      </c>
      <c r="H1557" s="91" t="s">
        <v>11998</v>
      </c>
      <c r="I1557" s="91" t="s">
        <v>11999</v>
      </c>
      <c r="J1557" s="91" t="s">
        <v>12000</v>
      </c>
      <c r="K1557" s="91" t="s">
        <v>12001</v>
      </c>
      <c r="L1557" s="91" t="s">
        <v>12002</v>
      </c>
    </row>
    <row r="1558" spans="1:12" ht="12" customHeight="1" x14ac:dyDescent="0.3">
      <c r="A1558" s="307" t="s">
        <v>12003</v>
      </c>
      <c r="B1558" s="307"/>
      <c r="C1558" s="307"/>
      <c r="D1558" s="307" t="s">
        <v>12004</v>
      </c>
      <c r="E1558" s="307"/>
      <c r="F1558" s="307"/>
      <c r="G1558" s="91" t="s">
        <v>12004</v>
      </c>
      <c r="H1558" s="91" t="s">
        <v>12005</v>
      </c>
      <c r="I1558" s="91" t="s">
        <v>10785</v>
      </c>
      <c r="J1558" s="91" t="s">
        <v>5042</v>
      </c>
      <c r="K1558" s="91" t="s">
        <v>12006</v>
      </c>
      <c r="L1558" s="91" t="s">
        <v>12007</v>
      </c>
    </row>
    <row r="1559" spans="1:12" ht="12" customHeight="1" x14ac:dyDescent="0.3">
      <c r="A1559" s="307" t="s">
        <v>12008</v>
      </c>
      <c r="B1559" s="307"/>
      <c r="C1559" s="307"/>
      <c r="D1559" s="307" t="s">
        <v>12009</v>
      </c>
      <c r="E1559" s="307"/>
      <c r="F1559" s="307"/>
      <c r="G1559" s="91" t="s">
        <v>12009</v>
      </c>
      <c r="H1559" s="91" t="s">
        <v>12010</v>
      </c>
      <c r="I1559" s="91" t="s">
        <v>12011</v>
      </c>
      <c r="J1559" s="91" t="s">
        <v>12012</v>
      </c>
      <c r="K1559" s="91" t="s">
        <v>12013</v>
      </c>
      <c r="L1559" s="91" t="s">
        <v>12014</v>
      </c>
    </row>
    <row r="1560" spans="1:12" ht="12" customHeight="1" x14ac:dyDescent="0.3">
      <c r="A1560" s="307" t="s">
        <v>12015</v>
      </c>
      <c r="B1560" s="307"/>
      <c r="C1560" s="307"/>
      <c r="D1560" s="307" t="s">
        <v>12016</v>
      </c>
      <c r="E1560" s="307"/>
      <c r="F1560" s="307"/>
      <c r="G1560" s="91" t="s">
        <v>12016</v>
      </c>
      <c r="H1560" s="91" t="s">
        <v>12017</v>
      </c>
      <c r="I1560" s="91" t="s">
        <v>12018</v>
      </c>
      <c r="J1560" s="91" t="s">
        <v>12019</v>
      </c>
      <c r="K1560" s="91" t="s">
        <v>12020</v>
      </c>
      <c r="L1560" s="91" t="s">
        <v>12021</v>
      </c>
    </row>
    <row r="1561" spans="1:12" ht="12" customHeight="1" x14ac:dyDescent="0.3">
      <c r="A1561" s="307" t="s">
        <v>12022</v>
      </c>
      <c r="B1561" s="307"/>
      <c r="C1561" s="307"/>
      <c r="D1561" s="307" t="s">
        <v>12023</v>
      </c>
      <c r="E1561" s="307"/>
      <c r="F1561" s="307"/>
      <c r="G1561" s="91" t="s">
        <v>7921</v>
      </c>
      <c r="H1561" s="91" t="s">
        <v>12024</v>
      </c>
      <c r="I1561" s="91" t="s">
        <v>12025</v>
      </c>
      <c r="J1561" s="91" t="s">
        <v>12026</v>
      </c>
      <c r="K1561" s="91" t="s">
        <v>12027</v>
      </c>
      <c r="L1561" s="91" t="s">
        <v>12028</v>
      </c>
    </row>
    <row r="1562" spans="1:12" ht="12" customHeight="1" x14ac:dyDescent="0.3">
      <c r="A1562" s="307" t="s">
        <v>12029</v>
      </c>
      <c r="B1562" s="307"/>
      <c r="C1562" s="307"/>
      <c r="D1562" s="307" t="s">
        <v>12030</v>
      </c>
      <c r="E1562" s="307"/>
      <c r="F1562" s="307"/>
      <c r="G1562" s="91" t="s">
        <v>12031</v>
      </c>
      <c r="H1562" s="91" t="s">
        <v>12032</v>
      </c>
      <c r="I1562" s="91" t="s">
        <v>12033</v>
      </c>
      <c r="J1562" s="91" t="s">
        <v>12034</v>
      </c>
      <c r="K1562" s="91" t="s">
        <v>12035</v>
      </c>
      <c r="L1562" s="91" t="s">
        <v>12036</v>
      </c>
    </row>
    <row r="1563" spans="1:12" ht="12" customHeight="1" x14ac:dyDescent="0.3">
      <c r="A1563" s="307" t="s">
        <v>12037</v>
      </c>
      <c r="B1563" s="307"/>
      <c r="C1563" s="307"/>
      <c r="D1563" s="307" t="s">
        <v>6849</v>
      </c>
      <c r="E1563" s="307"/>
      <c r="F1563" s="307"/>
      <c r="G1563" s="91" t="s">
        <v>6849</v>
      </c>
      <c r="H1563" s="91" t="s">
        <v>12038</v>
      </c>
      <c r="I1563" s="91" t="s">
        <v>12039</v>
      </c>
      <c r="J1563" s="91" t="s">
        <v>12040</v>
      </c>
      <c r="K1563" s="91" t="s">
        <v>12041</v>
      </c>
      <c r="L1563" s="91" t="s">
        <v>12042</v>
      </c>
    </row>
    <row r="1564" spans="1:12" ht="12" customHeight="1" x14ac:dyDescent="0.3">
      <c r="A1564" s="307" t="s">
        <v>12043</v>
      </c>
      <c r="B1564" s="307"/>
      <c r="C1564" s="307"/>
      <c r="D1564" s="307" t="s">
        <v>8449</v>
      </c>
      <c r="E1564" s="307"/>
      <c r="F1564" s="307"/>
      <c r="G1564" s="91" t="s">
        <v>8449</v>
      </c>
      <c r="H1564" s="91" t="s">
        <v>12044</v>
      </c>
      <c r="I1564" s="91" t="s">
        <v>12045</v>
      </c>
      <c r="J1564" s="91" t="s">
        <v>12046</v>
      </c>
      <c r="K1564" s="91" t="s">
        <v>12047</v>
      </c>
      <c r="L1564" s="91" t="s">
        <v>12048</v>
      </c>
    </row>
    <row r="1565" spans="1:12" ht="12" customHeight="1" x14ac:dyDescent="0.3">
      <c r="A1565" s="307" t="s">
        <v>12049</v>
      </c>
      <c r="B1565" s="307"/>
      <c r="C1565" s="307"/>
      <c r="D1565" s="307" t="s">
        <v>8393</v>
      </c>
      <c r="E1565" s="307"/>
      <c r="F1565" s="307"/>
      <c r="G1565" s="91" t="s">
        <v>4717</v>
      </c>
      <c r="H1565" s="91" t="s">
        <v>12050</v>
      </c>
      <c r="I1565" s="91" t="s">
        <v>12051</v>
      </c>
      <c r="J1565" s="91" t="s">
        <v>12052</v>
      </c>
      <c r="K1565" s="91" t="s">
        <v>12053</v>
      </c>
      <c r="L1565" s="91" t="s">
        <v>12054</v>
      </c>
    </row>
    <row r="1566" spans="1:12" ht="12" customHeight="1" x14ac:dyDescent="0.3">
      <c r="A1566" s="307" t="s">
        <v>12055</v>
      </c>
      <c r="B1566" s="307"/>
      <c r="C1566" s="307"/>
      <c r="D1566" s="307" t="s">
        <v>12056</v>
      </c>
      <c r="E1566" s="307"/>
      <c r="F1566" s="307"/>
      <c r="G1566" s="91" t="s">
        <v>12056</v>
      </c>
      <c r="H1566" s="91" t="s">
        <v>12057</v>
      </c>
      <c r="I1566" s="91" t="s">
        <v>12058</v>
      </c>
      <c r="J1566" s="91" t="s">
        <v>12059</v>
      </c>
      <c r="K1566" s="91" t="s">
        <v>12060</v>
      </c>
      <c r="L1566" s="91" t="s">
        <v>1952</v>
      </c>
    </row>
    <row r="1567" spans="1:12" ht="12" customHeight="1" x14ac:dyDescent="0.3">
      <c r="A1567" s="307" t="s">
        <v>12061</v>
      </c>
      <c r="B1567" s="307"/>
      <c r="C1567" s="307"/>
      <c r="D1567" s="307" t="s">
        <v>12062</v>
      </c>
      <c r="E1567" s="307"/>
      <c r="F1567" s="307"/>
      <c r="G1567" s="91" t="s">
        <v>12062</v>
      </c>
      <c r="H1567" s="91" t="s">
        <v>12063</v>
      </c>
      <c r="I1567" s="91" t="s">
        <v>12064</v>
      </c>
      <c r="J1567" s="91" t="s">
        <v>12065</v>
      </c>
      <c r="K1567" s="91" t="s">
        <v>12066</v>
      </c>
      <c r="L1567" s="91" t="s">
        <v>7156</v>
      </c>
    </row>
    <row r="1568" spans="1:12" ht="12" customHeight="1" x14ac:dyDescent="0.3">
      <c r="A1568" s="307" t="s">
        <v>12067</v>
      </c>
      <c r="B1568" s="307"/>
      <c r="C1568" s="307"/>
      <c r="D1568" s="307" t="s">
        <v>8312</v>
      </c>
      <c r="E1568" s="307"/>
      <c r="F1568" s="307"/>
      <c r="G1568" s="91" t="s">
        <v>8312</v>
      </c>
      <c r="H1568" s="91" t="s">
        <v>12068</v>
      </c>
      <c r="I1568" s="91" t="s">
        <v>12069</v>
      </c>
      <c r="J1568" s="91" t="s">
        <v>11553</v>
      </c>
      <c r="K1568" s="91" t="s">
        <v>12070</v>
      </c>
      <c r="L1568" s="91" t="s">
        <v>12071</v>
      </c>
    </row>
    <row r="1569" spans="1:12" ht="12" customHeight="1" x14ac:dyDescent="0.3">
      <c r="A1569" s="307" t="s">
        <v>12072</v>
      </c>
      <c r="B1569" s="307"/>
      <c r="C1569" s="307"/>
      <c r="D1569" s="307" t="s">
        <v>12073</v>
      </c>
      <c r="E1569" s="307"/>
      <c r="F1569" s="307"/>
      <c r="G1569" s="91" t="s">
        <v>12073</v>
      </c>
      <c r="H1569" s="91" t="s">
        <v>12074</v>
      </c>
      <c r="I1569" s="91" t="s">
        <v>12075</v>
      </c>
      <c r="J1569" s="91" t="s">
        <v>12076</v>
      </c>
      <c r="K1569" s="91" t="s">
        <v>12077</v>
      </c>
      <c r="L1569" s="91" t="s">
        <v>12078</v>
      </c>
    </row>
    <row r="1570" spans="1:12" ht="12" customHeight="1" x14ac:dyDescent="0.3">
      <c r="A1570" s="307" t="s">
        <v>12079</v>
      </c>
      <c r="B1570" s="307"/>
      <c r="C1570" s="307"/>
      <c r="D1570" s="307" t="s">
        <v>12080</v>
      </c>
      <c r="E1570" s="307"/>
      <c r="F1570" s="307"/>
      <c r="G1570" s="91" t="s">
        <v>12081</v>
      </c>
      <c r="H1570" s="91" t="s">
        <v>12082</v>
      </c>
      <c r="I1570" s="91" t="s">
        <v>12083</v>
      </c>
      <c r="J1570" s="91" t="s">
        <v>12084</v>
      </c>
      <c r="K1570" s="91" t="s">
        <v>12085</v>
      </c>
      <c r="L1570" s="91" t="s">
        <v>12086</v>
      </c>
    </row>
    <row r="1571" spans="1:12" ht="12" customHeight="1" x14ac:dyDescent="0.3">
      <c r="A1571" s="307" t="s">
        <v>12087</v>
      </c>
      <c r="B1571" s="307"/>
      <c r="C1571" s="307"/>
      <c r="D1571" s="307" t="s">
        <v>12088</v>
      </c>
      <c r="E1571" s="307"/>
      <c r="F1571" s="307"/>
      <c r="G1571" s="91" t="s">
        <v>12088</v>
      </c>
      <c r="H1571" s="91" t="s">
        <v>12089</v>
      </c>
      <c r="I1571" s="91" t="s">
        <v>12090</v>
      </c>
      <c r="J1571" s="91" t="s">
        <v>12091</v>
      </c>
      <c r="K1571" s="91" t="s">
        <v>12092</v>
      </c>
      <c r="L1571" s="91" t="s">
        <v>12093</v>
      </c>
    </row>
    <row r="1572" spans="1:12" ht="12" customHeight="1" x14ac:dyDescent="0.3">
      <c r="A1572" s="307" t="s">
        <v>12094</v>
      </c>
      <c r="B1572" s="307"/>
      <c r="C1572" s="307"/>
      <c r="D1572" s="307" t="s">
        <v>12095</v>
      </c>
      <c r="E1572" s="307"/>
      <c r="F1572" s="307"/>
      <c r="G1572" s="91" t="s">
        <v>12095</v>
      </c>
      <c r="H1572" s="91" t="s">
        <v>12096</v>
      </c>
      <c r="I1572" s="91" t="s">
        <v>12097</v>
      </c>
      <c r="J1572" s="91" t="s">
        <v>12098</v>
      </c>
      <c r="K1572" s="91" t="s">
        <v>12099</v>
      </c>
      <c r="L1572" s="91" t="s">
        <v>12100</v>
      </c>
    </row>
    <row r="1573" spans="1:12" ht="12" customHeight="1" x14ac:dyDescent="0.3">
      <c r="A1573" s="307" t="s">
        <v>12101</v>
      </c>
      <c r="B1573" s="307"/>
      <c r="C1573" s="307"/>
      <c r="D1573" s="307" t="s">
        <v>12102</v>
      </c>
      <c r="E1573" s="307"/>
      <c r="F1573" s="307"/>
      <c r="G1573" s="91" t="s">
        <v>12102</v>
      </c>
      <c r="H1573" s="91" t="s">
        <v>12103</v>
      </c>
      <c r="I1573" s="91" t="s">
        <v>12104</v>
      </c>
      <c r="J1573" s="91" t="s">
        <v>12105</v>
      </c>
      <c r="K1573" s="91" t="s">
        <v>12106</v>
      </c>
      <c r="L1573" s="91" t="s">
        <v>12107</v>
      </c>
    </row>
    <row r="1574" spans="1:12" ht="12" customHeight="1" x14ac:dyDescent="0.3">
      <c r="A1574" s="307" t="s">
        <v>12108</v>
      </c>
      <c r="B1574" s="307"/>
      <c r="C1574" s="307"/>
      <c r="D1574" s="307" t="s">
        <v>12109</v>
      </c>
      <c r="E1574" s="307"/>
      <c r="F1574" s="307"/>
      <c r="G1574" s="91" t="s">
        <v>12109</v>
      </c>
      <c r="H1574" s="91" t="s">
        <v>12110</v>
      </c>
      <c r="I1574" s="91" t="s">
        <v>12111</v>
      </c>
      <c r="J1574" s="91" t="s">
        <v>12112</v>
      </c>
      <c r="K1574" s="91" t="s">
        <v>12113</v>
      </c>
      <c r="L1574" s="91" t="s">
        <v>12114</v>
      </c>
    </row>
    <row r="1575" spans="1:12" ht="12" customHeight="1" x14ac:dyDescent="0.3">
      <c r="A1575" s="307" t="s">
        <v>12115</v>
      </c>
      <c r="B1575" s="307"/>
      <c r="C1575" s="307"/>
      <c r="D1575" s="307" t="s">
        <v>12116</v>
      </c>
      <c r="E1575" s="307"/>
      <c r="F1575" s="307"/>
      <c r="G1575" s="91" t="s">
        <v>12116</v>
      </c>
      <c r="H1575" s="91" t="s">
        <v>12117</v>
      </c>
      <c r="I1575" s="91" t="s">
        <v>12118</v>
      </c>
      <c r="J1575" s="91" t="s">
        <v>12119</v>
      </c>
      <c r="K1575" s="91" t="s">
        <v>12120</v>
      </c>
      <c r="L1575" s="91" t="s">
        <v>12121</v>
      </c>
    </row>
    <row r="1576" spans="1:12" ht="12" customHeight="1" x14ac:dyDescent="0.3">
      <c r="A1576" s="307" t="s">
        <v>12122</v>
      </c>
      <c r="B1576" s="307"/>
      <c r="C1576" s="307"/>
      <c r="D1576" s="307" t="s">
        <v>12123</v>
      </c>
      <c r="E1576" s="307"/>
      <c r="F1576" s="307"/>
      <c r="G1576" s="91" t="s">
        <v>12123</v>
      </c>
      <c r="H1576" s="91" t="s">
        <v>12124</v>
      </c>
      <c r="I1576" s="91" t="s">
        <v>7179</v>
      </c>
      <c r="J1576" s="91" t="s">
        <v>12125</v>
      </c>
      <c r="K1576" s="91" t="s">
        <v>1731</v>
      </c>
      <c r="L1576" s="91" t="s">
        <v>12126</v>
      </c>
    </row>
    <row r="1577" spans="1:12" ht="12" customHeight="1" x14ac:dyDescent="0.3">
      <c r="A1577" s="307" t="s">
        <v>12127</v>
      </c>
      <c r="B1577" s="307"/>
      <c r="C1577" s="307"/>
      <c r="D1577" s="307" t="s">
        <v>12128</v>
      </c>
      <c r="E1577" s="307"/>
      <c r="F1577" s="307"/>
      <c r="G1577" s="91" t="s">
        <v>12128</v>
      </c>
      <c r="H1577" s="91" t="s">
        <v>12129</v>
      </c>
      <c r="I1577" s="91" t="s">
        <v>12130</v>
      </c>
      <c r="J1577" s="91" t="s">
        <v>5090</v>
      </c>
      <c r="K1577" s="91" t="s">
        <v>12131</v>
      </c>
      <c r="L1577" s="91" t="s">
        <v>12132</v>
      </c>
    </row>
    <row r="1578" spans="1:12" ht="12" customHeight="1" x14ac:dyDescent="0.3">
      <c r="A1578" s="307" t="s">
        <v>12133</v>
      </c>
      <c r="B1578" s="307"/>
      <c r="C1578" s="307"/>
      <c r="D1578" s="307" t="s">
        <v>12134</v>
      </c>
      <c r="E1578" s="307"/>
      <c r="F1578" s="307"/>
      <c r="G1578" s="91" t="s">
        <v>12134</v>
      </c>
      <c r="H1578" s="91" t="s">
        <v>12135</v>
      </c>
      <c r="I1578" s="91" t="s">
        <v>11208</v>
      </c>
      <c r="J1578" s="91" t="s">
        <v>12136</v>
      </c>
      <c r="K1578" s="91" t="s">
        <v>12137</v>
      </c>
      <c r="L1578" s="91" t="s">
        <v>12138</v>
      </c>
    </row>
    <row r="1579" spans="1:12" ht="12" customHeight="1" x14ac:dyDescent="0.3">
      <c r="A1579" s="307" t="s">
        <v>12139</v>
      </c>
      <c r="B1579" s="307"/>
      <c r="C1579" s="307"/>
      <c r="D1579" s="307" t="s">
        <v>12140</v>
      </c>
      <c r="E1579" s="307"/>
      <c r="F1579" s="307"/>
      <c r="G1579" s="91" t="s">
        <v>4281</v>
      </c>
      <c r="H1579" s="91" t="s">
        <v>12141</v>
      </c>
      <c r="I1579" s="91" t="s">
        <v>12142</v>
      </c>
      <c r="J1579" s="91" t="s">
        <v>12143</v>
      </c>
      <c r="K1579" s="91" t="s">
        <v>12144</v>
      </c>
      <c r="L1579" s="91" t="s">
        <v>12145</v>
      </c>
    </row>
    <row r="1580" spans="1:12" ht="12" customHeight="1" x14ac:dyDescent="0.3">
      <c r="A1580" s="307" t="s">
        <v>12146</v>
      </c>
      <c r="B1580" s="307"/>
      <c r="C1580" s="307"/>
      <c r="D1580" s="307" t="s">
        <v>12147</v>
      </c>
      <c r="E1580" s="307"/>
      <c r="F1580" s="307"/>
      <c r="G1580" s="91" t="s">
        <v>12147</v>
      </c>
      <c r="H1580" s="91" t="s">
        <v>12148</v>
      </c>
      <c r="I1580" s="91" t="s">
        <v>12149</v>
      </c>
      <c r="J1580" s="91" t="s">
        <v>12150</v>
      </c>
      <c r="K1580" s="91" t="s">
        <v>12151</v>
      </c>
      <c r="L1580" s="91" t="s">
        <v>12152</v>
      </c>
    </row>
    <row r="1581" spans="1:12" ht="12" customHeight="1" x14ac:dyDescent="0.3">
      <c r="A1581" s="307" t="s">
        <v>12153</v>
      </c>
      <c r="B1581" s="307"/>
      <c r="C1581" s="307"/>
      <c r="D1581" s="307" t="s">
        <v>12154</v>
      </c>
      <c r="E1581" s="307"/>
      <c r="F1581" s="307"/>
      <c r="G1581" s="91" t="s">
        <v>12154</v>
      </c>
      <c r="H1581" s="91" t="s">
        <v>12155</v>
      </c>
      <c r="I1581" s="91" t="s">
        <v>12156</v>
      </c>
      <c r="J1581" s="91" t="s">
        <v>12157</v>
      </c>
      <c r="K1581" s="91" t="s">
        <v>12158</v>
      </c>
      <c r="L1581" s="91" t="s">
        <v>12159</v>
      </c>
    </row>
    <row r="1582" spans="1:12" ht="12" customHeight="1" x14ac:dyDescent="0.3">
      <c r="A1582" s="307" t="s">
        <v>12160</v>
      </c>
      <c r="B1582" s="307"/>
      <c r="C1582" s="307"/>
      <c r="D1582" s="307" t="s">
        <v>12161</v>
      </c>
      <c r="E1582" s="307"/>
      <c r="F1582" s="307"/>
      <c r="G1582" s="91" t="s">
        <v>12161</v>
      </c>
      <c r="H1582" s="91" t="s">
        <v>12162</v>
      </c>
      <c r="I1582" s="91" t="s">
        <v>12163</v>
      </c>
      <c r="J1582" s="91" t="s">
        <v>12164</v>
      </c>
      <c r="K1582" s="91" t="s">
        <v>12165</v>
      </c>
      <c r="L1582" s="91" t="s">
        <v>5265</v>
      </c>
    </row>
    <row r="1583" spans="1:12" ht="12" customHeight="1" x14ac:dyDescent="0.3">
      <c r="A1583" s="307" t="s">
        <v>12166</v>
      </c>
      <c r="B1583" s="307"/>
      <c r="C1583" s="307"/>
      <c r="D1583" s="307" t="s">
        <v>12167</v>
      </c>
      <c r="E1583" s="307"/>
      <c r="F1583" s="307"/>
      <c r="G1583" s="91" t="s">
        <v>12167</v>
      </c>
      <c r="H1583" s="91" t="s">
        <v>12168</v>
      </c>
      <c r="I1583" s="91" t="s">
        <v>12169</v>
      </c>
      <c r="J1583" s="91" t="s">
        <v>12170</v>
      </c>
      <c r="K1583" s="91" t="s">
        <v>7118</v>
      </c>
      <c r="L1583" s="91" t="s">
        <v>12171</v>
      </c>
    </row>
    <row r="1584" spans="1:12" ht="12" customHeight="1" x14ac:dyDescent="0.3">
      <c r="A1584" s="307" t="s">
        <v>12172</v>
      </c>
      <c r="B1584" s="307"/>
      <c r="C1584" s="307"/>
      <c r="D1584" s="307" t="s">
        <v>12173</v>
      </c>
      <c r="E1584" s="307"/>
      <c r="F1584" s="307"/>
      <c r="G1584" s="91" t="s">
        <v>12174</v>
      </c>
      <c r="H1584" s="91" t="s">
        <v>12175</v>
      </c>
      <c r="I1584" s="91" t="s">
        <v>12176</v>
      </c>
      <c r="J1584" s="91" t="s">
        <v>12177</v>
      </c>
      <c r="K1584" s="91" t="s">
        <v>12178</v>
      </c>
      <c r="L1584" s="91" t="s">
        <v>12179</v>
      </c>
    </row>
    <row r="1585" spans="1:12" ht="12" customHeight="1" x14ac:dyDescent="0.3">
      <c r="A1585" s="307" t="s">
        <v>12180</v>
      </c>
      <c r="B1585" s="307"/>
      <c r="C1585" s="307"/>
      <c r="D1585" s="307" t="s">
        <v>12181</v>
      </c>
      <c r="E1585" s="307"/>
      <c r="F1585" s="307"/>
      <c r="G1585" s="91" t="s">
        <v>12182</v>
      </c>
      <c r="H1585" s="91" t="s">
        <v>12183</v>
      </c>
      <c r="I1585" s="91" t="s">
        <v>12184</v>
      </c>
      <c r="J1585" s="91" t="s">
        <v>12185</v>
      </c>
      <c r="K1585" s="91" t="s">
        <v>12186</v>
      </c>
      <c r="L1585" s="91" t="s">
        <v>12187</v>
      </c>
    </row>
    <row r="1586" spans="1:12" ht="12" customHeight="1" x14ac:dyDescent="0.3">
      <c r="A1586" s="307" t="s">
        <v>12188</v>
      </c>
      <c r="B1586" s="307"/>
      <c r="C1586" s="307"/>
      <c r="D1586" s="307" t="s">
        <v>6849</v>
      </c>
      <c r="E1586" s="307"/>
      <c r="F1586" s="307"/>
      <c r="G1586" s="91" t="s">
        <v>6849</v>
      </c>
      <c r="H1586" s="91" t="s">
        <v>12189</v>
      </c>
      <c r="I1586" s="91" t="s">
        <v>12190</v>
      </c>
      <c r="J1586" s="91" t="s">
        <v>12191</v>
      </c>
      <c r="K1586" s="91" t="s">
        <v>3553</v>
      </c>
      <c r="L1586" s="91" t="s">
        <v>12192</v>
      </c>
    </row>
    <row r="1587" spans="1:12" ht="12" customHeight="1" x14ac:dyDescent="0.3">
      <c r="A1587" s="307" t="s">
        <v>12193</v>
      </c>
      <c r="B1587" s="307"/>
      <c r="C1587" s="307"/>
      <c r="D1587" s="307" t="s">
        <v>12194</v>
      </c>
      <c r="E1587" s="307"/>
      <c r="F1587" s="307"/>
      <c r="G1587" s="91" t="s">
        <v>12194</v>
      </c>
      <c r="H1587" s="91" t="s">
        <v>12195</v>
      </c>
      <c r="I1587" s="91" t="s">
        <v>12196</v>
      </c>
      <c r="J1587" s="91" t="s">
        <v>12197</v>
      </c>
      <c r="K1587" s="91" t="s">
        <v>12198</v>
      </c>
      <c r="L1587" s="91" t="s">
        <v>12199</v>
      </c>
    </row>
    <row r="1588" spans="1:12" ht="12" customHeight="1" x14ac:dyDescent="0.3">
      <c r="A1588" s="307" t="s">
        <v>12200</v>
      </c>
      <c r="B1588" s="307"/>
      <c r="C1588" s="307"/>
      <c r="D1588" s="307" t="s">
        <v>12201</v>
      </c>
      <c r="E1588" s="307"/>
      <c r="F1588" s="307"/>
      <c r="G1588" s="91" t="s">
        <v>12201</v>
      </c>
      <c r="H1588" s="91" t="s">
        <v>12202</v>
      </c>
      <c r="I1588" s="91" t="s">
        <v>12203</v>
      </c>
      <c r="J1588" s="91" t="s">
        <v>12204</v>
      </c>
      <c r="K1588" s="91" t="s">
        <v>11439</v>
      </c>
      <c r="L1588" s="91" t="s">
        <v>12205</v>
      </c>
    </row>
    <row r="1589" spans="1:12" ht="12" customHeight="1" x14ac:dyDescent="0.3">
      <c r="A1589" s="307" t="s">
        <v>12206</v>
      </c>
      <c r="B1589" s="307"/>
      <c r="C1589" s="307"/>
      <c r="D1589" s="307" t="s">
        <v>12207</v>
      </c>
      <c r="E1589" s="307"/>
      <c r="F1589" s="307"/>
      <c r="G1589" s="91" t="s">
        <v>6324</v>
      </c>
      <c r="H1589" s="91" t="s">
        <v>12208</v>
      </c>
      <c r="I1589" s="91" t="s">
        <v>12209</v>
      </c>
      <c r="J1589" s="91" t="s">
        <v>4009</v>
      </c>
      <c r="K1589" s="91" t="s">
        <v>12210</v>
      </c>
      <c r="L1589" s="91" t="s">
        <v>12211</v>
      </c>
    </row>
    <row r="1590" spans="1:12" ht="12" customHeight="1" x14ac:dyDescent="0.3">
      <c r="A1590" s="307" t="s">
        <v>12212</v>
      </c>
      <c r="B1590" s="307"/>
      <c r="C1590" s="307"/>
      <c r="D1590" s="307" t="s">
        <v>5098</v>
      </c>
      <c r="E1590" s="307"/>
      <c r="F1590" s="307"/>
      <c r="G1590" s="91" t="s">
        <v>5098</v>
      </c>
      <c r="H1590" s="91" t="s">
        <v>5099</v>
      </c>
      <c r="I1590" s="91" t="s">
        <v>12213</v>
      </c>
      <c r="J1590" s="91" t="s">
        <v>12214</v>
      </c>
      <c r="K1590" s="91" t="s">
        <v>8331</v>
      </c>
      <c r="L1590" s="91" t="s">
        <v>5844</v>
      </c>
    </row>
    <row r="1591" spans="1:12" ht="12" customHeight="1" x14ac:dyDescent="0.3">
      <c r="A1591" s="307" t="s">
        <v>12215</v>
      </c>
      <c r="B1591" s="307"/>
      <c r="C1591" s="307"/>
      <c r="D1591" s="307" t="s">
        <v>8032</v>
      </c>
      <c r="E1591" s="307"/>
      <c r="F1591" s="307"/>
      <c r="G1591" s="91" t="s">
        <v>8032</v>
      </c>
      <c r="H1591" s="91" t="s">
        <v>12216</v>
      </c>
      <c r="I1591" s="91" t="s">
        <v>12217</v>
      </c>
      <c r="J1591" s="91" t="s">
        <v>3521</v>
      </c>
      <c r="K1591" s="91" t="s">
        <v>12218</v>
      </c>
      <c r="L1591" s="91" t="s">
        <v>3517</v>
      </c>
    </row>
    <row r="1592" spans="1:12" ht="12" customHeight="1" x14ac:dyDescent="0.3">
      <c r="A1592" s="307" t="s">
        <v>12219</v>
      </c>
      <c r="B1592" s="307"/>
      <c r="C1592" s="307"/>
      <c r="D1592" s="307" t="s">
        <v>12220</v>
      </c>
      <c r="E1592" s="307"/>
      <c r="F1592" s="307"/>
      <c r="G1592" s="91" t="s">
        <v>12220</v>
      </c>
      <c r="H1592" s="91" t="s">
        <v>12221</v>
      </c>
      <c r="I1592" s="91" t="s">
        <v>12222</v>
      </c>
      <c r="J1592" s="91" t="s">
        <v>12223</v>
      </c>
      <c r="K1592" s="91" t="s">
        <v>12224</v>
      </c>
      <c r="L1592" s="91" t="s">
        <v>12225</v>
      </c>
    </row>
    <row r="1593" spans="1:12" ht="12" customHeight="1" x14ac:dyDescent="0.3">
      <c r="A1593" s="307" t="s">
        <v>12226</v>
      </c>
      <c r="B1593" s="307"/>
      <c r="C1593" s="307"/>
      <c r="D1593" s="307" t="s">
        <v>12227</v>
      </c>
      <c r="E1593" s="307"/>
      <c r="F1593" s="307"/>
      <c r="G1593" s="91" t="s">
        <v>12227</v>
      </c>
      <c r="H1593" s="91" t="s">
        <v>11033</v>
      </c>
      <c r="I1593" s="91" t="s">
        <v>12228</v>
      </c>
      <c r="J1593" s="91" t="s">
        <v>12229</v>
      </c>
      <c r="K1593" s="91" t="s">
        <v>12230</v>
      </c>
      <c r="L1593" s="91" t="s">
        <v>12231</v>
      </c>
    </row>
    <row r="1594" spans="1:12" ht="12" customHeight="1" x14ac:dyDescent="0.3">
      <c r="A1594" s="307" t="s">
        <v>12232</v>
      </c>
      <c r="B1594" s="307"/>
      <c r="C1594" s="307"/>
      <c r="D1594" s="307" t="s">
        <v>12233</v>
      </c>
      <c r="E1594" s="307"/>
      <c r="F1594" s="307"/>
      <c r="G1594" s="91" t="s">
        <v>12233</v>
      </c>
      <c r="H1594" s="91" t="s">
        <v>12234</v>
      </c>
      <c r="I1594" s="91" t="s">
        <v>12235</v>
      </c>
      <c r="J1594" s="91" t="s">
        <v>12236</v>
      </c>
      <c r="K1594" s="91" t="s">
        <v>12237</v>
      </c>
      <c r="L1594" s="91" t="s">
        <v>12238</v>
      </c>
    </row>
    <row r="1595" spans="1:12" ht="12" customHeight="1" x14ac:dyDescent="0.3">
      <c r="A1595" s="307" t="s">
        <v>12239</v>
      </c>
      <c r="B1595" s="307"/>
      <c r="C1595" s="307"/>
      <c r="D1595" s="307" t="s">
        <v>9810</v>
      </c>
      <c r="E1595" s="307"/>
      <c r="F1595" s="307"/>
      <c r="G1595" s="91" t="s">
        <v>9810</v>
      </c>
      <c r="H1595" s="91" t="s">
        <v>12240</v>
      </c>
      <c r="I1595" s="91" t="s">
        <v>12241</v>
      </c>
      <c r="J1595" s="91" t="s">
        <v>12242</v>
      </c>
      <c r="K1595" s="91" t="s">
        <v>12243</v>
      </c>
      <c r="L1595" s="91" t="s">
        <v>12244</v>
      </c>
    </row>
    <row r="1596" spans="1:12" ht="12" customHeight="1" x14ac:dyDescent="0.3">
      <c r="A1596" s="307" t="s">
        <v>12245</v>
      </c>
      <c r="B1596" s="307"/>
      <c r="C1596" s="307"/>
      <c r="D1596" s="307" t="s">
        <v>12246</v>
      </c>
      <c r="E1596" s="307"/>
      <c r="F1596" s="307"/>
      <c r="G1596" s="91" t="s">
        <v>12246</v>
      </c>
      <c r="H1596" s="91" t="s">
        <v>12247</v>
      </c>
      <c r="I1596" s="91" t="s">
        <v>12248</v>
      </c>
      <c r="J1596" s="91" t="s">
        <v>12249</v>
      </c>
      <c r="K1596" s="91" t="s">
        <v>12250</v>
      </c>
      <c r="L1596" s="91" t="s">
        <v>12251</v>
      </c>
    </row>
    <row r="1597" spans="1:12" ht="12" customHeight="1" x14ac:dyDescent="0.3">
      <c r="A1597" s="307" t="s">
        <v>12252</v>
      </c>
      <c r="B1597" s="307"/>
      <c r="C1597" s="307"/>
      <c r="D1597" s="307" t="s">
        <v>12253</v>
      </c>
      <c r="E1597" s="307"/>
      <c r="F1597" s="307"/>
      <c r="G1597" s="91" t="s">
        <v>12253</v>
      </c>
      <c r="H1597" s="91" t="s">
        <v>12254</v>
      </c>
      <c r="I1597" s="91" t="s">
        <v>12255</v>
      </c>
      <c r="J1597" s="91" t="s">
        <v>12256</v>
      </c>
      <c r="K1597" s="91" t="s">
        <v>12257</v>
      </c>
      <c r="L1597" s="91" t="s">
        <v>12258</v>
      </c>
    </row>
    <row r="1598" spans="1:12" ht="12" customHeight="1" x14ac:dyDescent="0.3">
      <c r="A1598" s="307" t="s">
        <v>12259</v>
      </c>
      <c r="B1598" s="307"/>
      <c r="C1598" s="307"/>
      <c r="D1598" s="307" t="s">
        <v>12260</v>
      </c>
      <c r="E1598" s="307"/>
      <c r="F1598" s="307"/>
      <c r="G1598" s="91" t="s">
        <v>12260</v>
      </c>
      <c r="H1598" s="91" t="s">
        <v>12261</v>
      </c>
      <c r="I1598" s="91" t="s">
        <v>12262</v>
      </c>
      <c r="J1598" s="91" t="s">
        <v>12263</v>
      </c>
      <c r="K1598" s="91" t="s">
        <v>12264</v>
      </c>
      <c r="L1598" s="91" t="s">
        <v>12265</v>
      </c>
    </row>
    <row r="1599" spans="1:12" ht="12" customHeight="1" x14ac:dyDescent="0.3">
      <c r="A1599" s="307" t="s">
        <v>12266</v>
      </c>
      <c r="B1599" s="307"/>
      <c r="C1599" s="307"/>
      <c r="D1599" s="307" t="s">
        <v>12267</v>
      </c>
      <c r="E1599" s="307"/>
      <c r="F1599" s="307"/>
      <c r="G1599" s="91" t="s">
        <v>12268</v>
      </c>
      <c r="H1599" s="91" t="s">
        <v>12269</v>
      </c>
      <c r="I1599" s="91" t="s">
        <v>12270</v>
      </c>
      <c r="J1599" s="91" t="s">
        <v>12271</v>
      </c>
      <c r="K1599" s="91" t="s">
        <v>12272</v>
      </c>
      <c r="L1599" s="91" t="s">
        <v>12273</v>
      </c>
    </row>
    <row r="1600" spans="1:12" ht="12" customHeight="1" x14ac:dyDescent="0.3">
      <c r="A1600" s="307" t="s">
        <v>12274</v>
      </c>
      <c r="B1600" s="307"/>
      <c r="C1600" s="307"/>
      <c r="D1600" s="307" t="s">
        <v>12275</v>
      </c>
      <c r="E1600" s="307"/>
      <c r="F1600" s="307"/>
      <c r="G1600" s="91" t="s">
        <v>12276</v>
      </c>
      <c r="H1600" s="91" t="s">
        <v>12277</v>
      </c>
      <c r="I1600" s="91" t="s">
        <v>12278</v>
      </c>
      <c r="J1600" s="91" t="s">
        <v>12279</v>
      </c>
      <c r="K1600" s="91" t="s">
        <v>12280</v>
      </c>
      <c r="L1600" s="91" t="s">
        <v>12281</v>
      </c>
    </row>
    <row r="1601" spans="1:12" ht="12" customHeight="1" x14ac:dyDescent="0.3">
      <c r="A1601" s="307" t="s">
        <v>12282</v>
      </c>
      <c r="B1601" s="307"/>
      <c r="C1601" s="307"/>
      <c r="D1601" s="307" t="s">
        <v>12283</v>
      </c>
      <c r="E1601" s="307"/>
      <c r="F1601" s="307"/>
      <c r="G1601" s="91" t="s">
        <v>12283</v>
      </c>
      <c r="H1601" s="91" t="s">
        <v>12284</v>
      </c>
      <c r="I1601" s="91" t="s">
        <v>12285</v>
      </c>
      <c r="J1601" s="91" t="s">
        <v>12286</v>
      </c>
      <c r="K1601" s="91" t="s">
        <v>6691</v>
      </c>
      <c r="L1601" s="91" t="s">
        <v>2186</v>
      </c>
    </row>
    <row r="1602" spans="1:12" ht="12" customHeight="1" x14ac:dyDescent="0.3">
      <c r="A1602" s="307" t="s">
        <v>12287</v>
      </c>
      <c r="B1602" s="307"/>
      <c r="C1602" s="307"/>
      <c r="D1602" s="307" t="s">
        <v>12288</v>
      </c>
      <c r="E1602" s="307"/>
      <c r="F1602" s="307"/>
      <c r="G1602" s="91" t="s">
        <v>12288</v>
      </c>
      <c r="H1602" s="91" t="s">
        <v>12289</v>
      </c>
      <c r="I1602" s="91" t="s">
        <v>12290</v>
      </c>
      <c r="J1602" s="91" t="s">
        <v>12291</v>
      </c>
      <c r="K1602" s="91" t="s">
        <v>12292</v>
      </c>
      <c r="L1602" s="91" t="s">
        <v>12293</v>
      </c>
    </row>
    <row r="1603" spans="1:12" ht="12" customHeight="1" x14ac:dyDescent="0.3">
      <c r="A1603" s="307" t="s">
        <v>12294</v>
      </c>
      <c r="B1603" s="307"/>
      <c r="C1603" s="307"/>
      <c r="D1603" s="307" t="s">
        <v>12295</v>
      </c>
      <c r="E1603" s="307"/>
      <c r="F1603" s="307"/>
      <c r="G1603" s="91" t="s">
        <v>12295</v>
      </c>
      <c r="H1603" s="91" t="s">
        <v>12296</v>
      </c>
      <c r="I1603" s="91" t="s">
        <v>12297</v>
      </c>
      <c r="J1603" s="91" t="s">
        <v>12298</v>
      </c>
      <c r="K1603" s="91" t="s">
        <v>12299</v>
      </c>
      <c r="L1603" s="91" t="s">
        <v>12300</v>
      </c>
    </row>
    <row r="1604" spans="1:12" ht="12" customHeight="1" x14ac:dyDescent="0.3">
      <c r="A1604" s="307" t="s">
        <v>12301</v>
      </c>
      <c r="B1604" s="307"/>
      <c r="C1604" s="307"/>
      <c r="D1604" s="307" t="s">
        <v>12302</v>
      </c>
      <c r="E1604" s="307"/>
      <c r="F1604" s="307"/>
      <c r="G1604" s="91" t="s">
        <v>12303</v>
      </c>
      <c r="H1604" s="91" t="s">
        <v>12304</v>
      </c>
      <c r="I1604" s="91" t="s">
        <v>12305</v>
      </c>
      <c r="J1604" s="91" t="s">
        <v>12306</v>
      </c>
      <c r="K1604" s="91" t="s">
        <v>12307</v>
      </c>
      <c r="L1604" s="91" t="s">
        <v>12308</v>
      </c>
    </row>
    <row r="1605" spans="1:12" ht="12" customHeight="1" x14ac:dyDescent="0.3">
      <c r="A1605" s="307" t="s">
        <v>12309</v>
      </c>
      <c r="B1605" s="307"/>
      <c r="C1605" s="307"/>
      <c r="D1605" s="307" t="s">
        <v>12310</v>
      </c>
      <c r="E1605" s="307"/>
      <c r="F1605" s="307"/>
      <c r="G1605" s="91" t="s">
        <v>12310</v>
      </c>
      <c r="H1605" s="91" t="s">
        <v>12311</v>
      </c>
      <c r="I1605" s="91" t="s">
        <v>12312</v>
      </c>
      <c r="J1605" s="91" t="s">
        <v>12313</v>
      </c>
      <c r="K1605" s="91" t="s">
        <v>8493</v>
      </c>
      <c r="L1605" s="91" t="s">
        <v>12314</v>
      </c>
    </row>
    <row r="1606" spans="1:12" ht="12" customHeight="1" x14ac:dyDescent="0.3">
      <c r="A1606" s="307" t="s">
        <v>12315</v>
      </c>
      <c r="B1606" s="307"/>
      <c r="C1606" s="307"/>
      <c r="D1606" s="307" t="s">
        <v>12316</v>
      </c>
      <c r="E1606" s="307"/>
      <c r="F1606" s="307"/>
      <c r="G1606" s="91" t="s">
        <v>12316</v>
      </c>
      <c r="H1606" s="91" t="s">
        <v>12317</v>
      </c>
      <c r="I1606" s="91" t="s">
        <v>4233</v>
      </c>
      <c r="J1606" s="91" t="s">
        <v>2299</v>
      </c>
      <c r="K1606" s="91" t="s">
        <v>12318</v>
      </c>
      <c r="L1606" s="91" t="s">
        <v>12319</v>
      </c>
    </row>
    <row r="1607" spans="1:12" ht="12" customHeight="1" x14ac:dyDescent="0.3">
      <c r="A1607" s="307" t="s">
        <v>12320</v>
      </c>
      <c r="B1607" s="307"/>
      <c r="C1607" s="307"/>
      <c r="D1607" s="307" t="s">
        <v>12321</v>
      </c>
      <c r="E1607" s="307"/>
      <c r="F1607" s="307"/>
      <c r="G1607" s="91" t="s">
        <v>12321</v>
      </c>
      <c r="H1607" s="91" t="s">
        <v>12322</v>
      </c>
      <c r="I1607" s="91" t="s">
        <v>12323</v>
      </c>
      <c r="J1607" s="91" t="s">
        <v>10807</v>
      </c>
      <c r="K1607" s="91" t="s">
        <v>12324</v>
      </c>
      <c r="L1607" s="91" t="s">
        <v>12325</v>
      </c>
    </row>
    <row r="1608" spans="1:12" ht="12" customHeight="1" x14ac:dyDescent="0.3">
      <c r="A1608" s="307" t="s">
        <v>12326</v>
      </c>
      <c r="B1608" s="307"/>
      <c r="C1608" s="307"/>
      <c r="D1608" s="307" t="s">
        <v>12327</v>
      </c>
      <c r="E1608" s="307"/>
      <c r="F1608" s="307"/>
      <c r="G1608" s="91" t="s">
        <v>12328</v>
      </c>
      <c r="H1608" s="91" t="s">
        <v>12329</v>
      </c>
      <c r="I1608" s="91" t="s">
        <v>12330</v>
      </c>
      <c r="J1608" s="91" t="s">
        <v>12331</v>
      </c>
      <c r="K1608" s="91" t="s">
        <v>12332</v>
      </c>
      <c r="L1608" s="91" t="s">
        <v>12333</v>
      </c>
    </row>
    <row r="1609" spans="1:12" ht="12" customHeight="1" x14ac:dyDescent="0.3">
      <c r="A1609" s="307" t="s">
        <v>12334</v>
      </c>
      <c r="B1609" s="307"/>
      <c r="C1609" s="307"/>
      <c r="D1609" s="307" t="s">
        <v>4763</v>
      </c>
      <c r="E1609" s="307"/>
      <c r="F1609" s="307"/>
      <c r="G1609" s="91" t="s">
        <v>12335</v>
      </c>
      <c r="H1609" s="91" t="s">
        <v>12336</v>
      </c>
      <c r="I1609" s="91" t="s">
        <v>12337</v>
      </c>
      <c r="J1609" s="91" t="s">
        <v>11028</v>
      </c>
      <c r="K1609" s="91" t="s">
        <v>12338</v>
      </c>
      <c r="L1609" s="91" t="s">
        <v>12339</v>
      </c>
    </row>
    <row r="1610" spans="1:12" ht="12" customHeight="1" x14ac:dyDescent="0.3">
      <c r="A1610" s="307" t="s">
        <v>12340</v>
      </c>
      <c r="B1610" s="307"/>
      <c r="C1610" s="307"/>
      <c r="D1610" s="307" t="s">
        <v>12341</v>
      </c>
      <c r="E1610" s="307"/>
      <c r="F1610" s="307"/>
      <c r="G1610" s="91" t="s">
        <v>12341</v>
      </c>
      <c r="H1610" s="91" t="s">
        <v>12342</v>
      </c>
      <c r="I1610" s="91" t="s">
        <v>12343</v>
      </c>
      <c r="J1610" s="91" t="s">
        <v>12344</v>
      </c>
      <c r="K1610" s="91" t="s">
        <v>12345</v>
      </c>
      <c r="L1610" s="91" t="s">
        <v>12345</v>
      </c>
    </row>
    <row r="1611" spans="1:12" ht="12" customHeight="1" x14ac:dyDescent="0.3">
      <c r="A1611" s="307" t="s">
        <v>12346</v>
      </c>
      <c r="B1611" s="307"/>
      <c r="C1611" s="307"/>
      <c r="D1611" s="307" t="s">
        <v>12347</v>
      </c>
      <c r="E1611" s="307"/>
      <c r="F1611" s="307"/>
      <c r="G1611" s="91" t="s">
        <v>12347</v>
      </c>
      <c r="H1611" s="91" t="s">
        <v>12348</v>
      </c>
      <c r="I1611" s="91" t="s">
        <v>12349</v>
      </c>
      <c r="J1611" s="91" t="s">
        <v>12350</v>
      </c>
      <c r="K1611" s="91" t="s">
        <v>12351</v>
      </c>
      <c r="L1611" s="91" t="s">
        <v>12352</v>
      </c>
    </row>
    <row r="1612" spans="1:12" ht="12" customHeight="1" x14ac:dyDescent="0.3">
      <c r="A1612" s="307" t="s">
        <v>12353</v>
      </c>
      <c r="B1612" s="307"/>
      <c r="C1612" s="307"/>
      <c r="D1612" s="307" t="s">
        <v>6225</v>
      </c>
      <c r="E1612" s="307"/>
      <c r="F1612" s="307"/>
      <c r="G1612" s="91" t="s">
        <v>6225</v>
      </c>
      <c r="H1612" s="91" t="s">
        <v>12354</v>
      </c>
      <c r="I1612" s="91" t="s">
        <v>12355</v>
      </c>
      <c r="J1612" s="91" t="s">
        <v>12356</v>
      </c>
      <c r="K1612" s="91" t="s">
        <v>8047</v>
      </c>
      <c r="L1612" s="91" t="s">
        <v>12357</v>
      </c>
    </row>
    <row r="1613" spans="1:12" ht="12" customHeight="1" x14ac:dyDescent="0.3">
      <c r="A1613" s="307" t="s">
        <v>12358</v>
      </c>
      <c r="B1613" s="307"/>
      <c r="C1613" s="307"/>
      <c r="D1613" s="307" t="s">
        <v>12359</v>
      </c>
      <c r="E1613" s="307"/>
      <c r="F1613" s="307"/>
      <c r="G1613" s="91" t="s">
        <v>12359</v>
      </c>
      <c r="H1613" s="91" t="s">
        <v>12359</v>
      </c>
      <c r="I1613" s="91" t="s">
        <v>12360</v>
      </c>
      <c r="J1613" s="91" t="s">
        <v>12361</v>
      </c>
      <c r="K1613" s="91" t="s">
        <v>12362</v>
      </c>
      <c r="L1613" s="91" t="s">
        <v>12363</v>
      </c>
    </row>
    <row r="1614" spans="1:12" ht="12" customHeight="1" x14ac:dyDescent="0.3">
      <c r="A1614" s="307" t="s">
        <v>12364</v>
      </c>
      <c r="B1614" s="307"/>
      <c r="C1614" s="307"/>
      <c r="D1614" s="307" t="s">
        <v>12365</v>
      </c>
      <c r="E1614" s="307"/>
      <c r="F1614" s="307"/>
      <c r="G1614" s="91" t="s">
        <v>12365</v>
      </c>
      <c r="H1614" s="91" t="s">
        <v>12366</v>
      </c>
      <c r="I1614" s="91" t="s">
        <v>12367</v>
      </c>
      <c r="J1614" s="91" t="s">
        <v>12368</v>
      </c>
      <c r="K1614" s="91" t="s">
        <v>12369</v>
      </c>
      <c r="L1614" s="91" t="s">
        <v>12370</v>
      </c>
    </row>
    <row r="1615" spans="1:12" ht="12" customHeight="1" x14ac:dyDescent="0.3">
      <c r="A1615" s="307" t="s">
        <v>12371</v>
      </c>
      <c r="B1615" s="307"/>
      <c r="C1615" s="307"/>
      <c r="D1615" s="307" t="s">
        <v>12372</v>
      </c>
      <c r="E1615" s="307"/>
      <c r="F1615" s="307"/>
      <c r="G1615" s="91" t="s">
        <v>12373</v>
      </c>
      <c r="H1615" s="91" t="s">
        <v>5156</v>
      </c>
      <c r="I1615" s="91" t="s">
        <v>12374</v>
      </c>
      <c r="J1615" s="91" t="s">
        <v>8292</v>
      </c>
      <c r="K1615" s="91" t="s">
        <v>12375</v>
      </c>
      <c r="L1615" s="91" t="s">
        <v>12376</v>
      </c>
    </row>
    <row r="1616" spans="1:12" ht="12" customHeight="1" x14ac:dyDescent="0.3">
      <c r="A1616" s="307" t="s">
        <v>12377</v>
      </c>
      <c r="B1616" s="307"/>
      <c r="C1616" s="307"/>
      <c r="D1616" s="307" t="s">
        <v>12378</v>
      </c>
      <c r="E1616" s="307"/>
      <c r="F1616" s="307"/>
      <c r="G1616" s="91" t="s">
        <v>12379</v>
      </c>
      <c r="H1616" s="91" t="s">
        <v>12380</v>
      </c>
      <c r="I1616" s="91" t="s">
        <v>12381</v>
      </c>
      <c r="J1616" s="91" t="s">
        <v>8495</v>
      </c>
      <c r="K1616" s="91" t="s">
        <v>5339</v>
      </c>
      <c r="L1616" s="91" t="s">
        <v>12382</v>
      </c>
    </row>
    <row r="1617" spans="1:12" ht="12" customHeight="1" x14ac:dyDescent="0.3">
      <c r="A1617" s="307" t="s">
        <v>12383</v>
      </c>
      <c r="B1617" s="307"/>
      <c r="C1617" s="307"/>
      <c r="D1617" s="307" t="s">
        <v>12384</v>
      </c>
      <c r="E1617" s="307"/>
      <c r="F1617" s="307"/>
      <c r="G1617" s="91" t="s">
        <v>12384</v>
      </c>
      <c r="H1617" s="91" t="s">
        <v>5388</v>
      </c>
      <c r="I1617" s="91" t="s">
        <v>12385</v>
      </c>
      <c r="J1617" s="91" t="s">
        <v>12386</v>
      </c>
      <c r="K1617" s="91" t="s">
        <v>12387</v>
      </c>
      <c r="L1617" s="91" t="s">
        <v>4593</v>
      </c>
    </row>
    <row r="1618" spans="1:12" ht="12" customHeight="1" x14ac:dyDescent="0.3">
      <c r="A1618" s="307" t="s">
        <v>12388</v>
      </c>
      <c r="B1618" s="307"/>
      <c r="C1618" s="307"/>
      <c r="D1618" s="307" t="s">
        <v>10156</v>
      </c>
      <c r="E1618" s="307"/>
      <c r="F1618" s="307"/>
      <c r="G1618" s="91" t="s">
        <v>10156</v>
      </c>
      <c r="H1618" s="91" t="s">
        <v>12389</v>
      </c>
      <c r="I1618" s="91" t="s">
        <v>12390</v>
      </c>
      <c r="J1618" s="91" t="s">
        <v>12391</v>
      </c>
      <c r="K1618" s="91" t="s">
        <v>12392</v>
      </c>
      <c r="L1618" s="91" t="s">
        <v>12393</v>
      </c>
    </row>
    <row r="1619" spans="1:12" ht="12" customHeight="1" x14ac:dyDescent="0.3">
      <c r="A1619" s="307" t="s">
        <v>12394</v>
      </c>
      <c r="B1619" s="307"/>
      <c r="C1619" s="307"/>
      <c r="D1619" s="307" t="s">
        <v>12395</v>
      </c>
      <c r="E1619" s="307"/>
      <c r="F1619" s="307"/>
      <c r="G1619" s="91" t="s">
        <v>12395</v>
      </c>
      <c r="H1619" s="91" t="s">
        <v>12396</v>
      </c>
      <c r="I1619" s="91" t="s">
        <v>12397</v>
      </c>
      <c r="J1619" s="91" t="s">
        <v>12398</v>
      </c>
      <c r="K1619" s="91" t="s">
        <v>12399</v>
      </c>
      <c r="L1619" s="91" t="s">
        <v>12400</v>
      </c>
    </row>
    <row r="1620" spans="1:12" ht="12" customHeight="1" x14ac:dyDescent="0.3">
      <c r="A1620" s="307" t="s">
        <v>12401</v>
      </c>
      <c r="B1620" s="307"/>
      <c r="C1620" s="307"/>
      <c r="D1620" s="307" t="s">
        <v>12402</v>
      </c>
      <c r="E1620" s="307"/>
      <c r="F1620" s="307"/>
      <c r="G1620" s="91" t="s">
        <v>12403</v>
      </c>
      <c r="H1620" s="91" t="s">
        <v>12404</v>
      </c>
      <c r="I1620" s="91" t="s">
        <v>12405</v>
      </c>
      <c r="J1620" s="91" t="s">
        <v>12406</v>
      </c>
      <c r="K1620" s="91" t="s">
        <v>12407</v>
      </c>
      <c r="L1620" s="91" t="s">
        <v>12408</v>
      </c>
    </row>
    <row r="1621" spans="1:12" ht="12" customHeight="1" x14ac:dyDescent="0.3">
      <c r="A1621" s="307" t="s">
        <v>12409</v>
      </c>
      <c r="B1621" s="307"/>
      <c r="C1621" s="307"/>
      <c r="D1621" s="307" t="s">
        <v>12410</v>
      </c>
      <c r="E1621" s="307"/>
      <c r="F1621" s="307"/>
      <c r="G1621" s="91" t="s">
        <v>12411</v>
      </c>
      <c r="H1621" s="91" t="s">
        <v>12412</v>
      </c>
      <c r="I1621" s="91" t="s">
        <v>12413</v>
      </c>
      <c r="J1621" s="91" t="s">
        <v>12414</v>
      </c>
      <c r="K1621" s="91" t="s">
        <v>12415</v>
      </c>
      <c r="L1621" s="91" t="s">
        <v>12416</v>
      </c>
    </row>
    <row r="1622" spans="1:12" ht="12" customHeight="1" x14ac:dyDescent="0.3">
      <c r="A1622" s="307" t="s">
        <v>12417</v>
      </c>
      <c r="B1622" s="307"/>
      <c r="C1622" s="307"/>
      <c r="D1622" s="307" t="s">
        <v>12418</v>
      </c>
      <c r="E1622" s="307"/>
      <c r="F1622" s="307"/>
      <c r="G1622" s="91" t="s">
        <v>12418</v>
      </c>
      <c r="H1622" s="91" t="s">
        <v>12419</v>
      </c>
      <c r="I1622" s="91" t="s">
        <v>12420</v>
      </c>
      <c r="J1622" s="91" t="s">
        <v>11779</v>
      </c>
      <c r="K1622" s="91" t="s">
        <v>12421</v>
      </c>
      <c r="L1622" s="91" t="s">
        <v>2382</v>
      </c>
    </row>
    <row r="1623" spans="1:12" ht="12" customHeight="1" x14ac:dyDescent="0.3">
      <c r="A1623" s="307" t="s">
        <v>12422</v>
      </c>
      <c r="B1623" s="307"/>
      <c r="C1623" s="307"/>
      <c r="D1623" s="307" t="s">
        <v>12423</v>
      </c>
      <c r="E1623" s="307"/>
      <c r="F1623" s="307"/>
      <c r="G1623" s="91" t="s">
        <v>12423</v>
      </c>
      <c r="H1623" s="91" t="s">
        <v>12424</v>
      </c>
      <c r="I1623" s="91" t="s">
        <v>12425</v>
      </c>
      <c r="J1623" s="91" t="s">
        <v>12426</v>
      </c>
      <c r="K1623" s="91" t="s">
        <v>12427</v>
      </c>
      <c r="L1623" s="91" t="s">
        <v>12428</v>
      </c>
    </row>
    <row r="1624" spans="1:12" ht="12" customHeight="1" x14ac:dyDescent="0.3">
      <c r="A1624" s="307" t="s">
        <v>12429</v>
      </c>
      <c r="B1624" s="307"/>
      <c r="C1624" s="307"/>
      <c r="D1624" s="307" t="s">
        <v>12430</v>
      </c>
      <c r="E1624" s="307"/>
      <c r="F1624" s="307"/>
      <c r="G1624" s="91" t="s">
        <v>12430</v>
      </c>
      <c r="H1624" s="91" t="s">
        <v>12431</v>
      </c>
      <c r="I1624" s="91" t="s">
        <v>12432</v>
      </c>
      <c r="J1624" s="91" t="s">
        <v>8071</v>
      </c>
      <c r="K1624" s="91" t="s">
        <v>12433</v>
      </c>
      <c r="L1624" s="91" t="s">
        <v>1975</v>
      </c>
    </row>
    <row r="1625" spans="1:12" ht="12" customHeight="1" x14ac:dyDescent="0.3">
      <c r="A1625" s="307" t="s">
        <v>12434</v>
      </c>
      <c r="B1625" s="307"/>
      <c r="C1625" s="307"/>
      <c r="D1625" s="307" t="s">
        <v>12435</v>
      </c>
      <c r="E1625" s="307"/>
      <c r="F1625" s="307"/>
      <c r="G1625" s="91" t="s">
        <v>12435</v>
      </c>
      <c r="H1625" s="91" t="s">
        <v>6138</v>
      </c>
      <c r="I1625" s="91" t="s">
        <v>12436</v>
      </c>
      <c r="J1625" s="91" t="s">
        <v>2472</v>
      </c>
      <c r="K1625" s="91" t="s">
        <v>12437</v>
      </c>
      <c r="L1625" s="91" t="s">
        <v>12438</v>
      </c>
    </row>
    <row r="1626" spans="1:12" ht="12" customHeight="1" x14ac:dyDescent="0.3">
      <c r="A1626" s="307" t="s">
        <v>12439</v>
      </c>
      <c r="B1626" s="307"/>
      <c r="C1626" s="307"/>
      <c r="D1626" s="307" t="s">
        <v>12440</v>
      </c>
      <c r="E1626" s="307"/>
      <c r="F1626" s="307"/>
      <c r="G1626" s="91" t="s">
        <v>12440</v>
      </c>
      <c r="H1626" s="91" t="s">
        <v>12441</v>
      </c>
      <c r="I1626" s="91" t="s">
        <v>12442</v>
      </c>
      <c r="J1626" s="91" t="s">
        <v>12443</v>
      </c>
      <c r="K1626" s="91" t="s">
        <v>12444</v>
      </c>
      <c r="L1626" s="91" t="s">
        <v>7364</v>
      </c>
    </row>
    <row r="1627" spans="1:12" ht="12" customHeight="1" x14ac:dyDescent="0.3">
      <c r="A1627" s="307" t="s">
        <v>12445</v>
      </c>
      <c r="B1627" s="307"/>
      <c r="C1627" s="307"/>
      <c r="D1627" s="307" t="s">
        <v>12446</v>
      </c>
      <c r="E1627" s="307"/>
      <c r="F1627" s="307"/>
      <c r="G1627" s="91" t="s">
        <v>12446</v>
      </c>
      <c r="H1627" s="91" t="s">
        <v>3248</v>
      </c>
      <c r="I1627" s="91" t="s">
        <v>12447</v>
      </c>
      <c r="J1627" s="91" t="s">
        <v>12448</v>
      </c>
      <c r="K1627" s="91" t="s">
        <v>12449</v>
      </c>
      <c r="L1627" s="91" t="s">
        <v>3250</v>
      </c>
    </row>
    <row r="1628" spans="1:12" ht="12" customHeight="1" x14ac:dyDescent="0.3">
      <c r="A1628" s="307" t="s">
        <v>12450</v>
      </c>
      <c r="B1628" s="307"/>
      <c r="C1628" s="307"/>
      <c r="D1628" s="307" t="s">
        <v>12451</v>
      </c>
      <c r="E1628" s="307"/>
      <c r="F1628" s="307"/>
      <c r="G1628" s="91" t="s">
        <v>12451</v>
      </c>
      <c r="H1628" s="91" t="s">
        <v>12452</v>
      </c>
      <c r="I1628" s="91" t="s">
        <v>12453</v>
      </c>
      <c r="J1628" s="91" t="s">
        <v>12454</v>
      </c>
      <c r="K1628" s="91" t="s">
        <v>11467</v>
      </c>
      <c r="L1628" s="91" t="s">
        <v>12455</v>
      </c>
    </row>
    <row r="1629" spans="1:12" ht="12" customHeight="1" x14ac:dyDescent="0.3">
      <c r="A1629" s="307" t="s">
        <v>12456</v>
      </c>
      <c r="B1629" s="307"/>
      <c r="C1629" s="307"/>
      <c r="D1629" s="307" t="s">
        <v>12457</v>
      </c>
      <c r="E1629" s="307"/>
      <c r="F1629" s="307"/>
      <c r="G1629" s="91" t="s">
        <v>12457</v>
      </c>
      <c r="H1629" s="91" t="s">
        <v>12458</v>
      </c>
      <c r="I1629" s="91" t="s">
        <v>12459</v>
      </c>
      <c r="J1629" s="91" t="s">
        <v>12460</v>
      </c>
      <c r="K1629" s="91" t="s">
        <v>12461</v>
      </c>
      <c r="L1629" s="91" t="s">
        <v>12462</v>
      </c>
    </row>
    <row r="1630" spans="1:12" ht="12" customHeight="1" x14ac:dyDescent="0.3">
      <c r="A1630" s="307" t="s">
        <v>12463</v>
      </c>
      <c r="B1630" s="307"/>
      <c r="C1630" s="307"/>
      <c r="D1630" s="307" t="s">
        <v>12464</v>
      </c>
      <c r="E1630" s="307"/>
      <c r="F1630" s="307"/>
      <c r="G1630" s="91" t="s">
        <v>12464</v>
      </c>
      <c r="H1630" s="91" t="s">
        <v>3539</v>
      </c>
      <c r="I1630" s="91" t="s">
        <v>12465</v>
      </c>
      <c r="J1630" s="91" t="s">
        <v>12466</v>
      </c>
      <c r="K1630" s="91" t="s">
        <v>12467</v>
      </c>
      <c r="L1630" s="91" t="s">
        <v>12468</v>
      </c>
    </row>
    <row r="1631" spans="1:12" ht="12" customHeight="1" x14ac:dyDescent="0.3">
      <c r="A1631" s="307" t="s">
        <v>12469</v>
      </c>
      <c r="B1631" s="307"/>
      <c r="C1631" s="307"/>
      <c r="D1631" s="307" t="s">
        <v>12470</v>
      </c>
      <c r="E1631" s="307"/>
      <c r="F1631" s="307"/>
      <c r="G1631" s="91" t="s">
        <v>12470</v>
      </c>
      <c r="H1631" s="91" t="s">
        <v>12471</v>
      </c>
      <c r="I1631" s="91" t="s">
        <v>12472</v>
      </c>
      <c r="J1631" s="91" t="s">
        <v>6760</v>
      </c>
      <c r="K1631" s="91" t="s">
        <v>12473</v>
      </c>
      <c r="L1631" s="91" t="s">
        <v>12474</v>
      </c>
    </row>
    <row r="1632" spans="1:12" ht="12" customHeight="1" x14ac:dyDescent="0.3">
      <c r="A1632" s="307" t="s">
        <v>12475</v>
      </c>
      <c r="B1632" s="307"/>
      <c r="C1632" s="307"/>
      <c r="D1632" s="307" t="s">
        <v>12476</v>
      </c>
      <c r="E1632" s="307"/>
      <c r="F1632" s="307"/>
      <c r="G1632" s="91" t="s">
        <v>12476</v>
      </c>
      <c r="H1632" s="91" t="s">
        <v>12476</v>
      </c>
      <c r="I1632" s="91" t="s">
        <v>5081</v>
      </c>
      <c r="J1632" s="91" t="s">
        <v>5084</v>
      </c>
      <c r="K1632" s="91" t="s">
        <v>12477</v>
      </c>
      <c r="L1632" s="91" t="s">
        <v>12478</v>
      </c>
    </row>
    <row r="1633" spans="1:12" ht="12" customHeight="1" x14ac:dyDescent="0.3">
      <c r="A1633" s="307" t="s">
        <v>12479</v>
      </c>
      <c r="B1633" s="307"/>
      <c r="C1633" s="307"/>
      <c r="D1633" s="307" t="s">
        <v>12480</v>
      </c>
      <c r="E1633" s="307"/>
      <c r="F1633" s="307"/>
      <c r="G1633" s="91" t="s">
        <v>12480</v>
      </c>
      <c r="H1633" s="91" t="s">
        <v>11700</v>
      </c>
      <c r="I1633" s="91" t="s">
        <v>12481</v>
      </c>
      <c r="J1633" s="91" t="s">
        <v>5518</v>
      </c>
      <c r="K1633" s="91" t="s">
        <v>5583</v>
      </c>
      <c r="L1633" s="91" t="s">
        <v>12482</v>
      </c>
    </row>
    <row r="1634" spans="1:12" ht="12" customHeight="1" x14ac:dyDescent="0.3">
      <c r="A1634" s="307" t="s">
        <v>12483</v>
      </c>
      <c r="B1634" s="307"/>
      <c r="C1634" s="307"/>
      <c r="D1634" s="307" t="s">
        <v>7741</v>
      </c>
      <c r="E1634" s="307"/>
      <c r="F1634" s="307"/>
      <c r="G1634" s="91" t="s">
        <v>7741</v>
      </c>
      <c r="H1634" s="91" t="s">
        <v>12484</v>
      </c>
      <c r="I1634" s="91" t="s">
        <v>12485</v>
      </c>
      <c r="J1634" s="91" t="s">
        <v>12486</v>
      </c>
      <c r="K1634" s="91" t="s">
        <v>12487</v>
      </c>
      <c r="L1634" s="91" t="s">
        <v>12488</v>
      </c>
    </row>
    <row r="1635" spans="1:12" ht="12" customHeight="1" x14ac:dyDescent="0.3">
      <c r="A1635" s="307" t="s">
        <v>12489</v>
      </c>
      <c r="B1635" s="307"/>
      <c r="C1635" s="307"/>
      <c r="D1635" s="307" t="s">
        <v>5561</v>
      </c>
      <c r="E1635" s="307"/>
      <c r="F1635" s="307"/>
      <c r="G1635" s="91" t="s">
        <v>5561</v>
      </c>
      <c r="H1635" s="91" t="s">
        <v>12490</v>
      </c>
      <c r="I1635" s="91" t="s">
        <v>12491</v>
      </c>
      <c r="J1635" s="91" t="s">
        <v>12492</v>
      </c>
      <c r="K1635" s="91" t="s">
        <v>3229</v>
      </c>
      <c r="L1635" s="91" t="s">
        <v>5855</v>
      </c>
    </row>
    <row r="1636" spans="1:12" ht="12" customHeight="1" x14ac:dyDescent="0.3">
      <c r="A1636" s="307" t="s">
        <v>12493</v>
      </c>
      <c r="B1636" s="307"/>
      <c r="C1636" s="307"/>
      <c r="D1636" s="307" t="s">
        <v>12494</v>
      </c>
      <c r="E1636" s="307"/>
      <c r="F1636" s="307"/>
      <c r="G1636" s="91" t="s">
        <v>12494</v>
      </c>
      <c r="H1636" s="91" t="s">
        <v>12495</v>
      </c>
      <c r="I1636" s="91" t="s">
        <v>12496</v>
      </c>
      <c r="J1636" s="91" t="s">
        <v>12497</v>
      </c>
      <c r="K1636" s="91" t="s">
        <v>12498</v>
      </c>
      <c r="L1636" s="91" t="s">
        <v>12499</v>
      </c>
    </row>
    <row r="1637" spans="1:12" ht="12" customHeight="1" x14ac:dyDescent="0.3">
      <c r="A1637" s="307" t="s">
        <v>12500</v>
      </c>
      <c r="B1637" s="307"/>
      <c r="C1637" s="307"/>
      <c r="D1637" s="307" t="s">
        <v>12501</v>
      </c>
      <c r="E1637" s="307"/>
      <c r="F1637" s="307"/>
      <c r="G1637" s="91" t="s">
        <v>12501</v>
      </c>
      <c r="H1637" s="91" t="s">
        <v>12502</v>
      </c>
      <c r="I1637" s="91" t="s">
        <v>12503</v>
      </c>
      <c r="J1637" s="91" t="s">
        <v>12504</v>
      </c>
      <c r="K1637" s="91" t="s">
        <v>12505</v>
      </c>
      <c r="L1637" s="91" t="s">
        <v>12506</v>
      </c>
    </row>
    <row r="1638" spans="1:12" ht="12" customHeight="1" x14ac:dyDescent="0.3">
      <c r="A1638" s="307" t="s">
        <v>12507</v>
      </c>
      <c r="B1638" s="307"/>
      <c r="C1638" s="307"/>
      <c r="D1638" s="307" t="s">
        <v>2464</v>
      </c>
      <c r="E1638" s="307"/>
      <c r="F1638" s="307"/>
      <c r="G1638" s="91" t="s">
        <v>2464</v>
      </c>
      <c r="H1638" s="91" t="s">
        <v>12508</v>
      </c>
      <c r="I1638" s="91" t="s">
        <v>12509</v>
      </c>
      <c r="J1638" s="91" t="s">
        <v>2230</v>
      </c>
      <c r="K1638" s="91" t="s">
        <v>12510</v>
      </c>
      <c r="L1638" s="91" t="s">
        <v>12511</v>
      </c>
    </row>
    <row r="1639" spans="1:12" ht="12" customHeight="1" x14ac:dyDescent="0.3">
      <c r="A1639" s="307" t="s">
        <v>12512</v>
      </c>
      <c r="B1639" s="307"/>
      <c r="C1639" s="307"/>
      <c r="D1639" s="307" t="s">
        <v>12513</v>
      </c>
      <c r="E1639" s="307"/>
      <c r="F1639" s="307"/>
      <c r="G1639" s="91" t="s">
        <v>12513</v>
      </c>
      <c r="H1639" s="91" t="s">
        <v>12514</v>
      </c>
      <c r="I1639" s="91" t="s">
        <v>12515</v>
      </c>
      <c r="J1639" s="91" t="s">
        <v>12516</v>
      </c>
      <c r="K1639" s="91" t="s">
        <v>12517</v>
      </c>
      <c r="L1639" s="91" t="s">
        <v>12518</v>
      </c>
    </row>
    <row r="1640" spans="1:12" ht="12" customHeight="1" x14ac:dyDescent="0.3">
      <c r="A1640" s="307" t="s">
        <v>12519</v>
      </c>
      <c r="B1640" s="307"/>
      <c r="C1640" s="307"/>
      <c r="D1640" s="307" t="s">
        <v>12520</v>
      </c>
      <c r="E1640" s="307"/>
      <c r="F1640" s="307"/>
      <c r="G1640" s="91" t="s">
        <v>12520</v>
      </c>
      <c r="H1640" s="91" t="s">
        <v>12521</v>
      </c>
      <c r="I1640" s="91" t="s">
        <v>12522</v>
      </c>
      <c r="J1640" s="91" t="s">
        <v>12523</v>
      </c>
      <c r="K1640" s="91" t="s">
        <v>12524</v>
      </c>
      <c r="L1640" s="91" t="s">
        <v>12525</v>
      </c>
    </row>
    <row r="1641" spans="1:12" ht="12" customHeight="1" x14ac:dyDescent="0.3">
      <c r="A1641" s="307" t="s">
        <v>12526</v>
      </c>
      <c r="B1641" s="307"/>
      <c r="C1641" s="307"/>
      <c r="D1641" s="307" t="s">
        <v>12527</v>
      </c>
      <c r="E1641" s="307"/>
      <c r="F1641" s="307"/>
      <c r="G1641" s="91" t="s">
        <v>12527</v>
      </c>
      <c r="H1641" s="91" t="s">
        <v>1982</v>
      </c>
      <c r="I1641" s="91" t="s">
        <v>1983</v>
      </c>
      <c r="J1641" s="91" t="s">
        <v>12528</v>
      </c>
      <c r="K1641" s="91" t="s">
        <v>11681</v>
      </c>
      <c r="L1641" s="91" t="s">
        <v>12529</v>
      </c>
    </row>
    <row r="1642" spans="1:12" ht="12" customHeight="1" x14ac:dyDescent="0.3">
      <c r="A1642" s="307" t="s">
        <v>12530</v>
      </c>
      <c r="B1642" s="307"/>
      <c r="C1642" s="307"/>
      <c r="D1642" s="307" t="s">
        <v>12531</v>
      </c>
      <c r="E1642" s="307"/>
      <c r="F1642" s="307"/>
      <c r="G1642" s="91" t="s">
        <v>12531</v>
      </c>
      <c r="H1642" s="91" t="s">
        <v>12532</v>
      </c>
      <c r="I1642" s="91" t="s">
        <v>7958</v>
      </c>
      <c r="J1642" s="91" t="s">
        <v>12533</v>
      </c>
      <c r="K1642" s="91" t="s">
        <v>12365</v>
      </c>
      <c r="L1642" s="91" t="s">
        <v>12369</v>
      </c>
    </row>
    <row r="1643" spans="1:12" ht="12" customHeight="1" x14ac:dyDescent="0.3">
      <c r="A1643" s="307" t="s">
        <v>12534</v>
      </c>
      <c r="B1643" s="307"/>
      <c r="C1643" s="307"/>
      <c r="D1643" s="307" t="s">
        <v>12535</v>
      </c>
      <c r="E1643" s="307"/>
      <c r="F1643" s="307"/>
      <c r="G1643" s="91" t="s">
        <v>12535</v>
      </c>
      <c r="H1643" s="91" t="s">
        <v>12536</v>
      </c>
      <c r="I1643" s="91" t="s">
        <v>12537</v>
      </c>
      <c r="J1643" s="91" t="s">
        <v>12538</v>
      </c>
      <c r="K1643" s="91" t="s">
        <v>12539</v>
      </c>
      <c r="L1643" s="91" t="s">
        <v>5863</v>
      </c>
    </row>
    <row r="1644" spans="1:12" ht="12" customHeight="1" x14ac:dyDescent="0.3">
      <c r="A1644" s="307" t="s">
        <v>12540</v>
      </c>
      <c r="B1644" s="307"/>
      <c r="C1644" s="307"/>
      <c r="D1644" s="307" t="s">
        <v>12541</v>
      </c>
      <c r="E1644" s="307"/>
      <c r="F1644" s="307"/>
      <c r="G1644" s="91" t="s">
        <v>12541</v>
      </c>
      <c r="H1644" s="91" t="s">
        <v>12542</v>
      </c>
      <c r="I1644" s="91" t="s">
        <v>2700</v>
      </c>
      <c r="J1644" s="91" t="s">
        <v>12543</v>
      </c>
      <c r="K1644" s="91" t="s">
        <v>12544</v>
      </c>
      <c r="L1644" s="91" t="s">
        <v>12545</v>
      </c>
    </row>
    <row r="1645" spans="1:12" ht="12" customHeight="1" x14ac:dyDescent="0.3">
      <c r="A1645" s="307" t="s">
        <v>12546</v>
      </c>
      <c r="B1645" s="307"/>
      <c r="C1645" s="307"/>
      <c r="D1645" s="307" t="s">
        <v>12547</v>
      </c>
      <c r="E1645" s="307"/>
      <c r="F1645" s="307"/>
      <c r="G1645" s="91" t="s">
        <v>12547</v>
      </c>
      <c r="H1645" s="91" t="s">
        <v>7160</v>
      </c>
      <c r="I1645" s="91" t="s">
        <v>12548</v>
      </c>
      <c r="J1645" s="91" t="s">
        <v>12549</v>
      </c>
      <c r="K1645" s="91" t="s">
        <v>12550</v>
      </c>
      <c r="L1645" s="91" t="s">
        <v>12551</v>
      </c>
    </row>
    <row r="1646" spans="1:12" ht="12" customHeight="1" x14ac:dyDescent="0.3">
      <c r="A1646" s="307" t="s">
        <v>12552</v>
      </c>
      <c r="B1646" s="307"/>
      <c r="C1646" s="307"/>
      <c r="D1646" s="307" t="s">
        <v>12553</v>
      </c>
      <c r="E1646" s="307"/>
      <c r="F1646" s="307"/>
      <c r="G1646" s="91" t="s">
        <v>12553</v>
      </c>
      <c r="H1646" s="91" t="s">
        <v>12554</v>
      </c>
      <c r="I1646" s="91" t="s">
        <v>12555</v>
      </c>
      <c r="J1646" s="91" t="s">
        <v>12556</v>
      </c>
      <c r="K1646" s="91" t="s">
        <v>12557</v>
      </c>
      <c r="L1646" s="91" t="s">
        <v>12558</v>
      </c>
    </row>
    <row r="1647" spans="1:12" ht="12" customHeight="1" x14ac:dyDescent="0.3">
      <c r="A1647" s="307" t="s">
        <v>12559</v>
      </c>
      <c r="B1647" s="307"/>
      <c r="C1647" s="307"/>
      <c r="D1647" s="307" t="s">
        <v>12560</v>
      </c>
      <c r="E1647" s="307"/>
      <c r="F1647" s="307"/>
      <c r="G1647" s="91" t="s">
        <v>12560</v>
      </c>
      <c r="H1647" s="91" t="s">
        <v>11026</v>
      </c>
      <c r="I1647" s="91" t="s">
        <v>12561</v>
      </c>
      <c r="J1647" s="91" t="s">
        <v>9923</v>
      </c>
      <c r="K1647" s="91" t="s">
        <v>12562</v>
      </c>
      <c r="L1647" s="91" t="s">
        <v>12563</v>
      </c>
    </row>
    <row r="1648" spans="1:12" ht="12" customHeight="1" x14ac:dyDescent="0.3">
      <c r="A1648" s="307" t="s">
        <v>12564</v>
      </c>
      <c r="B1648" s="307"/>
      <c r="C1648" s="307"/>
      <c r="D1648" s="307" t="s">
        <v>12565</v>
      </c>
      <c r="E1648" s="307"/>
      <c r="F1648" s="307"/>
      <c r="G1648" s="91" t="s">
        <v>12566</v>
      </c>
      <c r="H1648" s="91" t="s">
        <v>12567</v>
      </c>
      <c r="I1648" s="91" t="s">
        <v>12568</v>
      </c>
      <c r="J1648" s="91" t="s">
        <v>12569</v>
      </c>
      <c r="K1648" s="91" t="s">
        <v>7212</v>
      </c>
      <c r="L1648" s="91" t="s">
        <v>5268</v>
      </c>
    </row>
    <row r="1649" spans="1:12" ht="12" customHeight="1" x14ac:dyDescent="0.3">
      <c r="A1649" s="307" t="s">
        <v>12570</v>
      </c>
      <c r="B1649" s="307"/>
      <c r="C1649" s="307"/>
      <c r="D1649" s="307" t="s">
        <v>12571</v>
      </c>
      <c r="E1649" s="307"/>
      <c r="F1649" s="307"/>
      <c r="G1649" s="91" t="s">
        <v>12571</v>
      </c>
      <c r="H1649" s="91" t="s">
        <v>12572</v>
      </c>
      <c r="I1649" s="91" t="s">
        <v>12573</v>
      </c>
      <c r="J1649" s="91" t="s">
        <v>12574</v>
      </c>
      <c r="K1649" s="91" t="s">
        <v>12575</v>
      </c>
      <c r="L1649" s="91" t="s">
        <v>12576</v>
      </c>
    </row>
    <row r="1650" spans="1:12" ht="12" customHeight="1" x14ac:dyDescent="0.3">
      <c r="A1650" s="307" t="s">
        <v>12577</v>
      </c>
      <c r="B1650" s="307"/>
      <c r="C1650" s="307"/>
      <c r="D1650" s="307" t="s">
        <v>12578</v>
      </c>
      <c r="E1650" s="307"/>
      <c r="F1650" s="307"/>
      <c r="G1650" s="91" t="s">
        <v>12578</v>
      </c>
      <c r="H1650" s="91" t="s">
        <v>12579</v>
      </c>
      <c r="I1650" s="91" t="s">
        <v>12580</v>
      </c>
      <c r="J1650" s="91" t="s">
        <v>12581</v>
      </c>
      <c r="K1650" s="91" t="s">
        <v>12582</v>
      </c>
      <c r="L1650" s="91" t="s">
        <v>12583</v>
      </c>
    </row>
    <row r="1651" spans="1:12" ht="12" customHeight="1" x14ac:dyDescent="0.3">
      <c r="A1651" s="307" t="s">
        <v>12584</v>
      </c>
      <c r="B1651" s="307"/>
      <c r="C1651" s="307"/>
      <c r="D1651" s="307" t="s">
        <v>12585</v>
      </c>
      <c r="E1651" s="307"/>
      <c r="F1651" s="307"/>
      <c r="G1651" s="91" t="s">
        <v>12586</v>
      </c>
      <c r="H1651" s="91" t="s">
        <v>12587</v>
      </c>
      <c r="I1651" s="91" t="s">
        <v>12588</v>
      </c>
      <c r="J1651" s="91" t="s">
        <v>12589</v>
      </c>
      <c r="K1651" s="91" t="s">
        <v>12590</v>
      </c>
      <c r="L1651" s="91" t="s">
        <v>12591</v>
      </c>
    </row>
    <row r="1652" spans="1:12" ht="12" customHeight="1" x14ac:dyDescent="0.3">
      <c r="A1652" s="307" t="s">
        <v>12592</v>
      </c>
      <c r="B1652" s="307"/>
      <c r="C1652" s="307"/>
      <c r="D1652" s="307" t="s">
        <v>12593</v>
      </c>
      <c r="E1652" s="307"/>
      <c r="F1652" s="307"/>
      <c r="G1652" s="91" t="s">
        <v>12593</v>
      </c>
      <c r="H1652" s="91" t="s">
        <v>12594</v>
      </c>
      <c r="I1652" s="91" t="s">
        <v>12595</v>
      </c>
      <c r="J1652" s="91" t="s">
        <v>12596</v>
      </c>
      <c r="K1652" s="91" t="s">
        <v>12597</v>
      </c>
      <c r="L1652" s="91" t="s">
        <v>12598</v>
      </c>
    </row>
    <row r="1653" spans="1:12" ht="12" customHeight="1" x14ac:dyDescent="0.3">
      <c r="A1653" s="307" t="s">
        <v>12599</v>
      </c>
      <c r="B1653" s="307"/>
      <c r="C1653" s="307"/>
      <c r="D1653" s="307" t="s">
        <v>12600</v>
      </c>
      <c r="E1653" s="307"/>
      <c r="F1653" s="307"/>
      <c r="G1653" s="91" t="s">
        <v>12600</v>
      </c>
      <c r="H1653" s="91" t="s">
        <v>12601</v>
      </c>
      <c r="I1653" s="91" t="s">
        <v>12602</v>
      </c>
      <c r="J1653" s="91" t="s">
        <v>12603</v>
      </c>
      <c r="K1653" s="91" t="s">
        <v>12604</v>
      </c>
      <c r="L1653" s="91" t="s">
        <v>12605</v>
      </c>
    </row>
    <row r="1654" spans="1:12" ht="12" customHeight="1" x14ac:dyDescent="0.3">
      <c r="A1654" s="307" t="s">
        <v>12606</v>
      </c>
      <c r="B1654" s="307"/>
      <c r="C1654" s="307"/>
      <c r="D1654" s="307" t="s">
        <v>12607</v>
      </c>
      <c r="E1654" s="307"/>
      <c r="F1654" s="307"/>
      <c r="G1654" s="91" t="s">
        <v>12607</v>
      </c>
      <c r="H1654" s="91" t="s">
        <v>12608</v>
      </c>
      <c r="I1654" s="91" t="s">
        <v>6731</v>
      </c>
      <c r="J1654" s="91" t="s">
        <v>12609</v>
      </c>
      <c r="K1654" s="91" t="s">
        <v>12610</v>
      </c>
      <c r="L1654" s="91" t="s">
        <v>12611</v>
      </c>
    </row>
    <row r="1655" spans="1:12" ht="12" customHeight="1" x14ac:dyDescent="0.3">
      <c r="A1655" s="307" t="s">
        <v>12612</v>
      </c>
      <c r="B1655" s="307"/>
      <c r="C1655" s="307"/>
      <c r="D1655" s="307" t="s">
        <v>12613</v>
      </c>
      <c r="E1655" s="307"/>
      <c r="F1655" s="307"/>
      <c r="G1655" s="91" t="s">
        <v>12613</v>
      </c>
      <c r="H1655" s="91" t="s">
        <v>12614</v>
      </c>
      <c r="I1655" s="91" t="s">
        <v>10562</v>
      </c>
      <c r="J1655" s="91" t="s">
        <v>12615</v>
      </c>
      <c r="K1655" s="91" t="s">
        <v>12616</v>
      </c>
      <c r="L1655" s="91" t="s">
        <v>12617</v>
      </c>
    </row>
    <row r="1656" spans="1:12" ht="12" customHeight="1" x14ac:dyDescent="0.3">
      <c r="A1656" s="307" t="s">
        <v>12618</v>
      </c>
      <c r="B1656" s="307"/>
      <c r="C1656" s="307"/>
      <c r="D1656" s="307" t="s">
        <v>12619</v>
      </c>
      <c r="E1656" s="307"/>
      <c r="F1656" s="307"/>
      <c r="G1656" s="91" t="s">
        <v>12619</v>
      </c>
      <c r="H1656" s="91" t="s">
        <v>12620</v>
      </c>
      <c r="I1656" s="91" t="s">
        <v>3528</v>
      </c>
      <c r="J1656" s="91" t="s">
        <v>12621</v>
      </c>
      <c r="K1656" s="91" t="s">
        <v>3524</v>
      </c>
      <c r="L1656" s="91" t="s">
        <v>12622</v>
      </c>
    </row>
    <row r="1657" spans="1:12" ht="12" customHeight="1" x14ac:dyDescent="0.3">
      <c r="A1657" s="307" t="s">
        <v>12623</v>
      </c>
      <c r="B1657" s="307"/>
      <c r="C1657" s="307"/>
      <c r="D1657" s="307" t="s">
        <v>12624</v>
      </c>
      <c r="E1657" s="307"/>
      <c r="F1657" s="307"/>
      <c r="G1657" s="91" t="s">
        <v>12624</v>
      </c>
      <c r="H1657" s="91" t="s">
        <v>12625</v>
      </c>
      <c r="I1657" s="91" t="s">
        <v>12626</v>
      </c>
      <c r="J1657" s="91" t="s">
        <v>12627</v>
      </c>
      <c r="K1657" s="91" t="s">
        <v>12628</v>
      </c>
      <c r="L1657" s="91" t="s">
        <v>12629</v>
      </c>
    </row>
    <row r="1658" spans="1:12" ht="12" customHeight="1" x14ac:dyDescent="0.3">
      <c r="A1658" s="307" t="s">
        <v>12630</v>
      </c>
      <c r="B1658" s="307"/>
      <c r="C1658" s="307"/>
      <c r="D1658" s="307" t="s">
        <v>12631</v>
      </c>
      <c r="E1658" s="307"/>
      <c r="F1658" s="307"/>
      <c r="G1658" s="91" t="s">
        <v>12631</v>
      </c>
      <c r="H1658" s="91" t="s">
        <v>12632</v>
      </c>
      <c r="I1658" s="91" t="s">
        <v>12633</v>
      </c>
      <c r="J1658" s="91" t="s">
        <v>12634</v>
      </c>
      <c r="K1658" s="91" t="s">
        <v>7717</v>
      </c>
      <c r="L1658" s="91" t="s">
        <v>12635</v>
      </c>
    </row>
    <row r="1659" spans="1:12" ht="12" customHeight="1" x14ac:dyDescent="0.3">
      <c r="A1659" s="307" t="s">
        <v>12636</v>
      </c>
      <c r="B1659" s="307"/>
      <c r="C1659" s="307"/>
      <c r="D1659" s="307" t="s">
        <v>12637</v>
      </c>
      <c r="E1659" s="307"/>
      <c r="F1659" s="307"/>
      <c r="G1659" s="91" t="s">
        <v>12637</v>
      </c>
      <c r="H1659" s="91" t="s">
        <v>12638</v>
      </c>
      <c r="I1659" s="91" t="s">
        <v>12639</v>
      </c>
      <c r="J1659" s="91" t="s">
        <v>12640</v>
      </c>
      <c r="K1659" s="91" t="s">
        <v>12641</v>
      </c>
      <c r="L1659" s="91" t="s">
        <v>12642</v>
      </c>
    </row>
    <row r="1660" spans="1:12" ht="12" customHeight="1" x14ac:dyDescent="0.3">
      <c r="A1660" s="307" t="s">
        <v>12643</v>
      </c>
      <c r="B1660" s="307"/>
      <c r="C1660" s="307"/>
      <c r="D1660" s="307" t="s">
        <v>12644</v>
      </c>
      <c r="E1660" s="307"/>
      <c r="F1660" s="307"/>
      <c r="G1660" s="91" t="s">
        <v>12645</v>
      </c>
      <c r="H1660" s="91" t="s">
        <v>12646</v>
      </c>
      <c r="I1660" s="91" t="s">
        <v>12647</v>
      </c>
      <c r="J1660" s="91" t="s">
        <v>12648</v>
      </c>
      <c r="K1660" s="91" t="s">
        <v>12649</v>
      </c>
      <c r="L1660" s="91" t="s">
        <v>12650</v>
      </c>
    </row>
    <row r="1661" spans="1:12" ht="12" customHeight="1" x14ac:dyDescent="0.3">
      <c r="A1661" s="307" t="s">
        <v>12651</v>
      </c>
      <c r="B1661" s="307"/>
      <c r="C1661" s="307"/>
      <c r="D1661" s="307" t="s">
        <v>12652</v>
      </c>
      <c r="E1661" s="307"/>
      <c r="F1661" s="307"/>
      <c r="G1661" s="91" t="s">
        <v>12652</v>
      </c>
      <c r="H1661" s="91" t="s">
        <v>12653</v>
      </c>
      <c r="I1661" s="91" t="s">
        <v>12654</v>
      </c>
      <c r="J1661" s="91" t="s">
        <v>12655</v>
      </c>
      <c r="K1661" s="91" t="s">
        <v>12656</v>
      </c>
      <c r="L1661" s="91" t="s">
        <v>12657</v>
      </c>
    </row>
    <row r="1662" spans="1:12" ht="12" customHeight="1" x14ac:dyDescent="0.3">
      <c r="A1662" s="307" t="s">
        <v>12658</v>
      </c>
      <c r="B1662" s="307"/>
      <c r="C1662" s="307"/>
      <c r="D1662" s="307" t="s">
        <v>9177</v>
      </c>
      <c r="E1662" s="307"/>
      <c r="F1662" s="307"/>
      <c r="G1662" s="91" t="s">
        <v>9177</v>
      </c>
      <c r="H1662" s="91" t="s">
        <v>12659</v>
      </c>
      <c r="I1662" s="91" t="s">
        <v>12660</v>
      </c>
      <c r="J1662" s="91" t="s">
        <v>10235</v>
      </c>
      <c r="K1662" s="91" t="s">
        <v>12661</v>
      </c>
      <c r="L1662" s="91" t="s">
        <v>7590</v>
      </c>
    </row>
    <row r="1663" spans="1:12" ht="12" customHeight="1" x14ac:dyDescent="0.3">
      <c r="A1663" s="307" t="s">
        <v>12662</v>
      </c>
      <c r="B1663" s="307"/>
      <c r="C1663" s="307"/>
      <c r="D1663" s="307" t="s">
        <v>12663</v>
      </c>
      <c r="E1663" s="307"/>
      <c r="F1663" s="307"/>
      <c r="G1663" s="91" t="s">
        <v>12663</v>
      </c>
      <c r="H1663" s="91" t="s">
        <v>12664</v>
      </c>
      <c r="I1663" s="91" t="s">
        <v>12665</v>
      </c>
      <c r="J1663" s="91" t="s">
        <v>12666</v>
      </c>
      <c r="K1663" s="91" t="s">
        <v>12667</v>
      </c>
      <c r="L1663" s="91" t="s">
        <v>1283</v>
      </c>
    </row>
    <row r="1664" spans="1:12" ht="12" customHeight="1" x14ac:dyDescent="0.3">
      <c r="A1664" s="307" t="s">
        <v>12668</v>
      </c>
      <c r="B1664" s="307"/>
      <c r="C1664" s="307"/>
      <c r="D1664" s="307" t="s">
        <v>12669</v>
      </c>
      <c r="E1664" s="307"/>
      <c r="F1664" s="307"/>
      <c r="G1664" s="91" t="s">
        <v>12669</v>
      </c>
      <c r="H1664" s="91" t="s">
        <v>3415</v>
      </c>
      <c r="I1664" s="91" t="s">
        <v>12670</v>
      </c>
      <c r="J1664" s="91" t="s">
        <v>12671</v>
      </c>
      <c r="K1664" s="91" t="s">
        <v>12672</v>
      </c>
      <c r="L1664" s="91" t="s">
        <v>12673</v>
      </c>
    </row>
    <row r="1665" spans="1:12" ht="12" customHeight="1" x14ac:dyDescent="0.3">
      <c r="A1665" s="307" t="s">
        <v>12674</v>
      </c>
      <c r="B1665" s="307"/>
      <c r="C1665" s="307"/>
      <c r="D1665" s="307" t="s">
        <v>12675</v>
      </c>
      <c r="E1665" s="307"/>
      <c r="F1665" s="307"/>
      <c r="G1665" s="91" t="s">
        <v>12675</v>
      </c>
      <c r="H1665" s="91" t="s">
        <v>12676</v>
      </c>
      <c r="I1665" s="91" t="s">
        <v>12677</v>
      </c>
      <c r="J1665" s="91" t="s">
        <v>12678</v>
      </c>
      <c r="K1665" s="91" t="s">
        <v>12679</v>
      </c>
      <c r="L1665" s="91" t="s">
        <v>12680</v>
      </c>
    </row>
    <row r="1666" spans="1:12" ht="12" customHeight="1" x14ac:dyDescent="0.3">
      <c r="A1666" s="307" t="s">
        <v>12681</v>
      </c>
      <c r="B1666" s="307"/>
      <c r="C1666" s="307"/>
      <c r="D1666" s="307" t="s">
        <v>10749</v>
      </c>
      <c r="E1666" s="307"/>
      <c r="F1666" s="307"/>
      <c r="G1666" s="91" t="s">
        <v>10749</v>
      </c>
      <c r="H1666" s="91" t="s">
        <v>12682</v>
      </c>
      <c r="I1666" s="91" t="s">
        <v>12683</v>
      </c>
      <c r="J1666" s="91" t="s">
        <v>12684</v>
      </c>
      <c r="K1666" s="91" t="s">
        <v>12685</v>
      </c>
      <c r="L1666" s="91" t="s">
        <v>12686</v>
      </c>
    </row>
    <row r="1667" spans="1:12" ht="12" customHeight="1" x14ac:dyDescent="0.3">
      <c r="A1667" s="307" t="s">
        <v>12687</v>
      </c>
      <c r="B1667" s="307"/>
      <c r="C1667" s="307"/>
      <c r="D1667" s="307" t="s">
        <v>12688</v>
      </c>
      <c r="E1667" s="307"/>
      <c r="F1667" s="307"/>
      <c r="G1667" s="91" t="s">
        <v>12688</v>
      </c>
      <c r="H1667" s="91" t="s">
        <v>4333</v>
      </c>
      <c r="I1667" s="91" t="s">
        <v>12688</v>
      </c>
      <c r="J1667" s="91" t="s">
        <v>2541</v>
      </c>
      <c r="K1667" s="91" t="s">
        <v>8744</v>
      </c>
      <c r="L1667" s="91" t="s">
        <v>12689</v>
      </c>
    </row>
    <row r="1668" spans="1:12" ht="12" customHeight="1" x14ac:dyDescent="0.3">
      <c r="A1668" s="307" t="s">
        <v>12690</v>
      </c>
      <c r="B1668" s="307"/>
      <c r="C1668" s="307"/>
      <c r="D1668" s="307" t="s">
        <v>12634</v>
      </c>
      <c r="E1668" s="307"/>
      <c r="F1668" s="307"/>
      <c r="G1668" s="91" t="s">
        <v>12634</v>
      </c>
      <c r="H1668" s="91" t="s">
        <v>12691</v>
      </c>
      <c r="I1668" s="91" t="s">
        <v>12692</v>
      </c>
      <c r="J1668" s="91" t="s">
        <v>12693</v>
      </c>
      <c r="K1668" s="91" t="s">
        <v>12694</v>
      </c>
      <c r="L1668" s="91" t="s">
        <v>12695</v>
      </c>
    </row>
    <row r="1669" spans="1:12" ht="12" customHeight="1" x14ac:dyDescent="0.3">
      <c r="A1669" s="307" t="s">
        <v>12696</v>
      </c>
      <c r="B1669" s="307"/>
      <c r="C1669" s="307"/>
      <c r="D1669" s="307" t="s">
        <v>12432</v>
      </c>
      <c r="E1669" s="307"/>
      <c r="F1669" s="307"/>
      <c r="G1669" s="91" t="s">
        <v>12697</v>
      </c>
      <c r="H1669" s="91" t="s">
        <v>12698</v>
      </c>
      <c r="I1669" s="91" t="s">
        <v>3030</v>
      </c>
      <c r="J1669" s="91" t="s">
        <v>7791</v>
      </c>
      <c r="K1669" s="91" t="s">
        <v>12699</v>
      </c>
      <c r="L1669" s="91" t="s">
        <v>12700</v>
      </c>
    </row>
    <row r="1670" spans="1:12" ht="12" customHeight="1" x14ac:dyDescent="0.3">
      <c r="A1670" s="307" t="s">
        <v>12701</v>
      </c>
      <c r="B1670" s="307"/>
      <c r="C1670" s="307"/>
      <c r="D1670" s="307" t="s">
        <v>4400</v>
      </c>
      <c r="E1670" s="307"/>
      <c r="F1670" s="307"/>
      <c r="G1670" s="91" t="s">
        <v>4400</v>
      </c>
      <c r="H1670" s="91" t="s">
        <v>12702</v>
      </c>
      <c r="I1670" s="91" t="s">
        <v>12703</v>
      </c>
      <c r="J1670" s="91" t="s">
        <v>12704</v>
      </c>
      <c r="K1670" s="91" t="s">
        <v>12705</v>
      </c>
      <c r="L1670" s="91" t="s">
        <v>12706</v>
      </c>
    </row>
    <row r="1671" spans="1:12" ht="12" customHeight="1" x14ac:dyDescent="0.3">
      <c r="A1671" s="307" t="s">
        <v>12707</v>
      </c>
      <c r="B1671" s="307"/>
      <c r="C1671" s="307"/>
      <c r="D1671" s="307" t="s">
        <v>12708</v>
      </c>
      <c r="E1671" s="307"/>
      <c r="F1671" s="307"/>
      <c r="G1671" s="91" t="s">
        <v>12708</v>
      </c>
      <c r="H1671" s="91" t="s">
        <v>12709</v>
      </c>
      <c r="I1671" s="91" t="s">
        <v>12710</v>
      </c>
      <c r="J1671" s="91" t="s">
        <v>12711</v>
      </c>
      <c r="K1671" s="91" t="s">
        <v>12712</v>
      </c>
      <c r="L1671" s="91" t="s">
        <v>11006</v>
      </c>
    </row>
    <row r="1672" spans="1:12" ht="12" customHeight="1" x14ac:dyDescent="0.3">
      <c r="A1672" s="307" t="s">
        <v>12713</v>
      </c>
      <c r="B1672" s="307"/>
      <c r="C1672" s="307"/>
      <c r="D1672" s="307" t="s">
        <v>12714</v>
      </c>
      <c r="E1672" s="307"/>
      <c r="F1672" s="307"/>
      <c r="G1672" s="91" t="s">
        <v>12714</v>
      </c>
      <c r="H1672" s="91" t="s">
        <v>12715</v>
      </c>
      <c r="I1672" s="91" t="s">
        <v>12716</v>
      </c>
      <c r="J1672" s="91" t="s">
        <v>3206</v>
      </c>
      <c r="K1672" s="91" t="s">
        <v>12717</v>
      </c>
      <c r="L1672" s="91" t="s">
        <v>8329</v>
      </c>
    </row>
    <row r="1673" spans="1:12" ht="12" customHeight="1" x14ac:dyDescent="0.3">
      <c r="A1673" s="307" t="s">
        <v>12718</v>
      </c>
      <c r="B1673" s="307"/>
      <c r="C1673" s="307"/>
      <c r="D1673" s="307" t="s">
        <v>12719</v>
      </c>
      <c r="E1673" s="307"/>
      <c r="F1673" s="307"/>
      <c r="G1673" s="91" t="s">
        <v>12719</v>
      </c>
      <c r="H1673" s="91" t="s">
        <v>9098</v>
      </c>
      <c r="I1673" s="91" t="s">
        <v>12720</v>
      </c>
      <c r="J1673" s="91" t="s">
        <v>12721</v>
      </c>
      <c r="K1673" s="91" t="s">
        <v>12722</v>
      </c>
      <c r="L1673" s="91" t="s">
        <v>12723</v>
      </c>
    </row>
    <row r="1674" spans="1:12" ht="12" customHeight="1" x14ac:dyDescent="0.3">
      <c r="A1674" s="307" t="s">
        <v>12724</v>
      </c>
      <c r="B1674" s="307"/>
      <c r="C1674" s="307"/>
      <c r="D1674" s="307" t="s">
        <v>12725</v>
      </c>
      <c r="E1674" s="307"/>
      <c r="F1674" s="307"/>
      <c r="G1674" s="91" t="s">
        <v>12725</v>
      </c>
      <c r="H1674" s="91" t="s">
        <v>12726</v>
      </c>
      <c r="I1674" s="91" t="s">
        <v>9045</v>
      </c>
      <c r="J1674" s="91" t="s">
        <v>7146</v>
      </c>
      <c r="K1674" s="91" t="s">
        <v>5042</v>
      </c>
      <c r="L1674" s="91" t="s">
        <v>12727</v>
      </c>
    </row>
    <row r="1675" spans="1:12" ht="12" customHeight="1" x14ac:dyDescent="0.3">
      <c r="A1675" s="307" t="s">
        <v>12728</v>
      </c>
      <c r="B1675" s="307"/>
      <c r="C1675" s="307"/>
      <c r="D1675" s="307" t="s">
        <v>12729</v>
      </c>
      <c r="E1675" s="307"/>
      <c r="F1675" s="307"/>
      <c r="G1675" s="91" t="s">
        <v>12729</v>
      </c>
      <c r="H1675" s="91" t="s">
        <v>7940</v>
      </c>
      <c r="I1675" s="91" t="s">
        <v>12730</v>
      </c>
      <c r="J1675" s="91" t="s">
        <v>12731</v>
      </c>
      <c r="K1675" s="91" t="s">
        <v>7938</v>
      </c>
      <c r="L1675" s="91" t="s">
        <v>12732</v>
      </c>
    </row>
    <row r="1676" spans="1:12" ht="12" customHeight="1" x14ac:dyDescent="0.3">
      <c r="A1676" s="307" t="s">
        <v>12733</v>
      </c>
      <c r="B1676" s="307"/>
      <c r="C1676" s="307"/>
      <c r="D1676" s="307" t="s">
        <v>12734</v>
      </c>
      <c r="E1676" s="307"/>
      <c r="F1676" s="307"/>
      <c r="G1676" s="91" t="s">
        <v>12734</v>
      </c>
      <c r="H1676" s="91" t="s">
        <v>12735</v>
      </c>
      <c r="I1676" s="91" t="s">
        <v>8242</v>
      </c>
      <c r="J1676" s="91" t="s">
        <v>12736</v>
      </c>
      <c r="K1676" s="91" t="s">
        <v>12737</v>
      </c>
      <c r="L1676" s="91" t="s">
        <v>12331</v>
      </c>
    </row>
    <row r="1677" spans="1:12" ht="12" customHeight="1" x14ac:dyDescent="0.3">
      <c r="A1677" s="307" t="s">
        <v>12738</v>
      </c>
      <c r="B1677" s="307"/>
      <c r="C1677" s="307"/>
      <c r="D1677" s="307" t="s">
        <v>7676</v>
      </c>
      <c r="E1677" s="307"/>
      <c r="F1677" s="307"/>
      <c r="G1677" s="91" t="s">
        <v>7676</v>
      </c>
      <c r="H1677" s="91" t="s">
        <v>12739</v>
      </c>
      <c r="I1677" s="91" t="s">
        <v>12740</v>
      </c>
      <c r="J1677" s="91" t="s">
        <v>12741</v>
      </c>
      <c r="K1677" s="91" t="s">
        <v>12742</v>
      </c>
      <c r="L1677" s="91" t="s">
        <v>8062</v>
      </c>
    </row>
    <row r="1678" spans="1:12" ht="12" customHeight="1" x14ac:dyDescent="0.3">
      <c r="A1678" s="307" t="s">
        <v>12743</v>
      </c>
      <c r="B1678" s="307"/>
      <c r="C1678" s="307"/>
      <c r="D1678" s="307" t="s">
        <v>12744</v>
      </c>
      <c r="E1678" s="307"/>
      <c r="F1678" s="307"/>
      <c r="G1678" s="91" t="s">
        <v>12744</v>
      </c>
      <c r="H1678" s="91" t="s">
        <v>12744</v>
      </c>
      <c r="I1678" s="91" t="s">
        <v>12745</v>
      </c>
      <c r="J1678" s="91" t="s">
        <v>12746</v>
      </c>
      <c r="K1678" s="91" t="s">
        <v>12747</v>
      </c>
      <c r="L1678" s="91" t="s">
        <v>12748</v>
      </c>
    </row>
    <row r="1679" spans="1:12" ht="12" customHeight="1" x14ac:dyDescent="0.3">
      <c r="A1679" s="307" t="s">
        <v>12749</v>
      </c>
      <c r="B1679" s="307"/>
      <c r="C1679" s="307"/>
      <c r="D1679" s="307" t="s">
        <v>12750</v>
      </c>
      <c r="E1679" s="307"/>
      <c r="F1679" s="307"/>
      <c r="G1679" s="91" t="s">
        <v>12750</v>
      </c>
      <c r="H1679" s="91" t="s">
        <v>12751</v>
      </c>
      <c r="I1679" s="91" t="s">
        <v>12752</v>
      </c>
      <c r="J1679" s="91" t="s">
        <v>12753</v>
      </c>
      <c r="K1679" s="91" t="s">
        <v>12754</v>
      </c>
      <c r="L1679" s="91" t="s">
        <v>12755</v>
      </c>
    </row>
    <row r="1680" spans="1:12" ht="12" customHeight="1" x14ac:dyDescent="0.3">
      <c r="A1680" s="307" t="s">
        <v>12756</v>
      </c>
      <c r="B1680" s="307"/>
      <c r="C1680" s="307"/>
      <c r="D1680" s="307" t="s">
        <v>12757</v>
      </c>
      <c r="E1680" s="307"/>
      <c r="F1680" s="307"/>
      <c r="G1680" s="91" t="s">
        <v>12757</v>
      </c>
      <c r="H1680" s="91" t="s">
        <v>12758</v>
      </c>
      <c r="I1680" s="91" t="s">
        <v>12759</v>
      </c>
      <c r="J1680" s="91" t="s">
        <v>12760</v>
      </c>
      <c r="K1680" s="91" t="s">
        <v>12761</v>
      </c>
      <c r="L1680" s="91" t="s">
        <v>5254</v>
      </c>
    </row>
    <row r="1681" spans="1:12" ht="12" customHeight="1" x14ac:dyDescent="0.3">
      <c r="A1681" s="307" t="s">
        <v>12762</v>
      </c>
      <c r="B1681" s="307"/>
      <c r="C1681" s="307"/>
      <c r="D1681" s="307" t="s">
        <v>12763</v>
      </c>
      <c r="E1681" s="307"/>
      <c r="F1681" s="307"/>
      <c r="G1681" s="91" t="s">
        <v>7227</v>
      </c>
      <c r="H1681" s="91" t="s">
        <v>12764</v>
      </c>
      <c r="I1681" s="91" t="s">
        <v>8448</v>
      </c>
      <c r="J1681" s="91" t="s">
        <v>12765</v>
      </c>
      <c r="K1681" s="91" t="s">
        <v>12766</v>
      </c>
      <c r="L1681" s="91" t="s">
        <v>12767</v>
      </c>
    </row>
    <row r="1682" spans="1:12" ht="12" customHeight="1" x14ac:dyDescent="0.3">
      <c r="A1682" s="307" t="s">
        <v>12768</v>
      </c>
      <c r="B1682" s="307"/>
      <c r="C1682" s="307"/>
      <c r="D1682" s="307" t="s">
        <v>12769</v>
      </c>
      <c r="E1682" s="307"/>
      <c r="F1682" s="307"/>
      <c r="G1682" s="91" t="s">
        <v>12769</v>
      </c>
      <c r="H1682" s="91" t="s">
        <v>1674</v>
      </c>
      <c r="I1682" s="91" t="s">
        <v>12770</v>
      </c>
      <c r="J1682" s="91" t="s">
        <v>10608</v>
      </c>
      <c r="K1682" s="91" t="s">
        <v>12771</v>
      </c>
      <c r="L1682" s="91" t="s">
        <v>12772</v>
      </c>
    </row>
    <row r="1683" spans="1:12" ht="12" customHeight="1" x14ac:dyDescent="0.3">
      <c r="A1683" s="307" t="s">
        <v>12773</v>
      </c>
      <c r="B1683" s="307"/>
      <c r="C1683" s="307"/>
      <c r="D1683" s="307" t="s">
        <v>12774</v>
      </c>
      <c r="E1683" s="307"/>
      <c r="F1683" s="307"/>
      <c r="G1683" s="91" t="s">
        <v>12774</v>
      </c>
      <c r="H1683" s="91" t="s">
        <v>12775</v>
      </c>
      <c r="I1683" s="91" t="s">
        <v>12776</v>
      </c>
      <c r="J1683" s="91" t="s">
        <v>12777</v>
      </c>
      <c r="K1683" s="91" t="s">
        <v>12778</v>
      </c>
      <c r="L1683" s="91" t="s">
        <v>12779</v>
      </c>
    </row>
    <row r="1684" spans="1:12" ht="12" customHeight="1" x14ac:dyDescent="0.3">
      <c r="A1684" s="307" t="s">
        <v>12780</v>
      </c>
      <c r="B1684" s="307"/>
      <c r="C1684" s="307"/>
      <c r="D1684" s="307" t="s">
        <v>12781</v>
      </c>
      <c r="E1684" s="307"/>
      <c r="F1684" s="307"/>
      <c r="G1684" s="91" t="s">
        <v>12781</v>
      </c>
      <c r="H1684" s="91" t="s">
        <v>12782</v>
      </c>
      <c r="I1684" s="91" t="s">
        <v>12783</v>
      </c>
      <c r="J1684" s="91" t="s">
        <v>12784</v>
      </c>
      <c r="K1684" s="91" t="s">
        <v>12785</v>
      </c>
      <c r="L1684" s="91" t="s">
        <v>12786</v>
      </c>
    </row>
    <row r="1685" spans="1:12" ht="12" customHeight="1" x14ac:dyDescent="0.3">
      <c r="A1685" s="307" t="s">
        <v>12787</v>
      </c>
      <c r="B1685" s="307"/>
      <c r="C1685" s="307"/>
      <c r="D1685" s="307" t="s">
        <v>12788</v>
      </c>
      <c r="E1685" s="307"/>
      <c r="F1685" s="307"/>
      <c r="G1685" s="91" t="s">
        <v>12788</v>
      </c>
      <c r="H1685" s="91" t="s">
        <v>12789</v>
      </c>
      <c r="I1685" s="91" t="s">
        <v>12790</v>
      </c>
      <c r="J1685" s="91" t="s">
        <v>12791</v>
      </c>
      <c r="K1685" s="91" t="s">
        <v>12792</v>
      </c>
      <c r="L1685" s="91" t="s">
        <v>12793</v>
      </c>
    </row>
    <row r="1686" spans="1:12" ht="12" customHeight="1" x14ac:dyDescent="0.3">
      <c r="A1686" s="307" t="s">
        <v>12794</v>
      </c>
      <c r="B1686" s="307"/>
      <c r="C1686" s="307"/>
      <c r="D1686" s="307" t="s">
        <v>12795</v>
      </c>
      <c r="E1686" s="307"/>
      <c r="F1686" s="307"/>
      <c r="G1686" s="91" t="s">
        <v>12795</v>
      </c>
      <c r="H1686" s="91" t="s">
        <v>12796</v>
      </c>
      <c r="I1686" s="91" t="s">
        <v>6148</v>
      </c>
      <c r="J1686" s="91" t="s">
        <v>12797</v>
      </c>
      <c r="K1686" s="91" t="s">
        <v>12798</v>
      </c>
      <c r="L1686" s="91" t="s">
        <v>12799</v>
      </c>
    </row>
    <row r="1687" spans="1:12" ht="12" customHeight="1" x14ac:dyDescent="0.3">
      <c r="A1687" s="307" t="s">
        <v>12800</v>
      </c>
      <c r="B1687" s="307"/>
      <c r="C1687" s="307"/>
      <c r="D1687" s="307" t="s">
        <v>12801</v>
      </c>
      <c r="E1687" s="307"/>
      <c r="F1687" s="307"/>
      <c r="G1687" s="91" t="s">
        <v>12801</v>
      </c>
      <c r="H1687" s="91" t="s">
        <v>12802</v>
      </c>
      <c r="I1687" s="91" t="s">
        <v>6570</v>
      </c>
      <c r="J1687" s="91" t="s">
        <v>12803</v>
      </c>
      <c r="K1687" s="91" t="s">
        <v>12804</v>
      </c>
      <c r="L1687" s="91" t="s">
        <v>12805</v>
      </c>
    </row>
    <row r="1688" spans="1:12" ht="12" customHeight="1" x14ac:dyDescent="0.3">
      <c r="A1688" s="307" t="s">
        <v>12806</v>
      </c>
      <c r="B1688" s="307"/>
      <c r="C1688" s="307"/>
      <c r="D1688" s="307" t="s">
        <v>12807</v>
      </c>
      <c r="E1688" s="307"/>
      <c r="F1688" s="307"/>
      <c r="G1688" s="91" t="s">
        <v>12807</v>
      </c>
      <c r="H1688" s="91" t="s">
        <v>12808</v>
      </c>
      <c r="I1688" s="91" t="s">
        <v>12809</v>
      </c>
      <c r="J1688" s="91" t="s">
        <v>12810</v>
      </c>
      <c r="K1688" s="91" t="s">
        <v>12811</v>
      </c>
      <c r="L1688" s="91" t="s">
        <v>12812</v>
      </c>
    </row>
    <row r="1689" spans="1:12" ht="12" customHeight="1" x14ac:dyDescent="0.3">
      <c r="A1689" s="307" t="s">
        <v>12813</v>
      </c>
      <c r="B1689" s="307"/>
      <c r="C1689" s="307"/>
      <c r="D1689" s="307" t="s">
        <v>12814</v>
      </c>
      <c r="E1689" s="307"/>
      <c r="F1689" s="307"/>
      <c r="G1689" s="91" t="s">
        <v>12814</v>
      </c>
      <c r="H1689" s="91" t="s">
        <v>12814</v>
      </c>
      <c r="I1689" s="91" t="s">
        <v>12815</v>
      </c>
      <c r="J1689" s="91" t="s">
        <v>3250</v>
      </c>
      <c r="K1689" s="91" t="s">
        <v>12816</v>
      </c>
      <c r="L1689" s="91" t="s">
        <v>7742</v>
      </c>
    </row>
    <row r="1690" spans="1:12" ht="12" customHeight="1" x14ac:dyDescent="0.3">
      <c r="A1690" s="307" t="s">
        <v>12817</v>
      </c>
      <c r="B1690" s="307"/>
      <c r="C1690" s="307"/>
      <c r="D1690" s="307" t="s">
        <v>12818</v>
      </c>
      <c r="E1690" s="307"/>
      <c r="F1690" s="307"/>
      <c r="G1690" s="91" t="s">
        <v>12818</v>
      </c>
      <c r="H1690" s="91" t="s">
        <v>5334</v>
      </c>
      <c r="I1690" s="91" t="s">
        <v>12819</v>
      </c>
      <c r="J1690" s="91" t="s">
        <v>12820</v>
      </c>
      <c r="K1690" s="91" t="s">
        <v>11580</v>
      </c>
      <c r="L1690" s="91" t="s">
        <v>8077</v>
      </c>
    </row>
    <row r="1691" spans="1:12" ht="12" customHeight="1" x14ac:dyDescent="0.3">
      <c r="A1691" s="307" t="s">
        <v>12821</v>
      </c>
      <c r="B1691" s="307"/>
      <c r="C1691" s="307"/>
      <c r="D1691" s="307" t="s">
        <v>12822</v>
      </c>
      <c r="E1691" s="307"/>
      <c r="F1691" s="307"/>
      <c r="G1691" s="91" t="s">
        <v>12822</v>
      </c>
      <c r="H1691" s="91" t="s">
        <v>12823</v>
      </c>
      <c r="I1691" s="91" t="s">
        <v>12824</v>
      </c>
      <c r="J1691" s="91" t="s">
        <v>12825</v>
      </c>
      <c r="K1691" s="91" t="s">
        <v>12826</v>
      </c>
      <c r="L1691" s="91" t="s">
        <v>3030</v>
      </c>
    </row>
    <row r="1692" spans="1:12" ht="12" customHeight="1" x14ac:dyDescent="0.3">
      <c r="A1692" s="307" t="s">
        <v>12827</v>
      </c>
      <c r="B1692" s="307"/>
      <c r="C1692" s="307"/>
      <c r="D1692" s="307" t="s">
        <v>7984</v>
      </c>
      <c r="E1692" s="307"/>
      <c r="F1692" s="307"/>
      <c r="G1692" s="91" t="s">
        <v>7984</v>
      </c>
      <c r="H1692" s="91" t="s">
        <v>12828</v>
      </c>
      <c r="I1692" s="91" t="s">
        <v>12829</v>
      </c>
      <c r="J1692" s="91" t="s">
        <v>12830</v>
      </c>
      <c r="K1692" s="91" t="s">
        <v>12831</v>
      </c>
      <c r="L1692" s="91" t="s">
        <v>12832</v>
      </c>
    </row>
    <row r="1693" spans="1:12" ht="12" customHeight="1" x14ac:dyDescent="0.3">
      <c r="A1693" s="307" t="s">
        <v>12833</v>
      </c>
      <c r="B1693" s="307"/>
      <c r="C1693" s="307"/>
      <c r="D1693" s="307" t="s">
        <v>12834</v>
      </c>
      <c r="E1693" s="307"/>
      <c r="F1693" s="307"/>
      <c r="G1693" s="91" t="s">
        <v>12834</v>
      </c>
      <c r="H1693" s="91" t="s">
        <v>12118</v>
      </c>
      <c r="I1693" s="91" t="s">
        <v>12835</v>
      </c>
      <c r="J1693" s="91" t="s">
        <v>12836</v>
      </c>
      <c r="K1693" s="91" t="s">
        <v>12837</v>
      </c>
      <c r="L1693" s="91" t="s">
        <v>12838</v>
      </c>
    </row>
    <row r="1694" spans="1:12" ht="12" customHeight="1" x14ac:dyDescent="0.3">
      <c r="A1694" s="307" t="s">
        <v>12839</v>
      </c>
      <c r="B1694" s="307"/>
      <c r="C1694" s="307"/>
      <c r="D1694" s="307" t="s">
        <v>12840</v>
      </c>
      <c r="E1694" s="307"/>
      <c r="F1694" s="307"/>
      <c r="G1694" s="91" t="s">
        <v>12840</v>
      </c>
      <c r="H1694" s="91" t="s">
        <v>2447</v>
      </c>
      <c r="I1694" s="91" t="s">
        <v>12841</v>
      </c>
      <c r="J1694" s="91" t="s">
        <v>12842</v>
      </c>
      <c r="K1694" s="91" t="s">
        <v>12843</v>
      </c>
      <c r="L1694" s="91" t="s">
        <v>8325</v>
      </c>
    </row>
    <row r="1695" spans="1:12" ht="12" customHeight="1" x14ac:dyDescent="0.3">
      <c r="A1695" s="307" t="s">
        <v>12844</v>
      </c>
      <c r="B1695" s="307"/>
      <c r="C1695" s="307"/>
      <c r="D1695" s="307" t="s">
        <v>12845</v>
      </c>
      <c r="E1695" s="307"/>
      <c r="F1695" s="307"/>
      <c r="G1695" s="91" t="s">
        <v>12845</v>
      </c>
      <c r="H1695" s="91" t="s">
        <v>12291</v>
      </c>
      <c r="I1695" s="91" t="s">
        <v>12846</v>
      </c>
      <c r="J1695" s="91" t="s">
        <v>12847</v>
      </c>
      <c r="K1695" s="91" t="s">
        <v>12848</v>
      </c>
      <c r="L1695" s="91" t="s">
        <v>12849</v>
      </c>
    </row>
    <row r="1696" spans="1:12" ht="12" customHeight="1" x14ac:dyDescent="0.3">
      <c r="A1696" s="307" t="s">
        <v>12850</v>
      </c>
      <c r="B1696" s="307"/>
      <c r="C1696" s="307"/>
      <c r="D1696" s="307" t="s">
        <v>12851</v>
      </c>
      <c r="E1696" s="307"/>
      <c r="F1696" s="307"/>
      <c r="G1696" s="91" t="s">
        <v>12851</v>
      </c>
      <c r="H1696" s="91" t="s">
        <v>12852</v>
      </c>
      <c r="I1696" s="91" t="s">
        <v>12853</v>
      </c>
      <c r="J1696" s="91" t="s">
        <v>3250</v>
      </c>
      <c r="K1696" s="91" t="s">
        <v>12695</v>
      </c>
      <c r="L1696" s="91" t="s">
        <v>12854</v>
      </c>
    </row>
    <row r="1697" spans="1:12" ht="12" customHeight="1" x14ac:dyDescent="0.3">
      <c r="A1697" s="307" t="s">
        <v>12855</v>
      </c>
      <c r="B1697" s="307"/>
      <c r="C1697" s="307"/>
      <c r="D1697" s="307" t="s">
        <v>12846</v>
      </c>
      <c r="E1697" s="307"/>
      <c r="F1697" s="307"/>
      <c r="G1697" s="91" t="s">
        <v>12846</v>
      </c>
      <c r="H1697" s="91" t="s">
        <v>12856</v>
      </c>
      <c r="I1697" s="91" t="s">
        <v>7909</v>
      </c>
      <c r="J1697" s="91" t="s">
        <v>12857</v>
      </c>
      <c r="K1697" s="91" t="s">
        <v>12858</v>
      </c>
      <c r="L1697" s="91" t="s">
        <v>12790</v>
      </c>
    </row>
    <row r="1698" spans="1:12" ht="12" customHeight="1" x14ac:dyDescent="0.3">
      <c r="A1698" s="307" t="s">
        <v>12859</v>
      </c>
      <c r="B1698" s="307"/>
      <c r="C1698" s="307"/>
      <c r="D1698" s="307" t="s">
        <v>12860</v>
      </c>
      <c r="E1698" s="307"/>
      <c r="F1698" s="307"/>
      <c r="G1698" s="91" t="s">
        <v>12860</v>
      </c>
      <c r="H1698" s="91" t="s">
        <v>12861</v>
      </c>
      <c r="I1698" s="91" t="s">
        <v>12862</v>
      </c>
      <c r="J1698" s="91" t="s">
        <v>12863</v>
      </c>
      <c r="K1698" s="91" t="s">
        <v>12864</v>
      </c>
      <c r="L1698" s="91" t="s">
        <v>12865</v>
      </c>
    </row>
    <row r="1699" spans="1:12" ht="12" customHeight="1" x14ac:dyDescent="0.3">
      <c r="A1699" s="307" t="s">
        <v>12866</v>
      </c>
      <c r="B1699" s="307"/>
      <c r="C1699" s="307"/>
      <c r="D1699" s="307" t="s">
        <v>8127</v>
      </c>
      <c r="E1699" s="307"/>
      <c r="F1699" s="307"/>
      <c r="G1699" s="91" t="s">
        <v>8127</v>
      </c>
      <c r="H1699" s="91" t="s">
        <v>8211</v>
      </c>
      <c r="I1699" s="91" t="s">
        <v>12867</v>
      </c>
      <c r="J1699" s="91" t="s">
        <v>12868</v>
      </c>
      <c r="K1699" s="91" t="s">
        <v>12869</v>
      </c>
      <c r="L1699" s="91" t="s">
        <v>12870</v>
      </c>
    </row>
    <row r="1700" spans="1:12" ht="12" customHeight="1" x14ac:dyDescent="0.3">
      <c r="A1700" s="307" t="s">
        <v>12871</v>
      </c>
      <c r="B1700" s="307"/>
      <c r="C1700" s="307"/>
      <c r="D1700" s="307" t="s">
        <v>12872</v>
      </c>
      <c r="E1700" s="307"/>
      <c r="F1700" s="307"/>
      <c r="G1700" s="91" t="s">
        <v>12872</v>
      </c>
      <c r="H1700" s="91" t="s">
        <v>12873</v>
      </c>
      <c r="I1700" s="91" t="s">
        <v>12874</v>
      </c>
      <c r="J1700" s="91" t="s">
        <v>12875</v>
      </c>
      <c r="K1700" s="91" t="s">
        <v>12876</v>
      </c>
      <c r="L1700" s="91" t="s">
        <v>12877</v>
      </c>
    </row>
    <row r="1701" spans="1:12" ht="12" customHeight="1" x14ac:dyDescent="0.3">
      <c r="A1701" s="307" t="s">
        <v>12878</v>
      </c>
      <c r="B1701" s="307"/>
      <c r="C1701" s="307"/>
      <c r="D1701" s="307" t="s">
        <v>12879</v>
      </c>
      <c r="E1701" s="307"/>
      <c r="F1701" s="307"/>
      <c r="G1701" s="91" t="s">
        <v>12880</v>
      </c>
      <c r="H1701" s="91" t="s">
        <v>12881</v>
      </c>
      <c r="I1701" s="91" t="s">
        <v>12882</v>
      </c>
      <c r="J1701" s="91" t="s">
        <v>12883</v>
      </c>
      <c r="K1701" s="91" t="s">
        <v>12884</v>
      </c>
      <c r="L1701" s="91" t="s">
        <v>12885</v>
      </c>
    </row>
    <row r="1702" spans="1:12" ht="12" customHeight="1" x14ac:dyDescent="0.3">
      <c r="A1702" s="307" t="s">
        <v>12886</v>
      </c>
      <c r="B1702" s="307"/>
      <c r="C1702" s="307"/>
      <c r="D1702" s="307" t="s">
        <v>12887</v>
      </c>
      <c r="E1702" s="307"/>
      <c r="F1702" s="307"/>
      <c r="G1702" s="91" t="s">
        <v>12887</v>
      </c>
      <c r="H1702" s="91" t="s">
        <v>12888</v>
      </c>
      <c r="I1702" s="91" t="s">
        <v>12889</v>
      </c>
      <c r="J1702" s="91" t="s">
        <v>10965</v>
      </c>
      <c r="K1702" s="91" t="s">
        <v>10964</v>
      </c>
      <c r="L1702" s="91" t="s">
        <v>12890</v>
      </c>
    </row>
    <row r="1703" spans="1:12" ht="12" customHeight="1" x14ac:dyDescent="0.3">
      <c r="A1703" s="307" t="s">
        <v>12891</v>
      </c>
      <c r="B1703" s="307"/>
      <c r="C1703" s="307"/>
      <c r="D1703" s="307" t="s">
        <v>12892</v>
      </c>
      <c r="E1703" s="307"/>
      <c r="F1703" s="307"/>
      <c r="G1703" s="91" t="s">
        <v>12892</v>
      </c>
      <c r="H1703" s="91" t="s">
        <v>1998</v>
      </c>
      <c r="I1703" s="91" t="s">
        <v>12893</v>
      </c>
      <c r="J1703" s="91" t="s">
        <v>12894</v>
      </c>
      <c r="K1703" s="91" t="s">
        <v>12895</v>
      </c>
      <c r="L1703" s="91" t="s">
        <v>12896</v>
      </c>
    </row>
    <row r="1704" spans="1:12" ht="12" customHeight="1" x14ac:dyDescent="0.3">
      <c r="A1704" s="307" t="s">
        <v>12897</v>
      </c>
      <c r="B1704" s="307"/>
      <c r="C1704" s="307"/>
      <c r="D1704" s="307" t="s">
        <v>7767</v>
      </c>
      <c r="E1704" s="307"/>
      <c r="F1704" s="307"/>
      <c r="G1704" s="91" t="s">
        <v>7767</v>
      </c>
      <c r="H1704" s="91" t="s">
        <v>5389</v>
      </c>
      <c r="I1704" s="91" t="s">
        <v>12898</v>
      </c>
      <c r="J1704" s="91" t="s">
        <v>12899</v>
      </c>
      <c r="K1704" s="91" t="s">
        <v>12900</v>
      </c>
      <c r="L1704" s="91" t="s">
        <v>12901</v>
      </c>
    </row>
    <row r="1705" spans="1:12" ht="12" customHeight="1" x14ac:dyDescent="0.3">
      <c r="A1705" s="307" t="s">
        <v>12902</v>
      </c>
      <c r="B1705" s="307"/>
      <c r="C1705" s="307"/>
      <c r="D1705" s="307" t="s">
        <v>12903</v>
      </c>
      <c r="E1705" s="307"/>
      <c r="F1705" s="307"/>
      <c r="G1705" s="91" t="s">
        <v>12903</v>
      </c>
      <c r="H1705" s="91" t="s">
        <v>12904</v>
      </c>
      <c r="I1705" s="91" t="s">
        <v>12905</v>
      </c>
      <c r="J1705" s="91" t="s">
        <v>12906</v>
      </c>
      <c r="K1705" s="91" t="s">
        <v>11026</v>
      </c>
      <c r="L1705" s="91" t="s">
        <v>12907</v>
      </c>
    </row>
    <row r="1706" spans="1:12" ht="12" customHeight="1" x14ac:dyDescent="0.3">
      <c r="A1706" s="307" t="s">
        <v>12908</v>
      </c>
      <c r="B1706" s="307"/>
      <c r="C1706" s="307"/>
      <c r="D1706" s="307" t="s">
        <v>12909</v>
      </c>
      <c r="E1706" s="307"/>
      <c r="F1706" s="307"/>
      <c r="G1706" s="91" t="s">
        <v>12909</v>
      </c>
      <c r="H1706" s="91" t="s">
        <v>12910</v>
      </c>
      <c r="I1706" s="91" t="s">
        <v>12911</v>
      </c>
      <c r="J1706" s="91" t="s">
        <v>12912</v>
      </c>
      <c r="K1706" s="91" t="s">
        <v>12913</v>
      </c>
      <c r="L1706" s="91" t="s">
        <v>12914</v>
      </c>
    </row>
    <row r="1707" spans="1:12" ht="12" customHeight="1" x14ac:dyDescent="0.3">
      <c r="A1707" s="307" t="s">
        <v>12915</v>
      </c>
      <c r="B1707" s="307"/>
      <c r="C1707" s="307"/>
      <c r="D1707" s="307" t="s">
        <v>12916</v>
      </c>
      <c r="E1707" s="307"/>
      <c r="F1707" s="307"/>
      <c r="G1707" s="91" t="s">
        <v>12916</v>
      </c>
      <c r="H1707" s="91" t="s">
        <v>8562</v>
      </c>
      <c r="I1707" s="91" t="s">
        <v>12917</v>
      </c>
      <c r="J1707" s="91" t="s">
        <v>12918</v>
      </c>
      <c r="K1707" s="91" t="s">
        <v>12919</v>
      </c>
      <c r="L1707" s="91" t="s">
        <v>12920</v>
      </c>
    </row>
    <row r="1708" spans="1:12" ht="12" customHeight="1" x14ac:dyDescent="0.3">
      <c r="A1708" s="307" t="s">
        <v>12921</v>
      </c>
      <c r="B1708" s="307"/>
      <c r="C1708" s="307"/>
      <c r="D1708" s="307" t="s">
        <v>12922</v>
      </c>
      <c r="E1708" s="307"/>
      <c r="F1708" s="307"/>
      <c r="G1708" s="91" t="s">
        <v>12922</v>
      </c>
      <c r="H1708" s="91" t="s">
        <v>12923</v>
      </c>
      <c r="I1708" s="91" t="s">
        <v>12924</v>
      </c>
      <c r="J1708" s="91" t="s">
        <v>12925</v>
      </c>
      <c r="K1708" s="91" t="s">
        <v>12922</v>
      </c>
      <c r="L1708" s="91" t="s">
        <v>12926</v>
      </c>
    </row>
    <row r="1709" spans="1:12" ht="12" customHeight="1" x14ac:dyDescent="0.3">
      <c r="A1709" s="307" t="s">
        <v>12927</v>
      </c>
      <c r="B1709" s="307"/>
      <c r="C1709" s="307"/>
      <c r="D1709" s="307" t="s">
        <v>12928</v>
      </c>
      <c r="E1709" s="307"/>
      <c r="F1709" s="307"/>
      <c r="G1709" s="91" t="s">
        <v>12928</v>
      </c>
      <c r="H1709" s="91" t="s">
        <v>12929</v>
      </c>
      <c r="I1709" s="91" t="s">
        <v>12930</v>
      </c>
      <c r="J1709" s="91" t="s">
        <v>8162</v>
      </c>
      <c r="K1709" s="91" t="s">
        <v>7501</v>
      </c>
      <c r="L1709" s="91" t="s">
        <v>12931</v>
      </c>
    </row>
    <row r="1710" spans="1:12" ht="12" customHeight="1" x14ac:dyDescent="0.3">
      <c r="A1710" s="307" t="s">
        <v>12932</v>
      </c>
      <c r="B1710" s="307"/>
      <c r="C1710" s="307"/>
      <c r="D1710" s="307" t="s">
        <v>12933</v>
      </c>
      <c r="E1710" s="307"/>
      <c r="F1710" s="307"/>
      <c r="G1710" s="91" t="s">
        <v>12933</v>
      </c>
      <c r="H1710" s="91" t="s">
        <v>7809</v>
      </c>
      <c r="I1710" s="91" t="s">
        <v>11006</v>
      </c>
      <c r="J1710" s="91" t="s">
        <v>12934</v>
      </c>
      <c r="K1710" s="91" t="s">
        <v>12935</v>
      </c>
      <c r="L1710" s="91" t="s">
        <v>12936</v>
      </c>
    </row>
    <row r="1711" spans="1:12" ht="12" customHeight="1" x14ac:dyDescent="0.3">
      <c r="A1711" s="307" t="s">
        <v>12937</v>
      </c>
      <c r="B1711" s="307"/>
      <c r="C1711" s="307"/>
      <c r="D1711" s="307" t="s">
        <v>12938</v>
      </c>
      <c r="E1711" s="307"/>
      <c r="F1711" s="307"/>
      <c r="G1711" s="91" t="s">
        <v>12938</v>
      </c>
      <c r="H1711" s="91" t="s">
        <v>12939</v>
      </c>
      <c r="I1711" s="91" t="s">
        <v>12940</v>
      </c>
      <c r="J1711" s="91" t="s">
        <v>12941</v>
      </c>
      <c r="K1711" s="91" t="s">
        <v>12942</v>
      </c>
      <c r="L1711" s="91" t="s">
        <v>12942</v>
      </c>
    </row>
    <row r="1712" spans="1:12" ht="12" customHeight="1" x14ac:dyDescent="0.3">
      <c r="A1712" s="307" t="s">
        <v>12943</v>
      </c>
      <c r="B1712" s="307"/>
      <c r="C1712" s="307"/>
      <c r="D1712" s="307" t="s">
        <v>12944</v>
      </c>
      <c r="E1712" s="307"/>
      <c r="F1712" s="307"/>
      <c r="G1712" s="91" t="s">
        <v>12944</v>
      </c>
      <c r="H1712" s="91" t="s">
        <v>12945</v>
      </c>
      <c r="I1712" s="91" t="s">
        <v>12944</v>
      </c>
      <c r="J1712" s="91" t="s">
        <v>12946</v>
      </c>
      <c r="K1712" s="91" t="s">
        <v>12947</v>
      </c>
      <c r="L1712" s="91" t="s">
        <v>1304</v>
      </c>
    </row>
    <row r="1713" spans="1:12" ht="12" customHeight="1" x14ac:dyDescent="0.3">
      <c r="A1713" s="307" t="s">
        <v>12948</v>
      </c>
      <c r="B1713" s="307"/>
      <c r="C1713" s="307"/>
      <c r="D1713" s="307" t="s">
        <v>5521</v>
      </c>
      <c r="E1713" s="307"/>
      <c r="F1713" s="307"/>
      <c r="G1713" s="91" t="s">
        <v>5521</v>
      </c>
      <c r="H1713" s="91" t="s">
        <v>12949</v>
      </c>
      <c r="I1713" s="91" t="s">
        <v>3155</v>
      </c>
      <c r="J1713" s="91" t="s">
        <v>11978</v>
      </c>
      <c r="K1713" s="91" t="s">
        <v>12950</v>
      </c>
      <c r="L1713" s="91" t="s">
        <v>12951</v>
      </c>
    </row>
    <row r="1714" spans="1:12" ht="12" customHeight="1" x14ac:dyDescent="0.3">
      <c r="A1714" s="307" t="s">
        <v>12952</v>
      </c>
      <c r="B1714" s="307"/>
      <c r="C1714" s="307"/>
      <c r="D1714" s="307" t="s">
        <v>2570</v>
      </c>
      <c r="E1714" s="307"/>
      <c r="F1714" s="307"/>
      <c r="G1714" s="91" t="s">
        <v>2570</v>
      </c>
      <c r="H1714" s="91" t="s">
        <v>2243</v>
      </c>
      <c r="I1714" s="91" t="s">
        <v>12953</v>
      </c>
      <c r="J1714" s="91" t="s">
        <v>12954</v>
      </c>
      <c r="K1714" s="91" t="s">
        <v>12955</v>
      </c>
      <c r="L1714" s="91" t="s">
        <v>12956</v>
      </c>
    </row>
    <row r="1715" spans="1:12" ht="12" customHeight="1" x14ac:dyDescent="0.3">
      <c r="A1715" s="307" t="s">
        <v>12957</v>
      </c>
      <c r="B1715" s="307"/>
      <c r="C1715" s="307"/>
      <c r="D1715" s="307" t="s">
        <v>12958</v>
      </c>
      <c r="E1715" s="307"/>
      <c r="F1715" s="307"/>
      <c r="G1715" s="91" t="s">
        <v>12958</v>
      </c>
      <c r="H1715" s="91" t="s">
        <v>12959</v>
      </c>
      <c r="I1715" s="91" t="s">
        <v>12960</v>
      </c>
      <c r="J1715" s="91" t="s">
        <v>12961</v>
      </c>
      <c r="K1715" s="91" t="s">
        <v>12962</v>
      </c>
      <c r="L1715" s="91" t="s">
        <v>12963</v>
      </c>
    </row>
    <row r="1716" spans="1:12" ht="12" customHeight="1" x14ac:dyDescent="0.3">
      <c r="A1716" s="307" t="s">
        <v>12964</v>
      </c>
      <c r="B1716" s="307"/>
      <c r="C1716" s="307"/>
      <c r="D1716" s="307" t="s">
        <v>12965</v>
      </c>
      <c r="E1716" s="307"/>
      <c r="F1716" s="307"/>
      <c r="G1716" s="91" t="s">
        <v>12965</v>
      </c>
      <c r="H1716" s="91" t="s">
        <v>12966</v>
      </c>
      <c r="I1716" s="91" t="s">
        <v>12967</v>
      </c>
      <c r="J1716" s="91" t="s">
        <v>12968</v>
      </c>
      <c r="K1716" s="91" t="s">
        <v>12969</v>
      </c>
      <c r="L1716" s="91" t="s">
        <v>12970</v>
      </c>
    </row>
    <row r="1717" spans="1:12" ht="12" customHeight="1" x14ac:dyDescent="0.3">
      <c r="A1717" s="307" t="s">
        <v>12971</v>
      </c>
      <c r="B1717" s="307"/>
      <c r="C1717" s="307"/>
      <c r="D1717" s="307" t="s">
        <v>12972</v>
      </c>
      <c r="E1717" s="307"/>
      <c r="F1717" s="307"/>
      <c r="G1717" s="91" t="s">
        <v>12972</v>
      </c>
      <c r="H1717" s="91" t="s">
        <v>12973</v>
      </c>
      <c r="I1717" s="91" t="s">
        <v>12974</v>
      </c>
      <c r="J1717" s="91" t="s">
        <v>12975</v>
      </c>
      <c r="K1717" s="91" t="s">
        <v>12673</v>
      </c>
      <c r="L1717" s="91" t="s">
        <v>12976</v>
      </c>
    </row>
    <row r="1718" spans="1:12" ht="12" customHeight="1" x14ac:dyDescent="0.3">
      <c r="A1718" s="307" t="s">
        <v>12977</v>
      </c>
      <c r="B1718" s="307"/>
      <c r="C1718" s="307"/>
      <c r="D1718" s="307" t="s">
        <v>12978</v>
      </c>
      <c r="E1718" s="307"/>
      <c r="F1718" s="307"/>
      <c r="G1718" s="91" t="s">
        <v>12979</v>
      </c>
      <c r="H1718" s="91" t="s">
        <v>12980</v>
      </c>
      <c r="I1718" s="91" t="s">
        <v>12860</v>
      </c>
      <c r="J1718" s="91" t="s">
        <v>12981</v>
      </c>
      <c r="K1718" s="91" t="s">
        <v>12982</v>
      </c>
      <c r="L1718" s="91" t="s">
        <v>12983</v>
      </c>
    </row>
    <row r="1719" spans="1:12" ht="12" customHeight="1" x14ac:dyDescent="0.3">
      <c r="A1719" s="307" t="s">
        <v>12984</v>
      </c>
      <c r="B1719" s="307"/>
      <c r="C1719" s="307"/>
      <c r="D1719" s="307" t="s">
        <v>12985</v>
      </c>
      <c r="E1719" s="307"/>
      <c r="F1719" s="307"/>
      <c r="G1719" s="91" t="s">
        <v>12985</v>
      </c>
      <c r="H1719" s="91" t="s">
        <v>12986</v>
      </c>
      <c r="I1719" s="91" t="s">
        <v>12987</v>
      </c>
      <c r="J1719" s="91" t="s">
        <v>12517</v>
      </c>
      <c r="K1719" s="91" t="s">
        <v>12988</v>
      </c>
      <c r="L1719" s="91" t="s">
        <v>12989</v>
      </c>
    </row>
    <row r="1720" spans="1:12" ht="12" customHeight="1" x14ac:dyDescent="0.3">
      <c r="A1720" s="307" t="s">
        <v>12990</v>
      </c>
      <c r="B1720" s="307"/>
      <c r="C1720" s="307"/>
      <c r="D1720" s="307" t="s">
        <v>12991</v>
      </c>
      <c r="E1720" s="307"/>
      <c r="F1720" s="307"/>
      <c r="G1720" s="91" t="s">
        <v>12991</v>
      </c>
      <c r="H1720" s="91" t="s">
        <v>7825</v>
      </c>
      <c r="I1720" s="91" t="s">
        <v>12992</v>
      </c>
      <c r="J1720" s="91" t="s">
        <v>12993</v>
      </c>
      <c r="K1720" s="91" t="s">
        <v>12994</v>
      </c>
      <c r="L1720" s="91" t="s">
        <v>12995</v>
      </c>
    </row>
    <row r="1721" spans="1:12" ht="12" customHeight="1" x14ac:dyDescent="0.3">
      <c r="A1721" s="307" t="s">
        <v>12996</v>
      </c>
      <c r="B1721" s="307"/>
      <c r="C1721" s="307"/>
      <c r="D1721" s="307" t="s">
        <v>12997</v>
      </c>
      <c r="E1721" s="307"/>
      <c r="F1721" s="307"/>
      <c r="G1721" s="91" t="s">
        <v>12998</v>
      </c>
      <c r="H1721" s="91" t="s">
        <v>12999</v>
      </c>
      <c r="I1721" s="91" t="s">
        <v>13000</v>
      </c>
      <c r="J1721" s="91" t="s">
        <v>13001</v>
      </c>
      <c r="K1721" s="91" t="s">
        <v>13002</v>
      </c>
      <c r="L1721" s="91" t="s">
        <v>13003</v>
      </c>
    </row>
    <row r="1722" spans="1:12" ht="12" customHeight="1" x14ac:dyDescent="0.3">
      <c r="A1722" s="307" t="s">
        <v>13004</v>
      </c>
      <c r="B1722" s="307"/>
      <c r="C1722" s="307"/>
      <c r="D1722" s="307" t="s">
        <v>5663</v>
      </c>
      <c r="E1722" s="307"/>
      <c r="F1722" s="307"/>
      <c r="G1722" s="91" t="s">
        <v>5663</v>
      </c>
      <c r="H1722" s="91" t="s">
        <v>13005</v>
      </c>
      <c r="I1722" s="91" t="s">
        <v>12119</v>
      </c>
      <c r="J1722" s="91" t="s">
        <v>11441</v>
      </c>
      <c r="K1722" s="91" t="s">
        <v>13006</v>
      </c>
      <c r="L1722" s="91" t="s">
        <v>13007</v>
      </c>
    </row>
    <row r="1723" spans="1:12" ht="12" customHeight="1" x14ac:dyDescent="0.3">
      <c r="A1723" s="307" t="s">
        <v>13008</v>
      </c>
      <c r="B1723" s="307"/>
      <c r="C1723" s="307"/>
      <c r="D1723" s="307" t="s">
        <v>13009</v>
      </c>
      <c r="E1723" s="307"/>
      <c r="F1723" s="307"/>
      <c r="G1723" s="91" t="s">
        <v>13009</v>
      </c>
      <c r="H1723" s="91" t="s">
        <v>13010</v>
      </c>
      <c r="I1723" s="91" t="s">
        <v>13011</v>
      </c>
      <c r="J1723" s="91" t="s">
        <v>13012</v>
      </c>
      <c r="K1723" s="91" t="s">
        <v>13013</v>
      </c>
      <c r="L1723" s="91" t="s">
        <v>13014</v>
      </c>
    </row>
    <row r="1724" spans="1:12" ht="12" customHeight="1" x14ac:dyDescent="0.3">
      <c r="A1724" s="307" t="s">
        <v>13015</v>
      </c>
      <c r="B1724" s="307"/>
      <c r="C1724" s="307"/>
      <c r="D1724" s="307" t="s">
        <v>13016</v>
      </c>
      <c r="E1724" s="307"/>
      <c r="F1724" s="307"/>
      <c r="G1724" s="91" t="s">
        <v>13016</v>
      </c>
      <c r="H1724" s="91" t="s">
        <v>13017</v>
      </c>
      <c r="I1724" s="91" t="s">
        <v>13018</v>
      </c>
      <c r="J1724" s="91" t="s">
        <v>13019</v>
      </c>
      <c r="K1724" s="91" t="s">
        <v>13020</v>
      </c>
      <c r="L1724" s="91" t="s">
        <v>13021</v>
      </c>
    </row>
    <row r="1725" spans="1:12" ht="12" customHeight="1" x14ac:dyDescent="0.3">
      <c r="A1725" s="307" t="s">
        <v>13022</v>
      </c>
      <c r="B1725" s="307"/>
      <c r="C1725" s="307"/>
      <c r="D1725" s="307" t="s">
        <v>13023</v>
      </c>
      <c r="E1725" s="307"/>
      <c r="F1725" s="307"/>
      <c r="G1725" s="91" t="s">
        <v>13023</v>
      </c>
      <c r="H1725" s="91" t="s">
        <v>13024</v>
      </c>
      <c r="I1725" s="91" t="s">
        <v>13025</v>
      </c>
      <c r="J1725" s="91" t="s">
        <v>12194</v>
      </c>
      <c r="K1725" s="91" t="s">
        <v>13026</v>
      </c>
      <c r="L1725" s="91" t="s">
        <v>13027</v>
      </c>
    </row>
    <row r="1726" spans="1:12" ht="12" customHeight="1" x14ac:dyDescent="0.3">
      <c r="A1726" s="307" t="s">
        <v>13028</v>
      </c>
      <c r="B1726" s="307"/>
      <c r="C1726" s="307"/>
      <c r="D1726" s="307" t="s">
        <v>2466</v>
      </c>
      <c r="E1726" s="307"/>
      <c r="F1726" s="307"/>
      <c r="G1726" s="91" t="s">
        <v>2466</v>
      </c>
      <c r="H1726" s="91" t="s">
        <v>13029</v>
      </c>
      <c r="I1726" s="91" t="s">
        <v>13030</v>
      </c>
      <c r="J1726" s="91" t="s">
        <v>13031</v>
      </c>
      <c r="K1726" s="91" t="s">
        <v>2460</v>
      </c>
      <c r="L1726" s="91" t="s">
        <v>13032</v>
      </c>
    </row>
    <row r="1727" spans="1:12" ht="12" customHeight="1" x14ac:dyDescent="0.3">
      <c r="A1727" s="307" t="s">
        <v>13033</v>
      </c>
      <c r="B1727" s="307"/>
      <c r="C1727" s="307"/>
      <c r="D1727" s="307" t="s">
        <v>13034</v>
      </c>
      <c r="E1727" s="307"/>
      <c r="F1727" s="307"/>
      <c r="G1727" s="91" t="s">
        <v>13034</v>
      </c>
      <c r="H1727" s="91" t="s">
        <v>5226</v>
      </c>
      <c r="I1727" s="91" t="s">
        <v>13035</v>
      </c>
      <c r="J1727" s="91" t="s">
        <v>13036</v>
      </c>
      <c r="K1727" s="91" t="s">
        <v>7708</v>
      </c>
      <c r="L1727" s="91" t="s">
        <v>13037</v>
      </c>
    </row>
    <row r="1728" spans="1:12" ht="12" customHeight="1" x14ac:dyDescent="0.3">
      <c r="A1728" s="307" t="s">
        <v>13038</v>
      </c>
      <c r="B1728" s="307"/>
      <c r="C1728" s="307"/>
      <c r="D1728" s="307" t="s">
        <v>13039</v>
      </c>
      <c r="E1728" s="307"/>
      <c r="F1728" s="307"/>
      <c r="G1728" s="91" t="s">
        <v>13039</v>
      </c>
      <c r="H1728" s="91" t="s">
        <v>13040</v>
      </c>
      <c r="I1728" s="91" t="s">
        <v>13041</v>
      </c>
      <c r="J1728" s="91" t="s">
        <v>13042</v>
      </c>
      <c r="K1728" s="91" t="s">
        <v>13043</v>
      </c>
      <c r="L1728" s="91" t="s">
        <v>5388</v>
      </c>
    </row>
    <row r="1729" spans="1:12" ht="12" customHeight="1" x14ac:dyDescent="0.3">
      <c r="A1729" s="307" t="s">
        <v>13044</v>
      </c>
      <c r="B1729" s="307"/>
      <c r="C1729" s="307"/>
      <c r="D1729" s="307" t="s">
        <v>13045</v>
      </c>
      <c r="E1729" s="307"/>
      <c r="F1729" s="307"/>
      <c r="G1729" s="91" t="s">
        <v>13045</v>
      </c>
      <c r="H1729" s="91" t="s">
        <v>13046</v>
      </c>
      <c r="I1729" s="91" t="s">
        <v>13047</v>
      </c>
      <c r="J1729" s="91" t="s">
        <v>2501</v>
      </c>
      <c r="K1729" s="91" t="s">
        <v>13048</v>
      </c>
      <c r="L1729" s="91" t="s">
        <v>3202</v>
      </c>
    </row>
    <row r="1730" spans="1:12" ht="12" customHeight="1" x14ac:dyDescent="0.3">
      <c r="A1730" s="307" t="s">
        <v>13049</v>
      </c>
      <c r="B1730" s="307"/>
      <c r="C1730" s="307"/>
      <c r="D1730" s="307" t="s">
        <v>13050</v>
      </c>
      <c r="E1730" s="307"/>
      <c r="F1730" s="307"/>
      <c r="G1730" s="91" t="s">
        <v>13050</v>
      </c>
      <c r="H1730" s="91" t="s">
        <v>13051</v>
      </c>
      <c r="I1730" s="91" t="s">
        <v>13052</v>
      </c>
      <c r="J1730" s="91" t="s">
        <v>13053</v>
      </c>
      <c r="K1730" s="91" t="s">
        <v>13054</v>
      </c>
      <c r="L1730" s="91" t="s">
        <v>13055</v>
      </c>
    </row>
    <row r="1731" spans="1:12" ht="12" customHeight="1" x14ac:dyDescent="0.3">
      <c r="A1731" s="307" t="s">
        <v>13056</v>
      </c>
      <c r="B1731" s="307"/>
      <c r="C1731" s="307"/>
      <c r="D1731" s="307" t="s">
        <v>13057</v>
      </c>
      <c r="E1731" s="307"/>
      <c r="F1731" s="307"/>
      <c r="G1731" s="91" t="s">
        <v>13057</v>
      </c>
      <c r="H1731" s="91" t="s">
        <v>13058</v>
      </c>
      <c r="I1731" s="91" t="s">
        <v>5999</v>
      </c>
      <c r="J1731" s="91" t="s">
        <v>13059</v>
      </c>
      <c r="K1731" s="91" t="s">
        <v>12260</v>
      </c>
      <c r="L1731" s="91" t="s">
        <v>13060</v>
      </c>
    </row>
    <row r="1732" spans="1:12" ht="12" customHeight="1" x14ac:dyDescent="0.3">
      <c r="A1732" s="307" t="s">
        <v>13061</v>
      </c>
      <c r="B1732" s="307"/>
      <c r="C1732" s="307"/>
      <c r="D1732" s="307" t="s">
        <v>13062</v>
      </c>
      <c r="E1732" s="307"/>
      <c r="F1732" s="307"/>
      <c r="G1732" s="91" t="s">
        <v>13062</v>
      </c>
      <c r="H1732" s="91" t="s">
        <v>12683</v>
      </c>
      <c r="I1732" s="91" t="s">
        <v>13063</v>
      </c>
      <c r="J1732" s="91" t="s">
        <v>13064</v>
      </c>
      <c r="K1732" s="91" t="s">
        <v>13065</v>
      </c>
      <c r="L1732" s="91" t="s">
        <v>13066</v>
      </c>
    </row>
    <row r="1733" spans="1:12" ht="12" customHeight="1" x14ac:dyDescent="0.3">
      <c r="A1733" s="307" t="s">
        <v>13067</v>
      </c>
      <c r="B1733" s="307"/>
      <c r="C1733" s="307"/>
      <c r="D1733" s="307" t="s">
        <v>13068</v>
      </c>
      <c r="E1733" s="307"/>
      <c r="F1733" s="307"/>
      <c r="G1733" s="91" t="s">
        <v>13068</v>
      </c>
      <c r="H1733" s="91" t="s">
        <v>13069</v>
      </c>
      <c r="I1733" s="91" t="s">
        <v>13070</v>
      </c>
      <c r="J1733" s="91" t="s">
        <v>13071</v>
      </c>
      <c r="K1733" s="91" t="s">
        <v>13072</v>
      </c>
      <c r="L1733" s="91" t="s">
        <v>13073</v>
      </c>
    </row>
    <row r="1734" spans="1:12" ht="12" customHeight="1" x14ac:dyDescent="0.3">
      <c r="A1734" s="307" t="s">
        <v>13074</v>
      </c>
      <c r="B1734" s="307"/>
      <c r="C1734" s="307"/>
      <c r="D1734" s="307" t="s">
        <v>13075</v>
      </c>
      <c r="E1734" s="307"/>
      <c r="F1734" s="307"/>
      <c r="G1734" s="91" t="s">
        <v>13075</v>
      </c>
      <c r="H1734" s="91" t="s">
        <v>2084</v>
      </c>
      <c r="I1734" s="91" t="s">
        <v>11761</v>
      </c>
      <c r="J1734" s="91" t="s">
        <v>13076</v>
      </c>
      <c r="K1734" s="91" t="s">
        <v>13077</v>
      </c>
      <c r="L1734" s="91" t="s">
        <v>13078</v>
      </c>
    </row>
    <row r="1735" spans="1:12" ht="12" customHeight="1" x14ac:dyDescent="0.3">
      <c r="A1735" s="307" t="s">
        <v>13079</v>
      </c>
      <c r="B1735" s="307"/>
      <c r="C1735" s="307"/>
      <c r="D1735" s="307" t="s">
        <v>13080</v>
      </c>
      <c r="E1735" s="307"/>
      <c r="F1735" s="307"/>
      <c r="G1735" s="91" t="s">
        <v>13081</v>
      </c>
      <c r="H1735" s="91" t="s">
        <v>8273</v>
      </c>
      <c r="I1735" s="91" t="s">
        <v>13082</v>
      </c>
      <c r="J1735" s="91" t="s">
        <v>13083</v>
      </c>
      <c r="K1735" s="91" t="s">
        <v>13084</v>
      </c>
      <c r="L1735" s="91" t="s">
        <v>13085</v>
      </c>
    </row>
    <row r="1736" spans="1:12" ht="12" customHeight="1" x14ac:dyDescent="0.3">
      <c r="A1736" s="307" t="s">
        <v>13086</v>
      </c>
      <c r="B1736" s="307"/>
      <c r="C1736" s="307"/>
      <c r="D1736" s="307" t="s">
        <v>5034</v>
      </c>
      <c r="E1736" s="307"/>
      <c r="F1736" s="307"/>
      <c r="G1736" s="91" t="s">
        <v>5034</v>
      </c>
      <c r="H1736" s="91" t="s">
        <v>13087</v>
      </c>
      <c r="I1736" s="91" t="s">
        <v>8538</v>
      </c>
      <c r="J1736" s="91" t="s">
        <v>8528</v>
      </c>
      <c r="K1736" s="91" t="s">
        <v>13088</v>
      </c>
      <c r="L1736" s="91" t="s">
        <v>13089</v>
      </c>
    </row>
    <row r="1737" spans="1:12" ht="12" customHeight="1" x14ac:dyDescent="0.3">
      <c r="A1737" s="307" t="s">
        <v>13090</v>
      </c>
      <c r="B1737" s="307"/>
      <c r="C1737" s="307"/>
      <c r="D1737" s="307" t="s">
        <v>13091</v>
      </c>
      <c r="E1737" s="307"/>
      <c r="F1737" s="307"/>
      <c r="G1737" s="91" t="s">
        <v>13091</v>
      </c>
      <c r="H1737" s="91" t="s">
        <v>13092</v>
      </c>
      <c r="I1737" s="91" t="s">
        <v>13093</v>
      </c>
      <c r="J1737" s="91" t="s">
        <v>13094</v>
      </c>
      <c r="K1737" s="91" t="s">
        <v>13095</v>
      </c>
      <c r="L1737" s="91" t="s">
        <v>13096</v>
      </c>
    </row>
    <row r="1738" spans="1:12" ht="12" customHeight="1" x14ac:dyDescent="0.3">
      <c r="A1738" s="307" t="s">
        <v>13097</v>
      </c>
      <c r="B1738" s="307"/>
      <c r="C1738" s="307"/>
      <c r="D1738" s="307" t="s">
        <v>13098</v>
      </c>
      <c r="E1738" s="307"/>
      <c r="F1738" s="307"/>
      <c r="G1738" s="91" t="s">
        <v>13098</v>
      </c>
      <c r="H1738" s="91" t="s">
        <v>13099</v>
      </c>
      <c r="I1738" s="91" t="s">
        <v>13100</v>
      </c>
      <c r="J1738" s="91" t="s">
        <v>13101</v>
      </c>
      <c r="K1738" s="91" t="s">
        <v>13102</v>
      </c>
      <c r="L1738" s="91" t="s">
        <v>13103</v>
      </c>
    </row>
    <row r="1739" spans="1:12" ht="12" customHeight="1" x14ac:dyDescent="0.3">
      <c r="A1739" s="307" t="s">
        <v>13104</v>
      </c>
      <c r="B1739" s="307"/>
      <c r="C1739" s="307"/>
      <c r="D1739" s="307" t="s">
        <v>13105</v>
      </c>
      <c r="E1739" s="307"/>
      <c r="F1739" s="307"/>
      <c r="G1739" s="91" t="s">
        <v>13105</v>
      </c>
      <c r="H1739" s="91" t="s">
        <v>13106</v>
      </c>
      <c r="I1739" s="91" t="s">
        <v>13107</v>
      </c>
      <c r="J1739" s="91" t="s">
        <v>13108</v>
      </c>
      <c r="K1739" s="91" t="s">
        <v>13109</v>
      </c>
      <c r="L1739" s="91" t="s">
        <v>13110</v>
      </c>
    </row>
    <row r="1740" spans="1:12" ht="12" customHeight="1" x14ac:dyDescent="0.3">
      <c r="A1740" s="307" t="s">
        <v>13111</v>
      </c>
      <c r="B1740" s="307"/>
      <c r="C1740" s="307"/>
      <c r="D1740" s="307" t="s">
        <v>13112</v>
      </c>
      <c r="E1740" s="307"/>
      <c r="F1740" s="307"/>
      <c r="G1740" s="91" t="s">
        <v>13112</v>
      </c>
      <c r="H1740" s="91" t="s">
        <v>13113</v>
      </c>
      <c r="I1740" s="91" t="s">
        <v>13114</v>
      </c>
      <c r="J1740" s="91" t="s">
        <v>2658</v>
      </c>
      <c r="K1740" s="91" t="s">
        <v>13115</v>
      </c>
      <c r="L1740" s="91" t="s">
        <v>13116</v>
      </c>
    </row>
    <row r="1741" spans="1:12" ht="12" customHeight="1" x14ac:dyDescent="0.3">
      <c r="A1741" s="307" t="s">
        <v>13117</v>
      </c>
      <c r="B1741" s="307"/>
      <c r="C1741" s="307"/>
      <c r="D1741" s="307" t="s">
        <v>3390</v>
      </c>
      <c r="E1741" s="307"/>
      <c r="F1741" s="307"/>
      <c r="G1741" s="91" t="s">
        <v>3390</v>
      </c>
      <c r="H1741" s="91" t="s">
        <v>13118</v>
      </c>
      <c r="I1741" s="91" t="s">
        <v>12683</v>
      </c>
      <c r="J1741" s="91" t="s">
        <v>6208</v>
      </c>
      <c r="K1741" s="91" t="s">
        <v>9460</v>
      </c>
      <c r="L1741" s="91" t="s">
        <v>13119</v>
      </c>
    </row>
    <row r="1742" spans="1:12" ht="12" customHeight="1" x14ac:dyDescent="0.3">
      <c r="A1742" s="307" t="s">
        <v>13120</v>
      </c>
      <c r="B1742" s="307"/>
      <c r="C1742" s="307"/>
      <c r="D1742" s="307" t="s">
        <v>13121</v>
      </c>
      <c r="E1742" s="307"/>
      <c r="F1742" s="307"/>
      <c r="G1742" s="91" t="s">
        <v>13121</v>
      </c>
      <c r="H1742" s="91" t="s">
        <v>13122</v>
      </c>
      <c r="I1742" s="91" t="s">
        <v>1841</v>
      </c>
      <c r="J1742" s="91" t="s">
        <v>13123</v>
      </c>
      <c r="K1742" s="91" t="s">
        <v>8055</v>
      </c>
      <c r="L1742" s="91" t="s">
        <v>13124</v>
      </c>
    </row>
    <row r="1743" spans="1:12" ht="12" customHeight="1" x14ac:dyDescent="0.3">
      <c r="A1743" s="307" t="s">
        <v>13125</v>
      </c>
      <c r="B1743" s="307"/>
      <c r="C1743" s="307"/>
      <c r="D1743" s="307" t="s">
        <v>13126</v>
      </c>
      <c r="E1743" s="307"/>
      <c r="F1743" s="307"/>
      <c r="G1743" s="91" t="s">
        <v>13126</v>
      </c>
      <c r="H1743" s="91" t="s">
        <v>13127</v>
      </c>
      <c r="I1743" s="91" t="s">
        <v>13128</v>
      </c>
      <c r="J1743" s="91" t="s">
        <v>13129</v>
      </c>
      <c r="K1743" s="91" t="s">
        <v>13130</v>
      </c>
      <c r="L1743" s="91" t="s">
        <v>13131</v>
      </c>
    </row>
    <row r="1744" spans="1:12" ht="12" customHeight="1" x14ac:dyDescent="0.3">
      <c r="A1744" s="307" t="s">
        <v>13132</v>
      </c>
      <c r="B1744" s="307"/>
      <c r="C1744" s="307"/>
      <c r="D1744" s="307" t="s">
        <v>4866</v>
      </c>
      <c r="E1744" s="307"/>
      <c r="F1744" s="307"/>
      <c r="G1744" s="91" t="s">
        <v>4866</v>
      </c>
      <c r="H1744" s="91" t="s">
        <v>6730</v>
      </c>
      <c r="I1744" s="91" t="s">
        <v>13133</v>
      </c>
      <c r="J1744" s="91" t="s">
        <v>8094</v>
      </c>
      <c r="K1744" s="91" t="s">
        <v>6731</v>
      </c>
      <c r="L1744" s="91" t="s">
        <v>13134</v>
      </c>
    </row>
    <row r="1745" spans="1:12" ht="12" customHeight="1" x14ac:dyDescent="0.3">
      <c r="A1745" s="307" t="s">
        <v>13135</v>
      </c>
      <c r="B1745" s="307"/>
      <c r="C1745" s="307"/>
      <c r="D1745" s="307" t="s">
        <v>13136</v>
      </c>
      <c r="E1745" s="307"/>
      <c r="F1745" s="307"/>
      <c r="G1745" s="91" t="s">
        <v>13136</v>
      </c>
      <c r="H1745" s="91" t="s">
        <v>13137</v>
      </c>
      <c r="I1745" s="91" t="s">
        <v>13138</v>
      </c>
      <c r="J1745" s="91" t="s">
        <v>13139</v>
      </c>
      <c r="K1745" s="91" t="s">
        <v>13140</v>
      </c>
      <c r="L1745" s="91" t="s">
        <v>13141</v>
      </c>
    </row>
    <row r="1746" spans="1:12" ht="12" customHeight="1" x14ac:dyDescent="0.3">
      <c r="A1746" s="307" t="s">
        <v>13142</v>
      </c>
      <c r="B1746" s="307"/>
      <c r="C1746" s="307"/>
      <c r="D1746" s="307" t="s">
        <v>2034</v>
      </c>
      <c r="E1746" s="307"/>
      <c r="F1746" s="307"/>
      <c r="G1746" s="91" t="s">
        <v>2034</v>
      </c>
      <c r="H1746" s="91" t="s">
        <v>1297</v>
      </c>
      <c r="I1746" s="91" t="s">
        <v>13143</v>
      </c>
      <c r="J1746" s="91" t="s">
        <v>13144</v>
      </c>
      <c r="K1746" s="91" t="s">
        <v>13145</v>
      </c>
      <c r="L1746" s="91" t="s">
        <v>13146</v>
      </c>
    </row>
    <row r="1747" spans="1:12" ht="12" customHeight="1" x14ac:dyDescent="0.3">
      <c r="A1747" s="307" t="s">
        <v>13147</v>
      </c>
      <c r="B1747" s="307"/>
      <c r="C1747" s="307"/>
      <c r="D1747" s="307" t="s">
        <v>13148</v>
      </c>
      <c r="E1747" s="307"/>
      <c r="F1747" s="307"/>
      <c r="G1747" s="91" t="s">
        <v>13148</v>
      </c>
      <c r="H1747" s="91" t="s">
        <v>8100</v>
      </c>
      <c r="I1747" s="91" t="s">
        <v>5863</v>
      </c>
      <c r="J1747" s="91" t="s">
        <v>11712</v>
      </c>
      <c r="K1747" s="91" t="s">
        <v>13149</v>
      </c>
      <c r="L1747" s="91" t="s">
        <v>2007</v>
      </c>
    </row>
    <row r="1748" spans="1:12" ht="12" customHeight="1" x14ac:dyDescent="0.3">
      <c r="A1748" s="307" t="s">
        <v>13150</v>
      </c>
      <c r="B1748" s="307"/>
      <c r="C1748" s="307"/>
      <c r="D1748" s="307" t="s">
        <v>13151</v>
      </c>
      <c r="E1748" s="307"/>
      <c r="F1748" s="307"/>
      <c r="G1748" s="91" t="s">
        <v>13151</v>
      </c>
      <c r="H1748" s="91" t="s">
        <v>13152</v>
      </c>
      <c r="I1748" s="91" t="s">
        <v>13153</v>
      </c>
      <c r="J1748" s="91" t="s">
        <v>13154</v>
      </c>
      <c r="K1748" s="91" t="s">
        <v>13155</v>
      </c>
      <c r="L1748" s="91" t="s">
        <v>13156</v>
      </c>
    </row>
    <row r="1749" spans="1:12" ht="12" customHeight="1" x14ac:dyDescent="0.3">
      <c r="A1749" s="307" t="s">
        <v>13157</v>
      </c>
      <c r="B1749" s="307"/>
      <c r="C1749" s="307"/>
      <c r="D1749" s="307" t="s">
        <v>13158</v>
      </c>
      <c r="E1749" s="307"/>
      <c r="F1749" s="307"/>
      <c r="G1749" s="91" t="s">
        <v>13158</v>
      </c>
      <c r="H1749" s="91" t="s">
        <v>13159</v>
      </c>
      <c r="I1749" s="91" t="s">
        <v>9222</v>
      </c>
      <c r="J1749" s="91" t="s">
        <v>13160</v>
      </c>
      <c r="K1749" s="91" t="s">
        <v>2093</v>
      </c>
      <c r="L1749" s="91" t="s">
        <v>13161</v>
      </c>
    </row>
    <row r="1750" spans="1:12" ht="12" customHeight="1" x14ac:dyDescent="0.3">
      <c r="A1750" s="307" t="s">
        <v>13162</v>
      </c>
      <c r="B1750" s="307"/>
      <c r="C1750" s="307"/>
      <c r="D1750" s="307" t="s">
        <v>10314</v>
      </c>
      <c r="E1750" s="307"/>
      <c r="F1750" s="307"/>
      <c r="G1750" s="91" t="s">
        <v>10314</v>
      </c>
      <c r="H1750" s="91" t="s">
        <v>4705</v>
      </c>
      <c r="I1750" s="91" t="s">
        <v>13163</v>
      </c>
      <c r="J1750" s="91" t="s">
        <v>13164</v>
      </c>
      <c r="K1750" s="91" t="s">
        <v>13165</v>
      </c>
      <c r="L1750" s="91" t="s">
        <v>13166</v>
      </c>
    </row>
    <row r="1751" spans="1:12" ht="12" customHeight="1" x14ac:dyDescent="0.3">
      <c r="A1751" s="307" t="s">
        <v>13167</v>
      </c>
      <c r="B1751" s="307"/>
      <c r="C1751" s="307"/>
      <c r="D1751" s="307" t="s">
        <v>13168</v>
      </c>
      <c r="E1751" s="307"/>
      <c r="F1751" s="307"/>
      <c r="G1751" s="91" t="s">
        <v>13168</v>
      </c>
      <c r="H1751" s="91" t="s">
        <v>13169</v>
      </c>
      <c r="I1751" s="91" t="s">
        <v>13170</v>
      </c>
      <c r="J1751" s="91" t="s">
        <v>13171</v>
      </c>
      <c r="K1751" s="91" t="s">
        <v>13172</v>
      </c>
      <c r="L1751" s="91" t="s">
        <v>12582</v>
      </c>
    </row>
    <row r="1752" spans="1:12" ht="12" customHeight="1" x14ac:dyDescent="0.3">
      <c r="A1752" s="307" t="s">
        <v>13173</v>
      </c>
      <c r="B1752" s="307"/>
      <c r="C1752" s="307"/>
      <c r="D1752" s="307" t="s">
        <v>13174</v>
      </c>
      <c r="E1752" s="307"/>
      <c r="F1752" s="307"/>
      <c r="G1752" s="91" t="s">
        <v>13174</v>
      </c>
      <c r="H1752" s="91" t="s">
        <v>12945</v>
      </c>
      <c r="I1752" s="91" t="s">
        <v>3322</v>
      </c>
      <c r="J1752" s="91" t="s">
        <v>13175</v>
      </c>
      <c r="K1752" s="91" t="s">
        <v>13176</v>
      </c>
      <c r="L1752" s="91" t="s">
        <v>13177</v>
      </c>
    </row>
    <row r="1753" spans="1:12" ht="12" customHeight="1" x14ac:dyDescent="0.3">
      <c r="A1753" s="307" t="s">
        <v>13178</v>
      </c>
      <c r="B1753" s="307"/>
      <c r="C1753" s="307"/>
      <c r="D1753" s="307" t="s">
        <v>13179</v>
      </c>
      <c r="E1753" s="307"/>
      <c r="F1753" s="307"/>
      <c r="G1753" s="91" t="s">
        <v>13179</v>
      </c>
      <c r="H1753" s="91" t="s">
        <v>8396</v>
      </c>
      <c r="I1753" s="91" t="s">
        <v>13180</v>
      </c>
      <c r="J1753" s="91" t="s">
        <v>5703</v>
      </c>
      <c r="K1753" s="91" t="s">
        <v>13181</v>
      </c>
      <c r="L1753" s="91" t="s">
        <v>13182</v>
      </c>
    </row>
    <row r="1754" spans="1:12" ht="12" customHeight="1" x14ac:dyDescent="0.3">
      <c r="A1754" s="307" t="s">
        <v>13183</v>
      </c>
      <c r="B1754" s="307"/>
      <c r="C1754" s="307"/>
      <c r="D1754" s="307" t="s">
        <v>13184</v>
      </c>
      <c r="E1754" s="307"/>
      <c r="F1754" s="307"/>
      <c r="G1754" s="91" t="s">
        <v>13184</v>
      </c>
      <c r="H1754" s="91" t="s">
        <v>13185</v>
      </c>
      <c r="I1754" s="91" t="s">
        <v>13186</v>
      </c>
      <c r="J1754" s="91" t="s">
        <v>13187</v>
      </c>
      <c r="K1754" s="91" t="s">
        <v>13188</v>
      </c>
      <c r="L1754" s="91" t="s">
        <v>13189</v>
      </c>
    </row>
    <row r="1755" spans="1:12" ht="12" customHeight="1" x14ac:dyDescent="0.3">
      <c r="A1755" s="307" t="s">
        <v>13190</v>
      </c>
      <c r="B1755" s="307"/>
      <c r="C1755" s="307"/>
      <c r="D1755" s="307" t="s">
        <v>13191</v>
      </c>
      <c r="E1755" s="307"/>
      <c r="F1755" s="307"/>
      <c r="G1755" s="91" t="s">
        <v>13191</v>
      </c>
      <c r="H1755" s="91" t="s">
        <v>13192</v>
      </c>
      <c r="I1755" s="91" t="s">
        <v>13193</v>
      </c>
      <c r="J1755" s="91" t="s">
        <v>13194</v>
      </c>
      <c r="K1755" s="91" t="s">
        <v>13195</v>
      </c>
      <c r="L1755" s="91" t="s">
        <v>13196</v>
      </c>
    </row>
    <row r="1756" spans="1:12" ht="12" customHeight="1" x14ac:dyDescent="0.3">
      <c r="A1756" s="307" t="s">
        <v>13197</v>
      </c>
      <c r="B1756" s="307"/>
      <c r="C1756" s="307"/>
      <c r="D1756" s="307" t="s">
        <v>13198</v>
      </c>
      <c r="E1756" s="307"/>
      <c r="F1756" s="307"/>
      <c r="G1756" s="91" t="s">
        <v>13198</v>
      </c>
      <c r="H1756" s="91" t="s">
        <v>13199</v>
      </c>
      <c r="I1756" s="91" t="s">
        <v>13200</v>
      </c>
      <c r="J1756" s="91" t="s">
        <v>13201</v>
      </c>
      <c r="K1756" s="91" t="s">
        <v>13202</v>
      </c>
      <c r="L1756" s="91" t="s">
        <v>6724</v>
      </c>
    </row>
    <row r="1757" spans="1:12" ht="12" customHeight="1" x14ac:dyDescent="0.3">
      <c r="A1757" s="307" t="s">
        <v>13203</v>
      </c>
      <c r="B1757" s="307"/>
      <c r="C1757" s="307"/>
      <c r="D1757" s="307" t="s">
        <v>13204</v>
      </c>
      <c r="E1757" s="307"/>
      <c r="F1757" s="307"/>
      <c r="G1757" s="91" t="s">
        <v>13205</v>
      </c>
      <c r="H1757" s="91" t="s">
        <v>13206</v>
      </c>
      <c r="I1757" s="91" t="s">
        <v>13207</v>
      </c>
      <c r="J1757" s="91" t="s">
        <v>13208</v>
      </c>
      <c r="K1757" s="91" t="s">
        <v>13209</v>
      </c>
      <c r="L1757" s="91" t="s">
        <v>13210</v>
      </c>
    </row>
    <row r="1758" spans="1:12" ht="12" customHeight="1" x14ac:dyDescent="0.3">
      <c r="A1758" s="307" t="s">
        <v>13211</v>
      </c>
      <c r="B1758" s="307"/>
      <c r="C1758" s="307"/>
      <c r="D1758" s="307" t="s">
        <v>13212</v>
      </c>
      <c r="E1758" s="307"/>
      <c r="F1758" s="307"/>
      <c r="G1758" s="91" t="s">
        <v>13213</v>
      </c>
      <c r="H1758" s="91" t="s">
        <v>12672</v>
      </c>
      <c r="I1758" s="91" t="s">
        <v>12976</v>
      </c>
      <c r="J1758" s="91" t="s">
        <v>12972</v>
      </c>
      <c r="K1758" s="91" t="s">
        <v>13214</v>
      </c>
      <c r="L1758" s="91" t="s">
        <v>13215</v>
      </c>
    </row>
    <row r="1759" spans="1:12" ht="12" customHeight="1" x14ac:dyDescent="0.3">
      <c r="A1759" s="307" t="s">
        <v>13216</v>
      </c>
      <c r="B1759" s="307"/>
      <c r="C1759" s="307"/>
      <c r="D1759" s="307" t="s">
        <v>13217</v>
      </c>
      <c r="E1759" s="307"/>
      <c r="F1759" s="307"/>
      <c r="G1759" s="91" t="s">
        <v>13217</v>
      </c>
      <c r="H1759" s="91" t="s">
        <v>13218</v>
      </c>
      <c r="I1759" s="91" t="s">
        <v>13219</v>
      </c>
      <c r="J1759" s="91" t="s">
        <v>13220</v>
      </c>
      <c r="K1759" s="91" t="s">
        <v>13221</v>
      </c>
      <c r="L1759" s="91" t="s">
        <v>13222</v>
      </c>
    </row>
    <row r="1760" spans="1:12" ht="12" customHeight="1" x14ac:dyDescent="0.3">
      <c r="A1760" s="307" t="s">
        <v>13223</v>
      </c>
      <c r="B1760" s="307"/>
      <c r="C1760" s="307"/>
      <c r="D1760" s="307" t="s">
        <v>13224</v>
      </c>
      <c r="E1760" s="307"/>
      <c r="F1760" s="307"/>
      <c r="G1760" s="91" t="s">
        <v>13225</v>
      </c>
      <c r="H1760" s="91" t="s">
        <v>13226</v>
      </c>
      <c r="I1760" s="91" t="s">
        <v>13227</v>
      </c>
      <c r="J1760" s="91" t="s">
        <v>13228</v>
      </c>
      <c r="K1760" s="91" t="s">
        <v>13229</v>
      </c>
      <c r="L1760" s="91" t="s">
        <v>13230</v>
      </c>
    </row>
    <row r="1761" spans="1:12" ht="12" customHeight="1" x14ac:dyDescent="0.3">
      <c r="A1761" s="307" t="s">
        <v>13231</v>
      </c>
      <c r="B1761" s="307"/>
      <c r="C1761" s="307"/>
      <c r="D1761" s="307" t="s">
        <v>13232</v>
      </c>
      <c r="E1761" s="307"/>
      <c r="F1761" s="307"/>
      <c r="G1761" s="91" t="s">
        <v>13232</v>
      </c>
      <c r="H1761" s="91" t="s">
        <v>8278</v>
      </c>
      <c r="I1761" s="91" t="s">
        <v>13233</v>
      </c>
      <c r="J1761" s="91" t="s">
        <v>13234</v>
      </c>
      <c r="K1761" s="91" t="s">
        <v>4868</v>
      </c>
      <c r="L1761" s="91" t="s">
        <v>13235</v>
      </c>
    </row>
    <row r="1762" spans="1:12" ht="12" customHeight="1" x14ac:dyDescent="0.3">
      <c r="A1762" s="307" t="s">
        <v>13236</v>
      </c>
      <c r="B1762" s="307"/>
      <c r="C1762" s="307"/>
      <c r="D1762" s="307" t="s">
        <v>13237</v>
      </c>
      <c r="E1762" s="307"/>
      <c r="F1762" s="307"/>
      <c r="G1762" s="91" t="s">
        <v>13237</v>
      </c>
      <c r="H1762" s="91" t="s">
        <v>13238</v>
      </c>
      <c r="I1762" s="91" t="s">
        <v>10495</v>
      </c>
      <c r="J1762" s="91" t="s">
        <v>13239</v>
      </c>
      <c r="K1762" s="91" t="s">
        <v>13240</v>
      </c>
      <c r="L1762" s="91" t="s">
        <v>10564</v>
      </c>
    </row>
    <row r="1763" spans="1:12" ht="12" customHeight="1" x14ac:dyDescent="0.3">
      <c r="A1763" s="307" t="s">
        <v>13241</v>
      </c>
      <c r="B1763" s="307"/>
      <c r="C1763" s="307"/>
      <c r="D1763" s="307" t="s">
        <v>13242</v>
      </c>
      <c r="E1763" s="307"/>
      <c r="F1763" s="307"/>
      <c r="G1763" s="91" t="s">
        <v>13242</v>
      </c>
      <c r="H1763" s="91" t="s">
        <v>13243</v>
      </c>
      <c r="I1763" s="91" t="s">
        <v>13244</v>
      </c>
      <c r="J1763" s="91" t="s">
        <v>13245</v>
      </c>
      <c r="K1763" s="91" t="s">
        <v>13246</v>
      </c>
      <c r="L1763" s="91" t="s">
        <v>13247</v>
      </c>
    </row>
    <row r="1764" spans="1:12" ht="12" customHeight="1" x14ac:dyDescent="0.3">
      <c r="A1764" s="307" t="s">
        <v>13248</v>
      </c>
      <c r="B1764" s="307"/>
      <c r="C1764" s="307"/>
      <c r="D1764" s="307" t="s">
        <v>13249</v>
      </c>
      <c r="E1764" s="307"/>
      <c r="F1764" s="307"/>
      <c r="G1764" s="91" t="s">
        <v>13249</v>
      </c>
      <c r="H1764" s="91" t="s">
        <v>13250</v>
      </c>
      <c r="I1764" s="91" t="s">
        <v>13251</v>
      </c>
      <c r="J1764" s="91" t="s">
        <v>13252</v>
      </c>
      <c r="K1764" s="91" t="s">
        <v>13253</v>
      </c>
      <c r="L1764" s="91" t="s">
        <v>13023</v>
      </c>
    </row>
    <row r="1765" spans="1:12" ht="12" customHeight="1" x14ac:dyDescent="0.3">
      <c r="A1765" s="307" t="s">
        <v>13254</v>
      </c>
      <c r="B1765" s="307"/>
      <c r="C1765" s="307"/>
      <c r="D1765" s="307" t="s">
        <v>13255</v>
      </c>
      <c r="E1765" s="307"/>
      <c r="F1765" s="307"/>
      <c r="G1765" s="91" t="s">
        <v>13256</v>
      </c>
      <c r="H1765" s="91" t="s">
        <v>13257</v>
      </c>
      <c r="I1765" s="91" t="s">
        <v>13258</v>
      </c>
      <c r="J1765" s="91" t="s">
        <v>13259</v>
      </c>
      <c r="K1765" s="91" t="s">
        <v>13260</v>
      </c>
      <c r="L1765" s="91" t="s">
        <v>13261</v>
      </c>
    </row>
    <row r="1766" spans="1:12" ht="12" customHeight="1" x14ac:dyDescent="0.3">
      <c r="A1766" s="307" t="s">
        <v>13262</v>
      </c>
      <c r="B1766" s="307"/>
      <c r="C1766" s="307"/>
      <c r="D1766" s="307" t="s">
        <v>13263</v>
      </c>
      <c r="E1766" s="307"/>
      <c r="F1766" s="307"/>
      <c r="G1766" s="91" t="s">
        <v>13263</v>
      </c>
      <c r="H1766" s="91" t="s">
        <v>10349</v>
      </c>
      <c r="I1766" s="91" t="s">
        <v>13264</v>
      </c>
      <c r="J1766" s="91" t="s">
        <v>13265</v>
      </c>
      <c r="K1766" s="91" t="s">
        <v>13266</v>
      </c>
      <c r="L1766" s="91" t="s">
        <v>13267</v>
      </c>
    </row>
    <row r="1767" spans="1:12" ht="12" customHeight="1" x14ac:dyDescent="0.3">
      <c r="A1767" s="307" t="s">
        <v>13268</v>
      </c>
      <c r="B1767" s="307"/>
      <c r="C1767" s="307"/>
      <c r="D1767" s="307" t="s">
        <v>13269</v>
      </c>
      <c r="E1767" s="307"/>
      <c r="F1767" s="307"/>
      <c r="G1767" s="91" t="s">
        <v>13269</v>
      </c>
      <c r="H1767" s="91" t="s">
        <v>4506</v>
      </c>
      <c r="I1767" s="91" t="s">
        <v>5318</v>
      </c>
      <c r="J1767" s="91" t="s">
        <v>7941</v>
      </c>
      <c r="K1767" s="91" t="s">
        <v>13270</v>
      </c>
      <c r="L1767" s="91" t="s">
        <v>13271</v>
      </c>
    </row>
    <row r="1768" spans="1:12" ht="12" customHeight="1" x14ac:dyDescent="0.3">
      <c r="A1768" s="307" t="s">
        <v>13272</v>
      </c>
      <c r="B1768" s="307"/>
      <c r="C1768" s="307"/>
      <c r="D1768" s="307" t="s">
        <v>13273</v>
      </c>
      <c r="E1768" s="307"/>
      <c r="F1768" s="307"/>
      <c r="G1768" s="91" t="s">
        <v>13274</v>
      </c>
      <c r="H1768" s="91" t="s">
        <v>13275</v>
      </c>
      <c r="I1768" s="91" t="s">
        <v>13276</v>
      </c>
      <c r="J1768" s="91" t="s">
        <v>13277</v>
      </c>
      <c r="K1768" s="91" t="s">
        <v>13278</v>
      </c>
      <c r="L1768" s="91" t="s">
        <v>13279</v>
      </c>
    </row>
    <row r="1769" spans="1:12" ht="12" customHeight="1" x14ac:dyDescent="0.3">
      <c r="A1769" s="307" t="s">
        <v>13280</v>
      </c>
      <c r="B1769" s="307"/>
      <c r="C1769" s="307"/>
      <c r="D1769" s="307" t="s">
        <v>13281</v>
      </c>
      <c r="E1769" s="307"/>
      <c r="F1769" s="307"/>
      <c r="G1769" s="91" t="s">
        <v>13281</v>
      </c>
      <c r="H1769" s="91" t="s">
        <v>5259</v>
      </c>
      <c r="I1769" s="91" t="s">
        <v>13282</v>
      </c>
      <c r="J1769" s="91" t="s">
        <v>13283</v>
      </c>
      <c r="K1769" s="91" t="s">
        <v>13284</v>
      </c>
      <c r="L1769" s="91" t="s">
        <v>13284</v>
      </c>
    </row>
    <row r="1770" spans="1:12" ht="12" customHeight="1" x14ac:dyDescent="0.3">
      <c r="A1770" s="307" t="s">
        <v>13285</v>
      </c>
      <c r="B1770" s="307"/>
      <c r="C1770" s="307"/>
      <c r="D1770" s="307" t="s">
        <v>13286</v>
      </c>
      <c r="E1770" s="307"/>
      <c r="F1770" s="307"/>
      <c r="G1770" s="91" t="s">
        <v>13286</v>
      </c>
      <c r="H1770" s="91" t="s">
        <v>13287</v>
      </c>
      <c r="I1770" s="91" t="s">
        <v>13288</v>
      </c>
      <c r="J1770" s="91" t="s">
        <v>13289</v>
      </c>
      <c r="K1770" s="91" t="s">
        <v>13290</v>
      </c>
      <c r="L1770" s="91" t="s">
        <v>13291</v>
      </c>
    </row>
    <row r="1771" spans="1:12" ht="12" customHeight="1" x14ac:dyDescent="0.3">
      <c r="A1771" s="307" t="s">
        <v>13292</v>
      </c>
      <c r="B1771" s="307"/>
      <c r="C1771" s="307"/>
      <c r="D1771" s="307" t="s">
        <v>13293</v>
      </c>
      <c r="E1771" s="307"/>
      <c r="F1771" s="307"/>
      <c r="G1771" s="91" t="s">
        <v>13294</v>
      </c>
      <c r="H1771" s="91" t="s">
        <v>13295</v>
      </c>
      <c r="I1771" s="91" t="s">
        <v>13296</v>
      </c>
      <c r="J1771" s="91" t="s">
        <v>13297</v>
      </c>
      <c r="K1771" s="91" t="s">
        <v>13298</v>
      </c>
      <c r="L1771" s="91" t="s">
        <v>13299</v>
      </c>
    </row>
    <row r="1772" spans="1:12" ht="12" customHeight="1" x14ac:dyDescent="0.3">
      <c r="A1772" s="307" t="s">
        <v>13300</v>
      </c>
      <c r="B1772" s="307"/>
      <c r="C1772" s="307"/>
      <c r="D1772" s="307" t="s">
        <v>13301</v>
      </c>
      <c r="E1772" s="307"/>
      <c r="F1772" s="307"/>
      <c r="G1772" s="91" t="s">
        <v>13302</v>
      </c>
      <c r="H1772" s="91" t="s">
        <v>13303</v>
      </c>
      <c r="I1772" s="91" t="s">
        <v>13304</v>
      </c>
      <c r="J1772" s="91" t="s">
        <v>13305</v>
      </c>
      <c r="K1772" s="91" t="s">
        <v>13306</v>
      </c>
      <c r="L1772" s="91" t="s">
        <v>7580</v>
      </c>
    </row>
    <row r="1773" spans="1:12" ht="12" customHeight="1" x14ac:dyDescent="0.3">
      <c r="A1773" s="307" t="s">
        <v>13307</v>
      </c>
      <c r="B1773" s="307"/>
      <c r="C1773" s="307"/>
      <c r="D1773" s="307" t="s">
        <v>13308</v>
      </c>
      <c r="E1773" s="307"/>
      <c r="F1773" s="307"/>
      <c r="G1773" s="91" t="s">
        <v>13308</v>
      </c>
      <c r="H1773" s="91" t="s">
        <v>13309</v>
      </c>
      <c r="I1773" s="91" t="s">
        <v>13310</v>
      </c>
      <c r="J1773" s="91" t="s">
        <v>13311</v>
      </c>
      <c r="K1773" s="91" t="s">
        <v>13312</v>
      </c>
      <c r="L1773" s="91" t="s">
        <v>13313</v>
      </c>
    </row>
    <row r="1774" spans="1:12" ht="12" customHeight="1" x14ac:dyDescent="0.3">
      <c r="A1774" s="307" t="s">
        <v>13314</v>
      </c>
      <c r="B1774" s="307"/>
      <c r="C1774" s="307"/>
      <c r="D1774" s="307" t="s">
        <v>13315</v>
      </c>
      <c r="E1774" s="307"/>
      <c r="F1774" s="307"/>
      <c r="G1774" s="91" t="s">
        <v>13316</v>
      </c>
      <c r="H1774" s="91" t="s">
        <v>6078</v>
      </c>
      <c r="I1774" s="91" t="s">
        <v>13317</v>
      </c>
      <c r="J1774" s="91" t="s">
        <v>13318</v>
      </c>
      <c r="K1774" s="91" t="s">
        <v>13319</v>
      </c>
      <c r="L1774" s="91" t="s">
        <v>13320</v>
      </c>
    </row>
    <row r="1775" spans="1:12" ht="12" customHeight="1" x14ac:dyDescent="0.3">
      <c r="A1775" s="307" t="s">
        <v>13321</v>
      </c>
      <c r="B1775" s="307"/>
      <c r="C1775" s="307"/>
      <c r="D1775" s="307" t="s">
        <v>13322</v>
      </c>
      <c r="E1775" s="307"/>
      <c r="F1775" s="307"/>
      <c r="G1775" s="91" t="s">
        <v>13323</v>
      </c>
      <c r="H1775" s="91" t="s">
        <v>13324</v>
      </c>
      <c r="I1775" s="91" t="s">
        <v>13325</v>
      </c>
      <c r="J1775" s="91" t="s">
        <v>13326</v>
      </c>
      <c r="K1775" s="91" t="s">
        <v>13327</v>
      </c>
      <c r="L1775" s="91" t="s">
        <v>13328</v>
      </c>
    </row>
    <row r="1776" spans="1:12" ht="12" customHeight="1" x14ac:dyDescent="0.3">
      <c r="A1776" s="307" t="s">
        <v>13329</v>
      </c>
      <c r="B1776" s="307"/>
      <c r="C1776" s="307"/>
      <c r="D1776" s="307" t="s">
        <v>13330</v>
      </c>
      <c r="E1776" s="307"/>
      <c r="F1776" s="307"/>
      <c r="G1776" s="91" t="s">
        <v>13330</v>
      </c>
      <c r="H1776" s="91" t="s">
        <v>13331</v>
      </c>
      <c r="I1776" s="91" t="s">
        <v>13332</v>
      </c>
      <c r="J1776" s="91" t="s">
        <v>13333</v>
      </c>
      <c r="K1776" s="91" t="s">
        <v>13334</v>
      </c>
      <c r="L1776" s="91" t="s">
        <v>13335</v>
      </c>
    </row>
    <row r="1777" spans="1:12" ht="12" customHeight="1" x14ac:dyDescent="0.3">
      <c r="A1777" s="307" t="s">
        <v>13336</v>
      </c>
      <c r="B1777" s="307"/>
      <c r="C1777" s="307"/>
      <c r="D1777" s="307" t="s">
        <v>13337</v>
      </c>
      <c r="E1777" s="307"/>
      <c r="F1777" s="307"/>
      <c r="G1777" s="91" t="s">
        <v>13338</v>
      </c>
      <c r="H1777" s="91" t="s">
        <v>13339</v>
      </c>
      <c r="I1777" s="91" t="s">
        <v>13340</v>
      </c>
      <c r="J1777" s="91" t="s">
        <v>13341</v>
      </c>
      <c r="K1777" s="91" t="s">
        <v>13342</v>
      </c>
      <c r="L1777" s="91" t="s">
        <v>13343</v>
      </c>
    </row>
    <row r="1778" spans="1:12" ht="12" customHeight="1" x14ac:dyDescent="0.3">
      <c r="A1778" s="307" t="s">
        <v>13344</v>
      </c>
      <c r="B1778" s="307"/>
      <c r="C1778" s="307"/>
      <c r="D1778" s="307" t="s">
        <v>13345</v>
      </c>
      <c r="E1778" s="307"/>
      <c r="F1778" s="307"/>
      <c r="G1778" s="91" t="s">
        <v>13346</v>
      </c>
      <c r="H1778" s="91" t="s">
        <v>13347</v>
      </c>
      <c r="I1778" s="91" t="s">
        <v>13348</v>
      </c>
      <c r="J1778" s="91" t="s">
        <v>13349</v>
      </c>
      <c r="K1778" s="91" t="s">
        <v>13350</v>
      </c>
      <c r="L1778" s="91" t="s">
        <v>13351</v>
      </c>
    </row>
    <row r="1779" spans="1:12" ht="12" customHeight="1" x14ac:dyDescent="0.3">
      <c r="A1779" s="307" t="s">
        <v>13352</v>
      </c>
      <c r="B1779" s="307"/>
      <c r="C1779" s="307"/>
      <c r="D1779" s="307" t="s">
        <v>13353</v>
      </c>
      <c r="E1779" s="307"/>
      <c r="F1779" s="307"/>
      <c r="G1779" s="91" t="s">
        <v>13354</v>
      </c>
      <c r="H1779" s="91" t="s">
        <v>13355</v>
      </c>
      <c r="I1779" s="91" t="s">
        <v>13356</v>
      </c>
      <c r="J1779" s="91" t="s">
        <v>13357</v>
      </c>
      <c r="K1779" s="91" t="s">
        <v>13358</v>
      </c>
      <c r="L1779" s="91" t="s">
        <v>13359</v>
      </c>
    </row>
    <row r="1780" spans="1:12" ht="12" customHeight="1" x14ac:dyDescent="0.3">
      <c r="A1780" s="307" t="s">
        <v>13360</v>
      </c>
      <c r="B1780" s="307"/>
      <c r="C1780" s="307"/>
      <c r="D1780" s="307" t="s">
        <v>13361</v>
      </c>
      <c r="E1780" s="307"/>
      <c r="F1780" s="307"/>
      <c r="G1780" s="91" t="s">
        <v>13361</v>
      </c>
      <c r="H1780" s="91" t="s">
        <v>13362</v>
      </c>
      <c r="I1780" s="91" t="s">
        <v>13363</v>
      </c>
      <c r="J1780" s="91" t="s">
        <v>13364</v>
      </c>
      <c r="K1780" s="91" t="s">
        <v>13365</v>
      </c>
      <c r="L1780" s="91" t="s">
        <v>13366</v>
      </c>
    </row>
    <row r="1781" spans="1:12" ht="12" customHeight="1" x14ac:dyDescent="0.3">
      <c r="A1781" s="307" t="s">
        <v>13367</v>
      </c>
      <c r="B1781" s="307"/>
      <c r="C1781" s="307"/>
      <c r="D1781" s="307" t="s">
        <v>13368</v>
      </c>
      <c r="E1781" s="307"/>
      <c r="F1781" s="307"/>
      <c r="G1781" s="91" t="s">
        <v>13368</v>
      </c>
      <c r="H1781" s="91" t="s">
        <v>13369</v>
      </c>
      <c r="I1781" s="91" t="s">
        <v>13370</v>
      </c>
      <c r="J1781" s="91" t="s">
        <v>13371</v>
      </c>
      <c r="K1781" s="91" t="s">
        <v>13372</v>
      </c>
      <c r="L1781" s="91" t="s">
        <v>13373</v>
      </c>
    </row>
    <row r="1782" spans="1:12" ht="12" customHeight="1" x14ac:dyDescent="0.3">
      <c r="A1782" s="307" t="s">
        <v>13374</v>
      </c>
      <c r="B1782" s="307"/>
      <c r="C1782" s="307"/>
      <c r="D1782" s="307" t="s">
        <v>13375</v>
      </c>
      <c r="E1782" s="307"/>
      <c r="F1782" s="307"/>
      <c r="G1782" s="91" t="s">
        <v>13376</v>
      </c>
      <c r="H1782" s="91" t="s">
        <v>13377</v>
      </c>
      <c r="I1782" s="91" t="s">
        <v>13378</v>
      </c>
      <c r="J1782" s="91" t="s">
        <v>13379</v>
      </c>
      <c r="K1782" s="91" t="s">
        <v>13380</v>
      </c>
      <c r="L1782" s="91" t="s">
        <v>13381</v>
      </c>
    </row>
    <row r="1783" spans="1:12" ht="12" customHeight="1" x14ac:dyDescent="0.3">
      <c r="A1783" s="307" t="s">
        <v>13382</v>
      </c>
      <c r="B1783" s="307"/>
      <c r="C1783" s="307"/>
      <c r="D1783" s="307" t="s">
        <v>13383</v>
      </c>
      <c r="E1783" s="307"/>
      <c r="F1783" s="307"/>
      <c r="G1783" s="91" t="s">
        <v>13384</v>
      </c>
      <c r="H1783" s="91" t="s">
        <v>13385</v>
      </c>
      <c r="I1783" s="91" t="s">
        <v>13386</v>
      </c>
      <c r="J1783" s="91" t="s">
        <v>13387</v>
      </c>
      <c r="K1783" s="91" t="s">
        <v>13388</v>
      </c>
      <c r="L1783" s="91" t="s">
        <v>13389</v>
      </c>
    </row>
    <row r="1784" spans="1:12" ht="12" customHeight="1" x14ac:dyDescent="0.3">
      <c r="A1784" s="307" t="s">
        <v>13390</v>
      </c>
      <c r="B1784" s="307"/>
      <c r="C1784" s="307"/>
      <c r="D1784" s="307" t="s">
        <v>13391</v>
      </c>
      <c r="E1784" s="307"/>
      <c r="F1784" s="307"/>
      <c r="G1784" s="91" t="s">
        <v>13392</v>
      </c>
      <c r="H1784" s="91" t="s">
        <v>13393</v>
      </c>
      <c r="I1784" s="91" t="s">
        <v>13394</v>
      </c>
      <c r="J1784" s="91" t="s">
        <v>13395</v>
      </c>
      <c r="K1784" s="91" t="s">
        <v>13396</v>
      </c>
      <c r="L1784" s="91" t="s">
        <v>13397</v>
      </c>
    </row>
    <row r="1785" spans="1:12" ht="12" customHeight="1" x14ac:dyDescent="0.3">
      <c r="A1785" s="307" t="s">
        <v>13398</v>
      </c>
      <c r="B1785" s="307"/>
      <c r="C1785" s="307"/>
      <c r="D1785" s="307" t="s">
        <v>13399</v>
      </c>
      <c r="E1785" s="307"/>
      <c r="F1785" s="307"/>
      <c r="G1785" s="91" t="s">
        <v>13399</v>
      </c>
      <c r="H1785" s="91" t="s">
        <v>13400</v>
      </c>
      <c r="I1785" s="91" t="s">
        <v>13401</v>
      </c>
      <c r="J1785" s="91" t="s">
        <v>13402</v>
      </c>
      <c r="K1785" s="91" t="s">
        <v>13403</v>
      </c>
      <c r="L1785" s="91" t="s">
        <v>13404</v>
      </c>
    </row>
    <row r="1786" spans="1:12" ht="12" customHeight="1" x14ac:dyDescent="0.3">
      <c r="A1786" s="307" t="s">
        <v>13405</v>
      </c>
      <c r="B1786" s="307"/>
      <c r="C1786" s="307"/>
      <c r="D1786" s="307" t="s">
        <v>13406</v>
      </c>
      <c r="E1786" s="307"/>
      <c r="F1786" s="307"/>
      <c r="G1786" s="91" t="s">
        <v>13406</v>
      </c>
      <c r="H1786" s="91" t="s">
        <v>13407</v>
      </c>
      <c r="I1786" s="91" t="s">
        <v>13408</v>
      </c>
      <c r="J1786" s="91" t="s">
        <v>13409</v>
      </c>
      <c r="K1786" s="91" t="s">
        <v>13410</v>
      </c>
      <c r="L1786" s="91" t="s">
        <v>13411</v>
      </c>
    </row>
    <row r="1787" spans="1:12" ht="12" customHeight="1" x14ac:dyDescent="0.3">
      <c r="A1787" s="307" t="s">
        <v>13412</v>
      </c>
      <c r="B1787" s="307"/>
      <c r="C1787" s="307"/>
      <c r="D1787" s="307" t="s">
        <v>13413</v>
      </c>
      <c r="E1787" s="307"/>
      <c r="F1787" s="307"/>
      <c r="G1787" s="91" t="s">
        <v>13414</v>
      </c>
      <c r="H1787" s="91" t="s">
        <v>13415</v>
      </c>
      <c r="I1787" s="91" t="s">
        <v>13416</v>
      </c>
      <c r="J1787" s="91" t="s">
        <v>13417</v>
      </c>
      <c r="K1787" s="91" t="s">
        <v>13418</v>
      </c>
      <c r="L1787" s="91" t="s">
        <v>13419</v>
      </c>
    </row>
    <row r="1788" spans="1:12" ht="12" customHeight="1" x14ac:dyDescent="0.3">
      <c r="A1788" s="307" t="s">
        <v>13420</v>
      </c>
      <c r="B1788" s="307"/>
      <c r="C1788" s="307"/>
      <c r="D1788" s="307" t="s">
        <v>13421</v>
      </c>
      <c r="E1788" s="307"/>
      <c r="F1788" s="307"/>
      <c r="G1788" s="91" t="s">
        <v>13421</v>
      </c>
      <c r="H1788" s="91" t="s">
        <v>13422</v>
      </c>
      <c r="I1788" s="91" t="s">
        <v>13423</v>
      </c>
      <c r="J1788" s="91" t="s">
        <v>13424</v>
      </c>
      <c r="K1788" s="91" t="s">
        <v>13425</v>
      </c>
      <c r="L1788" s="91" t="s">
        <v>13426</v>
      </c>
    </row>
    <row r="1789" spans="1:12" ht="12" customHeight="1" x14ac:dyDescent="0.3">
      <c r="A1789" s="307" t="s">
        <v>13427</v>
      </c>
      <c r="B1789" s="307"/>
      <c r="C1789" s="307"/>
      <c r="D1789" s="307" t="s">
        <v>13428</v>
      </c>
      <c r="E1789" s="307"/>
      <c r="F1789" s="307"/>
      <c r="G1789" s="91" t="s">
        <v>13429</v>
      </c>
      <c r="H1789" s="91" t="s">
        <v>13430</v>
      </c>
      <c r="I1789" s="91" t="s">
        <v>13431</v>
      </c>
      <c r="J1789" s="91" t="s">
        <v>13432</v>
      </c>
      <c r="K1789" s="91" t="s">
        <v>13433</v>
      </c>
      <c r="L1789" s="91" t="s">
        <v>13434</v>
      </c>
    </row>
    <row r="1790" spans="1:12" ht="12" customHeight="1" x14ac:dyDescent="0.3">
      <c r="A1790" s="307" t="s">
        <v>13435</v>
      </c>
      <c r="B1790" s="307"/>
      <c r="C1790" s="307"/>
      <c r="D1790" s="307" t="s">
        <v>13436</v>
      </c>
      <c r="E1790" s="307"/>
      <c r="F1790" s="307"/>
      <c r="G1790" s="91" t="s">
        <v>13437</v>
      </c>
      <c r="H1790" s="91" t="s">
        <v>13438</v>
      </c>
      <c r="I1790" s="91" t="s">
        <v>13439</v>
      </c>
      <c r="J1790" s="91" t="s">
        <v>13440</v>
      </c>
      <c r="K1790" s="91" t="s">
        <v>13441</v>
      </c>
      <c r="L1790" s="91" t="s">
        <v>13442</v>
      </c>
    </row>
    <row r="1791" spans="1:12" ht="12" customHeight="1" x14ac:dyDescent="0.3">
      <c r="A1791" s="307" t="s">
        <v>13443</v>
      </c>
      <c r="B1791" s="307"/>
      <c r="C1791" s="307"/>
      <c r="D1791" s="307" t="s">
        <v>13444</v>
      </c>
      <c r="E1791" s="307"/>
      <c r="F1791" s="307"/>
      <c r="G1791" s="91" t="s">
        <v>13445</v>
      </c>
      <c r="H1791" s="91" t="s">
        <v>13446</v>
      </c>
      <c r="I1791" s="91" t="s">
        <v>13447</v>
      </c>
      <c r="J1791" s="91" t="s">
        <v>13448</v>
      </c>
      <c r="K1791" s="91" t="s">
        <v>13449</v>
      </c>
      <c r="L1791" s="91" t="s">
        <v>13450</v>
      </c>
    </row>
    <row r="1792" spans="1:12" ht="12" customHeight="1" x14ac:dyDescent="0.3">
      <c r="A1792" s="307" t="s">
        <v>13451</v>
      </c>
      <c r="B1792" s="307"/>
      <c r="C1792" s="307"/>
      <c r="D1792" s="307" t="s">
        <v>13452</v>
      </c>
      <c r="E1792" s="307"/>
      <c r="F1792" s="307"/>
      <c r="G1792" s="91" t="s">
        <v>13453</v>
      </c>
      <c r="H1792" s="91" t="s">
        <v>13454</v>
      </c>
      <c r="I1792" s="91" t="s">
        <v>13455</v>
      </c>
      <c r="J1792" s="91" t="s">
        <v>13456</v>
      </c>
      <c r="K1792" s="91" t="s">
        <v>13457</v>
      </c>
      <c r="L1792" s="91" t="s">
        <v>13458</v>
      </c>
    </row>
    <row r="1793" spans="1:12" ht="12" customHeight="1" x14ac:dyDescent="0.3">
      <c r="A1793" s="307" t="s">
        <v>13459</v>
      </c>
      <c r="B1793" s="307"/>
      <c r="C1793" s="307"/>
      <c r="D1793" s="307" t="s">
        <v>13460</v>
      </c>
      <c r="E1793" s="307"/>
      <c r="F1793" s="307"/>
      <c r="G1793" s="91" t="s">
        <v>13461</v>
      </c>
      <c r="H1793" s="91" t="s">
        <v>13462</v>
      </c>
      <c r="I1793" s="91" t="s">
        <v>13463</v>
      </c>
      <c r="J1793" s="91" t="s">
        <v>13464</v>
      </c>
      <c r="K1793" s="91" t="s">
        <v>13465</v>
      </c>
      <c r="L1793" s="91" t="s">
        <v>13466</v>
      </c>
    </row>
    <row r="1794" spans="1:12" ht="12" customHeight="1" x14ac:dyDescent="0.3">
      <c r="A1794" s="307" t="s">
        <v>13467</v>
      </c>
      <c r="B1794" s="307"/>
      <c r="C1794" s="307"/>
      <c r="D1794" s="307" t="s">
        <v>13468</v>
      </c>
      <c r="E1794" s="307"/>
      <c r="F1794" s="307"/>
      <c r="G1794" s="91" t="s">
        <v>13469</v>
      </c>
      <c r="H1794" s="91" t="s">
        <v>13470</v>
      </c>
      <c r="I1794" s="91" t="s">
        <v>13471</v>
      </c>
      <c r="J1794" s="91" t="s">
        <v>13472</v>
      </c>
      <c r="K1794" s="91" t="s">
        <v>13473</v>
      </c>
      <c r="L1794" s="91" t="s">
        <v>13474</v>
      </c>
    </row>
    <row r="1795" spans="1:12" ht="12" customHeight="1" x14ac:dyDescent="0.3">
      <c r="A1795" s="307" t="s">
        <v>13475</v>
      </c>
      <c r="B1795" s="307"/>
      <c r="C1795" s="307"/>
      <c r="D1795" s="307" t="s">
        <v>13476</v>
      </c>
      <c r="E1795" s="307"/>
      <c r="F1795" s="307"/>
      <c r="G1795" s="91" t="s">
        <v>13477</v>
      </c>
      <c r="H1795" s="91" t="s">
        <v>13478</v>
      </c>
      <c r="I1795" s="91" t="s">
        <v>13479</v>
      </c>
      <c r="J1795" s="91" t="s">
        <v>13480</v>
      </c>
      <c r="K1795" s="91" t="s">
        <v>13481</v>
      </c>
      <c r="L1795" s="91" t="s">
        <v>13482</v>
      </c>
    </row>
    <row r="1796" spans="1:12" ht="12" customHeight="1" x14ac:dyDescent="0.3">
      <c r="A1796" s="307" t="s">
        <v>13483</v>
      </c>
      <c r="B1796" s="307"/>
      <c r="C1796" s="307"/>
      <c r="D1796" s="307" t="s">
        <v>13484</v>
      </c>
      <c r="E1796" s="307"/>
      <c r="F1796" s="307"/>
      <c r="G1796" s="91" t="s">
        <v>13485</v>
      </c>
      <c r="H1796" s="91" t="s">
        <v>13486</v>
      </c>
      <c r="I1796" s="91" t="s">
        <v>13487</v>
      </c>
      <c r="J1796" s="91" t="s">
        <v>13488</v>
      </c>
      <c r="K1796" s="91" t="s">
        <v>13489</v>
      </c>
      <c r="L1796" s="91" t="s">
        <v>13490</v>
      </c>
    </row>
    <row r="1797" spans="1:12" ht="12" customHeight="1" x14ac:dyDescent="0.3">
      <c r="A1797" s="307" t="s">
        <v>13491</v>
      </c>
      <c r="B1797" s="307"/>
      <c r="C1797" s="307"/>
      <c r="D1797" s="307" t="s">
        <v>13492</v>
      </c>
      <c r="E1797" s="307"/>
      <c r="F1797" s="307"/>
      <c r="G1797" s="91" t="s">
        <v>13492</v>
      </c>
      <c r="H1797" s="91" t="s">
        <v>13493</v>
      </c>
      <c r="I1797" s="91" t="s">
        <v>13494</v>
      </c>
      <c r="J1797" s="91" t="s">
        <v>13495</v>
      </c>
      <c r="K1797" s="91" t="s">
        <v>13496</v>
      </c>
      <c r="L1797" s="91" t="s">
        <v>13497</v>
      </c>
    </row>
    <row r="1798" spans="1:12" ht="12" customHeight="1" x14ac:dyDescent="0.3">
      <c r="A1798" s="307" t="s">
        <v>13498</v>
      </c>
      <c r="B1798" s="307"/>
      <c r="C1798" s="307"/>
      <c r="D1798" s="307" t="s">
        <v>13499</v>
      </c>
      <c r="E1798" s="307"/>
      <c r="F1798" s="307"/>
      <c r="G1798" s="91" t="s">
        <v>13500</v>
      </c>
      <c r="H1798" s="91" t="s">
        <v>13501</v>
      </c>
      <c r="I1798" s="91" t="s">
        <v>13502</v>
      </c>
      <c r="J1798" s="91" t="s">
        <v>13503</v>
      </c>
      <c r="K1798" s="91" t="s">
        <v>13504</v>
      </c>
      <c r="L1798" s="91" t="s">
        <v>13505</v>
      </c>
    </row>
    <row r="1799" spans="1:12" ht="12" customHeight="1" x14ac:dyDescent="0.3">
      <c r="A1799" s="307" t="s">
        <v>13506</v>
      </c>
      <c r="B1799" s="307"/>
      <c r="C1799" s="307"/>
      <c r="D1799" s="307" t="s">
        <v>13507</v>
      </c>
      <c r="E1799" s="307"/>
      <c r="F1799" s="307"/>
      <c r="G1799" s="91" t="s">
        <v>13508</v>
      </c>
      <c r="H1799" s="91" t="s">
        <v>13509</v>
      </c>
      <c r="I1799" s="91" t="s">
        <v>13510</v>
      </c>
      <c r="J1799" s="91" t="s">
        <v>13511</v>
      </c>
      <c r="K1799" s="91" t="s">
        <v>13512</v>
      </c>
      <c r="L1799" s="91" t="s">
        <v>13513</v>
      </c>
    </row>
    <row r="1800" spans="1:12" ht="12" customHeight="1" x14ac:dyDescent="0.3">
      <c r="A1800" s="307" t="s">
        <v>13514</v>
      </c>
      <c r="B1800" s="307"/>
      <c r="C1800" s="307"/>
      <c r="D1800" s="307" t="s">
        <v>13515</v>
      </c>
      <c r="E1800" s="307"/>
      <c r="F1800" s="307"/>
      <c r="G1800" s="91" t="s">
        <v>13515</v>
      </c>
      <c r="H1800" s="91" t="s">
        <v>13516</v>
      </c>
      <c r="I1800" s="91" t="s">
        <v>13517</v>
      </c>
      <c r="J1800" s="91" t="s">
        <v>13518</v>
      </c>
      <c r="K1800" s="91" t="s">
        <v>13519</v>
      </c>
      <c r="L1800" s="91" t="s">
        <v>13520</v>
      </c>
    </row>
    <row r="1801" spans="1:12" ht="12" customHeight="1" x14ac:dyDescent="0.3">
      <c r="A1801" s="307" t="s">
        <v>13521</v>
      </c>
      <c r="B1801" s="307"/>
      <c r="C1801" s="307"/>
      <c r="D1801" s="307" t="s">
        <v>13522</v>
      </c>
      <c r="E1801" s="307"/>
      <c r="F1801" s="307"/>
      <c r="G1801" s="91" t="s">
        <v>13522</v>
      </c>
      <c r="H1801" s="91" t="s">
        <v>13523</v>
      </c>
      <c r="I1801" s="91" t="s">
        <v>13524</v>
      </c>
      <c r="J1801" s="91" t="s">
        <v>5378</v>
      </c>
      <c r="K1801" s="91" t="s">
        <v>13525</v>
      </c>
      <c r="L1801" s="91" t="s">
        <v>13526</v>
      </c>
    </row>
    <row r="1802" spans="1:12" ht="12" customHeight="1" x14ac:dyDescent="0.3">
      <c r="A1802" s="307" t="s">
        <v>13527</v>
      </c>
      <c r="B1802" s="307"/>
      <c r="C1802" s="307"/>
      <c r="D1802" s="307" t="s">
        <v>13528</v>
      </c>
      <c r="E1802" s="307"/>
      <c r="F1802" s="307"/>
      <c r="G1802" s="91" t="s">
        <v>13529</v>
      </c>
      <c r="H1802" s="91" t="s">
        <v>13530</v>
      </c>
      <c r="I1802" s="91" t="s">
        <v>13531</v>
      </c>
      <c r="J1802" s="91" t="s">
        <v>13532</v>
      </c>
      <c r="K1802" s="91" t="s">
        <v>13533</v>
      </c>
      <c r="L1802" s="91" t="s">
        <v>13534</v>
      </c>
    </row>
    <row r="1803" spans="1:12" ht="12" customHeight="1" x14ac:dyDescent="0.3">
      <c r="A1803" s="307" t="s">
        <v>13535</v>
      </c>
      <c r="B1803" s="307"/>
      <c r="C1803" s="307"/>
      <c r="D1803" s="307" t="s">
        <v>13536</v>
      </c>
      <c r="E1803" s="307"/>
      <c r="F1803" s="307"/>
      <c r="G1803" s="91" t="s">
        <v>13536</v>
      </c>
      <c r="H1803" s="91" t="s">
        <v>13537</v>
      </c>
      <c r="I1803" s="91" t="s">
        <v>11981</v>
      </c>
      <c r="J1803" s="91" t="s">
        <v>13538</v>
      </c>
      <c r="K1803" s="91" t="s">
        <v>13539</v>
      </c>
      <c r="L1803" s="91" t="s">
        <v>13540</v>
      </c>
    </row>
    <row r="1804" spans="1:12" ht="12" customHeight="1" x14ac:dyDescent="0.3">
      <c r="A1804" s="307" t="s">
        <v>13541</v>
      </c>
      <c r="B1804" s="307"/>
      <c r="C1804" s="307"/>
      <c r="D1804" s="307" t="s">
        <v>8793</v>
      </c>
      <c r="E1804" s="307"/>
      <c r="F1804" s="307"/>
      <c r="G1804" s="91" t="s">
        <v>8793</v>
      </c>
      <c r="H1804" s="91" t="s">
        <v>13542</v>
      </c>
      <c r="I1804" s="91" t="s">
        <v>13543</v>
      </c>
      <c r="J1804" s="91" t="s">
        <v>13544</v>
      </c>
      <c r="K1804" s="91" t="s">
        <v>13545</v>
      </c>
      <c r="L1804" s="91" t="s">
        <v>13546</v>
      </c>
    </row>
    <row r="1805" spans="1:12" ht="12" customHeight="1" x14ac:dyDescent="0.3">
      <c r="A1805" s="307" t="s">
        <v>13547</v>
      </c>
      <c r="B1805" s="307"/>
      <c r="C1805" s="307"/>
      <c r="D1805" s="307" t="s">
        <v>13548</v>
      </c>
      <c r="E1805" s="307"/>
      <c r="F1805" s="307"/>
      <c r="G1805" s="91" t="s">
        <v>13548</v>
      </c>
      <c r="H1805" s="91" t="s">
        <v>13549</v>
      </c>
      <c r="I1805" s="91" t="s">
        <v>13550</v>
      </c>
      <c r="J1805" s="91" t="s">
        <v>13551</v>
      </c>
      <c r="K1805" s="91" t="s">
        <v>13552</v>
      </c>
      <c r="L1805" s="91" t="s">
        <v>13553</v>
      </c>
    </row>
    <row r="1806" spans="1:12" ht="12" customHeight="1" x14ac:dyDescent="0.3">
      <c r="A1806" s="307" t="s">
        <v>13554</v>
      </c>
      <c r="B1806" s="307"/>
      <c r="C1806" s="307"/>
      <c r="D1806" s="307" t="s">
        <v>13555</v>
      </c>
      <c r="E1806" s="307"/>
      <c r="F1806" s="307"/>
      <c r="G1806" s="91" t="s">
        <v>13555</v>
      </c>
      <c r="H1806" s="91" t="s">
        <v>13556</v>
      </c>
      <c r="I1806" s="91" t="s">
        <v>13557</v>
      </c>
      <c r="J1806" s="91" t="s">
        <v>13558</v>
      </c>
      <c r="K1806" s="91" t="s">
        <v>4233</v>
      </c>
      <c r="L1806" s="91" t="s">
        <v>6357</v>
      </c>
    </row>
    <row r="1807" spans="1:12" ht="12" customHeight="1" x14ac:dyDescent="0.3">
      <c r="A1807" s="307" t="s">
        <v>13559</v>
      </c>
      <c r="B1807" s="307"/>
      <c r="C1807" s="307"/>
      <c r="D1807" s="307" t="s">
        <v>13560</v>
      </c>
      <c r="E1807" s="307"/>
      <c r="F1807" s="307"/>
      <c r="G1807" s="91" t="s">
        <v>13560</v>
      </c>
      <c r="H1807" s="91" t="s">
        <v>13561</v>
      </c>
      <c r="I1807" s="91" t="s">
        <v>13562</v>
      </c>
      <c r="J1807" s="91" t="s">
        <v>13563</v>
      </c>
      <c r="K1807" s="91" t="s">
        <v>13564</v>
      </c>
      <c r="L1807" s="91" t="s">
        <v>13565</v>
      </c>
    </row>
    <row r="1808" spans="1:12" ht="12" customHeight="1" x14ac:dyDescent="0.3">
      <c r="A1808" s="307" t="s">
        <v>13566</v>
      </c>
      <c r="B1808" s="307"/>
      <c r="C1808" s="307"/>
      <c r="D1808" s="307" t="s">
        <v>13567</v>
      </c>
      <c r="E1808" s="307"/>
      <c r="F1808" s="307"/>
      <c r="G1808" s="91" t="s">
        <v>13567</v>
      </c>
      <c r="H1808" s="91" t="s">
        <v>13568</v>
      </c>
      <c r="I1808" s="91" t="s">
        <v>13569</v>
      </c>
      <c r="J1808" s="91" t="s">
        <v>13570</v>
      </c>
      <c r="K1808" s="91" t="s">
        <v>7741</v>
      </c>
      <c r="L1808" s="91" t="s">
        <v>13571</v>
      </c>
    </row>
    <row r="1809" spans="1:12" ht="12" customHeight="1" x14ac:dyDescent="0.3">
      <c r="A1809" s="307" t="s">
        <v>13572</v>
      </c>
      <c r="B1809" s="307"/>
      <c r="C1809" s="307"/>
      <c r="D1809" s="307" t="s">
        <v>13573</v>
      </c>
      <c r="E1809" s="307"/>
      <c r="F1809" s="307"/>
      <c r="G1809" s="91" t="s">
        <v>13574</v>
      </c>
      <c r="H1809" s="91" t="s">
        <v>13575</v>
      </c>
      <c r="I1809" s="91" t="s">
        <v>13576</v>
      </c>
      <c r="J1809" s="91" t="s">
        <v>13577</v>
      </c>
      <c r="K1809" s="91" t="s">
        <v>13578</v>
      </c>
      <c r="L1809" s="91" t="s">
        <v>13579</v>
      </c>
    </row>
    <row r="1810" spans="1:12" ht="12" customHeight="1" x14ac:dyDescent="0.3">
      <c r="A1810" s="307" t="s">
        <v>13580</v>
      </c>
      <c r="B1810" s="307"/>
      <c r="C1810" s="307"/>
      <c r="D1810" s="307" t="s">
        <v>13581</v>
      </c>
      <c r="E1810" s="307"/>
      <c r="F1810" s="307"/>
      <c r="G1810" s="91" t="s">
        <v>13581</v>
      </c>
      <c r="H1810" s="91" t="s">
        <v>13582</v>
      </c>
      <c r="I1810" s="91" t="s">
        <v>13583</v>
      </c>
      <c r="J1810" s="91" t="s">
        <v>13584</v>
      </c>
      <c r="K1810" s="91" t="s">
        <v>13585</v>
      </c>
      <c r="L1810" s="91" t="s">
        <v>13586</v>
      </c>
    </row>
    <row r="1811" spans="1:12" ht="12" customHeight="1" x14ac:dyDescent="0.3">
      <c r="A1811" s="307" t="s">
        <v>13587</v>
      </c>
      <c r="B1811" s="307"/>
      <c r="C1811" s="307"/>
      <c r="D1811" s="307" t="s">
        <v>13588</v>
      </c>
      <c r="E1811" s="307"/>
      <c r="F1811" s="307"/>
      <c r="G1811" s="91" t="s">
        <v>13588</v>
      </c>
      <c r="H1811" s="91" t="s">
        <v>13589</v>
      </c>
      <c r="I1811" s="91" t="s">
        <v>13590</v>
      </c>
      <c r="J1811" s="91" t="s">
        <v>13591</v>
      </c>
      <c r="K1811" s="91" t="s">
        <v>13592</v>
      </c>
      <c r="L1811" s="91" t="s">
        <v>13593</v>
      </c>
    </row>
    <row r="1812" spans="1:12" ht="12" customHeight="1" x14ac:dyDescent="0.3">
      <c r="A1812" s="307" t="s">
        <v>13594</v>
      </c>
      <c r="B1812" s="307"/>
      <c r="C1812" s="307"/>
      <c r="D1812" s="307" t="s">
        <v>13595</v>
      </c>
      <c r="E1812" s="307"/>
      <c r="F1812" s="307"/>
      <c r="G1812" s="91" t="s">
        <v>13595</v>
      </c>
      <c r="H1812" s="91" t="s">
        <v>13596</v>
      </c>
      <c r="I1812" s="91" t="s">
        <v>13597</v>
      </c>
      <c r="J1812" s="91" t="s">
        <v>13598</v>
      </c>
      <c r="K1812" s="91" t="s">
        <v>13599</v>
      </c>
      <c r="L1812" s="91" t="s">
        <v>13600</v>
      </c>
    </row>
    <row r="1813" spans="1:12" ht="12" customHeight="1" x14ac:dyDescent="0.3">
      <c r="A1813" s="307" t="s">
        <v>13601</v>
      </c>
      <c r="B1813" s="307"/>
      <c r="C1813" s="307"/>
      <c r="D1813" s="307" t="s">
        <v>3527</v>
      </c>
      <c r="E1813" s="307"/>
      <c r="F1813" s="307"/>
      <c r="G1813" s="91" t="s">
        <v>3527</v>
      </c>
      <c r="H1813" s="91" t="s">
        <v>13602</v>
      </c>
      <c r="I1813" s="91" t="s">
        <v>13603</v>
      </c>
      <c r="J1813" s="91" t="s">
        <v>13604</v>
      </c>
      <c r="K1813" s="91" t="s">
        <v>13602</v>
      </c>
      <c r="L1813" s="91" t="s">
        <v>13605</v>
      </c>
    </row>
    <row r="1814" spans="1:12" ht="12" customHeight="1" x14ac:dyDescent="0.3">
      <c r="A1814" s="307" t="s">
        <v>13606</v>
      </c>
      <c r="B1814" s="307"/>
      <c r="C1814" s="307"/>
      <c r="D1814" s="307" t="s">
        <v>13607</v>
      </c>
      <c r="E1814" s="307"/>
      <c r="F1814" s="307"/>
      <c r="G1814" s="91" t="s">
        <v>13607</v>
      </c>
      <c r="H1814" s="91" t="s">
        <v>13608</v>
      </c>
      <c r="I1814" s="91" t="s">
        <v>13609</v>
      </c>
      <c r="J1814" s="91" t="s">
        <v>13610</v>
      </c>
      <c r="K1814" s="91" t="s">
        <v>13611</v>
      </c>
      <c r="L1814" s="91" t="s">
        <v>13599</v>
      </c>
    </row>
    <row r="1815" spans="1:12" ht="12" customHeight="1" x14ac:dyDescent="0.3">
      <c r="A1815" s="307" t="s">
        <v>13612</v>
      </c>
      <c r="B1815" s="307"/>
      <c r="C1815" s="307"/>
      <c r="D1815" s="307" t="s">
        <v>13613</v>
      </c>
      <c r="E1815" s="307"/>
      <c r="F1815" s="307"/>
      <c r="G1815" s="91" t="s">
        <v>13613</v>
      </c>
      <c r="H1815" s="91" t="s">
        <v>13614</v>
      </c>
      <c r="I1815" s="91" t="s">
        <v>13615</v>
      </c>
      <c r="J1815" s="91" t="s">
        <v>13616</v>
      </c>
      <c r="K1815" s="91" t="s">
        <v>13617</v>
      </c>
      <c r="L1815" s="91" t="s">
        <v>13618</v>
      </c>
    </row>
    <row r="1816" spans="1:12" ht="12" customHeight="1" x14ac:dyDescent="0.3">
      <c r="A1816" s="307" t="s">
        <v>13619</v>
      </c>
      <c r="B1816" s="307"/>
      <c r="C1816" s="307"/>
      <c r="D1816" s="307" t="s">
        <v>13620</v>
      </c>
      <c r="E1816" s="307"/>
      <c r="F1816" s="307"/>
      <c r="G1816" s="91" t="s">
        <v>13620</v>
      </c>
      <c r="H1816" s="91" t="s">
        <v>1662</v>
      </c>
      <c r="I1816" s="91" t="s">
        <v>13621</v>
      </c>
      <c r="J1816" s="91" t="s">
        <v>13622</v>
      </c>
      <c r="K1816" s="91" t="s">
        <v>13623</v>
      </c>
      <c r="L1816" s="91" t="s">
        <v>1736</v>
      </c>
    </row>
    <row r="1817" spans="1:12" ht="12" customHeight="1" x14ac:dyDescent="0.3">
      <c r="A1817" s="307" t="s">
        <v>13624</v>
      </c>
      <c r="B1817" s="307"/>
      <c r="C1817" s="307"/>
      <c r="D1817" s="307" t="s">
        <v>2585</v>
      </c>
      <c r="E1817" s="307"/>
      <c r="F1817" s="307"/>
      <c r="G1817" s="91" t="s">
        <v>2585</v>
      </c>
      <c r="H1817" s="91" t="s">
        <v>13625</v>
      </c>
      <c r="I1817" s="91" t="s">
        <v>13626</v>
      </c>
      <c r="J1817" s="91" t="s">
        <v>13627</v>
      </c>
      <c r="K1817" s="91" t="s">
        <v>13628</v>
      </c>
      <c r="L1817" s="91" t="s">
        <v>2847</v>
      </c>
    </row>
    <row r="1818" spans="1:12" ht="12" customHeight="1" x14ac:dyDescent="0.3">
      <c r="A1818" s="307" t="s">
        <v>13629</v>
      </c>
      <c r="B1818" s="307"/>
      <c r="C1818" s="307"/>
      <c r="D1818" s="307" t="s">
        <v>13630</v>
      </c>
      <c r="E1818" s="307"/>
      <c r="F1818" s="307"/>
      <c r="G1818" s="91" t="s">
        <v>13630</v>
      </c>
      <c r="H1818" s="91" t="s">
        <v>13631</v>
      </c>
      <c r="I1818" s="91" t="s">
        <v>13632</v>
      </c>
      <c r="J1818" s="91" t="s">
        <v>13633</v>
      </c>
      <c r="K1818" s="91" t="s">
        <v>13634</v>
      </c>
      <c r="L1818" s="91" t="s">
        <v>13635</v>
      </c>
    </row>
    <row r="1819" spans="1:12" ht="12" customHeight="1" x14ac:dyDescent="0.3">
      <c r="A1819" s="307" t="s">
        <v>13636</v>
      </c>
      <c r="B1819" s="307"/>
      <c r="C1819" s="307"/>
      <c r="D1819" s="307" t="s">
        <v>13637</v>
      </c>
      <c r="E1819" s="307"/>
      <c r="F1819" s="307"/>
      <c r="G1819" s="91" t="s">
        <v>13638</v>
      </c>
      <c r="H1819" s="91" t="s">
        <v>13639</v>
      </c>
      <c r="I1819" s="91" t="s">
        <v>13640</v>
      </c>
      <c r="J1819" s="91" t="s">
        <v>13641</v>
      </c>
      <c r="K1819" s="91" t="s">
        <v>13642</v>
      </c>
      <c r="L1819" s="91" t="s">
        <v>13643</v>
      </c>
    </row>
    <row r="1820" spans="1:12" ht="12" customHeight="1" x14ac:dyDescent="0.3">
      <c r="A1820" s="307" t="s">
        <v>13644</v>
      </c>
      <c r="B1820" s="307"/>
      <c r="C1820" s="307"/>
      <c r="D1820" s="307" t="s">
        <v>13645</v>
      </c>
      <c r="E1820" s="307"/>
      <c r="F1820" s="307"/>
      <c r="G1820" s="91" t="s">
        <v>13645</v>
      </c>
      <c r="H1820" s="91" t="s">
        <v>8655</v>
      </c>
      <c r="I1820" s="91" t="s">
        <v>13646</v>
      </c>
      <c r="J1820" s="91" t="s">
        <v>13647</v>
      </c>
      <c r="K1820" s="91" t="s">
        <v>13648</v>
      </c>
      <c r="L1820" s="91" t="s">
        <v>13649</v>
      </c>
    </row>
    <row r="1821" spans="1:12" ht="12" customHeight="1" x14ac:dyDescent="0.3">
      <c r="A1821" s="307" t="s">
        <v>13650</v>
      </c>
      <c r="B1821" s="307"/>
      <c r="C1821" s="307"/>
      <c r="D1821" s="307" t="s">
        <v>13651</v>
      </c>
      <c r="E1821" s="307"/>
      <c r="F1821" s="307"/>
      <c r="G1821" s="91" t="s">
        <v>5047</v>
      </c>
      <c r="H1821" s="91" t="s">
        <v>13652</v>
      </c>
      <c r="I1821" s="91" t="s">
        <v>13653</v>
      </c>
      <c r="J1821" s="91" t="s">
        <v>13654</v>
      </c>
      <c r="K1821" s="91" t="s">
        <v>13655</v>
      </c>
      <c r="L1821" s="91" t="s">
        <v>13656</v>
      </c>
    </row>
    <row r="1822" spans="1:12" ht="12" customHeight="1" x14ac:dyDescent="0.3">
      <c r="A1822" s="307" t="s">
        <v>13657</v>
      </c>
      <c r="B1822" s="307"/>
      <c r="C1822" s="307"/>
      <c r="D1822" s="307" t="s">
        <v>13658</v>
      </c>
      <c r="E1822" s="307"/>
      <c r="F1822" s="307"/>
      <c r="G1822" s="91" t="s">
        <v>13658</v>
      </c>
      <c r="H1822" s="91" t="s">
        <v>13659</v>
      </c>
      <c r="I1822" s="91" t="s">
        <v>9368</v>
      </c>
      <c r="J1822" s="91" t="s">
        <v>13660</v>
      </c>
      <c r="K1822" s="91" t="s">
        <v>13661</v>
      </c>
      <c r="L1822" s="91" t="s">
        <v>5164</v>
      </c>
    </row>
    <row r="1823" spans="1:12" ht="12" customHeight="1" x14ac:dyDescent="0.3">
      <c r="A1823" s="307" t="s">
        <v>13662</v>
      </c>
      <c r="B1823" s="307"/>
      <c r="C1823" s="307"/>
      <c r="D1823" s="307" t="s">
        <v>5124</v>
      </c>
      <c r="E1823" s="307"/>
      <c r="F1823" s="307"/>
      <c r="G1823" s="91" t="s">
        <v>13663</v>
      </c>
      <c r="H1823" s="91" t="s">
        <v>13664</v>
      </c>
      <c r="I1823" s="91" t="s">
        <v>9505</v>
      </c>
      <c r="J1823" s="91" t="s">
        <v>13665</v>
      </c>
      <c r="K1823" s="91" t="s">
        <v>13666</v>
      </c>
      <c r="L1823" s="91" t="s">
        <v>13667</v>
      </c>
    </row>
    <row r="1824" spans="1:12" ht="12" customHeight="1" x14ac:dyDescent="0.3">
      <c r="A1824" s="307" t="s">
        <v>13668</v>
      </c>
      <c r="B1824" s="307"/>
      <c r="C1824" s="307"/>
      <c r="D1824" s="307" t="s">
        <v>13669</v>
      </c>
      <c r="E1824" s="307"/>
      <c r="F1824" s="307"/>
      <c r="G1824" s="91" t="s">
        <v>13669</v>
      </c>
      <c r="H1824" s="91" t="s">
        <v>13670</v>
      </c>
      <c r="I1824" s="91" t="s">
        <v>13671</v>
      </c>
      <c r="J1824" s="91" t="s">
        <v>13672</v>
      </c>
      <c r="K1824" s="91" t="s">
        <v>13673</v>
      </c>
      <c r="L1824" s="91" t="s">
        <v>13674</v>
      </c>
    </row>
    <row r="1825" spans="1:12" ht="12" customHeight="1" x14ac:dyDescent="0.3">
      <c r="A1825" s="307" t="s">
        <v>13675</v>
      </c>
      <c r="B1825" s="307"/>
      <c r="C1825" s="307"/>
      <c r="D1825" s="307" t="s">
        <v>13676</v>
      </c>
      <c r="E1825" s="307"/>
      <c r="F1825" s="307"/>
      <c r="G1825" s="91" t="s">
        <v>13677</v>
      </c>
      <c r="H1825" s="91" t="s">
        <v>13678</v>
      </c>
      <c r="I1825" s="91" t="s">
        <v>13679</v>
      </c>
      <c r="J1825" s="91" t="s">
        <v>13680</v>
      </c>
      <c r="K1825" s="91" t="s">
        <v>13681</v>
      </c>
      <c r="L1825" s="91" t="s">
        <v>13682</v>
      </c>
    </row>
    <row r="1826" spans="1:12" ht="12" customHeight="1" x14ac:dyDescent="0.3">
      <c r="A1826" s="307" t="s">
        <v>13683</v>
      </c>
      <c r="B1826" s="307"/>
      <c r="C1826" s="307"/>
      <c r="D1826" s="307" t="s">
        <v>13684</v>
      </c>
      <c r="E1826" s="307"/>
      <c r="F1826" s="307"/>
      <c r="G1826" s="91" t="s">
        <v>13685</v>
      </c>
      <c r="H1826" s="91" t="s">
        <v>13686</v>
      </c>
      <c r="I1826" s="91" t="s">
        <v>13687</v>
      </c>
      <c r="J1826" s="91" t="s">
        <v>13688</v>
      </c>
      <c r="K1826" s="91" t="s">
        <v>13689</v>
      </c>
      <c r="L1826" s="91" t="s">
        <v>13690</v>
      </c>
    </row>
    <row r="1827" spans="1:12" ht="12" customHeight="1" x14ac:dyDescent="0.3">
      <c r="A1827" s="307" t="s">
        <v>13691</v>
      </c>
      <c r="B1827" s="307"/>
      <c r="C1827" s="307"/>
      <c r="D1827" s="307" t="s">
        <v>13692</v>
      </c>
      <c r="E1827" s="307"/>
      <c r="F1827" s="307"/>
      <c r="G1827" s="91" t="s">
        <v>13692</v>
      </c>
      <c r="H1827" s="91" t="s">
        <v>13693</v>
      </c>
      <c r="I1827" s="91" t="s">
        <v>13694</v>
      </c>
      <c r="J1827" s="91" t="s">
        <v>13695</v>
      </c>
      <c r="K1827" s="91" t="s">
        <v>13696</v>
      </c>
      <c r="L1827" s="91" t="s">
        <v>13697</v>
      </c>
    </row>
    <row r="1828" spans="1:12" ht="12" customHeight="1" x14ac:dyDescent="0.3">
      <c r="A1828" s="307" t="s">
        <v>13698</v>
      </c>
      <c r="B1828" s="307"/>
      <c r="C1828" s="307"/>
      <c r="D1828" s="307" t="s">
        <v>13699</v>
      </c>
      <c r="E1828" s="307"/>
      <c r="F1828" s="307"/>
      <c r="G1828" s="91" t="s">
        <v>13700</v>
      </c>
      <c r="H1828" s="91" t="s">
        <v>13701</v>
      </c>
      <c r="I1828" s="91" t="s">
        <v>13702</v>
      </c>
      <c r="J1828" s="91" t="s">
        <v>13703</v>
      </c>
      <c r="K1828" s="91" t="s">
        <v>13704</v>
      </c>
      <c r="L1828" s="91" t="s">
        <v>13705</v>
      </c>
    </row>
    <row r="1829" spans="1:12" ht="12" customHeight="1" x14ac:dyDescent="0.3">
      <c r="A1829" s="307" t="s">
        <v>13706</v>
      </c>
      <c r="B1829" s="307"/>
      <c r="C1829" s="307"/>
      <c r="D1829" s="307" t="s">
        <v>13707</v>
      </c>
      <c r="E1829" s="307"/>
      <c r="F1829" s="307"/>
      <c r="G1829" s="91" t="s">
        <v>13707</v>
      </c>
      <c r="H1829" s="91" t="s">
        <v>13708</v>
      </c>
      <c r="I1829" s="91" t="s">
        <v>13709</v>
      </c>
      <c r="J1829" s="91" t="s">
        <v>3506</v>
      </c>
      <c r="K1829" s="91" t="s">
        <v>13710</v>
      </c>
      <c r="L1829" s="91" t="s">
        <v>13711</v>
      </c>
    </row>
    <row r="1830" spans="1:12" ht="12" customHeight="1" x14ac:dyDescent="0.3">
      <c r="A1830" s="307" t="s">
        <v>13712</v>
      </c>
      <c r="B1830" s="307"/>
      <c r="C1830" s="307"/>
      <c r="D1830" s="307" t="s">
        <v>2285</v>
      </c>
      <c r="E1830" s="307"/>
      <c r="F1830" s="307"/>
      <c r="G1830" s="91" t="s">
        <v>13713</v>
      </c>
      <c r="H1830" s="91" t="s">
        <v>13714</v>
      </c>
      <c r="I1830" s="91" t="s">
        <v>13715</v>
      </c>
      <c r="J1830" s="91" t="s">
        <v>13716</v>
      </c>
      <c r="K1830" s="91" t="s">
        <v>7246</v>
      </c>
      <c r="L1830" s="91" t="s">
        <v>13717</v>
      </c>
    </row>
    <row r="1831" spans="1:12" ht="12" customHeight="1" x14ac:dyDescent="0.3">
      <c r="A1831" s="307" t="s">
        <v>13718</v>
      </c>
      <c r="B1831" s="307"/>
      <c r="C1831" s="307"/>
      <c r="D1831" s="307" t="s">
        <v>13719</v>
      </c>
      <c r="E1831" s="307"/>
      <c r="F1831" s="307"/>
      <c r="G1831" s="91" t="s">
        <v>13720</v>
      </c>
      <c r="H1831" s="91" t="s">
        <v>13721</v>
      </c>
      <c r="I1831" s="91" t="s">
        <v>13722</v>
      </c>
      <c r="J1831" s="91" t="s">
        <v>5065</v>
      </c>
      <c r="K1831" s="91" t="s">
        <v>13723</v>
      </c>
      <c r="L1831" s="91" t="s">
        <v>13724</v>
      </c>
    </row>
    <row r="1832" spans="1:12" ht="12" customHeight="1" x14ac:dyDescent="0.3">
      <c r="A1832" s="307" t="s">
        <v>13725</v>
      </c>
      <c r="B1832" s="307"/>
      <c r="C1832" s="307"/>
      <c r="D1832" s="307" t="s">
        <v>13726</v>
      </c>
      <c r="E1832" s="307"/>
      <c r="F1832" s="307"/>
      <c r="G1832" s="91" t="s">
        <v>13726</v>
      </c>
      <c r="H1832" s="91" t="s">
        <v>13727</v>
      </c>
      <c r="I1832" s="91" t="s">
        <v>13728</v>
      </c>
      <c r="J1832" s="91" t="s">
        <v>13729</v>
      </c>
      <c r="K1832" s="91" t="s">
        <v>13730</v>
      </c>
      <c r="L1832" s="91" t="s">
        <v>13731</v>
      </c>
    </row>
    <row r="1833" spans="1:12" ht="12" customHeight="1" x14ac:dyDescent="0.3">
      <c r="A1833" s="307" t="s">
        <v>13732</v>
      </c>
      <c r="B1833" s="307"/>
      <c r="C1833" s="307"/>
      <c r="D1833" s="307" t="s">
        <v>13733</v>
      </c>
      <c r="E1833" s="307"/>
      <c r="F1833" s="307"/>
      <c r="G1833" s="91" t="s">
        <v>13734</v>
      </c>
      <c r="H1833" s="91" t="s">
        <v>10689</v>
      </c>
      <c r="I1833" s="91" t="s">
        <v>13735</v>
      </c>
      <c r="J1833" s="91" t="s">
        <v>13736</v>
      </c>
      <c r="K1833" s="91" t="s">
        <v>13737</v>
      </c>
      <c r="L1833" s="91" t="s">
        <v>8232</v>
      </c>
    </row>
    <row r="1834" spans="1:12" ht="12" customHeight="1" x14ac:dyDescent="0.3">
      <c r="A1834" s="307" t="s">
        <v>13738</v>
      </c>
      <c r="B1834" s="307"/>
      <c r="C1834" s="307"/>
      <c r="D1834" s="307" t="s">
        <v>13739</v>
      </c>
      <c r="E1834" s="307"/>
      <c r="F1834" s="307"/>
      <c r="G1834" s="91" t="s">
        <v>13740</v>
      </c>
      <c r="H1834" s="91" t="s">
        <v>13310</v>
      </c>
      <c r="I1834" s="91" t="s">
        <v>13741</v>
      </c>
      <c r="J1834" s="91" t="s">
        <v>11666</v>
      </c>
      <c r="K1834" s="91" t="s">
        <v>13742</v>
      </c>
      <c r="L1834" s="91" t="s">
        <v>13743</v>
      </c>
    </row>
    <row r="1835" spans="1:12" ht="12" customHeight="1" x14ac:dyDescent="0.3">
      <c r="A1835" s="307" t="s">
        <v>13744</v>
      </c>
      <c r="B1835" s="307"/>
      <c r="C1835" s="307"/>
      <c r="D1835" s="307" t="s">
        <v>13745</v>
      </c>
      <c r="E1835" s="307"/>
      <c r="F1835" s="307"/>
      <c r="G1835" s="91" t="s">
        <v>13746</v>
      </c>
      <c r="H1835" s="91" t="s">
        <v>13747</v>
      </c>
      <c r="I1835" s="91" t="s">
        <v>13748</v>
      </c>
      <c r="J1835" s="91" t="s">
        <v>13749</v>
      </c>
      <c r="K1835" s="91" t="s">
        <v>13750</v>
      </c>
      <c r="L1835" s="91" t="s">
        <v>13751</v>
      </c>
    </row>
    <row r="1836" spans="1:12" ht="12" customHeight="1" x14ac:dyDescent="0.3">
      <c r="A1836" s="307" t="s">
        <v>13752</v>
      </c>
      <c r="B1836" s="307"/>
      <c r="C1836" s="307"/>
      <c r="D1836" s="307" t="s">
        <v>13753</v>
      </c>
      <c r="E1836" s="307"/>
      <c r="F1836" s="307"/>
      <c r="G1836" s="91" t="s">
        <v>13753</v>
      </c>
      <c r="H1836" s="91" t="s">
        <v>13754</v>
      </c>
      <c r="I1836" s="91" t="s">
        <v>13755</v>
      </c>
      <c r="J1836" s="91" t="s">
        <v>13756</v>
      </c>
      <c r="K1836" s="91" t="s">
        <v>13757</v>
      </c>
      <c r="L1836" s="91" t="s">
        <v>13304</v>
      </c>
    </row>
    <row r="1837" spans="1:12" ht="12" customHeight="1" x14ac:dyDescent="0.3">
      <c r="A1837" s="307" t="s">
        <v>13758</v>
      </c>
      <c r="B1837" s="307"/>
      <c r="C1837" s="307"/>
      <c r="D1837" s="307" t="s">
        <v>13759</v>
      </c>
      <c r="E1837" s="307"/>
      <c r="F1837" s="307"/>
      <c r="G1837" s="91" t="s">
        <v>13759</v>
      </c>
      <c r="H1837" s="91" t="s">
        <v>13760</v>
      </c>
      <c r="I1837" s="91" t="s">
        <v>13761</v>
      </c>
      <c r="J1837" s="91" t="s">
        <v>13762</v>
      </c>
      <c r="K1837" s="91" t="s">
        <v>13763</v>
      </c>
      <c r="L1837" s="91" t="s">
        <v>13764</v>
      </c>
    </row>
    <row r="1838" spans="1:12" ht="12" customHeight="1" x14ac:dyDescent="0.3">
      <c r="A1838" s="307" t="s">
        <v>13765</v>
      </c>
      <c r="B1838" s="307"/>
      <c r="C1838" s="307"/>
      <c r="D1838" s="307" t="s">
        <v>13766</v>
      </c>
      <c r="E1838" s="307"/>
      <c r="F1838" s="307"/>
      <c r="G1838" s="91" t="s">
        <v>13766</v>
      </c>
      <c r="H1838" s="91" t="s">
        <v>13767</v>
      </c>
      <c r="I1838" s="91" t="s">
        <v>13768</v>
      </c>
      <c r="J1838" s="91" t="s">
        <v>13769</v>
      </c>
      <c r="K1838" s="91" t="s">
        <v>13770</v>
      </c>
      <c r="L1838" s="91" t="s">
        <v>13771</v>
      </c>
    </row>
    <row r="1839" spans="1:12" ht="12" customHeight="1" x14ac:dyDescent="0.3">
      <c r="A1839" s="307" t="s">
        <v>13772</v>
      </c>
      <c r="B1839" s="307"/>
      <c r="C1839" s="307"/>
      <c r="D1839" s="307" t="s">
        <v>13773</v>
      </c>
      <c r="E1839" s="307"/>
      <c r="F1839" s="307"/>
      <c r="G1839" s="91" t="s">
        <v>13773</v>
      </c>
      <c r="H1839" s="91" t="s">
        <v>13774</v>
      </c>
      <c r="I1839" s="91" t="s">
        <v>13775</v>
      </c>
      <c r="J1839" s="91" t="s">
        <v>13776</v>
      </c>
      <c r="K1839" s="91" t="s">
        <v>13777</v>
      </c>
      <c r="L1839" s="91" t="s">
        <v>13778</v>
      </c>
    </row>
    <row r="1840" spans="1:12" ht="12" customHeight="1" x14ac:dyDescent="0.3">
      <c r="A1840" s="307" t="s">
        <v>13779</v>
      </c>
      <c r="B1840" s="307"/>
      <c r="C1840" s="307"/>
      <c r="D1840" s="307" t="s">
        <v>13780</v>
      </c>
      <c r="E1840" s="307"/>
      <c r="F1840" s="307"/>
      <c r="G1840" s="91" t="s">
        <v>13781</v>
      </c>
      <c r="H1840" s="91" t="s">
        <v>13782</v>
      </c>
      <c r="I1840" s="91" t="s">
        <v>13783</v>
      </c>
      <c r="J1840" s="91" t="s">
        <v>13784</v>
      </c>
      <c r="K1840" s="91" t="s">
        <v>13785</v>
      </c>
      <c r="L1840" s="91" t="s">
        <v>13786</v>
      </c>
    </row>
    <row r="1841" spans="1:12" ht="12" customHeight="1" x14ac:dyDescent="0.3">
      <c r="A1841" s="307" t="s">
        <v>13787</v>
      </c>
      <c r="B1841" s="307"/>
      <c r="C1841" s="307"/>
      <c r="D1841" s="307" t="s">
        <v>13788</v>
      </c>
      <c r="E1841" s="307"/>
      <c r="F1841" s="307"/>
      <c r="G1841" s="91" t="s">
        <v>13788</v>
      </c>
      <c r="H1841" s="91" t="s">
        <v>13789</v>
      </c>
      <c r="I1841" s="91" t="s">
        <v>13790</v>
      </c>
      <c r="J1841" s="91" t="s">
        <v>13791</v>
      </c>
      <c r="K1841" s="91" t="s">
        <v>13792</v>
      </c>
      <c r="L1841" s="91" t="s">
        <v>13793</v>
      </c>
    </row>
    <row r="1842" spans="1:12" ht="12" customHeight="1" x14ac:dyDescent="0.3">
      <c r="A1842" s="307" t="s">
        <v>13794</v>
      </c>
      <c r="B1842" s="307"/>
      <c r="C1842" s="307"/>
      <c r="D1842" s="307" t="s">
        <v>13795</v>
      </c>
      <c r="E1842" s="307"/>
      <c r="F1842" s="307"/>
      <c r="G1842" s="91" t="s">
        <v>13795</v>
      </c>
      <c r="H1842" s="91" t="s">
        <v>13796</v>
      </c>
      <c r="I1842" s="91" t="s">
        <v>13797</v>
      </c>
      <c r="J1842" s="91" t="s">
        <v>13798</v>
      </c>
      <c r="K1842" s="91" t="s">
        <v>13799</v>
      </c>
      <c r="L1842" s="91" t="s">
        <v>13800</v>
      </c>
    </row>
    <row r="1843" spans="1:12" ht="12" customHeight="1" x14ac:dyDescent="0.3">
      <c r="A1843" s="307" t="s">
        <v>13801</v>
      </c>
      <c r="B1843" s="307"/>
      <c r="C1843" s="307"/>
      <c r="D1843" s="307" t="s">
        <v>13802</v>
      </c>
      <c r="E1843" s="307"/>
      <c r="F1843" s="307"/>
      <c r="G1843" s="91" t="s">
        <v>13803</v>
      </c>
      <c r="H1843" s="91" t="s">
        <v>4290</v>
      </c>
      <c r="I1843" s="91" t="s">
        <v>13804</v>
      </c>
      <c r="J1843" s="91" t="s">
        <v>13805</v>
      </c>
      <c r="K1843" s="91" t="s">
        <v>13806</v>
      </c>
      <c r="L1843" s="91" t="s">
        <v>13807</v>
      </c>
    </row>
    <row r="1844" spans="1:12" ht="12" customHeight="1" x14ac:dyDescent="0.3">
      <c r="A1844" s="307" t="s">
        <v>13808</v>
      </c>
      <c r="B1844" s="307"/>
      <c r="C1844" s="307"/>
      <c r="D1844" s="307" t="s">
        <v>13809</v>
      </c>
      <c r="E1844" s="307"/>
      <c r="F1844" s="307"/>
      <c r="G1844" s="91" t="s">
        <v>13809</v>
      </c>
      <c r="H1844" s="91" t="s">
        <v>13810</v>
      </c>
      <c r="I1844" s="91" t="s">
        <v>13811</v>
      </c>
      <c r="J1844" s="91" t="s">
        <v>13812</v>
      </c>
      <c r="K1844" s="91" t="s">
        <v>13813</v>
      </c>
      <c r="L1844" s="91" t="s">
        <v>13814</v>
      </c>
    </row>
    <row r="1845" spans="1:12" ht="12" customHeight="1" x14ac:dyDescent="0.3">
      <c r="A1845" s="307" t="s">
        <v>13815</v>
      </c>
      <c r="B1845" s="307"/>
      <c r="C1845" s="307"/>
      <c r="D1845" s="307" t="s">
        <v>13816</v>
      </c>
      <c r="E1845" s="307"/>
      <c r="F1845" s="307"/>
      <c r="G1845" s="91" t="s">
        <v>13816</v>
      </c>
      <c r="H1845" s="91" t="s">
        <v>13817</v>
      </c>
      <c r="I1845" s="91" t="s">
        <v>13818</v>
      </c>
      <c r="J1845" s="91" t="s">
        <v>13819</v>
      </c>
      <c r="K1845" s="91" t="s">
        <v>13820</v>
      </c>
      <c r="L1845" s="91" t="s">
        <v>13821</v>
      </c>
    </row>
    <row r="1846" spans="1:12" ht="12" customHeight="1" x14ac:dyDescent="0.3">
      <c r="A1846" s="307" t="s">
        <v>13822</v>
      </c>
      <c r="B1846" s="307"/>
      <c r="C1846" s="307"/>
      <c r="D1846" s="307" t="s">
        <v>13823</v>
      </c>
      <c r="E1846" s="307"/>
      <c r="F1846" s="307"/>
      <c r="G1846" s="91" t="s">
        <v>13824</v>
      </c>
      <c r="H1846" s="91" t="s">
        <v>13825</v>
      </c>
      <c r="I1846" s="91" t="s">
        <v>13826</v>
      </c>
      <c r="J1846" s="91" t="s">
        <v>13827</v>
      </c>
      <c r="K1846" s="91" t="s">
        <v>13828</v>
      </c>
      <c r="L1846" s="91" t="s">
        <v>13829</v>
      </c>
    </row>
    <row r="1847" spans="1:12" ht="12" customHeight="1" x14ac:dyDescent="0.3">
      <c r="A1847" s="307" t="s">
        <v>13830</v>
      </c>
      <c r="B1847" s="307"/>
      <c r="C1847" s="307"/>
      <c r="D1847" s="307" t="s">
        <v>13831</v>
      </c>
      <c r="E1847" s="307"/>
      <c r="F1847" s="307"/>
      <c r="G1847" s="91" t="s">
        <v>13832</v>
      </c>
      <c r="H1847" s="91" t="s">
        <v>13833</v>
      </c>
      <c r="I1847" s="91" t="s">
        <v>13834</v>
      </c>
      <c r="J1847" s="91" t="s">
        <v>13835</v>
      </c>
      <c r="K1847" s="91" t="s">
        <v>3284</v>
      </c>
      <c r="L1847" s="91" t="s">
        <v>13836</v>
      </c>
    </row>
    <row r="1848" spans="1:12" ht="12" customHeight="1" x14ac:dyDescent="0.3">
      <c r="A1848" s="307" t="s">
        <v>13837</v>
      </c>
      <c r="B1848" s="307"/>
      <c r="C1848" s="307"/>
      <c r="D1848" s="307" t="s">
        <v>13838</v>
      </c>
      <c r="E1848" s="307"/>
      <c r="F1848" s="307"/>
      <c r="G1848" s="91" t="s">
        <v>13839</v>
      </c>
      <c r="H1848" s="91" t="s">
        <v>13840</v>
      </c>
      <c r="I1848" s="91" t="s">
        <v>13841</v>
      </c>
      <c r="J1848" s="91" t="s">
        <v>13842</v>
      </c>
      <c r="K1848" s="91" t="s">
        <v>13843</v>
      </c>
      <c r="L1848" s="91" t="s">
        <v>13844</v>
      </c>
    </row>
    <row r="1849" spans="1:12" ht="12" customHeight="1" x14ac:dyDescent="0.3">
      <c r="A1849" s="307" t="s">
        <v>13845</v>
      </c>
      <c r="B1849" s="307"/>
      <c r="C1849" s="307"/>
      <c r="D1849" s="307" t="s">
        <v>13846</v>
      </c>
      <c r="E1849" s="307"/>
      <c r="F1849" s="307"/>
      <c r="G1849" s="91" t="s">
        <v>13847</v>
      </c>
      <c r="H1849" s="91" t="s">
        <v>13848</v>
      </c>
      <c r="I1849" s="91" t="s">
        <v>13849</v>
      </c>
      <c r="J1849" s="91" t="s">
        <v>13850</v>
      </c>
      <c r="K1849" s="91" t="s">
        <v>13851</v>
      </c>
      <c r="L1849" s="91" t="s">
        <v>13852</v>
      </c>
    </row>
    <row r="1850" spans="1:12" ht="12" customHeight="1" x14ac:dyDescent="0.3">
      <c r="A1850" s="307" t="s">
        <v>13853</v>
      </c>
      <c r="B1850" s="307"/>
      <c r="C1850" s="307"/>
      <c r="D1850" s="307" t="s">
        <v>13854</v>
      </c>
      <c r="E1850" s="307"/>
      <c r="F1850" s="307"/>
      <c r="G1850" s="91" t="s">
        <v>13855</v>
      </c>
      <c r="H1850" s="91" t="s">
        <v>13856</v>
      </c>
      <c r="I1850" s="91" t="s">
        <v>13857</v>
      </c>
      <c r="J1850" s="91" t="s">
        <v>13858</v>
      </c>
      <c r="K1850" s="91" t="s">
        <v>13859</v>
      </c>
      <c r="L1850" s="91" t="s">
        <v>10033</v>
      </c>
    </row>
    <row r="1851" spans="1:12" ht="12" customHeight="1" x14ac:dyDescent="0.3">
      <c r="A1851" s="307" t="s">
        <v>13860</v>
      </c>
      <c r="B1851" s="307"/>
      <c r="C1851" s="307"/>
      <c r="D1851" s="307" t="s">
        <v>13861</v>
      </c>
      <c r="E1851" s="307"/>
      <c r="F1851" s="307"/>
      <c r="G1851" s="91" t="s">
        <v>13862</v>
      </c>
      <c r="H1851" s="91" t="s">
        <v>13863</v>
      </c>
      <c r="I1851" s="91" t="s">
        <v>13864</v>
      </c>
      <c r="J1851" s="91" t="s">
        <v>13865</v>
      </c>
      <c r="K1851" s="91" t="s">
        <v>13866</v>
      </c>
      <c r="L1851" s="91" t="s">
        <v>11016</v>
      </c>
    </row>
    <row r="1852" spans="1:12" ht="12" customHeight="1" x14ac:dyDescent="0.3">
      <c r="A1852" s="307" t="s">
        <v>13867</v>
      </c>
      <c r="B1852" s="307"/>
      <c r="C1852" s="307"/>
      <c r="D1852" s="307" t="s">
        <v>13868</v>
      </c>
      <c r="E1852" s="307"/>
      <c r="F1852" s="307"/>
      <c r="G1852" s="91" t="s">
        <v>13868</v>
      </c>
      <c r="H1852" s="91" t="s">
        <v>13869</v>
      </c>
      <c r="I1852" s="91" t="s">
        <v>4142</v>
      </c>
      <c r="J1852" s="91" t="s">
        <v>13870</v>
      </c>
      <c r="K1852" s="91" t="s">
        <v>13871</v>
      </c>
      <c r="L1852" s="91" t="s">
        <v>13872</v>
      </c>
    </row>
    <row r="1853" spans="1:12" ht="12" customHeight="1" x14ac:dyDescent="0.3">
      <c r="A1853" s="307" t="s">
        <v>13873</v>
      </c>
      <c r="B1853" s="307"/>
      <c r="C1853" s="307"/>
      <c r="D1853" s="307" t="s">
        <v>13874</v>
      </c>
      <c r="E1853" s="307"/>
      <c r="F1853" s="307"/>
      <c r="G1853" s="91" t="s">
        <v>13875</v>
      </c>
      <c r="H1853" s="91" t="s">
        <v>13876</v>
      </c>
      <c r="I1853" s="91" t="s">
        <v>13877</v>
      </c>
      <c r="J1853" s="91" t="s">
        <v>13878</v>
      </c>
      <c r="K1853" s="91" t="s">
        <v>13879</v>
      </c>
      <c r="L1853" s="91" t="s">
        <v>13880</v>
      </c>
    </row>
    <row r="1854" spans="1:12" ht="12" customHeight="1" x14ac:dyDescent="0.3">
      <c r="A1854" s="307" t="s">
        <v>13881</v>
      </c>
      <c r="B1854" s="307"/>
      <c r="C1854" s="307"/>
      <c r="D1854" s="307" t="s">
        <v>13882</v>
      </c>
      <c r="E1854" s="307"/>
      <c r="F1854" s="307"/>
      <c r="G1854" s="91" t="s">
        <v>13883</v>
      </c>
      <c r="H1854" s="91" t="s">
        <v>13884</v>
      </c>
      <c r="I1854" s="91" t="s">
        <v>13885</v>
      </c>
      <c r="J1854" s="91" t="s">
        <v>13886</v>
      </c>
      <c r="K1854" s="91" t="s">
        <v>13887</v>
      </c>
      <c r="L1854" s="91" t="s">
        <v>13888</v>
      </c>
    </row>
    <row r="1855" spans="1:12" ht="12" customHeight="1" x14ac:dyDescent="0.3">
      <c r="A1855" s="307" t="s">
        <v>13889</v>
      </c>
      <c r="B1855" s="307"/>
      <c r="C1855" s="307"/>
      <c r="D1855" s="307" t="s">
        <v>13890</v>
      </c>
      <c r="E1855" s="307"/>
      <c r="F1855" s="307"/>
      <c r="G1855" s="91" t="s">
        <v>13890</v>
      </c>
      <c r="H1855" s="91" t="s">
        <v>12202</v>
      </c>
      <c r="I1855" s="91" t="s">
        <v>13891</v>
      </c>
      <c r="J1855" s="91" t="s">
        <v>11442</v>
      </c>
      <c r="K1855" s="91" t="s">
        <v>13892</v>
      </c>
      <c r="L1855" s="91" t="s">
        <v>13893</v>
      </c>
    </row>
    <row r="1856" spans="1:12" ht="12" customHeight="1" x14ac:dyDescent="0.3">
      <c r="A1856" s="307" t="s">
        <v>13894</v>
      </c>
      <c r="B1856" s="307"/>
      <c r="C1856" s="307"/>
      <c r="D1856" s="307" t="s">
        <v>13895</v>
      </c>
      <c r="E1856" s="307"/>
      <c r="F1856" s="307"/>
      <c r="G1856" s="91" t="s">
        <v>13896</v>
      </c>
      <c r="H1856" s="91" t="s">
        <v>13897</v>
      </c>
      <c r="I1856" s="91" t="s">
        <v>13898</v>
      </c>
      <c r="J1856" s="91" t="s">
        <v>13899</v>
      </c>
      <c r="K1856" s="91" t="s">
        <v>13900</v>
      </c>
      <c r="L1856" s="91" t="s">
        <v>13901</v>
      </c>
    </row>
    <row r="1857" spans="1:12" ht="12" customHeight="1" x14ac:dyDescent="0.3">
      <c r="A1857" s="307" t="s">
        <v>13902</v>
      </c>
      <c r="B1857" s="307"/>
      <c r="C1857" s="307"/>
      <c r="D1857" s="307" t="s">
        <v>13903</v>
      </c>
      <c r="E1857" s="307"/>
      <c r="F1857" s="307"/>
      <c r="G1857" s="91" t="s">
        <v>13903</v>
      </c>
      <c r="H1857" s="91" t="s">
        <v>13904</v>
      </c>
      <c r="I1857" s="91" t="s">
        <v>13905</v>
      </c>
      <c r="J1857" s="91" t="s">
        <v>13906</v>
      </c>
      <c r="K1857" s="91" t="s">
        <v>13907</v>
      </c>
      <c r="L1857" s="91" t="s">
        <v>13908</v>
      </c>
    </row>
    <row r="1858" spans="1:12" ht="12" customHeight="1" x14ac:dyDescent="0.3">
      <c r="A1858" s="307" t="s">
        <v>13909</v>
      </c>
      <c r="B1858" s="307"/>
      <c r="C1858" s="307"/>
      <c r="D1858" s="307" t="s">
        <v>13910</v>
      </c>
      <c r="E1858" s="307"/>
      <c r="F1858" s="307"/>
      <c r="G1858" s="91" t="s">
        <v>13911</v>
      </c>
      <c r="H1858" s="91" t="s">
        <v>13912</v>
      </c>
      <c r="I1858" s="91" t="s">
        <v>13913</v>
      </c>
      <c r="J1858" s="91" t="s">
        <v>13914</v>
      </c>
      <c r="K1858" s="91" t="s">
        <v>13915</v>
      </c>
      <c r="L1858" s="91" t="s">
        <v>13916</v>
      </c>
    </row>
    <row r="1859" spans="1:12" ht="12" customHeight="1" x14ac:dyDescent="0.3">
      <c r="A1859" s="307" t="s">
        <v>13917</v>
      </c>
      <c r="B1859" s="307"/>
      <c r="C1859" s="307"/>
      <c r="D1859" s="307" t="s">
        <v>13918</v>
      </c>
      <c r="E1859" s="307"/>
      <c r="F1859" s="307"/>
      <c r="G1859" s="91" t="s">
        <v>13918</v>
      </c>
      <c r="H1859" s="91" t="s">
        <v>5176</v>
      </c>
      <c r="I1859" s="91" t="s">
        <v>11320</v>
      </c>
      <c r="J1859" s="91" t="s">
        <v>13919</v>
      </c>
      <c r="K1859" s="91" t="s">
        <v>13920</v>
      </c>
      <c r="L1859" s="91" t="s">
        <v>4456</v>
      </c>
    </row>
    <row r="1860" spans="1:12" ht="12" customHeight="1" x14ac:dyDescent="0.3">
      <c r="A1860" s="307" t="s">
        <v>13921</v>
      </c>
      <c r="B1860" s="307"/>
      <c r="C1860" s="307"/>
      <c r="D1860" s="307" t="s">
        <v>13922</v>
      </c>
      <c r="E1860" s="307"/>
      <c r="F1860" s="307"/>
      <c r="G1860" s="91" t="s">
        <v>13923</v>
      </c>
      <c r="H1860" s="91" t="s">
        <v>13924</v>
      </c>
      <c r="I1860" s="91" t="s">
        <v>13925</v>
      </c>
      <c r="J1860" s="91" t="s">
        <v>13926</v>
      </c>
      <c r="K1860" s="91" t="s">
        <v>13927</v>
      </c>
      <c r="L1860" s="91" t="s">
        <v>13928</v>
      </c>
    </row>
    <row r="1861" spans="1:12" ht="12" customHeight="1" x14ac:dyDescent="0.3">
      <c r="A1861" s="307" t="s">
        <v>13929</v>
      </c>
      <c r="B1861" s="307"/>
      <c r="C1861" s="307"/>
      <c r="D1861" s="307" t="s">
        <v>13930</v>
      </c>
      <c r="E1861" s="307"/>
      <c r="F1861" s="307"/>
      <c r="G1861" s="91" t="s">
        <v>13931</v>
      </c>
      <c r="H1861" s="91" t="s">
        <v>13932</v>
      </c>
      <c r="I1861" s="91" t="s">
        <v>13933</v>
      </c>
      <c r="J1861" s="91" t="s">
        <v>13934</v>
      </c>
      <c r="K1861" s="91" t="s">
        <v>13935</v>
      </c>
      <c r="L1861" s="91" t="s">
        <v>13936</v>
      </c>
    </row>
    <row r="1862" spans="1:12" ht="12" customHeight="1" x14ac:dyDescent="0.3">
      <c r="A1862" s="307" t="s">
        <v>13937</v>
      </c>
      <c r="B1862" s="307"/>
      <c r="C1862" s="307"/>
      <c r="D1862" s="307" t="s">
        <v>13938</v>
      </c>
      <c r="E1862" s="307"/>
      <c r="F1862" s="307"/>
      <c r="G1862" s="91" t="s">
        <v>13939</v>
      </c>
      <c r="H1862" s="91" t="s">
        <v>13940</v>
      </c>
      <c r="I1862" s="91" t="s">
        <v>13941</v>
      </c>
      <c r="J1862" s="91" t="s">
        <v>13942</v>
      </c>
      <c r="K1862" s="91" t="s">
        <v>13943</v>
      </c>
      <c r="L1862" s="91" t="s">
        <v>13944</v>
      </c>
    </row>
    <row r="1863" spans="1:12" ht="12" customHeight="1" x14ac:dyDescent="0.3">
      <c r="A1863" s="307" t="s">
        <v>13945</v>
      </c>
      <c r="B1863" s="307"/>
      <c r="C1863" s="307"/>
      <c r="D1863" s="307" t="s">
        <v>13946</v>
      </c>
      <c r="E1863" s="307"/>
      <c r="F1863" s="307"/>
      <c r="G1863" s="91" t="s">
        <v>13947</v>
      </c>
      <c r="H1863" s="91" t="s">
        <v>13948</v>
      </c>
      <c r="I1863" s="91" t="s">
        <v>13949</v>
      </c>
      <c r="J1863" s="91" t="s">
        <v>13950</v>
      </c>
      <c r="K1863" s="91" t="s">
        <v>13951</v>
      </c>
      <c r="L1863" s="91" t="s">
        <v>13952</v>
      </c>
    </row>
    <row r="1864" spans="1:12" ht="12" customHeight="1" x14ac:dyDescent="0.3">
      <c r="A1864" s="307" t="s">
        <v>13953</v>
      </c>
      <c r="B1864" s="307"/>
      <c r="C1864" s="307"/>
      <c r="D1864" s="307" t="s">
        <v>13954</v>
      </c>
      <c r="E1864" s="307"/>
      <c r="F1864" s="307"/>
      <c r="G1864" s="91" t="s">
        <v>13955</v>
      </c>
      <c r="H1864" s="91" t="s">
        <v>13956</v>
      </c>
      <c r="I1864" s="91" t="s">
        <v>13957</v>
      </c>
      <c r="J1864" s="91" t="s">
        <v>13958</v>
      </c>
      <c r="K1864" s="91" t="s">
        <v>13959</v>
      </c>
      <c r="L1864" s="91" t="s">
        <v>13960</v>
      </c>
    </row>
    <row r="1865" spans="1:12" ht="12" customHeight="1" x14ac:dyDescent="0.3">
      <c r="A1865" s="307" t="s">
        <v>13961</v>
      </c>
      <c r="B1865" s="307"/>
      <c r="C1865" s="307"/>
      <c r="D1865" s="307" t="s">
        <v>13962</v>
      </c>
      <c r="E1865" s="307"/>
      <c r="F1865" s="307"/>
      <c r="G1865" s="91" t="s">
        <v>13962</v>
      </c>
      <c r="H1865" s="91" t="s">
        <v>13963</v>
      </c>
      <c r="I1865" s="91" t="s">
        <v>13964</v>
      </c>
      <c r="J1865" s="91" t="s">
        <v>13965</v>
      </c>
      <c r="K1865" s="91" t="s">
        <v>13966</v>
      </c>
      <c r="L1865" s="91" t="s">
        <v>13967</v>
      </c>
    </row>
    <row r="1866" spans="1:12" ht="12" customHeight="1" x14ac:dyDescent="0.3">
      <c r="A1866" s="307" t="s">
        <v>13968</v>
      </c>
      <c r="B1866" s="307"/>
      <c r="C1866" s="307"/>
      <c r="D1866" s="307" t="s">
        <v>13969</v>
      </c>
      <c r="E1866" s="307"/>
      <c r="F1866" s="307"/>
      <c r="G1866" s="91" t="s">
        <v>13970</v>
      </c>
      <c r="H1866" s="91" t="s">
        <v>13971</v>
      </c>
      <c r="I1866" s="91" t="s">
        <v>13972</v>
      </c>
      <c r="J1866" s="91" t="s">
        <v>13973</v>
      </c>
      <c r="K1866" s="91" t="s">
        <v>13974</v>
      </c>
      <c r="L1866" s="91" t="s">
        <v>13975</v>
      </c>
    </row>
    <row r="1867" spans="1:12" ht="12" customHeight="1" x14ac:dyDescent="0.3">
      <c r="A1867" s="307" t="s">
        <v>13976</v>
      </c>
      <c r="B1867" s="307"/>
      <c r="C1867" s="307"/>
      <c r="D1867" s="307" t="s">
        <v>13977</v>
      </c>
      <c r="E1867" s="307"/>
      <c r="F1867" s="307"/>
      <c r="G1867" s="91" t="s">
        <v>13978</v>
      </c>
      <c r="H1867" s="91" t="s">
        <v>13979</v>
      </c>
      <c r="I1867" s="91" t="s">
        <v>13980</v>
      </c>
      <c r="J1867" s="91" t="s">
        <v>13981</v>
      </c>
      <c r="K1867" s="91" t="s">
        <v>13982</v>
      </c>
      <c r="L1867" s="91" t="s">
        <v>13983</v>
      </c>
    </row>
    <row r="1868" spans="1:12" ht="12" customHeight="1" x14ac:dyDescent="0.3">
      <c r="A1868" s="307" t="s">
        <v>13984</v>
      </c>
      <c r="B1868" s="307"/>
      <c r="C1868" s="307"/>
      <c r="D1868" s="307" t="s">
        <v>13985</v>
      </c>
      <c r="E1868" s="307"/>
      <c r="F1868" s="307"/>
      <c r="G1868" s="91" t="s">
        <v>13986</v>
      </c>
      <c r="H1868" s="91" t="s">
        <v>13987</v>
      </c>
      <c r="I1868" s="91" t="s">
        <v>13988</v>
      </c>
      <c r="J1868" s="91" t="s">
        <v>13989</v>
      </c>
      <c r="K1868" s="91" t="s">
        <v>13990</v>
      </c>
      <c r="L1868" s="91" t="s">
        <v>13991</v>
      </c>
    </row>
    <row r="1869" spans="1:12" ht="12" customHeight="1" x14ac:dyDescent="0.3">
      <c r="A1869" s="307" t="s">
        <v>13992</v>
      </c>
      <c r="B1869" s="307"/>
      <c r="C1869" s="307"/>
      <c r="D1869" s="307" t="s">
        <v>13993</v>
      </c>
      <c r="E1869" s="307"/>
      <c r="F1869" s="307"/>
      <c r="G1869" s="91" t="s">
        <v>13994</v>
      </c>
      <c r="H1869" s="91" t="s">
        <v>13995</v>
      </c>
      <c r="I1869" s="91" t="s">
        <v>13996</v>
      </c>
      <c r="J1869" s="91" t="s">
        <v>13997</v>
      </c>
      <c r="K1869" s="91" t="s">
        <v>13998</v>
      </c>
      <c r="L1869" s="91" t="s">
        <v>13999</v>
      </c>
    </row>
    <row r="1870" spans="1:12" ht="12" customHeight="1" x14ac:dyDescent="0.3">
      <c r="A1870" s="307" t="s">
        <v>14000</v>
      </c>
      <c r="B1870" s="307"/>
      <c r="C1870" s="307"/>
      <c r="D1870" s="307" t="s">
        <v>14001</v>
      </c>
      <c r="E1870" s="307"/>
      <c r="F1870" s="307"/>
      <c r="G1870" s="91" t="s">
        <v>14001</v>
      </c>
      <c r="H1870" s="91" t="s">
        <v>14002</v>
      </c>
      <c r="I1870" s="91" t="s">
        <v>14003</v>
      </c>
      <c r="J1870" s="91" t="s">
        <v>14004</v>
      </c>
      <c r="K1870" s="91" t="s">
        <v>14005</v>
      </c>
      <c r="L1870" s="91" t="s">
        <v>14006</v>
      </c>
    </row>
    <row r="1871" spans="1:12" ht="12" customHeight="1" x14ac:dyDescent="0.3">
      <c r="A1871" s="307" t="s">
        <v>14007</v>
      </c>
      <c r="B1871" s="307"/>
      <c r="C1871" s="307"/>
      <c r="D1871" s="307" t="s">
        <v>14008</v>
      </c>
      <c r="E1871" s="307"/>
      <c r="F1871" s="307"/>
      <c r="G1871" s="91" t="s">
        <v>14008</v>
      </c>
      <c r="H1871" s="91" t="s">
        <v>14009</v>
      </c>
      <c r="I1871" s="91" t="s">
        <v>14010</v>
      </c>
      <c r="J1871" s="91" t="s">
        <v>14011</v>
      </c>
      <c r="K1871" s="91" t="s">
        <v>14012</v>
      </c>
      <c r="L1871" s="91" t="s">
        <v>14013</v>
      </c>
    </row>
    <row r="1872" spans="1:12" ht="12" customHeight="1" x14ac:dyDescent="0.3">
      <c r="A1872" s="307" t="s">
        <v>14014</v>
      </c>
      <c r="B1872" s="307"/>
      <c r="C1872" s="307"/>
      <c r="D1872" s="307" t="s">
        <v>14015</v>
      </c>
      <c r="E1872" s="307"/>
      <c r="F1872" s="307"/>
      <c r="G1872" s="91" t="s">
        <v>14016</v>
      </c>
      <c r="H1872" s="91" t="s">
        <v>14017</v>
      </c>
      <c r="I1872" s="91" t="s">
        <v>14018</v>
      </c>
      <c r="J1872" s="91" t="s">
        <v>14019</v>
      </c>
      <c r="K1872" s="91" t="s">
        <v>14020</v>
      </c>
      <c r="L1872" s="91" t="s">
        <v>14021</v>
      </c>
    </row>
    <row r="1873" spans="1:12" ht="12" customHeight="1" x14ac:dyDescent="0.3">
      <c r="A1873" s="307" t="s">
        <v>14022</v>
      </c>
      <c r="B1873" s="307"/>
      <c r="C1873" s="307"/>
      <c r="D1873" s="307" t="s">
        <v>14023</v>
      </c>
      <c r="E1873" s="307"/>
      <c r="F1873" s="307"/>
      <c r="G1873" s="91" t="s">
        <v>14024</v>
      </c>
      <c r="H1873" s="91" t="s">
        <v>14025</v>
      </c>
      <c r="I1873" s="91" t="s">
        <v>14026</v>
      </c>
      <c r="J1873" s="91" t="s">
        <v>14027</v>
      </c>
      <c r="K1873" s="91" t="s">
        <v>14028</v>
      </c>
      <c r="L1873" s="91" t="s">
        <v>14029</v>
      </c>
    </row>
    <row r="1874" spans="1:12" ht="12" customHeight="1" x14ac:dyDescent="0.3">
      <c r="A1874" s="307" t="s">
        <v>14030</v>
      </c>
      <c r="B1874" s="307"/>
      <c r="C1874" s="307"/>
      <c r="D1874" s="307" t="s">
        <v>14031</v>
      </c>
      <c r="E1874" s="307"/>
      <c r="F1874" s="307"/>
      <c r="G1874" s="91" t="s">
        <v>14032</v>
      </c>
      <c r="H1874" s="91" t="s">
        <v>14033</v>
      </c>
      <c r="I1874" s="91" t="s">
        <v>14034</v>
      </c>
      <c r="J1874" s="91" t="s">
        <v>14035</v>
      </c>
      <c r="K1874" s="91" t="s">
        <v>14036</v>
      </c>
      <c r="L1874" s="91" t="s">
        <v>14037</v>
      </c>
    </row>
    <row r="1875" spans="1:12" ht="12" customHeight="1" x14ac:dyDescent="0.3">
      <c r="A1875" s="307" t="s">
        <v>14038</v>
      </c>
      <c r="B1875" s="307"/>
      <c r="C1875" s="307"/>
      <c r="D1875" s="307" t="s">
        <v>14039</v>
      </c>
      <c r="E1875" s="307"/>
      <c r="F1875" s="307"/>
      <c r="G1875" s="91" t="s">
        <v>14040</v>
      </c>
      <c r="H1875" s="91" t="s">
        <v>14041</v>
      </c>
      <c r="I1875" s="91" t="s">
        <v>14042</v>
      </c>
      <c r="J1875" s="91" t="s">
        <v>14043</v>
      </c>
      <c r="K1875" s="91" t="s">
        <v>14044</v>
      </c>
      <c r="L1875" s="91" t="s">
        <v>14045</v>
      </c>
    </row>
    <row r="1876" spans="1:12" ht="12" customHeight="1" x14ac:dyDescent="0.3">
      <c r="A1876" s="307" t="s">
        <v>14046</v>
      </c>
      <c r="B1876" s="307"/>
      <c r="C1876" s="307"/>
      <c r="D1876" s="307" t="s">
        <v>14047</v>
      </c>
      <c r="E1876" s="307"/>
      <c r="F1876" s="307"/>
      <c r="G1876" s="91" t="s">
        <v>14048</v>
      </c>
      <c r="H1876" s="91" t="s">
        <v>14049</v>
      </c>
      <c r="I1876" s="91" t="s">
        <v>14050</v>
      </c>
      <c r="J1876" s="91" t="s">
        <v>14051</v>
      </c>
      <c r="K1876" s="91" t="s">
        <v>14052</v>
      </c>
      <c r="L1876" s="91" t="s">
        <v>14053</v>
      </c>
    </row>
    <row r="1877" spans="1:12" ht="12" customHeight="1" x14ac:dyDescent="0.3">
      <c r="A1877" s="307" t="s">
        <v>14054</v>
      </c>
      <c r="B1877" s="307"/>
      <c r="C1877" s="307"/>
      <c r="D1877" s="307" t="s">
        <v>14055</v>
      </c>
      <c r="E1877" s="307"/>
      <c r="F1877" s="307"/>
      <c r="G1877" s="91" t="s">
        <v>14055</v>
      </c>
      <c r="H1877" s="91" t="s">
        <v>14056</v>
      </c>
      <c r="I1877" s="91" t="s">
        <v>14057</v>
      </c>
      <c r="J1877" s="91" t="s">
        <v>14058</v>
      </c>
      <c r="K1877" s="91" t="s">
        <v>14059</v>
      </c>
      <c r="L1877" s="91" t="s">
        <v>14060</v>
      </c>
    </row>
    <row r="1878" spans="1:12" ht="12" customHeight="1" x14ac:dyDescent="0.3">
      <c r="A1878" s="307" t="s">
        <v>14061</v>
      </c>
      <c r="B1878" s="307"/>
      <c r="C1878" s="307"/>
      <c r="D1878" s="307" t="s">
        <v>14062</v>
      </c>
      <c r="E1878" s="307"/>
      <c r="F1878" s="307"/>
      <c r="G1878" s="91" t="s">
        <v>14062</v>
      </c>
      <c r="H1878" s="91" t="s">
        <v>14063</v>
      </c>
      <c r="I1878" s="91" t="s">
        <v>14064</v>
      </c>
      <c r="J1878" s="91" t="s">
        <v>14065</v>
      </c>
      <c r="K1878" s="91" t="s">
        <v>14066</v>
      </c>
      <c r="L1878" s="91" t="s">
        <v>14067</v>
      </c>
    </row>
    <row r="1879" spans="1:12" ht="12" customHeight="1" x14ac:dyDescent="0.3">
      <c r="A1879" s="307" t="s">
        <v>14068</v>
      </c>
      <c r="B1879" s="307"/>
      <c r="C1879" s="307"/>
      <c r="D1879" s="307" t="s">
        <v>14069</v>
      </c>
      <c r="E1879" s="307"/>
      <c r="F1879" s="307"/>
      <c r="G1879" s="91" t="s">
        <v>14069</v>
      </c>
      <c r="H1879" s="91" t="s">
        <v>14070</v>
      </c>
      <c r="I1879" s="91" t="s">
        <v>14071</v>
      </c>
      <c r="J1879" s="91" t="s">
        <v>14072</v>
      </c>
      <c r="K1879" s="91" t="s">
        <v>14073</v>
      </c>
      <c r="L1879" s="91" t="s">
        <v>14074</v>
      </c>
    </row>
    <row r="1880" spans="1:12" ht="12" customHeight="1" x14ac:dyDescent="0.3">
      <c r="A1880" s="307" t="s">
        <v>14075</v>
      </c>
      <c r="B1880" s="307"/>
      <c r="C1880" s="307"/>
      <c r="D1880" s="307" t="s">
        <v>14076</v>
      </c>
      <c r="E1880" s="307"/>
      <c r="F1880" s="307"/>
      <c r="G1880" s="91" t="s">
        <v>14077</v>
      </c>
      <c r="H1880" s="91" t="s">
        <v>14078</v>
      </c>
      <c r="I1880" s="91" t="s">
        <v>14079</v>
      </c>
      <c r="J1880" s="91" t="s">
        <v>14080</v>
      </c>
      <c r="K1880" s="91" t="s">
        <v>14081</v>
      </c>
      <c r="L1880" s="91" t="s">
        <v>14082</v>
      </c>
    </row>
    <row r="1881" spans="1:12" ht="12" customHeight="1" x14ac:dyDescent="0.3">
      <c r="A1881" s="307" t="s">
        <v>14083</v>
      </c>
      <c r="B1881" s="307"/>
      <c r="C1881" s="307"/>
      <c r="D1881" s="307" t="s">
        <v>14084</v>
      </c>
      <c r="E1881" s="307"/>
      <c r="F1881" s="307"/>
      <c r="G1881" s="91" t="s">
        <v>14085</v>
      </c>
      <c r="H1881" s="91" t="s">
        <v>14086</v>
      </c>
      <c r="I1881" s="91" t="s">
        <v>14087</v>
      </c>
      <c r="J1881" s="91" t="s">
        <v>14088</v>
      </c>
      <c r="K1881" s="91" t="s">
        <v>14089</v>
      </c>
      <c r="L1881" s="91" t="s">
        <v>14090</v>
      </c>
    </row>
    <row r="1882" spans="1:12" ht="12" customHeight="1" x14ac:dyDescent="0.3">
      <c r="A1882" s="307" t="s">
        <v>14091</v>
      </c>
      <c r="B1882" s="307"/>
      <c r="C1882" s="307"/>
      <c r="D1882" s="307" t="s">
        <v>14092</v>
      </c>
      <c r="E1882" s="307"/>
      <c r="F1882" s="307"/>
      <c r="G1882" s="91" t="s">
        <v>14093</v>
      </c>
      <c r="H1882" s="91" t="s">
        <v>13060</v>
      </c>
      <c r="I1882" s="91" t="s">
        <v>14094</v>
      </c>
      <c r="J1882" s="91" t="s">
        <v>14095</v>
      </c>
      <c r="K1882" s="91" t="s">
        <v>14096</v>
      </c>
      <c r="L1882" s="91" t="s">
        <v>11295</v>
      </c>
    </row>
    <row r="1883" spans="1:12" ht="12" customHeight="1" x14ac:dyDescent="0.3">
      <c r="A1883" s="307" t="s">
        <v>14097</v>
      </c>
      <c r="B1883" s="307"/>
      <c r="C1883" s="307"/>
      <c r="D1883" s="307" t="s">
        <v>14098</v>
      </c>
      <c r="E1883" s="307"/>
      <c r="F1883" s="307"/>
      <c r="G1883" s="91" t="s">
        <v>14099</v>
      </c>
      <c r="H1883" s="91" t="s">
        <v>14100</v>
      </c>
      <c r="I1883" s="91" t="s">
        <v>11556</v>
      </c>
      <c r="J1883" s="91" t="s">
        <v>14101</v>
      </c>
      <c r="K1883" s="91" t="s">
        <v>14102</v>
      </c>
      <c r="L1883" s="91" t="s">
        <v>12026</v>
      </c>
    </row>
    <row r="1884" spans="1:12" ht="12" customHeight="1" x14ac:dyDescent="0.3">
      <c r="A1884" s="307" t="s">
        <v>14103</v>
      </c>
      <c r="B1884" s="307"/>
      <c r="C1884" s="307"/>
      <c r="D1884" s="307" t="s">
        <v>12994</v>
      </c>
      <c r="E1884" s="307"/>
      <c r="F1884" s="307"/>
      <c r="G1884" s="91" t="s">
        <v>14104</v>
      </c>
      <c r="H1884" s="91" t="s">
        <v>14105</v>
      </c>
      <c r="I1884" s="91" t="s">
        <v>14106</v>
      </c>
      <c r="J1884" s="91" t="s">
        <v>14107</v>
      </c>
      <c r="K1884" s="91" t="s">
        <v>14108</v>
      </c>
      <c r="L1884" s="91" t="s">
        <v>14109</v>
      </c>
    </row>
    <row r="1885" spans="1:12" ht="12" customHeight="1" x14ac:dyDescent="0.3">
      <c r="A1885" s="307" t="s">
        <v>14110</v>
      </c>
      <c r="B1885" s="307"/>
      <c r="C1885" s="307"/>
      <c r="D1885" s="307" t="s">
        <v>14111</v>
      </c>
      <c r="E1885" s="307"/>
      <c r="F1885" s="307"/>
      <c r="G1885" s="91" t="s">
        <v>14112</v>
      </c>
      <c r="H1885" s="91" t="s">
        <v>14113</v>
      </c>
      <c r="I1885" s="91" t="s">
        <v>14114</v>
      </c>
      <c r="J1885" s="91" t="s">
        <v>10222</v>
      </c>
      <c r="K1885" s="91" t="s">
        <v>14115</v>
      </c>
      <c r="L1885" s="91" t="s">
        <v>14116</v>
      </c>
    </row>
    <row r="1886" spans="1:12" ht="12" customHeight="1" x14ac:dyDescent="0.3">
      <c r="A1886" s="307" t="s">
        <v>14117</v>
      </c>
      <c r="B1886" s="307"/>
      <c r="C1886" s="307"/>
      <c r="D1886" s="307" t="s">
        <v>14118</v>
      </c>
      <c r="E1886" s="307"/>
      <c r="F1886" s="307"/>
      <c r="G1886" s="91" t="s">
        <v>14119</v>
      </c>
      <c r="H1886" s="91" t="s">
        <v>14120</v>
      </c>
      <c r="I1886" s="91" t="s">
        <v>14121</v>
      </c>
      <c r="J1886" s="91" t="s">
        <v>14122</v>
      </c>
      <c r="K1886" s="91" t="s">
        <v>14123</v>
      </c>
      <c r="L1886" s="91" t="s">
        <v>14124</v>
      </c>
    </row>
    <row r="1887" spans="1:12" ht="12" customHeight="1" x14ac:dyDescent="0.3">
      <c r="A1887" s="307" t="s">
        <v>14125</v>
      </c>
      <c r="B1887" s="307"/>
      <c r="C1887" s="307"/>
      <c r="D1887" s="307" t="s">
        <v>14126</v>
      </c>
      <c r="E1887" s="307"/>
      <c r="F1887" s="307"/>
      <c r="G1887" s="91" t="s">
        <v>14127</v>
      </c>
      <c r="H1887" s="91" t="s">
        <v>14128</v>
      </c>
      <c r="I1887" s="91" t="s">
        <v>14129</v>
      </c>
      <c r="J1887" s="91" t="s">
        <v>14130</v>
      </c>
      <c r="K1887" s="91" t="s">
        <v>14131</v>
      </c>
      <c r="L1887" s="91" t="s">
        <v>14132</v>
      </c>
    </row>
    <row r="1888" spans="1:12" ht="12" customHeight="1" x14ac:dyDescent="0.3">
      <c r="A1888" s="307" t="s">
        <v>14133</v>
      </c>
      <c r="B1888" s="307"/>
      <c r="C1888" s="307"/>
      <c r="D1888" s="307" t="s">
        <v>14134</v>
      </c>
      <c r="E1888" s="307"/>
      <c r="F1888" s="307"/>
      <c r="G1888" s="91" t="s">
        <v>14134</v>
      </c>
      <c r="H1888" s="91" t="s">
        <v>14135</v>
      </c>
      <c r="I1888" s="91" t="s">
        <v>14136</v>
      </c>
      <c r="J1888" s="91" t="s">
        <v>14137</v>
      </c>
      <c r="K1888" s="91" t="s">
        <v>14138</v>
      </c>
      <c r="L1888" s="91" t="s">
        <v>14139</v>
      </c>
    </row>
    <row r="1889" spans="1:12" ht="12" customHeight="1" x14ac:dyDescent="0.3">
      <c r="A1889" s="307" t="s">
        <v>14140</v>
      </c>
      <c r="B1889" s="307"/>
      <c r="C1889" s="307"/>
      <c r="D1889" s="307" t="s">
        <v>14141</v>
      </c>
      <c r="E1889" s="307"/>
      <c r="F1889" s="307"/>
      <c r="G1889" s="91" t="s">
        <v>14142</v>
      </c>
      <c r="H1889" s="91" t="s">
        <v>14143</v>
      </c>
      <c r="I1889" s="91" t="s">
        <v>14144</v>
      </c>
      <c r="J1889" s="91" t="s">
        <v>14145</v>
      </c>
      <c r="K1889" s="91" t="s">
        <v>14146</v>
      </c>
      <c r="L1889" s="91" t="s">
        <v>14147</v>
      </c>
    </row>
    <row r="1890" spans="1:12" ht="12" customHeight="1" x14ac:dyDescent="0.3">
      <c r="A1890" s="307" t="s">
        <v>14148</v>
      </c>
      <c r="B1890" s="307"/>
      <c r="C1890" s="307"/>
      <c r="D1890" s="307" t="s">
        <v>14149</v>
      </c>
      <c r="E1890" s="307"/>
      <c r="F1890" s="307"/>
      <c r="G1890" s="91" t="s">
        <v>14150</v>
      </c>
      <c r="H1890" s="91" t="s">
        <v>14151</v>
      </c>
      <c r="I1890" s="91" t="s">
        <v>14152</v>
      </c>
      <c r="J1890" s="91" t="s">
        <v>14153</v>
      </c>
      <c r="K1890" s="91" t="s">
        <v>14154</v>
      </c>
      <c r="L1890" s="91" t="s">
        <v>14155</v>
      </c>
    </row>
    <row r="1891" spans="1:12" ht="12" customHeight="1" x14ac:dyDescent="0.3">
      <c r="A1891" s="307" t="s">
        <v>14156</v>
      </c>
      <c r="B1891" s="307"/>
      <c r="C1891" s="307"/>
      <c r="D1891" s="307" t="s">
        <v>14157</v>
      </c>
      <c r="E1891" s="307"/>
      <c r="F1891" s="307"/>
      <c r="G1891" s="91" t="s">
        <v>14158</v>
      </c>
      <c r="H1891" s="91" t="s">
        <v>14159</v>
      </c>
      <c r="I1891" s="91" t="s">
        <v>14160</v>
      </c>
      <c r="J1891" s="91" t="s">
        <v>14161</v>
      </c>
      <c r="K1891" s="91" t="s">
        <v>14162</v>
      </c>
      <c r="L1891" s="91" t="s">
        <v>14163</v>
      </c>
    </row>
    <row r="1892" spans="1:12" ht="12" customHeight="1" x14ac:dyDescent="0.3">
      <c r="A1892" s="307" t="s">
        <v>14164</v>
      </c>
      <c r="B1892" s="307"/>
      <c r="C1892" s="307"/>
      <c r="D1892" s="307" t="s">
        <v>14165</v>
      </c>
      <c r="E1892" s="307"/>
      <c r="F1892" s="307"/>
      <c r="G1892" s="91" t="s">
        <v>14165</v>
      </c>
      <c r="H1892" s="91" t="s">
        <v>14166</v>
      </c>
      <c r="I1892" s="91" t="s">
        <v>14167</v>
      </c>
      <c r="J1892" s="91" t="s">
        <v>14168</v>
      </c>
      <c r="K1892" s="91" t="s">
        <v>14169</v>
      </c>
      <c r="L1892" s="91" t="s">
        <v>14170</v>
      </c>
    </row>
    <row r="1893" spans="1:12" ht="12" customHeight="1" x14ac:dyDescent="0.3">
      <c r="A1893" s="307" t="s">
        <v>14171</v>
      </c>
      <c r="B1893" s="307"/>
      <c r="C1893" s="307"/>
      <c r="D1893" s="307" t="s">
        <v>14172</v>
      </c>
      <c r="E1893" s="307"/>
      <c r="F1893" s="307"/>
      <c r="G1893" s="91" t="s">
        <v>14173</v>
      </c>
      <c r="H1893" s="91" t="s">
        <v>14174</v>
      </c>
      <c r="I1893" s="91" t="s">
        <v>14175</v>
      </c>
      <c r="J1893" s="91" t="s">
        <v>14176</v>
      </c>
      <c r="K1893" s="91" t="s">
        <v>14177</v>
      </c>
      <c r="L1893" s="91" t="s">
        <v>14178</v>
      </c>
    </row>
    <row r="1894" spans="1:12" ht="12" customHeight="1" x14ac:dyDescent="0.3">
      <c r="A1894" s="307" t="s">
        <v>14179</v>
      </c>
      <c r="B1894" s="307"/>
      <c r="C1894" s="307"/>
      <c r="D1894" s="307" t="s">
        <v>14180</v>
      </c>
      <c r="E1894" s="307"/>
      <c r="F1894" s="307"/>
      <c r="G1894" s="91" t="s">
        <v>14181</v>
      </c>
      <c r="H1894" s="91" t="s">
        <v>14182</v>
      </c>
      <c r="I1894" s="91" t="s">
        <v>14183</v>
      </c>
      <c r="J1894" s="91" t="s">
        <v>14184</v>
      </c>
      <c r="K1894" s="91" t="s">
        <v>14185</v>
      </c>
      <c r="L1894" s="91" t="s">
        <v>14186</v>
      </c>
    </row>
    <row r="1895" spans="1:12" ht="12" customHeight="1" x14ac:dyDescent="0.3">
      <c r="A1895" s="307" t="s">
        <v>14187</v>
      </c>
      <c r="B1895" s="307"/>
      <c r="C1895" s="307"/>
      <c r="D1895" s="307" t="s">
        <v>14188</v>
      </c>
      <c r="E1895" s="307"/>
      <c r="F1895" s="307"/>
      <c r="G1895" s="91" t="s">
        <v>14189</v>
      </c>
      <c r="H1895" s="91" t="s">
        <v>14190</v>
      </c>
      <c r="I1895" s="91" t="s">
        <v>14191</v>
      </c>
      <c r="J1895" s="91" t="s">
        <v>14192</v>
      </c>
      <c r="K1895" s="91" t="s">
        <v>14193</v>
      </c>
      <c r="L1895" s="91" t="s">
        <v>14194</v>
      </c>
    </row>
    <row r="1896" spans="1:12" ht="12" customHeight="1" x14ac:dyDescent="0.3">
      <c r="A1896" s="307" t="s">
        <v>14195</v>
      </c>
      <c r="B1896" s="307"/>
      <c r="C1896" s="307"/>
      <c r="D1896" s="307" t="s">
        <v>14196</v>
      </c>
      <c r="E1896" s="307"/>
      <c r="F1896" s="307"/>
      <c r="G1896" s="91" t="s">
        <v>14197</v>
      </c>
      <c r="H1896" s="91" t="s">
        <v>14198</v>
      </c>
      <c r="I1896" s="91" t="s">
        <v>14199</v>
      </c>
      <c r="J1896" s="91" t="s">
        <v>14200</v>
      </c>
      <c r="K1896" s="91" t="s">
        <v>14201</v>
      </c>
      <c r="L1896" s="91" t="s">
        <v>14202</v>
      </c>
    </row>
    <row r="1897" spans="1:12" ht="12" customHeight="1" x14ac:dyDescent="0.3">
      <c r="A1897" s="307" t="s">
        <v>14203</v>
      </c>
      <c r="B1897" s="307"/>
      <c r="C1897" s="307"/>
      <c r="D1897" s="307" t="s">
        <v>14204</v>
      </c>
      <c r="E1897" s="307"/>
      <c r="F1897" s="307"/>
      <c r="G1897" s="91" t="s">
        <v>14205</v>
      </c>
      <c r="H1897" s="91" t="s">
        <v>14206</v>
      </c>
      <c r="I1897" s="91" t="s">
        <v>14207</v>
      </c>
      <c r="J1897" s="91" t="s">
        <v>14208</v>
      </c>
      <c r="K1897" s="91" t="s">
        <v>14209</v>
      </c>
      <c r="L1897" s="91" t="s">
        <v>14210</v>
      </c>
    </row>
    <row r="1898" spans="1:12" ht="12" customHeight="1" x14ac:dyDescent="0.3">
      <c r="A1898" s="307" t="s">
        <v>14211</v>
      </c>
      <c r="B1898" s="307"/>
      <c r="C1898" s="307"/>
      <c r="D1898" s="307" t="s">
        <v>14212</v>
      </c>
      <c r="E1898" s="307"/>
      <c r="F1898" s="307"/>
      <c r="G1898" s="91" t="s">
        <v>14213</v>
      </c>
      <c r="H1898" s="91" t="s">
        <v>14214</v>
      </c>
      <c r="I1898" s="91" t="s">
        <v>14215</v>
      </c>
      <c r="J1898" s="91" t="s">
        <v>14216</v>
      </c>
      <c r="K1898" s="91" t="s">
        <v>14217</v>
      </c>
      <c r="L1898" s="91" t="s">
        <v>14218</v>
      </c>
    </row>
    <row r="1899" spans="1:12" ht="12" customHeight="1" x14ac:dyDescent="0.3">
      <c r="A1899" s="307" t="s">
        <v>14219</v>
      </c>
      <c r="B1899" s="307"/>
      <c r="C1899" s="307"/>
      <c r="D1899" s="307" t="s">
        <v>11001</v>
      </c>
      <c r="E1899" s="307"/>
      <c r="F1899" s="307"/>
      <c r="G1899" s="91" t="s">
        <v>11001</v>
      </c>
      <c r="H1899" s="91" t="s">
        <v>14220</v>
      </c>
      <c r="I1899" s="91" t="s">
        <v>2546</v>
      </c>
      <c r="J1899" s="91" t="s">
        <v>11342</v>
      </c>
      <c r="K1899" s="91" t="s">
        <v>14221</v>
      </c>
      <c r="L1899" s="91" t="s">
        <v>14222</v>
      </c>
    </row>
    <row r="1900" spans="1:12" ht="12" customHeight="1" x14ac:dyDescent="0.3">
      <c r="A1900" s="307" t="s">
        <v>14223</v>
      </c>
      <c r="B1900" s="307"/>
      <c r="C1900" s="307"/>
      <c r="D1900" s="307" t="s">
        <v>14224</v>
      </c>
      <c r="E1900" s="307"/>
      <c r="F1900" s="307"/>
      <c r="G1900" s="91" t="s">
        <v>14224</v>
      </c>
      <c r="H1900" s="91" t="s">
        <v>14225</v>
      </c>
      <c r="I1900" s="91" t="s">
        <v>14226</v>
      </c>
      <c r="J1900" s="91" t="s">
        <v>14227</v>
      </c>
      <c r="K1900" s="91" t="s">
        <v>14228</v>
      </c>
      <c r="L1900" s="91" t="s">
        <v>14229</v>
      </c>
    </row>
    <row r="1901" spans="1:12" ht="12" customHeight="1" x14ac:dyDescent="0.3">
      <c r="A1901" s="307" t="s">
        <v>14230</v>
      </c>
      <c r="B1901" s="307"/>
      <c r="C1901" s="307"/>
      <c r="D1901" s="307" t="s">
        <v>14231</v>
      </c>
      <c r="E1901" s="307"/>
      <c r="F1901" s="307"/>
      <c r="G1901" s="91" t="s">
        <v>14231</v>
      </c>
      <c r="H1901" s="91" t="s">
        <v>14232</v>
      </c>
      <c r="I1901" s="91" t="s">
        <v>14233</v>
      </c>
      <c r="J1901" s="91" t="s">
        <v>14234</v>
      </c>
      <c r="K1901" s="91" t="s">
        <v>14235</v>
      </c>
      <c r="L1901" s="91" t="s">
        <v>14236</v>
      </c>
    </row>
    <row r="1902" spans="1:12" ht="12" customHeight="1" x14ac:dyDescent="0.3">
      <c r="A1902" s="307" t="s">
        <v>14237</v>
      </c>
      <c r="B1902" s="307"/>
      <c r="C1902" s="307"/>
      <c r="D1902" s="307" t="s">
        <v>14238</v>
      </c>
      <c r="E1902" s="307"/>
      <c r="F1902" s="307"/>
      <c r="G1902" s="91" t="s">
        <v>14239</v>
      </c>
      <c r="H1902" s="91" t="s">
        <v>14240</v>
      </c>
      <c r="I1902" s="91" t="s">
        <v>14241</v>
      </c>
      <c r="J1902" s="91" t="s">
        <v>14242</v>
      </c>
      <c r="K1902" s="91" t="s">
        <v>14243</v>
      </c>
      <c r="L1902" s="91" t="s">
        <v>5632</v>
      </c>
    </row>
    <row r="1903" spans="1:12" ht="12" customHeight="1" x14ac:dyDescent="0.3">
      <c r="A1903" s="307" t="s">
        <v>14244</v>
      </c>
      <c r="B1903" s="307"/>
      <c r="C1903" s="307"/>
      <c r="D1903" s="307" t="s">
        <v>14245</v>
      </c>
      <c r="E1903" s="307"/>
      <c r="F1903" s="307"/>
      <c r="G1903" s="91" t="s">
        <v>14246</v>
      </c>
      <c r="H1903" s="91" t="s">
        <v>14247</v>
      </c>
      <c r="I1903" s="91" t="s">
        <v>14248</v>
      </c>
      <c r="J1903" s="91" t="s">
        <v>14249</v>
      </c>
      <c r="K1903" s="91" t="s">
        <v>14250</v>
      </c>
      <c r="L1903" s="91" t="s">
        <v>14251</v>
      </c>
    </row>
    <row r="1904" spans="1:12" ht="12" customHeight="1" x14ac:dyDescent="0.3">
      <c r="A1904" s="307" t="s">
        <v>14252</v>
      </c>
      <c r="B1904" s="307"/>
      <c r="C1904" s="307"/>
      <c r="D1904" s="307" t="s">
        <v>14253</v>
      </c>
      <c r="E1904" s="307"/>
      <c r="F1904" s="307"/>
      <c r="G1904" s="91" t="s">
        <v>14254</v>
      </c>
      <c r="H1904" s="91" t="s">
        <v>14255</v>
      </c>
      <c r="I1904" s="91" t="s">
        <v>14256</v>
      </c>
      <c r="J1904" s="91" t="s">
        <v>14257</v>
      </c>
      <c r="K1904" s="91" t="s">
        <v>14258</v>
      </c>
      <c r="L1904" s="91" t="s">
        <v>14259</v>
      </c>
    </row>
    <row r="1905" spans="1:12" ht="12" customHeight="1" x14ac:dyDescent="0.3">
      <c r="A1905" s="307" t="s">
        <v>14260</v>
      </c>
      <c r="B1905" s="307"/>
      <c r="C1905" s="307"/>
      <c r="D1905" s="307" t="s">
        <v>14261</v>
      </c>
      <c r="E1905" s="307"/>
      <c r="F1905" s="307"/>
      <c r="G1905" s="91" t="s">
        <v>14261</v>
      </c>
      <c r="H1905" s="91" t="s">
        <v>14262</v>
      </c>
      <c r="I1905" s="91" t="s">
        <v>14263</v>
      </c>
      <c r="J1905" s="91" t="s">
        <v>14264</v>
      </c>
      <c r="K1905" s="91" t="s">
        <v>14265</v>
      </c>
      <c r="L1905" s="91" t="s">
        <v>14266</v>
      </c>
    </row>
    <row r="1906" spans="1:12" ht="12" customHeight="1" x14ac:dyDescent="0.3">
      <c r="A1906" s="307" t="s">
        <v>14267</v>
      </c>
      <c r="B1906" s="307"/>
      <c r="C1906" s="307"/>
      <c r="D1906" s="307" t="s">
        <v>14268</v>
      </c>
      <c r="E1906" s="307"/>
      <c r="F1906" s="307"/>
      <c r="G1906" s="91" t="s">
        <v>14268</v>
      </c>
      <c r="H1906" s="91" t="s">
        <v>14269</v>
      </c>
      <c r="I1906" s="91" t="s">
        <v>14270</v>
      </c>
      <c r="J1906" s="91" t="s">
        <v>14271</v>
      </c>
      <c r="K1906" s="91" t="s">
        <v>14272</v>
      </c>
      <c r="L1906" s="91" t="s">
        <v>14273</v>
      </c>
    </row>
    <row r="1907" spans="1:12" ht="12" customHeight="1" x14ac:dyDescent="0.3">
      <c r="A1907" s="307" t="s">
        <v>14274</v>
      </c>
      <c r="B1907" s="307"/>
      <c r="C1907" s="307"/>
      <c r="D1907" s="307" t="s">
        <v>14275</v>
      </c>
      <c r="E1907" s="307"/>
      <c r="F1907" s="307"/>
      <c r="G1907" s="91" t="s">
        <v>14276</v>
      </c>
      <c r="H1907" s="91" t="s">
        <v>14277</v>
      </c>
      <c r="I1907" s="91" t="s">
        <v>14278</v>
      </c>
      <c r="J1907" s="91" t="s">
        <v>14279</v>
      </c>
      <c r="K1907" s="91" t="s">
        <v>14280</v>
      </c>
      <c r="L1907" s="91" t="s">
        <v>14281</v>
      </c>
    </row>
    <row r="1908" spans="1:12" ht="12" customHeight="1" x14ac:dyDescent="0.3">
      <c r="A1908" s="307" t="s">
        <v>14282</v>
      </c>
      <c r="B1908" s="307"/>
      <c r="C1908" s="307"/>
      <c r="D1908" s="307" t="s">
        <v>14283</v>
      </c>
      <c r="E1908" s="307"/>
      <c r="F1908" s="307"/>
      <c r="G1908" s="91" t="s">
        <v>14284</v>
      </c>
      <c r="H1908" s="91" t="s">
        <v>14285</v>
      </c>
      <c r="I1908" s="91" t="s">
        <v>14286</v>
      </c>
      <c r="J1908" s="91" t="s">
        <v>14287</v>
      </c>
      <c r="K1908" s="91" t="s">
        <v>13327</v>
      </c>
      <c r="L1908" s="91" t="s">
        <v>11636</v>
      </c>
    </row>
    <row r="1909" spans="1:12" ht="12" customHeight="1" x14ac:dyDescent="0.3">
      <c r="A1909" s="307" t="s">
        <v>14288</v>
      </c>
      <c r="B1909" s="307"/>
      <c r="C1909" s="307"/>
      <c r="D1909" s="307" t="s">
        <v>14289</v>
      </c>
      <c r="E1909" s="307"/>
      <c r="F1909" s="307"/>
      <c r="G1909" s="91" t="s">
        <v>14290</v>
      </c>
      <c r="H1909" s="91" t="s">
        <v>14291</v>
      </c>
      <c r="I1909" s="91" t="s">
        <v>14292</v>
      </c>
      <c r="J1909" s="91" t="s">
        <v>14293</v>
      </c>
      <c r="K1909" s="91" t="s">
        <v>14294</v>
      </c>
      <c r="L1909" s="91" t="s">
        <v>14295</v>
      </c>
    </row>
    <row r="1910" spans="1:12" ht="12" customHeight="1" x14ac:dyDescent="0.3">
      <c r="A1910" s="307" t="s">
        <v>14296</v>
      </c>
      <c r="B1910" s="307"/>
      <c r="C1910" s="307"/>
      <c r="D1910" s="307" t="s">
        <v>14297</v>
      </c>
      <c r="E1910" s="307"/>
      <c r="F1910" s="307"/>
      <c r="G1910" s="91" t="s">
        <v>14297</v>
      </c>
      <c r="H1910" s="91" t="s">
        <v>14298</v>
      </c>
      <c r="I1910" s="91" t="s">
        <v>14299</v>
      </c>
      <c r="J1910" s="91" t="s">
        <v>14300</v>
      </c>
      <c r="K1910" s="91" t="s">
        <v>14301</v>
      </c>
      <c r="L1910" s="91" t="s">
        <v>14302</v>
      </c>
    </row>
    <row r="1911" spans="1:12" ht="12" customHeight="1" x14ac:dyDescent="0.3">
      <c r="A1911" s="307" t="s">
        <v>14303</v>
      </c>
      <c r="B1911" s="307"/>
      <c r="C1911" s="307"/>
      <c r="D1911" s="307" t="s">
        <v>4741</v>
      </c>
      <c r="E1911" s="307"/>
      <c r="F1911" s="307"/>
      <c r="G1911" s="91" t="s">
        <v>4741</v>
      </c>
      <c r="H1911" s="91" t="s">
        <v>7181</v>
      </c>
      <c r="I1911" s="91" t="s">
        <v>14304</v>
      </c>
      <c r="J1911" s="91" t="s">
        <v>7056</v>
      </c>
      <c r="K1911" s="91" t="s">
        <v>14305</v>
      </c>
      <c r="L1911" s="91" t="s">
        <v>14306</v>
      </c>
    </row>
    <row r="1912" spans="1:12" ht="12" customHeight="1" x14ac:dyDescent="0.3">
      <c r="A1912" s="307" t="s">
        <v>14307</v>
      </c>
      <c r="B1912" s="307"/>
      <c r="C1912" s="307"/>
      <c r="D1912" s="307" t="s">
        <v>14308</v>
      </c>
      <c r="E1912" s="307"/>
      <c r="F1912" s="307"/>
      <c r="G1912" s="91" t="s">
        <v>14308</v>
      </c>
      <c r="H1912" s="91" t="s">
        <v>14309</v>
      </c>
      <c r="I1912" s="91" t="s">
        <v>14310</v>
      </c>
      <c r="J1912" s="91" t="s">
        <v>14311</v>
      </c>
      <c r="K1912" s="91" t="s">
        <v>14312</v>
      </c>
      <c r="L1912" s="91" t="s">
        <v>14313</v>
      </c>
    </row>
    <row r="1913" spans="1:12" ht="12" customHeight="1" x14ac:dyDescent="0.3">
      <c r="A1913" s="307" t="s">
        <v>14314</v>
      </c>
      <c r="B1913" s="307"/>
      <c r="C1913" s="307"/>
      <c r="D1913" s="307" t="s">
        <v>14315</v>
      </c>
      <c r="E1913" s="307"/>
      <c r="F1913" s="307"/>
      <c r="G1913" s="91" t="s">
        <v>14315</v>
      </c>
      <c r="H1913" s="91" t="s">
        <v>14316</v>
      </c>
      <c r="I1913" s="91" t="s">
        <v>14317</v>
      </c>
      <c r="J1913" s="91" t="s">
        <v>14318</v>
      </c>
      <c r="K1913" s="91" t="s">
        <v>14319</v>
      </c>
      <c r="L1913" s="91" t="s">
        <v>14320</v>
      </c>
    </row>
    <row r="1914" spans="1:12" ht="12" customHeight="1" x14ac:dyDescent="0.3">
      <c r="A1914" s="307" t="s">
        <v>14321</v>
      </c>
      <c r="B1914" s="307"/>
      <c r="C1914" s="307"/>
      <c r="D1914" s="307" t="s">
        <v>14322</v>
      </c>
      <c r="E1914" s="307"/>
      <c r="F1914" s="307"/>
      <c r="G1914" s="91" t="s">
        <v>14323</v>
      </c>
      <c r="H1914" s="91" t="s">
        <v>14324</v>
      </c>
      <c r="I1914" s="91" t="s">
        <v>14325</v>
      </c>
      <c r="J1914" s="91" t="s">
        <v>14326</v>
      </c>
      <c r="K1914" s="91" t="s">
        <v>14327</v>
      </c>
      <c r="L1914" s="91" t="s">
        <v>14328</v>
      </c>
    </row>
    <row r="1915" spans="1:12" ht="12" customHeight="1" x14ac:dyDescent="0.3">
      <c r="A1915" s="307" t="s">
        <v>14329</v>
      </c>
      <c r="B1915" s="307"/>
      <c r="C1915" s="307"/>
      <c r="D1915" s="307" t="s">
        <v>14330</v>
      </c>
      <c r="E1915" s="307"/>
      <c r="F1915" s="307"/>
      <c r="G1915" s="91" t="s">
        <v>14331</v>
      </c>
      <c r="H1915" s="91" t="s">
        <v>14332</v>
      </c>
      <c r="I1915" s="91" t="s">
        <v>14333</v>
      </c>
      <c r="J1915" s="91" t="s">
        <v>14334</v>
      </c>
      <c r="K1915" s="91" t="s">
        <v>14335</v>
      </c>
      <c r="L1915" s="91" t="s">
        <v>14336</v>
      </c>
    </row>
    <row r="1916" spans="1:12" ht="12" customHeight="1" x14ac:dyDescent="0.3">
      <c r="A1916" s="307" t="s">
        <v>14337</v>
      </c>
      <c r="B1916" s="307"/>
      <c r="C1916" s="307"/>
      <c r="D1916" s="307" t="s">
        <v>14338</v>
      </c>
      <c r="E1916" s="307"/>
      <c r="F1916" s="307"/>
      <c r="G1916" s="91" t="s">
        <v>14338</v>
      </c>
      <c r="H1916" s="91" t="s">
        <v>14339</v>
      </c>
      <c r="I1916" s="91" t="s">
        <v>14340</v>
      </c>
      <c r="J1916" s="91" t="s">
        <v>14341</v>
      </c>
      <c r="K1916" s="91" t="s">
        <v>14342</v>
      </c>
      <c r="L1916" s="91" t="s">
        <v>14343</v>
      </c>
    </row>
    <row r="1917" spans="1:12" ht="12" customHeight="1" x14ac:dyDescent="0.3">
      <c r="A1917" s="307" t="s">
        <v>14344</v>
      </c>
      <c r="B1917" s="307"/>
      <c r="C1917" s="307"/>
      <c r="D1917" s="307" t="s">
        <v>14345</v>
      </c>
      <c r="E1917" s="307"/>
      <c r="F1917" s="307"/>
      <c r="G1917" s="91" t="s">
        <v>14345</v>
      </c>
      <c r="H1917" s="91" t="s">
        <v>14346</v>
      </c>
      <c r="I1917" s="91" t="s">
        <v>14347</v>
      </c>
      <c r="J1917" s="91" t="s">
        <v>14348</v>
      </c>
      <c r="K1917" s="91" t="s">
        <v>3833</v>
      </c>
      <c r="L1917" s="91" t="s">
        <v>14349</v>
      </c>
    </row>
    <row r="1918" spans="1:12" ht="12" customHeight="1" x14ac:dyDescent="0.3">
      <c r="A1918" s="307" t="s">
        <v>14350</v>
      </c>
      <c r="B1918" s="307"/>
      <c r="C1918" s="307"/>
      <c r="D1918" s="307" t="s">
        <v>11502</v>
      </c>
      <c r="E1918" s="307"/>
      <c r="F1918" s="307"/>
      <c r="G1918" s="91" t="s">
        <v>11502</v>
      </c>
      <c r="H1918" s="91" t="s">
        <v>14351</v>
      </c>
      <c r="I1918" s="91" t="s">
        <v>14352</v>
      </c>
      <c r="J1918" s="91" t="s">
        <v>14353</v>
      </c>
      <c r="K1918" s="91" t="s">
        <v>14354</v>
      </c>
      <c r="L1918" s="91" t="s">
        <v>1728</v>
      </c>
    </row>
    <row r="1919" spans="1:12" ht="12" customHeight="1" x14ac:dyDescent="0.3">
      <c r="A1919" s="307" t="s">
        <v>14355</v>
      </c>
      <c r="B1919" s="307"/>
      <c r="C1919" s="307"/>
      <c r="D1919" s="307" t="s">
        <v>14356</v>
      </c>
      <c r="E1919" s="307"/>
      <c r="F1919" s="307"/>
      <c r="G1919" s="91" t="s">
        <v>14357</v>
      </c>
      <c r="H1919" s="91" t="s">
        <v>14358</v>
      </c>
      <c r="I1919" s="91" t="s">
        <v>14359</v>
      </c>
      <c r="J1919" s="91" t="s">
        <v>14360</v>
      </c>
      <c r="K1919" s="91" t="s">
        <v>14361</v>
      </c>
      <c r="L1919" s="91" t="s">
        <v>14362</v>
      </c>
    </row>
    <row r="1920" spans="1:12" ht="12" customHeight="1" x14ac:dyDescent="0.3">
      <c r="A1920" s="307" t="s">
        <v>14363</v>
      </c>
      <c r="B1920" s="307"/>
      <c r="C1920" s="307"/>
      <c r="D1920" s="307" t="s">
        <v>14364</v>
      </c>
      <c r="E1920" s="307"/>
      <c r="F1920" s="307"/>
      <c r="G1920" s="91" t="s">
        <v>14364</v>
      </c>
      <c r="H1920" s="91" t="s">
        <v>14365</v>
      </c>
      <c r="I1920" s="91" t="s">
        <v>14366</v>
      </c>
      <c r="J1920" s="91" t="s">
        <v>14367</v>
      </c>
      <c r="K1920" s="91" t="s">
        <v>14368</v>
      </c>
      <c r="L1920" s="91" t="s">
        <v>14369</v>
      </c>
    </row>
    <row r="1921" spans="1:12" ht="12" customHeight="1" x14ac:dyDescent="0.3">
      <c r="A1921" s="307" t="s">
        <v>14370</v>
      </c>
      <c r="B1921" s="307"/>
      <c r="C1921" s="307"/>
      <c r="D1921" s="307" t="s">
        <v>14371</v>
      </c>
      <c r="E1921" s="307"/>
      <c r="F1921" s="307"/>
      <c r="G1921" s="91" t="s">
        <v>14371</v>
      </c>
      <c r="H1921" s="91" t="s">
        <v>14372</v>
      </c>
      <c r="I1921" s="91" t="s">
        <v>14373</v>
      </c>
      <c r="J1921" s="91" t="s">
        <v>14374</v>
      </c>
      <c r="K1921" s="91" t="s">
        <v>14375</v>
      </c>
      <c r="L1921" s="91" t="s">
        <v>14376</v>
      </c>
    </row>
    <row r="1922" spans="1:12" ht="12" customHeight="1" x14ac:dyDescent="0.3">
      <c r="A1922" s="307" t="s">
        <v>14377</v>
      </c>
      <c r="B1922" s="307"/>
      <c r="C1922" s="307"/>
      <c r="D1922" s="307" t="s">
        <v>14378</v>
      </c>
      <c r="E1922" s="307"/>
      <c r="F1922" s="307"/>
      <c r="G1922" s="91" t="s">
        <v>14378</v>
      </c>
      <c r="H1922" s="91" t="s">
        <v>14379</v>
      </c>
      <c r="I1922" s="91" t="s">
        <v>14380</v>
      </c>
      <c r="J1922" s="91" t="s">
        <v>14381</v>
      </c>
      <c r="K1922" s="91" t="s">
        <v>14382</v>
      </c>
      <c r="L1922" s="91" t="s">
        <v>14383</v>
      </c>
    </row>
    <row r="1923" spans="1:12" ht="12" customHeight="1" x14ac:dyDescent="0.3">
      <c r="A1923" s="307" t="s">
        <v>14384</v>
      </c>
      <c r="B1923" s="307"/>
      <c r="C1923" s="307"/>
      <c r="D1923" s="307" t="s">
        <v>14385</v>
      </c>
      <c r="E1923" s="307"/>
      <c r="F1923" s="307"/>
      <c r="G1923" s="91" t="s">
        <v>14385</v>
      </c>
      <c r="H1923" s="91" t="s">
        <v>14386</v>
      </c>
      <c r="I1923" s="91" t="s">
        <v>14387</v>
      </c>
      <c r="J1923" s="91" t="s">
        <v>14388</v>
      </c>
      <c r="K1923" s="91" t="s">
        <v>14389</v>
      </c>
      <c r="L1923" s="91" t="s">
        <v>14390</v>
      </c>
    </row>
    <row r="1924" spans="1:12" ht="12" customHeight="1" x14ac:dyDescent="0.3">
      <c r="A1924" s="307" t="s">
        <v>14391</v>
      </c>
      <c r="B1924" s="307"/>
      <c r="C1924" s="307"/>
      <c r="D1924" s="307" t="s">
        <v>14392</v>
      </c>
      <c r="E1924" s="307"/>
      <c r="F1924" s="307"/>
      <c r="G1924" s="91" t="s">
        <v>14392</v>
      </c>
      <c r="H1924" s="91" t="s">
        <v>14393</v>
      </c>
      <c r="I1924" s="91" t="s">
        <v>14394</v>
      </c>
      <c r="J1924" s="91" t="s">
        <v>14395</v>
      </c>
      <c r="K1924" s="91" t="s">
        <v>14396</v>
      </c>
      <c r="L1924" s="91" t="s">
        <v>14397</v>
      </c>
    </row>
    <row r="1925" spans="1:12" ht="12" customHeight="1" x14ac:dyDescent="0.3">
      <c r="A1925" s="307" t="s">
        <v>14398</v>
      </c>
      <c r="B1925" s="307"/>
      <c r="C1925" s="307"/>
      <c r="D1925" s="307" t="s">
        <v>14399</v>
      </c>
      <c r="E1925" s="307"/>
      <c r="F1925" s="307"/>
      <c r="G1925" s="91" t="s">
        <v>14399</v>
      </c>
      <c r="H1925" s="91" t="s">
        <v>14400</v>
      </c>
      <c r="I1925" s="91" t="s">
        <v>14401</v>
      </c>
      <c r="J1925" s="91" t="s">
        <v>14402</v>
      </c>
      <c r="K1925" s="91" t="s">
        <v>14403</v>
      </c>
      <c r="L1925" s="91" t="s">
        <v>14404</v>
      </c>
    </row>
    <row r="1926" spans="1:12" ht="12" customHeight="1" x14ac:dyDescent="0.3">
      <c r="A1926" s="307" t="s">
        <v>14405</v>
      </c>
      <c r="B1926" s="307"/>
      <c r="C1926" s="307"/>
      <c r="D1926" s="307" t="s">
        <v>14406</v>
      </c>
      <c r="E1926" s="307"/>
      <c r="F1926" s="307"/>
      <c r="G1926" s="91" t="s">
        <v>14407</v>
      </c>
      <c r="H1926" s="91" t="s">
        <v>14408</v>
      </c>
      <c r="I1926" s="91" t="s">
        <v>14409</v>
      </c>
      <c r="J1926" s="91" t="s">
        <v>14410</v>
      </c>
      <c r="K1926" s="91" t="s">
        <v>14411</v>
      </c>
      <c r="L1926" s="91" t="s">
        <v>14412</v>
      </c>
    </row>
    <row r="1927" spans="1:12" ht="12" customHeight="1" x14ac:dyDescent="0.3">
      <c r="A1927" s="307" t="s">
        <v>14413</v>
      </c>
      <c r="B1927" s="307"/>
      <c r="C1927" s="307"/>
      <c r="D1927" s="307" t="s">
        <v>14414</v>
      </c>
      <c r="E1927" s="307"/>
      <c r="F1927" s="307"/>
      <c r="G1927" s="91" t="s">
        <v>14414</v>
      </c>
      <c r="H1927" s="91" t="s">
        <v>14415</v>
      </c>
      <c r="I1927" s="91" t="s">
        <v>14416</v>
      </c>
      <c r="J1927" s="91" t="s">
        <v>14417</v>
      </c>
      <c r="K1927" s="91" t="s">
        <v>14418</v>
      </c>
      <c r="L1927" s="91" t="s">
        <v>14419</v>
      </c>
    </row>
    <row r="1928" spans="1:12" ht="12" customHeight="1" x14ac:dyDescent="0.3">
      <c r="A1928" s="307" t="s">
        <v>14420</v>
      </c>
      <c r="B1928" s="307"/>
      <c r="C1928" s="307"/>
      <c r="D1928" s="307" t="s">
        <v>14421</v>
      </c>
      <c r="E1928" s="307"/>
      <c r="F1928" s="307"/>
      <c r="G1928" s="91" t="s">
        <v>14422</v>
      </c>
      <c r="H1928" s="91" t="s">
        <v>14423</v>
      </c>
      <c r="I1928" s="91" t="s">
        <v>14424</v>
      </c>
      <c r="J1928" s="91" t="s">
        <v>14425</v>
      </c>
      <c r="K1928" s="91" t="s">
        <v>14426</v>
      </c>
      <c r="L1928" s="91" t="s">
        <v>14427</v>
      </c>
    </row>
    <row r="1929" spans="1:12" ht="12" customHeight="1" x14ac:dyDescent="0.3">
      <c r="A1929" s="307" t="s">
        <v>14428</v>
      </c>
      <c r="B1929" s="307"/>
      <c r="C1929" s="307"/>
      <c r="D1929" s="307" t="s">
        <v>14429</v>
      </c>
      <c r="E1929" s="307"/>
      <c r="F1929" s="307"/>
      <c r="G1929" s="91" t="s">
        <v>14430</v>
      </c>
      <c r="H1929" s="91" t="s">
        <v>14431</v>
      </c>
      <c r="I1929" s="91" t="s">
        <v>14432</v>
      </c>
      <c r="J1929" s="91" t="s">
        <v>14433</v>
      </c>
      <c r="K1929" s="91" t="s">
        <v>14434</v>
      </c>
      <c r="L1929" s="91" t="s">
        <v>14435</v>
      </c>
    </row>
    <row r="1930" spans="1:12" ht="12" customHeight="1" x14ac:dyDescent="0.3">
      <c r="A1930" s="307" t="s">
        <v>14436</v>
      </c>
      <c r="B1930" s="307"/>
      <c r="C1930" s="307"/>
      <c r="D1930" s="307" t="s">
        <v>14437</v>
      </c>
      <c r="E1930" s="307"/>
      <c r="F1930" s="307"/>
      <c r="G1930" s="91" t="s">
        <v>14437</v>
      </c>
      <c r="H1930" s="91" t="s">
        <v>14438</v>
      </c>
      <c r="I1930" s="91" t="s">
        <v>14439</v>
      </c>
      <c r="J1930" s="91" t="s">
        <v>14440</v>
      </c>
      <c r="K1930" s="91" t="s">
        <v>14441</v>
      </c>
      <c r="L1930" s="91" t="s">
        <v>14442</v>
      </c>
    </row>
    <row r="1931" spans="1:12" ht="12" customHeight="1" x14ac:dyDescent="0.3">
      <c r="A1931" s="307" t="s">
        <v>14443</v>
      </c>
      <c r="B1931" s="307"/>
      <c r="C1931" s="307"/>
      <c r="D1931" s="307" t="s">
        <v>14444</v>
      </c>
      <c r="E1931" s="307"/>
      <c r="F1931" s="307"/>
      <c r="G1931" s="91" t="s">
        <v>14445</v>
      </c>
      <c r="H1931" s="91" t="s">
        <v>14446</v>
      </c>
      <c r="I1931" s="91" t="s">
        <v>14447</v>
      </c>
      <c r="J1931" s="91" t="s">
        <v>14448</v>
      </c>
      <c r="K1931" s="91" t="s">
        <v>14449</v>
      </c>
      <c r="L1931" s="91" t="s">
        <v>14450</v>
      </c>
    </row>
    <row r="1932" spans="1:12" ht="12" customHeight="1" x14ac:dyDescent="0.3">
      <c r="A1932" s="307" t="s">
        <v>14451</v>
      </c>
      <c r="B1932" s="307"/>
      <c r="C1932" s="307"/>
      <c r="D1932" s="307" t="s">
        <v>14452</v>
      </c>
      <c r="E1932" s="307"/>
      <c r="F1932" s="307"/>
      <c r="G1932" s="91" t="s">
        <v>14453</v>
      </c>
      <c r="H1932" s="91" t="s">
        <v>14454</v>
      </c>
      <c r="I1932" s="91" t="s">
        <v>14455</v>
      </c>
      <c r="J1932" s="91" t="s">
        <v>14456</v>
      </c>
      <c r="K1932" s="91" t="s">
        <v>14457</v>
      </c>
      <c r="L1932" s="91" t="s">
        <v>14458</v>
      </c>
    </row>
    <row r="1933" spans="1:12" ht="12" customHeight="1" x14ac:dyDescent="0.3">
      <c r="A1933" s="307" t="s">
        <v>14459</v>
      </c>
      <c r="B1933" s="307"/>
      <c r="C1933" s="307"/>
      <c r="D1933" s="307" t="s">
        <v>14460</v>
      </c>
      <c r="E1933" s="307"/>
      <c r="F1933" s="307"/>
      <c r="G1933" s="91" t="s">
        <v>14461</v>
      </c>
      <c r="H1933" s="91" t="s">
        <v>14462</v>
      </c>
      <c r="I1933" s="91" t="s">
        <v>14463</v>
      </c>
      <c r="J1933" s="91" t="s">
        <v>14464</v>
      </c>
      <c r="K1933" s="91" t="s">
        <v>14465</v>
      </c>
      <c r="L1933" s="91" t="s">
        <v>14466</v>
      </c>
    </row>
    <row r="1934" spans="1:12" ht="12" customHeight="1" x14ac:dyDescent="0.3">
      <c r="A1934" s="307" t="s">
        <v>14467</v>
      </c>
      <c r="B1934" s="307"/>
      <c r="C1934" s="307"/>
      <c r="D1934" s="307" t="s">
        <v>14468</v>
      </c>
      <c r="E1934" s="307"/>
      <c r="F1934" s="307"/>
      <c r="G1934" s="91" t="s">
        <v>14468</v>
      </c>
      <c r="H1934" s="91" t="s">
        <v>14469</v>
      </c>
      <c r="I1934" s="91" t="s">
        <v>5040</v>
      </c>
      <c r="J1934" s="91" t="s">
        <v>14470</v>
      </c>
      <c r="K1934" s="91" t="s">
        <v>14471</v>
      </c>
      <c r="L1934" s="91" t="s">
        <v>14472</v>
      </c>
    </row>
    <row r="1935" spans="1:12" ht="12" customHeight="1" x14ac:dyDescent="0.3">
      <c r="A1935" s="307" t="s">
        <v>14473</v>
      </c>
      <c r="B1935" s="307"/>
      <c r="C1935" s="307"/>
      <c r="D1935" s="307" t="s">
        <v>14474</v>
      </c>
      <c r="E1935" s="307"/>
      <c r="F1935" s="307"/>
      <c r="G1935" s="91" t="s">
        <v>14475</v>
      </c>
      <c r="H1935" s="91" t="s">
        <v>14476</v>
      </c>
      <c r="I1935" s="91" t="s">
        <v>14477</v>
      </c>
      <c r="J1935" s="91" t="s">
        <v>14478</v>
      </c>
      <c r="K1935" s="91" t="s">
        <v>14479</v>
      </c>
      <c r="L1935" s="91" t="s">
        <v>14480</v>
      </c>
    </row>
    <row r="1936" spans="1:12" ht="12" customHeight="1" x14ac:dyDescent="0.3">
      <c r="A1936" s="307" t="s">
        <v>14481</v>
      </c>
      <c r="B1936" s="307"/>
      <c r="C1936" s="307"/>
      <c r="D1936" s="307" t="s">
        <v>10974</v>
      </c>
      <c r="E1936" s="307"/>
      <c r="F1936" s="307"/>
      <c r="G1936" s="91" t="s">
        <v>10974</v>
      </c>
      <c r="H1936" s="91" t="s">
        <v>14482</v>
      </c>
      <c r="I1936" s="91" t="s">
        <v>14483</v>
      </c>
      <c r="J1936" s="91" t="s">
        <v>14484</v>
      </c>
      <c r="K1936" s="91" t="s">
        <v>14485</v>
      </c>
      <c r="L1936" s="91" t="s">
        <v>14486</v>
      </c>
    </row>
    <row r="1937" spans="1:12" ht="12" customHeight="1" x14ac:dyDescent="0.3">
      <c r="A1937" s="307" t="s">
        <v>14487</v>
      </c>
      <c r="B1937" s="307"/>
      <c r="C1937" s="307"/>
      <c r="D1937" s="307" t="s">
        <v>14488</v>
      </c>
      <c r="E1937" s="307"/>
      <c r="F1937" s="307"/>
      <c r="G1937" s="91" t="s">
        <v>14488</v>
      </c>
      <c r="H1937" s="91" t="s">
        <v>14489</v>
      </c>
      <c r="I1937" s="91" t="s">
        <v>14490</v>
      </c>
      <c r="J1937" s="91" t="s">
        <v>14491</v>
      </c>
      <c r="K1937" s="91" t="s">
        <v>14492</v>
      </c>
      <c r="L1937" s="91" t="s">
        <v>14493</v>
      </c>
    </row>
    <row r="1938" spans="1:12" ht="12" customHeight="1" x14ac:dyDescent="0.3">
      <c r="A1938" s="307" t="s">
        <v>14494</v>
      </c>
      <c r="B1938" s="307"/>
      <c r="C1938" s="307"/>
      <c r="D1938" s="307" t="s">
        <v>14495</v>
      </c>
      <c r="E1938" s="307"/>
      <c r="F1938" s="307"/>
      <c r="G1938" s="91" t="s">
        <v>14495</v>
      </c>
      <c r="H1938" s="91" t="s">
        <v>14496</v>
      </c>
      <c r="I1938" s="91" t="s">
        <v>14497</v>
      </c>
      <c r="J1938" s="91" t="s">
        <v>14498</v>
      </c>
      <c r="K1938" s="91" t="s">
        <v>14499</v>
      </c>
      <c r="L1938" s="91" t="s">
        <v>14500</v>
      </c>
    </row>
    <row r="1939" spans="1:12" ht="12" customHeight="1" x14ac:dyDescent="0.3">
      <c r="A1939" s="307" t="s">
        <v>14501</v>
      </c>
      <c r="B1939" s="307"/>
      <c r="C1939" s="307"/>
      <c r="D1939" s="307" t="s">
        <v>14502</v>
      </c>
      <c r="E1939" s="307"/>
      <c r="F1939" s="307"/>
      <c r="G1939" s="91" t="s">
        <v>14502</v>
      </c>
      <c r="H1939" s="91" t="s">
        <v>14503</v>
      </c>
      <c r="I1939" s="91" t="s">
        <v>14504</v>
      </c>
      <c r="J1939" s="91" t="s">
        <v>14505</v>
      </c>
      <c r="K1939" s="91" t="s">
        <v>14506</v>
      </c>
      <c r="L1939" s="91" t="s">
        <v>14507</v>
      </c>
    </row>
    <row r="1940" spans="1:12" ht="12" customHeight="1" x14ac:dyDescent="0.3">
      <c r="A1940" s="307" t="s">
        <v>14508</v>
      </c>
      <c r="B1940" s="307"/>
      <c r="C1940" s="307"/>
      <c r="D1940" s="307" t="s">
        <v>14509</v>
      </c>
      <c r="E1940" s="307"/>
      <c r="F1940" s="307"/>
      <c r="G1940" s="91" t="s">
        <v>14509</v>
      </c>
      <c r="H1940" s="91" t="s">
        <v>14510</v>
      </c>
      <c r="I1940" s="91" t="s">
        <v>14511</v>
      </c>
      <c r="J1940" s="91" t="s">
        <v>14512</v>
      </c>
      <c r="K1940" s="91" t="s">
        <v>14513</v>
      </c>
      <c r="L1940" s="91" t="s">
        <v>14514</v>
      </c>
    </row>
    <row r="1941" spans="1:12" ht="12" customHeight="1" x14ac:dyDescent="0.3">
      <c r="A1941" s="307" t="s">
        <v>14515</v>
      </c>
      <c r="B1941" s="307"/>
      <c r="C1941" s="307"/>
      <c r="D1941" s="307" t="s">
        <v>14516</v>
      </c>
      <c r="E1941" s="307"/>
      <c r="F1941" s="307"/>
      <c r="G1941" s="91" t="s">
        <v>14517</v>
      </c>
      <c r="H1941" s="91" t="s">
        <v>14518</v>
      </c>
      <c r="I1941" s="91" t="s">
        <v>14519</v>
      </c>
      <c r="J1941" s="91" t="s">
        <v>14520</v>
      </c>
      <c r="K1941" s="91" t="s">
        <v>14521</v>
      </c>
      <c r="L1941" s="91" t="s">
        <v>14522</v>
      </c>
    </row>
    <row r="1942" spans="1:12" ht="12" customHeight="1" x14ac:dyDescent="0.3">
      <c r="A1942" s="307" t="s">
        <v>14523</v>
      </c>
      <c r="B1942" s="307"/>
      <c r="C1942" s="307"/>
      <c r="D1942" s="307" t="s">
        <v>14524</v>
      </c>
      <c r="E1942" s="307"/>
      <c r="F1942" s="307"/>
      <c r="G1942" s="91" t="s">
        <v>14525</v>
      </c>
      <c r="H1942" s="91" t="s">
        <v>14526</v>
      </c>
      <c r="I1942" s="91" t="s">
        <v>14527</v>
      </c>
      <c r="J1942" s="91" t="s">
        <v>14528</v>
      </c>
      <c r="K1942" s="91" t="s">
        <v>14529</v>
      </c>
      <c r="L1942" s="91" t="s">
        <v>14530</v>
      </c>
    </row>
    <row r="1943" spans="1:12" ht="12" customHeight="1" x14ac:dyDescent="0.3">
      <c r="A1943" s="307" t="s">
        <v>14531</v>
      </c>
      <c r="B1943" s="307"/>
      <c r="C1943" s="307"/>
      <c r="D1943" s="307" t="s">
        <v>14532</v>
      </c>
      <c r="E1943" s="307"/>
      <c r="F1943" s="307"/>
      <c r="G1943" s="91" t="s">
        <v>14532</v>
      </c>
      <c r="H1943" s="91" t="s">
        <v>14533</v>
      </c>
      <c r="I1943" s="91" t="s">
        <v>14534</v>
      </c>
      <c r="J1943" s="91" t="s">
        <v>14535</v>
      </c>
      <c r="K1943" s="91" t="s">
        <v>14536</v>
      </c>
      <c r="L1943" s="91" t="s">
        <v>14537</v>
      </c>
    </row>
    <row r="1944" spans="1:12" ht="12" customHeight="1" x14ac:dyDescent="0.3">
      <c r="A1944" s="307" t="s">
        <v>14538</v>
      </c>
      <c r="B1944" s="307"/>
      <c r="C1944" s="307"/>
      <c r="D1944" s="307" t="s">
        <v>14539</v>
      </c>
      <c r="E1944" s="307"/>
      <c r="F1944" s="307"/>
      <c r="G1944" s="91" t="s">
        <v>14539</v>
      </c>
      <c r="H1944" s="91" t="s">
        <v>14540</v>
      </c>
      <c r="I1944" s="91" t="s">
        <v>14541</v>
      </c>
      <c r="J1944" s="91" t="s">
        <v>12736</v>
      </c>
      <c r="K1944" s="91" t="s">
        <v>14542</v>
      </c>
      <c r="L1944" s="91" t="s">
        <v>14543</v>
      </c>
    </row>
    <row r="1945" spans="1:12" ht="12" customHeight="1" x14ac:dyDescent="0.3">
      <c r="A1945" s="307" t="s">
        <v>14544</v>
      </c>
      <c r="B1945" s="307"/>
      <c r="C1945" s="307"/>
      <c r="D1945" s="307" t="s">
        <v>14545</v>
      </c>
      <c r="E1945" s="307"/>
      <c r="F1945" s="307"/>
      <c r="G1945" s="91" t="s">
        <v>14546</v>
      </c>
      <c r="H1945" s="91" t="s">
        <v>14547</v>
      </c>
      <c r="I1945" s="91" t="s">
        <v>14548</v>
      </c>
      <c r="J1945" s="91" t="s">
        <v>14549</v>
      </c>
      <c r="K1945" s="91" t="s">
        <v>14550</v>
      </c>
      <c r="L1945" s="91" t="s">
        <v>14551</v>
      </c>
    </row>
    <row r="1946" spans="1:12" ht="12" customHeight="1" x14ac:dyDescent="0.3">
      <c r="A1946" s="307" t="s">
        <v>14552</v>
      </c>
      <c r="B1946" s="307"/>
      <c r="C1946" s="307"/>
      <c r="D1946" s="307" t="s">
        <v>7163</v>
      </c>
      <c r="E1946" s="307"/>
      <c r="F1946" s="307"/>
      <c r="G1946" s="91" t="s">
        <v>7163</v>
      </c>
      <c r="H1946" s="91" t="s">
        <v>14553</v>
      </c>
      <c r="I1946" s="91" t="s">
        <v>14554</v>
      </c>
      <c r="J1946" s="91" t="s">
        <v>14555</v>
      </c>
      <c r="K1946" s="91" t="s">
        <v>14556</v>
      </c>
      <c r="L1946" s="91" t="s">
        <v>14557</v>
      </c>
    </row>
    <row r="1947" spans="1:12" ht="12" customHeight="1" x14ac:dyDescent="0.3">
      <c r="A1947" s="307" t="s">
        <v>14558</v>
      </c>
      <c r="B1947" s="307"/>
      <c r="C1947" s="307"/>
      <c r="D1947" s="307" t="s">
        <v>14559</v>
      </c>
      <c r="E1947" s="307"/>
      <c r="F1947" s="307"/>
      <c r="G1947" s="91" t="s">
        <v>14559</v>
      </c>
      <c r="H1947" s="91" t="s">
        <v>14560</v>
      </c>
      <c r="I1947" s="91" t="s">
        <v>14561</v>
      </c>
      <c r="J1947" s="91" t="s">
        <v>6014</v>
      </c>
      <c r="K1947" s="91" t="s">
        <v>14562</v>
      </c>
      <c r="L1947" s="91" t="s">
        <v>14563</v>
      </c>
    </row>
    <row r="1948" spans="1:12" ht="12" customHeight="1" x14ac:dyDescent="0.3">
      <c r="A1948" s="307" t="s">
        <v>14564</v>
      </c>
      <c r="B1948" s="307"/>
      <c r="C1948" s="307"/>
      <c r="D1948" s="307" t="s">
        <v>14565</v>
      </c>
      <c r="E1948" s="307"/>
      <c r="F1948" s="307"/>
      <c r="G1948" s="91" t="s">
        <v>14565</v>
      </c>
      <c r="H1948" s="91" t="s">
        <v>7180</v>
      </c>
      <c r="I1948" s="91" t="s">
        <v>10669</v>
      </c>
      <c r="J1948" s="91" t="s">
        <v>8487</v>
      </c>
      <c r="K1948" s="91" t="s">
        <v>7509</v>
      </c>
      <c r="L1948" s="91" t="s">
        <v>12337</v>
      </c>
    </row>
    <row r="1949" spans="1:12" ht="12" customHeight="1" x14ac:dyDescent="0.3">
      <c r="A1949" s="307" t="s">
        <v>14566</v>
      </c>
      <c r="B1949" s="307"/>
      <c r="C1949" s="307"/>
      <c r="D1949" s="307" t="s">
        <v>14567</v>
      </c>
      <c r="E1949" s="307"/>
      <c r="F1949" s="307"/>
      <c r="G1949" s="91" t="s">
        <v>14567</v>
      </c>
      <c r="H1949" s="91" t="s">
        <v>14568</v>
      </c>
      <c r="I1949" s="91" t="s">
        <v>14569</v>
      </c>
      <c r="J1949" s="91" t="s">
        <v>14570</v>
      </c>
      <c r="K1949" s="91" t="s">
        <v>14571</v>
      </c>
      <c r="L1949" s="91" t="s">
        <v>14572</v>
      </c>
    </row>
    <row r="1950" spans="1:12" ht="12" customHeight="1" x14ac:dyDescent="0.3">
      <c r="A1950" s="307" t="s">
        <v>14573</v>
      </c>
      <c r="B1950" s="307"/>
      <c r="C1950" s="307"/>
      <c r="D1950" s="307" t="s">
        <v>14574</v>
      </c>
      <c r="E1950" s="307"/>
      <c r="F1950" s="307"/>
      <c r="G1950" s="91" t="s">
        <v>14574</v>
      </c>
      <c r="H1950" s="91" t="s">
        <v>14575</v>
      </c>
      <c r="I1950" s="91" t="s">
        <v>14576</v>
      </c>
      <c r="J1950" s="91" t="s">
        <v>14577</v>
      </c>
      <c r="K1950" s="91" t="s">
        <v>14578</v>
      </c>
      <c r="L1950" s="91" t="s">
        <v>14579</v>
      </c>
    </row>
    <row r="1951" spans="1:12" ht="12" customHeight="1" x14ac:dyDescent="0.3">
      <c r="A1951" s="307" t="s">
        <v>14580</v>
      </c>
      <c r="B1951" s="307"/>
      <c r="C1951" s="307"/>
      <c r="D1951" s="307" t="s">
        <v>14581</v>
      </c>
      <c r="E1951" s="307"/>
      <c r="F1951" s="307"/>
      <c r="G1951" s="91" t="s">
        <v>14581</v>
      </c>
      <c r="H1951" s="91" t="s">
        <v>14582</v>
      </c>
      <c r="I1951" s="91" t="s">
        <v>14583</v>
      </c>
      <c r="J1951" s="91" t="s">
        <v>14584</v>
      </c>
      <c r="K1951" s="91" t="s">
        <v>14585</v>
      </c>
      <c r="L1951" s="91" t="s">
        <v>14586</v>
      </c>
    </row>
    <row r="1952" spans="1:12" ht="12" customHeight="1" x14ac:dyDescent="0.3">
      <c r="A1952" s="307" t="s">
        <v>14587</v>
      </c>
      <c r="B1952" s="307"/>
      <c r="C1952" s="307"/>
      <c r="D1952" s="307" t="s">
        <v>14588</v>
      </c>
      <c r="E1952" s="307"/>
      <c r="F1952" s="307"/>
      <c r="G1952" s="91" t="s">
        <v>14588</v>
      </c>
      <c r="H1952" s="91" t="s">
        <v>14589</v>
      </c>
      <c r="I1952" s="91" t="s">
        <v>14590</v>
      </c>
      <c r="J1952" s="91" t="s">
        <v>14591</v>
      </c>
      <c r="K1952" s="91" t="s">
        <v>5120</v>
      </c>
      <c r="L1952" s="91" t="s">
        <v>14592</v>
      </c>
    </row>
    <row r="1953" spans="1:12" ht="12" customHeight="1" x14ac:dyDescent="0.3">
      <c r="A1953" s="307" t="s">
        <v>14593</v>
      </c>
      <c r="B1953" s="307"/>
      <c r="C1953" s="307"/>
      <c r="D1953" s="307" t="s">
        <v>14594</v>
      </c>
      <c r="E1953" s="307"/>
      <c r="F1953" s="307"/>
      <c r="G1953" s="91" t="s">
        <v>14594</v>
      </c>
      <c r="H1953" s="91" t="s">
        <v>14595</v>
      </c>
      <c r="I1953" s="91" t="s">
        <v>9230</v>
      </c>
      <c r="J1953" s="91" t="s">
        <v>14596</v>
      </c>
      <c r="K1953" s="91" t="s">
        <v>14597</v>
      </c>
      <c r="L1953" s="91" t="s">
        <v>14598</v>
      </c>
    </row>
    <row r="1954" spans="1:12" ht="12" customHeight="1" x14ac:dyDescent="0.3">
      <c r="A1954" s="307" t="s">
        <v>14599</v>
      </c>
      <c r="B1954" s="307"/>
      <c r="C1954" s="307"/>
      <c r="D1954" s="307" t="s">
        <v>14600</v>
      </c>
      <c r="E1954" s="307"/>
      <c r="F1954" s="307"/>
      <c r="G1954" s="91" t="s">
        <v>14601</v>
      </c>
      <c r="H1954" s="91" t="s">
        <v>14601</v>
      </c>
      <c r="I1954" s="91" t="s">
        <v>9195</v>
      </c>
      <c r="J1954" s="91" t="s">
        <v>14602</v>
      </c>
      <c r="K1954" s="91" t="s">
        <v>5212</v>
      </c>
      <c r="L1954" s="91" t="s">
        <v>14603</v>
      </c>
    </row>
    <row r="1955" spans="1:12" ht="12" customHeight="1" x14ac:dyDescent="0.3">
      <c r="A1955" s="307" t="s">
        <v>14604</v>
      </c>
      <c r="B1955" s="307"/>
      <c r="C1955" s="307"/>
      <c r="D1955" s="307" t="s">
        <v>14605</v>
      </c>
      <c r="E1955" s="307"/>
      <c r="F1955" s="307"/>
      <c r="G1955" s="91" t="s">
        <v>14605</v>
      </c>
      <c r="H1955" s="91" t="s">
        <v>14606</v>
      </c>
      <c r="I1955" s="91" t="s">
        <v>9381</v>
      </c>
      <c r="J1955" s="91" t="s">
        <v>14607</v>
      </c>
      <c r="K1955" s="91" t="s">
        <v>14608</v>
      </c>
      <c r="L1955" s="91" t="s">
        <v>4277</v>
      </c>
    </row>
    <row r="1956" spans="1:12" ht="12" customHeight="1" x14ac:dyDescent="0.3">
      <c r="A1956" s="307" t="s">
        <v>14609</v>
      </c>
      <c r="B1956" s="307"/>
      <c r="C1956" s="307"/>
      <c r="D1956" s="307" t="s">
        <v>14610</v>
      </c>
      <c r="E1956" s="307"/>
      <c r="F1956" s="307"/>
      <c r="G1956" s="91" t="s">
        <v>14611</v>
      </c>
      <c r="H1956" s="91" t="s">
        <v>14612</v>
      </c>
      <c r="I1956" s="91" t="s">
        <v>14613</v>
      </c>
      <c r="J1956" s="91" t="s">
        <v>14614</v>
      </c>
      <c r="K1956" s="91" t="s">
        <v>14615</v>
      </c>
      <c r="L1956" s="91" t="s">
        <v>14616</v>
      </c>
    </row>
    <row r="1957" spans="1:12" ht="12" customHeight="1" x14ac:dyDescent="0.3">
      <c r="A1957" s="307" t="s">
        <v>14617</v>
      </c>
      <c r="B1957" s="307"/>
      <c r="C1957" s="307"/>
      <c r="D1957" s="307" t="s">
        <v>14618</v>
      </c>
      <c r="E1957" s="307"/>
      <c r="F1957" s="307"/>
      <c r="G1957" s="91" t="s">
        <v>14619</v>
      </c>
      <c r="H1957" s="91" t="s">
        <v>14620</v>
      </c>
      <c r="I1957" s="91" t="s">
        <v>14621</v>
      </c>
      <c r="J1957" s="91" t="s">
        <v>14622</v>
      </c>
      <c r="K1957" s="91" t="s">
        <v>14623</v>
      </c>
      <c r="L1957" s="91" t="s">
        <v>1582</v>
      </c>
    </row>
    <row r="1958" spans="1:12" ht="12" customHeight="1" x14ac:dyDescent="0.3">
      <c r="A1958" s="307" t="s">
        <v>14624</v>
      </c>
      <c r="B1958" s="307"/>
      <c r="C1958" s="307"/>
      <c r="D1958" s="307" t="s">
        <v>14625</v>
      </c>
      <c r="E1958" s="307"/>
      <c r="F1958" s="307"/>
      <c r="G1958" s="91" t="s">
        <v>14625</v>
      </c>
      <c r="H1958" s="91" t="s">
        <v>14626</v>
      </c>
      <c r="I1958" s="91" t="s">
        <v>14627</v>
      </c>
      <c r="J1958" s="91" t="s">
        <v>14628</v>
      </c>
      <c r="K1958" s="91" t="s">
        <v>13550</v>
      </c>
      <c r="L1958" s="91" t="s">
        <v>14629</v>
      </c>
    </row>
    <row r="1959" spans="1:12" ht="12" customHeight="1" x14ac:dyDescent="0.3">
      <c r="A1959" s="307" t="s">
        <v>14630</v>
      </c>
      <c r="B1959" s="307"/>
      <c r="C1959" s="307"/>
      <c r="D1959" s="307" t="s">
        <v>14631</v>
      </c>
      <c r="E1959" s="307"/>
      <c r="F1959" s="307"/>
      <c r="G1959" s="91" t="s">
        <v>14631</v>
      </c>
      <c r="H1959" s="91" t="s">
        <v>14632</v>
      </c>
      <c r="I1959" s="91" t="s">
        <v>14633</v>
      </c>
      <c r="J1959" s="91" t="s">
        <v>14634</v>
      </c>
      <c r="K1959" s="91" t="s">
        <v>14635</v>
      </c>
      <c r="L1959" s="91" t="s">
        <v>14636</v>
      </c>
    </row>
    <row r="1960" spans="1:12" ht="12" customHeight="1" x14ac:dyDescent="0.3">
      <c r="A1960" s="307" t="s">
        <v>14637</v>
      </c>
      <c r="B1960" s="307"/>
      <c r="C1960" s="307"/>
      <c r="D1960" s="307" t="s">
        <v>14638</v>
      </c>
      <c r="E1960" s="307"/>
      <c r="F1960" s="307"/>
      <c r="G1960" s="91" t="s">
        <v>14639</v>
      </c>
      <c r="H1960" s="91" t="s">
        <v>14640</v>
      </c>
      <c r="I1960" s="91" t="s">
        <v>14641</v>
      </c>
      <c r="J1960" s="91" t="s">
        <v>14642</v>
      </c>
      <c r="K1960" s="91" t="s">
        <v>14643</v>
      </c>
      <c r="L1960" s="91" t="s">
        <v>14644</v>
      </c>
    </row>
    <row r="1961" spans="1:12" ht="12" customHeight="1" x14ac:dyDescent="0.3">
      <c r="A1961" s="307" t="s">
        <v>14645</v>
      </c>
      <c r="B1961" s="307"/>
      <c r="C1961" s="307"/>
      <c r="D1961" s="307" t="s">
        <v>14646</v>
      </c>
      <c r="E1961" s="307"/>
      <c r="F1961" s="307"/>
      <c r="G1961" s="91" t="s">
        <v>14647</v>
      </c>
      <c r="H1961" s="91" t="s">
        <v>14648</v>
      </c>
      <c r="I1961" s="91" t="s">
        <v>14649</v>
      </c>
      <c r="J1961" s="91" t="s">
        <v>14650</v>
      </c>
      <c r="K1961" s="91" t="s">
        <v>14651</v>
      </c>
      <c r="L1961" s="91" t="s">
        <v>14652</v>
      </c>
    </row>
    <row r="1962" spans="1:12" ht="12" customHeight="1" x14ac:dyDescent="0.3">
      <c r="A1962" s="307" t="s">
        <v>14653</v>
      </c>
      <c r="B1962" s="307"/>
      <c r="C1962" s="307"/>
      <c r="D1962" s="307" t="s">
        <v>14654</v>
      </c>
      <c r="E1962" s="307"/>
      <c r="F1962" s="307"/>
      <c r="G1962" s="91" t="s">
        <v>14655</v>
      </c>
      <c r="H1962" s="91" t="s">
        <v>14656</v>
      </c>
      <c r="I1962" s="91" t="s">
        <v>14657</v>
      </c>
      <c r="J1962" s="91" t="s">
        <v>14658</v>
      </c>
      <c r="K1962" s="91" t="s">
        <v>14659</v>
      </c>
      <c r="L1962" s="91" t="s">
        <v>14660</v>
      </c>
    </row>
    <row r="1963" spans="1:12" ht="12" customHeight="1" x14ac:dyDescent="0.3">
      <c r="A1963" s="307" t="s">
        <v>14661</v>
      </c>
      <c r="B1963" s="307"/>
      <c r="C1963" s="307"/>
      <c r="D1963" s="307" t="s">
        <v>14662</v>
      </c>
      <c r="E1963" s="307"/>
      <c r="F1963" s="307"/>
      <c r="G1963" s="91" t="s">
        <v>14662</v>
      </c>
      <c r="H1963" s="91" t="s">
        <v>14663</v>
      </c>
      <c r="I1963" s="91" t="s">
        <v>14664</v>
      </c>
      <c r="J1963" s="91" t="s">
        <v>14665</v>
      </c>
      <c r="K1963" s="91" t="s">
        <v>14666</v>
      </c>
      <c r="L1963" s="91" t="s">
        <v>14667</v>
      </c>
    </row>
    <row r="1964" spans="1:12" ht="12" customHeight="1" x14ac:dyDescent="0.3">
      <c r="A1964" s="307" t="s">
        <v>14668</v>
      </c>
      <c r="B1964" s="307"/>
      <c r="C1964" s="307"/>
      <c r="D1964" s="307" t="s">
        <v>14669</v>
      </c>
      <c r="E1964" s="307"/>
      <c r="F1964" s="307"/>
      <c r="G1964" s="91" t="s">
        <v>14670</v>
      </c>
      <c r="H1964" s="91" t="s">
        <v>14671</v>
      </c>
      <c r="I1964" s="91" t="s">
        <v>14672</v>
      </c>
      <c r="J1964" s="91" t="s">
        <v>14673</v>
      </c>
      <c r="K1964" s="91" t="s">
        <v>14674</v>
      </c>
      <c r="L1964" s="91" t="s">
        <v>14675</v>
      </c>
    </row>
    <row r="1965" spans="1:12" ht="12" customHeight="1" x14ac:dyDescent="0.3">
      <c r="A1965" s="307" t="s">
        <v>14676</v>
      </c>
      <c r="B1965" s="307"/>
      <c r="C1965" s="307"/>
      <c r="D1965" s="307" t="s">
        <v>14677</v>
      </c>
      <c r="E1965" s="307"/>
      <c r="F1965" s="307"/>
      <c r="G1965" s="91" t="s">
        <v>14677</v>
      </c>
      <c r="H1965" s="91" t="s">
        <v>14678</v>
      </c>
      <c r="I1965" s="91" t="s">
        <v>8669</v>
      </c>
      <c r="J1965" s="91" t="s">
        <v>14679</v>
      </c>
      <c r="K1965" s="91" t="s">
        <v>11767</v>
      </c>
      <c r="L1965" s="91" t="s">
        <v>14680</v>
      </c>
    </row>
    <row r="1966" spans="1:12" ht="12" customHeight="1" x14ac:dyDescent="0.3">
      <c r="A1966" s="307" t="s">
        <v>14681</v>
      </c>
      <c r="B1966" s="307"/>
      <c r="C1966" s="307"/>
      <c r="D1966" s="307" t="s">
        <v>14682</v>
      </c>
      <c r="E1966" s="307"/>
      <c r="F1966" s="307"/>
      <c r="G1966" s="91" t="s">
        <v>14682</v>
      </c>
      <c r="H1966" s="91" t="s">
        <v>14683</v>
      </c>
      <c r="I1966" s="91" t="s">
        <v>14684</v>
      </c>
      <c r="J1966" s="91" t="s">
        <v>14685</v>
      </c>
      <c r="K1966" s="91" t="s">
        <v>14686</v>
      </c>
      <c r="L1966" s="91" t="s">
        <v>14687</v>
      </c>
    </row>
    <row r="1967" spans="1:12" ht="12" customHeight="1" x14ac:dyDescent="0.3">
      <c r="A1967" s="307" t="s">
        <v>14688</v>
      </c>
      <c r="B1967" s="307"/>
      <c r="C1967" s="307"/>
      <c r="D1967" s="307" t="s">
        <v>14689</v>
      </c>
      <c r="E1967" s="307"/>
      <c r="F1967" s="307"/>
      <c r="G1967" s="91" t="s">
        <v>14690</v>
      </c>
      <c r="H1967" s="91" t="s">
        <v>14691</v>
      </c>
      <c r="I1967" s="91" t="s">
        <v>14692</v>
      </c>
      <c r="J1967" s="91" t="s">
        <v>14693</v>
      </c>
      <c r="K1967" s="91" t="s">
        <v>14694</v>
      </c>
      <c r="L1967" s="91" t="s">
        <v>14695</v>
      </c>
    </row>
    <row r="1968" spans="1:12" ht="12" customHeight="1" x14ac:dyDescent="0.3">
      <c r="A1968" s="307" t="s">
        <v>14696</v>
      </c>
      <c r="B1968" s="307"/>
      <c r="C1968" s="307"/>
      <c r="D1968" s="307" t="s">
        <v>14697</v>
      </c>
      <c r="E1968" s="307"/>
      <c r="F1968" s="307"/>
      <c r="G1968" s="91" t="s">
        <v>14697</v>
      </c>
      <c r="H1968" s="91" t="s">
        <v>1923</v>
      </c>
      <c r="I1968" s="91" t="s">
        <v>14698</v>
      </c>
      <c r="J1968" s="91" t="s">
        <v>14699</v>
      </c>
      <c r="K1968" s="91" t="s">
        <v>14700</v>
      </c>
      <c r="L1968" s="91" t="s">
        <v>14701</v>
      </c>
    </row>
    <row r="1969" spans="1:12" ht="12" customHeight="1" x14ac:dyDescent="0.3">
      <c r="A1969" s="307" t="s">
        <v>14702</v>
      </c>
      <c r="B1969" s="307"/>
      <c r="C1969" s="307"/>
      <c r="D1969" s="307" t="s">
        <v>14703</v>
      </c>
      <c r="E1969" s="307"/>
      <c r="F1969" s="307"/>
      <c r="G1969" s="91" t="s">
        <v>14703</v>
      </c>
      <c r="H1969" s="91" t="s">
        <v>14704</v>
      </c>
      <c r="I1969" s="91" t="s">
        <v>14705</v>
      </c>
      <c r="J1969" s="91" t="s">
        <v>14706</v>
      </c>
      <c r="K1969" s="91" t="s">
        <v>14707</v>
      </c>
      <c r="L1969" s="91" t="s">
        <v>14708</v>
      </c>
    </row>
    <row r="1970" spans="1:12" ht="12" customHeight="1" x14ac:dyDescent="0.3">
      <c r="A1970" s="307" t="s">
        <v>14709</v>
      </c>
      <c r="B1970" s="307"/>
      <c r="C1970" s="307"/>
      <c r="D1970" s="307" t="s">
        <v>14710</v>
      </c>
      <c r="E1970" s="307"/>
      <c r="F1970" s="307"/>
      <c r="G1970" s="91" t="s">
        <v>14710</v>
      </c>
      <c r="H1970" s="91" t="s">
        <v>14711</v>
      </c>
      <c r="I1970" s="91" t="s">
        <v>14712</v>
      </c>
      <c r="J1970" s="91" t="s">
        <v>14713</v>
      </c>
      <c r="K1970" s="91" t="s">
        <v>14714</v>
      </c>
      <c r="L1970" s="91" t="s">
        <v>14715</v>
      </c>
    </row>
    <row r="1971" spans="1:12" ht="12" customHeight="1" x14ac:dyDescent="0.3">
      <c r="A1971" s="307" t="s">
        <v>14716</v>
      </c>
      <c r="B1971" s="307"/>
      <c r="C1971" s="307"/>
      <c r="D1971" s="307" t="s">
        <v>14717</v>
      </c>
      <c r="E1971" s="307"/>
      <c r="F1971" s="307"/>
      <c r="G1971" s="91" t="s">
        <v>14717</v>
      </c>
      <c r="H1971" s="91" t="s">
        <v>2091</v>
      </c>
      <c r="I1971" s="91" t="s">
        <v>14718</v>
      </c>
      <c r="J1971" s="91" t="s">
        <v>14719</v>
      </c>
      <c r="K1971" s="91" t="s">
        <v>14720</v>
      </c>
      <c r="L1971" s="91" t="s">
        <v>14721</v>
      </c>
    </row>
    <row r="1972" spans="1:12" ht="12" customHeight="1" x14ac:dyDescent="0.3">
      <c r="A1972" s="307" t="s">
        <v>14722</v>
      </c>
      <c r="B1972" s="307"/>
      <c r="C1972" s="307"/>
      <c r="D1972" s="307" t="s">
        <v>14723</v>
      </c>
      <c r="E1972" s="307"/>
      <c r="F1972" s="307"/>
      <c r="G1972" s="91" t="s">
        <v>14723</v>
      </c>
      <c r="H1972" s="91" t="s">
        <v>14724</v>
      </c>
      <c r="I1972" s="91" t="s">
        <v>14725</v>
      </c>
      <c r="J1972" s="91" t="s">
        <v>14726</v>
      </c>
      <c r="K1972" s="91" t="s">
        <v>14727</v>
      </c>
      <c r="L1972" s="91" t="s">
        <v>14728</v>
      </c>
    </row>
    <row r="1973" spans="1:12" ht="12" customHeight="1" x14ac:dyDescent="0.3">
      <c r="A1973" s="307" t="s">
        <v>14729</v>
      </c>
      <c r="B1973" s="307"/>
      <c r="C1973" s="307"/>
      <c r="D1973" s="307" t="s">
        <v>14730</v>
      </c>
      <c r="E1973" s="307"/>
      <c r="F1973" s="307"/>
      <c r="G1973" s="91" t="s">
        <v>14730</v>
      </c>
      <c r="H1973" s="91" t="s">
        <v>14731</v>
      </c>
      <c r="I1973" s="91" t="s">
        <v>14732</v>
      </c>
      <c r="J1973" s="91" t="s">
        <v>14733</v>
      </c>
      <c r="K1973" s="91" t="s">
        <v>14734</v>
      </c>
      <c r="L1973" s="91" t="s">
        <v>14735</v>
      </c>
    </row>
    <row r="1974" spans="1:12" ht="12" customHeight="1" x14ac:dyDescent="0.3">
      <c r="A1974" s="307" t="s">
        <v>14736</v>
      </c>
      <c r="B1974" s="307"/>
      <c r="C1974" s="307"/>
      <c r="D1974" s="307" t="s">
        <v>14737</v>
      </c>
      <c r="E1974" s="307"/>
      <c r="F1974" s="307"/>
      <c r="G1974" s="91" t="s">
        <v>14737</v>
      </c>
      <c r="H1974" s="91" t="s">
        <v>14738</v>
      </c>
      <c r="I1974" s="91" t="s">
        <v>14739</v>
      </c>
      <c r="J1974" s="91" t="s">
        <v>14740</v>
      </c>
      <c r="K1974" s="91" t="s">
        <v>14741</v>
      </c>
      <c r="L1974" s="91" t="s">
        <v>10008</v>
      </c>
    </row>
    <row r="1975" spans="1:12" ht="12" customHeight="1" x14ac:dyDescent="0.3">
      <c r="A1975" s="307" t="s">
        <v>14742</v>
      </c>
      <c r="B1975" s="307"/>
      <c r="C1975" s="307"/>
      <c r="D1975" s="307" t="s">
        <v>14743</v>
      </c>
      <c r="E1975" s="307"/>
      <c r="F1975" s="307"/>
      <c r="G1975" s="91" t="s">
        <v>14744</v>
      </c>
      <c r="H1975" s="91" t="s">
        <v>14745</v>
      </c>
      <c r="I1975" s="91" t="s">
        <v>14746</v>
      </c>
      <c r="J1975" s="91" t="s">
        <v>14747</v>
      </c>
      <c r="K1975" s="91" t="s">
        <v>14748</v>
      </c>
      <c r="L1975" s="91" t="s">
        <v>14749</v>
      </c>
    </row>
    <row r="1976" spans="1:12" ht="12" customHeight="1" x14ac:dyDescent="0.3">
      <c r="A1976" s="307" t="s">
        <v>14750</v>
      </c>
      <c r="B1976" s="307"/>
      <c r="C1976" s="307"/>
      <c r="D1976" s="307" t="s">
        <v>14751</v>
      </c>
      <c r="E1976" s="307"/>
      <c r="F1976" s="307"/>
      <c r="G1976" s="91" t="s">
        <v>14752</v>
      </c>
      <c r="H1976" s="91" t="s">
        <v>14753</v>
      </c>
      <c r="I1976" s="91" t="s">
        <v>14754</v>
      </c>
      <c r="J1976" s="91" t="s">
        <v>14755</v>
      </c>
      <c r="K1976" s="91" t="s">
        <v>14756</v>
      </c>
      <c r="L1976" s="91" t="s">
        <v>14757</v>
      </c>
    </row>
    <row r="1977" spans="1:12" ht="12" customHeight="1" x14ac:dyDescent="0.3">
      <c r="A1977" s="307" t="s">
        <v>14758</v>
      </c>
      <c r="B1977" s="307"/>
      <c r="C1977" s="307"/>
      <c r="D1977" s="307" t="s">
        <v>14759</v>
      </c>
      <c r="E1977" s="307"/>
      <c r="F1977" s="307"/>
      <c r="G1977" s="91" t="s">
        <v>14760</v>
      </c>
      <c r="H1977" s="91" t="s">
        <v>14761</v>
      </c>
      <c r="I1977" s="91" t="s">
        <v>14762</v>
      </c>
      <c r="J1977" s="91" t="s">
        <v>14763</v>
      </c>
      <c r="K1977" s="91" t="s">
        <v>14764</v>
      </c>
      <c r="L1977" s="91" t="s">
        <v>14765</v>
      </c>
    </row>
    <row r="1978" spans="1:12" ht="12" customHeight="1" x14ac:dyDescent="0.3">
      <c r="A1978" s="307" t="s">
        <v>14766</v>
      </c>
      <c r="B1978" s="307"/>
      <c r="C1978" s="307"/>
      <c r="D1978" s="307" t="s">
        <v>14767</v>
      </c>
      <c r="E1978" s="307"/>
      <c r="F1978" s="307"/>
      <c r="G1978" s="91" t="s">
        <v>14767</v>
      </c>
      <c r="H1978" s="91" t="s">
        <v>14768</v>
      </c>
      <c r="I1978" s="91" t="s">
        <v>14769</v>
      </c>
      <c r="J1978" s="91" t="s">
        <v>14770</v>
      </c>
      <c r="K1978" s="91" t="s">
        <v>14771</v>
      </c>
      <c r="L1978" s="91" t="s">
        <v>14772</v>
      </c>
    </row>
    <row r="1979" spans="1:12" ht="12" customHeight="1" x14ac:dyDescent="0.3">
      <c r="A1979" s="307" t="s">
        <v>14773</v>
      </c>
      <c r="B1979" s="307"/>
      <c r="C1979" s="307"/>
      <c r="D1979" s="307" t="s">
        <v>14774</v>
      </c>
      <c r="E1979" s="307"/>
      <c r="F1979" s="307"/>
      <c r="G1979" s="91" t="s">
        <v>14774</v>
      </c>
      <c r="H1979" s="91" t="s">
        <v>14775</v>
      </c>
      <c r="I1979" s="91" t="s">
        <v>14776</v>
      </c>
      <c r="J1979" s="91" t="s">
        <v>14774</v>
      </c>
      <c r="K1979" s="91" t="s">
        <v>14777</v>
      </c>
      <c r="L1979" s="91" t="s">
        <v>14778</v>
      </c>
    </row>
    <row r="1980" spans="1:12" ht="12" customHeight="1" x14ac:dyDescent="0.3">
      <c r="A1980" s="307" t="s">
        <v>14779</v>
      </c>
      <c r="B1980" s="307"/>
      <c r="C1980" s="307"/>
      <c r="D1980" s="307" t="s">
        <v>14780</v>
      </c>
      <c r="E1980" s="307"/>
      <c r="F1980" s="307"/>
      <c r="G1980" s="91" t="s">
        <v>14780</v>
      </c>
      <c r="H1980" s="91" t="s">
        <v>14781</v>
      </c>
      <c r="I1980" s="91" t="s">
        <v>14782</v>
      </c>
      <c r="J1980" s="91" t="s">
        <v>14783</v>
      </c>
      <c r="K1980" s="91" t="s">
        <v>14784</v>
      </c>
      <c r="L1980" s="91" t="s">
        <v>14785</v>
      </c>
    </row>
    <row r="1981" spans="1:12" ht="12" customHeight="1" x14ac:dyDescent="0.3">
      <c r="A1981" s="307" t="s">
        <v>14786</v>
      </c>
      <c r="B1981" s="307"/>
      <c r="C1981" s="307"/>
      <c r="D1981" s="307" t="s">
        <v>14787</v>
      </c>
      <c r="E1981" s="307"/>
      <c r="F1981" s="307"/>
      <c r="G1981" s="91" t="s">
        <v>14787</v>
      </c>
      <c r="H1981" s="91" t="s">
        <v>14788</v>
      </c>
      <c r="I1981" s="91" t="s">
        <v>14789</v>
      </c>
      <c r="J1981" s="91" t="s">
        <v>14790</v>
      </c>
      <c r="K1981" s="91" t="s">
        <v>14791</v>
      </c>
      <c r="L1981" s="91" t="s">
        <v>14792</v>
      </c>
    </row>
    <row r="1982" spans="1:12" ht="12" customHeight="1" x14ac:dyDescent="0.3">
      <c r="A1982" s="307" t="s">
        <v>14793</v>
      </c>
      <c r="B1982" s="307"/>
      <c r="C1982" s="307"/>
      <c r="D1982" s="307" t="s">
        <v>14794</v>
      </c>
      <c r="E1982" s="307"/>
      <c r="F1982" s="307"/>
      <c r="G1982" s="91" t="s">
        <v>14794</v>
      </c>
      <c r="H1982" s="91" t="s">
        <v>14795</v>
      </c>
      <c r="I1982" s="91" t="s">
        <v>14796</v>
      </c>
      <c r="J1982" s="91" t="s">
        <v>14797</v>
      </c>
      <c r="K1982" s="91" t="s">
        <v>14798</v>
      </c>
      <c r="L1982" s="91" t="s">
        <v>14799</v>
      </c>
    </row>
    <row r="1983" spans="1:12" ht="12" customHeight="1" x14ac:dyDescent="0.3">
      <c r="A1983" s="307" t="s">
        <v>14800</v>
      </c>
      <c r="B1983" s="307"/>
      <c r="C1983" s="307"/>
      <c r="D1983" s="307" t="s">
        <v>14801</v>
      </c>
      <c r="E1983" s="307"/>
      <c r="F1983" s="307"/>
      <c r="G1983" s="91" t="s">
        <v>14801</v>
      </c>
      <c r="H1983" s="91" t="s">
        <v>14802</v>
      </c>
      <c r="I1983" s="91" t="s">
        <v>14803</v>
      </c>
      <c r="J1983" s="91" t="s">
        <v>14804</v>
      </c>
      <c r="K1983" s="91" t="s">
        <v>14805</v>
      </c>
      <c r="L1983" s="91" t="s">
        <v>4840</v>
      </c>
    </row>
    <row r="1984" spans="1:12" ht="12" customHeight="1" x14ac:dyDescent="0.3">
      <c r="A1984" s="307" t="s">
        <v>14806</v>
      </c>
      <c r="B1984" s="307"/>
      <c r="C1984" s="307"/>
      <c r="D1984" s="307" t="s">
        <v>14807</v>
      </c>
      <c r="E1984" s="307"/>
      <c r="F1984" s="307"/>
      <c r="G1984" s="91" t="s">
        <v>14807</v>
      </c>
      <c r="H1984" s="91" t="s">
        <v>14808</v>
      </c>
      <c r="I1984" s="91" t="s">
        <v>5064</v>
      </c>
      <c r="J1984" s="91" t="s">
        <v>14809</v>
      </c>
      <c r="K1984" s="91" t="s">
        <v>14810</v>
      </c>
      <c r="L1984" s="91" t="s">
        <v>14811</v>
      </c>
    </row>
    <row r="1985" spans="1:12" ht="12" customHeight="1" x14ac:dyDescent="0.3">
      <c r="A1985" s="307" t="s">
        <v>14812</v>
      </c>
      <c r="B1985" s="307"/>
      <c r="C1985" s="307"/>
      <c r="D1985" s="307" t="s">
        <v>14813</v>
      </c>
      <c r="E1985" s="307"/>
      <c r="F1985" s="307"/>
      <c r="G1985" s="91" t="s">
        <v>14813</v>
      </c>
      <c r="H1985" s="91" t="s">
        <v>14814</v>
      </c>
      <c r="I1985" s="91" t="s">
        <v>14815</v>
      </c>
      <c r="J1985" s="91" t="s">
        <v>11892</v>
      </c>
      <c r="K1985" s="91" t="s">
        <v>14816</v>
      </c>
      <c r="L1985" s="91" t="s">
        <v>14817</v>
      </c>
    </row>
    <row r="1986" spans="1:12" ht="12" customHeight="1" x14ac:dyDescent="0.3">
      <c r="A1986" s="307" t="s">
        <v>14818</v>
      </c>
      <c r="B1986" s="307"/>
      <c r="C1986" s="307"/>
      <c r="D1986" s="307" t="s">
        <v>14819</v>
      </c>
      <c r="E1986" s="307"/>
      <c r="F1986" s="307"/>
      <c r="G1986" s="91" t="s">
        <v>14820</v>
      </c>
      <c r="H1986" s="91" t="s">
        <v>14821</v>
      </c>
      <c r="I1986" s="91" t="s">
        <v>14822</v>
      </c>
      <c r="J1986" s="91" t="s">
        <v>14823</v>
      </c>
      <c r="K1986" s="91" t="s">
        <v>14824</v>
      </c>
      <c r="L1986" s="91" t="s">
        <v>14825</v>
      </c>
    </row>
    <row r="1987" spans="1:12" ht="12" customHeight="1" x14ac:dyDescent="0.3">
      <c r="A1987" s="307" t="s">
        <v>14826</v>
      </c>
      <c r="B1987" s="307"/>
      <c r="C1987" s="307"/>
      <c r="D1987" s="307" t="s">
        <v>14827</v>
      </c>
      <c r="E1987" s="307"/>
      <c r="F1987" s="307"/>
      <c r="G1987" s="91" t="s">
        <v>14828</v>
      </c>
      <c r="H1987" s="91" t="s">
        <v>14829</v>
      </c>
      <c r="I1987" s="91" t="s">
        <v>14830</v>
      </c>
      <c r="J1987" s="91" t="s">
        <v>14831</v>
      </c>
      <c r="K1987" s="91" t="s">
        <v>14832</v>
      </c>
      <c r="L1987" s="91" t="s">
        <v>2724</v>
      </c>
    </row>
    <row r="1988" spans="1:12" ht="12" customHeight="1" x14ac:dyDescent="0.3">
      <c r="A1988" s="307" t="s">
        <v>14833</v>
      </c>
      <c r="B1988" s="307"/>
      <c r="C1988" s="307"/>
      <c r="D1988" s="307" t="s">
        <v>14834</v>
      </c>
      <c r="E1988" s="307"/>
      <c r="F1988" s="307"/>
      <c r="G1988" s="91" t="s">
        <v>14835</v>
      </c>
      <c r="H1988" s="91" t="s">
        <v>14836</v>
      </c>
      <c r="I1988" s="91" t="s">
        <v>14837</v>
      </c>
      <c r="J1988" s="91" t="s">
        <v>14838</v>
      </c>
      <c r="K1988" s="91" t="s">
        <v>14839</v>
      </c>
      <c r="L1988" s="91" t="s">
        <v>14840</v>
      </c>
    </row>
    <row r="1989" spans="1:12" ht="12" customHeight="1" x14ac:dyDescent="0.3">
      <c r="A1989" s="307" t="s">
        <v>14841</v>
      </c>
      <c r="B1989" s="307"/>
      <c r="C1989" s="307"/>
      <c r="D1989" s="307" t="s">
        <v>14842</v>
      </c>
      <c r="E1989" s="307"/>
      <c r="F1989" s="307"/>
      <c r="G1989" s="91" t="s">
        <v>14843</v>
      </c>
      <c r="H1989" s="91" t="s">
        <v>14844</v>
      </c>
      <c r="I1989" s="91" t="s">
        <v>14845</v>
      </c>
      <c r="J1989" s="91" t="s">
        <v>14846</v>
      </c>
      <c r="K1989" s="91" t="s">
        <v>14847</v>
      </c>
      <c r="L1989" s="91" t="s">
        <v>2093</v>
      </c>
    </row>
    <row r="1990" spans="1:12" ht="12" customHeight="1" x14ac:dyDescent="0.3">
      <c r="A1990" s="307" t="s">
        <v>14848</v>
      </c>
      <c r="B1990" s="307"/>
      <c r="C1990" s="307"/>
      <c r="D1990" s="307" t="s">
        <v>1469</v>
      </c>
      <c r="E1990" s="307"/>
      <c r="F1990" s="307"/>
      <c r="G1990" s="91" t="s">
        <v>14849</v>
      </c>
      <c r="H1990" s="91" t="s">
        <v>14850</v>
      </c>
      <c r="I1990" s="91" t="s">
        <v>14851</v>
      </c>
      <c r="J1990" s="91" t="s">
        <v>14852</v>
      </c>
      <c r="K1990" s="91" t="s">
        <v>5586</v>
      </c>
      <c r="L1990" s="91" t="s">
        <v>4334</v>
      </c>
    </row>
    <row r="1991" spans="1:12" ht="12" customHeight="1" x14ac:dyDescent="0.3">
      <c r="A1991" s="307" t="s">
        <v>14853</v>
      </c>
      <c r="B1991" s="307"/>
      <c r="C1991" s="307"/>
      <c r="D1991" s="307" t="s">
        <v>14854</v>
      </c>
      <c r="E1991" s="307"/>
      <c r="F1991" s="307"/>
      <c r="G1991" s="91" t="s">
        <v>14854</v>
      </c>
      <c r="H1991" s="91" t="s">
        <v>14855</v>
      </c>
      <c r="I1991" s="91" t="s">
        <v>14856</v>
      </c>
      <c r="J1991" s="91" t="s">
        <v>14857</v>
      </c>
      <c r="K1991" s="91" t="s">
        <v>14858</v>
      </c>
      <c r="L1991" s="91" t="s">
        <v>14859</v>
      </c>
    </row>
    <row r="1992" spans="1:12" ht="12" customHeight="1" x14ac:dyDescent="0.3">
      <c r="A1992" s="307" t="s">
        <v>14860</v>
      </c>
      <c r="B1992" s="307"/>
      <c r="C1992" s="307"/>
      <c r="D1992" s="307" t="s">
        <v>14861</v>
      </c>
      <c r="E1992" s="307"/>
      <c r="F1992" s="307"/>
      <c r="G1992" s="91" t="s">
        <v>14861</v>
      </c>
      <c r="H1992" s="91" t="s">
        <v>14862</v>
      </c>
      <c r="I1992" s="91" t="s">
        <v>14863</v>
      </c>
      <c r="J1992" s="91" t="s">
        <v>14864</v>
      </c>
      <c r="K1992" s="91" t="s">
        <v>14865</v>
      </c>
      <c r="L1992" s="91" t="s">
        <v>14866</v>
      </c>
    </row>
    <row r="1993" spans="1:12" ht="12" customHeight="1" x14ac:dyDescent="0.3">
      <c r="A1993" s="307" t="s">
        <v>14867</v>
      </c>
      <c r="B1993" s="307"/>
      <c r="C1993" s="307"/>
      <c r="D1993" s="307" t="s">
        <v>14868</v>
      </c>
      <c r="E1993" s="307"/>
      <c r="F1993" s="307"/>
      <c r="G1993" s="91" t="s">
        <v>14868</v>
      </c>
      <c r="H1993" s="91" t="s">
        <v>14869</v>
      </c>
      <c r="I1993" s="91" t="s">
        <v>14870</v>
      </c>
      <c r="J1993" s="91" t="s">
        <v>14871</v>
      </c>
      <c r="K1993" s="91" t="s">
        <v>14872</v>
      </c>
      <c r="L1993" s="91" t="s">
        <v>14873</v>
      </c>
    </row>
    <row r="1994" spans="1:12" ht="12" customHeight="1" x14ac:dyDescent="0.3">
      <c r="A1994" s="307" t="s">
        <v>14874</v>
      </c>
      <c r="B1994" s="307"/>
      <c r="C1994" s="307"/>
      <c r="D1994" s="307" t="s">
        <v>14875</v>
      </c>
      <c r="E1994" s="307"/>
      <c r="F1994" s="307"/>
      <c r="G1994" s="91" t="s">
        <v>14875</v>
      </c>
      <c r="H1994" s="91" t="s">
        <v>14876</v>
      </c>
      <c r="I1994" s="91" t="s">
        <v>14877</v>
      </c>
      <c r="J1994" s="91" t="s">
        <v>14878</v>
      </c>
      <c r="K1994" s="91" t="s">
        <v>14879</v>
      </c>
      <c r="L1994" s="91" t="s">
        <v>14880</v>
      </c>
    </row>
    <row r="1995" spans="1:12" ht="12" customHeight="1" x14ac:dyDescent="0.3">
      <c r="A1995" s="307" t="s">
        <v>14881</v>
      </c>
      <c r="B1995" s="307"/>
      <c r="C1995" s="307"/>
      <c r="D1995" s="307" t="s">
        <v>14882</v>
      </c>
      <c r="E1995" s="307"/>
      <c r="F1995" s="307"/>
      <c r="G1995" s="91" t="s">
        <v>14882</v>
      </c>
      <c r="H1995" s="91" t="s">
        <v>14883</v>
      </c>
      <c r="I1995" s="91" t="s">
        <v>14884</v>
      </c>
      <c r="J1995" s="91" t="s">
        <v>14885</v>
      </c>
      <c r="K1995" s="91" t="s">
        <v>14886</v>
      </c>
      <c r="L1995" s="91" t="s">
        <v>14887</v>
      </c>
    </row>
    <row r="1996" spans="1:12" ht="12" customHeight="1" x14ac:dyDescent="0.3">
      <c r="A1996" s="307" t="s">
        <v>14888</v>
      </c>
      <c r="B1996" s="307"/>
      <c r="C1996" s="307"/>
      <c r="D1996" s="307" t="s">
        <v>14889</v>
      </c>
      <c r="E1996" s="307"/>
      <c r="F1996" s="307"/>
      <c r="G1996" s="91" t="s">
        <v>14889</v>
      </c>
      <c r="H1996" s="91" t="s">
        <v>6241</v>
      </c>
      <c r="I1996" s="91" t="s">
        <v>7119</v>
      </c>
      <c r="J1996" s="91" t="s">
        <v>14890</v>
      </c>
      <c r="K1996" s="91" t="s">
        <v>14891</v>
      </c>
      <c r="L1996" s="91" t="s">
        <v>14892</v>
      </c>
    </row>
    <row r="1997" spans="1:12" ht="12" customHeight="1" x14ac:dyDescent="0.3">
      <c r="A1997" s="307" t="s">
        <v>14893</v>
      </c>
      <c r="B1997" s="307"/>
      <c r="C1997" s="307"/>
      <c r="D1997" s="307" t="s">
        <v>14894</v>
      </c>
      <c r="E1997" s="307"/>
      <c r="F1997" s="307"/>
      <c r="G1997" s="91" t="s">
        <v>14894</v>
      </c>
      <c r="H1997" s="91" t="s">
        <v>14895</v>
      </c>
      <c r="I1997" s="91" t="s">
        <v>14896</v>
      </c>
      <c r="J1997" s="91" t="s">
        <v>14897</v>
      </c>
      <c r="K1997" s="91" t="s">
        <v>2026</v>
      </c>
      <c r="L1997" s="91" t="s">
        <v>14898</v>
      </c>
    </row>
    <row r="1998" spans="1:12" ht="12" customHeight="1" x14ac:dyDescent="0.3">
      <c r="A1998" s="307" t="s">
        <v>14899</v>
      </c>
      <c r="B1998" s="307"/>
      <c r="C1998" s="307"/>
      <c r="D1998" s="307" t="s">
        <v>14900</v>
      </c>
      <c r="E1998" s="307"/>
      <c r="F1998" s="307"/>
      <c r="G1998" s="91" t="s">
        <v>14900</v>
      </c>
      <c r="H1998" s="91" t="s">
        <v>14901</v>
      </c>
      <c r="I1998" s="91" t="s">
        <v>14902</v>
      </c>
      <c r="J1998" s="91" t="s">
        <v>13071</v>
      </c>
      <c r="K1998" s="91" t="s">
        <v>14903</v>
      </c>
      <c r="L1998" s="91" t="s">
        <v>8746</v>
      </c>
    </row>
    <row r="1999" spans="1:12" ht="12" customHeight="1" x14ac:dyDescent="0.3">
      <c r="A1999" s="307" t="s">
        <v>14904</v>
      </c>
      <c r="B1999" s="307"/>
      <c r="C1999" s="307"/>
      <c r="D1999" s="307" t="s">
        <v>3497</v>
      </c>
      <c r="E1999" s="307"/>
      <c r="F1999" s="307"/>
      <c r="G1999" s="91" t="s">
        <v>3497</v>
      </c>
      <c r="H1999" s="91" t="s">
        <v>3496</v>
      </c>
      <c r="I1999" s="91" t="s">
        <v>14905</v>
      </c>
      <c r="J1999" s="91" t="s">
        <v>14906</v>
      </c>
      <c r="K1999" s="91" t="s">
        <v>14907</v>
      </c>
      <c r="L1999" s="91" t="s">
        <v>14908</v>
      </c>
    </row>
    <row r="2000" spans="1:12" ht="12" customHeight="1" x14ac:dyDescent="0.3">
      <c r="A2000" s="307" t="s">
        <v>14909</v>
      </c>
      <c r="B2000" s="307"/>
      <c r="C2000" s="307"/>
      <c r="D2000" s="307" t="s">
        <v>13212</v>
      </c>
      <c r="E2000" s="307"/>
      <c r="F2000" s="307"/>
      <c r="G2000" s="91" t="s">
        <v>13212</v>
      </c>
      <c r="H2000" s="91" t="s">
        <v>12975</v>
      </c>
      <c r="I2000" s="91" t="s">
        <v>14910</v>
      </c>
      <c r="J2000" s="91" t="s">
        <v>14911</v>
      </c>
      <c r="K2000" s="91" t="s">
        <v>14912</v>
      </c>
      <c r="L2000" s="91" t="s">
        <v>14913</v>
      </c>
    </row>
    <row r="2001" spans="1:12" ht="12" customHeight="1" x14ac:dyDescent="0.3">
      <c r="A2001" s="307" t="s">
        <v>14914</v>
      </c>
      <c r="B2001" s="307"/>
      <c r="C2001" s="307"/>
      <c r="D2001" s="307" t="s">
        <v>14915</v>
      </c>
      <c r="E2001" s="307"/>
      <c r="F2001" s="307"/>
      <c r="G2001" s="91" t="s">
        <v>14915</v>
      </c>
      <c r="H2001" s="91" t="s">
        <v>10236</v>
      </c>
      <c r="I2001" s="91" t="s">
        <v>14916</v>
      </c>
      <c r="J2001" s="91" t="s">
        <v>12712</v>
      </c>
      <c r="K2001" s="91" t="s">
        <v>14917</v>
      </c>
      <c r="L2001" s="91" t="s">
        <v>14918</v>
      </c>
    </row>
    <row r="2002" spans="1:12" ht="12" customHeight="1" x14ac:dyDescent="0.3">
      <c r="A2002" s="307" t="s">
        <v>14919</v>
      </c>
      <c r="B2002" s="307"/>
      <c r="C2002" s="307"/>
      <c r="D2002" s="307" t="s">
        <v>14920</v>
      </c>
      <c r="E2002" s="307"/>
      <c r="F2002" s="307"/>
      <c r="G2002" s="91" t="s">
        <v>14920</v>
      </c>
      <c r="H2002" s="91" t="s">
        <v>14921</v>
      </c>
      <c r="I2002" s="91" t="s">
        <v>14921</v>
      </c>
      <c r="J2002" s="91" t="s">
        <v>14922</v>
      </c>
      <c r="K2002" s="91" t="s">
        <v>14923</v>
      </c>
      <c r="L2002" s="91" t="s">
        <v>14924</v>
      </c>
    </row>
    <row r="2003" spans="1:12" ht="12" customHeight="1" x14ac:dyDescent="0.3">
      <c r="A2003" s="307" t="s">
        <v>14925</v>
      </c>
      <c r="B2003" s="307"/>
      <c r="C2003" s="307"/>
      <c r="D2003" s="307" t="s">
        <v>14926</v>
      </c>
      <c r="E2003" s="307"/>
      <c r="F2003" s="307"/>
      <c r="G2003" s="91" t="s">
        <v>14926</v>
      </c>
      <c r="H2003" s="91" t="s">
        <v>14927</v>
      </c>
      <c r="I2003" s="91" t="s">
        <v>14928</v>
      </c>
      <c r="J2003" s="91" t="s">
        <v>8237</v>
      </c>
      <c r="K2003" s="91" t="s">
        <v>14929</v>
      </c>
      <c r="L2003" s="91" t="s">
        <v>14930</v>
      </c>
    </row>
    <row r="2004" spans="1:12" ht="12" customHeight="1" x14ac:dyDescent="0.3">
      <c r="A2004" s="307" t="s">
        <v>14931</v>
      </c>
      <c r="B2004" s="307"/>
      <c r="C2004" s="307"/>
      <c r="D2004" s="307" t="s">
        <v>14932</v>
      </c>
      <c r="E2004" s="307"/>
      <c r="F2004" s="307"/>
      <c r="G2004" s="91" t="s">
        <v>14932</v>
      </c>
      <c r="H2004" s="91" t="s">
        <v>14933</v>
      </c>
      <c r="I2004" s="91" t="s">
        <v>14934</v>
      </c>
      <c r="J2004" s="91" t="s">
        <v>14935</v>
      </c>
      <c r="K2004" s="91" t="s">
        <v>14936</v>
      </c>
      <c r="L2004" s="91" t="s">
        <v>14937</v>
      </c>
    </row>
    <row r="2005" spans="1:12" ht="12" customHeight="1" x14ac:dyDescent="0.3">
      <c r="A2005" s="307" t="s">
        <v>14938</v>
      </c>
      <c r="B2005" s="307"/>
      <c r="C2005" s="307"/>
      <c r="D2005" s="307" t="s">
        <v>14939</v>
      </c>
      <c r="E2005" s="307"/>
      <c r="F2005" s="307"/>
      <c r="G2005" s="91" t="s">
        <v>14939</v>
      </c>
      <c r="H2005" s="91" t="s">
        <v>14940</v>
      </c>
      <c r="I2005" s="91" t="s">
        <v>14941</v>
      </c>
      <c r="J2005" s="91" t="s">
        <v>14942</v>
      </c>
      <c r="K2005" s="91" t="s">
        <v>14943</v>
      </c>
      <c r="L2005" s="91" t="s">
        <v>14944</v>
      </c>
    </row>
    <row r="2006" spans="1:12" ht="12" customHeight="1" x14ac:dyDescent="0.3">
      <c r="A2006" s="307" t="s">
        <v>14945</v>
      </c>
      <c r="B2006" s="307"/>
      <c r="C2006" s="307"/>
      <c r="D2006" s="307" t="s">
        <v>6982</v>
      </c>
      <c r="E2006" s="307"/>
      <c r="F2006" s="307"/>
      <c r="G2006" s="91" t="s">
        <v>6982</v>
      </c>
      <c r="H2006" s="91" t="s">
        <v>5319</v>
      </c>
      <c r="I2006" s="91" t="s">
        <v>14946</v>
      </c>
      <c r="J2006" s="91" t="s">
        <v>14947</v>
      </c>
      <c r="K2006" s="91" t="s">
        <v>6985</v>
      </c>
      <c r="L2006" s="91" t="s">
        <v>14948</v>
      </c>
    </row>
    <row r="2007" spans="1:12" ht="12" customHeight="1" x14ac:dyDescent="0.3">
      <c r="A2007" s="307" t="s">
        <v>14949</v>
      </c>
      <c r="B2007" s="307"/>
      <c r="C2007" s="307"/>
      <c r="D2007" s="307" t="s">
        <v>14950</v>
      </c>
      <c r="E2007" s="307"/>
      <c r="F2007" s="307"/>
      <c r="G2007" s="91" t="s">
        <v>14950</v>
      </c>
      <c r="H2007" s="91" t="s">
        <v>2201</v>
      </c>
      <c r="I2007" s="91" t="s">
        <v>14951</v>
      </c>
      <c r="J2007" s="91" t="s">
        <v>14952</v>
      </c>
      <c r="K2007" s="91" t="s">
        <v>12615</v>
      </c>
      <c r="L2007" s="91" t="s">
        <v>12617</v>
      </c>
    </row>
    <row r="2008" spans="1:12" ht="12" customHeight="1" x14ac:dyDescent="0.3">
      <c r="A2008" s="307" t="s">
        <v>14953</v>
      </c>
      <c r="B2008" s="307"/>
      <c r="C2008" s="307"/>
      <c r="D2008" s="307" t="s">
        <v>13221</v>
      </c>
      <c r="E2008" s="307"/>
      <c r="F2008" s="307"/>
      <c r="G2008" s="91" t="s">
        <v>13221</v>
      </c>
      <c r="H2008" s="91" t="s">
        <v>14954</v>
      </c>
      <c r="I2008" s="91" t="s">
        <v>12633</v>
      </c>
      <c r="J2008" s="91" t="s">
        <v>14955</v>
      </c>
      <c r="K2008" s="91" t="s">
        <v>4996</v>
      </c>
      <c r="L2008" s="91" t="s">
        <v>14956</v>
      </c>
    </row>
    <row r="2009" spans="1:12" ht="12" customHeight="1" x14ac:dyDescent="0.3">
      <c r="A2009" s="307" t="s">
        <v>14957</v>
      </c>
      <c r="B2009" s="307"/>
      <c r="C2009" s="307"/>
      <c r="D2009" s="307" t="s">
        <v>14958</v>
      </c>
      <c r="E2009" s="307"/>
      <c r="F2009" s="307"/>
      <c r="G2009" s="91" t="s">
        <v>14958</v>
      </c>
      <c r="H2009" s="91" t="s">
        <v>14959</v>
      </c>
      <c r="I2009" s="91" t="s">
        <v>14960</v>
      </c>
      <c r="J2009" s="91" t="s">
        <v>14961</v>
      </c>
      <c r="K2009" s="91" t="s">
        <v>14962</v>
      </c>
      <c r="L2009" s="91" t="s">
        <v>14963</v>
      </c>
    </row>
    <row r="2010" spans="1:12" ht="12" customHeight="1" x14ac:dyDescent="0.3">
      <c r="A2010" s="307" t="s">
        <v>14964</v>
      </c>
      <c r="B2010" s="307"/>
      <c r="C2010" s="307"/>
      <c r="D2010" s="307" t="s">
        <v>14965</v>
      </c>
      <c r="E2010" s="307"/>
      <c r="F2010" s="307"/>
      <c r="G2010" s="91" t="s">
        <v>14965</v>
      </c>
      <c r="H2010" s="91" t="s">
        <v>14966</v>
      </c>
      <c r="I2010" s="91" t="s">
        <v>3539</v>
      </c>
      <c r="J2010" s="91" t="s">
        <v>3538</v>
      </c>
      <c r="K2010" s="91" t="s">
        <v>14967</v>
      </c>
      <c r="L2010" s="91" t="s">
        <v>3538</v>
      </c>
    </row>
    <row r="2011" spans="1:12" ht="12" customHeight="1" x14ac:dyDescent="0.3">
      <c r="A2011" s="307" t="s">
        <v>14968</v>
      </c>
      <c r="B2011" s="307"/>
      <c r="C2011" s="307"/>
      <c r="D2011" s="307" t="s">
        <v>14969</v>
      </c>
      <c r="E2011" s="307"/>
      <c r="F2011" s="307"/>
      <c r="G2011" s="91" t="s">
        <v>14969</v>
      </c>
      <c r="H2011" s="91" t="s">
        <v>14970</v>
      </c>
      <c r="I2011" s="91" t="s">
        <v>14971</v>
      </c>
      <c r="J2011" s="91" t="s">
        <v>14972</v>
      </c>
      <c r="K2011" s="91" t="s">
        <v>7699</v>
      </c>
      <c r="L2011" s="91" t="s">
        <v>14973</v>
      </c>
    </row>
    <row r="2012" spans="1:12" ht="12" customHeight="1" x14ac:dyDescent="0.3">
      <c r="A2012" s="307" t="s">
        <v>14974</v>
      </c>
      <c r="B2012" s="307"/>
      <c r="C2012" s="307"/>
      <c r="D2012" s="307" t="s">
        <v>14975</v>
      </c>
      <c r="E2012" s="307"/>
      <c r="F2012" s="307"/>
      <c r="G2012" s="91" t="s">
        <v>14975</v>
      </c>
      <c r="H2012" s="91" t="s">
        <v>14975</v>
      </c>
      <c r="I2012" s="91" t="s">
        <v>14976</v>
      </c>
      <c r="J2012" s="91" t="s">
        <v>14977</v>
      </c>
      <c r="K2012" s="91" t="s">
        <v>14978</v>
      </c>
      <c r="L2012" s="91" t="s">
        <v>14979</v>
      </c>
    </row>
    <row r="2013" spans="1:12" ht="12" customHeight="1" x14ac:dyDescent="0.3">
      <c r="A2013" s="307" t="s">
        <v>14980</v>
      </c>
      <c r="B2013" s="307"/>
      <c r="C2013" s="307"/>
      <c r="D2013" s="307" t="s">
        <v>14981</v>
      </c>
      <c r="E2013" s="307"/>
      <c r="F2013" s="307"/>
      <c r="G2013" s="91" t="s">
        <v>14981</v>
      </c>
      <c r="H2013" s="91" t="s">
        <v>14982</v>
      </c>
      <c r="I2013" s="91" t="s">
        <v>14983</v>
      </c>
      <c r="J2013" s="91" t="s">
        <v>14984</v>
      </c>
      <c r="K2013" s="91" t="s">
        <v>14985</v>
      </c>
      <c r="L2013" s="91" t="s">
        <v>13571</v>
      </c>
    </row>
    <row r="2014" spans="1:12" ht="12" customHeight="1" x14ac:dyDescent="0.3">
      <c r="A2014" s="307" t="s">
        <v>14986</v>
      </c>
      <c r="B2014" s="307"/>
      <c r="C2014" s="307"/>
      <c r="D2014" s="307" t="s">
        <v>14987</v>
      </c>
      <c r="E2014" s="307"/>
      <c r="F2014" s="307"/>
      <c r="G2014" s="91" t="s">
        <v>14987</v>
      </c>
      <c r="H2014" s="91" t="s">
        <v>14988</v>
      </c>
      <c r="I2014" s="91" t="s">
        <v>14989</v>
      </c>
      <c r="J2014" s="91" t="s">
        <v>14990</v>
      </c>
      <c r="K2014" s="91" t="s">
        <v>14991</v>
      </c>
      <c r="L2014" s="91" t="s">
        <v>14992</v>
      </c>
    </row>
    <row r="2015" spans="1:12" ht="12" customHeight="1" x14ac:dyDescent="0.3">
      <c r="A2015" s="307" t="s">
        <v>14993</v>
      </c>
      <c r="B2015" s="307"/>
      <c r="C2015" s="307"/>
      <c r="D2015" s="307" t="s">
        <v>14994</v>
      </c>
      <c r="E2015" s="307"/>
      <c r="F2015" s="307"/>
      <c r="G2015" s="91" t="s">
        <v>14994</v>
      </c>
      <c r="H2015" s="91" t="s">
        <v>14995</v>
      </c>
      <c r="I2015" s="91" t="s">
        <v>14996</v>
      </c>
      <c r="J2015" s="91" t="s">
        <v>14997</v>
      </c>
      <c r="K2015" s="91" t="s">
        <v>14998</v>
      </c>
      <c r="L2015" s="91" t="s">
        <v>14999</v>
      </c>
    </row>
    <row r="2016" spans="1:12" ht="12" customHeight="1" x14ac:dyDescent="0.3">
      <c r="A2016" s="307" t="s">
        <v>15000</v>
      </c>
      <c r="B2016" s="307"/>
      <c r="C2016" s="307"/>
      <c r="D2016" s="307" t="s">
        <v>15001</v>
      </c>
      <c r="E2016" s="307"/>
      <c r="F2016" s="307"/>
      <c r="G2016" s="91" t="s">
        <v>15001</v>
      </c>
      <c r="H2016" s="91" t="s">
        <v>15002</v>
      </c>
      <c r="I2016" s="91" t="s">
        <v>2024</v>
      </c>
      <c r="J2016" s="91" t="s">
        <v>15003</v>
      </c>
      <c r="K2016" s="91" t="s">
        <v>15004</v>
      </c>
      <c r="L2016" s="91" t="s">
        <v>15005</v>
      </c>
    </row>
    <row r="2017" spans="1:12" ht="12" customHeight="1" x14ac:dyDescent="0.3">
      <c r="A2017" s="307" t="s">
        <v>15006</v>
      </c>
      <c r="B2017" s="307"/>
      <c r="C2017" s="307"/>
      <c r="D2017" s="307" t="s">
        <v>15007</v>
      </c>
      <c r="E2017" s="307"/>
      <c r="F2017" s="307"/>
      <c r="G2017" s="91" t="s">
        <v>15007</v>
      </c>
      <c r="H2017" s="91" t="s">
        <v>15008</v>
      </c>
      <c r="I2017" s="91" t="s">
        <v>15009</v>
      </c>
      <c r="J2017" s="91" t="s">
        <v>7949</v>
      </c>
      <c r="K2017" s="91" t="s">
        <v>15010</v>
      </c>
      <c r="L2017" s="91" t="s">
        <v>15011</v>
      </c>
    </row>
    <row r="2018" spans="1:12" ht="12" customHeight="1" x14ac:dyDescent="0.3">
      <c r="A2018" s="307" t="s">
        <v>15012</v>
      </c>
      <c r="B2018" s="307"/>
      <c r="C2018" s="307"/>
      <c r="D2018" s="307" t="s">
        <v>15013</v>
      </c>
      <c r="E2018" s="307"/>
      <c r="F2018" s="307"/>
      <c r="G2018" s="91" t="s">
        <v>15013</v>
      </c>
      <c r="H2018" s="91" t="s">
        <v>15014</v>
      </c>
      <c r="I2018" s="91" t="s">
        <v>15015</v>
      </c>
      <c r="J2018" s="91" t="s">
        <v>15016</v>
      </c>
      <c r="K2018" s="91" t="s">
        <v>15017</v>
      </c>
      <c r="L2018" s="91" t="s">
        <v>15018</v>
      </c>
    </row>
    <row r="2019" spans="1:12" ht="12" customHeight="1" x14ac:dyDescent="0.3">
      <c r="A2019" s="307" t="s">
        <v>15019</v>
      </c>
      <c r="B2019" s="307"/>
      <c r="C2019" s="307"/>
      <c r="D2019" s="307" t="s">
        <v>15020</v>
      </c>
      <c r="E2019" s="307"/>
      <c r="F2019" s="307"/>
      <c r="G2019" s="91" t="s">
        <v>15020</v>
      </c>
      <c r="H2019" s="91" t="s">
        <v>5857</v>
      </c>
      <c r="I2019" s="91" t="s">
        <v>15021</v>
      </c>
      <c r="J2019" s="91" t="s">
        <v>15022</v>
      </c>
      <c r="K2019" s="91" t="s">
        <v>15023</v>
      </c>
      <c r="L2019" s="91" t="s">
        <v>15024</v>
      </c>
    </row>
    <row r="2020" spans="1:12" ht="12" customHeight="1" x14ac:dyDescent="0.3">
      <c r="A2020" s="307" t="s">
        <v>15025</v>
      </c>
      <c r="B2020" s="307"/>
      <c r="C2020" s="307"/>
      <c r="D2020" s="307" t="s">
        <v>15026</v>
      </c>
      <c r="E2020" s="307"/>
      <c r="F2020" s="307"/>
      <c r="G2020" s="91" t="s">
        <v>15026</v>
      </c>
      <c r="H2020" s="91" t="s">
        <v>15027</v>
      </c>
      <c r="I2020" s="91" t="s">
        <v>13569</v>
      </c>
      <c r="J2020" s="91" t="s">
        <v>15028</v>
      </c>
      <c r="K2020" s="91" t="s">
        <v>15028</v>
      </c>
      <c r="L2020" s="91" t="s">
        <v>15029</v>
      </c>
    </row>
    <row r="2021" spans="1:12" ht="12" customHeight="1" x14ac:dyDescent="0.3">
      <c r="A2021" s="307" t="s">
        <v>15030</v>
      </c>
      <c r="B2021" s="307"/>
      <c r="C2021" s="307"/>
      <c r="D2021" s="307" t="s">
        <v>15031</v>
      </c>
      <c r="E2021" s="307"/>
      <c r="F2021" s="307"/>
      <c r="G2021" s="91" t="s">
        <v>15031</v>
      </c>
      <c r="H2021" s="91" t="s">
        <v>15031</v>
      </c>
      <c r="I2021" s="91" t="s">
        <v>15032</v>
      </c>
      <c r="J2021" s="91" t="s">
        <v>15033</v>
      </c>
      <c r="K2021" s="91" t="s">
        <v>6150</v>
      </c>
      <c r="L2021" s="91" t="s">
        <v>15034</v>
      </c>
    </row>
    <row r="2022" spans="1:12" ht="12" customHeight="1" x14ac:dyDescent="0.3">
      <c r="A2022" s="307" t="s">
        <v>15035</v>
      </c>
      <c r="B2022" s="307"/>
      <c r="C2022" s="307"/>
      <c r="D2022" s="307" t="s">
        <v>15036</v>
      </c>
      <c r="E2022" s="307"/>
      <c r="F2022" s="307"/>
      <c r="G2022" s="91" t="s">
        <v>15036</v>
      </c>
      <c r="H2022" s="91" t="s">
        <v>15037</v>
      </c>
      <c r="I2022" s="91" t="s">
        <v>15038</v>
      </c>
      <c r="J2022" s="91" t="s">
        <v>15039</v>
      </c>
      <c r="K2022" s="91" t="s">
        <v>7986</v>
      </c>
      <c r="L2022" s="91" t="s">
        <v>5225</v>
      </c>
    </row>
    <row r="2023" spans="1:12" ht="12" customHeight="1" x14ac:dyDescent="0.3">
      <c r="A2023" s="307" t="s">
        <v>15040</v>
      </c>
      <c r="B2023" s="307"/>
      <c r="C2023" s="307"/>
      <c r="D2023" s="307" t="s">
        <v>15041</v>
      </c>
      <c r="E2023" s="307"/>
      <c r="F2023" s="307"/>
      <c r="G2023" s="91" t="s">
        <v>15041</v>
      </c>
      <c r="H2023" s="91" t="s">
        <v>7594</v>
      </c>
      <c r="I2023" s="91" t="s">
        <v>15042</v>
      </c>
      <c r="J2023" s="91" t="s">
        <v>2295</v>
      </c>
      <c r="K2023" s="91" t="s">
        <v>12380</v>
      </c>
      <c r="L2023" s="91" t="s">
        <v>15043</v>
      </c>
    </row>
    <row r="2024" spans="1:12" ht="12" customHeight="1" x14ac:dyDescent="0.3">
      <c r="A2024" s="307" t="s">
        <v>15044</v>
      </c>
      <c r="B2024" s="307"/>
      <c r="C2024" s="307"/>
      <c r="D2024" s="307" t="s">
        <v>15045</v>
      </c>
      <c r="E2024" s="307"/>
      <c r="F2024" s="307"/>
      <c r="G2024" s="91" t="s">
        <v>15045</v>
      </c>
      <c r="H2024" s="91" t="s">
        <v>4891</v>
      </c>
      <c r="I2024" s="91" t="s">
        <v>15046</v>
      </c>
      <c r="J2024" s="91" t="s">
        <v>15047</v>
      </c>
      <c r="K2024" s="91" t="s">
        <v>10752</v>
      </c>
      <c r="L2024" s="91" t="s">
        <v>15048</v>
      </c>
    </row>
    <row r="2025" spans="1:12" ht="12" customHeight="1" x14ac:dyDescent="0.3">
      <c r="A2025" s="307" t="s">
        <v>15049</v>
      </c>
      <c r="B2025" s="307"/>
      <c r="C2025" s="307"/>
      <c r="D2025" s="307" t="s">
        <v>15050</v>
      </c>
      <c r="E2025" s="307"/>
      <c r="F2025" s="307"/>
      <c r="G2025" s="91" t="s">
        <v>15050</v>
      </c>
      <c r="H2025" s="91" t="s">
        <v>15051</v>
      </c>
      <c r="I2025" s="91" t="s">
        <v>12213</v>
      </c>
      <c r="J2025" s="91" t="s">
        <v>15052</v>
      </c>
      <c r="K2025" s="91" t="s">
        <v>15053</v>
      </c>
      <c r="L2025" s="91" t="s">
        <v>15054</v>
      </c>
    </row>
    <row r="2026" spans="1:12" ht="12" customHeight="1" x14ac:dyDescent="0.3">
      <c r="A2026" s="307" t="s">
        <v>15055</v>
      </c>
      <c r="B2026" s="307"/>
      <c r="C2026" s="307"/>
      <c r="D2026" s="307" t="s">
        <v>8456</v>
      </c>
      <c r="E2026" s="307"/>
      <c r="F2026" s="307"/>
      <c r="G2026" s="91" t="s">
        <v>8456</v>
      </c>
      <c r="H2026" s="91" t="s">
        <v>15056</v>
      </c>
      <c r="I2026" s="91" t="s">
        <v>8452</v>
      </c>
      <c r="J2026" s="91" t="s">
        <v>15057</v>
      </c>
      <c r="K2026" s="91" t="s">
        <v>15058</v>
      </c>
      <c r="L2026" s="91" t="s">
        <v>15059</v>
      </c>
    </row>
    <row r="2027" spans="1:12" ht="12" customHeight="1" x14ac:dyDescent="0.3">
      <c r="A2027" s="307" t="s">
        <v>15060</v>
      </c>
      <c r="B2027" s="307"/>
      <c r="C2027" s="307"/>
      <c r="D2027" s="307" t="s">
        <v>15061</v>
      </c>
      <c r="E2027" s="307"/>
      <c r="F2027" s="307"/>
      <c r="G2027" s="91" t="s">
        <v>15061</v>
      </c>
      <c r="H2027" s="91" t="s">
        <v>5518</v>
      </c>
      <c r="I2027" s="91" t="s">
        <v>15062</v>
      </c>
      <c r="J2027" s="91" t="s">
        <v>15063</v>
      </c>
      <c r="K2027" s="91" t="s">
        <v>2088</v>
      </c>
      <c r="L2027" s="91" t="s">
        <v>15064</v>
      </c>
    </row>
    <row r="2028" spans="1:12" ht="12" customHeight="1" x14ac:dyDescent="0.3">
      <c r="A2028" s="307" t="s">
        <v>15065</v>
      </c>
      <c r="B2028" s="307"/>
      <c r="C2028" s="307"/>
      <c r="D2028" s="307" t="s">
        <v>15066</v>
      </c>
      <c r="E2028" s="307"/>
      <c r="F2028" s="307"/>
      <c r="G2028" s="91" t="s">
        <v>15066</v>
      </c>
      <c r="H2028" s="91" t="s">
        <v>15067</v>
      </c>
      <c r="I2028" s="91" t="s">
        <v>7926</v>
      </c>
      <c r="J2028" s="91" t="s">
        <v>15068</v>
      </c>
      <c r="K2028" s="91" t="s">
        <v>12430</v>
      </c>
      <c r="L2028" s="91" t="s">
        <v>15069</v>
      </c>
    </row>
    <row r="2029" spans="1:12" ht="12" customHeight="1" x14ac:dyDescent="0.3">
      <c r="A2029" s="307" t="s">
        <v>15070</v>
      </c>
      <c r="B2029" s="307"/>
      <c r="C2029" s="307"/>
      <c r="D2029" s="307" t="s">
        <v>15071</v>
      </c>
      <c r="E2029" s="307"/>
      <c r="F2029" s="307"/>
      <c r="G2029" s="91" t="s">
        <v>15071</v>
      </c>
      <c r="H2029" s="91" t="s">
        <v>15072</v>
      </c>
      <c r="I2029" s="91" t="s">
        <v>15073</v>
      </c>
      <c r="J2029" s="91" t="s">
        <v>1877</v>
      </c>
      <c r="K2029" s="91" t="s">
        <v>1878</v>
      </c>
      <c r="L2029" s="91" t="s">
        <v>15074</v>
      </c>
    </row>
    <row r="2030" spans="1:12" ht="12" customHeight="1" x14ac:dyDescent="0.3">
      <c r="A2030" s="307" t="s">
        <v>15075</v>
      </c>
      <c r="B2030" s="307"/>
      <c r="C2030" s="307"/>
      <c r="D2030" s="307" t="s">
        <v>15076</v>
      </c>
      <c r="E2030" s="307"/>
      <c r="F2030" s="307"/>
      <c r="G2030" s="91" t="s">
        <v>15076</v>
      </c>
      <c r="H2030" s="91" t="s">
        <v>15077</v>
      </c>
      <c r="I2030" s="91" t="s">
        <v>15078</v>
      </c>
      <c r="J2030" s="91" t="s">
        <v>13051</v>
      </c>
      <c r="K2030" s="91" t="s">
        <v>13054</v>
      </c>
      <c r="L2030" s="91" t="s">
        <v>8903</v>
      </c>
    </row>
    <row r="2031" spans="1:12" ht="12" customHeight="1" x14ac:dyDescent="0.3">
      <c r="A2031" s="307" t="s">
        <v>15079</v>
      </c>
      <c r="B2031" s="307"/>
      <c r="C2031" s="307"/>
      <c r="D2031" s="307" t="s">
        <v>8022</v>
      </c>
      <c r="E2031" s="307"/>
      <c r="F2031" s="307"/>
      <c r="G2031" s="91" t="s">
        <v>8022</v>
      </c>
      <c r="H2031" s="91" t="s">
        <v>3230</v>
      </c>
      <c r="I2031" s="91" t="s">
        <v>15080</v>
      </c>
      <c r="J2031" s="91" t="s">
        <v>15081</v>
      </c>
      <c r="K2031" s="91" t="s">
        <v>15082</v>
      </c>
      <c r="L2031" s="91" t="s">
        <v>15083</v>
      </c>
    </row>
    <row r="2032" spans="1:12" ht="12" customHeight="1" x14ac:dyDescent="0.3">
      <c r="A2032" s="307" t="s">
        <v>15084</v>
      </c>
      <c r="B2032" s="307"/>
      <c r="C2032" s="307"/>
      <c r="D2032" s="307" t="s">
        <v>15085</v>
      </c>
      <c r="E2032" s="307"/>
      <c r="F2032" s="307"/>
      <c r="G2032" s="91" t="s">
        <v>15085</v>
      </c>
      <c r="H2032" s="91" t="s">
        <v>15086</v>
      </c>
      <c r="I2032" s="91" t="s">
        <v>15087</v>
      </c>
      <c r="J2032" s="91" t="s">
        <v>15088</v>
      </c>
      <c r="K2032" s="91" t="s">
        <v>15089</v>
      </c>
      <c r="L2032" s="91" t="s">
        <v>15090</v>
      </c>
    </row>
    <row r="2033" spans="1:12" ht="12" customHeight="1" x14ac:dyDescent="0.3">
      <c r="A2033" s="307" t="s">
        <v>15091</v>
      </c>
      <c r="B2033" s="307"/>
      <c r="C2033" s="307"/>
      <c r="D2033" s="307" t="s">
        <v>13118</v>
      </c>
      <c r="E2033" s="307"/>
      <c r="F2033" s="307"/>
      <c r="G2033" s="91" t="s">
        <v>13118</v>
      </c>
      <c r="H2033" s="91" t="s">
        <v>3394</v>
      </c>
      <c r="I2033" s="91" t="s">
        <v>15092</v>
      </c>
      <c r="J2033" s="91" t="s">
        <v>15093</v>
      </c>
      <c r="K2033" s="91" t="s">
        <v>15094</v>
      </c>
      <c r="L2033" s="91" t="s">
        <v>3393</v>
      </c>
    </row>
    <row r="2034" spans="1:12" ht="12" customHeight="1" x14ac:dyDescent="0.3">
      <c r="A2034" s="307" t="s">
        <v>15095</v>
      </c>
      <c r="B2034" s="307"/>
      <c r="C2034" s="307"/>
      <c r="D2034" s="307" t="s">
        <v>15096</v>
      </c>
      <c r="E2034" s="307"/>
      <c r="F2034" s="307"/>
      <c r="G2034" s="91" t="s">
        <v>15096</v>
      </c>
      <c r="H2034" s="91" t="s">
        <v>15097</v>
      </c>
      <c r="I2034" s="91" t="s">
        <v>15098</v>
      </c>
      <c r="J2034" s="91" t="s">
        <v>15099</v>
      </c>
      <c r="K2034" s="91" t="s">
        <v>15100</v>
      </c>
      <c r="L2034" s="91" t="s">
        <v>15101</v>
      </c>
    </row>
    <row r="2035" spans="1:12" ht="12" customHeight="1" x14ac:dyDescent="0.3">
      <c r="A2035" s="307" t="s">
        <v>15102</v>
      </c>
      <c r="B2035" s="307"/>
      <c r="C2035" s="307"/>
      <c r="D2035" s="307" t="s">
        <v>15103</v>
      </c>
      <c r="E2035" s="307"/>
      <c r="F2035" s="307"/>
      <c r="G2035" s="91" t="s">
        <v>15103</v>
      </c>
      <c r="H2035" s="91" t="s">
        <v>5103</v>
      </c>
      <c r="I2035" s="91" t="s">
        <v>15104</v>
      </c>
      <c r="J2035" s="91" t="s">
        <v>15105</v>
      </c>
      <c r="K2035" s="91" t="s">
        <v>15103</v>
      </c>
      <c r="L2035" s="91" t="s">
        <v>15106</v>
      </c>
    </row>
    <row r="2036" spans="1:12" ht="12" customHeight="1" x14ac:dyDescent="0.3">
      <c r="A2036" s="307" t="s">
        <v>15107</v>
      </c>
      <c r="B2036" s="307"/>
      <c r="C2036" s="307"/>
      <c r="D2036" s="307" t="s">
        <v>15108</v>
      </c>
      <c r="E2036" s="307"/>
      <c r="F2036" s="307"/>
      <c r="G2036" s="91" t="s">
        <v>15108</v>
      </c>
      <c r="H2036" s="91" t="s">
        <v>15109</v>
      </c>
      <c r="I2036" s="91" t="s">
        <v>12149</v>
      </c>
      <c r="J2036" s="91" t="s">
        <v>15110</v>
      </c>
      <c r="K2036" s="91" t="s">
        <v>15111</v>
      </c>
      <c r="L2036" s="91" t="s">
        <v>15112</v>
      </c>
    </row>
    <row r="2037" spans="1:12" ht="12" customHeight="1" x14ac:dyDescent="0.3">
      <c r="A2037" s="307" t="s">
        <v>15113</v>
      </c>
      <c r="B2037" s="307"/>
      <c r="C2037" s="307"/>
      <c r="D2037" s="307" t="s">
        <v>15114</v>
      </c>
      <c r="E2037" s="307"/>
      <c r="F2037" s="307"/>
      <c r="G2037" s="91" t="s">
        <v>15114</v>
      </c>
      <c r="H2037" s="91" t="s">
        <v>15115</v>
      </c>
      <c r="I2037" s="91" t="s">
        <v>15116</v>
      </c>
      <c r="J2037" s="91" t="s">
        <v>15117</v>
      </c>
      <c r="K2037" s="91" t="s">
        <v>15118</v>
      </c>
      <c r="L2037" s="91" t="s">
        <v>10716</v>
      </c>
    </row>
    <row r="2038" spans="1:12" ht="12" customHeight="1" x14ac:dyDescent="0.3">
      <c r="A2038" s="307" t="s">
        <v>15119</v>
      </c>
      <c r="B2038" s="307"/>
      <c r="C2038" s="307"/>
      <c r="D2038" s="307" t="s">
        <v>13129</v>
      </c>
      <c r="E2038" s="307"/>
      <c r="F2038" s="307"/>
      <c r="G2038" s="91" t="s">
        <v>13129</v>
      </c>
      <c r="H2038" s="91" t="s">
        <v>13126</v>
      </c>
      <c r="I2038" s="91" t="s">
        <v>15120</v>
      </c>
      <c r="J2038" s="91" t="s">
        <v>15121</v>
      </c>
      <c r="K2038" s="91" t="s">
        <v>15122</v>
      </c>
      <c r="L2038" s="91" t="s">
        <v>13128</v>
      </c>
    </row>
    <row r="2039" spans="1:12" ht="12" customHeight="1" x14ac:dyDescent="0.3">
      <c r="A2039" s="307" t="s">
        <v>15123</v>
      </c>
      <c r="B2039" s="307"/>
      <c r="C2039" s="307"/>
      <c r="D2039" s="307" t="s">
        <v>15124</v>
      </c>
      <c r="E2039" s="307"/>
      <c r="F2039" s="307"/>
      <c r="G2039" s="91" t="s">
        <v>15124</v>
      </c>
      <c r="H2039" s="91" t="s">
        <v>15125</v>
      </c>
      <c r="I2039" s="91" t="s">
        <v>15126</v>
      </c>
      <c r="J2039" s="91" t="s">
        <v>15127</v>
      </c>
      <c r="K2039" s="91" t="s">
        <v>15128</v>
      </c>
      <c r="L2039" s="91" t="s">
        <v>15129</v>
      </c>
    </row>
    <row r="2040" spans="1:12" ht="12" customHeight="1" x14ac:dyDescent="0.3">
      <c r="A2040" s="307" t="s">
        <v>15130</v>
      </c>
      <c r="B2040" s="307"/>
      <c r="C2040" s="307"/>
      <c r="D2040" s="307" t="s">
        <v>15131</v>
      </c>
      <c r="E2040" s="307"/>
      <c r="F2040" s="307"/>
      <c r="G2040" s="91" t="s">
        <v>15131</v>
      </c>
      <c r="H2040" s="91" t="s">
        <v>15131</v>
      </c>
      <c r="I2040" s="91" t="s">
        <v>15132</v>
      </c>
      <c r="J2040" s="91" t="s">
        <v>15133</v>
      </c>
      <c r="K2040" s="91" t="s">
        <v>15134</v>
      </c>
      <c r="L2040" s="91" t="s">
        <v>15135</v>
      </c>
    </row>
    <row r="2041" spans="1:12" ht="12" customHeight="1" x14ac:dyDescent="0.3">
      <c r="A2041" s="307" t="s">
        <v>15136</v>
      </c>
      <c r="B2041" s="307"/>
      <c r="C2041" s="307"/>
      <c r="D2041" s="307" t="s">
        <v>9385</v>
      </c>
      <c r="E2041" s="307"/>
      <c r="F2041" s="307"/>
      <c r="G2041" s="91" t="s">
        <v>9385</v>
      </c>
      <c r="H2041" s="91" t="s">
        <v>15137</v>
      </c>
      <c r="I2041" s="91" t="s">
        <v>1437</v>
      </c>
      <c r="J2041" s="91" t="s">
        <v>15138</v>
      </c>
      <c r="K2041" s="91" t="s">
        <v>15139</v>
      </c>
      <c r="L2041" s="91" t="s">
        <v>15140</v>
      </c>
    </row>
    <row r="2042" spans="1:12" ht="12" customHeight="1" x14ac:dyDescent="0.3">
      <c r="A2042" s="307" t="s">
        <v>15141</v>
      </c>
      <c r="B2042" s="307"/>
      <c r="C2042" s="307"/>
      <c r="D2042" s="307" t="s">
        <v>15142</v>
      </c>
      <c r="E2042" s="307"/>
      <c r="F2042" s="307"/>
      <c r="G2042" s="91" t="s">
        <v>15142</v>
      </c>
      <c r="H2042" s="91" t="s">
        <v>12858</v>
      </c>
      <c r="I2042" s="91" t="s">
        <v>15143</v>
      </c>
      <c r="J2042" s="91" t="s">
        <v>12853</v>
      </c>
      <c r="K2042" s="91" t="s">
        <v>15144</v>
      </c>
      <c r="L2042" s="91" t="s">
        <v>15145</v>
      </c>
    </row>
    <row r="2043" spans="1:12" ht="12" customHeight="1" x14ac:dyDescent="0.3">
      <c r="A2043" s="307" t="s">
        <v>15146</v>
      </c>
      <c r="B2043" s="307"/>
      <c r="C2043" s="307"/>
      <c r="D2043" s="307" t="s">
        <v>15147</v>
      </c>
      <c r="E2043" s="307"/>
      <c r="F2043" s="307"/>
      <c r="G2043" s="91" t="s">
        <v>15147</v>
      </c>
      <c r="H2043" s="91" t="s">
        <v>15148</v>
      </c>
      <c r="I2043" s="91" t="s">
        <v>15149</v>
      </c>
      <c r="J2043" s="91" t="s">
        <v>7033</v>
      </c>
      <c r="K2043" s="91" t="s">
        <v>15150</v>
      </c>
      <c r="L2043" s="91" t="s">
        <v>15151</v>
      </c>
    </row>
    <row r="2044" spans="1:12" ht="12" customHeight="1" x14ac:dyDescent="0.3">
      <c r="A2044" s="307" t="s">
        <v>15152</v>
      </c>
      <c r="B2044" s="307"/>
      <c r="C2044" s="307"/>
      <c r="D2044" s="307" t="s">
        <v>15153</v>
      </c>
      <c r="E2044" s="307"/>
      <c r="F2044" s="307"/>
      <c r="G2044" s="91" t="s">
        <v>15153</v>
      </c>
      <c r="H2044" s="91" t="s">
        <v>8284</v>
      </c>
      <c r="I2044" s="91" t="s">
        <v>15154</v>
      </c>
      <c r="J2044" s="91" t="s">
        <v>15155</v>
      </c>
      <c r="K2044" s="91" t="s">
        <v>15156</v>
      </c>
      <c r="L2044" s="91" t="s">
        <v>15157</v>
      </c>
    </row>
    <row r="2045" spans="1:12" ht="12" customHeight="1" x14ac:dyDescent="0.3">
      <c r="A2045" s="307" t="s">
        <v>15158</v>
      </c>
      <c r="B2045" s="307"/>
      <c r="C2045" s="307"/>
      <c r="D2045" s="307" t="s">
        <v>12942</v>
      </c>
      <c r="E2045" s="307"/>
      <c r="F2045" s="307"/>
      <c r="G2045" s="91" t="s">
        <v>12942</v>
      </c>
      <c r="H2045" s="91" t="s">
        <v>15159</v>
      </c>
      <c r="I2045" s="91" t="s">
        <v>15160</v>
      </c>
      <c r="J2045" s="91" t="s">
        <v>15161</v>
      </c>
      <c r="K2045" s="91" t="s">
        <v>12941</v>
      </c>
      <c r="L2045" s="91" t="s">
        <v>15162</v>
      </c>
    </row>
    <row r="2046" spans="1:12" ht="12" customHeight="1" x14ac:dyDescent="0.3">
      <c r="A2046" s="307" t="s">
        <v>15163</v>
      </c>
      <c r="B2046" s="307"/>
      <c r="C2046" s="307"/>
      <c r="D2046" s="307" t="s">
        <v>15164</v>
      </c>
      <c r="E2046" s="307"/>
      <c r="F2046" s="307"/>
      <c r="G2046" s="91" t="s">
        <v>15164</v>
      </c>
      <c r="H2046" s="91" t="s">
        <v>15165</v>
      </c>
      <c r="I2046" s="91" t="s">
        <v>15166</v>
      </c>
      <c r="J2046" s="91" t="s">
        <v>15167</v>
      </c>
      <c r="K2046" s="91" t="s">
        <v>15168</v>
      </c>
      <c r="L2046" s="91" t="s">
        <v>15169</v>
      </c>
    </row>
    <row r="2047" spans="1:12" ht="12" customHeight="1" x14ac:dyDescent="0.3">
      <c r="A2047" s="307" t="s">
        <v>15170</v>
      </c>
      <c r="B2047" s="307"/>
      <c r="C2047" s="307"/>
      <c r="D2047" s="307" t="s">
        <v>15171</v>
      </c>
      <c r="E2047" s="307"/>
      <c r="F2047" s="307"/>
      <c r="G2047" s="91" t="s">
        <v>15171</v>
      </c>
      <c r="H2047" s="91" t="s">
        <v>15172</v>
      </c>
      <c r="I2047" s="91" t="s">
        <v>15173</v>
      </c>
      <c r="J2047" s="91" t="s">
        <v>15174</v>
      </c>
      <c r="K2047" s="91" t="s">
        <v>15175</v>
      </c>
      <c r="L2047" s="91" t="s">
        <v>15176</v>
      </c>
    </row>
    <row r="2048" spans="1:12" ht="12" customHeight="1" x14ac:dyDescent="0.3">
      <c r="A2048" s="307" t="s">
        <v>15177</v>
      </c>
      <c r="B2048" s="307"/>
      <c r="C2048" s="307"/>
      <c r="D2048" s="307" t="s">
        <v>15178</v>
      </c>
      <c r="E2048" s="307"/>
      <c r="F2048" s="307"/>
      <c r="G2048" s="91" t="s">
        <v>15178</v>
      </c>
      <c r="H2048" s="91" t="s">
        <v>13155</v>
      </c>
      <c r="I2048" s="91" t="s">
        <v>15179</v>
      </c>
      <c r="J2048" s="91" t="s">
        <v>13151</v>
      </c>
      <c r="K2048" s="91" t="s">
        <v>15180</v>
      </c>
      <c r="L2048" s="91" t="s">
        <v>12525</v>
      </c>
    </row>
    <row r="2049" spans="1:12" ht="12" customHeight="1" x14ac:dyDescent="0.3">
      <c r="A2049" s="307" t="s">
        <v>15181</v>
      </c>
      <c r="B2049" s="307"/>
      <c r="C2049" s="307"/>
      <c r="D2049" s="307" t="s">
        <v>2358</v>
      </c>
      <c r="E2049" s="307"/>
      <c r="F2049" s="307"/>
      <c r="G2049" s="91" t="s">
        <v>2358</v>
      </c>
      <c r="H2049" s="91" t="s">
        <v>4115</v>
      </c>
      <c r="I2049" s="91" t="s">
        <v>15182</v>
      </c>
      <c r="J2049" s="91" t="s">
        <v>15183</v>
      </c>
      <c r="K2049" s="91" t="s">
        <v>15184</v>
      </c>
      <c r="L2049" s="91" t="s">
        <v>15185</v>
      </c>
    </row>
    <row r="2050" spans="1:12" ht="12" customHeight="1" x14ac:dyDescent="0.3">
      <c r="A2050" s="307" t="s">
        <v>15186</v>
      </c>
      <c r="B2050" s="307"/>
      <c r="C2050" s="307"/>
      <c r="D2050" s="307" t="s">
        <v>15187</v>
      </c>
      <c r="E2050" s="307"/>
      <c r="F2050" s="307"/>
      <c r="G2050" s="91" t="s">
        <v>15187</v>
      </c>
      <c r="H2050" s="91" t="s">
        <v>15188</v>
      </c>
      <c r="I2050" s="91" t="s">
        <v>15189</v>
      </c>
      <c r="J2050" s="91" t="s">
        <v>15190</v>
      </c>
      <c r="K2050" s="91" t="s">
        <v>15191</v>
      </c>
      <c r="L2050" s="91" t="s">
        <v>15192</v>
      </c>
    </row>
    <row r="2051" spans="1:12" ht="12" customHeight="1" x14ac:dyDescent="0.3">
      <c r="A2051" s="307" t="s">
        <v>15193</v>
      </c>
      <c r="B2051" s="307"/>
      <c r="C2051" s="307"/>
      <c r="D2051" s="307" t="s">
        <v>15194</v>
      </c>
      <c r="E2051" s="307"/>
      <c r="F2051" s="307"/>
      <c r="G2051" s="91" t="s">
        <v>15194</v>
      </c>
      <c r="H2051" s="91" t="s">
        <v>15195</v>
      </c>
      <c r="I2051" s="91" t="s">
        <v>15196</v>
      </c>
      <c r="J2051" s="91" t="s">
        <v>15197</v>
      </c>
      <c r="K2051" s="91" t="s">
        <v>15198</v>
      </c>
      <c r="L2051" s="91" t="s">
        <v>15199</v>
      </c>
    </row>
    <row r="2052" spans="1:12" ht="12" customHeight="1" x14ac:dyDescent="0.3">
      <c r="A2052" s="307" t="s">
        <v>15200</v>
      </c>
      <c r="B2052" s="307"/>
      <c r="C2052" s="307"/>
      <c r="D2052" s="307" t="s">
        <v>15201</v>
      </c>
      <c r="E2052" s="307"/>
      <c r="F2052" s="307"/>
      <c r="G2052" s="91" t="s">
        <v>15201</v>
      </c>
      <c r="H2052" s="91" t="s">
        <v>15202</v>
      </c>
      <c r="I2052" s="91" t="s">
        <v>15203</v>
      </c>
      <c r="J2052" s="91" t="s">
        <v>15204</v>
      </c>
      <c r="K2052" s="91" t="s">
        <v>15205</v>
      </c>
      <c r="L2052" s="91" t="s">
        <v>15206</v>
      </c>
    </row>
    <row r="2053" spans="1:12" ht="12" customHeight="1" x14ac:dyDescent="0.3">
      <c r="A2053" s="307" t="s">
        <v>15207</v>
      </c>
      <c r="B2053" s="307"/>
      <c r="C2053" s="307"/>
      <c r="D2053" s="307" t="s">
        <v>15208</v>
      </c>
      <c r="E2053" s="307"/>
      <c r="F2053" s="307"/>
      <c r="G2053" s="91" t="s">
        <v>15208</v>
      </c>
      <c r="H2053" s="91" t="s">
        <v>15209</v>
      </c>
      <c r="I2053" s="91" t="s">
        <v>15210</v>
      </c>
      <c r="J2053" s="91" t="s">
        <v>15211</v>
      </c>
      <c r="K2053" s="91" t="s">
        <v>15212</v>
      </c>
      <c r="L2053" s="91" t="s">
        <v>15213</v>
      </c>
    </row>
    <row r="2054" spans="1:12" ht="12" customHeight="1" x14ac:dyDescent="0.3">
      <c r="A2054" s="307" t="s">
        <v>15214</v>
      </c>
      <c r="B2054" s="307"/>
      <c r="C2054" s="307"/>
      <c r="D2054" s="307" t="s">
        <v>2806</v>
      </c>
      <c r="E2054" s="307"/>
      <c r="F2054" s="307"/>
      <c r="G2054" s="91" t="s">
        <v>15215</v>
      </c>
      <c r="H2054" s="91" t="s">
        <v>15216</v>
      </c>
      <c r="I2054" s="91" t="s">
        <v>15217</v>
      </c>
      <c r="J2054" s="91" t="s">
        <v>15218</v>
      </c>
      <c r="K2054" s="91" t="s">
        <v>15219</v>
      </c>
      <c r="L2054" s="91" t="s">
        <v>15220</v>
      </c>
    </row>
    <row r="2055" spans="1:12" ht="12" customHeight="1" x14ac:dyDescent="0.3">
      <c r="A2055" s="307" t="s">
        <v>15221</v>
      </c>
      <c r="B2055" s="307"/>
      <c r="C2055" s="307"/>
      <c r="D2055" s="307" t="s">
        <v>11171</v>
      </c>
      <c r="E2055" s="307"/>
      <c r="F2055" s="307"/>
      <c r="G2055" s="91" t="s">
        <v>11171</v>
      </c>
      <c r="H2055" s="91" t="s">
        <v>15222</v>
      </c>
      <c r="I2055" s="91" t="s">
        <v>15223</v>
      </c>
      <c r="J2055" s="91" t="s">
        <v>15224</v>
      </c>
      <c r="K2055" s="91" t="s">
        <v>15225</v>
      </c>
      <c r="L2055" s="91" t="s">
        <v>15226</v>
      </c>
    </row>
    <row r="2056" spans="1:12" ht="12" customHeight="1" x14ac:dyDescent="0.3">
      <c r="A2056" s="307" t="s">
        <v>15227</v>
      </c>
      <c r="B2056" s="307"/>
      <c r="C2056" s="307"/>
      <c r="D2056" s="307" t="s">
        <v>15228</v>
      </c>
      <c r="E2056" s="307"/>
      <c r="F2056" s="307"/>
      <c r="G2056" s="91" t="s">
        <v>15228</v>
      </c>
      <c r="H2056" s="91" t="s">
        <v>15229</v>
      </c>
      <c r="I2056" s="91" t="s">
        <v>6531</v>
      </c>
      <c r="J2056" s="91" t="s">
        <v>15230</v>
      </c>
      <c r="K2056" s="91" t="s">
        <v>15231</v>
      </c>
      <c r="L2056" s="91" t="s">
        <v>15232</v>
      </c>
    </row>
    <row r="2057" spans="1:12" ht="12" customHeight="1" x14ac:dyDescent="0.3">
      <c r="A2057" s="307" t="s">
        <v>15233</v>
      </c>
      <c r="B2057" s="307"/>
      <c r="C2057" s="307"/>
      <c r="D2057" s="307" t="s">
        <v>15234</v>
      </c>
      <c r="E2057" s="307"/>
      <c r="F2057" s="307"/>
      <c r="G2057" s="91" t="s">
        <v>15234</v>
      </c>
      <c r="H2057" s="91" t="s">
        <v>15235</v>
      </c>
      <c r="I2057" s="91" t="s">
        <v>15236</v>
      </c>
      <c r="J2057" s="91" t="s">
        <v>15237</v>
      </c>
      <c r="K2057" s="91" t="s">
        <v>2487</v>
      </c>
      <c r="L2057" s="91" t="s">
        <v>15238</v>
      </c>
    </row>
    <row r="2058" spans="1:12" ht="12" customHeight="1" x14ac:dyDescent="0.3">
      <c r="A2058" s="307" t="s">
        <v>15239</v>
      </c>
      <c r="B2058" s="307"/>
      <c r="C2058" s="307"/>
      <c r="D2058" s="307" t="s">
        <v>15240</v>
      </c>
      <c r="E2058" s="307"/>
      <c r="F2058" s="307"/>
      <c r="G2058" s="91" t="s">
        <v>15240</v>
      </c>
      <c r="H2058" s="91" t="s">
        <v>15241</v>
      </c>
      <c r="I2058" s="91" t="s">
        <v>15242</v>
      </c>
      <c r="J2058" s="91" t="s">
        <v>15243</v>
      </c>
      <c r="K2058" s="91" t="s">
        <v>15244</v>
      </c>
      <c r="L2058" s="91" t="s">
        <v>15245</v>
      </c>
    </row>
    <row r="2059" spans="1:12" ht="12" customHeight="1" x14ac:dyDescent="0.3">
      <c r="A2059" s="307" t="s">
        <v>15246</v>
      </c>
      <c r="B2059" s="307"/>
      <c r="C2059" s="307"/>
      <c r="D2059" s="307" t="s">
        <v>15247</v>
      </c>
      <c r="E2059" s="307"/>
      <c r="F2059" s="307"/>
      <c r="G2059" s="91" t="s">
        <v>15247</v>
      </c>
      <c r="H2059" s="91" t="s">
        <v>15248</v>
      </c>
      <c r="I2059" s="91" t="s">
        <v>15249</v>
      </c>
      <c r="J2059" s="91" t="s">
        <v>15250</v>
      </c>
      <c r="K2059" s="91" t="s">
        <v>15251</v>
      </c>
      <c r="L2059" s="91" t="s">
        <v>15252</v>
      </c>
    </row>
    <row r="2060" spans="1:12" ht="12" customHeight="1" x14ac:dyDescent="0.3">
      <c r="A2060" s="307" t="s">
        <v>15253</v>
      </c>
      <c r="B2060" s="307"/>
      <c r="C2060" s="307"/>
      <c r="D2060" s="307" t="s">
        <v>15254</v>
      </c>
      <c r="E2060" s="307"/>
      <c r="F2060" s="307"/>
      <c r="G2060" s="91" t="s">
        <v>15254</v>
      </c>
      <c r="H2060" s="91" t="s">
        <v>15255</v>
      </c>
      <c r="I2060" s="91" t="s">
        <v>15256</v>
      </c>
      <c r="J2060" s="91" t="s">
        <v>15257</v>
      </c>
      <c r="K2060" s="91" t="s">
        <v>15258</v>
      </c>
      <c r="L2060" s="91" t="s">
        <v>15259</v>
      </c>
    </row>
    <row r="2061" spans="1:12" ht="12" customHeight="1" x14ac:dyDescent="0.3">
      <c r="A2061" s="307" t="s">
        <v>15260</v>
      </c>
      <c r="B2061" s="307"/>
      <c r="C2061" s="307"/>
      <c r="D2061" s="307" t="s">
        <v>15261</v>
      </c>
      <c r="E2061" s="307"/>
      <c r="F2061" s="307"/>
      <c r="G2061" s="91" t="s">
        <v>15261</v>
      </c>
      <c r="H2061" s="91" t="s">
        <v>15262</v>
      </c>
      <c r="I2061" s="91" t="s">
        <v>15263</v>
      </c>
      <c r="J2061" s="91" t="s">
        <v>15264</v>
      </c>
      <c r="K2061" s="91" t="s">
        <v>15265</v>
      </c>
      <c r="L2061" s="91" t="s">
        <v>15266</v>
      </c>
    </row>
    <row r="2062" spans="1:12" ht="12" customHeight="1" x14ac:dyDescent="0.3">
      <c r="A2062" s="307" t="s">
        <v>15267</v>
      </c>
      <c r="B2062" s="307"/>
      <c r="C2062" s="307"/>
      <c r="D2062" s="307" t="s">
        <v>15268</v>
      </c>
      <c r="E2062" s="307"/>
      <c r="F2062" s="307"/>
      <c r="G2062" s="91" t="s">
        <v>15268</v>
      </c>
      <c r="H2062" s="91" t="s">
        <v>15269</v>
      </c>
      <c r="I2062" s="91" t="s">
        <v>15270</v>
      </c>
      <c r="J2062" s="91" t="s">
        <v>15271</v>
      </c>
      <c r="K2062" s="91" t="s">
        <v>15272</v>
      </c>
      <c r="L2062" s="91" t="s">
        <v>15273</v>
      </c>
    </row>
    <row r="2063" spans="1:12" ht="12" customHeight="1" x14ac:dyDescent="0.3">
      <c r="A2063" s="307" t="s">
        <v>15274</v>
      </c>
      <c r="B2063" s="307"/>
      <c r="C2063" s="307"/>
      <c r="D2063" s="307" t="s">
        <v>15275</v>
      </c>
      <c r="E2063" s="307"/>
      <c r="F2063" s="307"/>
      <c r="G2063" s="91" t="s">
        <v>15276</v>
      </c>
      <c r="H2063" s="91" t="s">
        <v>15277</v>
      </c>
      <c r="I2063" s="91" t="s">
        <v>15278</v>
      </c>
      <c r="J2063" s="91" t="s">
        <v>15279</v>
      </c>
      <c r="K2063" s="91" t="s">
        <v>6452</v>
      </c>
      <c r="L2063" s="91" t="s">
        <v>15280</v>
      </c>
    </row>
    <row r="2064" spans="1:12" ht="12" customHeight="1" x14ac:dyDescent="0.3">
      <c r="A2064" s="307" t="s">
        <v>15281</v>
      </c>
      <c r="B2064" s="307"/>
      <c r="C2064" s="307"/>
      <c r="D2064" s="307" t="s">
        <v>15282</v>
      </c>
      <c r="E2064" s="307"/>
      <c r="F2064" s="307"/>
      <c r="G2064" s="91" t="s">
        <v>15282</v>
      </c>
      <c r="H2064" s="91" t="s">
        <v>15283</v>
      </c>
      <c r="I2064" s="91" t="s">
        <v>15284</v>
      </c>
      <c r="J2064" s="91" t="s">
        <v>15285</v>
      </c>
      <c r="K2064" s="91" t="s">
        <v>15286</v>
      </c>
      <c r="L2064" s="91" t="s">
        <v>15287</v>
      </c>
    </row>
    <row r="2065" spans="1:12" ht="12" customHeight="1" x14ac:dyDescent="0.3">
      <c r="A2065" s="307" t="s">
        <v>15288</v>
      </c>
      <c r="B2065" s="307"/>
      <c r="C2065" s="307"/>
      <c r="D2065" s="307" t="s">
        <v>15289</v>
      </c>
      <c r="E2065" s="307"/>
      <c r="F2065" s="307"/>
      <c r="G2065" s="91" t="s">
        <v>15289</v>
      </c>
      <c r="H2065" s="91" t="s">
        <v>8605</v>
      </c>
      <c r="I2065" s="91" t="s">
        <v>2185</v>
      </c>
      <c r="J2065" s="91" t="s">
        <v>15290</v>
      </c>
      <c r="K2065" s="91" t="s">
        <v>15291</v>
      </c>
      <c r="L2065" s="91" t="s">
        <v>15292</v>
      </c>
    </row>
    <row r="2066" spans="1:12" ht="12" customHeight="1" x14ac:dyDescent="0.3">
      <c r="A2066" s="307" t="s">
        <v>15293</v>
      </c>
      <c r="B2066" s="307"/>
      <c r="C2066" s="307"/>
      <c r="D2066" s="307" t="s">
        <v>15294</v>
      </c>
      <c r="E2066" s="307"/>
      <c r="F2066" s="307"/>
      <c r="G2066" s="91" t="s">
        <v>15294</v>
      </c>
      <c r="H2066" s="91" t="s">
        <v>15295</v>
      </c>
      <c r="I2066" s="91" t="s">
        <v>15296</v>
      </c>
      <c r="J2066" s="91" t="s">
        <v>14009</v>
      </c>
      <c r="K2066" s="91" t="s">
        <v>15297</v>
      </c>
      <c r="L2066" s="91" t="s">
        <v>15298</v>
      </c>
    </row>
    <row r="2067" spans="1:12" ht="12" customHeight="1" x14ac:dyDescent="0.3">
      <c r="A2067" s="307" t="s">
        <v>15299</v>
      </c>
      <c r="B2067" s="307"/>
      <c r="C2067" s="307"/>
      <c r="D2067" s="307" t="s">
        <v>15300</v>
      </c>
      <c r="E2067" s="307"/>
      <c r="F2067" s="307"/>
      <c r="G2067" s="91" t="s">
        <v>15301</v>
      </c>
      <c r="H2067" s="91" t="s">
        <v>15302</v>
      </c>
      <c r="I2067" s="91" t="s">
        <v>15303</v>
      </c>
      <c r="J2067" s="91" t="s">
        <v>15304</v>
      </c>
      <c r="K2067" s="91" t="s">
        <v>15305</v>
      </c>
      <c r="L2067" s="91" t="s">
        <v>15306</v>
      </c>
    </row>
    <row r="2068" spans="1:12" ht="12" customHeight="1" x14ac:dyDescent="0.3">
      <c r="A2068" s="307" t="s">
        <v>15307</v>
      </c>
      <c r="B2068" s="307"/>
      <c r="C2068" s="307"/>
      <c r="D2068" s="307" t="s">
        <v>15308</v>
      </c>
      <c r="E2068" s="307"/>
      <c r="F2068" s="307"/>
      <c r="G2068" s="91" t="s">
        <v>15308</v>
      </c>
      <c r="H2068" s="91" t="s">
        <v>15309</v>
      </c>
      <c r="I2068" s="91" t="s">
        <v>15310</v>
      </c>
      <c r="J2068" s="91" t="s">
        <v>15311</v>
      </c>
      <c r="K2068" s="91" t="s">
        <v>15312</v>
      </c>
      <c r="L2068" s="91" t="s">
        <v>15313</v>
      </c>
    </row>
    <row r="2069" spans="1:12" ht="12" customHeight="1" x14ac:dyDescent="0.3">
      <c r="A2069" s="307" t="s">
        <v>15314</v>
      </c>
      <c r="B2069" s="307"/>
      <c r="C2069" s="307"/>
      <c r="D2069" s="307" t="s">
        <v>15315</v>
      </c>
      <c r="E2069" s="307"/>
      <c r="F2069" s="307"/>
      <c r="G2069" s="91" t="s">
        <v>15316</v>
      </c>
      <c r="H2069" s="91" t="s">
        <v>15317</v>
      </c>
      <c r="I2069" s="91" t="s">
        <v>15318</v>
      </c>
      <c r="J2069" s="91" t="s">
        <v>15319</v>
      </c>
      <c r="K2069" s="91" t="s">
        <v>15320</v>
      </c>
      <c r="L2069" s="91" t="s">
        <v>15321</v>
      </c>
    </row>
    <row r="2070" spans="1:12" ht="12" customHeight="1" x14ac:dyDescent="0.3">
      <c r="A2070" s="307" t="s">
        <v>15322</v>
      </c>
      <c r="B2070" s="307"/>
      <c r="C2070" s="307"/>
      <c r="D2070" s="307" t="s">
        <v>15323</v>
      </c>
      <c r="E2070" s="307"/>
      <c r="F2070" s="307"/>
      <c r="G2070" s="91" t="s">
        <v>15324</v>
      </c>
      <c r="H2070" s="91" t="s">
        <v>15325</v>
      </c>
      <c r="I2070" s="91" t="s">
        <v>15326</v>
      </c>
      <c r="J2070" s="91" t="s">
        <v>15327</v>
      </c>
      <c r="K2070" s="91" t="s">
        <v>15328</v>
      </c>
      <c r="L2070" s="91" t="s">
        <v>15329</v>
      </c>
    </row>
    <row r="2071" spans="1:12" ht="12" customHeight="1" x14ac:dyDescent="0.3">
      <c r="A2071" s="307" t="s">
        <v>15330</v>
      </c>
      <c r="B2071" s="307"/>
      <c r="C2071" s="307"/>
      <c r="D2071" s="307" t="s">
        <v>15331</v>
      </c>
      <c r="E2071" s="307"/>
      <c r="F2071" s="307"/>
      <c r="G2071" s="91" t="s">
        <v>15331</v>
      </c>
      <c r="H2071" s="91" t="s">
        <v>15332</v>
      </c>
      <c r="I2071" s="91" t="s">
        <v>15333</v>
      </c>
      <c r="J2071" s="91" t="s">
        <v>15334</v>
      </c>
      <c r="K2071" s="91" t="s">
        <v>15335</v>
      </c>
      <c r="L2071" s="91" t="s">
        <v>15336</v>
      </c>
    </row>
    <row r="2072" spans="1:12" ht="12" customHeight="1" x14ac:dyDescent="0.3">
      <c r="A2072" s="307" t="s">
        <v>15337</v>
      </c>
      <c r="B2072" s="307"/>
      <c r="C2072" s="307"/>
      <c r="D2072" s="307" t="s">
        <v>15338</v>
      </c>
      <c r="E2072" s="307"/>
      <c r="F2072" s="307"/>
      <c r="G2072" s="91" t="s">
        <v>15339</v>
      </c>
      <c r="H2072" s="91" t="s">
        <v>15340</v>
      </c>
      <c r="I2072" s="91" t="s">
        <v>15341</v>
      </c>
      <c r="J2072" s="91" t="s">
        <v>15342</v>
      </c>
      <c r="K2072" s="91" t="s">
        <v>15343</v>
      </c>
      <c r="L2072" s="91" t="s">
        <v>15344</v>
      </c>
    </row>
    <row r="2073" spans="1:12" ht="12" customHeight="1" x14ac:dyDescent="0.3">
      <c r="A2073" s="307" t="s">
        <v>15345</v>
      </c>
      <c r="B2073" s="307"/>
      <c r="C2073" s="307"/>
      <c r="D2073" s="307" t="s">
        <v>15346</v>
      </c>
      <c r="E2073" s="307"/>
      <c r="F2073" s="307"/>
      <c r="G2073" s="91" t="s">
        <v>15346</v>
      </c>
      <c r="H2073" s="91" t="s">
        <v>5878</v>
      </c>
      <c r="I2073" s="91" t="s">
        <v>15347</v>
      </c>
      <c r="J2073" s="91" t="s">
        <v>15348</v>
      </c>
      <c r="K2073" s="91" t="s">
        <v>15349</v>
      </c>
      <c r="L2073" s="91" t="s">
        <v>15350</v>
      </c>
    </row>
    <row r="2074" spans="1:12" ht="12" customHeight="1" x14ac:dyDescent="0.3">
      <c r="A2074" s="307" t="s">
        <v>15351</v>
      </c>
      <c r="B2074" s="307"/>
      <c r="C2074" s="307"/>
      <c r="D2074" s="307" t="s">
        <v>15352</v>
      </c>
      <c r="E2074" s="307"/>
      <c r="F2074" s="307"/>
      <c r="G2074" s="91" t="s">
        <v>15353</v>
      </c>
      <c r="H2074" s="91" t="s">
        <v>15354</v>
      </c>
      <c r="I2074" s="91" t="s">
        <v>15355</v>
      </c>
      <c r="J2074" s="91" t="s">
        <v>15356</v>
      </c>
      <c r="K2074" s="91" t="s">
        <v>15357</v>
      </c>
      <c r="L2074" s="91" t="s">
        <v>15358</v>
      </c>
    </row>
    <row r="2075" spans="1:12" ht="12" customHeight="1" x14ac:dyDescent="0.3">
      <c r="A2075" s="307" t="s">
        <v>15359</v>
      </c>
      <c r="B2075" s="307"/>
      <c r="C2075" s="307"/>
      <c r="D2075" s="307" t="s">
        <v>15360</v>
      </c>
      <c r="E2075" s="307"/>
      <c r="F2075" s="307"/>
      <c r="G2075" s="91" t="s">
        <v>15360</v>
      </c>
      <c r="H2075" s="91" t="s">
        <v>15361</v>
      </c>
      <c r="I2075" s="91" t="s">
        <v>15362</v>
      </c>
      <c r="J2075" s="91" t="s">
        <v>15363</v>
      </c>
      <c r="K2075" s="91" t="s">
        <v>15364</v>
      </c>
      <c r="L2075" s="91" t="s">
        <v>15365</v>
      </c>
    </row>
    <row r="2076" spans="1:12" ht="12" customHeight="1" x14ac:dyDescent="0.3">
      <c r="A2076" s="307" t="s">
        <v>15366</v>
      </c>
      <c r="B2076" s="307"/>
      <c r="C2076" s="307"/>
      <c r="D2076" s="307" t="s">
        <v>15367</v>
      </c>
      <c r="E2076" s="307"/>
      <c r="F2076" s="307"/>
      <c r="G2076" s="91" t="s">
        <v>15367</v>
      </c>
      <c r="H2076" s="91" t="s">
        <v>15368</v>
      </c>
      <c r="I2076" s="91" t="s">
        <v>15369</v>
      </c>
      <c r="J2076" s="91" t="s">
        <v>15370</v>
      </c>
      <c r="K2076" s="91" t="s">
        <v>15371</v>
      </c>
      <c r="L2076" s="91" t="s">
        <v>15372</v>
      </c>
    </row>
    <row r="2077" spans="1:12" ht="12" customHeight="1" x14ac:dyDescent="0.3">
      <c r="A2077" s="307" t="s">
        <v>15373</v>
      </c>
      <c r="B2077" s="307"/>
      <c r="C2077" s="307"/>
      <c r="D2077" s="307" t="s">
        <v>15374</v>
      </c>
      <c r="E2077" s="307"/>
      <c r="F2077" s="307"/>
      <c r="G2077" s="91" t="s">
        <v>7538</v>
      </c>
      <c r="H2077" s="91" t="s">
        <v>15375</v>
      </c>
      <c r="I2077" s="91" t="s">
        <v>15376</v>
      </c>
      <c r="J2077" s="91" t="s">
        <v>15377</v>
      </c>
      <c r="K2077" s="91" t="s">
        <v>15378</v>
      </c>
      <c r="L2077" s="91" t="s">
        <v>15379</v>
      </c>
    </row>
    <row r="2078" spans="1:12" ht="12" customHeight="1" x14ac:dyDescent="0.3">
      <c r="A2078" s="307" t="s">
        <v>15380</v>
      </c>
      <c r="B2078" s="307"/>
      <c r="C2078" s="307"/>
      <c r="D2078" s="307" t="s">
        <v>15381</v>
      </c>
      <c r="E2078" s="307"/>
      <c r="F2078" s="307"/>
      <c r="G2078" s="91" t="s">
        <v>15382</v>
      </c>
      <c r="H2078" s="91" t="s">
        <v>15383</v>
      </c>
      <c r="I2078" s="91" t="s">
        <v>15384</v>
      </c>
      <c r="J2078" s="91" t="s">
        <v>15385</v>
      </c>
      <c r="K2078" s="91" t="s">
        <v>15386</v>
      </c>
      <c r="L2078" s="91" t="s">
        <v>15387</v>
      </c>
    </row>
    <row r="2079" spans="1:12" ht="12" customHeight="1" x14ac:dyDescent="0.3">
      <c r="A2079" s="307" t="s">
        <v>15388</v>
      </c>
      <c r="B2079" s="307"/>
      <c r="C2079" s="307"/>
      <c r="D2079" s="307" t="s">
        <v>15389</v>
      </c>
      <c r="E2079" s="307"/>
      <c r="F2079" s="307"/>
      <c r="G2079" s="91" t="s">
        <v>15389</v>
      </c>
      <c r="H2079" s="91" t="s">
        <v>15390</v>
      </c>
      <c r="I2079" s="91" t="s">
        <v>15391</v>
      </c>
      <c r="J2079" s="91" t="s">
        <v>15392</v>
      </c>
      <c r="K2079" s="91" t="s">
        <v>15393</v>
      </c>
      <c r="L2079" s="91" t="s">
        <v>15394</v>
      </c>
    </row>
    <row r="2080" spans="1:12" ht="12" customHeight="1" x14ac:dyDescent="0.3">
      <c r="A2080" s="307" t="s">
        <v>15395</v>
      </c>
      <c r="B2080" s="307"/>
      <c r="C2080" s="307"/>
      <c r="D2080" s="307" t="s">
        <v>15396</v>
      </c>
      <c r="E2080" s="307"/>
      <c r="F2080" s="307"/>
      <c r="G2080" s="91" t="s">
        <v>15396</v>
      </c>
      <c r="H2080" s="91" t="s">
        <v>15397</v>
      </c>
      <c r="I2080" s="91" t="s">
        <v>15398</v>
      </c>
      <c r="J2080" s="91" t="s">
        <v>15399</v>
      </c>
      <c r="K2080" s="91" t="s">
        <v>15400</v>
      </c>
      <c r="L2080" s="91" t="s">
        <v>15401</v>
      </c>
    </row>
    <row r="2081" spans="1:12" ht="12" customHeight="1" x14ac:dyDescent="0.3">
      <c r="A2081" s="307" t="s">
        <v>15402</v>
      </c>
      <c r="B2081" s="307"/>
      <c r="C2081" s="307"/>
      <c r="D2081" s="307" t="s">
        <v>15403</v>
      </c>
      <c r="E2081" s="307"/>
      <c r="F2081" s="307"/>
      <c r="G2081" s="91" t="s">
        <v>15403</v>
      </c>
      <c r="H2081" s="91" t="s">
        <v>15404</v>
      </c>
      <c r="I2081" s="91" t="s">
        <v>15405</v>
      </c>
      <c r="J2081" s="91" t="s">
        <v>15406</v>
      </c>
      <c r="K2081" s="91" t="s">
        <v>15407</v>
      </c>
      <c r="L2081" s="91" t="s">
        <v>15408</v>
      </c>
    </row>
    <row r="2082" spans="1:12" ht="12" customHeight="1" x14ac:dyDescent="0.3">
      <c r="A2082" s="307" t="s">
        <v>15409</v>
      </c>
      <c r="B2082" s="307"/>
      <c r="C2082" s="307"/>
      <c r="D2082" s="307" t="s">
        <v>15410</v>
      </c>
      <c r="E2082" s="307"/>
      <c r="F2082" s="307"/>
      <c r="G2082" s="91" t="s">
        <v>15410</v>
      </c>
      <c r="H2082" s="91" t="s">
        <v>15411</v>
      </c>
      <c r="I2082" s="91" t="s">
        <v>15412</v>
      </c>
      <c r="J2082" s="91" t="s">
        <v>15413</v>
      </c>
      <c r="K2082" s="91" t="s">
        <v>15414</v>
      </c>
      <c r="L2082" s="91" t="s">
        <v>15415</v>
      </c>
    </row>
    <row r="2083" spans="1:12" ht="12" customHeight="1" x14ac:dyDescent="0.3">
      <c r="A2083" s="307" t="s">
        <v>15416</v>
      </c>
      <c r="B2083" s="307"/>
      <c r="C2083" s="307"/>
      <c r="D2083" s="307" t="s">
        <v>15417</v>
      </c>
      <c r="E2083" s="307"/>
      <c r="F2083" s="307"/>
      <c r="G2083" s="91" t="s">
        <v>15417</v>
      </c>
      <c r="H2083" s="91" t="s">
        <v>15418</v>
      </c>
      <c r="I2083" s="91" t="s">
        <v>15419</v>
      </c>
      <c r="J2083" s="91" t="s">
        <v>15420</v>
      </c>
      <c r="K2083" s="91" t="s">
        <v>15421</v>
      </c>
      <c r="L2083" s="91" t="s">
        <v>7331</v>
      </c>
    </row>
    <row r="2084" spans="1:12" ht="12" customHeight="1" x14ac:dyDescent="0.3">
      <c r="A2084" s="307" t="s">
        <v>15422</v>
      </c>
      <c r="B2084" s="307"/>
      <c r="C2084" s="307"/>
      <c r="D2084" s="307" t="s">
        <v>15423</v>
      </c>
      <c r="E2084" s="307"/>
      <c r="F2084" s="307"/>
      <c r="G2084" s="91" t="s">
        <v>15423</v>
      </c>
      <c r="H2084" s="91" t="s">
        <v>15424</v>
      </c>
      <c r="I2084" s="91" t="s">
        <v>15425</v>
      </c>
      <c r="J2084" s="91" t="s">
        <v>15426</v>
      </c>
      <c r="K2084" s="91" t="s">
        <v>15427</v>
      </c>
      <c r="L2084" s="91" t="s">
        <v>15428</v>
      </c>
    </row>
    <row r="2085" spans="1:12" ht="12" customHeight="1" x14ac:dyDescent="0.3">
      <c r="A2085" s="307" t="s">
        <v>15429</v>
      </c>
      <c r="B2085" s="307"/>
      <c r="C2085" s="307"/>
      <c r="D2085" s="307" t="s">
        <v>15430</v>
      </c>
      <c r="E2085" s="307"/>
      <c r="F2085" s="307"/>
      <c r="G2085" s="91" t="s">
        <v>15430</v>
      </c>
      <c r="H2085" s="91" t="s">
        <v>15431</v>
      </c>
      <c r="I2085" s="91" t="s">
        <v>2480</v>
      </c>
      <c r="J2085" s="91" t="s">
        <v>15432</v>
      </c>
      <c r="K2085" s="91" t="s">
        <v>15433</v>
      </c>
      <c r="L2085" s="91" t="s">
        <v>15434</v>
      </c>
    </row>
    <row r="2086" spans="1:12" ht="12" customHeight="1" x14ac:dyDescent="0.3">
      <c r="A2086" s="307" t="s">
        <v>15435</v>
      </c>
      <c r="B2086" s="307"/>
      <c r="C2086" s="307"/>
      <c r="D2086" s="307" t="s">
        <v>15436</v>
      </c>
      <c r="E2086" s="307"/>
      <c r="F2086" s="307"/>
      <c r="G2086" s="91" t="s">
        <v>15437</v>
      </c>
      <c r="H2086" s="91" t="s">
        <v>15438</v>
      </c>
      <c r="I2086" s="91" t="s">
        <v>15438</v>
      </c>
      <c r="J2086" s="91" t="s">
        <v>15439</v>
      </c>
      <c r="K2086" s="91" t="s">
        <v>15440</v>
      </c>
      <c r="L2086" s="91" t="s">
        <v>10267</v>
      </c>
    </row>
    <row r="2087" spans="1:12" ht="12" customHeight="1" x14ac:dyDescent="0.3">
      <c r="A2087" s="307" t="s">
        <v>15441</v>
      </c>
      <c r="B2087" s="307"/>
      <c r="C2087" s="307"/>
      <c r="D2087" s="307" t="s">
        <v>15442</v>
      </c>
      <c r="E2087" s="307"/>
      <c r="F2087" s="307"/>
      <c r="G2087" s="91" t="s">
        <v>15442</v>
      </c>
      <c r="H2087" s="91" t="s">
        <v>15443</v>
      </c>
      <c r="I2087" s="91" t="s">
        <v>15444</v>
      </c>
      <c r="J2087" s="91" t="s">
        <v>15445</v>
      </c>
      <c r="K2087" s="91" t="s">
        <v>15446</v>
      </c>
      <c r="L2087" s="91" t="s">
        <v>15447</v>
      </c>
    </row>
    <row r="2088" spans="1:12" ht="12" customHeight="1" x14ac:dyDescent="0.3">
      <c r="A2088" s="307" t="s">
        <v>15448</v>
      </c>
      <c r="B2088" s="307"/>
      <c r="C2088" s="307"/>
      <c r="D2088" s="307" t="s">
        <v>15449</v>
      </c>
      <c r="E2088" s="307"/>
      <c r="F2088" s="307"/>
      <c r="G2088" s="91" t="s">
        <v>15449</v>
      </c>
      <c r="H2088" s="91" t="s">
        <v>15450</v>
      </c>
      <c r="I2088" s="91" t="s">
        <v>15451</v>
      </c>
      <c r="J2088" s="91" t="s">
        <v>15452</v>
      </c>
      <c r="K2088" s="91" t="s">
        <v>15453</v>
      </c>
      <c r="L2088" s="91" t="s">
        <v>15454</v>
      </c>
    </row>
    <row r="2089" spans="1:12" ht="12" customHeight="1" x14ac:dyDescent="0.3">
      <c r="A2089" s="307" t="s">
        <v>15455</v>
      </c>
      <c r="B2089" s="307"/>
      <c r="C2089" s="307"/>
      <c r="D2089" s="307" t="s">
        <v>15456</v>
      </c>
      <c r="E2089" s="307"/>
      <c r="F2089" s="307"/>
      <c r="G2089" s="91" t="s">
        <v>15456</v>
      </c>
      <c r="H2089" s="91" t="s">
        <v>6970</v>
      </c>
      <c r="I2089" s="91" t="s">
        <v>15457</v>
      </c>
      <c r="J2089" s="91" t="s">
        <v>15458</v>
      </c>
      <c r="K2089" s="91" t="s">
        <v>15459</v>
      </c>
      <c r="L2089" s="91" t="s">
        <v>15460</v>
      </c>
    </row>
    <row r="2090" spans="1:12" ht="12" customHeight="1" x14ac:dyDescent="0.3">
      <c r="A2090" s="307" t="s">
        <v>15461</v>
      </c>
      <c r="B2090" s="307"/>
      <c r="C2090" s="307"/>
      <c r="D2090" s="307" t="s">
        <v>15462</v>
      </c>
      <c r="E2090" s="307"/>
      <c r="F2090" s="307"/>
      <c r="G2090" s="91" t="s">
        <v>15462</v>
      </c>
      <c r="H2090" s="91" t="s">
        <v>15463</v>
      </c>
      <c r="I2090" s="91" t="s">
        <v>5183</v>
      </c>
      <c r="J2090" s="91" t="s">
        <v>13617</v>
      </c>
      <c r="K2090" s="91" t="s">
        <v>15464</v>
      </c>
      <c r="L2090" s="91" t="s">
        <v>15465</v>
      </c>
    </row>
    <row r="2091" spans="1:12" ht="12" customHeight="1" x14ac:dyDescent="0.3">
      <c r="A2091" s="307" t="s">
        <v>15466</v>
      </c>
      <c r="B2091" s="307"/>
      <c r="C2091" s="307"/>
      <c r="D2091" s="307" t="s">
        <v>15467</v>
      </c>
      <c r="E2091" s="307"/>
      <c r="F2091" s="307"/>
      <c r="G2091" s="91" t="s">
        <v>15468</v>
      </c>
      <c r="H2091" s="91" t="s">
        <v>15469</v>
      </c>
      <c r="I2091" s="91" t="s">
        <v>15470</v>
      </c>
      <c r="J2091" s="91" t="s">
        <v>15471</v>
      </c>
      <c r="K2091" s="91" t="s">
        <v>12876</v>
      </c>
      <c r="L2091" s="91" t="s">
        <v>15472</v>
      </c>
    </row>
    <row r="2092" spans="1:12" ht="12" customHeight="1" x14ac:dyDescent="0.3">
      <c r="A2092" s="307" t="s">
        <v>15473</v>
      </c>
      <c r="B2092" s="307"/>
      <c r="C2092" s="307"/>
      <c r="D2092" s="307" t="s">
        <v>15474</v>
      </c>
      <c r="E2092" s="307"/>
      <c r="F2092" s="307"/>
      <c r="G2092" s="91" t="s">
        <v>15475</v>
      </c>
      <c r="H2092" s="91" t="s">
        <v>15476</v>
      </c>
      <c r="I2092" s="91" t="s">
        <v>15477</v>
      </c>
      <c r="J2092" s="91" t="s">
        <v>15478</v>
      </c>
      <c r="K2092" s="91" t="s">
        <v>15479</v>
      </c>
      <c r="L2092" s="91" t="s">
        <v>15480</v>
      </c>
    </row>
    <row r="2093" spans="1:12" ht="12" customHeight="1" x14ac:dyDescent="0.3">
      <c r="A2093" s="307" t="s">
        <v>15481</v>
      </c>
      <c r="B2093" s="307"/>
      <c r="C2093" s="307"/>
      <c r="D2093" s="307" t="s">
        <v>15482</v>
      </c>
      <c r="E2093" s="307"/>
      <c r="F2093" s="307"/>
      <c r="G2093" s="91" t="s">
        <v>15482</v>
      </c>
      <c r="H2093" s="91" t="s">
        <v>15483</v>
      </c>
      <c r="I2093" s="91" t="s">
        <v>15484</v>
      </c>
      <c r="J2093" s="91" t="s">
        <v>15485</v>
      </c>
      <c r="K2093" s="91" t="s">
        <v>15486</v>
      </c>
      <c r="L2093" s="91" t="s">
        <v>15487</v>
      </c>
    </row>
    <row r="2094" spans="1:12" ht="12" customHeight="1" x14ac:dyDescent="0.3">
      <c r="A2094" s="307" t="s">
        <v>15488</v>
      </c>
      <c r="B2094" s="307"/>
      <c r="C2094" s="307"/>
      <c r="D2094" s="307" t="s">
        <v>15489</v>
      </c>
      <c r="E2094" s="307"/>
      <c r="F2094" s="307"/>
      <c r="G2094" s="91" t="s">
        <v>15490</v>
      </c>
      <c r="H2094" s="91" t="s">
        <v>15491</v>
      </c>
      <c r="I2094" s="91" t="s">
        <v>15492</v>
      </c>
      <c r="J2094" s="91" t="s">
        <v>15493</v>
      </c>
      <c r="K2094" s="91" t="s">
        <v>15494</v>
      </c>
      <c r="L2094" s="91" t="s">
        <v>15495</v>
      </c>
    </row>
    <row r="2095" spans="1:12" ht="12" customHeight="1" x14ac:dyDescent="0.3">
      <c r="A2095" s="307" t="s">
        <v>15496</v>
      </c>
      <c r="B2095" s="307"/>
      <c r="C2095" s="307"/>
      <c r="D2095" s="307" t="s">
        <v>15497</v>
      </c>
      <c r="E2095" s="307"/>
      <c r="F2095" s="307"/>
      <c r="G2095" s="91" t="s">
        <v>15497</v>
      </c>
      <c r="H2095" s="91" t="s">
        <v>15498</v>
      </c>
      <c r="I2095" s="91" t="s">
        <v>15499</v>
      </c>
      <c r="J2095" s="91" t="s">
        <v>15500</v>
      </c>
      <c r="K2095" s="91" t="s">
        <v>15501</v>
      </c>
      <c r="L2095" s="91" t="s">
        <v>15502</v>
      </c>
    </row>
    <row r="2096" spans="1:12" ht="12" customHeight="1" x14ac:dyDescent="0.3">
      <c r="A2096" s="307" t="s">
        <v>15503</v>
      </c>
      <c r="B2096" s="307"/>
      <c r="C2096" s="307"/>
      <c r="D2096" s="307" t="s">
        <v>15504</v>
      </c>
      <c r="E2096" s="307"/>
      <c r="F2096" s="307"/>
      <c r="G2096" s="91" t="s">
        <v>15504</v>
      </c>
      <c r="H2096" s="91" t="s">
        <v>15505</v>
      </c>
      <c r="I2096" s="91" t="s">
        <v>15506</v>
      </c>
      <c r="J2096" s="91" t="s">
        <v>15507</v>
      </c>
      <c r="K2096" s="91" t="s">
        <v>15508</v>
      </c>
      <c r="L2096" s="91" t="s">
        <v>15509</v>
      </c>
    </row>
    <row r="2097" spans="1:12" ht="12" customHeight="1" x14ac:dyDescent="0.3">
      <c r="A2097" s="307" t="s">
        <v>15510</v>
      </c>
      <c r="B2097" s="307"/>
      <c r="C2097" s="307"/>
      <c r="D2097" s="307" t="s">
        <v>15511</v>
      </c>
      <c r="E2097" s="307"/>
      <c r="F2097" s="307"/>
      <c r="G2097" s="91" t="s">
        <v>15511</v>
      </c>
      <c r="H2097" s="91" t="s">
        <v>15512</v>
      </c>
      <c r="I2097" s="91" t="s">
        <v>15513</v>
      </c>
      <c r="J2097" s="91" t="s">
        <v>15514</v>
      </c>
      <c r="K2097" s="91" t="s">
        <v>15515</v>
      </c>
      <c r="L2097" s="91" t="s">
        <v>15516</v>
      </c>
    </row>
    <row r="2098" spans="1:12" ht="12" customHeight="1" x14ac:dyDescent="0.3">
      <c r="A2098" s="307" t="s">
        <v>15517</v>
      </c>
      <c r="B2098" s="307"/>
      <c r="C2098" s="307"/>
      <c r="D2098" s="307" t="s">
        <v>15518</v>
      </c>
      <c r="E2098" s="307"/>
      <c r="F2098" s="307"/>
      <c r="G2098" s="91" t="s">
        <v>15519</v>
      </c>
      <c r="H2098" s="91" t="s">
        <v>15520</v>
      </c>
      <c r="I2098" s="91" t="s">
        <v>15521</v>
      </c>
      <c r="J2098" s="91" t="s">
        <v>15522</v>
      </c>
      <c r="K2098" s="91" t="s">
        <v>15523</v>
      </c>
      <c r="L2098" s="91" t="s">
        <v>15524</v>
      </c>
    </row>
    <row r="2099" spans="1:12" ht="12" customHeight="1" x14ac:dyDescent="0.3">
      <c r="A2099" s="307" t="s">
        <v>15525</v>
      </c>
      <c r="B2099" s="307"/>
      <c r="C2099" s="307"/>
      <c r="D2099" s="307" t="s">
        <v>15526</v>
      </c>
      <c r="E2099" s="307"/>
      <c r="F2099" s="307"/>
      <c r="G2099" s="91" t="s">
        <v>15526</v>
      </c>
      <c r="H2099" s="91" t="s">
        <v>15527</v>
      </c>
      <c r="I2099" s="91" t="s">
        <v>15528</v>
      </c>
      <c r="J2099" s="91" t="s">
        <v>15529</v>
      </c>
      <c r="K2099" s="91" t="s">
        <v>15530</v>
      </c>
      <c r="L2099" s="91" t="s">
        <v>15531</v>
      </c>
    </row>
    <row r="2100" spans="1:12" ht="12" customHeight="1" x14ac:dyDescent="0.3">
      <c r="A2100" s="307" t="s">
        <v>15532</v>
      </c>
      <c r="B2100" s="307"/>
      <c r="C2100" s="307"/>
      <c r="D2100" s="307" t="s">
        <v>15533</v>
      </c>
      <c r="E2100" s="307"/>
      <c r="F2100" s="307"/>
      <c r="G2100" s="91" t="s">
        <v>15533</v>
      </c>
      <c r="H2100" s="91" t="s">
        <v>15534</v>
      </c>
      <c r="I2100" s="91" t="s">
        <v>15535</v>
      </c>
      <c r="J2100" s="91" t="s">
        <v>15536</v>
      </c>
      <c r="K2100" s="91" t="s">
        <v>15537</v>
      </c>
      <c r="L2100" s="91" t="s">
        <v>15538</v>
      </c>
    </row>
    <row r="2101" spans="1:12" ht="12" customHeight="1" x14ac:dyDescent="0.3">
      <c r="A2101" s="307" t="s">
        <v>15539</v>
      </c>
      <c r="B2101" s="307"/>
      <c r="C2101" s="307"/>
      <c r="D2101" s="307" t="s">
        <v>15540</v>
      </c>
      <c r="E2101" s="307"/>
      <c r="F2101" s="307"/>
      <c r="G2101" s="91" t="s">
        <v>15541</v>
      </c>
      <c r="H2101" s="91" t="s">
        <v>15542</v>
      </c>
      <c r="I2101" s="91" t="s">
        <v>15543</v>
      </c>
      <c r="J2101" s="91" t="s">
        <v>15544</v>
      </c>
      <c r="K2101" s="91" t="s">
        <v>15545</v>
      </c>
      <c r="L2101" s="91" t="s">
        <v>15546</v>
      </c>
    </row>
    <row r="2102" spans="1:12" ht="12" customHeight="1" x14ac:dyDescent="0.3">
      <c r="A2102" s="307" t="s">
        <v>15547</v>
      </c>
      <c r="B2102" s="307"/>
      <c r="C2102" s="307"/>
      <c r="D2102" s="307" t="s">
        <v>15548</v>
      </c>
      <c r="E2102" s="307"/>
      <c r="F2102" s="307"/>
      <c r="G2102" s="91" t="s">
        <v>15549</v>
      </c>
      <c r="H2102" s="91" t="s">
        <v>15550</v>
      </c>
      <c r="I2102" s="91" t="s">
        <v>15551</v>
      </c>
      <c r="J2102" s="91" t="s">
        <v>15552</v>
      </c>
      <c r="K2102" s="91" t="s">
        <v>8199</v>
      </c>
      <c r="L2102" s="91" t="s">
        <v>12190</v>
      </c>
    </row>
    <row r="2103" spans="1:12" ht="12" customHeight="1" x14ac:dyDescent="0.3">
      <c r="A2103" s="307" t="s">
        <v>15553</v>
      </c>
      <c r="B2103" s="307"/>
      <c r="C2103" s="307"/>
      <c r="D2103" s="307" t="s">
        <v>15554</v>
      </c>
      <c r="E2103" s="307"/>
      <c r="F2103" s="307"/>
      <c r="G2103" s="91" t="s">
        <v>15554</v>
      </c>
      <c r="H2103" s="91" t="s">
        <v>15555</v>
      </c>
      <c r="I2103" s="91" t="s">
        <v>15556</v>
      </c>
      <c r="J2103" s="91" t="s">
        <v>15557</v>
      </c>
      <c r="K2103" s="91" t="s">
        <v>15558</v>
      </c>
      <c r="L2103" s="91" t="s">
        <v>5368</v>
      </c>
    </row>
    <row r="2104" spans="1:12" ht="12" customHeight="1" x14ac:dyDescent="0.3">
      <c r="A2104" s="307" t="s">
        <v>15559</v>
      </c>
      <c r="B2104" s="307"/>
      <c r="C2104" s="307"/>
      <c r="D2104" s="307" t="s">
        <v>15560</v>
      </c>
      <c r="E2104" s="307"/>
      <c r="F2104" s="307"/>
      <c r="G2104" s="91" t="s">
        <v>15560</v>
      </c>
      <c r="H2104" s="91" t="s">
        <v>15561</v>
      </c>
      <c r="I2104" s="91" t="s">
        <v>15562</v>
      </c>
      <c r="J2104" s="91" t="s">
        <v>15563</v>
      </c>
      <c r="K2104" s="91" t="s">
        <v>15564</v>
      </c>
      <c r="L2104" s="91" t="s">
        <v>15565</v>
      </c>
    </row>
    <row r="2105" spans="1:12" ht="12" customHeight="1" x14ac:dyDescent="0.3">
      <c r="A2105" s="307" t="s">
        <v>15566</v>
      </c>
      <c r="B2105" s="307"/>
      <c r="C2105" s="307"/>
      <c r="D2105" s="307" t="s">
        <v>6283</v>
      </c>
      <c r="E2105" s="307"/>
      <c r="F2105" s="307"/>
      <c r="G2105" s="91" t="s">
        <v>6283</v>
      </c>
      <c r="H2105" s="91" t="s">
        <v>15567</v>
      </c>
      <c r="I2105" s="91" t="s">
        <v>15568</v>
      </c>
      <c r="J2105" s="91" t="s">
        <v>8939</v>
      </c>
      <c r="K2105" s="91" t="s">
        <v>15569</v>
      </c>
      <c r="L2105" s="91" t="s">
        <v>15570</v>
      </c>
    </row>
    <row r="2106" spans="1:12" ht="12" customHeight="1" x14ac:dyDescent="0.3">
      <c r="A2106" s="307" t="s">
        <v>15571</v>
      </c>
      <c r="B2106" s="307"/>
      <c r="C2106" s="307"/>
      <c r="D2106" s="307" t="s">
        <v>15572</v>
      </c>
      <c r="E2106" s="307"/>
      <c r="F2106" s="307"/>
      <c r="G2106" s="91" t="s">
        <v>15573</v>
      </c>
      <c r="H2106" s="91" t="s">
        <v>15574</v>
      </c>
      <c r="I2106" s="91" t="s">
        <v>15575</v>
      </c>
      <c r="J2106" s="91" t="s">
        <v>15576</v>
      </c>
      <c r="K2106" s="91" t="s">
        <v>15577</v>
      </c>
      <c r="L2106" s="91" t="s">
        <v>15578</v>
      </c>
    </row>
    <row r="2107" spans="1:12" ht="12" customHeight="1" x14ac:dyDescent="0.3">
      <c r="A2107" s="307" t="s">
        <v>15579</v>
      </c>
      <c r="B2107" s="307"/>
      <c r="C2107" s="307"/>
      <c r="D2107" s="307" t="s">
        <v>6373</v>
      </c>
      <c r="E2107" s="307"/>
      <c r="F2107" s="307"/>
      <c r="G2107" s="91" t="s">
        <v>15580</v>
      </c>
      <c r="H2107" s="91" t="s">
        <v>11942</v>
      </c>
      <c r="I2107" s="91" t="s">
        <v>15581</v>
      </c>
      <c r="J2107" s="91" t="s">
        <v>10294</v>
      </c>
      <c r="K2107" s="91" t="s">
        <v>1450</v>
      </c>
      <c r="L2107" s="91" t="s">
        <v>3304</v>
      </c>
    </row>
    <row r="2108" spans="1:12" ht="12" customHeight="1" x14ac:dyDescent="0.3">
      <c r="A2108" s="307" t="s">
        <v>15582</v>
      </c>
      <c r="B2108" s="307"/>
      <c r="C2108" s="307"/>
      <c r="D2108" s="307" t="s">
        <v>15583</v>
      </c>
      <c r="E2108" s="307"/>
      <c r="F2108" s="307"/>
      <c r="G2108" s="91" t="s">
        <v>15583</v>
      </c>
      <c r="H2108" s="91" t="s">
        <v>15584</v>
      </c>
      <c r="I2108" s="91" t="s">
        <v>6098</v>
      </c>
      <c r="J2108" s="91" t="s">
        <v>15585</v>
      </c>
      <c r="K2108" s="91" t="s">
        <v>6097</v>
      </c>
      <c r="L2108" s="91" t="s">
        <v>15586</v>
      </c>
    </row>
    <row r="2109" spans="1:12" ht="12" customHeight="1" x14ac:dyDescent="0.3">
      <c r="A2109" s="307" t="s">
        <v>15587</v>
      </c>
      <c r="B2109" s="307"/>
      <c r="C2109" s="307"/>
      <c r="D2109" s="307" t="s">
        <v>15588</v>
      </c>
      <c r="E2109" s="307"/>
      <c r="F2109" s="307"/>
      <c r="G2109" s="91" t="s">
        <v>15588</v>
      </c>
      <c r="H2109" s="91" t="s">
        <v>15589</v>
      </c>
      <c r="I2109" s="91" t="s">
        <v>15590</v>
      </c>
      <c r="J2109" s="91" t="s">
        <v>15591</v>
      </c>
      <c r="K2109" s="91" t="s">
        <v>15592</v>
      </c>
      <c r="L2109" s="91" t="s">
        <v>15593</v>
      </c>
    </row>
    <row r="2110" spans="1:12" ht="12" customHeight="1" x14ac:dyDescent="0.3">
      <c r="A2110" s="307" t="s">
        <v>15594</v>
      </c>
      <c r="B2110" s="307"/>
      <c r="C2110" s="307"/>
      <c r="D2110" s="307" t="s">
        <v>6053</v>
      </c>
      <c r="E2110" s="307"/>
      <c r="F2110" s="307"/>
      <c r="G2110" s="91" t="s">
        <v>6053</v>
      </c>
      <c r="H2110" s="91" t="s">
        <v>15595</v>
      </c>
      <c r="I2110" s="91" t="s">
        <v>15596</v>
      </c>
      <c r="J2110" s="91" t="s">
        <v>15597</v>
      </c>
      <c r="K2110" s="91" t="s">
        <v>15598</v>
      </c>
      <c r="L2110" s="91" t="s">
        <v>15599</v>
      </c>
    </row>
    <row r="2111" spans="1:12" ht="12" customHeight="1" x14ac:dyDescent="0.3">
      <c r="A2111" s="307" t="s">
        <v>15600</v>
      </c>
      <c r="B2111" s="307"/>
      <c r="C2111" s="307"/>
      <c r="D2111" s="307" t="s">
        <v>15601</v>
      </c>
      <c r="E2111" s="307"/>
      <c r="F2111" s="307"/>
      <c r="G2111" s="91" t="s">
        <v>14412</v>
      </c>
      <c r="H2111" s="91" t="s">
        <v>15602</v>
      </c>
      <c r="I2111" s="91" t="s">
        <v>15603</v>
      </c>
      <c r="J2111" s="91" t="s">
        <v>15604</v>
      </c>
      <c r="K2111" s="91" t="s">
        <v>15605</v>
      </c>
      <c r="L2111" s="91" t="s">
        <v>15606</v>
      </c>
    </row>
    <row r="2112" spans="1:12" ht="12" customHeight="1" x14ac:dyDescent="0.3">
      <c r="A2112" s="307" t="s">
        <v>15607</v>
      </c>
      <c r="B2112" s="307"/>
      <c r="C2112" s="307"/>
      <c r="D2112" s="307" t="s">
        <v>15608</v>
      </c>
      <c r="E2112" s="307"/>
      <c r="F2112" s="307"/>
      <c r="G2112" s="91" t="s">
        <v>15608</v>
      </c>
      <c r="H2112" s="91" t="s">
        <v>15609</v>
      </c>
      <c r="I2112" s="91" t="s">
        <v>15610</v>
      </c>
      <c r="J2112" s="91" t="s">
        <v>15611</v>
      </c>
      <c r="K2112" s="91" t="s">
        <v>10986</v>
      </c>
      <c r="L2112" s="91" t="s">
        <v>15612</v>
      </c>
    </row>
    <row r="2113" spans="1:12" ht="12" customHeight="1" x14ac:dyDescent="0.3">
      <c r="A2113" s="307" t="s">
        <v>15613</v>
      </c>
      <c r="B2113" s="307"/>
      <c r="C2113" s="307"/>
      <c r="D2113" s="307" t="s">
        <v>15614</v>
      </c>
      <c r="E2113" s="307"/>
      <c r="F2113" s="307"/>
      <c r="G2113" s="91" t="s">
        <v>15615</v>
      </c>
      <c r="H2113" s="91" t="s">
        <v>15616</v>
      </c>
      <c r="I2113" s="91" t="s">
        <v>9140</v>
      </c>
      <c r="J2113" s="91" t="s">
        <v>15617</v>
      </c>
      <c r="K2113" s="91" t="s">
        <v>15618</v>
      </c>
      <c r="L2113" s="91" t="s">
        <v>15619</v>
      </c>
    </row>
    <row r="2114" spans="1:12" ht="12" customHeight="1" x14ac:dyDescent="0.3">
      <c r="A2114" s="307" t="s">
        <v>15620</v>
      </c>
      <c r="B2114" s="307"/>
      <c r="C2114" s="307"/>
      <c r="D2114" s="307" t="s">
        <v>15621</v>
      </c>
      <c r="E2114" s="307"/>
      <c r="F2114" s="307"/>
      <c r="G2114" s="91" t="s">
        <v>15621</v>
      </c>
      <c r="H2114" s="91" t="s">
        <v>15622</v>
      </c>
      <c r="I2114" s="91" t="s">
        <v>15623</v>
      </c>
      <c r="J2114" s="91" t="s">
        <v>15624</v>
      </c>
      <c r="K2114" s="91" t="s">
        <v>15625</v>
      </c>
      <c r="L2114" s="91" t="s">
        <v>6294</v>
      </c>
    </row>
    <row r="2115" spans="1:12" ht="12" customHeight="1" x14ac:dyDescent="0.3">
      <c r="A2115" s="307" t="s">
        <v>15626</v>
      </c>
      <c r="B2115" s="307"/>
      <c r="C2115" s="307"/>
      <c r="D2115" s="307" t="s">
        <v>15627</v>
      </c>
      <c r="E2115" s="307"/>
      <c r="F2115" s="307"/>
      <c r="G2115" s="91" t="s">
        <v>15627</v>
      </c>
      <c r="H2115" s="91" t="s">
        <v>15628</v>
      </c>
      <c r="I2115" s="91" t="s">
        <v>15629</v>
      </c>
      <c r="J2115" s="91" t="s">
        <v>15630</v>
      </c>
      <c r="K2115" s="91" t="s">
        <v>15631</v>
      </c>
      <c r="L2115" s="91" t="s">
        <v>15632</v>
      </c>
    </row>
    <row r="2116" spans="1:12" ht="12" customHeight="1" x14ac:dyDescent="0.3">
      <c r="A2116" s="307" t="s">
        <v>15633</v>
      </c>
      <c r="B2116" s="307"/>
      <c r="C2116" s="307"/>
      <c r="D2116" s="307" t="s">
        <v>15634</v>
      </c>
      <c r="E2116" s="307"/>
      <c r="F2116" s="307"/>
      <c r="G2116" s="91" t="s">
        <v>15635</v>
      </c>
      <c r="H2116" s="91" t="s">
        <v>15636</v>
      </c>
      <c r="I2116" s="91" t="s">
        <v>15637</v>
      </c>
      <c r="J2116" s="91" t="s">
        <v>15638</v>
      </c>
      <c r="K2116" s="91" t="s">
        <v>15639</v>
      </c>
      <c r="L2116" s="91" t="s">
        <v>15640</v>
      </c>
    </row>
    <row r="2117" spans="1:12" ht="12" customHeight="1" x14ac:dyDescent="0.3">
      <c r="A2117" s="307" t="s">
        <v>15641</v>
      </c>
      <c r="B2117" s="307"/>
      <c r="C2117" s="307"/>
      <c r="D2117" s="307" t="s">
        <v>15642</v>
      </c>
      <c r="E2117" s="307"/>
      <c r="F2117" s="307"/>
      <c r="G2117" s="91" t="s">
        <v>15642</v>
      </c>
      <c r="H2117" s="91" t="s">
        <v>15643</v>
      </c>
      <c r="I2117" s="91" t="s">
        <v>15644</v>
      </c>
      <c r="J2117" s="91" t="s">
        <v>15645</v>
      </c>
      <c r="K2117" s="91" t="s">
        <v>15646</v>
      </c>
      <c r="L2117" s="91" t="s">
        <v>15647</v>
      </c>
    </row>
    <row r="2118" spans="1:12" ht="12" customHeight="1" x14ac:dyDescent="0.3">
      <c r="A2118" s="307" t="s">
        <v>15648</v>
      </c>
      <c r="B2118" s="307"/>
      <c r="C2118" s="307"/>
      <c r="D2118" s="307" t="s">
        <v>15649</v>
      </c>
      <c r="E2118" s="307"/>
      <c r="F2118" s="307"/>
      <c r="G2118" s="91" t="s">
        <v>15649</v>
      </c>
      <c r="H2118" s="91" t="s">
        <v>15650</v>
      </c>
      <c r="I2118" s="91" t="s">
        <v>9586</v>
      </c>
      <c r="J2118" s="91" t="s">
        <v>15651</v>
      </c>
      <c r="K2118" s="91" t="s">
        <v>15652</v>
      </c>
      <c r="L2118" s="91" t="s">
        <v>5693</v>
      </c>
    </row>
    <row r="2119" spans="1:12" ht="12" customHeight="1" x14ac:dyDescent="0.3">
      <c r="A2119" s="307" t="s">
        <v>15653</v>
      </c>
      <c r="B2119" s="307"/>
      <c r="C2119" s="307"/>
      <c r="D2119" s="307" t="s">
        <v>15654</v>
      </c>
      <c r="E2119" s="307"/>
      <c r="F2119" s="307"/>
      <c r="G2119" s="91" t="s">
        <v>15654</v>
      </c>
      <c r="H2119" s="91" t="s">
        <v>15655</v>
      </c>
      <c r="I2119" s="91" t="s">
        <v>15656</v>
      </c>
      <c r="J2119" s="91" t="s">
        <v>15657</v>
      </c>
      <c r="K2119" s="91" t="s">
        <v>15658</v>
      </c>
      <c r="L2119" s="91" t="s">
        <v>15659</v>
      </c>
    </row>
    <row r="2120" spans="1:12" ht="12" customHeight="1" x14ac:dyDescent="0.3">
      <c r="A2120" s="307" t="s">
        <v>15660</v>
      </c>
      <c r="B2120" s="307"/>
      <c r="C2120" s="307"/>
      <c r="D2120" s="307" t="s">
        <v>15661</v>
      </c>
      <c r="E2120" s="307"/>
      <c r="F2120" s="307"/>
      <c r="G2120" s="91" t="s">
        <v>15661</v>
      </c>
      <c r="H2120" s="91" t="s">
        <v>15662</v>
      </c>
      <c r="I2120" s="91" t="s">
        <v>15663</v>
      </c>
      <c r="J2120" s="91" t="s">
        <v>15664</v>
      </c>
      <c r="K2120" s="91" t="s">
        <v>15665</v>
      </c>
      <c r="L2120" s="91" t="s">
        <v>15666</v>
      </c>
    </row>
    <row r="2121" spans="1:12" ht="12" customHeight="1" x14ac:dyDescent="0.3">
      <c r="A2121" s="307" t="s">
        <v>15667</v>
      </c>
      <c r="B2121" s="307"/>
      <c r="C2121" s="307"/>
      <c r="D2121" s="307" t="s">
        <v>15668</v>
      </c>
      <c r="E2121" s="307"/>
      <c r="F2121" s="307"/>
      <c r="G2121" s="91" t="s">
        <v>15668</v>
      </c>
      <c r="H2121" s="91" t="s">
        <v>15669</v>
      </c>
      <c r="I2121" s="91" t="s">
        <v>15670</v>
      </c>
      <c r="J2121" s="91" t="s">
        <v>15671</v>
      </c>
      <c r="K2121" s="91" t="s">
        <v>15672</v>
      </c>
      <c r="L2121" s="91" t="s">
        <v>15673</v>
      </c>
    </row>
    <row r="2122" spans="1:12" ht="12" customHeight="1" x14ac:dyDescent="0.3">
      <c r="A2122" s="307" t="s">
        <v>15674</v>
      </c>
      <c r="B2122" s="307"/>
      <c r="C2122" s="307"/>
      <c r="D2122" s="307" t="s">
        <v>15675</v>
      </c>
      <c r="E2122" s="307"/>
      <c r="F2122" s="307"/>
      <c r="G2122" s="91" t="s">
        <v>15675</v>
      </c>
      <c r="H2122" s="91" t="s">
        <v>15676</v>
      </c>
      <c r="I2122" s="91" t="s">
        <v>15677</v>
      </c>
      <c r="J2122" s="91" t="s">
        <v>15678</v>
      </c>
      <c r="K2122" s="91" t="s">
        <v>15679</v>
      </c>
      <c r="L2122" s="91" t="s">
        <v>15680</v>
      </c>
    </row>
    <row r="2123" spans="1:12" ht="12" customHeight="1" x14ac:dyDescent="0.3">
      <c r="A2123" s="307" t="s">
        <v>15681</v>
      </c>
      <c r="B2123" s="307"/>
      <c r="C2123" s="307"/>
      <c r="D2123" s="307" t="s">
        <v>15682</v>
      </c>
      <c r="E2123" s="307"/>
      <c r="F2123" s="307"/>
      <c r="G2123" s="91" t="s">
        <v>15682</v>
      </c>
      <c r="H2123" s="91" t="s">
        <v>15683</v>
      </c>
      <c r="I2123" s="91" t="s">
        <v>15684</v>
      </c>
      <c r="J2123" s="91" t="s">
        <v>15685</v>
      </c>
      <c r="K2123" s="91" t="s">
        <v>15686</v>
      </c>
      <c r="L2123" s="91" t="s">
        <v>15687</v>
      </c>
    </row>
    <row r="2124" spans="1:12" ht="12" customHeight="1" x14ac:dyDescent="0.3">
      <c r="A2124" s="307" t="s">
        <v>15688</v>
      </c>
      <c r="B2124" s="307"/>
      <c r="C2124" s="307"/>
      <c r="D2124" s="307" t="s">
        <v>15689</v>
      </c>
      <c r="E2124" s="307"/>
      <c r="F2124" s="307"/>
      <c r="G2124" s="91" t="s">
        <v>15689</v>
      </c>
      <c r="H2124" s="91" t="s">
        <v>15690</v>
      </c>
      <c r="I2124" s="91" t="s">
        <v>15691</v>
      </c>
      <c r="J2124" s="91" t="s">
        <v>15692</v>
      </c>
      <c r="K2124" s="91" t="s">
        <v>15693</v>
      </c>
      <c r="L2124" s="91" t="s">
        <v>15694</v>
      </c>
    </row>
    <row r="2125" spans="1:12" ht="12" customHeight="1" x14ac:dyDescent="0.3">
      <c r="A2125" s="307" t="s">
        <v>15695</v>
      </c>
      <c r="B2125" s="307"/>
      <c r="C2125" s="307"/>
      <c r="D2125" s="307" t="s">
        <v>15696</v>
      </c>
      <c r="E2125" s="307"/>
      <c r="F2125" s="307"/>
      <c r="G2125" s="91" t="s">
        <v>15697</v>
      </c>
      <c r="H2125" s="91" t="s">
        <v>15698</v>
      </c>
      <c r="I2125" s="91" t="s">
        <v>15699</v>
      </c>
      <c r="J2125" s="91" t="s">
        <v>15700</v>
      </c>
      <c r="K2125" s="91" t="s">
        <v>15701</v>
      </c>
      <c r="L2125" s="91" t="s">
        <v>15702</v>
      </c>
    </row>
    <row r="2126" spans="1:12" ht="12" customHeight="1" x14ac:dyDescent="0.3">
      <c r="A2126" s="307" t="s">
        <v>15703</v>
      </c>
      <c r="B2126" s="307"/>
      <c r="C2126" s="307"/>
      <c r="D2126" s="307" t="s">
        <v>15704</v>
      </c>
      <c r="E2126" s="307"/>
      <c r="F2126" s="307"/>
      <c r="G2126" s="91" t="s">
        <v>15705</v>
      </c>
      <c r="H2126" s="91" t="s">
        <v>15706</v>
      </c>
      <c r="I2126" s="91" t="s">
        <v>15707</v>
      </c>
      <c r="J2126" s="91" t="s">
        <v>15708</v>
      </c>
      <c r="K2126" s="91" t="s">
        <v>15709</v>
      </c>
      <c r="L2126" s="91" t="s">
        <v>15710</v>
      </c>
    </row>
    <row r="2127" spans="1:12" ht="12" customHeight="1" x14ac:dyDescent="0.3">
      <c r="A2127" s="307" t="s">
        <v>15711</v>
      </c>
      <c r="B2127" s="307"/>
      <c r="C2127" s="307"/>
      <c r="D2127" s="307" t="s">
        <v>15712</v>
      </c>
      <c r="E2127" s="307"/>
      <c r="F2127" s="307"/>
      <c r="G2127" s="91" t="s">
        <v>15713</v>
      </c>
      <c r="H2127" s="91" t="s">
        <v>15714</v>
      </c>
      <c r="I2127" s="91" t="s">
        <v>15715</v>
      </c>
      <c r="J2127" s="91" t="s">
        <v>15716</v>
      </c>
      <c r="K2127" s="91" t="s">
        <v>15717</v>
      </c>
      <c r="L2127" s="91" t="s">
        <v>15718</v>
      </c>
    </row>
    <row r="2128" spans="1:12" ht="12" customHeight="1" x14ac:dyDescent="0.3">
      <c r="A2128" s="307" t="s">
        <v>15719</v>
      </c>
      <c r="B2128" s="307"/>
      <c r="C2128" s="307"/>
      <c r="D2128" s="307" t="s">
        <v>15720</v>
      </c>
      <c r="E2128" s="307"/>
      <c r="F2128" s="307"/>
      <c r="G2128" s="91" t="s">
        <v>15720</v>
      </c>
      <c r="H2128" s="91" t="s">
        <v>15721</v>
      </c>
      <c r="I2128" s="91" t="s">
        <v>15722</v>
      </c>
      <c r="J2128" s="91" t="s">
        <v>15723</v>
      </c>
      <c r="K2128" s="91" t="s">
        <v>15724</v>
      </c>
      <c r="L2128" s="91" t="s">
        <v>15725</v>
      </c>
    </row>
    <row r="2129" spans="1:12" ht="12" customHeight="1" x14ac:dyDescent="0.3">
      <c r="A2129" s="307" t="s">
        <v>15726</v>
      </c>
      <c r="B2129" s="307"/>
      <c r="C2129" s="307"/>
      <c r="D2129" s="307" t="s">
        <v>15727</v>
      </c>
      <c r="E2129" s="307"/>
      <c r="F2129" s="307"/>
      <c r="G2129" s="91" t="s">
        <v>15728</v>
      </c>
      <c r="H2129" s="91" t="s">
        <v>15729</v>
      </c>
      <c r="I2129" s="91" t="s">
        <v>15730</v>
      </c>
      <c r="J2129" s="91" t="s">
        <v>15731</v>
      </c>
      <c r="K2129" s="91" t="s">
        <v>15732</v>
      </c>
      <c r="L2129" s="91" t="s">
        <v>15733</v>
      </c>
    </row>
    <row r="2130" spans="1:12" ht="12" customHeight="1" x14ac:dyDescent="0.3">
      <c r="A2130" s="307" t="s">
        <v>15734</v>
      </c>
      <c r="B2130" s="307"/>
      <c r="C2130" s="307"/>
      <c r="D2130" s="307" t="s">
        <v>15735</v>
      </c>
      <c r="E2130" s="307"/>
      <c r="F2130" s="307"/>
      <c r="G2130" s="91" t="s">
        <v>15735</v>
      </c>
      <c r="H2130" s="91" t="s">
        <v>15736</v>
      </c>
      <c r="I2130" s="91" t="s">
        <v>8846</v>
      </c>
      <c r="J2130" s="91" t="s">
        <v>15737</v>
      </c>
      <c r="K2130" s="91" t="s">
        <v>15738</v>
      </c>
      <c r="L2130" s="91" t="s">
        <v>15739</v>
      </c>
    </row>
    <row r="2131" spans="1:12" ht="12" customHeight="1" x14ac:dyDescent="0.3">
      <c r="A2131" s="307" t="s">
        <v>15740</v>
      </c>
      <c r="B2131" s="307"/>
      <c r="C2131" s="307"/>
      <c r="D2131" s="307" t="s">
        <v>15741</v>
      </c>
      <c r="E2131" s="307"/>
      <c r="F2131" s="307"/>
      <c r="G2131" s="91" t="s">
        <v>15741</v>
      </c>
      <c r="H2131" s="91" t="s">
        <v>15742</v>
      </c>
      <c r="I2131" s="91" t="s">
        <v>1430</v>
      </c>
      <c r="J2131" s="91" t="s">
        <v>15743</v>
      </c>
      <c r="K2131" s="91" t="s">
        <v>8816</v>
      </c>
      <c r="L2131" s="91" t="s">
        <v>15744</v>
      </c>
    </row>
    <row r="2132" spans="1:12" ht="12" customHeight="1" x14ac:dyDescent="0.3">
      <c r="A2132" s="307" t="s">
        <v>15745</v>
      </c>
      <c r="B2132" s="307"/>
      <c r="C2132" s="307"/>
      <c r="D2132" s="307" t="s">
        <v>15746</v>
      </c>
      <c r="E2132" s="307"/>
      <c r="F2132" s="307"/>
      <c r="G2132" s="91" t="s">
        <v>15747</v>
      </c>
      <c r="H2132" s="91" t="s">
        <v>15748</v>
      </c>
      <c r="I2132" s="91" t="s">
        <v>15749</v>
      </c>
      <c r="J2132" s="91" t="s">
        <v>15750</v>
      </c>
      <c r="K2132" s="91" t="s">
        <v>15751</v>
      </c>
      <c r="L2132" s="91" t="s">
        <v>15752</v>
      </c>
    </row>
    <row r="2133" spans="1:12" ht="12" customHeight="1" x14ac:dyDescent="0.3">
      <c r="A2133" s="307" t="s">
        <v>15753</v>
      </c>
      <c r="B2133" s="307"/>
      <c r="C2133" s="307"/>
      <c r="D2133" s="307" t="s">
        <v>15754</v>
      </c>
      <c r="E2133" s="307"/>
      <c r="F2133" s="307"/>
      <c r="G2133" s="91" t="s">
        <v>15754</v>
      </c>
      <c r="H2133" s="91" t="s">
        <v>15755</v>
      </c>
      <c r="I2133" s="91" t="s">
        <v>15756</v>
      </c>
      <c r="J2133" s="91" t="s">
        <v>15757</v>
      </c>
      <c r="K2133" s="91" t="s">
        <v>15758</v>
      </c>
      <c r="L2133" s="91" t="s">
        <v>15759</v>
      </c>
    </row>
    <row r="2134" spans="1:12" ht="12" customHeight="1" x14ac:dyDescent="0.3">
      <c r="A2134" s="307" t="s">
        <v>15760</v>
      </c>
      <c r="B2134" s="307"/>
      <c r="C2134" s="307"/>
      <c r="D2134" s="307" t="s">
        <v>15761</v>
      </c>
      <c r="E2134" s="307"/>
      <c r="F2134" s="307"/>
      <c r="G2134" s="91" t="s">
        <v>15762</v>
      </c>
      <c r="H2134" s="91" t="s">
        <v>15763</v>
      </c>
      <c r="I2134" s="91" t="s">
        <v>15764</v>
      </c>
      <c r="J2134" s="91" t="s">
        <v>15765</v>
      </c>
      <c r="K2134" s="91" t="s">
        <v>15766</v>
      </c>
      <c r="L2134" s="91" t="s">
        <v>15767</v>
      </c>
    </row>
    <row r="2135" spans="1:12" ht="12" customHeight="1" x14ac:dyDescent="0.3">
      <c r="A2135" s="307" t="s">
        <v>15768</v>
      </c>
      <c r="B2135" s="307"/>
      <c r="C2135" s="307"/>
      <c r="D2135" s="307" t="s">
        <v>15769</v>
      </c>
      <c r="E2135" s="307"/>
      <c r="F2135" s="307"/>
      <c r="G2135" s="91" t="s">
        <v>15769</v>
      </c>
      <c r="H2135" s="91" t="s">
        <v>15770</v>
      </c>
      <c r="I2135" s="91" t="s">
        <v>15771</v>
      </c>
      <c r="J2135" s="91" t="s">
        <v>15772</v>
      </c>
      <c r="K2135" s="91" t="s">
        <v>15773</v>
      </c>
      <c r="L2135" s="91" t="s">
        <v>15774</v>
      </c>
    </row>
    <row r="2136" spans="1:12" ht="12" customHeight="1" x14ac:dyDescent="0.3">
      <c r="A2136" s="307" t="s">
        <v>15775</v>
      </c>
      <c r="B2136" s="307"/>
      <c r="C2136" s="307"/>
      <c r="D2136" s="307" t="s">
        <v>15776</v>
      </c>
      <c r="E2136" s="307"/>
      <c r="F2136" s="307"/>
      <c r="G2136" s="91" t="s">
        <v>15776</v>
      </c>
      <c r="H2136" s="91" t="s">
        <v>15777</v>
      </c>
      <c r="I2136" s="91" t="s">
        <v>15778</v>
      </c>
      <c r="J2136" s="91" t="s">
        <v>15779</v>
      </c>
      <c r="K2136" s="91" t="s">
        <v>15780</v>
      </c>
      <c r="L2136" s="91" t="s">
        <v>15781</v>
      </c>
    </row>
    <row r="2137" spans="1:12" ht="12" customHeight="1" x14ac:dyDescent="0.3">
      <c r="A2137" s="307" t="s">
        <v>15782</v>
      </c>
      <c r="B2137" s="307"/>
      <c r="C2137" s="307"/>
      <c r="D2137" s="307" t="s">
        <v>15783</v>
      </c>
      <c r="E2137" s="307"/>
      <c r="F2137" s="307"/>
      <c r="G2137" s="91" t="s">
        <v>15783</v>
      </c>
      <c r="H2137" s="91" t="s">
        <v>15784</v>
      </c>
      <c r="I2137" s="91" t="s">
        <v>15785</v>
      </c>
      <c r="J2137" s="91" t="s">
        <v>15786</v>
      </c>
      <c r="K2137" s="91" t="s">
        <v>15787</v>
      </c>
      <c r="L2137" s="91" t="s">
        <v>2445</v>
      </c>
    </row>
    <row r="2138" spans="1:12" ht="12" customHeight="1" x14ac:dyDescent="0.3">
      <c r="A2138" s="307" t="s">
        <v>15788</v>
      </c>
      <c r="B2138" s="307"/>
      <c r="C2138" s="307"/>
      <c r="D2138" s="307" t="s">
        <v>15789</v>
      </c>
      <c r="E2138" s="307"/>
      <c r="F2138" s="307"/>
      <c r="G2138" s="91" t="s">
        <v>15789</v>
      </c>
      <c r="H2138" s="91" t="s">
        <v>15790</v>
      </c>
      <c r="I2138" s="91" t="s">
        <v>15791</v>
      </c>
      <c r="J2138" s="91" t="s">
        <v>15792</v>
      </c>
      <c r="K2138" s="91" t="s">
        <v>15793</v>
      </c>
      <c r="L2138" s="91" t="s">
        <v>15794</v>
      </c>
    </row>
    <row r="2139" spans="1:12" ht="12" customHeight="1" x14ac:dyDescent="0.3">
      <c r="A2139" s="307" t="s">
        <v>15795</v>
      </c>
      <c r="B2139" s="307"/>
      <c r="C2139" s="307"/>
      <c r="D2139" s="307" t="s">
        <v>8080</v>
      </c>
      <c r="E2139" s="307"/>
      <c r="F2139" s="307"/>
      <c r="G2139" s="91" t="s">
        <v>8080</v>
      </c>
      <c r="H2139" s="91" t="s">
        <v>8280</v>
      </c>
      <c r="I2139" s="91" t="s">
        <v>15796</v>
      </c>
      <c r="J2139" s="91" t="s">
        <v>15797</v>
      </c>
      <c r="K2139" s="91" t="s">
        <v>15798</v>
      </c>
      <c r="L2139" s="91" t="s">
        <v>8245</v>
      </c>
    </row>
    <row r="2140" spans="1:12" ht="12" customHeight="1" x14ac:dyDescent="0.3">
      <c r="A2140" s="307" t="s">
        <v>15799</v>
      </c>
      <c r="B2140" s="307"/>
      <c r="C2140" s="307"/>
      <c r="D2140" s="307" t="s">
        <v>3307</v>
      </c>
      <c r="E2140" s="307"/>
      <c r="F2140" s="307"/>
      <c r="G2140" s="91" t="s">
        <v>15800</v>
      </c>
      <c r="H2140" s="91" t="s">
        <v>15801</v>
      </c>
      <c r="I2140" s="91" t="s">
        <v>12147</v>
      </c>
      <c r="J2140" s="91" t="s">
        <v>1494</v>
      </c>
      <c r="K2140" s="91" t="s">
        <v>15802</v>
      </c>
      <c r="L2140" s="91" t="s">
        <v>15803</v>
      </c>
    </row>
    <row r="2141" spans="1:12" ht="12" customHeight="1" x14ac:dyDescent="0.3">
      <c r="A2141" s="307" t="s">
        <v>15804</v>
      </c>
      <c r="B2141" s="307"/>
      <c r="C2141" s="307"/>
      <c r="D2141" s="307" t="s">
        <v>15805</v>
      </c>
      <c r="E2141" s="307"/>
      <c r="F2141" s="307"/>
      <c r="G2141" s="91" t="s">
        <v>15805</v>
      </c>
      <c r="H2141" s="91" t="s">
        <v>15806</v>
      </c>
      <c r="I2141" s="91" t="s">
        <v>15807</v>
      </c>
      <c r="J2141" s="91" t="s">
        <v>15808</v>
      </c>
      <c r="K2141" s="91" t="s">
        <v>15809</v>
      </c>
      <c r="L2141" s="91" t="s">
        <v>15810</v>
      </c>
    </row>
    <row r="2142" spans="1:12" ht="12" customHeight="1" x14ac:dyDescent="0.3">
      <c r="A2142" s="307" t="s">
        <v>15811</v>
      </c>
      <c r="B2142" s="307"/>
      <c r="C2142" s="307"/>
      <c r="D2142" s="307" t="s">
        <v>15812</v>
      </c>
      <c r="E2142" s="307"/>
      <c r="F2142" s="307"/>
      <c r="G2142" s="91" t="s">
        <v>15812</v>
      </c>
      <c r="H2142" s="91" t="s">
        <v>15813</v>
      </c>
      <c r="I2142" s="91" t="s">
        <v>15814</v>
      </c>
      <c r="J2142" s="91" t="s">
        <v>15815</v>
      </c>
      <c r="K2142" s="91" t="s">
        <v>15816</v>
      </c>
      <c r="L2142" s="91" t="s">
        <v>15817</v>
      </c>
    </row>
    <row r="2143" spans="1:12" ht="12" customHeight="1" x14ac:dyDescent="0.3">
      <c r="A2143" s="307" t="s">
        <v>15818</v>
      </c>
      <c r="B2143" s="307"/>
      <c r="C2143" s="307"/>
      <c r="D2143" s="307" t="s">
        <v>15819</v>
      </c>
      <c r="E2143" s="307"/>
      <c r="F2143" s="307"/>
      <c r="G2143" s="91" t="s">
        <v>15819</v>
      </c>
      <c r="H2143" s="91" t="s">
        <v>15820</v>
      </c>
      <c r="I2143" s="91" t="s">
        <v>15821</v>
      </c>
      <c r="J2143" s="91" t="s">
        <v>15822</v>
      </c>
      <c r="K2143" s="91" t="s">
        <v>15822</v>
      </c>
      <c r="L2143" s="91" t="s">
        <v>15823</v>
      </c>
    </row>
    <row r="2144" spans="1:12" ht="12" customHeight="1" x14ac:dyDescent="0.3">
      <c r="A2144" s="307" t="s">
        <v>15824</v>
      </c>
      <c r="B2144" s="307"/>
      <c r="C2144" s="307"/>
      <c r="D2144" s="307" t="s">
        <v>15825</v>
      </c>
      <c r="E2144" s="307"/>
      <c r="F2144" s="307"/>
      <c r="G2144" s="91" t="s">
        <v>15825</v>
      </c>
      <c r="H2144" s="91" t="s">
        <v>15826</v>
      </c>
      <c r="I2144" s="91" t="s">
        <v>15827</v>
      </c>
      <c r="J2144" s="91" t="s">
        <v>2475</v>
      </c>
      <c r="K2144" s="91" t="s">
        <v>15828</v>
      </c>
      <c r="L2144" s="91" t="s">
        <v>15829</v>
      </c>
    </row>
    <row r="2145" spans="1:12" ht="12" customHeight="1" x14ac:dyDescent="0.3">
      <c r="A2145" s="307" t="s">
        <v>15830</v>
      </c>
      <c r="B2145" s="307"/>
      <c r="C2145" s="307"/>
      <c r="D2145" s="307" t="s">
        <v>15831</v>
      </c>
      <c r="E2145" s="307"/>
      <c r="F2145" s="307"/>
      <c r="G2145" s="91" t="s">
        <v>15831</v>
      </c>
      <c r="H2145" s="91" t="s">
        <v>6089</v>
      </c>
      <c r="I2145" s="91" t="s">
        <v>15832</v>
      </c>
      <c r="J2145" s="91" t="s">
        <v>15833</v>
      </c>
      <c r="K2145" s="91" t="s">
        <v>15834</v>
      </c>
      <c r="L2145" s="91" t="s">
        <v>15835</v>
      </c>
    </row>
    <row r="2146" spans="1:12" ht="12" customHeight="1" x14ac:dyDescent="0.3">
      <c r="A2146" s="307" t="s">
        <v>15836</v>
      </c>
      <c r="B2146" s="307"/>
      <c r="C2146" s="307"/>
      <c r="D2146" s="307" t="s">
        <v>15837</v>
      </c>
      <c r="E2146" s="307"/>
      <c r="F2146" s="307"/>
      <c r="G2146" s="91" t="s">
        <v>15837</v>
      </c>
      <c r="H2146" s="91" t="s">
        <v>15838</v>
      </c>
      <c r="I2146" s="91" t="s">
        <v>15839</v>
      </c>
      <c r="J2146" s="91" t="s">
        <v>15840</v>
      </c>
      <c r="K2146" s="91" t="s">
        <v>15841</v>
      </c>
      <c r="L2146" s="91" t="s">
        <v>15842</v>
      </c>
    </row>
    <row r="2147" spans="1:12" ht="12" customHeight="1" x14ac:dyDescent="0.3">
      <c r="A2147" s="307" t="s">
        <v>15843</v>
      </c>
      <c r="B2147" s="307"/>
      <c r="C2147" s="307"/>
      <c r="D2147" s="307" t="s">
        <v>15844</v>
      </c>
      <c r="E2147" s="307"/>
      <c r="F2147" s="307"/>
      <c r="G2147" s="91" t="s">
        <v>15845</v>
      </c>
      <c r="H2147" s="91" t="s">
        <v>15846</v>
      </c>
      <c r="I2147" s="91" t="s">
        <v>15847</v>
      </c>
      <c r="J2147" s="91" t="s">
        <v>15848</v>
      </c>
      <c r="K2147" s="91" t="s">
        <v>15849</v>
      </c>
      <c r="L2147" s="91" t="s">
        <v>15850</v>
      </c>
    </row>
    <row r="2148" spans="1:12" ht="12" customHeight="1" x14ac:dyDescent="0.3">
      <c r="A2148" s="307" t="s">
        <v>15851</v>
      </c>
      <c r="B2148" s="307"/>
      <c r="C2148" s="307"/>
      <c r="D2148" s="307" t="s">
        <v>15852</v>
      </c>
      <c r="E2148" s="307"/>
      <c r="F2148" s="307"/>
      <c r="G2148" s="91" t="s">
        <v>15853</v>
      </c>
      <c r="H2148" s="91" t="s">
        <v>15854</v>
      </c>
      <c r="I2148" s="91" t="s">
        <v>15855</v>
      </c>
      <c r="J2148" s="91" t="s">
        <v>15856</v>
      </c>
      <c r="K2148" s="91" t="s">
        <v>15857</v>
      </c>
      <c r="L2148" s="91" t="s">
        <v>15858</v>
      </c>
    </row>
    <row r="2149" spans="1:12" ht="12" customHeight="1" x14ac:dyDescent="0.3">
      <c r="A2149" s="307" t="s">
        <v>15859</v>
      </c>
      <c r="B2149" s="307"/>
      <c r="C2149" s="307"/>
      <c r="D2149" s="307" t="s">
        <v>15860</v>
      </c>
      <c r="E2149" s="307"/>
      <c r="F2149" s="307"/>
      <c r="G2149" s="91" t="s">
        <v>15860</v>
      </c>
      <c r="H2149" s="91" t="s">
        <v>15861</v>
      </c>
      <c r="I2149" s="91" t="s">
        <v>15862</v>
      </c>
      <c r="J2149" s="91" t="s">
        <v>15863</v>
      </c>
      <c r="K2149" s="91" t="s">
        <v>15864</v>
      </c>
      <c r="L2149" s="91" t="s">
        <v>15865</v>
      </c>
    </row>
    <row r="2150" spans="1:12" ht="12" customHeight="1" x14ac:dyDescent="0.3">
      <c r="A2150" s="307" t="s">
        <v>15866</v>
      </c>
      <c r="B2150" s="307"/>
      <c r="C2150" s="307"/>
      <c r="D2150" s="307" t="s">
        <v>15867</v>
      </c>
      <c r="E2150" s="307"/>
      <c r="F2150" s="307"/>
      <c r="G2150" s="91" t="s">
        <v>15867</v>
      </c>
      <c r="H2150" s="91" t="s">
        <v>15868</v>
      </c>
      <c r="I2150" s="91" t="s">
        <v>15869</v>
      </c>
      <c r="J2150" s="91" t="s">
        <v>15870</v>
      </c>
      <c r="K2150" s="91" t="s">
        <v>15871</v>
      </c>
      <c r="L2150" s="91" t="s">
        <v>15154</v>
      </c>
    </row>
    <row r="2151" spans="1:12" ht="12" customHeight="1" x14ac:dyDescent="0.3">
      <c r="A2151" s="307" t="s">
        <v>15872</v>
      </c>
      <c r="B2151" s="307"/>
      <c r="C2151" s="307"/>
      <c r="D2151" s="307" t="s">
        <v>15873</v>
      </c>
      <c r="E2151" s="307"/>
      <c r="F2151" s="307"/>
      <c r="G2151" s="91" t="s">
        <v>15874</v>
      </c>
      <c r="H2151" s="91" t="s">
        <v>15875</v>
      </c>
      <c r="I2151" s="91" t="s">
        <v>15876</v>
      </c>
      <c r="J2151" s="91" t="s">
        <v>15877</v>
      </c>
      <c r="K2151" s="91" t="s">
        <v>15878</v>
      </c>
      <c r="L2151" s="91" t="s">
        <v>15879</v>
      </c>
    </row>
    <row r="2152" spans="1:12" ht="12" customHeight="1" x14ac:dyDescent="0.3">
      <c r="A2152" s="307" t="s">
        <v>15880</v>
      </c>
      <c r="B2152" s="307"/>
      <c r="C2152" s="307"/>
      <c r="D2152" s="307" t="s">
        <v>15881</v>
      </c>
      <c r="E2152" s="307"/>
      <c r="F2152" s="307"/>
      <c r="G2152" s="91" t="s">
        <v>15881</v>
      </c>
      <c r="H2152" s="91" t="s">
        <v>15882</v>
      </c>
      <c r="I2152" s="91" t="s">
        <v>15883</v>
      </c>
      <c r="J2152" s="91" t="s">
        <v>15884</v>
      </c>
      <c r="K2152" s="91" t="s">
        <v>15798</v>
      </c>
      <c r="L2152" s="91" t="s">
        <v>3164</v>
      </c>
    </row>
    <row r="2153" spans="1:12" ht="12" customHeight="1" x14ac:dyDescent="0.3">
      <c r="A2153" s="307" t="s">
        <v>15885</v>
      </c>
      <c r="B2153" s="307"/>
      <c r="C2153" s="307"/>
      <c r="D2153" s="307" t="s">
        <v>15886</v>
      </c>
      <c r="E2153" s="307"/>
      <c r="F2153" s="307"/>
      <c r="G2153" s="91" t="s">
        <v>15886</v>
      </c>
      <c r="H2153" s="91" t="s">
        <v>15887</v>
      </c>
      <c r="I2153" s="91" t="s">
        <v>15888</v>
      </c>
      <c r="J2153" s="91" t="s">
        <v>15889</v>
      </c>
      <c r="K2153" s="91" t="s">
        <v>15890</v>
      </c>
      <c r="L2153" s="91" t="s">
        <v>15891</v>
      </c>
    </row>
    <row r="2154" spans="1:12" ht="12" customHeight="1" x14ac:dyDescent="0.3">
      <c r="A2154" s="307" t="s">
        <v>15892</v>
      </c>
      <c r="B2154" s="307"/>
      <c r="C2154" s="307"/>
      <c r="D2154" s="307" t="s">
        <v>12528</v>
      </c>
      <c r="E2154" s="307"/>
      <c r="F2154" s="307"/>
      <c r="G2154" s="91" t="s">
        <v>12528</v>
      </c>
      <c r="H2154" s="91" t="s">
        <v>15893</v>
      </c>
      <c r="I2154" s="91" t="s">
        <v>15894</v>
      </c>
      <c r="J2154" s="91" t="s">
        <v>15895</v>
      </c>
      <c r="K2154" s="91" t="s">
        <v>12527</v>
      </c>
      <c r="L2154" s="91" t="s">
        <v>15896</v>
      </c>
    </row>
    <row r="2155" spans="1:12" ht="12" customHeight="1" x14ac:dyDescent="0.3">
      <c r="A2155" s="307" t="s">
        <v>15897</v>
      </c>
      <c r="B2155" s="307"/>
      <c r="C2155" s="307"/>
      <c r="D2155" s="307" t="s">
        <v>15898</v>
      </c>
      <c r="E2155" s="307"/>
      <c r="F2155" s="307"/>
      <c r="G2155" s="91" t="s">
        <v>10882</v>
      </c>
      <c r="H2155" s="91" t="s">
        <v>10929</v>
      </c>
      <c r="I2155" s="91" t="s">
        <v>15899</v>
      </c>
      <c r="J2155" s="91" t="s">
        <v>15900</v>
      </c>
      <c r="K2155" s="91" t="s">
        <v>6052</v>
      </c>
      <c r="L2155" s="91" t="s">
        <v>6285</v>
      </c>
    </row>
    <row r="2156" spans="1:12" ht="12" customHeight="1" x14ac:dyDescent="0.3">
      <c r="A2156" s="307" t="s">
        <v>15901</v>
      </c>
      <c r="B2156" s="307"/>
      <c r="C2156" s="307"/>
      <c r="D2156" s="307" t="s">
        <v>15902</v>
      </c>
      <c r="E2156" s="307"/>
      <c r="F2156" s="307"/>
      <c r="G2156" s="91" t="s">
        <v>15902</v>
      </c>
      <c r="H2156" s="91" t="s">
        <v>15903</v>
      </c>
      <c r="I2156" s="91" t="s">
        <v>15904</v>
      </c>
      <c r="J2156" s="91" t="s">
        <v>15905</v>
      </c>
      <c r="K2156" s="91" t="s">
        <v>15906</v>
      </c>
      <c r="L2156" s="91" t="s">
        <v>15907</v>
      </c>
    </row>
    <row r="2157" spans="1:12" ht="12" customHeight="1" x14ac:dyDescent="0.3">
      <c r="A2157" s="307" t="s">
        <v>15908</v>
      </c>
      <c r="B2157" s="307"/>
      <c r="C2157" s="307"/>
      <c r="D2157" s="307" t="s">
        <v>3841</v>
      </c>
      <c r="E2157" s="307"/>
      <c r="F2157" s="307"/>
      <c r="G2157" s="91" t="s">
        <v>3841</v>
      </c>
      <c r="H2157" s="91" t="s">
        <v>15909</v>
      </c>
      <c r="I2157" s="91" t="s">
        <v>15910</v>
      </c>
      <c r="J2157" s="91" t="s">
        <v>15911</v>
      </c>
      <c r="K2157" s="91" t="s">
        <v>15912</v>
      </c>
      <c r="L2157" s="91" t="s">
        <v>15913</v>
      </c>
    </row>
    <row r="2158" spans="1:12" ht="12" customHeight="1" x14ac:dyDescent="0.3">
      <c r="A2158" s="307" t="s">
        <v>15914</v>
      </c>
      <c r="B2158" s="307"/>
      <c r="C2158" s="307"/>
      <c r="D2158" s="307" t="s">
        <v>15915</v>
      </c>
      <c r="E2158" s="307"/>
      <c r="F2158" s="307"/>
      <c r="G2158" s="91" t="s">
        <v>15916</v>
      </c>
      <c r="H2158" s="91" t="s">
        <v>15917</v>
      </c>
      <c r="I2158" s="91" t="s">
        <v>15918</v>
      </c>
      <c r="J2158" s="91" t="s">
        <v>15919</v>
      </c>
      <c r="K2158" s="91" t="s">
        <v>15920</v>
      </c>
      <c r="L2158" s="91" t="s">
        <v>15921</v>
      </c>
    </row>
    <row r="2159" spans="1:12" ht="12" customHeight="1" x14ac:dyDescent="0.3">
      <c r="A2159" s="307" t="s">
        <v>15922</v>
      </c>
      <c r="B2159" s="307"/>
      <c r="C2159" s="307"/>
      <c r="D2159" s="307" t="s">
        <v>8141</v>
      </c>
      <c r="E2159" s="307"/>
      <c r="F2159" s="307"/>
      <c r="G2159" s="91" t="s">
        <v>8141</v>
      </c>
      <c r="H2159" s="91" t="s">
        <v>15923</v>
      </c>
      <c r="I2159" s="91" t="s">
        <v>8927</v>
      </c>
      <c r="J2159" s="91" t="s">
        <v>15924</v>
      </c>
      <c r="K2159" s="91" t="s">
        <v>15925</v>
      </c>
      <c r="L2159" s="91" t="s">
        <v>15926</v>
      </c>
    </row>
    <row r="2160" spans="1:12" ht="12" customHeight="1" x14ac:dyDescent="0.3">
      <c r="A2160" s="307" t="s">
        <v>15927</v>
      </c>
      <c r="B2160" s="307"/>
      <c r="C2160" s="307"/>
      <c r="D2160" s="307" t="s">
        <v>15928</v>
      </c>
      <c r="E2160" s="307"/>
      <c r="F2160" s="307"/>
      <c r="G2160" s="91" t="s">
        <v>15928</v>
      </c>
      <c r="H2160" s="91" t="s">
        <v>15929</v>
      </c>
      <c r="I2160" s="91" t="s">
        <v>15930</v>
      </c>
      <c r="J2160" s="91" t="s">
        <v>10866</v>
      </c>
      <c r="K2160" s="91" t="s">
        <v>5443</v>
      </c>
      <c r="L2160" s="91" t="s">
        <v>15931</v>
      </c>
    </row>
    <row r="2161" spans="1:12" ht="12" customHeight="1" x14ac:dyDescent="0.3">
      <c r="A2161" s="307" t="s">
        <v>15932</v>
      </c>
      <c r="B2161" s="307"/>
      <c r="C2161" s="307"/>
      <c r="D2161" s="307" t="s">
        <v>15933</v>
      </c>
      <c r="E2161" s="307"/>
      <c r="F2161" s="307"/>
      <c r="G2161" s="91" t="s">
        <v>15933</v>
      </c>
      <c r="H2161" s="91" t="s">
        <v>15934</v>
      </c>
      <c r="I2161" s="91" t="s">
        <v>15935</v>
      </c>
      <c r="J2161" s="91" t="s">
        <v>15936</v>
      </c>
      <c r="K2161" s="91" t="s">
        <v>15937</v>
      </c>
      <c r="L2161" s="91" t="s">
        <v>15938</v>
      </c>
    </row>
    <row r="2162" spans="1:12" ht="12" customHeight="1" x14ac:dyDescent="0.3">
      <c r="A2162" s="307" t="s">
        <v>15939</v>
      </c>
      <c r="B2162" s="307"/>
      <c r="C2162" s="307"/>
      <c r="D2162" s="307" t="s">
        <v>15940</v>
      </c>
      <c r="E2162" s="307"/>
      <c r="F2162" s="307"/>
      <c r="G2162" s="91" t="s">
        <v>15940</v>
      </c>
      <c r="H2162" s="91" t="s">
        <v>15941</v>
      </c>
      <c r="I2162" s="91" t="s">
        <v>15942</v>
      </c>
      <c r="J2162" s="91" t="s">
        <v>15943</v>
      </c>
      <c r="K2162" s="91" t="s">
        <v>15944</v>
      </c>
      <c r="L2162" s="91" t="s">
        <v>15945</v>
      </c>
    </row>
    <row r="2163" spans="1:12" ht="12" customHeight="1" x14ac:dyDescent="0.3">
      <c r="A2163" s="307" t="s">
        <v>15946</v>
      </c>
      <c r="B2163" s="307"/>
      <c r="C2163" s="307"/>
      <c r="D2163" s="307" t="s">
        <v>15947</v>
      </c>
      <c r="E2163" s="307"/>
      <c r="F2163" s="307"/>
      <c r="G2163" s="91" t="s">
        <v>15947</v>
      </c>
      <c r="H2163" s="91" t="s">
        <v>15948</v>
      </c>
      <c r="I2163" s="91" t="s">
        <v>15949</v>
      </c>
      <c r="J2163" s="91" t="s">
        <v>15950</v>
      </c>
      <c r="K2163" s="91" t="s">
        <v>15951</v>
      </c>
      <c r="L2163" s="91" t="s">
        <v>15952</v>
      </c>
    </row>
    <row r="2164" spans="1:12" ht="12" customHeight="1" x14ac:dyDescent="0.3">
      <c r="A2164" s="307" t="s">
        <v>15953</v>
      </c>
      <c r="B2164" s="307"/>
      <c r="C2164" s="307"/>
      <c r="D2164" s="307" t="s">
        <v>15954</v>
      </c>
      <c r="E2164" s="307"/>
      <c r="F2164" s="307"/>
      <c r="G2164" s="91" t="s">
        <v>15954</v>
      </c>
      <c r="H2164" s="91" t="s">
        <v>15955</v>
      </c>
      <c r="I2164" s="91" t="s">
        <v>15956</v>
      </c>
      <c r="J2164" s="91" t="s">
        <v>15957</v>
      </c>
      <c r="K2164" s="91" t="s">
        <v>15958</v>
      </c>
      <c r="L2164" s="91" t="s">
        <v>15959</v>
      </c>
    </row>
    <row r="2165" spans="1:12" ht="12" customHeight="1" x14ac:dyDescent="0.3">
      <c r="A2165" s="307" t="s">
        <v>15960</v>
      </c>
      <c r="B2165" s="307"/>
      <c r="C2165" s="307"/>
      <c r="D2165" s="307" t="s">
        <v>15961</v>
      </c>
      <c r="E2165" s="307"/>
      <c r="F2165" s="307"/>
      <c r="G2165" s="91" t="s">
        <v>15961</v>
      </c>
      <c r="H2165" s="91" t="s">
        <v>15962</v>
      </c>
      <c r="I2165" s="91" t="s">
        <v>15963</v>
      </c>
      <c r="J2165" s="91" t="s">
        <v>15964</v>
      </c>
      <c r="K2165" s="91" t="s">
        <v>15965</v>
      </c>
      <c r="L2165" s="91" t="s">
        <v>15966</v>
      </c>
    </row>
    <row r="2166" spans="1:12" ht="12" customHeight="1" x14ac:dyDescent="0.3">
      <c r="A2166" s="307" t="s">
        <v>15967</v>
      </c>
      <c r="B2166" s="307"/>
      <c r="C2166" s="307"/>
      <c r="D2166" s="307" t="s">
        <v>7764</v>
      </c>
      <c r="E2166" s="307"/>
      <c r="F2166" s="307"/>
      <c r="G2166" s="91" t="s">
        <v>7764</v>
      </c>
      <c r="H2166" s="91" t="s">
        <v>15968</v>
      </c>
      <c r="I2166" s="91" t="s">
        <v>15969</v>
      </c>
      <c r="J2166" s="91" t="s">
        <v>15970</v>
      </c>
      <c r="K2166" s="91" t="s">
        <v>15971</v>
      </c>
      <c r="L2166" s="91" t="s">
        <v>5391</v>
      </c>
    </row>
    <row r="2167" spans="1:12" ht="12" customHeight="1" x14ac:dyDescent="0.3">
      <c r="A2167" s="307" t="s">
        <v>15972</v>
      </c>
      <c r="B2167" s="307"/>
      <c r="C2167" s="307"/>
      <c r="D2167" s="307" t="s">
        <v>15973</v>
      </c>
      <c r="E2167" s="307"/>
      <c r="F2167" s="307"/>
      <c r="G2167" s="91" t="s">
        <v>15973</v>
      </c>
      <c r="H2167" s="91" t="s">
        <v>15974</v>
      </c>
      <c r="I2167" s="91" t="s">
        <v>15975</v>
      </c>
      <c r="J2167" s="91" t="s">
        <v>15976</v>
      </c>
      <c r="K2167" s="91" t="s">
        <v>15977</v>
      </c>
      <c r="L2167" s="91" t="s">
        <v>13168</v>
      </c>
    </row>
    <row r="2168" spans="1:12" ht="12" customHeight="1" x14ac:dyDescent="0.3">
      <c r="A2168" s="307" t="s">
        <v>15978</v>
      </c>
      <c r="B2168" s="307"/>
      <c r="C2168" s="307"/>
      <c r="D2168" s="307" t="s">
        <v>15979</v>
      </c>
      <c r="E2168" s="307"/>
      <c r="F2168" s="307"/>
      <c r="G2168" s="91" t="s">
        <v>15979</v>
      </c>
      <c r="H2168" s="91" t="s">
        <v>15980</v>
      </c>
      <c r="I2168" s="91" t="s">
        <v>15981</v>
      </c>
      <c r="J2168" s="91" t="s">
        <v>5464</v>
      </c>
      <c r="K2168" s="91" t="s">
        <v>2300</v>
      </c>
      <c r="L2168" s="91" t="s">
        <v>11272</v>
      </c>
    </row>
    <row r="2169" spans="1:12" ht="12" customHeight="1" x14ac:dyDescent="0.3">
      <c r="A2169" s="307" t="s">
        <v>15982</v>
      </c>
      <c r="B2169" s="307"/>
      <c r="C2169" s="307"/>
      <c r="D2169" s="307" t="s">
        <v>15983</v>
      </c>
      <c r="E2169" s="307"/>
      <c r="F2169" s="307"/>
      <c r="G2169" s="91" t="s">
        <v>15983</v>
      </c>
      <c r="H2169" s="91" t="s">
        <v>14805</v>
      </c>
      <c r="I2169" s="91" t="s">
        <v>1427</v>
      </c>
      <c r="J2169" s="91" t="s">
        <v>15802</v>
      </c>
      <c r="K2169" s="91" t="s">
        <v>15984</v>
      </c>
      <c r="L2169" s="91" t="s">
        <v>15985</v>
      </c>
    </row>
    <row r="2170" spans="1:12" ht="12" customHeight="1" x14ac:dyDescent="0.3">
      <c r="A2170" s="307" t="s">
        <v>15986</v>
      </c>
      <c r="B2170" s="307"/>
      <c r="C2170" s="307"/>
      <c r="D2170" s="307" t="s">
        <v>15987</v>
      </c>
      <c r="E2170" s="307"/>
      <c r="F2170" s="307"/>
      <c r="G2170" s="91" t="s">
        <v>15987</v>
      </c>
      <c r="H2170" s="91" t="s">
        <v>15988</v>
      </c>
      <c r="I2170" s="91" t="s">
        <v>15989</v>
      </c>
      <c r="J2170" s="91" t="s">
        <v>15990</v>
      </c>
      <c r="K2170" s="91" t="s">
        <v>15991</v>
      </c>
      <c r="L2170" s="91" t="s">
        <v>15992</v>
      </c>
    </row>
    <row r="2171" spans="1:12" ht="12" customHeight="1" x14ac:dyDescent="0.3">
      <c r="A2171" s="307" t="s">
        <v>15993</v>
      </c>
      <c r="B2171" s="307"/>
      <c r="C2171" s="307"/>
      <c r="D2171" s="307" t="s">
        <v>15994</v>
      </c>
      <c r="E2171" s="307"/>
      <c r="F2171" s="307"/>
      <c r="G2171" s="91" t="s">
        <v>15994</v>
      </c>
      <c r="H2171" s="91" t="s">
        <v>15995</v>
      </c>
      <c r="I2171" s="91" t="s">
        <v>15996</v>
      </c>
      <c r="J2171" s="91" t="s">
        <v>15997</v>
      </c>
      <c r="K2171" s="91" t="s">
        <v>15998</v>
      </c>
      <c r="L2171" s="91" t="s">
        <v>11678</v>
      </c>
    </row>
    <row r="2172" spans="1:12" ht="12" customHeight="1" x14ac:dyDescent="0.3">
      <c r="A2172" s="307" t="s">
        <v>15999</v>
      </c>
      <c r="B2172" s="307"/>
      <c r="C2172" s="307"/>
      <c r="D2172" s="307" t="s">
        <v>16000</v>
      </c>
      <c r="E2172" s="307"/>
      <c r="F2172" s="307"/>
      <c r="G2172" s="91" t="s">
        <v>16000</v>
      </c>
      <c r="H2172" s="91" t="s">
        <v>15043</v>
      </c>
      <c r="I2172" s="91" t="s">
        <v>16001</v>
      </c>
      <c r="J2172" s="91" t="s">
        <v>8747</v>
      </c>
      <c r="K2172" s="91" t="s">
        <v>16002</v>
      </c>
      <c r="L2172" s="91" t="s">
        <v>16003</v>
      </c>
    </row>
    <row r="2173" spans="1:12" ht="12" customHeight="1" x14ac:dyDescent="0.3">
      <c r="A2173" s="307" t="s">
        <v>16004</v>
      </c>
      <c r="B2173" s="307"/>
      <c r="C2173" s="307"/>
      <c r="D2173" s="307" t="s">
        <v>16005</v>
      </c>
      <c r="E2173" s="307"/>
      <c r="F2173" s="307"/>
      <c r="G2173" s="91" t="s">
        <v>16005</v>
      </c>
      <c r="H2173" s="91" t="s">
        <v>16006</v>
      </c>
      <c r="I2173" s="91" t="s">
        <v>16007</v>
      </c>
      <c r="J2173" s="91" t="s">
        <v>16008</v>
      </c>
      <c r="K2173" s="91" t="s">
        <v>16009</v>
      </c>
      <c r="L2173" s="91" t="s">
        <v>16010</v>
      </c>
    </row>
    <row r="2174" spans="1:12" ht="12" customHeight="1" x14ac:dyDescent="0.3">
      <c r="A2174" s="307" t="s">
        <v>16011</v>
      </c>
      <c r="B2174" s="307"/>
      <c r="C2174" s="307"/>
      <c r="D2174" s="307" t="s">
        <v>16012</v>
      </c>
      <c r="E2174" s="307"/>
      <c r="F2174" s="307"/>
      <c r="G2174" s="91" t="s">
        <v>15898</v>
      </c>
      <c r="H2174" s="91" t="s">
        <v>16013</v>
      </c>
      <c r="I2174" s="91" t="s">
        <v>16014</v>
      </c>
      <c r="J2174" s="91" t="s">
        <v>16015</v>
      </c>
      <c r="K2174" s="91" t="s">
        <v>16016</v>
      </c>
      <c r="L2174" s="91" t="s">
        <v>14620</v>
      </c>
    </row>
    <row r="2175" spans="1:12" ht="12" customHeight="1" x14ac:dyDescent="0.3">
      <c r="A2175" s="307" t="s">
        <v>16017</v>
      </c>
      <c r="B2175" s="307"/>
      <c r="C2175" s="307"/>
      <c r="D2175" s="307" t="s">
        <v>16018</v>
      </c>
      <c r="E2175" s="307"/>
      <c r="F2175" s="307"/>
      <c r="G2175" s="91" t="s">
        <v>16018</v>
      </c>
      <c r="H2175" s="91" t="s">
        <v>1959</v>
      </c>
      <c r="I2175" s="91" t="s">
        <v>16019</v>
      </c>
      <c r="J2175" s="91" t="s">
        <v>16020</v>
      </c>
      <c r="K2175" s="91" t="s">
        <v>11090</v>
      </c>
      <c r="L2175" s="91" t="s">
        <v>7212</v>
      </c>
    </row>
    <row r="2176" spans="1:12" ht="12" customHeight="1" x14ac:dyDescent="0.3">
      <c r="A2176" s="307" t="s">
        <v>16021</v>
      </c>
      <c r="B2176" s="307"/>
      <c r="C2176" s="307"/>
      <c r="D2176" s="307" t="s">
        <v>16022</v>
      </c>
      <c r="E2176" s="307"/>
      <c r="F2176" s="307"/>
      <c r="G2176" s="91" t="s">
        <v>16022</v>
      </c>
      <c r="H2176" s="91" t="s">
        <v>16023</v>
      </c>
      <c r="I2176" s="91" t="s">
        <v>16024</v>
      </c>
      <c r="J2176" s="91" t="s">
        <v>16025</v>
      </c>
      <c r="K2176" s="91" t="s">
        <v>7605</v>
      </c>
      <c r="L2176" s="91" t="s">
        <v>2609</v>
      </c>
    </row>
    <row r="2177" spans="1:12" ht="12" customHeight="1" x14ac:dyDescent="0.3">
      <c r="A2177" s="307" t="s">
        <v>16026</v>
      </c>
      <c r="B2177" s="307"/>
      <c r="C2177" s="307"/>
      <c r="D2177" s="307" t="s">
        <v>16027</v>
      </c>
      <c r="E2177" s="307"/>
      <c r="F2177" s="307"/>
      <c r="G2177" s="91" t="s">
        <v>16027</v>
      </c>
      <c r="H2177" s="91" t="s">
        <v>16028</v>
      </c>
      <c r="I2177" s="91" t="s">
        <v>16029</v>
      </c>
      <c r="J2177" s="91" t="s">
        <v>16030</v>
      </c>
      <c r="K2177" s="91" t="s">
        <v>16031</v>
      </c>
      <c r="L2177" s="91" t="s">
        <v>3888</v>
      </c>
    </row>
    <row r="2178" spans="1:12" ht="12" customHeight="1" x14ac:dyDescent="0.3">
      <c r="A2178" s="307" t="s">
        <v>16032</v>
      </c>
      <c r="B2178" s="307"/>
      <c r="C2178" s="307"/>
      <c r="D2178" s="307" t="s">
        <v>16033</v>
      </c>
      <c r="E2178" s="307"/>
      <c r="F2178" s="307"/>
      <c r="G2178" s="91" t="s">
        <v>16033</v>
      </c>
      <c r="H2178" s="91" t="s">
        <v>16034</v>
      </c>
      <c r="I2178" s="91" t="s">
        <v>16035</v>
      </c>
      <c r="J2178" s="91" t="s">
        <v>1401</v>
      </c>
      <c r="K2178" s="91" t="s">
        <v>1629</v>
      </c>
      <c r="L2178" s="91" t="s">
        <v>16036</v>
      </c>
    </row>
    <row r="2179" spans="1:12" ht="12" customHeight="1" x14ac:dyDescent="0.3">
      <c r="A2179" s="307" t="s">
        <v>16037</v>
      </c>
      <c r="B2179" s="307"/>
      <c r="C2179" s="307"/>
      <c r="D2179" s="307" t="s">
        <v>16038</v>
      </c>
      <c r="E2179" s="307"/>
      <c r="F2179" s="307"/>
      <c r="G2179" s="91" t="s">
        <v>16039</v>
      </c>
      <c r="H2179" s="91" t="s">
        <v>16040</v>
      </c>
      <c r="I2179" s="91" t="s">
        <v>16041</v>
      </c>
      <c r="J2179" s="91" t="s">
        <v>16042</v>
      </c>
      <c r="K2179" s="91" t="s">
        <v>16043</v>
      </c>
      <c r="L2179" s="91" t="s">
        <v>16044</v>
      </c>
    </row>
    <row r="2180" spans="1:12" ht="12" customHeight="1" x14ac:dyDescent="0.3">
      <c r="A2180" s="307" t="s">
        <v>16045</v>
      </c>
      <c r="B2180" s="307"/>
      <c r="C2180" s="307"/>
      <c r="D2180" s="307" t="s">
        <v>16046</v>
      </c>
      <c r="E2180" s="307"/>
      <c r="F2180" s="307"/>
      <c r="G2180" s="91" t="s">
        <v>7457</v>
      </c>
      <c r="H2180" s="91" t="s">
        <v>16047</v>
      </c>
      <c r="I2180" s="91" t="s">
        <v>16048</v>
      </c>
      <c r="J2180" s="91" t="s">
        <v>5263</v>
      </c>
      <c r="K2180" s="91" t="s">
        <v>16049</v>
      </c>
      <c r="L2180" s="91" t="s">
        <v>16050</v>
      </c>
    </row>
    <row r="2181" spans="1:12" ht="12" customHeight="1" x14ac:dyDescent="0.3">
      <c r="A2181" s="307" t="s">
        <v>16051</v>
      </c>
      <c r="B2181" s="307"/>
      <c r="C2181" s="307"/>
      <c r="D2181" s="307" t="s">
        <v>16052</v>
      </c>
      <c r="E2181" s="307"/>
      <c r="F2181" s="307"/>
      <c r="G2181" s="91" t="s">
        <v>16052</v>
      </c>
      <c r="H2181" s="91" t="s">
        <v>16053</v>
      </c>
      <c r="I2181" s="91" t="s">
        <v>16054</v>
      </c>
      <c r="J2181" s="91" t="s">
        <v>16055</v>
      </c>
      <c r="K2181" s="91" t="s">
        <v>15292</v>
      </c>
      <c r="L2181" s="91" t="s">
        <v>16056</v>
      </c>
    </row>
    <row r="2182" spans="1:12" ht="12" customHeight="1" x14ac:dyDescent="0.3">
      <c r="A2182" s="307" t="s">
        <v>16057</v>
      </c>
      <c r="B2182" s="307"/>
      <c r="C2182" s="307"/>
      <c r="D2182" s="307" t="s">
        <v>16058</v>
      </c>
      <c r="E2182" s="307"/>
      <c r="F2182" s="307"/>
      <c r="G2182" s="91" t="s">
        <v>16059</v>
      </c>
      <c r="H2182" s="91" t="s">
        <v>16060</v>
      </c>
      <c r="I2182" s="91" t="s">
        <v>7384</v>
      </c>
      <c r="J2182" s="91" t="s">
        <v>16061</v>
      </c>
      <c r="K2182" s="91" t="s">
        <v>16062</v>
      </c>
      <c r="L2182" s="91" t="s">
        <v>16063</v>
      </c>
    </row>
    <row r="2183" spans="1:12" ht="12" customHeight="1" x14ac:dyDescent="0.3">
      <c r="A2183" s="307" t="s">
        <v>16064</v>
      </c>
      <c r="B2183" s="307"/>
      <c r="C2183" s="307"/>
      <c r="D2183" s="307" t="s">
        <v>16065</v>
      </c>
      <c r="E2183" s="307"/>
      <c r="F2183" s="307"/>
      <c r="G2183" s="91" t="s">
        <v>16065</v>
      </c>
      <c r="H2183" s="91" t="s">
        <v>16066</v>
      </c>
      <c r="I2183" s="91" t="s">
        <v>16067</v>
      </c>
      <c r="J2183" s="91" t="s">
        <v>16068</v>
      </c>
      <c r="K2183" s="91" t="s">
        <v>16069</v>
      </c>
      <c r="L2183" s="91" t="s">
        <v>16070</v>
      </c>
    </row>
    <row r="2184" spans="1:12" ht="12" customHeight="1" x14ac:dyDescent="0.3">
      <c r="A2184" s="307" t="s">
        <v>16071</v>
      </c>
      <c r="B2184" s="307"/>
      <c r="C2184" s="307"/>
      <c r="D2184" s="307" t="s">
        <v>16072</v>
      </c>
      <c r="E2184" s="307"/>
      <c r="F2184" s="307"/>
      <c r="G2184" s="91" t="s">
        <v>16072</v>
      </c>
      <c r="H2184" s="91" t="s">
        <v>16073</v>
      </c>
      <c r="I2184" s="91" t="s">
        <v>16074</v>
      </c>
      <c r="J2184" s="91" t="s">
        <v>8741</v>
      </c>
      <c r="K2184" s="91" t="s">
        <v>15061</v>
      </c>
      <c r="L2184" s="91" t="s">
        <v>5627</v>
      </c>
    </row>
    <row r="2185" spans="1:12" ht="12" customHeight="1" x14ac:dyDescent="0.3">
      <c r="A2185" s="307" t="s">
        <v>16075</v>
      </c>
      <c r="B2185" s="307"/>
      <c r="C2185" s="307"/>
      <c r="D2185" s="307" t="s">
        <v>15418</v>
      </c>
      <c r="E2185" s="307"/>
      <c r="F2185" s="307"/>
      <c r="G2185" s="91" t="s">
        <v>2229</v>
      </c>
      <c r="H2185" s="91" t="s">
        <v>16076</v>
      </c>
      <c r="I2185" s="91" t="s">
        <v>16077</v>
      </c>
      <c r="J2185" s="91" t="s">
        <v>16078</v>
      </c>
      <c r="K2185" s="91" t="s">
        <v>16079</v>
      </c>
      <c r="L2185" s="91" t="s">
        <v>16080</v>
      </c>
    </row>
    <row r="2186" spans="1:12" ht="12" customHeight="1" x14ac:dyDescent="0.3">
      <c r="A2186" s="307" t="s">
        <v>16081</v>
      </c>
      <c r="B2186" s="307"/>
      <c r="C2186" s="307"/>
      <c r="D2186" s="307" t="s">
        <v>16082</v>
      </c>
      <c r="E2186" s="307"/>
      <c r="F2186" s="307"/>
      <c r="G2186" s="91" t="s">
        <v>16083</v>
      </c>
      <c r="H2186" s="91" t="s">
        <v>16084</v>
      </c>
      <c r="I2186" s="91" t="s">
        <v>16085</v>
      </c>
      <c r="J2186" s="91" t="s">
        <v>16086</v>
      </c>
      <c r="K2186" s="91" t="s">
        <v>16087</v>
      </c>
      <c r="L2186" s="91" t="s">
        <v>16088</v>
      </c>
    </row>
    <row r="2187" spans="1:12" ht="12" customHeight="1" x14ac:dyDescent="0.3">
      <c r="A2187" s="307" t="s">
        <v>16089</v>
      </c>
      <c r="B2187" s="307"/>
      <c r="C2187" s="307"/>
      <c r="D2187" s="307" t="s">
        <v>16090</v>
      </c>
      <c r="E2187" s="307"/>
      <c r="F2187" s="307"/>
      <c r="G2187" s="91" t="s">
        <v>16090</v>
      </c>
      <c r="H2187" s="91" t="s">
        <v>16091</v>
      </c>
      <c r="I2187" s="91" t="s">
        <v>5831</v>
      </c>
      <c r="J2187" s="91" t="s">
        <v>16092</v>
      </c>
      <c r="K2187" s="91" t="s">
        <v>1926</v>
      </c>
      <c r="L2187" s="91" t="s">
        <v>16093</v>
      </c>
    </row>
    <row r="2188" spans="1:12" ht="12" customHeight="1" x14ac:dyDescent="0.3">
      <c r="A2188" s="307" t="s">
        <v>16094</v>
      </c>
      <c r="B2188" s="307"/>
      <c r="C2188" s="307"/>
      <c r="D2188" s="307" t="s">
        <v>16095</v>
      </c>
      <c r="E2188" s="307"/>
      <c r="F2188" s="307"/>
      <c r="G2188" s="91" t="s">
        <v>16096</v>
      </c>
      <c r="H2188" s="91" t="s">
        <v>16097</v>
      </c>
      <c r="I2188" s="91" t="s">
        <v>16098</v>
      </c>
      <c r="J2188" s="91" t="s">
        <v>16099</v>
      </c>
      <c r="K2188" s="91" t="s">
        <v>16100</v>
      </c>
      <c r="L2188" s="91" t="s">
        <v>16101</v>
      </c>
    </row>
    <row r="2189" spans="1:12" ht="12" customHeight="1" x14ac:dyDescent="0.3">
      <c r="A2189" s="307" t="s">
        <v>16102</v>
      </c>
      <c r="B2189" s="307"/>
      <c r="C2189" s="307"/>
      <c r="D2189" s="307" t="s">
        <v>4683</v>
      </c>
      <c r="E2189" s="307"/>
      <c r="F2189" s="307"/>
      <c r="G2189" s="91" t="s">
        <v>4683</v>
      </c>
      <c r="H2189" s="91" t="s">
        <v>4683</v>
      </c>
      <c r="I2189" s="91" t="s">
        <v>3795</v>
      </c>
      <c r="J2189" s="91" t="s">
        <v>12444</v>
      </c>
      <c r="K2189" s="91" t="s">
        <v>16103</v>
      </c>
      <c r="L2189" s="91" t="s">
        <v>16104</v>
      </c>
    </row>
    <row r="2190" spans="1:12" ht="12" customHeight="1" x14ac:dyDescent="0.3">
      <c r="A2190" s="307" t="s">
        <v>16105</v>
      </c>
      <c r="B2190" s="307"/>
      <c r="C2190" s="307"/>
      <c r="D2190" s="307" t="s">
        <v>1729</v>
      </c>
      <c r="E2190" s="307"/>
      <c r="F2190" s="307"/>
      <c r="G2190" s="91" t="s">
        <v>1729</v>
      </c>
      <c r="H2190" s="91" t="s">
        <v>16106</v>
      </c>
      <c r="I2190" s="91" t="s">
        <v>14354</v>
      </c>
      <c r="J2190" s="91" t="s">
        <v>16107</v>
      </c>
      <c r="K2190" s="91" t="s">
        <v>12751</v>
      </c>
      <c r="L2190" s="91" t="s">
        <v>16108</v>
      </c>
    </row>
    <row r="2191" spans="1:12" ht="12" customHeight="1" x14ac:dyDescent="0.3">
      <c r="A2191" s="307" t="s">
        <v>16109</v>
      </c>
      <c r="B2191" s="307"/>
      <c r="C2191" s="307"/>
      <c r="D2191" s="307" t="s">
        <v>16110</v>
      </c>
      <c r="E2191" s="307"/>
      <c r="F2191" s="307"/>
      <c r="G2191" s="91" t="s">
        <v>16110</v>
      </c>
      <c r="H2191" s="91" t="s">
        <v>16111</v>
      </c>
      <c r="I2191" s="91" t="s">
        <v>16112</v>
      </c>
      <c r="J2191" s="91" t="s">
        <v>16113</v>
      </c>
      <c r="K2191" s="91" t="s">
        <v>16114</v>
      </c>
      <c r="L2191" s="91" t="s">
        <v>14461</v>
      </c>
    </row>
    <row r="2192" spans="1:12" ht="12" customHeight="1" x14ac:dyDescent="0.3">
      <c r="A2192" s="307" t="s">
        <v>16115</v>
      </c>
      <c r="B2192" s="307"/>
      <c r="C2192" s="307"/>
      <c r="D2192" s="307" t="s">
        <v>16116</v>
      </c>
      <c r="E2192" s="307"/>
      <c r="F2192" s="307"/>
      <c r="G2192" s="91" t="s">
        <v>16117</v>
      </c>
      <c r="H2192" s="91" t="s">
        <v>16118</v>
      </c>
      <c r="I2192" s="91" t="s">
        <v>16119</v>
      </c>
      <c r="J2192" s="91" t="s">
        <v>16120</v>
      </c>
      <c r="K2192" s="91" t="s">
        <v>16121</v>
      </c>
      <c r="L2192" s="91" t="s">
        <v>16122</v>
      </c>
    </row>
    <row r="2193" spans="1:12" ht="12" customHeight="1" x14ac:dyDescent="0.3">
      <c r="A2193" s="307" t="s">
        <v>16123</v>
      </c>
      <c r="B2193" s="307"/>
      <c r="C2193" s="307"/>
      <c r="D2193" s="307" t="s">
        <v>16124</v>
      </c>
      <c r="E2193" s="307"/>
      <c r="F2193" s="307"/>
      <c r="G2193" s="91" t="s">
        <v>16124</v>
      </c>
      <c r="H2193" s="91" t="s">
        <v>15390</v>
      </c>
      <c r="I2193" s="91" t="s">
        <v>16125</v>
      </c>
      <c r="J2193" s="91" t="s">
        <v>16126</v>
      </c>
      <c r="K2193" s="91" t="s">
        <v>8543</v>
      </c>
      <c r="L2193" s="91" t="s">
        <v>16127</v>
      </c>
    </row>
    <row r="2194" spans="1:12" ht="12" customHeight="1" x14ac:dyDescent="0.3">
      <c r="A2194" s="307" t="s">
        <v>16128</v>
      </c>
      <c r="B2194" s="307"/>
      <c r="C2194" s="307"/>
      <c r="D2194" s="307" t="s">
        <v>16129</v>
      </c>
      <c r="E2194" s="307"/>
      <c r="F2194" s="307"/>
      <c r="G2194" s="91" t="s">
        <v>16130</v>
      </c>
      <c r="H2194" s="91" t="s">
        <v>16131</v>
      </c>
      <c r="I2194" s="91" t="s">
        <v>16132</v>
      </c>
      <c r="J2194" s="91" t="s">
        <v>16133</v>
      </c>
      <c r="K2194" s="91" t="s">
        <v>16134</v>
      </c>
      <c r="L2194" s="91" t="s">
        <v>16135</v>
      </c>
    </row>
    <row r="2195" spans="1:12" ht="12" customHeight="1" x14ac:dyDescent="0.3">
      <c r="A2195" s="307" t="s">
        <v>16136</v>
      </c>
      <c r="B2195" s="307"/>
      <c r="C2195" s="307"/>
      <c r="D2195" s="307" t="s">
        <v>16137</v>
      </c>
      <c r="E2195" s="307"/>
      <c r="F2195" s="307"/>
      <c r="G2195" s="91" t="s">
        <v>16137</v>
      </c>
      <c r="H2195" s="91" t="s">
        <v>16138</v>
      </c>
      <c r="I2195" s="91" t="s">
        <v>16139</v>
      </c>
      <c r="J2195" s="91" t="s">
        <v>6921</v>
      </c>
      <c r="K2195" s="91" t="s">
        <v>16140</v>
      </c>
      <c r="L2195" s="91" t="s">
        <v>16141</v>
      </c>
    </row>
    <row r="2196" spans="1:12" ht="12" customHeight="1" x14ac:dyDescent="0.3">
      <c r="A2196" s="307" t="s">
        <v>16142</v>
      </c>
      <c r="B2196" s="307"/>
      <c r="C2196" s="307"/>
      <c r="D2196" s="307" t="s">
        <v>16143</v>
      </c>
      <c r="E2196" s="307"/>
      <c r="F2196" s="307"/>
      <c r="G2196" s="91" t="s">
        <v>16144</v>
      </c>
      <c r="H2196" s="91" t="s">
        <v>16145</v>
      </c>
      <c r="I2196" s="91" t="s">
        <v>8572</v>
      </c>
      <c r="J2196" s="91" t="s">
        <v>16146</v>
      </c>
      <c r="K2196" s="91" t="s">
        <v>16147</v>
      </c>
      <c r="L2196" s="91" t="s">
        <v>5756</v>
      </c>
    </row>
    <row r="2197" spans="1:12" ht="12" customHeight="1" x14ac:dyDescent="0.3">
      <c r="A2197" s="307" t="s">
        <v>16148</v>
      </c>
      <c r="B2197" s="307"/>
      <c r="C2197" s="307"/>
      <c r="D2197" s="307" t="s">
        <v>16149</v>
      </c>
      <c r="E2197" s="307"/>
      <c r="F2197" s="307"/>
      <c r="G2197" s="91" t="s">
        <v>16149</v>
      </c>
      <c r="H2197" s="91" t="s">
        <v>16150</v>
      </c>
      <c r="I2197" s="91" t="s">
        <v>16151</v>
      </c>
      <c r="J2197" s="91" t="s">
        <v>16152</v>
      </c>
      <c r="K2197" s="91" t="s">
        <v>16153</v>
      </c>
      <c r="L2197" s="91" t="s">
        <v>16154</v>
      </c>
    </row>
    <row r="2198" spans="1:12" ht="12" customHeight="1" x14ac:dyDescent="0.3">
      <c r="A2198" s="307" t="s">
        <v>16155</v>
      </c>
      <c r="B2198" s="307"/>
      <c r="C2198" s="307"/>
      <c r="D2198" s="307" t="s">
        <v>16156</v>
      </c>
      <c r="E2198" s="307"/>
      <c r="F2198" s="307"/>
      <c r="G2198" s="91" t="s">
        <v>16156</v>
      </c>
      <c r="H2198" s="91" t="s">
        <v>16157</v>
      </c>
      <c r="I2198" s="91" t="s">
        <v>16158</v>
      </c>
      <c r="J2198" s="91" t="s">
        <v>16159</v>
      </c>
      <c r="K2198" s="91" t="s">
        <v>16160</v>
      </c>
      <c r="L2198" s="91" t="s">
        <v>16161</v>
      </c>
    </row>
    <row r="2199" spans="1:12" ht="12" customHeight="1" x14ac:dyDescent="0.3">
      <c r="A2199" s="307" t="s">
        <v>16162</v>
      </c>
      <c r="B2199" s="307"/>
      <c r="C2199" s="307"/>
      <c r="D2199" s="307" t="s">
        <v>16163</v>
      </c>
      <c r="E2199" s="307"/>
      <c r="F2199" s="307"/>
      <c r="G2199" s="91" t="s">
        <v>16163</v>
      </c>
      <c r="H2199" s="91" t="s">
        <v>16164</v>
      </c>
      <c r="I2199" s="91" t="s">
        <v>16165</v>
      </c>
      <c r="J2199" s="91" t="s">
        <v>16166</v>
      </c>
      <c r="K2199" s="91" t="s">
        <v>16167</v>
      </c>
      <c r="L2199" s="91" t="s">
        <v>16168</v>
      </c>
    </row>
    <row r="2200" spans="1:12" ht="12" customHeight="1" x14ac:dyDescent="0.3">
      <c r="A2200" s="307" t="s">
        <v>16169</v>
      </c>
      <c r="B2200" s="307"/>
      <c r="C2200" s="307"/>
      <c r="D2200" s="307" t="s">
        <v>16170</v>
      </c>
      <c r="E2200" s="307"/>
      <c r="F2200" s="307"/>
      <c r="G2200" s="91" t="s">
        <v>16170</v>
      </c>
      <c r="H2200" s="91" t="s">
        <v>16171</v>
      </c>
      <c r="I2200" s="91" t="s">
        <v>16172</v>
      </c>
      <c r="J2200" s="91" t="s">
        <v>16173</v>
      </c>
      <c r="K2200" s="91" t="s">
        <v>16174</v>
      </c>
      <c r="L2200" s="91" t="s">
        <v>16175</v>
      </c>
    </row>
    <row r="2201" spans="1:12" ht="12" customHeight="1" x14ac:dyDescent="0.3">
      <c r="A2201" s="307" t="s">
        <v>16176</v>
      </c>
      <c r="B2201" s="307"/>
      <c r="C2201" s="307"/>
      <c r="D2201" s="307" t="s">
        <v>16177</v>
      </c>
      <c r="E2201" s="307"/>
      <c r="F2201" s="307"/>
      <c r="G2201" s="91" t="s">
        <v>16177</v>
      </c>
      <c r="H2201" s="91" t="s">
        <v>16178</v>
      </c>
      <c r="I2201" s="91" t="s">
        <v>16179</v>
      </c>
      <c r="J2201" s="91" t="s">
        <v>2605</v>
      </c>
      <c r="K2201" s="91" t="s">
        <v>2605</v>
      </c>
      <c r="L2201" s="91" t="s">
        <v>4298</v>
      </c>
    </row>
    <row r="2202" spans="1:12" ht="12" customHeight="1" x14ac:dyDescent="0.3">
      <c r="A2202" s="307" t="s">
        <v>16180</v>
      </c>
      <c r="B2202" s="307"/>
      <c r="C2202" s="307"/>
      <c r="D2202" s="307" t="s">
        <v>16181</v>
      </c>
      <c r="E2202" s="307"/>
      <c r="F2202" s="307"/>
      <c r="G2202" s="91" t="s">
        <v>16181</v>
      </c>
      <c r="H2202" s="91" t="s">
        <v>16182</v>
      </c>
      <c r="I2202" s="91" t="s">
        <v>16183</v>
      </c>
      <c r="J2202" s="91" t="s">
        <v>11979</v>
      </c>
      <c r="K2202" s="91" t="s">
        <v>13537</v>
      </c>
      <c r="L2202" s="91" t="s">
        <v>16184</v>
      </c>
    </row>
    <row r="2203" spans="1:12" ht="12" customHeight="1" x14ac:dyDescent="0.3">
      <c r="A2203" s="307" t="s">
        <v>16185</v>
      </c>
      <c r="B2203" s="307"/>
      <c r="C2203" s="307"/>
      <c r="D2203" s="307" t="s">
        <v>16186</v>
      </c>
      <c r="E2203" s="307"/>
      <c r="F2203" s="307"/>
      <c r="G2203" s="91" t="s">
        <v>16187</v>
      </c>
      <c r="H2203" s="91" t="s">
        <v>16188</v>
      </c>
      <c r="I2203" s="91" t="s">
        <v>16189</v>
      </c>
      <c r="J2203" s="91" t="s">
        <v>16190</v>
      </c>
      <c r="K2203" s="91" t="s">
        <v>16191</v>
      </c>
      <c r="L2203" s="91" t="s">
        <v>16192</v>
      </c>
    </row>
    <row r="2204" spans="1:12" ht="12" customHeight="1" x14ac:dyDescent="0.3">
      <c r="A2204" s="307" t="s">
        <v>16193</v>
      </c>
      <c r="B2204" s="307"/>
      <c r="C2204" s="307"/>
      <c r="D2204" s="307" t="s">
        <v>16194</v>
      </c>
      <c r="E2204" s="307"/>
      <c r="F2204" s="307"/>
      <c r="G2204" s="91" t="s">
        <v>16194</v>
      </c>
      <c r="H2204" s="91" t="s">
        <v>16195</v>
      </c>
      <c r="I2204" s="91" t="s">
        <v>16196</v>
      </c>
      <c r="J2204" s="91" t="s">
        <v>16197</v>
      </c>
      <c r="K2204" s="91" t="s">
        <v>16198</v>
      </c>
      <c r="L2204" s="91" t="s">
        <v>16199</v>
      </c>
    </row>
    <row r="2205" spans="1:12" ht="12" customHeight="1" x14ac:dyDescent="0.3">
      <c r="A2205" s="307" t="s">
        <v>16200</v>
      </c>
      <c r="B2205" s="307"/>
      <c r="C2205" s="307"/>
      <c r="D2205" s="307" t="s">
        <v>16201</v>
      </c>
      <c r="E2205" s="307"/>
      <c r="F2205" s="307"/>
      <c r="G2205" s="91" t="s">
        <v>16202</v>
      </c>
      <c r="H2205" s="91" t="s">
        <v>16203</v>
      </c>
      <c r="I2205" s="91" t="s">
        <v>16204</v>
      </c>
      <c r="J2205" s="91" t="s">
        <v>16205</v>
      </c>
      <c r="K2205" s="91" t="s">
        <v>16206</v>
      </c>
      <c r="L2205" s="91" t="s">
        <v>16207</v>
      </c>
    </row>
    <row r="2206" spans="1:12" ht="12" customHeight="1" x14ac:dyDescent="0.3">
      <c r="A2206" s="307" t="s">
        <v>16208</v>
      </c>
      <c r="B2206" s="307"/>
      <c r="C2206" s="307"/>
      <c r="D2206" s="307" t="s">
        <v>16209</v>
      </c>
      <c r="E2206" s="307"/>
      <c r="F2206" s="307"/>
      <c r="G2206" s="91" t="s">
        <v>16209</v>
      </c>
      <c r="H2206" s="91" t="s">
        <v>16210</v>
      </c>
      <c r="I2206" s="91" t="s">
        <v>16211</v>
      </c>
      <c r="J2206" s="91" t="s">
        <v>16212</v>
      </c>
      <c r="K2206" s="91" t="s">
        <v>16213</v>
      </c>
      <c r="L2206" s="91" t="s">
        <v>16214</v>
      </c>
    </row>
    <row r="2207" spans="1:12" ht="12" customHeight="1" x14ac:dyDescent="0.3">
      <c r="A2207" s="307" t="s">
        <v>16215</v>
      </c>
      <c r="B2207" s="307"/>
      <c r="C2207" s="307"/>
      <c r="D2207" s="307" t="s">
        <v>16216</v>
      </c>
      <c r="E2207" s="307"/>
      <c r="F2207" s="307"/>
      <c r="G2207" s="91" t="s">
        <v>16216</v>
      </c>
      <c r="H2207" s="91" t="s">
        <v>16217</v>
      </c>
      <c r="I2207" s="91" t="s">
        <v>16218</v>
      </c>
      <c r="J2207" s="91" t="s">
        <v>16219</v>
      </c>
      <c r="K2207" s="91" t="s">
        <v>16220</v>
      </c>
      <c r="L2207" s="91" t="s">
        <v>2163</v>
      </c>
    </row>
    <row r="2208" spans="1:12" ht="12" customHeight="1" x14ac:dyDescent="0.3">
      <c r="A2208" s="307" t="s">
        <v>16221</v>
      </c>
      <c r="B2208" s="307"/>
      <c r="C2208" s="307"/>
      <c r="D2208" s="307" t="s">
        <v>7420</v>
      </c>
      <c r="E2208" s="307"/>
      <c r="F2208" s="307"/>
      <c r="G2208" s="91" t="s">
        <v>7420</v>
      </c>
      <c r="H2208" s="91" t="s">
        <v>16222</v>
      </c>
      <c r="I2208" s="91" t="s">
        <v>16223</v>
      </c>
      <c r="J2208" s="91" t="s">
        <v>16224</v>
      </c>
      <c r="K2208" s="91" t="s">
        <v>16225</v>
      </c>
      <c r="L2208" s="91" t="s">
        <v>11752</v>
      </c>
    </row>
    <row r="2209" spans="1:12" ht="12" customHeight="1" x14ac:dyDescent="0.3">
      <c r="A2209" s="307" t="s">
        <v>16226</v>
      </c>
      <c r="B2209" s="307"/>
      <c r="C2209" s="307"/>
      <c r="D2209" s="307" t="s">
        <v>16227</v>
      </c>
      <c r="E2209" s="307"/>
      <c r="F2209" s="307"/>
      <c r="G2209" s="91" t="s">
        <v>16228</v>
      </c>
      <c r="H2209" s="91" t="s">
        <v>16229</v>
      </c>
      <c r="I2209" s="91" t="s">
        <v>16230</v>
      </c>
      <c r="J2209" s="91" t="s">
        <v>16231</v>
      </c>
      <c r="K2209" s="91" t="s">
        <v>16232</v>
      </c>
      <c r="L2209" s="91" t="s">
        <v>16233</v>
      </c>
    </row>
    <row r="2210" spans="1:12" ht="12" customHeight="1" x14ac:dyDescent="0.3">
      <c r="A2210" s="307" t="s">
        <v>16234</v>
      </c>
      <c r="B2210" s="307"/>
      <c r="C2210" s="307"/>
      <c r="D2210" s="307" t="s">
        <v>16235</v>
      </c>
      <c r="E2210" s="307"/>
      <c r="F2210" s="307"/>
      <c r="G2210" s="91" t="s">
        <v>16236</v>
      </c>
      <c r="H2210" s="91" t="s">
        <v>16237</v>
      </c>
      <c r="I2210" s="91" t="s">
        <v>16238</v>
      </c>
      <c r="J2210" s="91" t="s">
        <v>16239</v>
      </c>
      <c r="K2210" s="91" t="s">
        <v>16240</v>
      </c>
      <c r="L2210" s="91" t="s">
        <v>16241</v>
      </c>
    </row>
    <row r="2211" spans="1:12" ht="12" customHeight="1" x14ac:dyDescent="0.3">
      <c r="A2211" s="307" t="s">
        <v>16242</v>
      </c>
      <c r="B2211" s="307"/>
      <c r="C2211" s="307"/>
      <c r="D2211" s="307" t="s">
        <v>16243</v>
      </c>
      <c r="E2211" s="307"/>
      <c r="F2211" s="307"/>
      <c r="G2211" s="91" t="s">
        <v>16244</v>
      </c>
      <c r="H2211" s="91" t="s">
        <v>16245</v>
      </c>
      <c r="I2211" s="91" t="s">
        <v>16246</v>
      </c>
      <c r="J2211" s="91" t="s">
        <v>16247</v>
      </c>
      <c r="K2211" s="91" t="s">
        <v>16248</v>
      </c>
      <c r="L2211" s="91" t="s">
        <v>16249</v>
      </c>
    </row>
    <row r="2212" spans="1:12" ht="12" customHeight="1" x14ac:dyDescent="0.3">
      <c r="A2212" s="307" t="s">
        <v>16250</v>
      </c>
      <c r="B2212" s="307"/>
      <c r="C2212" s="307"/>
      <c r="D2212" s="307" t="s">
        <v>16251</v>
      </c>
      <c r="E2212" s="307"/>
      <c r="F2212" s="307"/>
      <c r="G2212" s="91" t="s">
        <v>16251</v>
      </c>
      <c r="H2212" s="91" t="s">
        <v>16252</v>
      </c>
      <c r="I2212" s="91" t="s">
        <v>16253</v>
      </c>
      <c r="J2212" s="91" t="s">
        <v>16254</v>
      </c>
      <c r="K2212" s="91" t="s">
        <v>9062</v>
      </c>
      <c r="L2212" s="91" t="s">
        <v>16255</v>
      </c>
    </row>
    <row r="2213" spans="1:12" ht="12" customHeight="1" x14ac:dyDescent="0.3">
      <c r="A2213" s="307" t="s">
        <v>16256</v>
      </c>
      <c r="B2213" s="307"/>
      <c r="C2213" s="307"/>
      <c r="D2213" s="307" t="s">
        <v>16257</v>
      </c>
      <c r="E2213" s="307"/>
      <c r="F2213" s="307"/>
      <c r="G2213" s="91" t="s">
        <v>16257</v>
      </c>
      <c r="H2213" s="91" t="s">
        <v>16258</v>
      </c>
      <c r="I2213" s="91" t="s">
        <v>16259</v>
      </c>
      <c r="J2213" s="91" t="s">
        <v>16260</v>
      </c>
      <c r="K2213" s="91" t="s">
        <v>16261</v>
      </c>
      <c r="L2213" s="91" t="s">
        <v>16262</v>
      </c>
    </row>
    <row r="2214" spans="1:12" ht="12" customHeight="1" x14ac:dyDescent="0.3">
      <c r="A2214" s="307" t="s">
        <v>16263</v>
      </c>
      <c r="B2214" s="307"/>
      <c r="C2214" s="307"/>
      <c r="D2214" s="307" t="s">
        <v>16264</v>
      </c>
      <c r="E2214" s="307"/>
      <c r="F2214" s="307"/>
      <c r="G2214" s="91" t="s">
        <v>16264</v>
      </c>
      <c r="H2214" s="91" t="s">
        <v>16265</v>
      </c>
      <c r="I2214" s="91" t="s">
        <v>6379</v>
      </c>
      <c r="J2214" s="91" t="s">
        <v>16266</v>
      </c>
      <c r="K2214" s="91" t="s">
        <v>16267</v>
      </c>
      <c r="L2214" s="91" t="s">
        <v>16268</v>
      </c>
    </row>
    <row r="2215" spans="1:12" ht="12" customHeight="1" x14ac:dyDescent="0.3">
      <c r="A2215" s="307" t="s">
        <v>16269</v>
      </c>
      <c r="B2215" s="307"/>
      <c r="C2215" s="307"/>
      <c r="D2215" s="307" t="s">
        <v>16270</v>
      </c>
      <c r="E2215" s="307"/>
      <c r="F2215" s="307"/>
      <c r="G2215" s="91" t="s">
        <v>16271</v>
      </c>
      <c r="H2215" s="91" t="s">
        <v>16272</v>
      </c>
      <c r="I2215" s="91" t="s">
        <v>16273</v>
      </c>
      <c r="J2215" s="91" t="s">
        <v>16274</v>
      </c>
      <c r="K2215" s="91" t="s">
        <v>12435</v>
      </c>
      <c r="L2215" s="91" t="s">
        <v>10870</v>
      </c>
    </row>
    <row r="2216" spans="1:12" ht="12" customHeight="1" x14ac:dyDescent="0.3">
      <c r="A2216" s="307" t="s">
        <v>16275</v>
      </c>
      <c r="B2216" s="307"/>
      <c r="C2216" s="307"/>
      <c r="D2216" s="307" t="s">
        <v>16276</v>
      </c>
      <c r="E2216" s="307"/>
      <c r="F2216" s="307"/>
      <c r="G2216" s="91" t="s">
        <v>16277</v>
      </c>
      <c r="H2216" s="91" t="s">
        <v>16278</v>
      </c>
      <c r="I2216" s="91" t="s">
        <v>16279</v>
      </c>
      <c r="J2216" s="91" t="s">
        <v>16280</v>
      </c>
      <c r="K2216" s="91" t="s">
        <v>16281</v>
      </c>
      <c r="L2216" s="91" t="s">
        <v>16282</v>
      </c>
    </row>
    <row r="2217" spans="1:12" ht="12" customHeight="1" x14ac:dyDescent="0.3">
      <c r="A2217" s="307" t="s">
        <v>16283</v>
      </c>
      <c r="B2217" s="307"/>
      <c r="C2217" s="307"/>
      <c r="D2217" s="307" t="s">
        <v>16284</v>
      </c>
      <c r="E2217" s="307"/>
      <c r="F2217" s="307"/>
      <c r="G2217" s="91" t="s">
        <v>16284</v>
      </c>
      <c r="H2217" s="91" t="s">
        <v>16285</v>
      </c>
      <c r="I2217" s="91" t="s">
        <v>16286</v>
      </c>
      <c r="J2217" s="91" t="s">
        <v>16287</v>
      </c>
      <c r="K2217" s="91" t="s">
        <v>16288</v>
      </c>
      <c r="L2217" s="91" t="s">
        <v>16289</v>
      </c>
    </row>
    <row r="2218" spans="1:12" ht="12" customHeight="1" x14ac:dyDescent="0.3">
      <c r="A2218" s="307" t="s">
        <v>16290</v>
      </c>
      <c r="B2218" s="307"/>
      <c r="C2218" s="307"/>
      <c r="D2218" s="307" t="s">
        <v>16291</v>
      </c>
      <c r="E2218" s="307"/>
      <c r="F2218" s="307"/>
      <c r="G2218" s="91" t="s">
        <v>16292</v>
      </c>
      <c r="H2218" s="91" t="s">
        <v>16293</v>
      </c>
      <c r="I2218" s="91" t="s">
        <v>16294</v>
      </c>
      <c r="J2218" s="91" t="s">
        <v>16295</v>
      </c>
      <c r="K2218" s="91" t="s">
        <v>8584</v>
      </c>
      <c r="L2218" s="91" t="s">
        <v>16296</v>
      </c>
    </row>
    <row r="2219" spans="1:12" ht="12" customHeight="1" x14ac:dyDescent="0.3">
      <c r="A2219" s="307" t="s">
        <v>16297</v>
      </c>
      <c r="B2219" s="307"/>
      <c r="C2219" s="307"/>
      <c r="D2219" s="307" t="s">
        <v>16298</v>
      </c>
      <c r="E2219" s="307"/>
      <c r="F2219" s="307"/>
      <c r="G2219" s="91" t="s">
        <v>16299</v>
      </c>
      <c r="H2219" s="91" t="s">
        <v>16300</v>
      </c>
      <c r="I2219" s="91" t="s">
        <v>16301</v>
      </c>
      <c r="J2219" s="91" t="s">
        <v>16302</v>
      </c>
      <c r="K2219" s="91" t="s">
        <v>13825</v>
      </c>
      <c r="L2219" s="91" t="s">
        <v>16303</v>
      </c>
    </row>
    <row r="2220" spans="1:12" ht="12" customHeight="1" x14ac:dyDescent="0.3">
      <c r="A2220" s="307" t="s">
        <v>16304</v>
      </c>
      <c r="B2220" s="307"/>
      <c r="C2220" s="307"/>
      <c r="D2220" s="307" t="s">
        <v>16305</v>
      </c>
      <c r="E2220" s="307"/>
      <c r="F2220" s="307"/>
      <c r="G2220" s="91" t="s">
        <v>16305</v>
      </c>
      <c r="H2220" s="91" t="s">
        <v>16306</v>
      </c>
      <c r="I2220" s="91" t="s">
        <v>16307</v>
      </c>
      <c r="J2220" s="91" t="s">
        <v>16308</v>
      </c>
      <c r="K2220" s="91" t="s">
        <v>16309</v>
      </c>
      <c r="L2220" s="91" t="s">
        <v>16310</v>
      </c>
    </row>
    <row r="2221" spans="1:12" ht="12" customHeight="1" x14ac:dyDescent="0.3">
      <c r="A2221" s="307" t="s">
        <v>16311</v>
      </c>
      <c r="B2221" s="307"/>
      <c r="C2221" s="307"/>
      <c r="D2221" s="307" t="s">
        <v>16312</v>
      </c>
      <c r="E2221" s="307"/>
      <c r="F2221" s="307"/>
      <c r="G2221" s="91" t="s">
        <v>16312</v>
      </c>
      <c r="H2221" s="91" t="s">
        <v>16313</v>
      </c>
      <c r="I2221" s="91" t="s">
        <v>16314</v>
      </c>
      <c r="J2221" s="91" t="s">
        <v>16315</v>
      </c>
      <c r="K2221" s="91" t="s">
        <v>16316</v>
      </c>
      <c r="L2221" s="91" t="s">
        <v>16317</v>
      </c>
    </row>
    <row r="2222" spans="1:12" ht="12" customHeight="1" x14ac:dyDescent="0.3">
      <c r="A2222" s="307" t="s">
        <v>16318</v>
      </c>
      <c r="B2222" s="307"/>
      <c r="C2222" s="307"/>
      <c r="D2222" s="307" t="s">
        <v>9243</v>
      </c>
      <c r="E2222" s="307"/>
      <c r="F2222" s="307"/>
      <c r="G2222" s="91" t="s">
        <v>9243</v>
      </c>
      <c r="H2222" s="91" t="s">
        <v>9243</v>
      </c>
      <c r="I2222" s="91" t="s">
        <v>16319</v>
      </c>
      <c r="J2222" s="91" t="s">
        <v>16320</v>
      </c>
      <c r="K2222" s="91" t="s">
        <v>16321</v>
      </c>
      <c r="L2222" s="91" t="s">
        <v>16322</v>
      </c>
    </row>
    <row r="2223" spans="1:12" ht="12" customHeight="1" x14ac:dyDescent="0.3">
      <c r="A2223" s="307" t="s">
        <v>16323</v>
      </c>
      <c r="B2223" s="307"/>
      <c r="C2223" s="307"/>
      <c r="D2223" s="307" t="s">
        <v>16324</v>
      </c>
      <c r="E2223" s="307"/>
      <c r="F2223" s="307"/>
      <c r="G2223" s="91" t="s">
        <v>16324</v>
      </c>
      <c r="H2223" s="91" t="s">
        <v>16325</v>
      </c>
      <c r="I2223" s="91" t="s">
        <v>16326</v>
      </c>
      <c r="J2223" s="91" t="s">
        <v>16327</v>
      </c>
      <c r="K2223" s="91" t="s">
        <v>16328</v>
      </c>
      <c r="L2223" s="91" t="s">
        <v>16329</v>
      </c>
    </row>
    <row r="2224" spans="1:12" ht="12" customHeight="1" x14ac:dyDescent="0.3">
      <c r="A2224" s="307" t="s">
        <v>16330</v>
      </c>
      <c r="B2224" s="307"/>
      <c r="C2224" s="307"/>
      <c r="D2224" s="307" t="s">
        <v>16331</v>
      </c>
      <c r="E2224" s="307"/>
      <c r="F2224" s="307"/>
      <c r="G2224" s="91" t="s">
        <v>16331</v>
      </c>
      <c r="H2224" s="91" t="s">
        <v>16332</v>
      </c>
      <c r="I2224" s="91" t="s">
        <v>16333</v>
      </c>
      <c r="J2224" s="91" t="s">
        <v>16334</v>
      </c>
      <c r="K2224" s="91" t="s">
        <v>16335</v>
      </c>
      <c r="L2224" s="91" t="s">
        <v>16336</v>
      </c>
    </row>
    <row r="2225" spans="1:12" ht="12" customHeight="1" x14ac:dyDescent="0.3">
      <c r="A2225" s="307" t="s">
        <v>16337</v>
      </c>
      <c r="B2225" s="307"/>
      <c r="C2225" s="307"/>
      <c r="D2225" s="307" t="s">
        <v>3195</v>
      </c>
      <c r="E2225" s="307"/>
      <c r="F2225" s="307"/>
      <c r="G2225" s="91" t="s">
        <v>3195</v>
      </c>
      <c r="H2225" s="91" t="s">
        <v>16338</v>
      </c>
      <c r="I2225" s="91" t="s">
        <v>16339</v>
      </c>
      <c r="J2225" s="91" t="s">
        <v>12788</v>
      </c>
      <c r="K2225" s="91" t="s">
        <v>16340</v>
      </c>
      <c r="L2225" s="91" t="s">
        <v>15028</v>
      </c>
    </row>
    <row r="2226" spans="1:12" ht="12" customHeight="1" x14ac:dyDescent="0.3">
      <c r="A2226" s="307" t="s">
        <v>16341</v>
      </c>
      <c r="B2226" s="307"/>
      <c r="C2226" s="307"/>
      <c r="D2226" s="307" t="s">
        <v>16342</v>
      </c>
      <c r="E2226" s="307"/>
      <c r="F2226" s="307"/>
      <c r="G2226" s="91" t="s">
        <v>16342</v>
      </c>
      <c r="H2226" s="91" t="s">
        <v>16343</v>
      </c>
      <c r="I2226" s="91" t="s">
        <v>16344</v>
      </c>
      <c r="J2226" s="91" t="s">
        <v>16345</v>
      </c>
      <c r="K2226" s="91" t="s">
        <v>13018</v>
      </c>
      <c r="L2226" s="91" t="s">
        <v>13053</v>
      </c>
    </row>
    <row r="2227" spans="1:12" ht="12" customHeight="1" x14ac:dyDescent="0.3">
      <c r="A2227" s="307" t="s">
        <v>16346</v>
      </c>
      <c r="B2227" s="307"/>
      <c r="C2227" s="307"/>
      <c r="D2227" s="307" t="s">
        <v>16347</v>
      </c>
      <c r="E2227" s="307"/>
      <c r="F2227" s="307"/>
      <c r="G2227" s="91" t="s">
        <v>16347</v>
      </c>
      <c r="H2227" s="91" t="s">
        <v>16348</v>
      </c>
      <c r="I2227" s="91" t="s">
        <v>16349</v>
      </c>
      <c r="J2227" s="91" t="s">
        <v>16350</v>
      </c>
      <c r="K2227" s="91" t="s">
        <v>16351</v>
      </c>
      <c r="L2227" s="91" t="s">
        <v>16352</v>
      </c>
    </row>
    <row r="2228" spans="1:12" ht="12" customHeight="1" x14ac:dyDescent="0.3">
      <c r="A2228" s="307" t="s">
        <v>16353</v>
      </c>
      <c r="B2228" s="307"/>
      <c r="C2228" s="307"/>
      <c r="D2228" s="307" t="s">
        <v>16354</v>
      </c>
      <c r="E2228" s="307"/>
      <c r="F2228" s="307"/>
      <c r="G2228" s="91" t="s">
        <v>16354</v>
      </c>
      <c r="H2228" s="91" t="s">
        <v>16355</v>
      </c>
      <c r="I2228" s="91" t="s">
        <v>16356</v>
      </c>
      <c r="J2228" s="91" t="s">
        <v>16357</v>
      </c>
      <c r="K2228" s="91" t="s">
        <v>9357</v>
      </c>
      <c r="L2228" s="91" t="s">
        <v>16358</v>
      </c>
    </row>
    <row r="2229" spans="1:12" ht="12" customHeight="1" x14ac:dyDescent="0.3">
      <c r="A2229" s="307" t="s">
        <v>16359</v>
      </c>
      <c r="B2229" s="307"/>
      <c r="C2229" s="307"/>
      <c r="D2229" s="307" t="s">
        <v>16360</v>
      </c>
      <c r="E2229" s="307"/>
      <c r="F2229" s="307"/>
      <c r="G2229" s="91" t="s">
        <v>16360</v>
      </c>
      <c r="H2229" s="91" t="s">
        <v>16361</v>
      </c>
      <c r="I2229" s="91" t="s">
        <v>16362</v>
      </c>
      <c r="J2229" s="91" t="s">
        <v>16363</v>
      </c>
      <c r="K2229" s="91" t="s">
        <v>16364</v>
      </c>
      <c r="L2229" s="91" t="s">
        <v>16365</v>
      </c>
    </row>
    <row r="2230" spans="1:12" ht="12" customHeight="1" x14ac:dyDescent="0.3">
      <c r="A2230" s="307" t="s">
        <v>16366</v>
      </c>
      <c r="B2230" s="307"/>
      <c r="C2230" s="307"/>
      <c r="D2230" s="307" t="s">
        <v>11356</v>
      </c>
      <c r="E2230" s="307"/>
      <c r="F2230" s="307"/>
      <c r="G2230" s="91" t="s">
        <v>11356</v>
      </c>
      <c r="H2230" s="91" t="s">
        <v>16367</v>
      </c>
      <c r="I2230" s="91" t="s">
        <v>16368</v>
      </c>
      <c r="J2230" s="91" t="s">
        <v>16369</v>
      </c>
      <c r="K2230" s="91" t="s">
        <v>16370</v>
      </c>
      <c r="L2230" s="91" t="s">
        <v>16371</v>
      </c>
    </row>
    <row r="2231" spans="1:12" ht="12" customHeight="1" x14ac:dyDescent="0.3">
      <c r="A2231" s="307" t="s">
        <v>16372</v>
      </c>
      <c r="B2231" s="307"/>
      <c r="C2231" s="307"/>
      <c r="D2231" s="307" t="s">
        <v>16373</v>
      </c>
      <c r="E2231" s="307"/>
      <c r="F2231" s="307"/>
      <c r="G2231" s="91" t="s">
        <v>16373</v>
      </c>
      <c r="H2231" s="91" t="s">
        <v>16374</v>
      </c>
      <c r="I2231" s="91" t="s">
        <v>16375</v>
      </c>
      <c r="J2231" s="91" t="s">
        <v>1644</v>
      </c>
      <c r="K2231" s="91" t="s">
        <v>16376</v>
      </c>
      <c r="L2231" s="91" t="s">
        <v>16377</v>
      </c>
    </row>
    <row r="2232" spans="1:12" ht="12" customHeight="1" x14ac:dyDescent="0.3">
      <c r="A2232" s="307" t="s">
        <v>16378</v>
      </c>
      <c r="B2232" s="307"/>
      <c r="C2232" s="307"/>
      <c r="D2232" s="307" t="s">
        <v>16379</v>
      </c>
      <c r="E2232" s="307"/>
      <c r="F2232" s="307"/>
      <c r="G2232" s="91" t="s">
        <v>16379</v>
      </c>
      <c r="H2232" s="91" t="s">
        <v>13616</v>
      </c>
      <c r="I2232" s="91" t="s">
        <v>16380</v>
      </c>
      <c r="J2232" s="91" t="s">
        <v>16381</v>
      </c>
      <c r="K2232" s="91" t="s">
        <v>16382</v>
      </c>
      <c r="L2232" s="91" t="s">
        <v>16383</v>
      </c>
    </row>
    <row r="2233" spans="1:12" ht="12" customHeight="1" x14ac:dyDescent="0.3">
      <c r="A2233" s="307" t="s">
        <v>16384</v>
      </c>
      <c r="B2233" s="307"/>
      <c r="C2233" s="307"/>
      <c r="D2233" s="307" t="s">
        <v>7944</v>
      </c>
      <c r="E2233" s="307"/>
      <c r="F2233" s="307"/>
      <c r="G2233" s="91" t="s">
        <v>7944</v>
      </c>
      <c r="H2233" s="91" t="s">
        <v>7648</v>
      </c>
      <c r="I2233" s="91" t="s">
        <v>2296</v>
      </c>
      <c r="J2233" s="91" t="s">
        <v>16385</v>
      </c>
      <c r="K2233" s="91" t="s">
        <v>7946</v>
      </c>
      <c r="L2233" s="91" t="s">
        <v>16386</v>
      </c>
    </row>
    <row r="2234" spans="1:12" ht="12" customHeight="1" x14ac:dyDescent="0.3">
      <c r="A2234" s="307" t="s">
        <v>16387</v>
      </c>
      <c r="B2234" s="307"/>
      <c r="C2234" s="307"/>
      <c r="D2234" s="307" t="s">
        <v>16388</v>
      </c>
      <c r="E2234" s="307"/>
      <c r="F2234" s="307"/>
      <c r="G2234" s="91" t="s">
        <v>16388</v>
      </c>
      <c r="H2234" s="91" t="s">
        <v>16389</v>
      </c>
      <c r="I2234" s="91" t="s">
        <v>16390</v>
      </c>
      <c r="J2234" s="91" t="s">
        <v>16391</v>
      </c>
      <c r="K2234" s="91" t="s">
        <v>16392</v>
      </c>
      <c r="L2234" s="91" t="s">
        <v>16393</v>
      </c>
    </row>
    <row r="2235" spans="1:12" ht="12" customHeight="1" x14ac:dyDescent="0.3">
      <c r="A2235" s="307" t="s">
        <v>16394</v>
      </c>
      <c r="B2235" s="307"/>
      <c r="C2235" s="307"/>
      <c r="D2235" s="307" t="s">
        <v>16395</v>
      </c>
      <c r="E2235" s="307"/>
      <c r="F2235" s="307"/>
      <c r="G2235" s="91" t="s">
        <v>16396</v>
      </c>
      <c r="H2235" s="91" t="s">
        <v>16397</v>
      </c>
      <c r="I2235" s="91" t="s">
        <v>16398</v>
      </c>
      <c r="J2235" s="91" t="s">
        <v>16399</v>
      </c>
      <c r="K2235" s="91" t="s">
        <v>16400</v>
      </c>
      <c r="L2235" s="91" t="s">
        <v>16401</v>
      </c>
    </row>
    <row r="2236" spans="1:12" ht="12" customHeight="1" x14ac:dyDescent="0.3">
      <c r="A2236" s="307" t="s">
        <v>16402</v>
      </c>
      <c r="B2236" s="307"/>
      <c r="C2236" s="307"/>
      <c r="D2236" s="307" t="s">
        <v>16403</v>
      </c>
      <c r="E2236" s="307"/>
      <c r="F2236" s="307"/>
      <c r="G2236" s="91" t="s">
        <v>16403</v>
      </c>
      <c r="H2236" s="91" t="s">
        <v>16404</v>
      </c>
      <c r="I2236" s="91" t="s">
        <v>16405</v>
      </c>
      <c r="J2236" s="91" t="s">
        <v>16406</v>
      </c>
      <c r="K2236" s="91" t="s">
        <v>16407</v>
      </c>
      <c r="L2236" s="91" t="s">
        <v>16408</v>
      </c>
    </row>
    <row r="2237" spans="1:12" ht="12" customHeight="1" x14ac:dyDescent="0.3">
      <c r="A2237" s="307" t="s">
        <v>16409</v>
      </c>
      <c r="B2237" s="307"/>
      <c r="C2237" s="307"/>
      <c r="D2237" s="307" t="s">
        <v>16410</v>
      </c>
      <c r="E2237" s="307"/>
      <c r="F2237" s="307"/>
      <c r="G2237" s="91" t="s">
        <v>16411</v>
      </c>
      <c r="H2237" s="91" t="s">
        <v>16412</v>
      </c>
      <c r="I2237" s="91" t="s">
        <v>10039</v>
      </c>
      <c r="J2237" s="91" t="s">
        <v>16413</v>
      </c>
      <c r="K2237" s="91" t="s">
        <v>16414</v>
      </c>
      <c r="L2237" s="91" t="s">
        <v>16415</v>
      </c>
    </row>
    <row r="2238" spans="1:12" ht="12" customHeight="1" x14ac:dyDescent="0.3">
      <c r="A2238" s="307" t="s">
        <v>16416</v>
      </c>
      <c r="B2238" s="307"/>
      <c r="C2238" s="307"/>
      <c r="D2238" s="307" t="s">
        <v>16417</v>
      </c>
      <c r="E2238" s="307"/>
      <c r="F2238" s="307"/>
      <c r="G2238" s="91" t="s">
        <v>16417</v>
      </c>
      <c r="H2238" s="91" t="s">
        <v>16418</v>
      </c>
      <c r="I2238" s="91" t="s">
        <v>16419</v>
      </c>
      <c r="J2238" s="91" t="s">
        <v>16420</v>
      </c>
      <c r="K2238" s="91" t="s">
        <v>16421</v>
      </c>
      <c r="L2238" s="91" t="s">
        <v>16422</v>
      </c>
    </row>
    <row r="2239" spans="1:12" ht="12" customHeight="1" x14ac:dyDescent="0.3">
      <c r="A2239" s="307" t="s">
        <v>16423</v>
      </c>
      <c r="B2239" s="307"/>
      <c r="C2239" s="307"/>
      <c r="D2239" s="307" t="s">
        <v>16424</v>
      </c>
      <c r="E2239" s="307"/>
      <c r="F2239" s="307"/>
      <c r="G2239" s="91" t="s">
        <v>16424</v>
      </c>
      <c r="H2239" s="91" t="s">
        <v>16425</v>
      </c>
      <c r="I2239" s="91" t="s">
        <v>2196</v>
      </c>
      <c r="J2239" s="91" t="s">
        <v>16426</v>
      </c>
      <c r="K2239" s="91" t="s">
        <v>2544</v>
      </c>
      <c r="L2239" s="91" t="s">
        <v>12557</v>
      </c>
    </row>
    <row r="2240" spans="1:12" ht="12" customHeight="1" x14ac:dyDescent="0.3">
      <c r="A2240" s="307" t="s">
        <v>16427</v>
      </c>
      <c r="B2240" s="307"/>
      <c r="C2240" s="307"/>
      <c r="D2240" s="307" t="s">
        <v>16428</v>
      </c>
      <c r="E2240" s="307"/>
      <c r="F2240" s="307"/>
      <c r="G2240" s="91" t="s">
        <v>16429</v>
      </c>
      <c r="H2240" s="91" t="s">
        <v>16430</v>
      </c>
      <c r="I2240" s="91" t="s">
        <v>16431</v>
      </c>
      <c r="J2240" s="91" t="s">
        <v>16432</v>
      </c>
      <c r="K2240" s="91" t="s">
        <v>16433</v>
      </c>
      <c r="L2240" s="91" t="s">
        <v>16434</v>
      </c>
    </row>
    <row r="2241" spans="1:12" ht="12" customHeight="1" x14ac:dyDescent="0.3">
      <c r="A2241" s="307" t="s">
        <v>16435</v>
      </c>
      <c r="B2241" s="307"/>
      <c r="C2241" s="307"/>
      <c r="D2241" s="307" t="s">
        <v>16436</v>
      </c>
      <c r="E2241" s="307"/>
      <c r="F2241" s="307"/>
      <c r="G2241" s="91" t="s">
        <v>16436</v>
      </c>
      <c r="H2241" s="91" t="s">
        <v>16437</v>
      </c>
      <c r="I2241" s="91" t="s">
        <v>16438</v>
      </c>
      <c r="J2241" s="91" t="s">
        <v>16439</v>
      </c>
      <c r="K2241" s="91" t="s">
        <v>16440</v>
      </c>
      <c r="L2241" s="91" t="s">
        <v>16441</v>
      </c>
    </row>
    <row r="2242" spans="1:12" ht="12" customHeight="1" x14ac:dyDescent="0.3">
      <c r="A2242" s="307" t="s">
        <v>16442</v>
      </c>
      <c r="B2242" s="307"/>
      <c r="C2242" s="307"/>
      <c r="D2242" s="307" t="s">
        <v>16443</v>
      </c>
      <c r="E2242" s="307"/>
      <c r="F2242" s="307"/>
      <c r="G2242" s="91" t="s">
        <v>16443</v>
      </c>
      <c r="H2242" s="91" t="s">
        <v>16444</v>
      </c>
      <c r="I2242" s="91" t="s">
        <v>16445</v>
      </c>
      <c r="J2242" s="91" t="s">
        <v>16445</v>
      </c>
      <c r="K2242" s="91" t="s">
        <v>16446</v>
      </c>
      <c r="L2242" s="91" t="s">
        <v>16447</v>
      </c>
    </row>
    <row r="2243" spans="1:12" ht="12" customHeight="1" x14ac:dyDescent="0.3">
      <c r="A2243" s="307" t="s">
        <v>16448</v>
      </c>
      <c r="B2243" s="307"/>
      <c r="C2243" s="307"/>
      <c r="D2243" s="307" t="s">
        <v>16449</v>
      </c>
      <c r="E2243" s="307"/>
      <c r="F2243" s="307"/>
      <c r="G2243" s="91" t="s">
        <v>16449</v>
      </c>
      <c r="H2243" s="91" t="s">
        <v>16450</v>
      </c>
      <c r="I2243" s="91" t="s">
        <v>16451</v>
      </c>
      <c r="J2243" s="91" t="s">
        <v>16452</v>
      </c>
      <c r="K2243" s="91" t="s">
        <v>16453</v>
      </c>
      <c r="L2243" s="91" t="s">
        <v>16454</v>
      </c>
    </row>
    <row r="2244" spans="1:12" ht="12" customHeight="1" x14ac:dyDescent="0.3">
      <c r="A2244" s="307" t="s">
        <v>16455</v>
      </c>
      <c r="B2244" s="307"/>
      <c r="C2244" s="307"/>
      <c r="D2244" s="307" t="s">
        <v>16456</v>
      </c>
      <c r="E2244" s="307"/>
      <c r="F2244" s="307"/>
      <c r="G2244" s="91" t="s">
        <v>16456</v>
      </c>
      <c r="H2244" s="91" t="s">
        <v>16457</v>
      </c>
      <c r="I2244" s="91" t="s">
        <v>16458</v>
      </c>
      <c r="J2244" s="91" t="s">
        <v>16459</v>
      </c>
      <c r="K2244" s="91" t="s">
        <v>16460</v>
      </c>
      <c r="L2244" s="91" t="s">
        <v>16461</v>
      </c>
    </row>
    <row r="2245" spans="1:12" ht="12" customHeight="1" x14ac:dyDescent="0.3">
      <c r="A2245" s="307" t="s">
        <v>16462</v>
      </c>
      <c r="B2245" s="307"/>
      <c r="C2245" s="307"/>
      <c r="D2245" s="307" t="s">
        <v>12249</v>
      </c>
      <c r="E2245" s="307"/>
      <c r="F2245" s="307"/>
      <c r="G2245" s="91" t="s">
        <v>16463</v>
      </c>
      <c r="H2245" s="91" t="s">
        <v>2521</v>
      </c>
      <c r="I2245" s="91" t="s">
        <v>16464</v>
      </c>
      <c r="J2245" s="91" t="s">
        <v>16465</v>
      </c>
      <c r="K2245" s="91" t="s">
        <v>16466</v>
      </c>
      <c r="L2245" s="91" t="s">
        <v>16467</v>
      </c>
    </row>
    <row r="2246" spans="1:12" ht="12" customHeight="1" x14ac:dyDescent="0.3">
      <c r="A2246" s="307" t="s">
        <v>16468</v>
      </c>
      <c r="B2246" s="307"/>
      <c r="C2246" s="307"/>
      <c r="D2246" s="307" t="s">
        <v>16469</v>
      </c>
      <c r="E2246" s="307"/>
      <c r="F2246" s="307"/>
      <c r="G2246" s="91" t="s">
        <v>16469</v>
      </c>
      <c r="H2246" s="91" t="s">
        <v>16470</v>
      </c>
      <c r="I2246" s="91" t="s">
        <v>16471</v>
      </c>
      <c r="J2246" s="91" t="s">
        <v>16472</v>
      </c>
      <c r="K2246" s="91" t="s">
        <v>16473</v>
      </c>
      <c r="L2246" s="91" t="s">
        <v>11805</v>
      </c>
    </row>
    <row r="2247" spans="1:12" ht="12" customHeight="1" x14ac:dyDescent="0.3">
      <c r="A2247" s="307" t="s">
        <v>16474</v>
      </c>
      <c r="B2247" s="307"/>
      <c r="C2247" s="307"/>
      <c r="D2247" s="307" t="s">
        <v>4672</v>
      </c>
      <c r="E2247" s="307"/>
      <c r="F2247" s="307"/>
      <c r="G2247" s="91" t="s">
        <v>4672</v>
      </c>
      <c r="H2247" s="91" t="s">
        <v>12130</v>
      </c>
      <c r="I2247" s="91" t="s">
        <v>16475</v>
      </c>
      <c r="J2247" s="91" t="s">
        <v>16476</v>
      </c>
      <c r="K2247" s="91" t="s">
        <v>16477</v>
      </c>
      <c r="L2247" s="91" t="s">
        <v>6784</v>
      </c>
    </row>
    <row r="2248" spans="1:12" ht="12" customHeight="1" x14ac:dyDescent="0.3">
      <c r="A2248" s="307" t="s">
        <v>16478</v>
      </c>
      <c r="B2248" s="307"/>
      <c r="C2248" s="307"/>
      <c r="D2248" s="307" t="s">
        <v>16479</v>
      </c>
      <c r="E2248" s="307"/>
      <c r="F2248" s="307"/>
      <c r="G2248" s="91" t="s">
        <v>16480</v>
      </c>
      <c r="H2248" s="91" t="s">
        <v>16481</v>
      </c>
      <c r="I2248" s="91" t="s">
        <v>16482</v>
      </c>
      <c r="J2248" s="91" t="s">
        <v>16483</v>
      </c>
      <c r="K2248" s="91" t="s">
        <v>16484</v>
      </c>
      <c r="L2248" s="91" t="s">
        <v>16485</v>
      </c>
    </row>
    <row r="2249" spans="1:12" ht="12" customHeight="1" x14ac:dyDescent="0.3">
      <c r="A2249" s="307" t="s">
        <v>16486</v>
      </c>
      <c r="B2249" s="307"/>
      <c r="C2249" s="307"/>
      <c r="D2249" s="307" t="s">
        <v>16487</v>
      </c>
      <c r="E2249" s="307"/>
      <c r="F2249" s="307"/>
      <c r="G2249" s="91" t="s">
        <v>16487</v>
      </c>
      <c r="H2249" s="91" t="s">
        <v>16488</v>
      </c>
      <c r="I2249" s="91" t="s">
        <v>3351</v>
      </c>
      <c r="J2249" s="91" t="s">
        <v>16489</v>
      </c>
      <c r="K2249" s="91" t="s">
        <v>11204</v>
      </c>
      <c r="L2249" s="91" t="s">
        <v>16490</v>
      </c>
    </row>
    <row r="2250" spans="1:12" ht="12" customHeight="1" x14ac:dyDescent="0.3">
      <c r="A2250" s="307" t="s">
        <v>16491</v>
      </c>
      <c r="B2250" s="307"/>
      <c r="C2250" s="307"/>
      <c r="D2250" s="307" t="s">
        <v>16492</v>
      </c>
      <c r="E2250" s="307"/>
      <c r="F2250" s="307"/>
      <c r="G2250" s="91" t="s">
        <v>16492</v>
      </c>
      <c r="H2250" s="91" t="s">
        <v>16493</v>
      </c>
      <c r="I2250" s="91" t="s">
        <v>16494</v>
      </c>
      <c r="J2250" s="91" t="s">
        <v>16495</v>
      </c>
      <c r="K2250" s="91" t="s">
        <v>16496</v>
      </c>
      <c r="L2250" s="91" t="s">
        <v>16497</v>
      </c>
    </row>
    <row r="2251" spans="1:12" ht="12" customHeight="1" x14ac:dyDescent="0.3">
      <c r="A2251" s="307" t="s">
        <v>16498</v>
      </c>
      <c r="B2251" s="307"/>
      <c r="C2251" s="307"/>
      <c r="D2251" s="307" t="s">
        <v>16499</v>
      </c>
      <c r="E2251" s="307"/>
      <c r="F2251" s="307"/>
      <c r="G2251" s="91" t="s">
        <v>16500</v>
      </c>
      <c r="H2251" s="91" t="s">
        <v>16501</v>
      </c>
      <c r="I2251" s="91" t="s">
        <v>16502</v>
      </c>
      <c r="J2251" s="91" t="s">
        <v>16503</v>
      </c>
      <c r="K2251" s="91" t="s">
        <v>16504</v>
      </c>
      <c r="L2251" s="91" t="s">
        <v>16505</v>
      </c>
    </row>
    <row r="2252" spans="1:12" ht="12" customHeight="1" x14ac:dyDescent="0.3">
      <c r="A2252" s="307" t="s">
        <v>16506</v>
      </c>
      <c r="B2252" s="307"/>
      <c r="C2252" s="307"/>
      <c r="D2252" s="307" t="s">
        <v>16507</v>
      </c>
      <c r="E2252" s="307"/>
      <c r="F2252" s="307"/>
      <c r="G2252" s="91" t="s">
        <v>16507</v>
      </c>
      <c r="H2252" s="91" t="s">
        <v>16508</v>
      </c>
      <c r="I2252" s="91" t="s">
        <v>16509</v>
      </c>
      <c r="J2252" s="91" t="s">
        <v>16510</v>
      </c>
      <c r="K2252" s="91" t="s">
        <v>16511</v>
      </c>
      <c r="L2252" s="91" t="s">
        <v>16512</v>
      </c>
    </row>
    <row r="2253" spans="1:12" ht="12" customHeight="1" x14ac:dyDescent="0.3">
      <c r="A2253" s="307" t="s">
        <v>16513</v>
      </c>
      <c r="B2253" s="307"/>
      <c r="C2253" s="307"/>
      <c r="D2253" s="307" t="s">
        <v>16514</v>
      </c>
      <c r="E2253" s="307"/>
      <c r="F2253" s="307"/>
      <c r="G2253" s="91" t="s">
        <v>16515</v>
      </c>
      <c r="H2253" s="91" t="s">
        <v>6947</v>
      </c>
      <c r="I2253" s="91" t="s">
        <v>16516</v>
      </c>
      <c r="J2253" s="91" t="s">
        <v>16517</v>
      </c>
      <c r="K2253" s="91" t="s">
        <v>16518</v>
      </c>
      <c r="L2253" s="91" t="s">
        <v>16519</v>
      </c>
    </row>
    <row r="2254" spans="1:12" ht="12" customHeight="1" x14ac:dyDescent="0.3">
      <c r="A2254" s="307" t="s">
        <v>16520</v>
      </c>
      <c r="B2254" s="307"/>
      <c r="C2254" s="307"/>
      <c r="D2254" s="307" t="s">
        <v>16521</v>
      </c>
      <c r="E2254" s="307"/>
      <c r="F2254" s="307"/>
      <c r="G2254" s="91" t="s">
        <v>16521</v>
      </c>
      <c r="H2254" s="91" t="s">
        <v>16522</v>
      </c>
      <c r="I2254" s="91" t="s">
        <v>16523</v>
      </c>
      <c r="J2254" s="91" t="s">
        <v>16524</v>
      </c>
      <c r="K2254" s="91" t="s">
        <v>16525</v>
      </c>
      <c r="L2254" s="91" t="s">
        <v>16526</v>
      </c>
    </row>
    <row r="2255" spans="1:12" ht="12" customHeight="1" x14ac:dyDescent="0.3">
      <c r="A2255" s="307" t="s">
        <v>16527</v>
      </c>
      <c r="B2255" s="307"/>
      <c r="C2255" s="307"/>
      <c r="D2255" s="307" t="s">
        <v>16528</v>
      </c>
      <c r="E2255" s="307"/>
      <c r="F2255" s="307"/>
      <c r="G2255" s="91" t="s">
        <v>16529</v>
      </c>
      <c r="H2255" s="91" t="s">
        <v>16530</v>
      </c>
      <c r="I2255" s="91" t="s">
        <v>16531</v>
      </c>
      <c r="J2255" s="91" t="s">
        <v>16532</v>
      </c>
      <c r="K2255" s="91" t="s">
        <v>16533</v>
      </c>
      <c r="L2255" s="91" t="s">
        <v>13753</v>
      </c>
    </row>
    <row r="2256" spans="1:12" ht="12" customHeight="1" x14ac:dyDescent="0.3">
      <c r="A2256" s="307" t="s">
        <v>16534</v>
      </c>
      <c r="B2256" s="307"/>
      <c r="C2256" s="307"/>
      <c r="D2256" s="307" t="s">
        <v>16535</v>
      </c>
      <c r="E2256" s="307"/>
      <c r="F2256" s="307"/>
      <c r="G2256" s="91" t="s">
        <v>16536</v>
      </c>
      <c r="H2256" s="91" t="s">
        <v>16537</v>
      </c>
      <c r="I2256" s="91" t="s">
        <v>16538</v>
      </c>
      <c r="J2256" s="91" t="s">
        <v>16539</v>
      </c>
      <c r="K2256" s="91" t="s">
        <v>16540</v>
      </c>
      <c r="L2256" s="91" t="s">
        <v>16541</v>
      </c>
    </row>
    <row r="2257" spans="1:12" ht="12" customHeight="1" x14ac:dyDescent="0.3">
      <c r="A2257" s="307" t="s">
        <v>16542</v>
      </c>
      <c r="B2257" s="307"/>
      <c r="C2257" s="307"/>
      <c r="D2257" s="307" t="s">
        <v>16543</v>
      </c>
      <c r="E2257" s="307"/>
      <c r="F2257" s="307"/>
      <c r="G2257" s="91" t="s">
        <v>16544</v>
      </c>
      <c r="H2257" s="91" t="s">
        <v>16545</v>
      </c>
      <c r="I2257" s="91" t="s">
        <v>16546</v>
      </c>
      <c r="J2257" s="91" t="s">
        <v>16547</v>
      </c>
      <c r="K2257" s="91" t="s">
        <v>16548</v>
      </c>
      <c r="L2257" s="91" t="s">
        <v>16549</v>
      </c>
    </row>
    <row r="2258" spans="1:12" ht="12" customHeight="1" x14ac:dyDescent="0.3">
      <c r="A2258" s="307" t="s">
        <v>16550</v>
      </c>
      <c r="B2258" s="307"/>
      <c r="C2258" s="307"/>
      <c r="D2258" s="307" t="s">
        <v>16551</v>
      </c>
      <c r="E2258" s="307"/>
      <c r="F2258" s="307"/>
      <c r="G2258" s="91" t="s">
        <v>16551</v>
      </c>
      <c r="H2258" s="91" t="s">
        <v>16552</v>
      </c>
      <c r="I2258" s="91" t="s">
        <v>16553</v>
      </c>
      <c r="J2258" s="91" t="s">
        <v>16554</v>
      </c>
      <c r="K2258" s="91" t="s">
        <v>16555</v>
      </c>
      <c r="L2258" s="91" t="s">
        <v>16556</v>
      </c>
    </row>
    <row r="2259" spans="1:12" ht="12" customHeight="1" x14ac:dyDescent="0.3">
      <c r="A2259" s="307" t="s">
        <v>16557</v>
      </c>
      <c r="B2259" s="307"/>
      <c r="C2259" s="307"/>
      <c r="D2259" s="307" t="s">
        <v>16558</v>
      </c>
      <c r="E2259" s="307"/>
      <c r="F2259" s="307"/>
      <c r="G2259" s="91" t="s">
        <v>16559</v>
      </c>
      <c r="H2259" s="91" t="s">
        <v>16560</v>
      </c>
      <c r="I2259" s="91" t="s">
        <v>16561</v>
      </c>
      <c r="J2259" s="91" t="s">
        <v>16562</v>
      </c>
      <c r="K2259" s="91" t="s">
        <v>16563</v>
      </c>
      <c r="L2259" s="91" t="s">
        <v>16564</v>
      </c>
    </row>
    <row r="2260" spans="1:12" ht="12" customHeight="1" x14ac:dyDescent="0.3">
      <c r="A2260" s="307" t="s">
        <v>16565</v>
      </c>
      <c r="B2260" s="307"/>
      <c r="C2260" s="307"/>
      <c r="D2260" s="307" t="s">
        <v>16566</v>
      </c>
      <c r="E2260" s="307"/>
      <c r="F2260" s="307"/>
      <c r="G2260" s="91" t="s">
        <v>16566</v>
      </c>
      <c r="H2260" s="91" t="s">
        <v>16567</v>
      </c>
      <c r="I2260" s="91" t="s">
        <v>16568</v>
      </c>
      <c r="J2260" s="91" t="s">
        <v>16569</v>
      </c>
      <c r="K2260" s="91" t="s">
        <v>16570</v>
      </c>
      <c r="L2260" s="91" t="s">
        <v>16571</v>
      </c>
    </row>
    <row r="2261" spans="1:12" ht="12" customHeight="1" x14ac:dyDescent="0.3">
      <c r="A2261" s="307" t="s">
        <v>16572</v>
      </c>
      <c r="B2261" s="307"/>
      <c r="C2261" s="307"/>
      <c r="D2261" s="307" t="s">
        <v>16573</v>
      </c>
      <c r="E2261" s="307"/>
      <c r="F2261" s="307"/>
      <c r="G2261" s="91" t="s">
        <v>16574</v>
      </c>
      <c r="H2261" s="91" t="s">
        <v>16575</v>
      </c>
      <c r="I2261" s="91" t="s">
        <v>16576</v>
      </c>
      <c r="J2261" s="91" t="s">
        <v>16577</v>
      </c>
      <c r="K2261" s="91" t="s">
        <v>16578</v>
      </c>
      <c r="L2261" s="91" t="s">
        <v>16579</v>
      </c>
    </row>
    <row r="2262" spans="1:12" ht="12" customHeight="1" x14ac:dyDescent="0.3">
      <c r="A2262" s="307" t="s">
        <v>16580</v>
      </c>
      <c r="B2262" s="307"/>
      <c r="C2262" s="307"/>
      <c r="D2262" s="307" t="s">
        <v>7503</v>
      </c>
      <c r="E2262" s="307"/>
      <c r="F2262" s="307"/>
      <c r="G2262" s="91" t="s">
        <v>7503</v>
      </c>
      <c r="H2262" s="91" t="s">
        <v>5661</v>
      </c>
      <c r="I2262" s="91" t="s">
        <v>16581</v>
      </c>
      <c r="J2262" s="91" t="s">
        <v>16582</v>
      </c>
      <c r="K2262" s="91" t="s">
        <v>13607</v>
      </c>
      <c r="L2262" s="91" t="s">
        <v>3557</v>
      </c>
    </row>
    <row r="2263" spans="1:12" ht="12" customHeight="1" x14ac:dyDescent="0.3">
      <c r="A2263" s="307" t="s">
        <v>16583</v>
      </c>
      <c r="B2263" s="307"/>
      <c r="C2263" s="307"/>
      <c r="D2263" s="307" t="s">
        <v>16584</v>
      </c>
      <c r="E2263" s="307"/>
      <c r="F2263" s="307"/>
      <c r="G2263" s="91" t="s">
        <v>13923</v>
      </c>
      <c r="H2263" s="91" t="s">
        <v>16585</v>
      </c>
      <c r="I2263" s="91" t="s">
        <v>13496</v>
      </c>
      <c r="J2263" s="91" t="s">
        <v>16586</v>
      </c>
      <c r="K2263" s="91" t="s">
        <v>16587</v>
      </c>
      <c r="L2263" s="91" t="s">
        <v>16588</v>
      </c>
    </row>
    <row r="2264" spans="1:12" ht="12" customHeight="1" x14ac:dyDescent="0.3">
      <c r="A2264" s="307" t="s">
        <v>16589</v>
      </c>
      <c r="B2264" s="307"/>
      <c r="C2264" s="307"/>
      <c r="D2264" s="307" t="s">
        <v>16590</v>
      </c>
      <c r="E2264" s="307"/>
      <c r="F2264" s="307"/>
      <c r="G2264" s="91" t="s">
        <v>16591</v>
      </c>
      <c r="H2264" s="91" t="s">
        <v>16592</v>
      </c>
      <c r="I2264" s="91" t="s">
        <v>16593</v>
      </c>
      <c r="J2264" s="91" t="s">
        <v>16594</v>
      </c>
      <c r="K2264" s="91" t="s">
        <v>16595</v>
      </c>
      <c r="L2264" s="91" t="s">
        <v>16596</v>
      </c>
    </row>
    <row r="2265" spans="1:12" ht="12" customHeight="1" x14ac:dyDescent="0.3">
      <c r="A2265" s="307" t="s">
        <v>16597</v>
      </c>
      <c r="B2265" s="307"/>
      <c r="C2265" s="307"/>
      <c r="D2265" s="307" t="s">
        <v>16598</v>
      </c>
      <c r="E2265" s="307"/>
      <c r="F2265" s="307"/>
      <c r="G2265" s="91" t="s">
        <v>16599</v>
      </c>
      <c r="H2265" s="91" t="s">
        <v>16600</v>
      </c>
      <c r="I2265" s="91" t="s">
        <v>16601</v>
      </c>
      <c r="J2265" s="91" t="s">
        <v>16602</v>
      </c>
      <c r="K2265" s="91" t="s">
        <v>16603</v>
      </c>
      <c r="L2265" s="91" t="s">
        <v>16604</v>
      </c>
    </row>
    <row r="2266" spans="1:12" ht="12" customHeight="1" x14ac:dyDescent="0.3">
      <c r="A2266" s="307" t="s">
        <v>16605</v>
      </c>
      <c r="B2266" s="307"/>
      <c r="C2266" s="307"/>
      <c r="D2266" s="307" t="s">
        <v>16606</v>
      </c>
      <c r="E2266" s="307"/>
      <c r="F2266" s="307"/>
      <c r="G2266" s="91" t="s">
        <v>5810</v>
      </c>
      <c r="H2266" s="91" t="s">
        <v>16607</v>
      </c>
      <c r="I2266" s="91" t="s">
        <v>16608</v>
      </c>
      <c r="J2266" s="91" t="s">
        <v>16609</v>
      </c>
      <c r="K2266" s="91" t="s">
        <v>16610</v>
      </c>
      <c r="L2266" s="91" t="s">
        <v>16611</v>
      </c>
    </row>
    <row r="2267" spans="1:12" ht="12" customHeight="1" x14ac:dyDescent="0.3">
      <c r="A2267" s="307" t="s">
        <v>16612</v>
      </c>
      <c r="B2267" s="307"/>
      <c r="C2267" s="307"/>
      <c r="D2267" s="307" t="s">
        <v>16613</v>
      </c>
      <c r="E2267" s="307"/>
      <c r="F2267" s="307"/>
      <c r="G2267" s="91" t="s">
        <v>16614</v>
      </c>
      <c r="H2267" s="91" t="s">
        <v>16615</v>
      </c>
      <c r="I2267" s="91" t="s">
        <v>16616</v>
      </c>
      <c r="J2267" s="91" t="s">
        <v>16617</v>
      </c>
      <c r="K2267" s="91" t="s">
        <v>16618</v>
      </c>
      <c r="L2267" s="91" t="s">
        <v>16619</v>
      </c>
    </row>
    <row r="2268" spans="1:12" ht="12" customHeight="1" x14ac:dyDescent="0.3">
      <c r="A2268" s="307" t="s">
        <v>16620</v>
      </c>
      <c r="B2268" s="307"/>
      <c r="C2268" s="307"/>
      <c r="D2268" s="307" t="s">
        <v>16621</v>
      </c>
      <c r="E2268" s="307"/>
      <c r="F2268" s="307"/>
      <c r="G2268" s="91" t="s">
        <v>16622</v>
      </c>
      <c r="H2268" s="91" t="s">
        <v>16623</v>
      </c>
      <c r="I2268" s="91" t="s">
        <v>16624</v>
      </c>
      <c r="J2268" s="91" t="s">
        <v>16625</v>
      </c>
      <c r="K2268" s="91" t="s">
        <v>16626</v>
      </c>
      <c r="L2268" s="91" t="s">
        <v>16627</v>
      </c>
    </row>
    <row r="2269" spans="1:12" ht="12" customHeight="1" x14ac:dyDescent="0.3">
      <c r="A2269" s="307" t="s">
        <v>16628</v>
      </c>
      <c r="B2269" s="307"/>
      <c r="C2269" s="307"/>
      <c r="D2269" s="307" t="s">
        <v>16629</v>
      </c>
      <c r="E2269" s="307"/>
      <c r="F2269" s="307"/>
      <c r="G2269" s="91" t="s">
        <v>16630</v>
      </c>
      <c r="H2269" s="91" t="s">
        <v>16631</v>
      </c>
      <c r="I2269" s="91" t="s">
        <v>16632</v>
      </c>
      <c r="J2269" s="91" t="s">
        <v>16633</v>
      </c>
      <c r="K2269" s="91" t="s">
        <v>16634</v>
      </c>
      <c r="L2269" s="91" t="s">
        <v>16635</v>
      </c>
    </row>
    <row r="2270" spans="1:12" ht="12" customHeight="1" x14ac:dyDescent="0.3">
      <c r="A2270" s="307" t="s">
        <v>16636</v>
      </c>
      <c r="B2270" s="307"/>
      <c r="C2270" s="307"/>
      <c r="D2270" s="307" t="s">
        <v>16637</v>
      </c>
      <c r="E2270" s="307"/>
      <c r="F2270" s="307"/>
      <c r="G2270" s="91" t="s">
        <v>16637</v>
      </c>
      <c r="H2270" s="91" t="s">
        <v>16638</v>
      </c>
      <c r="I2270" s="91" t="s">
        <v>16639</v>
      </c>
      <c r="J2270" s="91" t="s">
        <v>16640</v>
      </c>
      <c r="K2270" s="91" t="s">
        <v>16641</v>
      </c>
      <c r="L2270" s="91" t="s">
        <v>16642</v>
      </c>
    </row>
    <row r="2271" spans="1:12" ht="12" customHeight="1" x14ac:dyDescent="0.3">
      <c r="A2271" s="307" t="s">
        <v>16643</v>
      </c>
      <c r="B2271" s="307"/>
      <c r="C2271" s="307"/>
      <c r="D2271" s="307" t="s">
        <v>16644</v>
      </c>
      <c r="E2271" s="307"/>
      <c r="F2271" s="307"/>
      <c r="G2271" s="91" t="s">
        <v>16645</v>
      </c>
      <c r="H2271" s="91" t="s">
        <v>16646</v>
      </c>
      <c r="I2271" s="91" t="s">
        <v>16647</v>
      </c>
      <c r="J2271" s="91" t="s">
        <v>16648</v>
      </c>
      <c r="K2271" s="91" t="s">
        <v>16649</v>
      </c>
      <c r="L2271" s="91" t="s">
        <v>16650</v>
      </c>
    </row>
    <row r="2272" spans="1:12" ht="12" customHeight="1" x14ac:dyDescent="0.3">
      <c r="A2272" s="307" t="s">
        <v>16651</v>
      </c>
      <c r="B2272" s="307"/>
      <c r="C2272" s="307"/>
      <c r="D2272" s="307" t="s">
        <v>16652</v>
      </c>
      <c r="E2272" s="307"/>
      <c r="F2272" s="307"/>
      <c r="G2272" s="91" t="s">
        <v>16652</v>
      </c>
      <c r="H2272" s="91" t="s">
        <v>16653</v>
      </c>
      <c r="I2272" s="91" t="s">
        <v>16654</v>
      </c>
      <c r="J2272" s="91" t="s">
        <v>16655</v>
      </c>
      <c r="K2272" s="91" t="s">
        <v>16656</v>
      </c>
      <c r="L2272" s="91" t="s">
        <v>16657</v>
      </c>
    </row>
    <row r="2273" spans="1:12" ht="12" customHeight="1" x14ac:dyDescent="0.3">
      <c r="A2273" s="307" t="s">
        <v>16658</v>
      </c>
      <c r="B2273" s="307"/>
      <c r="C2273" s="307"/>
      <c r="D2273" s="307" t="s">
        <v>16659</v>
      </c>
      <c r="E2273" s="307"/>
      <c r="F2273" s="307"/>
      <c r="G2273" s="91" t="s">
        <v>16660</v>
      </c>
      <c r="H2273" s="91" t="s">
        <v>16661</v>
      </c>
      <c r="I2273" s="91" t="s">
        <v>16662</v>
      </c>
      <c r="J2273" s="91" t="s">
        <v>16663</v>
      </c>
      <c r="K2273" s="91" t="s">
        <v>16664</v>
      </c>
      <c r="L2273" s="91" t="s">
        <v>16665</v>
      </c>
    </row>
    <row r="2274" spans="1:12" ht="12" customHeight="1" x14ac:dyDescent="0.3">
      <c r="A2274" s="307" t="s">
        <v>16666</v>
      </c>
      <c r="B2274" s="307"/>
      <c r="C2274" s="307"/>
      <c r="D2274" s="307" t="s">
        <v>16667</v>
      </c>
      <c r="E2274" s="307"/>
      <c r="F2274" s="307"/>
      <c r="G2274" s="91" t="s">
        <v>16667</v>
      </c>
      <c r="H2274" s="91" t="s">
        <v>16668</v>
      </c>
      <c r="I2274" s="91" t="s">
        <v>16669</v>
      </c>
      <c r="J2274" s="91" t="s">
        <v>16670</v>
      </c>
      <c r="K2274" s="91" t="s">
        <v>16671</v>
      </c>
      <c r="L2274" s="91" t="s">
        <v>16672</v>
      </c>
    </row>
    <row r="2275" spans="1:12" ht="12" customHeight="1" x14ac:dyDescent="0.3">
      <c r="A2275" s="307" t="s">
        <v>16673</v>
      </c>
      <c r="B2275" s="307"/>
      <c r="C2275" s="307"/>
      <c r="D2275" s="307" t="s">
        <v>16674</v>
      </c>
      <c r="E2275" s="307"/>
      <c r="F2275" s="307"/>
      <c r="G2275" s="91" t="s">
        <v>16674</v>
      </c>
      <c r="H2275" s="91" t="s">
        <v>16675</v>
      </c>
      <c r="I2275" s="91" t="s">
        <v>16676</v>
      </c>
      <c r="J2275" s="91" t="s">
        <v>16677</v>
      </c>
      <c r="K2275" s="91" t="s">
        <v>16678</v>
      </c>
      <c r="L2275" s="91" t="s">
        <v>16679</v>
      </c>
    </row>
    <row r="2276" spans="1:12" ht="12" customHeight="1" x14ac:dyDescent="0.3">
      <c r="A2276" s="307" t="s">
        <v>16680</v>
      </c>
      <c r="B2276" s="307"/>
      <c r="C2276" s="307"/>
      <c r="D2276" s="307" t="s">
        <v>16681</v>
      </c>
      <c r="E2276" s="307"/>
      <c r="F2276" s="307"/>
      <c r="G2276" s="91" t="s">
        <v>16682</v>
      </c>
      <c r="H2276" s="91" t="s">
        <v>16683</v>
      </c>
      <c r="I2276" s="91" t="s">
        <v>16684</v>
      </c>
      <c r="J2276" s="91" t="s">
        <v>16685</v>
      </c>
      <c r="K2276" s="91" t="s">
        <v>16686</v>
      </c>
      <c r="L2276" s="91" t="s">
        <v>16687</v>
      </c>
    </row>
    <row r="2277" spans="1:12" ht="12" customHeight="1" x14ac:dyDescent="0.3">
      <c r="A2277" s="307" t="s">
        <v>16688</v>
      </c>
      <c r="B2277" s="307"/>
      <c r="C2277" s="307"/>
      <c r="D2277" s="307" t="s">
        <v>16689</v>
      </c>
      <c r="E2277" s="307"/>
      <c r="F2277" s="307"/>
      <c r="G2277" s="91" t="s">
        <v>16689</v>
      </c>
      <c r="H2277" s="91" t="s">
        <v>16690</v>
      </c>
      <c r="I2277" s="91" t="s">
        <v>16691</v>
      </c>
      <c r="J2277" s="91" t="s">
        <v>16692</v>
      </c>
      <c r="K2277" s="91" t="s">
        <v>16693</v>
      </c>
      <c r="L2277" s="91" t="s">
        <v>16694</v>
      </c>
    </row>
    <row r="2278" spans="1:12" ht="12" customHeight="1" x14ac:dyDescent="0.3">
      <c r="A2278" s="307" t="s">
        <v>16695</v>
      </c>
      <c r="B2278" s="307"/>
      <c r="C2278" s="307"/>
      <c r="D2278" s="307" t="s">
        <v>16696</v>
      </c>
      <c r="E2278" s="307"/>
      <c r="F2278" s="307"/>
      <c r="G2278" s="91" t="s">
        <v>16696</v>
      </c>
      <c r="H2278" s="91" t="s">
        <v>16697</v>
      </c>
      <c r="I2278" s="91" t="s">
        <v>16698</v>
      </c>
      <c r="J2278" s="91" t="s">
        <v>16699</v>
      </c>
      <c r="K2278" s="91" t="s">
        <v>16700</v>
      </c>
      <c r="L2278" s="91" t="s">
        <v>16701</v>
      </c>
    </row>
    <row r="2279" spans="1:12" ht="12" customHeight="1" x14ac:dyDescent="0.3">
      <c r="A2279" s="307" t="s">
        <v>16702</v>
      </c>
      <c r="B2279" s="307"/>
      <c r="C2279" s="307"/>
      <c r="D2279" s="307" t="s">
        <v>16703</v>
      </c>
      <c r="E2279" s="307"/>
      <c r="F2279" s="307"/>
      <c r="G2279" s="91" t="s">
        <v>16704</v>
      </c>
      <c r="H2279" s="91" t="s">
        <v>5671</v>
      </c>
      <c r="I2279" s="91" t="s">
        <v>16705</v>
      </c>
      <c r="J2279" s="91" t="s">
        <v>16706</v>
      </c>
      <c r="K2279" s="91" t="s">
        <v>16707</v>
      </c>
      <c r="L2279" s="91" t="s">
        <v>16708</v>
      </c>
    </row>
    <row r="2280" spans="1:12" ht="12" customHeight="1" x14ac:dyDescent="0.3">
      <c r="A2280" s="307" t="s">
        <v>16709</v>
      </c>
      <c r="B2280" s="307"/>
      <c r="C2280" s="307"/>
      <c r="D2280" s="307" t="s">
        <v>16710</v>
      </c>
      <c r="E2280" s="307"/>
      <c r="F2280" s="307"/>
      <c r="G2280" s="91" t="s">
        <v>16710</v>
      </c>
      <c r="H2280" s="91" t="s">
        <v>16711</v>
      </c>
      <c r="I2280" s="91" t="s">
        <v>16712</v>
      </c>
      <c r="J2280" s="91" t="s">
        <v>16713</v>
      </c>
      <c r="K2280" s="91" t="s">
        <v>6795</v>
      </c>
      <c r="L2280" s="91" t="s">
        <v>16714</v>
      </c>
    </row>
    <row r="2281" spans="1:12" ht="12" customHeight="1" x14ac:dyDescent="0.3">
      <c r="A2281" s="307" t="s">
        <v>16715</v>
      </c>
      <c r="B2281" s="307"/>
      <c r="C2281" s="307"/>
      <c r="D2281" s="307" t="s">
        <v>16716</v>
      </c>
      <c r="E2281" s="307"/>
      <c r="F2281" s="307"/>
      <c r="G2281" s="91" t="s">
        <v>16717</v>
      </c>
      <c r="H2281" s="91" t="s">
        <v>16718</v>
      </c>
      <c r="I2281" s="91" t="s">
        <v>10118</v>
      </c>
      <c r="J2281" s="91" t="s">
        <v>16719</v>
      </c>
      <c r="K2281" s="91" t="s">
        <v>16720</v>
      </c>
      <c r="L2281" s="91" t="s">
        <v>16721</v>
      </c>
    </row>
    <row r="2282" spans="1:12" ht="12" customHeight="1" x14ac:dyDescent="0.3">
      <c r="A2282" s="307" t="s">
        <v>16722</v>
      </c>
      <c r="B2282" s="307"/>
      <c r="C2282" s="307"/>
      <c r="D2282" s="307" t="s">
        <v>16723</v>
      </c>
      <c r="E2282" s="307"/>
      <c r="F2282" s="307"/>
      <c r="G2282" s="91" t="s">
        <v>16724</v>
      </c>
      <c r="H2282" s="91" t="s">
        <v>16725</v>
      </c>
      <c r="I2282" s="91" t="s">
        <v>16726</v>
      </c>
      <c r="J2282" s="91" t="s">
        <v>16727</v>
      </c>
      <c r="K2282" s="91" t="s">
        <v>16728</v>
      </c>
      <c r="L2282" s="91" t="s">
        <v>16729</v>
      </c>
    </row>
    <row r="2283" spans="1:12" ht="12" customHeight="1" x14ac:dyDescent="0.3">
      <c r="A2283" s="307" t="s">
        <v>16730</v>
      </c>
      <c r="B2283" s="307"/>
      <c r="C2283" s="307"/>
      <c r="D2283" s="307" t="s">
        <v>16731</v>
      </c>
      <c r="E2283" s="307"/>
      <c r="F2283" s="307"/>
      <c r="G2283" s="91" t="s">
        <v>16732</v>
      </c>
      <c r="H2283" s="91" t="s">
        <v>16733</v>
      </c>
      <c r="I2283" s="91" t="s">
        <v>16734</v>
      </c>
      <c r="J2283" s="91" t="s">
        <v>16735</v>
      </c>
      <c r="K2283" s="91" t="s">
        <v>16213</v>
      </c>
      <c r="L2283" s="91" t="s">
        <v>16736</v>
      </c>
    </row>
    <row r="2284" spans="1:12" ht="12" customHeight="1" x14ac:dyDescent="0.3">
      <c r="A2284" s="307" t="s">
        <v>16737</v>
      </c>
      <c r="B2284" s="307"/>
      <c r="C2284" s="307"/>
      <c r="D2284" s="307" t="s">
        <v>16738</v>
      </c>
      <c r="E2284" s="307"/>
      <c r="F2284" s="307"/>
      <c r="G2284" s="91" t="s">
        <v>16739</v>
      </c>
      <c r="H2284" s="91" t="s">
        <v>16740</v>
      </c>
      <c r="I2284" s="91" t="s">
        <v>16741</v>
      </c>
      <c r="J2284" s="91" t="s">
        <v>16742</v>
      </c>
      <c r="K2284" s="91" t="s">
        <v>16743</v>
      </c>
      <c r="L2284" s="91" t="s">
        <v>16744</v>
      </c>
    </row>
    <row r="2285" spans="1:12" ht="12" customHeight="1" x14ac:dyDescent="0.3">
      <c r="A2285" s="307" t="s">
        <v>16745</v>
      </c>
      <c r="B2285" s="307"/>
      <c r="C2285" s="307"/>
      <c r="D2285" s="307" t="s">
        <v>16746</v>
      </c>
      <c r="E2285" s="307"/>
      <c r="F2285" s="307"/>
      <c r="G2285" s="91" t="s">
        <v>16747</v>
      </c>
      <c r="H2285" s="91" t="s">
        <v>16748</v>
      </c>
      <c r="I2285" s="91" t="s">
        <v>16749</v>
      </c>
      <c r="J2285" s="91" t="s">
        <v>16750</v>
      </c>
      <c r="K2285" s="91" t="s">
        <v>16751</v>
      </c>
      <c r="L2285" s="91" t="s">
        <v>16752</v>
      </c>
    </row>
    <row r="2286" spans="1:12" ht="12" customHeight="1" x14ac:dyDescent="0.3">
      <c r="A2286" s="307" t="s">
        <v>16753</v>
      </c>
      <c r="B2286" s="307"/>
      <c r="C2286" s="307"/>
      <c r="D2286" s="307" t="s">
        <v>16754</v>
      </c>
      <c r="E2286" s="307"/>
      <c r="F2286" s="307"/>
      <c r="G2286" s="91" t="s">
        <v>16755</v>
      </c>
      <c r="H2286" s="91" t="s">
        <v>16756</v>
      </c>
      <c r="I2286" s="91" t="s">
        <v>16757</v>
      </c>
      <c r="J2286" s="91" t="s">
        <v>16758</v>
      </c>
      <c r="K2286" s="91" t="s">
        <v>16759</v>
      </c>
      <c r="L2286" s="91" t="s">
        <v>16760</v>
      </c>
    </row>
    <row r="2287" spans="1:12" ht="12" customHeight="1" x14ac:dyDescent="0.3">
      <c r="A2287" s="307" t="s">
        <v>16761</v>
      </c>
      <c r="B2287" s="307"/>
      <c r="C2287" s="307"/>
      <c r="D2287" s="307" t="s">
        <v>16762</v>
      </c>
      <c r="E2287" s="307"/>
      <c r="F2287" s="307"/>
      <c r="G2287" s="91" t="s">
        <v>16763</v>
      </c>
      <c r="H2287" s="91" t="s">
        <v>16764</v>
      </c>
      <c r="I2287" s="91" t="s">
        <v>16765</v>
      </c>
      <c r="J2287" s="91" t="s">
        <v>16766</v>
      </c>
      <c r="K2287" s="91" t="s">
        <v>16767</v>
      </c>
      <c r="L2287" s="91" t="s">
        <v>16768</v>
      </c>
    </row>
    <row r="2288" spans="1:12" ht="12" customHeight="1" x14ac:dyDescent="0.3">
      <c r="A2288" s="307" t="s">
        <v>16769</v>
      </c>
      <c r="B2288" s="307"/>
      <c r="C2288" s="307"/>
      <c r="D2288" s="307" t="s">
        <v>16770</v>
      </c>
      <c r="E2288" s="307"/>
      <c r="F2288" s="307"/>
      <c r="G2288" s="91" t="s">
        <v>16771</v>
      </c>
      <c r="H2288" s="91" t="s">
        <v>16772</v>
      </c>
      <c r="I2288" s="91" t="s">
        <v>16773</v>
      </c>
      <c r="J2288" s="91" t="s">
        <v>16774</v>
      </c>
      <c r="K2288" s="91" t="s">
        <v>6239</v>
      </c>
      <c r="L2288" s="91" t="s">
        <v>16775</v>
      </c>
    </row>
    <row r="2289" spans="1:12" ht="12" customHeight="1" x14ac:dyDescent="0.3">
      <c r="A2289" s="307" t="s">
        <v>16776</v>
      </c>
      <c r="B2289" s="307"/>
      <c r="C2289" s="307"/>
      <c r="D2289" s="307" t="s">
        <v>16777</v>
      </c>
      <c r="E2289" s="307"/>
      <c r="F2289" s="307"/>
      <c r="G2289" s="91" t="s">
        <v>16778</v>
      </c>
      <c r="H2289" s="91" t="s">
        <v>16779</v>
      </c>
      <c r="I2289" s="91" t="s">
        <v>16780</v>
      </c>
      <c r="J2289" s="91" t="s">
        <v>16781</v>
      </c>
      <c r="K2289" s="91" t="s">
        <v>16782</v>
      </c>
      <c r="L2289" s="91" t="s">
        <v>16783</v>
      </c>
    </row>
    <row r="2290" spans="1:12" ht="12" customHeight="1" x14ac:dyDescent="0.3">
      <c r="A2290" s="307" t="s">
        <v>16784</v>
      </c>
      <c r="B2290" s="307"/>
      <c r="C2290" s="307"/>
      <c r="D2290" s="307" t="s">
        <v>16785</v>
      </c>
      <c r="E2290" s="307"/>
      <c r="F2290" s="307"/>
      <c r="G2290" s="91" t="s">
        <v>16785</v>
      </c>
      <c r="H2290" s="91" t="s">
        <v>16786</v>
      </c>
      <c r="I2290" s="91" t="s">
        <v>16787</v>
      </c>
      <c r="J2290" s="91" t="s">
        <v>16788</v>
      </c>
      <c r="K2290" s="91" t="s">
        <v>16789</v>
      </c>
      <c r="L2290" s="91" t="s">
        <v>16790</v>
      </c>
    </row>
    <row r="2291" spans="1:12" ht="12" customHeight="1" x14ac:dyDescent="0.3">
      <c r="A2291" s="307" t="s">
        <v>16791</v>
      </c>
      <c r="B2291" s="307"/>
      <c r="C2291" s="307"/>
      <c r="D2291" s="307" t="s">
        <v>16792</v>
      </c>
      <c r="E2291" s="307"/>
      <c r="F2291" s="307"/>
      <c r="G2291" s="91" t="s">
        <v>16793</v>
      </c>
      <c r="H2291" s="91" t="s">
        <v>16794</v>
      </c>
      <c r="I2291" s="91" t="s">
        <v>16795</v>
      </c>
      <c r="J2291" s="91" t="s">
        <v>16796</v>
      </c>
      <c r="K2291" s="91" t="s">
        <v>16797</v>
      </c>
      <c r="L2291" s="91" t="s">
        <v>16798</v>
      </c>
    </row>
    <row r="2292" spans="1:12" ht="12" customHeight="1" x14ac:dyDescent="0.3">
      <c r="A2292" s="307" t="s">
        <v>16799</v>
      </c>
      <c r="B2292" s="307"/>
      <c r="C2292" s="307"/>
      <c r="D2292" s="307" t="s">
        <v>16800</v>
      </c>
      <c r="E2292" s="307"/>
      <c r="F2292" s="307"/>
      <c r="G2292" s="91" t="s">
        <v>16800</v>
      </c>
      <c r="H2292" s="91" t="s">
        <v>16801</v>
      </c>
      <c r="I2292" s="91" t="s">
        <v>16802</v>
      </c>
      <c r="J2292" s="91" t="s">
        <v>16803</v>
      </c>
      <c r="K2292" s="91" t="s">
        <v>16804</v>
      </c>
      <c r="L2292" s="91" t="s">
        <v>16805</v>
      </c>
    </row>
    <row r="2293" spans="1:12" ht="12" customHeight="1" x14ac:dyDescent="0.3">
      <c r="A2293" s="307" t="s">
        <v>16806</v>
      </c>
      <c r="B2293" s="307"/>
      <c r="C2293" s="307"/>
      <c r="D2293" s="307" t="s">
        <v>16807</v>
      </c>
      <c r="E2293" s="307"/>
      <c r="F2293" s="307"/>
      <c r="G2293" s="91" t="s">
        <v>16808</v>
      </c>
      <c r="H2293" s="91" t="s">
        <v>16809</v>
      </c>
      <c r="I2293" s="91" t="s">
        <v>16810</v>
      </c>
      <c r="J2293" s="91" t="s">
        <v>16811</v>
      </c>
      <c r="K2293" s="91" t="s">
        <v>16812</v>
      </c>
      <c r="L2293" s="91" t="s">
        <v>16813</v>
      </c>
    </row>
    <row r="2294" spans="1:12" ht="12" customHeight="1" x14ac:dyDescent="0.3">
      <c r="A2294" s="307" t="s">
        <v>16814</v>
      </c>
      <c r="B2294" s="307"/>
      <c r="C2294" s="307"/>
      <c r="D2294" s="307" t="s">
        <v>16815</v>
      </c>
      <c r="E2294" s="307"/>
      <c r="F2294" s="307"/>
      <c r="G2294" s="91" t="s">
        <v>16816</v>
      </c>
      <c r="H2294" s="91" t="s">
        <v>16817</v>
      </c>
      <c r="I2294" s="91" t="s">
        <v>16818</v>
      </c>
      <c r="J2294" s="91" t="s">
        <v>16819</v>
      </c>
      <c r="K2294" s="91" t="s">
        <v>16820</v>
      </c>
      <c r="L2294" s="91" t="s">
        <v>16821</v>
      </c>
    </row>
    <row r="2295" spans="1:12" ht="12" customHeight="1" x14ac:dyDescent="0.3">
      <c r="A2295" s="307" t="s">
        <v>16822</v>
      </c>
      <c r="B2295" s="307"/>
      <c r="C2295" s="307"/>
      <c r="D2295" s="307" t="s">
        <v>16823</v>
      </c>
      <c r="E2295" s="307"/>
      <c r="F2295" s="307"/>
      <c r="G2295" s="91" t="s">
        <v>16823</v>
      </c>
      <c r="H2295" s="91" t="s">
        <v>16824</v>
      </c>
      <c r="I2295" s="91" t="s">
        <v>16825</v>
      </c>
      <c r="J2295" s="91" t="s">
        <v>16826</v>
      </c>
      <c r="K2295" s="91" t="s">
        <v>16827</v>
      </c>
      <c r="L2295" s="91" t="s">
        <v>16828</v>
      </c>
    </row>
    <row r="2296" spans="1:12" ht="12" customHeight="1" x14ac:dyDescent="0.3">
      <c r="A2296" s="307" t="s">
        <v>16829</v>
      </c>
      <c r="B2296" s="307"/>
      <c r="C2296" s="307"/>
      <c r="D2296" s="307" t="s">
        <v>16830</v>
      </c>
      <c r="E2296" s="307"/>
      <c r="F2296" s="307"/>
      <c r="G2296" s="91" t="s">
        <v>16831</v>
      </c>
      <c r="H2296" s="91" t="s">
        <v>16832</v>
      </c>
      <c r="I2296" s="91" t="s">
        <v>16833</v>
      </c>
      <c r="J2296" s="91" t="s">
        <v>16834</v>
      </c>
      <c r="K2296" s="91" t="s">
        <v>16835</v>
      </c>
      <c r="L2296" s="91" t="s">
        <v>16836</v>
      </c>
    </row>
    <row r="2297" spans="1:12" ht="12" customHeight="1" x14ac:dyDescent="0.3">
      <c r="A2297" s="307" t="s">
        <v>16837</v>
      </c>
      <c r="B2297" s="307"/>
      <c r="C2297" s="307"/>
      <c r="D2297" s="307" t="s">
        <v>16838</v>
      </c>
      <c r="E2297" s="307"/>
      <c r="F2297" s="307"/>
      <c r="G2297" s="91" t="s">
        <v>16838</v>
      </c>
      <c r="H2297" s="91" t="s">
        <v>16839</v>
      </c>
      <c r="I2297" s="91" t="s">
        <v>4158</v>
      </c>
      <c r="J2297" s="91" t="s">
        <v>16840</v>
      </c>
      <c r="K2297" s="91" t="s">
        <v>16841</v>
      </c>
      <c r="L2297" s="91" t="s">
        <v>16842</v>
      </c>
    </row>
    <row r="2298" spans="1:12" ht="12" customHeight="1" x14ac:dyDescent="0.3">
      <c r="A2298" s="307" t="s">
        <v>16843</v>
      </c>
      <c r="B2298" s="307"/>
      <c r="C2298" s="307"/>
      <c r="D2298" s="307" t="s">
        <v>16844</v>
      </c>
      <c r="E2298" s="307"/>
      <c r="F2298" s="307"/>
      <c r="G2298" s="91" t="s">
        <v>16844</v>
      </c>
      <c r="H2298" s="91" t="s">
        <v>16845</v>
      </c>
      <c r="I2298" s="91" t="s">
        <v>16846</v>
      </c>
      <c r="J2298" s="91" t="s">
        <v>16847</v>
      </c>
      <c r="K2298" s="91" t="s">
        <v>16848</v>
      </c>
      <c r="L2298" s="91" t="s">
        <v>16849</v>
      </c>
    </row>
    <row r="2299" spans="1:12" ht="12" customHeight="1" x14ac:dyDescent="0.3">
      <c r="A2299" s="307" t="s">
        <v>16850</v>
      </c>
      <c r="B2299" s="307"/>
      <c r="C2299" s="307"/>
      <c r="D2299" s="307" t="s">
        <v>16851</v>
      </c>
      <c r="E2299" s="307"/>
      <c r="F2299" s="307"/>
      <c r="G2299" s="91" t="s">
        <v>16852</v>
      </c>
      <c r="H2299" s="91" t="s">
        <v>16853</v>
      </c>
      <c r="I2299" s="91" t="s">
        <v>16854</v>
      </c>
      <c r="J2299" s="91" t="s">
        <v>16855</v>
      </c>
      <c r="K2299" s="91" t="s">
        <v>16856</v>
      </c>
      <c r="L2299" s="91" t="s">
        <v>16857</v>
      </c>
    </row>
    <row r="2300" spans="1:12" ht="12" customHeight="1" x14ac:dyDescent="0.3">
      <c r="A2300" s="307" t="s">
        <v>16858</v>
      </c>
      <c r="B2300" s="307"/>
      <c r="C2300" s="307"/>
      <c r="D2300" s="307" t="s">
        <v>16859</v>
      </c>
      <c r="E2300" s="307"/>
      <c r="F2300" s="307"/>
      <c r="G2300" s="91" t="s">
        <v>16860</v>
      </c>
      <c r="H2300" s="91" t="s">
        <v>16861</v>
      </c>
      <c r="I2300" s="91" t="s">
        <v>16862</v>
      </c>
      <c r="J2300" s="91" t="s">
        <v>16863</v>
      </c>
      <c r="K2300" s="91" t="s">
        <v>15499</v>
      </c>
      <c r="L2300" s="91" t="s">
        <v>16864</v>
      </c>
    </row>
    <row r="2301" spans="1:12" ht="12" customHeight="1" x14ac:dyDescent="0.3">
      <c r="A2301" s="307" t="s">
        <v>16865</v>
      </c>
      <c r="B2301" s="307"/>
      <c r="C2301" s="307"/>
      <c r="D2301" s="307" t="s">
        <v>16866</v>
      </c>
      <c r="E2301" s="307"/>
      <c r="F2301" s="307"/>
      <c r="G2301" s="91" t="s">
        <v>16866</v>
      </c>
      <c r="H2301" s="91" t="s">
        <v>16867</v>
      </c>
      <c r="I2301" s="91" t="s">
        <v>16868</v>
      </c>
      <c r="J2301" s="91" t="s">
        <v>16869</v>
      </c>
      <c r="K2301" s="91" t="s">
        <v>16870</v>
      </c>
      <c r="L2301" s="91" t="s">
        <v>16871</v>
      </c>
    </row>
    <row r="2302" spans="1:12" ht="12" customHeight="1" x14ac:dyDescent="0.3">
      <c r="A2302" s="307" t="s">
        <v>16872</v>
      </c>
      <c r="B2302" s="307"/>
      <c r="C2302" s="307"/>
      <c r="D2302" s="307" t="s">
        <v>16873</v>
      </c>
      <c r="E2302" s="307"/>
      <c r="F2302" s="307"/>
      <c r="G2302" s="91" t="s">
        <v>16874</v>
      </c>
      <c r="H2302" s="91" t="s">
        <v>16875</v>
      </c>
      <c r="I2302" s="91" t="s">
        <v>16876</v>
      </c>
      <c r="J2302" s="91" t="s">
        <v>16877</v>
      </c>
      <c r="K2302" s="91" t="s">
        <v>16878</v>
      </c>
      <c r="L2302" s="91" t="s">
        <v>16879</v>
      </c>
    </row>
    <row r="2303" spans="1:12" ht="12" customHeight="1" x14ac:dyDescent="0.3">
      <c r="A2303" s="307" t="s">
        <v>16880</v>
      </c>
      <c r="B2303" s="307"/>
      <c r="C2303" s="307"/>
      <c r="D2303" s="307" t="s">
        <v>16881</v>
      </c>
      <c r="E2303" s="307"/>
      <c r="F2303" s="307"/>
      <c r="G2303" s="91" t="s">
        <v>16882</v>
      </c>
      <c r="H2303" s="91" t="s">
        <v>16883</v>
      </c>
      <c r="I2303" s="91" t="s">
        <v>16881</v>
      </c>
      <c r="J2303" s="91" t="s">
        <v>16884</v>
      </c>
      <c r="K2303" s="91" t="s">
        <v>16885</v>
      </c>
      <c r="L2303" s="91" t="s">
        <v>16886</v>
      </c>
    </row>
    <row r="2304" spans="1:12" ht="12" customHeight="1" x14ac:dyDescent="0.3">
      <c r="A2304" s="307" t="s">
        <v>16887</v>
      </c>
      <c r="B2304" s="307"/>
      <c r="C2304" s="307"/>
      <c r="D2304" s="307" t="s">
        <v>16888</v>
      </c>
      <c r="E2304" s="307"/>
      <c r="F2304" s="307"/>
      <c r="G2304" s="91" t="s">
        <v>16888</v>
      </c>
      <c r="H2304" s="91" t="s">
        <v>16889</v>
      </c>
      <c r="I2304" s="91" t="s">
        <v>16890</v>
      </c>
      <c r="J2304" s="91" t="s">
        <v>16891</v>
      </c>
      <c r="K2304" s="91" t="s">
        <v>16892</v>
      </c>
      <c r="L2304" s="91" t="s">
        <v>16893</v>
      </c>
    </row>
    <row r="2305" spans="1:12" ht="12" customHeight="1" x14ac:dyDescent="0.3">
      <c r="A2305" s="307" t="s">
        <v>16894</v>
      </c>
      <c r="B2305" s="307"/>
      <c r="C2305" s="307"/>
      <c r="D2305" s="307" t="s">
        <v>16895</v>
      </c>
      <c r="E2305" s="307"/>
      <c r="F2305" s="307"/>
      <c r="G2305" s="91" t="s">
        <v>16895</v>
      </c>
      <c r="H2305" s="91" t="s">
        <v>16896</v>
      </c>
      <c r="I2305" s="91" t="s">
        <v>16897</v>
      </c>
      <c r="J2305" s="91" t="s">
        <v>16898</v>
      </c>
      <c r="K2305" s="91" t="s">
        <v>16899</v>
      </c>
      <c r="L2305" s="91" t="s">
        <v>16900</v>
      </c>
    </row>
    <row r="2306" spans="1:12" ht="12" customHeight="1" x14ac:dyDescent="0.3">
      <c r="A2306" s="307" t="s">
        <v>16901</v>
      </c>
      <c r="B2306" s="307"/>
      <c r="C2306" s="307"/>
      <c r="D2306" s="307" t="s">
        <v>16902</v>
      </c>
      <c r="E2306" s="307"/>
      <c r="F2306" s="307"/>
      <c r="G2306" s="91" t="s">
        <v>16903</v>
      </c>
      <c r="H2306" s="91" t="s">
        <v>16904</v>
      </c>
      <c r="I2306" s="91" t="s">
        <v>16905</v>
      </c>
      <c r="J2306" s="91" t="s">
        <v>16906</v>
      </c>
      <c r="K2306" s="91" t="s">
        <v>16907</v>
      </c>
      <c r="L2306" s="91" t="s">
        <v>16908</v>
      </c>
    </row>
    <row r="2307" spans="1:12" ht="12" customHeight="1" x14ac:dyDescent="0.3">
      <c r="A2307" s="307" t="s">
        <v>16909</v>
      </c>
      <c r="B2307" s="307"/>
      <c r="C2307" s="307"/>
      <c r="D2307" s="307" t="s">
        <v>16910</v>
      </c>
      <c r="E2307" s="307"/>
      <c r="F2307" s="307"/>
      <c r="G2307" s="91" t="s">
        <v>16910</v>
      </c>
      <c r="H2307" s="91" t="s">
        <v>16911</v>
      </c>
      <c r="I2307" s="91" t="s">
        <v>16912</v>
      </c>
      <c r="J2307" s="91" t="s">
        <v>16913</v>
      </c>
      <c r="K2307" s="91" t="s">
        <v>16914</v>
      </c>
      <c r="L2307" s="91" t="s">
        <v>16915</v>
      </c>
    </row>
    <row r="2308" spans="1:12" ht="12" customHeight="1" x14ac:dyDescent="0.3">
      <c r="A2308" s="307" t="s">
        <v>16916</v>
      </c>
      <c r="B2308" s="307"/>
      <c r="C2308" s="307"/>
      <c r="D2308" s="307" t="s">
        <v>16917</v>
      </c>
      <c r="E2308" s="307"/>
      <c r="F2308" s="307"/>
      <c r="G2308" s="91" t="s">
        <v>16917</v>
      </c>
      <c r="H2308" s="91" t="s">
        <v>16918</v>
      </c>
      <c r="I2308" s="91" t="s">
        <v>16919</v>
      </c>
      <c r="J2308" s="91" t="s">
        <v>16920</v>
      </c>
      <c r="K2308" s="91" t="s">
        <v>16921</v>
      </c>
      <c r="L2308" s="91" t="s">
        <v>16922</v>
      </c>
    </row>
    <row r="2309" spans="1:12" ht="12" customHeight="1" x14ac:dyDescent="0.3">
      <c r="A2309" s="307" t="s">
        <v>16923</v>
      </c>
      <c r="B2309" s="307"/>
      <c r="C2309" s="307"/>
      <c r="D2309" s="307" t="s">
        <v>16924</v>
      </c>
      <c r="E2309" s="307"/>
      <c r="F2309" s="307"/>
      <c r="G2309" s="91" t="s">
        <v>16925</v>
      </c>
      <c r="H2309" s="91" t="s">
        <v>16926</v>
      </c>
      <c r="I2309" s="91" t="s">
        <v>16927</v>
      </c>
      <c r="J2309" s="91" t="s">
        <v>16928</v>
      </c>
      <c r="K2309" s="91" t="s">
        <v>16929</v>
      </c>
      <c r="L2309" s="91" t="s">
        <v>16930</v>
      </c>
    </row>
    <row r="2310" spans="1:12" ht="12" customHeight="1" x14ac:dyDescent="0.3">
      <c r="A2310" s="307" t="s">
        <v>16931</v>
      </c>
      <c r="B2310" s="307"/>
      <c r="C2310" s="307"/>
      <c r="D2310" s="307" t="s">
        <v>16932</v>
      </c>
      <c r="E2310" s="307"/>
      <c r="F2310" s="307"/>
      <c r="G2310" s="91" t="s">
        <v>16933</v>
      </c>
      <c r="H2310" s="91" t="s">
        <v>16934</v>
      </c>
      <c r="I2310" s="91" t="s">
        <v>14589</v>
      </c>
      <c r="J2310" s="91" t="s">
        <v>16935</v>
      </c>
      <c r="K2310" s="91" t="s">
        <v>3036</v>
      </c>
      <c r="L2310" s="91" t="s">
        <v>16936</v>
      </c>
    </row>
    <row r="2311" spans="1:12" ht="12" customHeight="1" x14ac:dyDescent="0.3">
      <c r="A2311" s="307" t="s">
        <v>16937</v>
      </c>
      <c r="B2311" s="307"/>
      <c r="C2311" s="307"/>
      <c r="D2311" s="307" t="s">
        <v>16938</v>
      </c>
      <c r="E2311" s="307"/>
      <c r="F2311" s="307"/>
      <c r="G2311" s="91" t="s">
        <v>16939</v>
      </c>
      <c r="H2311" s="91" t="s">
        <v>16940</v>
      </c>
      <c r="I2311" s="91" t="s">
        <v>16941</v>
      </c>
      <c r="J2311" s="91" t="s">
        <v>16942</v>
      </c>
      <c r="K2311" s="91" t="s">
        <v>16943</v>
      </c>
      <c r="L2311" s="91" t="s">
        <v>16944</v>
      </c>
    </row>
    <row r="2312" spans="1:12" ht="12" customHeight="1" x14ac:dyDescent="0.3">
      <c r="A2312" s="307" t="s">
        <v>16945</v>
      </c>
      <c r="B2312" s="307"/>
      <c r="C2312" s="307"/>
      <c r="D2312" s="307" t="s">
        <v>16946</v>
      </c>
      <c r="E2312" s="307"/>
      <c r="F2312" s="307"/>
      <c r="G2312" s="91" t="s">
        <v>16946</v>
      </c>
      <c r="H2312" s="91" t="s">
        <v>16947</v>
      </c>
      <c r="I2312" s="91" t="s">
        <v>16948</v>
      </c>
      <c r="J2312" s="91" t="s">
        <v>16949</v>
      </c>
      <c r="K2312" s="91" t="s">
        <v>16950</v>
      </c>
      <c r="L2312" s="91" t="s">
        <v>5370</v>
      </c>
    </row>
    <row r="2313" spans="1:12" ht="12" customHeight="1" x14ac:dyDescent="0.3">
      <c r="A2313" s="307" t="s">
        <v>16951</v>
      </c>
      <c r="B2313" s="307"/>
      <c r="C2313" s="307"/>
      <c r="D2313" s="307" t="s">
        <v>16952</v>
      </c>
      <c r="E2313" s="307"/>
      <c r="F2313" s="307"/>
      <c r="G2313" s="91" t="s">
        <v>16952</v>
      </c>
      <c r="H2313" s="91" t="s">
        <v>16953</v>
      </c>
      <c r="I2313" s="91" t="s">
        <v>16954</v>
      </c>
      <c r="J2313" s="91" t="s">
        <v>16955</v>
      </c>
      <c r="K2313" s="91" t="s">
        <v>16956</v>
      </c>
      <c r="L2313" s="91" t="s">
        <v>16957</v>
      </c>
    </row>
    <row r="2314" spans="1:12" ht="12" customHeight="1" x14ac:dyDescent="0.3">
      <c r="A2314" s="307" t="s">
        <v>16958</v>
      </c>
      <c r="B2314" s="307"/>
      <c r="C2314" s="307"/>
      <c r="D2314" s="307" t="s">
        <v>16959</v>
      </c>
      <c r="E2314" s="307"/>
      <c r="F2314" s="307"/>
      <c r="G2314" s="91" t="s">
        <v>16960</v>
      </c>
      <c r="H2314" s="91" t="s">
        <v>16961</v>
      </c>
      <c r="I2314" s="91" t="s">
        <v>14689</v>
      </c>
      <c r="J2314" s="91" t="s">
        <v>16962</v>
      </c>
      <c r="K2314" s="91" t="s">
        <v>16963</v>
      </c>
      <c r="L2314" s="91" t="s">
        <v>16964</v>
      </c>
    </row>
    <row r="2315" spans="1:12" ht="12" customHeight="1" x14ac:dyDescent="0.3">
      <c r="A2315" s="307" t="s">
        <v>16965</v>
      </c>
      <c r="B2315" s="307"/>
      <c r="C2315" s="307"/>
      <c r="D2315" s="307" t="s">
        <v>16966</v>
      </c>
      <c r="E2315" s="307"/>
      <c r="F2315" s="307"/>
      <c r="G2315" s="91" t="s">
        <v>16966</v>
      </c>
      <c r="H2315" s="91" t="s">
        <v>16967</v>
      </c>
      <c r="I2315" s="91" t="s">
        <v>16968</v>
      </c>
      <c r="J2315" s="91" t="s">
        <v>16969</v>
      </c>
      <c r="K2315" s="91" t="s">
        <v>16970</v>
      </c>
      <c r="L2315" s="91" t="s">
        <v>16971</v>
      </c>
    </row>
    <row r="2316" spans="1:12" ht="12" customHeight="1" x14ac:dyDescent="0.3">
      <c r="A2316" s="307" t="s">
        <v>16972</v>
      </c>
      <c r="B2316" s="307"/>
      <c r="C2316" s="307"/>
      <c r="D2316" s="307" t="s">
        <v>16973</v>
      </c>
      <c r="E2316" s="307"/>
      <c r="F2316" s="307"/>
      <c r="G2316" s="91" t="s">
        <v>16973</v>
      </c>
      <c r="H2316" s="91" t="s">
        <v>11566</v>
      </c>
      <c r="I2316" s="91" t="s">
        <v>6938</v>
      </c>
      <c r="J2316" s="91" t="s">
        <v>16974</v>
      </c>
      <c r="K2316" s="91" t="s">
        <v>16975</v>
      </c>
      <c r="L2316" s="91" t="s">
        <v>16976</v>
      </c>
    </row>
    <row r="2317" spans="1:12" ht="12" customHeight="1" x14ac:dyDescent="0.3">
      <c r="A2317" s="307" t="s">
        <v>16977</v>
      </c>
      <c r="B2317" s="307"/>
      <c r="C2317" s="307"/>
      <c r="D2317" s="307" t="s">
        <v>16978</v>
      </c>
      <c r="E2317" s="307"/>
      <c r="F2317" s="307"/>
      <c r="G2317" s="91" t="s">
        <v>16979</v>
      </c>
      <c r="H2317" s="91" t="s">
        <v>16980</v>
      </c>
      <c r="I2317" s="91" t="s">
        <v>16981</v>
      </c>
      <c r="J2317" s="91" t="s">
        <v>16982</v>
      </c>
      <c r="K2317" s="91" t="s">
        <v>16983</v>
      </c>
      <c r="L2317" s="91" t="s">
        <v>16984</v>
      </c>
    </row>
    <row r="2318" spans="1:12" ht="12" customHeight="1" x14ac:dyDescent="0.3">
      <c r="A2318" s="307" t="s">
        <v>16985</v>
      </c>
      <c r="B2318" s="307"/>
      <c r="C2318" s="307"/>
      <c r="D2318" s="307" t="s">
        <v>16986</v>
      </c>
      <c r="E2318" s="307"/>
      <c r="F2318" s="307"/>
      <c r="G2318" s="91" t="s">
        <v>16986</v>
      </c>
      <c r="H2318" s="91" t="s">
        <v>16987</v>
      </c>
      <c r="I2318" s="91" t="s">
        <v>8374</v>
      </c>
      <c r="J2318" s="91" t="s">
        <v>16988</v>
      </c>
      <c r="K2318" s="91" t="s">
        <v>16989</v>
      </c>
      <c r="L2318" s="91" t="s">
        <v>16990</v>
      </c>
    </row>
    <row r="2319" spans="1:12" ht="12" customHeight="1" x14ac:dyDescent="0.3">
      <c r="A2319" s="307" t="s">
        <v>16991</v>
      </c>
      <c r="B2319" s="307"/>
      <c r="C2319" s="307"/>
      <c r="D2319" s="307" t="s">
        <v>16992</v>
      </c>
      <c r="E2319" s="307"/>
      <c r="F2319" s="307"/>
      <c r="G2319" s="91" t="s">
        <v>16992</v>
      </c>
      <c r="H2319" s="91" t="s">
        <v>16993</v>
      </c>
      <c r="I2319" s="91" t="s">
        <v>16994</v>
      </c>
      <c r="J2319" s="91" t="s">
        <v>16995</v>
      </c>
      <c r="K2319" s="91" t="s">
        <v>16996</v>
      </c>
      <c r="L2319" s="91" t="s">
        <v>16997</v>
      </c>
    </row>
    <row r="2320" spans="1:12" ht="12" customHeight="1" x14ac:dyDescent="0.3">
      <c r="A2320" s="307" t="s">
        <v>16998</v>
      </c>
      <c r="B2320" s="307"/>
      <c r="C2320" s="307"/>
      <c r="D2320" s="307" t="s">
        <v>6562</v>
      </c>
      <c r="E2320" s="307"/>
      <c r="F2320" s="307"/>
      <c r="G2320" s="91" t="s">
        <v>16999</v>
      </c>
      <c r="H2320" s="91" t="s">
        <v>17000</v>
      </c>
      <c r="I2320" s="91" t="s">
        <v>17001</v>
      </c>
      <c r="J2320" s="91" t="s">
        <v>17002</v>
      </c>
      <c r="K2320" s="91" t="s">
        <v>17003</v>
      </c>
      <c r="L2320" s="91" t="s">
        <v>17004</v>
      </c>
    </row>
    <row r="2321" spans="1:12" ht="12" customHeight="1" x14ac:dyDescent="0.3">
      <c r="A2321" s="307" t="s">
        <v>17005</v>
      </c>
      <c r="B2321" s="307"/>
      <c r="C2321" s="307"/>
      <c r="D2321" s="307" t="s">
        <v>17006</v>
      </c>
      <c r="E2321" s="307"/>
      <c r="F2321" s="307"/>
      <c r="G2321" s="91" t="s">
        <v>17007</v>
      </c>
      <c r="H2321" s="91" t="s">
        <v>17008</v>
      </c>
      <c r="I2321" s="91" t="s">
        <v>17009</v>
      </c>
      <c r="J2321" s="91" t="s">
        <v>17010</v>
      </c>
      <c r="K2321" s="91" t="s">
        <v>17011</v>
      </c>
      <c r="L2321" s="91" t="s">
        <v>17012</v>
      </c>
    </row>
    <row r="2322" spans="1:12" ht="12" customHeight="1" x14ac:dyDescent="0.3">
      <c r="A2322" s="307" t="s">
        <v>17013</v>
      </c>
      <c r="B2322" s="307"/>
      <c r="C2322" s="307"/>
      <c r="D2322" s="307" t="s">
        <v>17014</v>
      </c>
      <c r="E2322" s="307"/>
      <c r="F2322" s="307"/>
      <c r="G2322" s="91" t="s">
        <v>17015</v>
      </c>
      <c r="H2322" s="91" t="s">
        <v>17016</v>
      </c>
      <c r="I2322" s="91" t="s">
        <v>17017</v>
      </c>
      <c r="J2322" s="91" t="s">
        <v>17018</v>
      </c>
      <c r="K2322" s="91" t="s">
        <v>17019</v>
      </c>
      <c r="L2322" s="91" t="s">
        <v>17020</v>
      </c>
    </row>
    <row r="2323" spans="1:12" ht="12" customHeight="1" x14ac:dyDescent="0.3">
      <c r="A2323" s="307" t="s">
        <v>17021</v>
      </c>
      <c r="B2323" s="307"/>
      <c r="C2323" s="307"/>
      <c r="D2323" s="307" t="s">
        <v>17022</v>
      </c>
      <c r="E2323" s="307"/>
      <c r="F2323" s="307"/>
      <c r="G2323" s="91" t="s">
        <v>16451</v>
      </c>
      <c r="H2323" s="91" t="s">
        <v>17023</v>
      </c>
      <c r="I2323" s="91" t="s">
        <v>17024</v>
      </c>
      <c r="J2323" s="91" t="s">
        <v>17025</v>
      </c>
      <c r="K2323" s="91" t="s">
        <v>17026</v>
      </c>
      <c r="L2323" s="91" t="s">
        <v>17027</v>
      </c>
    </row>
    <row r="2324" spans="1:12" ht="12" customHeight="1" x14ac:dyDescent="0.3">
      <c r="A2324" s="307" t="s">
        <v>17028</v>
      </c>
      <c r="B2324" s="307"/>
      <c r="C2324" s="307"/>
      <c r="D2324" s="307" t="s">
        <v>17029</v>
      </c>
      <c r="E2324" s="307"/>
      <c r="F2324" s="307"/>
      <c r="G2324" s="91" t="s">
        <v>17030</v>
      </c>
      <c r="H2324" s="91" t="s">
        <v>17031</v>
      </c>
      <c r="I2324" s="91" t="s">
        <v>17032</v>
      </c>
      <c r="J2324" s="91" t="s">
        <v>17033</v>
      </c>
      <c r="K2324" s="91" t="s">
        <v>17034</v>
      </c>
      <c r="L2324" s="91" t="s">
        <v>17035</v>
      </c>
    </row>
    <row r="2325" spans="1:12" ht="12" customHeight="1" x14ac:dyDescent="0.3">
      <c r="A2325" s="307" t="s">
        <v>17036</v>
      </c>
      <c r="B2325" s="307"/>
      <c r="C2325" s="307"/>
      <c r="D2325" s="307" t="s">
        <v>17037</v>
      </c>
      <c r="E2325" s="307"/>
      <c r="F2325" s="307"/>
      <c r="G2325" s="91" t="s">
        <v>17037</v>
      </c>
      <c r="H2325" s="91" t="s">
        <v>11074</v>
      </c>
      <c r="I2325" s="91" t="s">
        <v>11818</v>
      </c>
      <c r="J2325" s="91" t="s">
        <v>17038</v>
      </c>
      <c r="K2325" s="91" t="s">
        <v>17039</v>
      </c>
      <c r="L2325" s="91" t="s">
        <v>17040</v>
      </c>
    </row>
    <row r="2326" spans="1:12" ht="12" customHeight="1" x14ac:dyDescent="0.3">
      <c r="A2326" s="307" t="s">
        <v>17041</v>
      </c>
      <c r="B2326" s="307"/>
      <c r="C2326" s="307"/>
      <c r="D2326" s="307" t="s">
        <v>17042</v>
      </c>
      <c r="E2326" s="307"/>
      <c r="F2326" s="307"/>
      <c r="G2326" s="91" t="s">
        <v>17043</v>
      </c>
      <c r="H2326" s="91" t="s">
        <v>17044</v>
      </c>
      <c r="I2326" s="91" t="s">
        <v>17045</v>
      </c>
      <c r="J2326" s="91" t="s">
        <v>17046</v>
      </c>
      <c r="K2326" s="91" t="s">
        <v>17047</v>
      </c>
      <c r="L2326" s="91" t="s">
        <v>17048</v>
      </c>
    </row>
    <row r="2327" spans="1:12" ht="12" customHeight="1" x14ac:dyDescent="0.3">
      <c r="A2327" s="307" t="s">
        <v>17049</v>
      </c>
      <c r="B2327" s="307"/>
      <c r="C2327" s="307"/>
      <c r="D2327" s="307" t="s">
        <v>17050</v>
      </c>
      <c r="E2327" s="307"/>
      <c r="F2327" s="307"/>
      <c r="G2327" s="91" t="s">
        <v>17050</v>
      </c>
      <c r="H2327" s="91" t="s">
        <v>17051</v>
      </c>
      <c r="I2327" s="91" t="s">
        <v>15417</v>
      </c>
      <c r="J2327" s="91" t="s">
        <v>17052</v>
      </c>
      <c r="K2327" s="91" t="s">
        <v>17053</v>
      </c>
      <c r="L2327" s="91" t="s">
        <v>17054</v>
      </c>
    </row>
    <row r="2328" spans="1:12" ht="12" customHeight="1" x14ac:dyDescent="0.3">
      <c r="A2328" s="307" t="s">
        <v>17055</v>
      </c>
      <c r="B2328" s="307"/>
      <c r="C2328" s="307"/>
      <c r="D2328" s="307" t="s">
        <v>5911</v>
      </c>
      <c r="E2328" s="307"/>
      <c r="F2328" s="307"/>
      <c r="G2328" s="91" t="s">
        <v>5911</v>
      </c>
      <c r="H2328" s="91" t="s">
        <v>17056</v>
      </c>
      <c r="I2328" s="91" t="s">
        <v>17057</v>
      </c>
      <c r="J2328" s="91" t="s">
        <v>17058</v>
      </c>
      <c r="K2328" s="91" t="s">
        <v>6219</v>
      </c>
      <c r="L2328" s="91" t="s">
        <v>17059</v>
      </c>
    </row>
    <row r="2329" spans="1:12" ht="12" customHeight="1" x14ac:dyDescent="0.3">
      <c r="A2329" s="307" t="s">
        <v>17060</v>
      </c>
      <c r="B2329" s="307"/>
      <c r="C2329" s="307"/>
      <c r="D2329" s="307" t="s">
        <v>17061</v>
      </c>
      <c r="E2329" s="307"/>
      <c r="F2329" s="307"/>
      <c r="G2329" s="91" t="s">
        <v>17061</v>
      </c>
      <c r="H2329" s="91" t="s">
        <v>17062</v>
      </c>
      <c r="I2329" s="91" t="s">
        <v>17063</v>
      </c>
      <c r="J2329" s="91" t="s">
        <v>17064</v>
      </c>
      <c r="K2329" s="91" t="s">
        <v>17065</v>
      </c>
      <c r="L2329" s="91" t="s">
        <v>17066</v>
      </c>
    </row>
    <row r="2330" spans="1:12" ht="12" customHeight="1" x14ac:dyDescent="0.3">
      <c r="A2330" s="307" t="s">
        <v>17067</v>
      </c>
      <c r="B2330" s="307"/>
      <c r="C2330" s="307"/>
      <c r="D2330" s="307" t="s">
        <v>17068</v>
      </c>
      <c r="E2330" s="307"/>
      <c r="F2330" s="307"/>
      <c r="G2330" s="91" t="s">
        <v>17069</v>
      </c>
      <c r="H2330" s="91" t="s">
        <v>17070</v>
      </c>
      <c r="I2330" s="91" t="s">
        <v>17071</v>
      </c>
      <c r="J2330" s="91" t="s">
        <v>17072</v>
      </c>
      <c r="K2330" s="91" t="s">
        <v>17073</v>
      </c>
      <c r="L2330" s="91" t="s">
        <v>17074</v>
      </c>
    </row>
    <row r="2331" spans="1:12" ht="12" customHeight="1" x14ac:dyDescent="0.3">
      <c r="A2331" s="307" t="s">
        <v>17075</v>
      </c>
      <c r="B2331" s="307"/>
      <c r="C2331" s="307"/>
      <c r="D2331" s="307" t="s">
        <v>10927</v>
      </c>
      <c r="E2331" s="307"/>
      <c r="F2331" s="307"/>
      <c r="G2331" s="91" t="s">
        <v>17076</v>
      </c>
      <c r="H2331" s="91" t="s">
        <v>17077</v>
      </c>
      <c r="I2331" s="91" t="s">
        <v>15863</v>
      </c>
      <c r="J2331" s="91" t="s">
        <v>8936</v>
      </c>
      <c r="K2331" s="91" t="s">
        <v>17078</v>
      </c>
      <c r="L2331" s="91" t="s">
        <v>17079</v>
      </c>
    </row>
    <row r="2332" spans="1:12" ht="12" customHeight="1" x14ac:dyDescent="0.3">
      <c r="A2332" s="307" t="s">
        <v>17080</v>
      </c>
      <c r="B2332" s="307"/>
      <c r="C2332" s="307"/>
      <c r="D2332" s="307" t="s">
        <v>17081</v>
      </c>
      <c r="E2332" s="307"/>
      <c r="F2332" s="307"/>
      <c r="G2332" s="91" t="s">
        <v>17082</v>
      </c>
      <c r="H2332" s="91" t="s">
        <v>17083</v>
      </c>
      <c r="I2332" s="91" t="s">
        <v>17084</v>
      </c>
      <c r="J2332" s="91" t="s">
        <v>17085</v>
      </c>
      <c r="K2332" s="91" t="s">
        <v>17086</v>
      </c>
      <c r="L2332" s="91" t="s">
        <v>17087</v>
      </c>
    </row>
    <row r="2333" spans="1:12" ht="12" customHeight="1" x14ac:dyDescent="0.3">
      <c r="A2333" s="307" t="s">
        <v>17088</v>
      </c>
      <c r="B2333" s="307"/>
      <c r="C2333" s="307"/>
      <c r="D2333" s="307" t="s">
        <v>17089</v>
      </c>
      <c r="E2333" s="307"/>
      <c r="F2333" s="307"/>
      <c r="G2333" s="91" t="s">
        <v>17090</v>
      </c>
      <c r="H2333" s="91" t="s">
        <v>17091</v>
      </c>
      <c r="I2333" s="91" t="s">
        <v>17092</v>
      </c>
      <c r="J2333" s="91" t="s">
        <v>17093</v>
      </c>
      <c r="K2333" s="91" t="s">
        <v>17094</v>
      </c>
      <c r="L2333" s="91" t="s">
        <v>17095</v>
      </c>
    </row>
    <row r="2334" spans="1:12" ht="12" customHeight="1" x14ac:dyDescent="0.3">
      <c r="A2334" s="307" t="s">
        <v>17096</v>
      </c>
      <c r="B2334" s="307"/>
      <c r="C2334" s="307"/>
      <c r="D2334" s="307" t="s">
        <v>17097</v>
      </c>
      <c r="E2334" s="307"/>
      <c r="F2334" s="307"/>
      <c r="G2334" s="91" t="s">
        <v>17097</v>
      </c>
      <c r="H2334" s="91" t="s">
        <v>15457</v>
      </c>
      <c r="I2334" s="91" t="s">
        <v>17098</v>
      </c>
      <c r="J2334" s="91" t="s">
        <v>17099</v>
      </c>
      <c r="K2334" s="91" t="s">
        <v>17100</v>
      </c>
      <c r="L2334" s="91" t="s">
        <v>17101</v>
      </c>
    </row>
    <row r="2335" spans="1:12" ht="12" customHeight="1" x14ac:dyDescent="0.3">
      <c r="A2335" s="307" t="s">
        <v>17102</v>
      </c>
      <c r="B2335" s="307"/>
      <c r="C2335" s="307"/>
      <c r="D2335" s="307" t="s">
        <v>17103</v>
      </c>
      <c r="E2335" s="307"/>
      <c r="F2335" s="307"/>
      <c r="G2335" s="91" t="s">
        <v>17104</v>
      </c>
      <c r="H2335" s="91" t="s">
        <v>17105</v>
      </c>
      <c r="I2335" s="91" t="s">
        <v>17106</v>
      </c>
      <c r="J2335" s="91" t="s">
        <v>17107</v>
      </c>
      <c r="K2335" s="91" t="s">
        <v>17108</v>
      </c>
      <c r="L2335" s="91" t="s">
        <v>17109</v>
      </c>
    </row>
    <row r="2336" spans="1:12" ht="12" customHeight="1" x14ac:dyDescent="0.3">
      <c r="A2336" s="307" t="s">
        <v>17110</v>
      </c>
      <c r="B2336" s="307"/>
      <c r="C2336" s="307"/>
      <c r="D2336" s="307" t="s">
        <v>17111</v>
      </c>
      <c r="E2336" s="307"/>
      <c r="F2336" s="307"/>
      <c r="G2336" s="91" t="s">
        <v>17112</v>
      </c>
      <c r="H2336" s="91" t="s">
        <v>17113</v>
      </c>
      <c r="I2336" s="91" t="s">
        <v>17114</v>
      </c>
      <c r="J2336" s="91" t="s">
        <v>9587</v>
      </c>
      <c r="K2336" s="91" t="s">
        <v>17115</v>
      </c>
      <c r="L2336" s="91" t="s">
        <v>17116</v>
      </c>
    </row>
    <row r="2337" spans="1:12" ht="12" customHeight="1" x14ac:dyDescent="0.3">
      <c r="A2337" s="307" t="s">
        <v>17117</v>
      </c>
      <c r="B2337" s="307"/>
      <c r="C2337" s="307"/>
      <c r="D2337" s="307" t="s">
        <v>17118</v>
      </c>
      <c r="E2337" s="307"/>
      <c r="F2337" s="307"/>
      <c r="G2337" s="91" t="s">
        <v>17118</v>
      </c>
      <c r="H2337" s="91" t="s">
        <v>17119</v>
      </c>
      <c r="I2337" s="91" t="s">
        <v>17120</v>
      </c>
      <c r="J2337" s="91" t="s">
        <v>17121</v>
      </c>
      <c r="K2337" s="91" t="s">
        <v>17122</v>
      </c>
      <c r="L2337" s="91" t="s">
        <v>17123</v>
      </c>
    </row>
    <row r="2338" spans="1:12" ht="12" customHeight="1" x14ac:dyDescent="0.3">
      <c r="A2338" s="307" t="s">
        <v>17124</v>
      </c>
      <c r="B2338" s="307"/>
      <c r="C2338" s="307"/>
      <c r="D2338" s="307" t="s">
        <v>17125</v>
      </c>
      <c r="E2338" s="307"/>
      <c r="F2338" s="307"/>
      <c r="G2338" s="91" t="s">
        <v>17126</v>
      </c>
      <c r="H2338" s="91" t="s">
        <v>16516</v>
      </c>
      <c r="I2338" s="91" t="s">
        <v>17127</v>
      </c>
      <c r="J2338" s="91" t="s">
        <v>17128</v>
      </c>
      <c r="K2338" s="91" t="s">
        <v>17129</v>
      </c>
      <c r="L2338" s="91" t="s">
        <v>5297</v>
      </c>
    </row>
    <row r="2339" spans="1:12" ht="12" customHeight="1" x14ac:dyDescent="0.3">
      <c r="A2339" s="307" t="s">
        <v>17130</v>
      </c>
      <c r="B2339" s="307"/>
      <c r="C2339" s="307"/>
      <c r="D2339" s="307" t="s">
        <v>17131</v>
      </c>
      <c r="E2339" s="307"/>
      <c r="F2339" s="307"/>
      <c r="G2339" s="91" t="s">
        <v>17131</v>
      </c>
      <c r="H2339" s="91" t="s">
        <v>17132</v>
      </c>
      <c r="I2339" s="91" t="s">
        <v>17133</v>
      </c>
      <c r="J2339" s="91" t="s">
        <v>17134</v>
      </c>
      <c r="K2339" s="91" t="s">
        <v>10614</v>
      </c>
      <c r="L2339" s="91" t="s">
        <v>17135</v>
      </c>
    </row>
    <row r="2340" spans="1:12" ht="12" customHeight="1" x14ac:dyDescent="0.3">
      <c r="A2340" s="307" t="s">
        <v>17136</v>
      </c>
      <c r="B2340" s="307"/>
      <c r="C2340" s="307"/>
      <c r="D2340" s="307" t="s">
        <v>17137</v>
      </c>
      <c r="E2340" s="307"/>
      <c r="F2340" s="307"/>
      <c r="G2340" s="91" t="s">
        <v>17138</v>
      </c>
      <c r="H2340" s="91" t="s">
        <v>17139</v>
      </c>
      <c r="I2340" s="91" t="s">
        <v>17140</v>
      </c>
      <c r="J2340" s="91" t="s">
        <v>17141</v>
      </c>
      <c r="K2340" s="91" t="s">
        <v>17142</v>
      </c>
      <c r="L2340" s="91" t="s">
        <v>17143</v>
      </c>
    </row>
    <row r="2341" spans="1:12" ht="12" customHeight="1" x14ac:dyDescent="0.3">
      <c r="A2341" s="307" t="s">
        <v>17144</v>
      </c>
      <c r="B2341" s="307"/>
      <c r="C2341" s="307"/>
      <c r="D2341" s="307" t="s">
        <v>17145</v>
      </c>
      <c r="E2341" s="307"/>
      <c r="F2341" s="307"/>
      <c r="G2341" s="91" t="s">
        <v>1359</v>
      </c>
      <c r="H2341" s="91" t="s">
        <v>17146</v>
      </c>
      <c r="I2341" s="91" t="s">
        <v>17147</v>
      </c>
      <c r="J2341" s="91" t="s">
        <v>17148</v>
      </c>
      <c r="K2341" s="91" t="s">
        <v>17149</v>
      </c>
      <c r="L2341" s="91" t="s">
        <v>17150</v>
      </c>
    </row>
    <row r="2342" spans="1:12" ht="12" customHeight="1" x14ac:dyDescent="0.3">
      <c r="A2342" s="307" t="s">
        <v>17151</v>
      </c>
      <c r="B2342" s="307"/>
      <c r="C2342" s="307"/>
      <c r="D2342" s="307" t="s">
        <v>17152</v>
      </c>
      <c r="E2342" s="307"/>
      <c r="F2342" s="307"/>
      <c r="G2342" s="91" t="s">
        <v>17152</v>
      </c>
      <c r="H2342" s="91" t="s">
        <v>17153</v>
      </c>
      <c r="I2342" s="91" t="s">
        <v>14317</v>
      </c>
      <c r="J2342" s="91" t="s">
        <v>11209</v>
      </c>
      <c r="K2342" s="91" t="s">
        <v>17154</v>
      </c>
      <c r="L2342" s="91" t="s">
        <v>17155</v>
      </c>
    </row>
    <row r="2343" spans="1:12" ht="12" customHeight="1" x14ac:dyDescent="0.3">
      <c r="A2343" s="307" t="s">
        <v>17156</v>
      </c>
      <c r="B2343" s="307"/>
      <c r="C2343" s="307"/>
      <c r="D2343" s="307" t="s">
        <v>17157</v>
      </c>
      <c r="E2343" s="307"/>
      <c r="F2343" s="307"/>
      <c r="G2343" s="91" t="s">
        <v>17158</v>
      </c>
      <c r="H2343" s="91" t="s">
        <v>17159</v>
      </c>
      <c r="I2343" s="91" t="s">
        <v>17160</v>
      </c>
      <c r="J2343" s="91" t="s">
        <v>17161</v>
      </c>
      <c r="K2343" s="91" t="s">
        <v>17162</v>
      </c>
      <c r="L2343" s="91" t="s">
        <v>17163</v>
      </c>
    </row>
    <row r="2344" spans="1:12" ht="12" customHeight="1" x14ac:dyDescent="0.3">
      <c r="A2344" s="307" t="s">
        <v>17164</v>
      </c>
      <c r="B2344" s="307"/>
      <c r="C2344" s="307"/>
      <c r="D2344" s="307" t="s">
        <v>17165</v>
      </c>
      <c r="E2344" s="307"/>
      <c r="F2344" s="307"/>
      <c r="G2344" s="91" t="s">
        <v>17165</v>
      </c>
      <c r="H2344" s="91" t="s">
        <v>17166</v>
      </c>
      <c r="I2344" s="91" t="s">
        <v>17167</v>
      </c>
      <c r="J2344" s="91" t="s">
        <v>17168</v>
      </c>
      <c r="K2344" s="91" t="s">
        <v>17169</v>
      </c>
      <c r="L2344" s="91" t="s">
        <v>17170</v>
      </c>
    </row>
    <row r="2345" spans="1:12" ht="12" customHeight="1" x14ac:dyDescent="0.3">
      <c r="A2345" s="307" t="s">
        <v>17171</v>
      </c>
      <c r="B2345" s="307"/>
      <c r="C2345" s="307"/>
      <c r="D2345" s="307" t="s">
        <v>17172</v>
      </c>
      <c r="E2345" s="307"/>
      <c r="F2345" s="307"/>
      <c r="G2345" s="91" t="s">
        <v>17173</v>
      </c>
      <c r="H2345" s="91" t="s">
        <v>17174</v>
      </c>
      <c r="I2345" s="91" t="s">
        <v>17175</v>
      </c>
      <c r="J2345" s="91" t="s">
        <v>17176</v>
      </c>
      <c r="K2345" s="91" t="s">
        <v>17177</v>
      </c>
      <c r="L2345" s="91" t="s">
        <v>17178</v>
      </c>
    </row>
    <row r="2346" spans="1:12" ht="12" customHeight="1" x14ac:dyDescent="0.3">
      <c r="A2346" s="307" t="s">
        <v>17179</v>
      </c>
      <c r="B2346" s="307"/>
      <c r="C2346" s="307"/>
      <c r="D2346" s="307" t="s">
        <v>17180</v>
      </c>
      <c r="E2346" s="307"/>
      <c r="F2346" s="307"/>
      <c r="G2346" s="91" t="s">
        <v>17180</v>
      </c>
      <c r="H2346" s="91" t="s">
        <v>17181</v>
      </c>
      <c r="I2346" s="91" t="s">
        <v>17182</v>
      </c>
      <c r="J2346" s="91" t="s">
        <v>17183</v>
      </c>
      <c r="K2346" s="91" t="s">
        <v>17184</v>
      </c>
      <c r="L2346" s="91" t="s">
        <v>17185</v>
      </c>
    </row>
    <row r="2347" spans="1:12" ht="12" customHeight="1" x14ac:dyDescent="0.3">
      <c r="A2347" s="307" t="s">
        <v>17186</v>
      </c>
      <c r="B2347" s="307"/>
      <c r="C2347" s="307"/>
      <c r="D2347" s="307" t="s">
        <v>15150</v>
      </c>
      <c r="E2347" s="307"/>
      <c r="F2347" s="307"/>
      <c r="G2347" s="91" t="s">
        <v>15150</v>
      </c>
      <c r="H2347" s="91" t="s">
        <v>6843</v>
      </c>
      <c r="I2347" s="91" t="s">
        <v>14601</v>
      </c>
      <c r="J2347" s="91" t="s">
        <v>17187</v>
      </c>
      <c r="K2347" s="91" t="s">
        <v>11101</v>
      </c>
      <c r="L2347" s="91" t="s">
        <v>17188</v>
      </c>
    </row>
    <row r="2348" spans="1:12" ht="12" customHeight="1" x14ac:dyDescent="0.3">
      <c r="A2348" s="307" t="s">
        <v>17189</v>
      </c>
      <c r="B2348" s="307"/>
      <c r="C2348" s="307"/>
      <c r="D2348" s="307" t="s">
        <v>17190</v>
      </c>
      <c r="E2348" s="307"/>
      <c r="F2348" s="307"/>
      <c r="G2348" s="91" t="s">
        <v>17190</v>
      </c>
      <c r="H2348" s="91" t="s">
        <v>17191</v>
      </c>
      <c r="I2348" s="91" t="s">
        <v>17192</v>
      </c>
      <c r="J2348" s="91" t="s">
        <v>17193</v>
      </c>
      <c r="K2348" s="91" t="s">
        <v>17194</v>
      </c>
      <c r="L2348" s="91" t="s">
        <v>17195</v>
      </c>
    </row>
    <row r="2349" spans="1:12" ht="12" customHeight="1" x14ac:dyDescent="0.3">
      <c r="A2349" s="307" t="s">
        <v>17196</v>
      </c>
      <c r="B2349" s="307"/>
      <c r="C2349" s="307"/>
      <c r="D2349" s="307" t="s">
        <v>17197</v>
      </c>
      <c r="E2349" s="307"/>
      <c r="F2349" s="307"/>
      <c r="G2349" s="91" t="s">
        <v>17197</v>
      </c>
      <c r="H2349" s="91" t="s">
        <v>17198</v>
      </c>
      <c r="I2349" s="91" t="s">
        <v>17199</v>
      </c>
      <c r="J2349" s="91" t="s">
        <v>17200</v>
      </c>
      <c r="K2349" s="91" t="s">
        <v>17201</v>
      </c>
      <c r="L2349" s="91" t="s">
        <v>17202</v>
      </c>
    </row>
    <row r="2350" spans="1:12" ht="12" customHeight="1" x14ac:dyDescent="0.3">
      <c r="A2350" s="307" t="s">
        <v>17203</v>
      </c>
      <c r="B2350" s="307"/>
      <c r="C2350" s="307"/>
      <c r="D2350" s="307" t="s">
        <v>2275</v>
      </c>
      <c r="E2350" s="307"/>
      <c r="F2350" s="307"/>
      <c r="G2350" s="91" t="s">
        <v>17204</v>
      </c>
      <c r="H2350" s="91" t="s">
        <v>17205</v>
      </c>
      <c r="I2350" s="91" t="s">
        <v>17206</v>
      </c>
      <c r="J2350" s="91" t="s">
        <v>17207</v>
      </c>
      <c r="K2350" s="91" t="s">
        <v>17208</v>
      </c>
      <c r="L2350" s="91" t="s">
        <v>17209</v>
      </c>
    </row>
    <row r="2351" spans="1:12" ht="12" customHeight="1" x14ac:dyDescent="0.3">
      <c r="A2351" s="307" t="s">
        <v>17210</v>
      </c>
      <c r="B2351" s="307"/>
      <c r="C2351" s="307"/>
      <c r="D2351" s="307" t="s">
        <v>17211</v>
      </c>
      <c r="E2351" s="307"/>
      <c r="F2351" s="307"/>
      <c r="G2351" s="91" t="s">
        <v>17211</v>
      </c>
      <c r="H2351" s="91" t="s">
        <v>17212</v>
      </c>
      <c r="I2351" s="91" t="s">
        <v>17213</v>
      </c>
      <c r="J2351" s="91" t="s">
        <v>17214</v>
      </c>
      <c r="K2351" s="91" t="s">
        <v>17215</v>
      </c>
      <c r="L2351" s="91" t="s">
        <v>17216</v>
      </c>
    </row>
    <row r="2352" spans="1:12" ht="12" customHeight="1" x14ac:dyDescent="0.3">
      <c r="A2352" s="307" t="s">
        <v>17217</v>
      </c>
      <c r="B2352" s="307"/>
      <c r="C2352" s="307"/>
      <c r="D2352" s="307" t="s">
        <v>17218</v>
      </c>
      <c r="E2352" s="307"/>
      <c r="F2352" s="307"/>
      <c r="G2352" s="91" t="s">
        <v>17219</v>
      </c>
      <c r="H2352" s="91" t="s">
        <v>17220</v>
      </c>
      <c r="I2352" s="91" t="s">
        <v>17221</v>
      </c>
      <c r="J2352" s="91" t="s">
        <v>17222</v>
      </c>
      <c r="K2352" s="91" t="s">
        <v>17223</v>
      </c>
      <c r="L2352" s="91" t="s">
        <v>17220</v>
      </c>
    </row>
    <row r="2353" spans="1:12" ht="12" customHeight="1" x14ac:dyDescent="0.3">
      <c r="A2353" s="307" t="s">
        <v>17224</v>
      </c>
      <c r="B2353" s="307"/>
      <c r="C2353" s="307"/>
      <c r="D2353" s="307" t="s">
        <v>17225</v>
      </c>
      <c r="E2353" s="307"/>
      <c r="F2353" s="307"/>
      <c r="G2353" s="91" t="s">
        <v>17226</v>
      </c>
      <c r="H2353" s="91" t="s">
        <v>12071</v>
      </c>
      <c r="I2353" s="91" t="s">
        <v>17227</v>
      </c>
      <c r="J2353" s="91" t="s">
        <v>17228</v>
      </c>
      <c r="K2353" s="91" t="s">
        <v>17229</v>
      </c>
      <c r="L2353" s="91" t="s">
        <v>14098</v>
      </c>
    </row>
    <row r="2354" spans="1:12" ht="12" customHeight="1" x14ac:dyDescent="0.3">
      <c r="A2354" s="307" t="s">
        <v>17230</v>
      </c>
      <c r="B2354" s="307"/>
      <c r="C2354" s="307"/>
      <c r="D2354" s="307" t="s">
        <v>17231</v>
      </c>
      <c r="E2354" s="307"/>
      <c r="F2354" s="307"/>
      <c r="G2354" s="91" t="s">
        <v>17232</v>
      </c>
      <c r="H2354" s="91" t="s">
        <v>17233</v>
      </c>
      <c r="I2354" s="91" t="s">
        <v>17234</v>
      </c>
      <c r="J2354" s="91" t="s">
        <v>17235</v>
      </c>
      <c r="K2354" s="91" t="s">
        <v>17236</v>
      </c>
      <c r="L2354" s="91" t="s">
        <v>17237</v>
      </c>
    </row>
    <row r="2355" spans="1:12" ht="12" customHeight="1" x14ac:dyDescent="0.3">
      <c r="A2355" s="307" t="s">
        <v>17238</v>
      </c>
      <c r="B2355" s="307"/>
      <c r="C2355" s="307"/>
      <c r="D2355" s="307" t="s">
        <v>8489</v>
      </c>
      <c r="E2355" s="307"/>
      <c r="F2355" s="307"/>
      <c r="G2355" s="91" t="s">
        <v>8489</v>
      </c>
      <c r="H2355" s="91" t="s">
        <v>6687</v>
      </c>
      <c r="I2355" s="91" t="s">
        <v>17239</v>
      </c>
      <c r="J2355" s="91" t="s">
        <v>7678</v>
      </c>
      <c r="K2355" s="91" t="s">
        <v>17240</v>
      </c>
      <c r="L2355" s="91" t="s">
        <v>17241</v>
      </c>
    </row>
    <row r="2356" spans="1:12" ht="12" customHeight="1" x14ac:dyDescent="0.3">
      <c r="A2356" s="307" t="s">
        <v>17242</v>
      </c>
      <c r="B2356" s="307"/>
      <c r="C2356" s="307"/>
      <c r="D2356" s="307" t="s">
        <v>17243</v>
      </c>
      <c r="E2356" s="307"/>
      <c r="F2356" s="307"/>
      <c r="G2356" s="91" t="s">
        <v>17243</v>
      </c>
      <c r="H2356" s="91" t="s">
        <v>6406</v>
      </c>
      <c r="I2356" s="91" t="s">
        <v>17244</v>
      </c>
      <c r="J2356" s="91" t="s">
        <v>17245</v>
      </c>
      <c r="K2356" s="91" t="s">
        <v>17246</v>
      </c>
      <c r="L2356" s="91" t="s">
        <v>17247</v>
      </c>
    </row>
    <row r="2357" spans="1:12" ht="12" customHeight="1" x14ac:dyDescent="0.3">
      <c r="A2357" s="307" t="s">
        <v>17248</v>
      </c>
      <c r="B2357" s="307"/>
      <c r="C2357" s="307"/>
      <c r="D2357" s="307" t="s">
        <v>17249</v>
      </c>
      <c r="E2357" s="307"/>
      <c r="F2357" s="307"/>
      <c r="G2357" s="91" t="s">
        <v>17249</v>
      </c>
      <c r="H2357" s="91" t="s">
        <v>15347</v>
      </c>
      <c r="I2357" s="91" t="s">
        <v>17250</v>
      </c>
      <c r="J2357" s="91" t="s">
        <v>17251</v>
      </c>
      <c r="K2357" s="91" t="s">
        <v>17252</v>
      </c>
      <c r="L2357" s="91" t="s">
        <v>17253</v>
      </c>
    </row>
    <row r="2358" spans="1:12" ht="12" customHeight="1" x14ac:dyDescent="0.3">
      <c r="A2358" s="307" t="s">
        <v>17254</v>
      </c>
      <c r="B2358" s="307"/>
      <c r="C2358" s="307"/>
      <c r="D2358" s="307" t="s">
        <v>17255</v>
      </c>
      <c r="E2358" s="307"/>
      <c r="F2358" s="307"/>
      <c r="G2358" s="91" t="s">
        <v>17255</v>
      </c>
      <c r="H2358" s="91" t="s">
        <v>17256</v>
      </c>
      <c r="I2358" s="91" t="s">
        <v>6633</v>
      </c>
      <c r="J2358" s="91" t="s">
        <v>17257</v>
      </c>
      <c r="K2358" s="91" t="s">
        <v>15772</v>
      </c>
      <c r="L2358" s="91" t="s">
        <v>17258</v>
      </c>
    </row>
    <row r="2359" spans="1:12" ht="12" customHeight="1" x14ac:dyDescent="0.3">
      <c r="A2359" s="307" t="s">
        <v>17259</v>
      </c>
      <c r="B2359" s="307"/>
      <c r="C2359" s="307"/>
      <c r="D2359" s="307" t="s">
        <v>17260</v>
      </c>
      <c r="E2359" s="307"/>
      <c r="F2359" s="307"/>
      <c r="G2359" s="91" t="s">
        <v>17261</v>
      </c>
      <c r="H2359" s="91" t="s">
        <v>4057</v>
      </c>
      <c r="I2359" s="91" t="s">
        <v>17262</v>
      </c>
      <c r="J2359" s="91" t="s">
        <v>17263</v>
      </c>
      <c r="K2359" s="91" t="s">
        <v>17264</v>
      </c>
      <c r="L2359" s="91" t="s">
        <v>17265</v>
      </c>
    </row>
    <row r="2360" spans="1:12" ht="12" customHeight="1" x14ac:dyDescent="0.3">
      <c r="A2360" s="307" t="s">
        <v>17266</v>
      </c>
      <c r="B2360" s="307"/>
      <c r="C2360" s="307"/>
      <c r="D2360" s="307" t="s">
        <v>17267</v>
      </c>
      <c r="E2360" s="307"/>
      <c r="F2360" s="307"/>
      <c r="G2360" s="91" t="s">
        <v>17268</v>
      </c>
      <c r="H2360" s="91" t="s">
        <v>17269</v>
      </c>
      <c r="I2360" s="91" t="s">
        <v>17270</v>
      </c>
      <c r="J2360" s="91" t="s">
        <v>17271</v>
      </c>
      <c r="K2360" s="91" t="s">
        <v>8434</v>
      </c>
      <c r="L2360" s="91" t="s">
        <v>17272</v>
      </c>
    </row>
    <row r="2361" spans="1:12" ht="12" customHeight="1" x14ac:dyDescent="0.3">
      <c r="A2361" s="307" t="s">
        <v>17273</v>
      </c>
      <c r="B2361" s="307"/>
      <c r="C2361" s="307"/>
      <c r="D2361" s="307" t="s">
        <v>17274</v>
      </c>
      <c r="E2361" s="307"/>
      <c r="F2361" s="307"/>
      <c r="G2361" s="91" t="s">
        <v>17275</v>
      </c>
      <c r="H2361" s="91" t="s">
        <v>17276</v>
      </c>
      <c r="I2361" s="91" t="s">
        <v>17277</v>
      </c>
      <c r="J2361" s="91" t="s">
        <v>17278</v>
      </c>
      <c r="K2361" s="91" t="s">
        <v>17279</v>
      </c>
      <c r="L2361" s="91" t="s">
        <v>17280</v>
      </c>
    </row>
    <row r="2362" spans="1:12" ht="12" customHeight="1" x14ac:dyDescent="0.3">
      <c r="A2362" s="307" t="s">
        <v>17281</v>
      </c>
      <c r="B2362" s="307"/>
      <c r="C2362" s="307"/>
      <c r="D2362" s="307" t="s">
        <v>17282</v>
      </c>
      <c r="E2362" s="307"/>
      <c r="F2362" s="307"/>
      <c r="G2362" s="91" t="s">
        <v>17283</v>
      </c>
      <c r="H2362" s="91" t="s">
        <v>17284</v>
      </c>
      <c r="I2362" s="91" t="s">
        <v>17285</v>
      </c>
      <c r="J2362" s="91" t="s">
        <v>17286</v>
      </c>
      <c r="K2362" s="91" t="s">
        <v>17287</v>
      </c>
      <c r="L2362" s="91" t="s">
        <v>17288</v>
      </c>
    </row>
    <row r="2363" spans="1:12" ht="12" customHeight="1" x14ac:dyDescent="0.3">
      <c r="A2363" s="307" t="s">
        <v>17289</v>
      </c>
      <c r="B2363" s="307"/>
      <c r="C2363" s="307"/>
      <c r="D2363" s="307" t="s">
        <v>17290</v>
      </c>
      <c r="E2363" s="307"/>
      <c r="F2363" s="307"/>
      <c r="G2363" s="91" t="s">
        <v>17291</v>
      </c>
      <c r="H2363" s="91" t="s">
        <v>17292</v>
      </c>
      <c r="I2363" s="91" t="s">
        <v>17293</v>
      </c>
      <c r="J2363" s="91" t="s">
        <v>17294</v>
      </c>
      <c r="K2363" s="91" t="s">
        <v>17295</v>
      </c>
      <c r="L2363" s="91" t="s">
        <v>17296</v>
      </c>
    </row>
    <row r="2364" spans="1:12" ht="12" customHeight="1" x14ac:dyDescent="0.3">
      <c r="A2364" s="307" t="s">
        <v>17297</v>
      </c>
      <c r="B2364" s="307"/>
      <c r="C2364" s="307"/>
      <c r="D2364" s="307" t="s">
        <v>17298</v>
      </c>
      <c r="E2364" s="307"/>
      <c r="F2364" s="307"/>
      <c r="G2364" s="91" t="s">
        <v>17299</v>
      </c>
      <c r="H2364" s="91" t="s">
        <v>17300</v>
      </c>
      <c r="I2364" s="91" t="s">
        <v>17301</v>
      </c>
      <c r="J2364" s="91" t="s">
        <v>17302</v>
      </c>
      <c r="K2364" s="91" t="s">
        <v>17303</v>
      </c>
      <c r="L2364" s="91" t="s">
        <v>17304</v>
      </c>
    </row>
    <row r="2365" spans="1:12" ht="12" customHeight="1" x14ac:dyDescent="0.3">
      <c r="A2365" s="307" t="s">
        <v>17305</v>
      </c>
      <c r="B2365" s="307"/>
      <c r="C2365" s="307"/>
      <c r="D2365" s="307" t="s">
        <v>17306</v>
      </c>
      <c r="E2365" s="307"/>
      <c r="F2365" s="307"/>
      <c r="G2365" s="91" t="s">
        <v>17307</v>
      </c>
      <c r="H2365" s="91" t="s">
        <v>17308</v>
      </c>
      <c r="I2365" s="91" t="s">
        <v>17309</v>
      </c>
      <c r="J2365" s="91" t="s">
        <v>17310</v>
      </c>
      <c r="K2365" s="91" t="s">
        <v>17311</v>
      </c>
      <c r="L2365" s="91" t="s">
        <v>17312</v>
      </c>
    </row>
    <row r="2366" spans="1:12" ht="12" customHeight="1" x14ac:dyDescent="0.3">
      <c r="A2366" s="307" t="s">
        <v>17313</v>
      </c>
      <c r="B2366" s="307"/>
      <c r="C2366" s="307"/>
      <c r="D2366" s="307" t="s">
        <v>17314</v>
      </c>
      <c r="E2366" s="307"/>
      <c r="F2366" s="307"/>
      <c r="G2366" s="91" t="s">
        <v>17315</v>
      </c>
      <c r="H2366" s="91" t="s">
        <v>17316</v>
      </c>
      <c r="I2366" s="91" t="s">
        <v>17317</v>
      </c>
      <c r="J2366" s="91" t="s">
        <v>17318</v>
      </c>
      <c r="K2366" s="91" t="s">
        <v>17319</v>
      </c>
      <c r="L2366" s="91" t="s">
        <v>17320</v>
      </c>
    </row>
    <row r="2367" spans="1:12" ht="12" customHeight="1" x14ac:dyDescent="0.3">
      <c r="A2367" s="307" t="s">
        <v>17321</v>
      </c>
      <c r="B2367" s="307"/>
      <c r="C2367" s="307"/>
      <c r="D2367" s="307" t="s">
        <v>17322</v>
      </c>
      <c r="E2367" s="307"/>
      <c r="F2367" s="307"/>
      <c r="G2367" s="91" t="s">
        <v>17323</v>
      </c>
      <c r="H2367" s="91" t="s">
        <v>17324</v>
      </c>
      <c r="I2367" s="91" t="s">
        <v>17116</v>
      </c>
      <c r="J2367" s="91" t="s">
        <v>17325</v>
      </c>
      <c r="K2367" s="91" t="s">
        <v>9678</v>
      </c>
      <c r="L2367" s="91" t="s">
        <v>10460</v>
      </c>
    </row>
    <row r="2368" spans="1:12" ht="12" customHeight="1" x14ac:dyDescent="0.3">
      <c r="A2368" s="307" t="s">
        <v>17326</v>
      </c>
      <c r="B2368" s="307"/>
      <c r="C2368" s="307"/>
      <c r="D2368" s="307" t="s">
        <v>17327</v>
      </c>
      <c r="E2368" s="307"/>
      <c r="F2368" s="307"/>
      <c r="G2368" s="91" t="s">
        <v>17328</v>
      </c>
      <c r="H2368" s="91" t="s">
        <v>17329</v>
      </c>
      <c r="I2368" s="91" t="s">
        <v>17330</v>
      </c>
      <c r="J2368" s="91" t="s">
        <v>17331</v>
      </c>
      <c r="K2368" s="91" t="s">
        <v>17332</v>
      </c>
      <c r="L2368" s="91" t="s">
        <v>17333</v>
      </c>
    </row>
    <row r="2369" spans="1:12" ht="12" customHeight="1" x14ac:dyDescent="0.3">
      <c r="A2369" s="307" t="s">
        <v>17334</v>
      </c>
      <c r="B2369" s="307"/>
      <c r="C2369" s="307"/>
      <c r="D2369" s="307" t="s">
        <v>17335</v>
      </c>
      <c r="E2369" s="307"/>
      <c r="F2369" s="307"/>
      <c r="G2369" s="91" t="s">
        <v>17335</v>
      </c>
      <c r="H2369" s="91" t="s">
        <v>17336</v>
      </c>
      <c r="I2369" s="91" t="s">
        <v>5392</v>
      </c>
      <c r="J2369" s="91" t="s">
        <v>17337</v>
      </c>
      <c r="K2369" s="91" t="s">
        <v>17338</v>
      </c>
      <c r="L2369" s="91" t="s">
        <v>17339</v>
      </c>
    </row>
    <row r="2370" spans="1:12" ht="12" customHeight="1" x14ac:dyDescent="0.3">
      <c r="A2370" s="307" t="s">
        <v>17340</v>
      </c>
      <c r="B2370" s="307"/>
      <c r="C2370" s="307"/>
      <c r="D2370" s="307" t="s">
        <v>7158</v>
      </c>
      <c r="E2370" s="307"/>
      <c r="F2370" s="307"/>
      <c r="G2370" s="91" t="s">
        <v>7158</v>
      </c>
      <c r="H2370" s="91" t="s">
        <v>2418</v>
      </c>
      <c r="I2370" s="91" t="s">
        <v>17341</v>
      </c>
      <c r="J2370" s="91" t="s">
        <v>7117</v>
      </c>
      <c r="K2370" s="91" t="s">
        <v>4243</v>
      </c>
      <c r="L2370" s="91" t="s">
        <v>17342</v>
      </c>
    </row>
    <row r="2371" spans="1:12" ht="12" customHeight="1" x14ac:dyDescent="0.3">
      <c r="A2371" s="307" t="s">
        <v>17343</v>
      </c>
      <c r="B2371" s="307"/>
      <c r="C2371" s="307"/>
      <c r="D2371" s="307" t="s">
        <v>17344</v>
      </c>
      <c r="E2371" s="307"/>
      <c r="F2371" s="307"/>
      <c r="G2371" s="91" t="s">
        <v>17344</v>
      </c>
      <c r="H2371" s="91" t="s">
        <v>17345</v>
      </c>
      <c r="I2371" s="91" t="s">
        <v>17346</v>
      </c>
      <c r="J2371" s="91" t="s">
        <v>17347</v>
      </c>
      <c r="K2371" s="91" t="s">
        <v>4175</v>
      </c>
      <c r="L2371" s="91" t="s">
        <v>17348</v>
      </c>
    </row>
    <row r="2372" spans="1:12" ht="12" customHeight="1" x14ac:dyDescent="0.3">
      <c r="A2372" s="307" t="s">
        <v>17349</v>
      </c>
      <c r="B2372" s="307"/>
      <c r="C2372" s="307"/>
      <c r="D2372" s="307" t="s">
        <v>17350</v>
      </c>
      <c r="E2372" s="307"/>
      <c r="F2372" s="307"/>
      <c r="G2372" s="91" t="s">
        <v>17351</v>
      </c>
      <c r="H2372" s="91" t="s">
        <v>17352</v>
      </c>
      <c r="I2372" s="91" t="s">
        <v>2003</v>
      </c>
      <c r="J2372" s="91" t="s">
        <v>17353</v>
      </c>
      <c r="K2372" s="91" t="s">
        <v>10705</v>
      </c>
      <c r="L2372" s="91" t="s">
        <v>17354</v>
      </c>
    </row>
    <row r="2373" spans="1:12" ht="12" customHeight="1" x14ac:dyDescent="0.3">
      <c r="A2373" s="307" t="s">
        <v>17355</v>
      </c>
      <c r="B2373" s="307"/>
      <c r="C2373" s="307"/>
      <c r="D2373" s="307" t="s">
        <v>17356</v>
      </c>
      <c r="E2373" s="307"/>
      <c r="F2373" s="307"/>
      <c r="G2373" s="91" t="s">
        <v>17356</v>
      </c>
      <c r="H2373" s="91" t="s">
        <v>17357</v>
      </c>
      <c r="I2373" s="91" t="s">
        <v>15185</v>
      </c>
      <c r="J2373" s="91" t="s">
        <v>17358</v>
      </c>
      <c r="K2373" s="91" t="s">
        <v>17359</v>
      </c>
      <c r="L2373" s="91" t="s">
        <v>17360</v>
      </c>
    </row>
    <row r="2374" spans="1:12" ht="12" customHeight="1" x14ac:dyDescent="0.3">
      <c r="A2374" s="307" t="s">
        <v>17361</v>
      </c>
      <c r="B2374" s="307"/>
      <c r="C2374" s="307"/>
      <c r="D2374" s="307" t="s">
        <v>17362</v>
      </c>
      <c r="E2374" s="307"/>
      <c r="F2374" s="307"/>
      <c r="G2374" s="91" t="s">
        <v>17362</v>
      </c>
      <c r="H2374" s="91" t="s">
        <v>17363</v>
      </c>
      <c r="I2374" s="91" t="s">
        <v>17364</v>
      </c>
      <c r="J2374" s="91" t="s">
        <v>17365</v>
      </c>
      <c r="K2374" s="91" t="s">
        <v>17366</v>
      </c>
      <c r="L2374" s="91" t="s">
        <v>17367</v>
      </c>
    </row>
    <row r="2375" spans="1:12" ht="12" customHeight="1" x14ac:dyDescent="0.3">
      <c r="A2375" s="307" t="s">
        <v>17368</v>
      </c>
      <c r="B2375" s="307"/>
      <c r="C2375" s="307"/>
      <c r="D2375" s="307" t="s">
        <v>17369</v>
      </c>
      <c r="E2375" s="307"/>
      <c r="F2375" s="307"/>
      <c r="G2375" s="91" t="s">
        <v>17369</v>
      </c>
      <c r="H2375" s="91" t="s">
        <v>17370</v>
      </c>
      <c r="I2375" s="91" t="s">
        <v>17371</v>
      </c>
      <c r="J2375" s="91" t="s">
        <v>17372</v>
      </c>
      <c r="K2375" s="91" t="s">
        <v>17373</v>
      </c>
      <c r="L2375" s="91" t="s">
        <v>17374</v>
      </c>
    </row>
    <row r="2376" spans="1:12" ht="12" customHeight="1" x14ac:dyDescent="0.3">
      <c r="A2376" s="307" t="s">
        <v>17375</v>
      </c>
      <c r="B2376" s="307"/>
      <c r="C2376" s="307"/>
      <c r="D2376" s="307" t="s">
        <v>12487</v>
      </c>
      <c r="E2376" s="307"/>
      <c r="F2376" s="307"/>
      <c r="G2376" s="91" t="s">
        <v>12487</v>
      </c>
      <c r="H2376" s="91" t="s">
        <v>17376</v>
      </c>
      <c r="I2376" s="91" t="s">
        <v>17377</v>
      </c>
      <c r="J2376" s="91" t="s">
        <v>17378</v>
      </c>
      <c r="K2376" s="91" t="s">
        <v>12695</v>
      </c>
      <c r="L2376" s="91" t="s">
        <v>17379</v>
      </c>
    </row>
    <row r="2377" spans="1:12" ht="12" customHeight="1" x14ac:dyDescent="0.3">
      <c r="A2377" s="307" t="s">
        <v>17380</v>
      </c>
      <c r="B2377" s="307"/>
      <c r="C2377" s="307"/>
      <c r="D2377" s="307" t="s">
        <v>17381</v>
      </c>
      <c r="E2377" s="307"/>
      <c r="F2377" s="307"/>
      <c r="G2377" s="91" t="s">
        <v>17381</v>
      </c>
      <c r="H2377" s="91" t="s">
        <v>17382</v>
      </c>
      <c r="I2377" s="91" t="s">
        <v>17383</v>
      </c>
      <c r="J2377" s="91" t="s">
        <v>12125</v>
      </c>
      <c r="K2377" s="91" t="s">
        <v>17384</v>
      </c>
      <c r="L2377" s="91" t="s">
        <v>10671</v>
      </c>
    </row>
    <row r="2378" spans="1:12" ht="12" customHeight="1" x14ac:dyDescent="0.3">
      <c r="A2378" s="307" t="s">
        <v>17385</v>
      </c>
      <c r="B2378" s="307"/>
      <c r="C2378" s="307"/>
      <c r="D2378" s="307" t="s">
        <v>17386</v>
      </c>
      <c r="E2378" s="307"/>
      <c r="F2378" s="307"/>
      <c r="G2378" s="91" t="s">
        <v>17386</v>
      </c>
      <c r="H2378" s="91" t="s">
        <v>17387</v>
      </c>
      <c r="I2378" s="91" t="s">
        <v>11203</v>
      </c>
      <c r="J2378" s="91" t="s">
        <v>17388</v>
      </c>
      <c r="K2378" s="91" t="s">
        <v>3335</v>
      </c>
      <c r="L2378" s="91" t="s">
        <v>17389</v>
      </c>
    </row>
    <row r="2379" spans="1:12" ht="12" customHeight="1" x14ac:dyDescent="0.3">
      <c r="A2379" s="307" t="s">
        <v>17390</v>
      </c>
      <c r="B2379" s="307"/>
      <c r="C2379" s="307"/>
      <c r="D2379" s="307" t="s">
        <v>17391</v>
      </c>
      <c r="E2379" s="307"/>
      <c r="F2379" s="307"/>
      <c r="G2379" s="91" t="s">
        <v>17391</v>
      </c>
      <c r="H2379" s="91" t="s">
        <v>17392</v>
      </c>
      <c r="I2379" s="91" t="s">
        <v>17393</v>
      </c>
      <c r="J2379" s="91" t="s">
        <v>11646</v>
      </c>
      <c r="K2379" s="91" t="s">
        <v>17394</v>
      </c>
      <c r="L2379" s="91" t="s">
        <v>5339</v>
      </c>
    </row>
    <row r="2380" spans="1:12" ht="12" customHeight="1" x14ac:dyDescent="0.3">
      <c r="A2380" s="307" t="s">
        <v>17395</v>
      </c>
      <c r="B2380" s="307"/>
      <c r="C2380" s="307"/>
      <c r="D2380" s="307" t="s">
        <v>15974</v>
      </c>
      <c r="E2380" s="307"/>
      <c r="F2380" s="307"/>
      <c r="G2380" s="91" t="s">
        <v>15974</v>
      </c>
      <c r="H2380" s="91" t="s">
        <v>17396</v>
      </c>
      <c r="I2380" s="91" t="s">
        <v>17397</v>
      </c>
      <c r="J2380" s="91" t="s">
        <v>12602</v>
      </c>
      <c r="K2380" s="91" t="s">
        <v>17398</v>
      </c>
      <c r="L2380" s="91" t="s">
        <v>3159</v>
      </c>
    </row>
    <row r="2381" spans="1:12" ht="12" customHeight="1" x14ac:dyDescent="0.3">
      <c r="A2381" s="307" t="s">
        <v>17399</v>
      </c>
      <c r="B2381" s="307"/>
      <c r="C2381" s="307"/>
      <c r="D2381" s="307" t="s">
        <v>8760</v>
      </c>
      <c r="E2381" s="307"/>
      <c r="F2381" s="307"/>
      <c r="G2381" s="91" t="s">
        <v>8760</v>
      </c>
      <c r="H2381" s="91" t="s">
        <v>17400</v>
      </c>
      <c r="I2381" s="91" t="s">
        <v>12150</v>
      </c>
      <c r="J2381" s="91" t="s">
        <v>17401</v>
      </c>
      <c r="K2381" s="91" t="s">
        <v>15108</v>
      </c>
      <c r="L2381" s="91" t="s">
        <v>1441</v>
      </c>
    </row>
    <row r="2382" spans="1:12" ht="12" customHeight="1" x14ac:dyDescent="0.3">
      <c r="A2382" s="307" t="s">
        <v>17402</v>
      </c>
      <c r="B2382" s="307"/>
      <c r="C2382" s="307"/>
      <c r="D2382" s="307" t="s">
        <v>17403</v>
      </c>
      <c r="E2382" s="307"/>
      <c r="F2382" s="307"/>
      <c r="G2382" s="91" t="s">
        <v>17403</v>
      </c>
      <c r="H2382" s="91" t="s">
        <v>17404</v>
      </c>
      <c r="I2382" s="91" t="s">
        <v>17405</v>
      </c>
      <c r="J2382" s="91" t="s">
        <v>17406</v>
      </c>
      <c r="K2382" s="91" t="s">
        <v>17407</v>
      </c>
      <c r="L2382" s="91" t="s">
        <v>2766</v>
      </c>
    </row>
    <row r="2383" spans="1:12" ht="12" customHeight="1" x14ac:dyDescent="0.3">
      <c r="A2383" s="307" t="s">
        <v>17408</v>
      </c>
      <c r="B2383" s="307"/>
      <c r="C2383" s="307"/>
      <c r="D2383" s="307" t="s">
        <v>17409</v>
      </c>
      <c r="E2383" s="307"/>
      <c r="F2383" s="307"/>
      <c r="G2383" s="91" t="s">
        <v>17409</v>
      </c>
      <c r="H2383" s="91" t="s">
        <v>17410</v>
      </c>
      <c r="I2383" s="91" t="s">
        <v>15930</v>
      </c>
      <c r="J2383" s="91" t="s">
        <v>17411</v>
      </c>
      <c r="K2383" s="91" t="s">
        <v>17412</v>
      </c>
      <c r="L2383" s="91" t="s">
        <v>17413</v>
      </c>
    </row>
    <row r="2384" spans="1:12" ht="12" customHeight="1" x14ac:dyDescent="0.3">
      <c r="A2384" s="307" t="s">
        <v>17414</v>
      </c>
      <c r="B2384" s="307"/>
      <c r="C2384" s="307"/>
      <c r="D2384" s="307" t="s">
        <v>17415</v>
      </c>
      <c r="E2384" s="307"/>
      <c r="F2384" s="307"/>
      <c r="G2384" s="91" t="s">
        <v>17415</v>
      </c>
      <c r="H2384" s="91" t="s">
        <v>17416</v>
      </c>
      <c r="I2384" s="91" t="s">
        <v>17417</v>
      </c>
      <c r="J2384" s="91" t="s">
        <v>17418</v>
      </c>
      <c r="K2384" s="91" t="s">
        <v>15050</v>
      </c>
      <c r="L2384" s="91" t="s">
        <v>17419</v>
      </c>
    </row>
    <row r="2385" spans="1:12" ht="12" customHeight="1" x14ac:dyDescent="0.3">
      <c r="A2385" s="307" t="s">
        <v>17420</v>
      </c>
      <c r="B2385" s="307"/>
      <c r="C2385" s="307"/>
      <c r="D2385" s="307" t="s">
        <v>17421</v>
      </c>
      <c r="E2385" s="307"/>
      <c r="F2385" s="307"/>
      <c r="G2385" s="91" t="s">
        <v>17421</v>
      </c>
      <c r="H2385" s="91" t="s">
        <v>17422</v>
      </c>
      <c r="I2385" s="91" t="s">
        <v>17423</v>
      </c>
      <c r="J2385" s="91" t="s">
        <v>17424</v>
      </c>
      <c r="K2385" s="91" t="s">
        <v>17425</v>
      </c>
      <c r="L2385" s="91" t="s">
        <v>17426</v>
      </c>
    </row>
    <row r="2386" spans="1:12" ht="12" customHeight="1" x14ac:dyDescent="0.3">
      <c r="A2386" s="307" t="s">
        <v>17427</v>
      </c>
      <c r="B2386" s="307"/>
      <c r="C2386" s="307"/>
      <c r="D2386" s="307" t="s">
        <v>17428</v>
      </c>
      <c r="E2386" s="307"/>
      <c r="F2386" s="307"/>
      <c r="G2386" s="91" t="s">
        <v>17428</v>
      </c>
      <c r="H2386" s="91" t="s">
        <v>12735</v>
      </c>
      <c r="I2386" s="91" t="s">
        <v>17429</v>
      </c>
      <c r="J2386" s="91" t="s">
        <v>15805</v>
      </c>
      <c r="K2386" s="91" t="s">
        <v>17430</v>
      </c>
      <c r="L2386" s="91" t="s">
        <v>2039</v>
      </c>
    </row>
    <row r="2387" spans="1:12" ht="12" customHeight="1" x14ac:dyDescent="0.3">
      <c r="A2387" s="307" t="s">
        <v>17431</v>
      </c>
      <c r="B2387" s="307"/>
      <c r="C2387" s="307"/>
      <c r="D2387" s="307" t="s">
        <v>17432</v>
      </c>
      <c r="E2387" s="307"/>
      <c r="F2387" s="307"/>
      <c r="G2387" s="91" t="s">
        <v>17432</v>
      </c>
      <c r="H2387" s="91" t="s">
        <v>17433</v>
      </c>
      <c r="I2387" s="91" t="s">
        <v>5437</v>
      </c>
      <c r="J2387" s="91" t="s">
        <v>5437</v>
      </c>
      <c r="K2387" s="91" t="s">
        <v>17434</v>
      </c>
      <c r="L2387" s="91" t="s">
        <v>17435</v>
      </c>
    </row>
    <row r="2388" spans="1:12" ht="12" customHeight="1" x14ac:dyDescent="0.3">
      <c r="A2388" s="307" t="s">
        <v>17436</v>
      </c>
      <c r="B2388" s="307"/>
      <c r="C2388" s="307"/>
      <c r="D2388" s="307" t="s">
        <v>17437</v>
      </c>
      <c r="E2388" s="307"/>
      <c r="F2388" s="307"/>
      <c r="G2388" s="91" t="s">
        <v>17437</v>
      </c>
      <c r="H2388" s="91" t="s">
        <v>17438</v>
      </c>
      <c r="I2388" s="91" t="s">
        <v>12684</v>
      </c>
      <c r="J2388" s="91" t="s">
        <v>17439</v>
      </c>
      <c r="K2388" s="91" t="s">
        <v>17440</v>
      </c>
      <c r="L2388" s="91" t="s">
        <v>17441</v>
      </c>
    </row>
    <row r="2389" spans="1:12" ht="12" customHeight="1" x14ac:dyDescent="0.3">
      <c r="A2389" s="307" t="s">
        <v>17442</v>
      </c>
      <c r="B2389" s="307"/>
      <c r="C2389" s="307"/>
      <c r="D2389" s="307" t="s">
        <v>17443</v>
      </c>
      <c r="E2389" s="307"/>
      <c r="F2389" s="307"/>
      <c r="G2389" s="91" t="s">
        <v>17443</v>
      </c>
      <c r="H2389" s="91" t="s">
        <v>17444</v>
      </c>
      <c r="I2389" s="91" t="s">
        <v>17444</v>
      </c>
      <c r="J2389" s="91" t="s">
        <v>17445</v>
      </c>
      <c r="K2389" s="91" t="s">
        <v>17446</v>
      </c>
      <c r="L2389" s="91" t="s">
        <v>17447</v>
      </c>
    </row>
    <row r="2390" spans="1:12" ht="12" customHeight="1" x14ac:dyDescent="0.3">
      <c r="A2390" s="307" t="s">
        <v>17448</v>
      </c>
      <c r="B2390" s="307"/>
      <c r="C2390" s="307"/>
      <c r="D2390" s="307" t="s">
        <v>17449</v>
      </c>
      <c r="E2390" s="307"/>
      <c r="F2390" s="307"/>
      <c r="G2390" s="91" t="s">
        <v>17449</v>
      </c>
      <c r="H2390" s="91" t="s">
        <v>10866</v>
      </c>
      <c r="I2390" s="91" t="s">
        <v>17450</v>
      </c>
      <c r="J2390" s="91" t="s">
        <v>17451</v>
      </c>
      <c r="K2390" s="91" t="s">
        <v>17452</v>
      </c>
      <c r="L2390" s="91" t="s">
        <v>17453</v>
      </c>
    </row>
    <row r="2391" spans="1:12" ht="12" customHeight="1" x14ac:dyDescent="0.3">
      <c r="A2391" s="307" t="s">
        <v>17454</v>
      </c>
      <c r="B2391" s="307"/>
      <c r="C2391" s="307"/>
      <c r="D2391" s="307" t="s">
        <v>17455</v>
      </c>
      <c r="E2391" s="307"/>
      <c r="F2391" s="307"/>
      <c r="G2391" s="91" t="s">
        <v>17455</v>
      </c>
      <c r="H2391" s="91" t="s">
        <v>17456</v>
      </c>
      <c r="I2391" s="91" t="s">
        <v>17457</v>
      </c>
      <c r="J2391" s="91" t="s">
        <v>17458</v>
      </c>
      <c r="K2391" s="91" t="s">
        <v>5414</v>
      </c>
      <c r="L2391" s="91" t="s">
        <v>17459</v>
      </c>
    </row>
    <row r="2392" spans="1:12" ht="12" customHeight="1" x14ac:dyDescent="0.3">
      <c r="A2392" s="307" t="s">
        <v>17460</v>
      </c>
      <c r="B2392" s="307"/>
      <c r="C2392" s="307"/>
      <c r="D2392" s="307" t="s">
        <v>2030</v>
      </c>
      <c r="E2392" s="307"/>
      <c r="F2392" s="307"/>
      <c r="G2392" s="91" t="s">
        <v>2030</v>
      </c>
      <c r="H2392" s="91" t="s">
        <v>17461</v>
      </c>
      <c r="I2392" s="91" t="s">
        <v>3537</v>
      </c>
      <c r="J2392" s="91" t="s">
        <v>3535</v>
      </c>
      <c r="K2392" s="91" t="s">
        <v>17462</v>
      </c>
      <c r="L2392" s="91" t="s">
        <v>17463</v>
      </c>
    </row>
    <row r="2393" spans="1:12" ht="12" customHeight="1" x14ac:dyDescent="0.3">
      <c r="A2393" s="307" t="s">
        <v>17464</v>
      </c>
      <c r="B2393" s="307"/>
      <c r="C2393" s="307"/>
      <c r="D2393" s="307" t="s">
        <v>3531</v>
      </c>
      <c r="E2393" s="307"/>
      <c r="F2393" s="307"/>
      <c r="G2393" s="91" t="s">
        <v>3531</v>
      </c>
      <c r="H2393" s="91" t="s">
        <v>17465</v>
      </c>
      <c r="I2393" s="91" t="s">
        <v>10701</v>
      </c>
      <c r="J2393" s="91" t="s">
        <v>17466</v>
      </c>
      <c r="K2393" s="91" t="s">
        <v>17467</v>
      </c>
      <c r="L2393" s="91" t="s">
        <v>17468</v>
      </c>
    </row>
    <row r="2394" spans="1:12" ht="12" customHeight="1" x14ac:dyDescent="0.3">
      <c r="A2394" s="307" t="s">
        <v>17469</v>
      </c>
      <c r="B2394" s="307"/>
      <c r="C2394" s="307"/>
      <c r="D2394" s="307" t="s">
        <v>3229</v>
      </c>
      <c r="E2394" s="307"/>
      <c r="F2394" s="307"/>
      <c r="G2394" s="91" t="s">
        <v>3229</v>
      </c>
      <c r="H2394" s="91" t="s">
        <v>13152</v>
      </c>
      <c r="I2394" s="91" t="s">
        <v>17470</v>
      </c>
      <c r="J2394" s="91" t="s">
        <v>12491</v>
      </c>
      <c r="K2394" s="91" t="s">
        <v>17471</v>
      </c>
      <c r="L2394" s="91" t="s">
        <v>15179</v>
      </c>
    </row>
    <row r="2395" spans="1:12" ht="12" customHeight="1" x14ac:dyDescent="0.3">
      <c r="A2395" s="307" t="s">
        <v>17472</v>
      </c>
      <c r="B2395" s="307"/>
      <c r="C2395" s="307"/>
      <c r="D2395" s="307" t="s">
        <v>12789</v>
      </c>
      <c r="E2395" s="307"/>
      <c r="F2395" s="307"/>
      <c r="G2395" s="91" t="s">
        <v>12789</v>
      </c>
      <c r="H2395" s="91" t="s">
        <v>17473</v>
      </c>
      <c r="I2395" s="91" t="s">
        <v>17474</v>
      </c>
      <c r="J2395" s="91" t="s">
        <v>17475</v>
      </c>
      <c r="K2395" s="91" t="s">
        <v>12485</v>
      </c>
      <c r="L2395" s="91" t="s">
        <v>17476</v>
      </c>
    </row>
    <row r="2396" spans="1:12" ht="12" customHeight="1" x14ac:dyDescent="0.3">
      <c r="A2396" s="307" t="s">
        <v>17477</v>
      </c>
      <c r="B2396" s="307"/>
      <c r="C2396" s="307"/>
      <c r="D2396" s="307" t="s">
        <v>15882</v>
      </c>
      <c r="E2396" s="307"/>
      <c r="F2396" s="307"/>
      <c r="G2396" s="91" t="s">
        <v>15882</v>
      </c>
      <c r="H2396" s="91" t="s">
        <v>17478</v>
      </c>
      <c r="I2396" s="91" t="s">
        <v>17479</v>
      </c>
      <c r="J2396" s="91" t="s">
        <v>17480</v>
      </c>
      <c r="K2396" s="91" t="s">
        <v>5333</v>
      </c>
      <c r="L2396" s="91" t="s">
        <v>17481</v>
      </c>
    </row>
    <row r="2397" spans="1:12" ht="12" customHeight="1" x14ac:dyDescent="0.3">
      <c r="A2397" s="307" t="s">
        <v>17482</v>
      </c>
      <c r="B2397" s="307"/>
      <c r="C2397" s="307"/>
      <c r="D2397" s="307" t="s">
        <v>17344</v>
      </c>
      <c r="E2397" s="307"/>
      <c r="F2397" s="307"/>
      <c r="G2397" s="91" t="s">
        <v>17344</v>
      </c>
      <c r="H2397" s="91" t="s">
        <v>17483</v>
      </c>
      <c r="I2397" s="91" t="s">
        <v>12580</v>
      </c>
      <c r="J2397" s="91" t="s">
        <v>17484</v>
      </c>
      <c r="K2397" s="91" t="s">
        <v>17485</v>
      </c>
      <c r="L2397" s="91" t="s">
        <v>17486</v>
      </c>
    </row>
    <row r="2398" spans="1:12" ht="12" customHeight="1" x14ac:dyDescent="0.3">
      <c r="A2398" s="307" t="s">
        <v>17487</v>
      </c>
      <c r="B2398" s="307"/>
      <c r="C2398" s="307"/>
      <c r="D2398" s="307" t="s">
        <v>17488</v>
      </c>
      <c r="E2398" s="307"/>
      <c r="F2398" s="307"/>
      <c r="G2398" s="91" t="s">
        <v>17488</v>
      </c>
      <c r="H2398" s="91" t="s">
        <v>17489</v>
      </c>
      <c r="I2398" s="91" t="s">
        <v>17490</v>
      </c>
      <c r="J2398" s="91" t="s">
        <v>17491</v>
      </c>
      <c r="K2398" s="91" t="s">
        <v>17492</v>
      </c>
      <c r="L2398" s="91" t="s">
        <v>17493</v>
      </c>
    </row>
    <row r="2399" spans="1:12" ht="12" customHeight="1" x14ac:dyDescent="0.3">
      <c r="A2399" s="307" t="s">
        <v>17494</v>
      </c>
      <c r="B2399" s="307"/>
      <c r="C2399" s="307"/>
      <c r="D2399" s="307" t="s">
        <v>17495</v>
      </c>
      <c r="E2399" s="307"/>
      <c r="F2399" s="307"/>
      <c r="G2399" s="91" t="s">
        <v>17495</v>
      </c>
      <c r="H2399" s="91" t="s">
        <v>17496</v>
      </c>
      <c r="I2399" s="91" t="s">
        <v>17497</v>
      </c>
      <c r="J2399" s="91" t="s">
        <v>17498</v>
      </c>
      <c r="K2399" s="91" t="s">
        <v>12414</v>
      </c>
      <c r="L2399" s="91" t="s">
        <v>7867</v>
      </c>
    </row>
    <row r="2400" spans="1:12" ht="12" customHeight="1" x14ac:dyDescent="0.3">
      <c r="A2400" s="307" t="s">
        <v>17499</v>
      </c>
      <c r="B2400" s="307"/>
      <c r="C2400" s="307"/>
      <c r="D2400" s="307" t="s">
        <v>17500</v>
      </c>
      <c r="E2400" s="307"/>
      <c r="F2400" s="307"/>
      <c r="G2400" s="91" t="s">
        <v>17500</v>
      </c>
      <c r="H2400" s="91" t="s">
        <v>11219</v>
      </c>
      <c r="I2400" s="91" t="s">
        <v>17501</v>
      </c>
      <c r="J2400" s="91" t="s">
        <v>17502</v>
      </c>
      <c r="K2400" s="91" t="s">
        <v>17503</v>
      </c>
      <c r="L2400" s="91" t="s">
        <v>17504</v>
      </c>
    </row>
    <row r="2401" spans="1:12" ht="12" customHeight="1" x14ac:dyDescent="0.3">
      <c r="A2401" s="307" t="s">
        <v>17505</v>
      </c>
      <c r="B2401" s="307"/>
      <c r="C2401" s="307"/>
      <c r="D2401" s="307" t="s">
        <v>17506</v>
      </c>
      <c r="E2401" s="307"/>
      <c r="F2401" s="307"/>
      <c r="G2401" s="91" t="s">
        <v>17506</v>
      </c>
      <c r="H2401" s="91" t="s">
        <v>17507</v>
      </c>
      <c r="I2401" s="91" t="s">
        <v>17508</v>
      </c>
      <c r="J2401" s="91" t="s">
        <v>17509</v>
      </c>
      <c r="K2401" s="91" t="s">
        <v>17510</v>
      </c>
      <c r="L2401" s="91" t="s">
        <v>17511</v>
      </c>
    </row>
    <row r="2402" spans="1:12" ht="12" customHeight="1" x14ac:dyDescent="0.3">
      <c r="A2402" s="307" t="s">
        <v>17512</v>
      </c>
      <c r="B2402" s="307"/>
      <c r="C2402" s="307"/>
      <c r="D2402" s="307" t="s">
        <v>3351</v>
      </c>
      <c r="E2402" s="307"/>
      <c r="F2402" s="307"/>
      <c r="G2402" s="91" t="s">
        <v>3351</v>
      </c>
      <c r="H2402" s="91" t="s">
        <v>11203</v>
      </c>
      <c r="I2402" s="91" t="s">
        <v>3348</v>
      </c>
      <c r="J2402" s="91" t="s">
        <v>17513</v>
      </c>
      <c r="K2402" s="91" t="s">
        <v>17514</v>
      </c>
      <c r="L2402" s="91" t="s">
        <v>3337</v>
      </c>
    </row>
    <row r="2403" spans="1:12" ht="12" customHeight="1" x14ac:dyDescent="0.3">
      <c r="A2403" s="307" t="s">
        <v>17515</v>
      </c>
      <c r="B2403" s="307"/>
      <c r="C2403" s="307"/>
      <c r="D2403" s="307" t="s">
        <v>12386</v>
      </c>
      <c r="E2403" s="307"/>
      <c r="F2403" s="307"/>
      <c r="G2403" s="91" t="s">
        <v>12386</v>
      </c>
      <c r="H2403" s="91" t="s">
        <v>17516</v>
      </c>
      <c r="I2403" s="91" t="s">
        <v>17517</v>
      </c>
      <c r="J2403" s="91" t="s">
        <v>17518</v>
      </c>
      <c r="K2403" s="91" t="s">
        <v>12823</v>
      </c>
      <c r="L2403" s="91" t="s">
        <v>17519</v>
      </c>
    </row>
    <row r="2404" spans="1:12" ht="12" customHeight="1" x14ac:dyDescent="0.3">
      <c r="A2404" s="307" t="s">
        <v>17520</v>
      </c>
      <c r="B2404" s="307"/>
      <c r="C2404" s="307"/>
      <c r="D2404" s="307" t="s">
        <v>13221</v>
      </c>
      <c r="E2404" s="307"/>
      <c r="F2404" s="307"/>
      <c r="G2404" s="91" t="s">
        <v>13221</v>
      </c>
      <c r="H2404" s="91" t="s">
        <v>17521</v>
      </c>
      <c r="I2404" s="91" t="s">
        <v>17522</v>
      </c>
      <c r="J2404" s="91" t="s">
        <v>17523</v>
      </c>
      <c r="K2404" s="91" t="s">
        <v>17524</v>
      </c>
      <c r="L2404" s="91" t="s">
        <v>17525</v>
      </c>
    </row>
    <row r="2405" spans="1:12" ht="12" customHeight="1" x14ac:dyDescent="0.3">
      <c r="A2405" s="307" t="s">
        <v>17526</v>
      </c>
      <c r="B2405" s="307"/>
      <c r="C2405" s="307"/>
      <c r="D2405" s="307" t="s">
        <v>12638</v>
      </c>
      <c r="E2405" s="307"/>
      <c r="F2405" s="307"/>
      <c r="G2405" s="91" t="s">
        <v>12638</v>
      </c>
      <c r="H2405" s="91" t="s">
        <v>17527</v>
      </c>
      <c r="I2405" s="91" t="s">
        <v>17528</v>
      </c>
      <c r="J2405" s="91" t="s">
        <v>17529</v>
      </c>
      <c r="K2405" s="91" t="s">
        <v>17530</v>
      </c>
      <c r="L2405" s="91" t="s">
        <v>17531</v>
      </c>
    </row>
    <row r="2406" spans="1:12" ht="12" customHeight="1" x14ac:dyDescent="0.3">
      <c r="A2406" s="307" t="s">
        <v>17532</v>
      </c>
      <c r="B2406" s="307"/>
      <c r="C2406" s="307"/>
      <c r="D2406" s="307" t="s">
        <v>17533</v>
      </c>
      <c r="E2406" s="307"/>
      <c r="F2406" s="307"/>
      <c r="G2406" s="91" t="s">
        <v>17533</v>
      </c>
      <c r="H2406" s="91" t="s">
        <v>17534</v>
      </c>
      <c r="I2406" s="91" t="s">
        <v>10561</v>
      </c>
      <c r="J2406" s="91" t="s">
        <v>17535</v>
      </c>
      <c r="K2406" s="91" t="s">
        <v>8188</v>
      </c>
      <c r="L2406" s="91" t="s">
        <v>17536</v>
      </c>
    </row>
    <row r="2407" spans="1:12" ht="12" customHeight="1" x14ac:dyDescent="0.3">
      <c r="A2407" s="307" t="s">
        <v>17537</v>
      </c>
      <c r="B2407" s="307"/>
      <c r="C2407" s="307"/>
      <c r="D2407" s="307" t="s">
        <v>16425</v>
      </c>
      <c r="E2407" s="307"/>
      <c r="F2407" s="307"/>
      <c r="G2407" s="91" t="s">
        <v>16425</v>
      </c>
      <c r="H2407" s="91" t="s">
        <v>17538</v>
      </c>
      <c r="I2407" s="91" t="s">
        <v>17539</v>
      </c>
      <c r="J2407" s="91" t="s">
        <v>17540</v>
      </c>
      <c r="K2407" s="91" t="s">
        <v>17541</v>
      </c>
      <c r="L2407" s="91" t="s">
        <v>11962</v>
      </c>
    </row>
    <row r="2408" spans="1:12" ht="12" customHeight="1" x14ac:dyDescent="0.3">
      <c r="A2408" s="307" t="s">
        <v>17542</v>
      </c>
      <c r="B2408" s="307"/>
      <c r="C2408" s="307"/>
      <c r="D2408" s="307" t="s">
        <v>17543</v>
      </c>
      <c r="E2408" s="307"/>
      <c r="F2408" s="307"/>
      <c r="G2408" s="91" t="s">
        <v>17543</v>
      </c>
      <c r="H2408" s="91" t="s">
        <v>17544</v>
      </c>
      <c r="I2408" s="91" t="s">
        <v>17545</v>
      </c>
      <c r="J2408" s="91" t="s">
        <v>17546</v>
      </c>
      <c r="K2408" s="91" t="s">
        <v>17547</v>
      </c>
      <c r="L2408" s="91" t="s">
        <v>17548</v>
      </c>
    </row>
    <row r="2409" spans="1:12" ht="12" customHeight="1" x14ac:dyDescent="0.3">
      <c r="A2409" s="307" t="s">
        <v>17549</v>
      </c>
      <c r="B2409" s="307"/>
      <c r="C2409" s="307"/>
      <c r="D2409" s="307" t="s">
        <v>17550</v>
      </c>
      <c r="E2409" s="307"/>
      <c r="F2409" s="307"/>
      <c r="G2409" s="91" t="s">
        <v>17550</v>
      </c>
      <c r="H2409" s="91" t="s">
        <v>17551</v>
      </c>
      <c r="I2409" s="91" t="s">
        <v>17552</v>
      </c>
      <c r="J2409" s="91" t="s">
        <v>17553</v>
      </c>
      <c r="K2409" s="91" t="s">
        <v>17554</v>
      </c>
      <c r="L2409" s="91" t="s">
        <v>17555</v>
      </c>
    </row>
    <row r="2410" spans="1:12" ht="12" customHeight="1" x14ac:dyDescent="0.3">
      <c r="A2410" s="307" t="s">
        <v>17556</v>
      </c>
      <c r="B2410" s="307"/>
      <c r="C2410" s="307"/>
      <c r="D2410" s="307" t="s">
        <v>17557</v>
      </c>
      <c r="E2410" s="307"/>
      <c r="F2410" s="307"/>
      <c r="G2410" s="91" t="s">
        <v>17557</v>
      </c>
      <c r="H2410" s="91" t="s">
        <v>17558</v>
      </c>
      <c r="I2410" s="91" t="s">
        <v>15977</v>
      </c>
      <c r="J2410" s="91" t="s">
        <v>5523</v>
      </c>
      <c r="K2410" s="91" t="s">
        <v>17559</v>
      </c>
      <c r="L2410" s="91" t="s">
        <v>17560</v>
      </c>
    </row>
    <row r="2411" spans="1:12" ht="12" customHeight="1" x14ac:dyDescent="0.3">
      <c r="A2411" s="307" t="s">
        <v>17561</v>
      </c>
      <c r="B2411" s="307"/>
      <c r="C2411" s="307"/>
      <c r="D2411" s="307" t="s">
        <v>17562</v>
      </c>
      <c r="E2411" s="307"/>
      <c r="F2411" s="307"/>
      <c r="G2411" s="91" t="s">
        <v>17562</v>
      </c>
      <c r="H2411" s="91" t="s">
        <v>17563</v>
      </c>
      <c r="I2411" s="91" t="s">
        <v>17564</v>
      </c>
      <c r="J2411" s="91" t="s">
        <v>17565</v>
      </c>
      <c r="K2411" s="91" t="s">
        <v>17566</v>
      </c>
      <c r="L2411" s="91" t="s">
        <v>17567</v>
      </c>
    </row>
    <row r="2412" spans="1:12" ht="12" customHeight="1" x14ac:dyDescent="0.3">
      <c r="A2412" s="307" t="s">
        <v>17568</v>
      </c>
      <c r="B2412" s="307"/>
      <c r="C2412" s="307"/>
      <c r="D2412" s="307" t="s">
        <v>4995</v>
      </c>
      <c r="E2412" s="307"/>
      <c r="F2412" s="307"/>
      <c r="G2412" s="91" t="s">
        <v>4995</v>
      </c>
      <c r="H2412" s="91" t="s">
        <v>17569</v>
      </c>
      <c r="I2412" s="91" t="s">
        <v>17570</v>
      </c>
      <c r="J2412" s="91" t="s">
        <v>15017</v>
      </c>
      <c r="K2412" s="91" t="s">
        <v>15014</v>
      </c>
      <c r="L2412" s="91" t="s">
        <v>15017</v>
      </c>
    </row>
    <row r="2413" spans="1:12" ht="12" customHeight="1" x14ac:dyDescent="0.3">
      <c r="A2413" s="307" t="s">
        <v>17571</v>
      </c>
      <c r="B2413" s="307"/>
      <c r="C2413" s="307"/>
      <c r="D2413" s="307" t="s">
        <v>11841</v>
      </c>
      <c r="E2413" s="307"/>
      <c r="F2413" s="307"/>
      <c r="G2413" s="91" t="s">
        <v>11841</v>
      </c>
      <c r="H2413" s="91" t="s">
        <v>17572</v>
      </c>
      <c r="I2413" s="91" t="s">
        <v>17573</v>
      </c>
      <c r="J2413" s="91" t="s">
        <v>11841</v>
      </c>
      <c r="K2413" s="91" t="s">
        <v>12503</v>
      </c>
      <c r="L2413" s="91" t="s">
        <v>17574</v>
      </c>
    </row>
    <row r="2414" spans="1:12" ht="12" customHeight="1" x14ac:dyDescent="0.3">
      <c r="A2414" s="307" t="s">
        <v>17575</v>
      </c>
      <c r="B2414" s="307"/>
      <c r="C2414" s="307"/>
      <c r="D2414" s="307" t="s">
        <v>17576</v>
      </c>
      <c r="E2414" s="307"/>
      <c r="F2414" s="307"/>
      <c r="G2414" s="91" t="s">
        <v>17577</v>
      </c>
      <c r="H2414" s="91" t="s">
        <v>17578</v>
      </c>
      <c r="I2414" s="91" t="s">
        <v>11589</v>
      </c>
      <c r="J2414" s="91" t="s">
        <v>17579</v>
      </c>
      <c r="K2414" s="91" t="s">
        <v>17580</v>
      </c>
      <c r="L2414" s="91" t="s">
        <v>17146</v>
      </c>
    </row>
    <row r="2415" spans="1:12" ht="12" customHeight="1" x14ac:dyDescent="0.3">
      <c r="A2415" s="307" t="s">
        <v>17581</v>
      </c>
      <c r="B2415" s="307"/>
      <c r="C2415" s="307"/>
      <c r="D2415" s="307" t="s">
        <v>12856</v>
      </c>
      <c r="E2415" s="307"/>
      <c r="F2415" s="307"/>
      <c r="G2415" s="91" t="s">
        <v>12856</v>
      </c>
      <c r="H2415" s="91" t="s">
        <v>17582</v>
      </c>
      <c r="I2415" s="91" t="s">
        <v>8239</v>
      </c>
      <c r="J2415" s="91" t="s">
        <v>17583</v>
      </c>
      <c r="K2415" s="91" t="s">
        <v>17584</v>
      </c>
      <c r="L2415" s="91" t="s">
        <v>12691</v>
      </c>
    </row>
    <row r="2416" spans="1:12" ht="12" customHeight="1" x14ac:dyDescent="0.3">
      <c r="A2416" s="307" t="s">
        <v>17585</v>
      </c>
      <c r="B2416" s="307"/>
      <c r="C2416" s="307"/>
      <c r="D2416" s="307" t="s">
        <v>14995</v>
      </c>
      <c r="E2416" s="307"/>
      <c r="F2416" s="307"/>
      <c r="G2416" s="91" t="s">
        <v>14995</v>
      </c>
      <c r="H2416" s="91" t="s">
        <v>12465</v>
      </c>
      <c r="I2416" s="91" t="s">
        <v>14894</v>
      </c>
      <c r="J2416" s="91" t="s">
        <v>15155</v>
      </c>
      <c r="K2416" s="91" t="s">
        <v>17586</v>
      </c>
      <c r="L2416" s="91" t="s">
        <v>17587</v>
      </c>
    </row>
    <row r="2417" spans="1:12" ht="12" customHeight="1" x14ac:dyDescent="0.3">
      <c r="A2417" s="307" t="s">
        <v>17588</v>
      </c>
      <c r="B2417" s="307"/>
      <c r="C2417" s="307"/>
      <c r="D2417" s="307" t="s">
        <v>17589</v>
      </c>
      <c r="E2417" s="307"/>
      <c r="F2417" s="307"/>
      <c r="G2417" s="91" t="s">
        <v>17590</v>
      </c>
      <c r="H2417" s="91" t="s">
        <v>17591</v>
      </c>
      <c r="I2417" s="91" t="s">
        <v>17592</v>
      </c>
      <c r="J2417" s="91" t="s">
        <v>4561</v>
      </c>
      <c r="K2417" s="91" t="s">
        <v>17593</v>
      </c>
      <c r="L2417" s="91" t="s">
        <v>17594</v>
      </c>
    </row>
    <row r="2418" spans="1:12" ht="12" customHeight="1" x14ac:dyDescent="0.3">
      <c r="A2418" s="307" t="s">
        <v>17595</v>
      </c>
      <c r="B2418" s="307"/>
      <c r="C2418" s="307"/>
      <c r="D2418" s="307" t="s">
        <v>17596</v>
      </c>
      <c r="E2418" s="307"/>
      <c r="F2418" s="307"/>
      <c r="G2418" s="91" t="s">
        <v>17596</v>
      </c>
      <c r="H2418" s="91" t="s">
        <v>11010</v>
      </c>
      <c r="I2418" s="91" t="s">
        <v>17597</v>
      </c>
      <c r="J2418" s="91" t="s">
        <v>17598</v>
      </c>
      <c r="K2418" s="91" t="s">
        <v>7593</v>
      </c>
      <c r="L2418" s="91" t="s">
        <v>12216</v>
      </c>
    </row>
    <row r="2419" spans="1:12" ht="12" customHeight="1" x14ac:dyDescent="0.3">
      <c r="A2419" s="307" t="s">
        <v>17599</v>
      </c>
      <c r="B2419" s="307"/>
      <c r="C2419" s="307"/>
      <c r="D2419" s="307" t="s">
        <v>17600</v>
      </c>
      <c r="E2419" s="307"/>
      <c r="F2419" s="307"/>
      <c r="G2419" s="91" t="s">
        <v>17601</v>
      </c>
      <c r="H2419" s="91" t="s">
        <v>17602</v>
      </c>
      <c r="I2419" s="91" t="s">
        <v>17603</v>
      </c>
      <c r="J2419" s="91" t="s">
        <v>17604</v>
      </c>
      <c r="K2419" s="91" t="s">
        <v>17605</v>
      </c>
      <c r="L2419" s="91" t="s">
        <v>17606</v>
      </c>
    </row>
    <row r="2420" spans="1:12" ht="12" customHeight="1" x14ac:dyDescent="0.3">
      <c r="A2420" s="307" t="s">
        <v>17607</v>
      </c>
      <c r="B2420" s="307"/>
      <c r="C2420" s="307"/>
      <c r="D2420" s="307" t="s">
        <v>17608</v>
      </c>
      <c r="E2420" s="307"/>
      <c r="F2420" s="307"/>
      <c r="G2420" s="91" t="s">
        <v>17608</v>
      </c>
      <c r="H2420" s="91" t="s">
        <v>7792</v>
      </c>
      <c r="I2420" s="91" t="s">
        <v>17609</v>
      </c>
      <c r="J2420" s="91" t="s">
        <v>17610</v>
      </c>
      <c r="K2420" s="91" t="s">
        <v>17611</v>
      </c>
      <c r="L2420" s="91" t="s">
        <v>17612</v>
      </c>
    </row>
    <row r="2421" spans="1:12" ht="12" customHeight="1" x14ac:dyDescent="0.3">
      <c r="A2421" s="307" t="s">
        <v>17613</v>
      </c>
      <c r="B2421" s="307"/>
      <c r="C2421" s="307"/>
      <c r="D2421" s="307" t="s">
        <v>17614</v>
      </c>
      <c r="E2421" s="307"/>
      <c r="F2421" s="307"/>
      <c r="G2421" s="91" t="s">
        <v>17614</v>
      </c>
      <c r="H2421" s="91" t="s">
        <v>17615</v>
      </c>
      <c r="I2421" s="91" t="s">
        <v>14999</v>
      </c>
      <c r="J2421" s="91" t="s">
        <v>17616</v>
      </c>
      <c r="K2421" s="91" t="s">
        <v>2024</v>
      </c>
      <c r="L2421" s="91" t="s">
        <v>17617</v>
      </c>
    </row>
    <row r="2422" spans="1:12" ht="12" customHeight="1" x14ac:dyDescent="0.3">
      <c r="A2422" s="307" t="s">
        <v>17618</v>
      </c>
      <c r="B2422" s="307"/>
      <c r="C2422" s="307"/>
      <c r="D2422" s="307" t="s">
        <v>17619</v>
      </c>
      <c r="E2422" s="307"/>
      <c r="F2422" s="307"/>
      <c r="G2422" s="91" t="s">
        <v>17619</v>
      </c>
      <c r="H2422" s="91" t="s">
        <v>17620</v>
      </c>
      <c r="I2422" s="91" t="s">
        <v>17383</v>
      </c>
      <c r="J2422" s="91" t="s">
        <v>17621</v>
      </c>
      <c r="K2422" s="91" t="s">
        <v>12338</v>
      </c>
      <c r="L2422" s="91" t="s">
        <v>17622</v>
      </c>
    </row>
    <row r="2423" spans="1:12" ht="12" customHeight="1" x14ac:dyDescent="0.3">
      <c r="A2423" s="307" t="s">
        <v>17623</v>
      </c>
      <c r="B2423" s="307"/>
      <c r="C2423" s="307"/>
      <c r="D2423" s="307" t="s">
        <v>17624</v>
      </c>
      <c r="E2423" s="307"/>
      <c r="F2423" s="307"/>
      <c r="G2423" s="91" t="s">
        <v>17624</v>
      </c>
      <c r="H2423" s="91" t="s">
        <v>17625</v>
      </c>
      <c r="I2423" s="91" t="s">
        <v>17626</v>
      </c>
      <c r="J2423" s="91" t="s">
        <v>17627</v>
      </c>
      <c r="K2423" s="91" t="s">
        <v>17628</v>
      </c>
      <c r="L2423" s="91" t="s">
        <v>17629</v>
      </c>
    </row>
    <row r="2424" spans="1:12" ht="12" customHeight="1" x14ac:dyDescent="0.3">
      <c r="A2424" s="307" t="s">
        <v>17630</v>
      </c>
      <c r="B2424" s="307"/>
      <c r="C2424" s="307"/>
      <c r="D2424" s="307" t="s">
        <v>17631</v>
      </c>
      <c r="E2424" s="307"/>
      <c r="F2424" s="307"/>
      <c r="G2424" s="91" t="s">
        <v>17631</v>
      </c>
      <c r="H2424" s="91" t="s">
        <v>17632</v>
      </c>
      <c r="I2424" s="91" t="s">
        <v>13182</v>
      </c>
      <c r="J2424" s="91" t="s">
        <v>8719</v>
      </c>
      <c r="K2424" s="91" t="s">
        <v>17633</v>
      </c>
      <c r="L2424" s="91" t="s">
        <v>17634</v>
      </c>
    </row>
    <row r="2425" spans="1:12" ht="12" customHeight="1" x14ac:dyDescent="0.3">
      <c r="A2425" s="307" t="s">
        <v>17635</v>
      </c>
      <c r="B2425" s="307"/>
      <c r="C2425" s="307"/>
      <c r="D2425" s="307" t="s">
        <v>17636</v>
      </c>
      <c r="E2425" s="307"/>
      <c r="F2425" s="307"/>
      <c r="G2425" s="91" t="s">
        <v>17636</v>
      </c>
      <c r="H2425" s="91" t="s">
        <v>17637</v>
      </c>
      <c r="I2425" s="91" t="s">
        <v>17638</v>
      </c>
      <c r="J2425" s="91" t="s">
        <v>17639</v>
      </c>
      <c r="K2425" s="91" t="s">
        <v>10233</v>
      </c>
      <c r="L2425" s="91" t="s">
        <v>17640</v>
      </c>
    </row>
    <row r="2426" spans="1:12" ht="12" customHeight="1" x14ac:dyDescent="0.3">
      <c r="A2426" s="307" t="s">
        <v>17641</v>
      </c>
      <c r="B2426" s="307"/>
      <c r="C2426" s="307"/>
      <c r="D2426" s="307" t="s">
        <v>17642</v>
      </c>
      <c r="E2426" s="307"/>
      <c r="F2426" s="307"/>
      <c r="G2426" s="91" t="s">
        <v>17642</v>
      </c>
      <c r="H2426" s="91" t="s">
        <v>17643</v>
      </c>
      <c r="I2426" s="91" t="s">
        <v>17643</v>
      </c>
      <c r="J2426" s="91" t="s">
        <v>8262</v>
      </c>
      <c r="K2426" s="91" t="s">
        <v>17644</v>
      </c>
      <c r="L2426" s="91" t="s">
        <v>17645</v>
      </c>
    </row>
    <row r="2427" spans="1:12" ht="12" customHeight="1" x14ac:dyDescent="0.3">
      <c r="A2427" s="307" t="s">
        <v>17646</v>
      </c>
      <c r="B2427" s="307"/>
      <c r="C2427" s="307"/>
      <c r="D2427" s="307" t="s">
        <v>17647</v>
      </c>
      <c r="E2427" s="307"/>
      <c r="F2427" s="307"/>
      <c r="G2427" s="91" t="s">
        <v>17647</v>
      </c>
      <c r="H2427" s="91" t="s">
        <v>17648</v>
      </c>
      <c r="I2427" s="91" t="s">
        <v>17514</v>
      </c>
      <c r="J2427" s="91" t="s">
        <v>13082</v>
      </c>
      <c r="K2427" s="91" t="s">
        <v>17649</v>
      </c>
      <c r="L2427" s="91" t="s">
        <v>17650</v>
      </c>
    </row>
    <row r="2428" spans="1:12" ht="12" customHeight="1" x14ac:dyDescent="0.3">
      <c r="A2428" s="307" t="s">
        <v>17651</v>
      </c>
      <c r="B2428" s="307"/>
      <c r="C2428" s="307"/>
      <c r="D2428" s="307" t="s">
        <v>17652</v>
      </c>
      <c r="E2428" s="307"/>
      <c r="F2428" s="307"/>
      <c r="G2428" s="91" t="s">
        <v>17652</v>
      </c>
      <c r="H2428" s="91" t="s">
        <v>7979</v>
      </c>
      <c r="I2428" s="91" t="s">
        <v>17653</v>
      </c>
      <c r="J2428" s="91" t="s">
        <v>17654</v>
      </c>
      <c r="K2428" s="91" t="s">
        <v>17655</v>
      </c>
      <c r="L2428" s="91" t="s">
        <v>4745</v>
      </c>
    </row>
    <row r="2429" spans="1:12" ht="12" customHeight="1" x14ac:dyDescent="0.3">
      <c r="A2429" s="307" t="s">
        <v>17656</v>
      </c>
      <c r="B2429" s="307"/>
      <c r="C2429" s="307"/>
      <c r="D2429" s="307" t="s">
        <v>17657</v>
      </c>
      <c r="E2429" s="307"/>
      <c r="F2429" s="307"/>
      <c r="G2429" s="91" t="s">
        <v>17657</v>
      </c>
      <c r="H2429" s="91" t="s">
        <v>17658</v>
      </c>
      <c r="I2429" s="91" t="s">
        <v>8079</v>
      </c>
      <c r="J2429" s="91" t="s">
        <v>10748</v>
      </c>
      <c r="K2429" s="91" t="s">
        <v>17659</v>
      </c>
      <c r="L2429" s="91" t="s">
        <v>17660</v>
      </c>
    </row>
    <row r="2430" spans="1:12" ht="12" customHeight="1" x14ac:dyDescent="0.3">
      <c r="A2430" s="307" t="s">
        <v>17661</v>
      </c>
      <c r="B2430" s="307"/>
      <c r="C2430" s="307"/>
      <c r="D2430" s="307" t="s">
        <v>17662</v>
      </c>
      <c r="E2430" s="307"/>
      <c r="F2430" s="307"/>
      <c r="G2430" s="91" t="s">
        <v>17662</v>
      </c>
      <c r="H2430" s="91" t="s">
        <v>17663</v>
      </c>
      <c r="I2430" s="91" t="s">
        <v>4162</v>
      </c>
      <c r="J2430" s="91" t="s">
        <v>17664</v>
      </c>
      <c r="K2430" s="91" t="s">
        <v>3939</v>
      </c>
      <c r="L2430" s="91" t="s">
        <v>17665</v>
      </c>
    </row>
    <row r="2431" spans="1:12" ht="12" customHeight="1" x14ac:dyDescent="0.3">
      <c r="A2431" s="307" t="s">
        <v>17666</v>
      </c>
      <c r="B2431" s="307"/>
      <c r="C2431" s="307"/>
      <c r="D2431" s="307" t="s">
        <v>17667</v>
      </c>
      <c r="E2431" s="307"/>
      <c r="F2431" s="307"/>
      <c r="G2431" s="91" t="s">
        <v>17667</v>
      </c>
      <c r="H2431" s="91" t="s">
        <v>17668</v>
      </c>
      <c r="I2431" s="91" t="s">
        <v>15569</v>
      </c>
      <c r="J2431" s="91" t="s">
        <v>17669</v>
      </c>
      <c r="K2431" s="91" t="s">
        <v>17670</v>
      </c>
      <c r="L2431" s="91" t="s">
        <v>15898</v>
      </c>
    </row>
    <row r="2432" spans="1:12" ht="12" customHeight="1" x14ac:dyDescent="0.3">
      <c r="A2432" s="307" t="s">
        <v>17671</v>
      </c>
      <c r="B2432" s="307"/>
      <c r="C2432" s="307"/>
      <c r="D2432" s="307" t="s">
        <v>3392</v>
      </c>
      <c r="E2432" s="307"/>
      <c r="F2432" s="307"/>
      <c r="G2432" s="91" t="s">
        <v>3392</v>
      </c>
      <c r="H2432" s="91" t="s">
        <v>3393</v>
      </c>
      <c r="I2432" s="91" t="s">
        <v>17672</v>
      </c>
      <c r="J2432" s="91" t="s">
        <v>17673</v>
      </c>
      <c r="K2432" s="91" t="s">
        <v>10749</v>
      </c>
      <c r="L2432" s="91" t="s">
        <v>17674</v>
      </c>
    </row>
    <row r="2433" spans="1:12" ht="12" customHeight="1" x14ac:dyDescent="0.3">
      <c r="A2433" s="307" t="s">
        <v>17675</v>
      </c>
      <c r="B2433" s="307"/>
      <c r="C2433" s="307"/>
      <c r="D2433" s="307" t="s">
        <v>17676</v>
      </c>
      <c r="E2433" s="307"/>
      <c r="F2433" s="307"/>
      <c r="G2433" s="91" t="s">
        <v>17676</v>
      </c>
      <c r="H2433" s="91" t="s">
        <v>17677</v>
      </c>
      <c r="I2433" s="91" t="s">
        <v>17678</v>
      </c>
      <c r="J2433" s="91" t="s">
        <v>5576</v>
      </c>
      <c r="K2433" s="91" t="s">
        <v>17679</v>
      </c>
      <c r="L2433" s="91" t="s">
        <v>17680</v>
      </c>
    </row>
    <row r="2434" spans="1:12" ht="12" customHeight="1" x14ac:dyDescent="0.3">
      <c r="A2434" s="307" t="s">
        <v>17681</v>
      </c>
      <c r="B2434" s="307"/>
      <c r="C2434" s="307"/>
      <c r="D2434" s="307" t="s">
        <v>5225</v>
      </c>
      <c r="E2434" s="307"/>
      <c r="F2434" s="307"/>
      <c r="G2434" s="91" t="s">
        <v>5225</v>
      </c>
      <c r="H2434" s="91" t="s">
        <v>17682</v>
      </c>
      <c r="I2434" s="91" t="s">
        <v>17683</v>
      </c>
      <c r="J2434" s="91" t="s">
        <v>15971</v>
      </c>
      <c r="K2434" s="91" t="s">
        <v>17684</v>
      </c>
      <c r="L2434" s="91" t="s">
        <v>17685</v>
      </c>
    </row>
    <row r="2435" spans="1:12" ht="12" customHeight="1" x14ac:dyDescent="0.3">
      <c r="A2435" s="307" t="s">
        <v>17686</v>
      </c>
      <c r="B2435" s="307"/>
      <c r="C2435" s="307"/>
      <c r="D2435" s="307" t="s">
        <v>17687</v>
      </c>
      <c r="E2435" s="307"/>
      <c r="F2435" s="307"/>
      <c r="G2435" s="91" t="s">
        <v>17688</v>
      </c>
      <c r="H2435" s="91" t="s">
        <v>17689</v>
      </c>
      <c r="I2435" s="91" t="s">
        <v>17690</v>
      </c>
      <c r="J2435" s="91" t="s">
        <v>17691</v>
      </c>
      <c r="K2435" s="91" t="s">
        <v>17692</v>
      </c>
      <c r="L2435" s="91" t="s">
        <v>17693</v>
      </c>
    </row>
    <row r="2436" spans="1:12" ht="12" customHeight="1" x14ac:dyDescent="0.3">
      <c r="A2436" s="307" t="s">
        <v>17694</v>
      </c>
      <c r="B2436" s="307"/>
      <c r="C2436" s="307"/>
      <c r="D2436" s="307" t="s">
        <v>10662</v>
      </c>
      <c r="E2436" s="307"/>
      <c r="F2436" s="307"/>
      <c r="G2436" s="91" t="s">
        <v>10662</v>
      </c>
      <c r="H2436" s="91" t="s">
        <v>17695</v>
      </c>
      <c r="I2436" s="91" t="s">
        <v>17696</v>
      </c>
      <c r="J2436" s="91" t="s">
        <v>17697</v>
      </c>
      <c r="K2436" s="91" t="s">
        <v>17698</v>
      </c>
      <c r="L2436" s="91" t="s">
        <v>17699</v>
      </c>
    </row>
    <row r="2437" spans="1:12" ht="12" customHeight="1" x14ac:dyDescent="0.3">
      <c r="A2437" s="307" t="s">
        <v>17700</v>
      </c>
      <c r="B2437" s="307"/>
      <c r="C2437" s="307"/>
      <c r="D2437" s="307" t="s">
        <v>11453</v>
      </c>
      <c r="E2437" s="307"/>
      <c r="F2437" s="307"/>
      <c r="G2437" s="91" t="s">
        <v>11453</v>
      </c>
      <c r="H2437" s="91" t="s">
        <v>5101</v>
      </c>
      <c r="I2437" s="91" t="s">
        <v>17701</v>
      </c>
      <c r="J2437" s="91" t="s">
        <v>17702</v>
      </c>
      <c r="K2437" s="91" t="s">
        <v>17703</v>
      </c>
      <c r="L2437" s="91" t="s">
        <v>6904</v>
      </c>
    </row>
    <row r="2438" spans="1:12" ht="12" customHeight="1" x14ac:dyDescent="0.3">
      <c r="A2438" s="307" t="s">
        <v>17704</v>
      </c>
      <c r="B2438" s="307"/>
      <c r="C2438" s="307"/>
      <c r="D2438" s="307" t="s">
        <v>17705</v>
      </c>
      <c r="E2438" s="307"/>
      <c r="F2438" s="307"/>
      <c r="G2438" s="91" t="s">
        <v>6995</v>
      </c>
      <c r="H2438" s="91" t="s">
        <v>17706</v>
      </c>
      <c r="I2438" s="91" t="s">
        <v>17707</v>
      </c>
      <c r="J2438" s="91" t="s">
        <v>17708</v>
      </c>
      <c r="K2438" s="91" t="s">
        <v>3079</v>
      </c>
      <c r="L2438" s="91" t="s">
        <v>17709</v>
      </c>
    </row>
    <row r="2439" spans="1:12" ht="12" customHeight="1" x14ac:dyDescent="0.3">
      <c r="A2439" s="307" t="s">
        <v>17710</v>
      </c>
      <c r="B2439" s="307"/>
      <c r="C2439" s="307"/>
      <c r="D2439" s="307" t="s">
        <v>17711</v>
      </c>
      <c r="E2439" s="307"/>
      <c r="F2439" s="307"/>
      <c r="G2439" s="91" t="s">
        <v>17712</v>
      </c>
      <c r="H2439" s="91" t="s">
        <v>17713</v>
      </c>
      <c r="I2439" s="91" t="s">
        <v>17714</v>
      </c>
      <c r="J2439" s="91" t="s">
        <v>17715</v>
      </c>
      <c r="K2439" s="91" t="s">
        <v>17716</v>
      </c>
      <c r="L2439" s="91" t="s">
        <v>17717</v>
      </c>
    </row>
    <row r="2440" spans="1:12" ht="12" customHeight="1" x14ac:dyDescent="0.3">
      <c r="A2440" s="307" t="s">
        <v>17718</v>
      </c>
      <c r="B2440" s="307"/>
      <c r="C2440" s="307"/>
      <c r="D2440" s="307" t="s">
        <v>17719</v>
      </c>
      <c r="E2440" s="307"/>
      <c r="F2440" s="307"/>
      <c r="G2440" s="91" t="s">
        <v>17719</v>
      </c>
      <c r="H2440" s="91" t="s">
        <v>17720</v>
      </c>
      <c r="I2440" s="91" t="s">
        <v>17721</v>
      </c>
      <c r="J2440" s="91" t="s">
        <v>17722</v>
      </c>
      <c r="K2440" s="91" t="s">
        <v>17723</v>
      </c>
      <c r="L2440" s="91" t="s">
        <v>17724</v>
      </c>
    </row>
    <row r="2441" spans="1:12" ht="12" customHeight="1" x14ac:dyDescent="0.3">
      <c r="A2441" s="307" t="s">
        <v>17725</v>
      </c>
      <c r="B2441" s="307"/>
      <c r="C2441" s="307"/>
      <c r="D2441" s="307" t="s">
        <v>3933</v>
      </c>
      <c r="E2441" s="307"/>
      <c r="F2441" s="307"/>
      <c r="G2441" s="91" t="s">
        <v>3933</v>
      </c>
      <c r="H2441" s="91" t="s">
        <v>5128</v>
      </c>
      <c r="I2441" s="91" t="s">
        <v>17726</v>
      </c>
      <c r="J2441" s="91" t="s">
        <v>17727</v>
      </c>
      <c r="K2441" s="91" t="s">
        <v>17728</v>
      </c>
      <c r="L2441" s="91" t="s">
        <v>17729</v>
      </c>
    </row>
    <row r="2442" spans="1:12" ht="12" customHeight="1" x14ac:dyDescent="0.3">
      <c r="A2442" s="307" t="s">
        <v>17730</v>
      </c>
      <c r="B2442" s="307"/>
      <c r="C2442" s="307"/>
      <c r="D2442" s="307" t="s">
        <v>12421</v>
      </c>
      <c r="E2442" s="307"/>
      <c r="F2442" s="307"/>
      <c r="G2442" s="91" t="s">
        <v>12421</v>
      </c>
      <c r="H2442" s="91" t="s">
        <v>17731</v>
      </c>
      <c r="I2442" s="91" t="s">
        <v>17732</v>
      </c>
      <c r="J2442" s="91" t="s">
        <v>8761</v>
      </c>
      <c r="K2442" s="91" t="s">
        <v>17733</v>
      </c>
      <c r="L2442" s="91" t="s">
        <v>10981</v>
      </c>
    </row>
    <row r="2443" spans="1:12" ht="12" customHeight="1" x14ac:dyDescent="0.3">
      <c r="A2443" s="307" t="s">
        <v>17734</v>
      </c>
      <c r="B2443" s="307"/>
      <c r="C2443" s="307"/>
      <c r="D2443" s="307" t="s">
        <v>17735</v>
      </c>
      <c r="E2443" s="307"/>
      <c r="F2443" s="307"/>
      <c r="G2443" s="91" t="s">
        <v>17736</v>
      </c>
      <c r="H2443" s="91" t="s">
        <v>17737</v>
      </c>
      <c r="I2443" s="91" t="s">
        <v>4588</v>
      </c>
      <c r="J2443" s="91" t="s">
        <v>13696</v>
      </c>
      <c r="K2443" s="91" t="s">
        <v>17738</v>
      </c>
      <c r="L2443" s="91" t="s">
        <v>17739</v>
      </c>
    </row>
    <row r="2444" spans="1:12" ht="12" customHeight="1" x14ac:dyDescent="0.3">
      <c r="A2444" s="307" t="s">
        <v>17740</v>
      </c>
      <c r="B2444" s="307"/>
      <c r="C2444" s="307"/>
      <c r="D2444" s="307" t="s">
        <v>17741</v>
      </c>
      <c r="E2444" s="307"/>
      <c r="F2444" s="307"/>
      <c r="G2444" s="91" t="s">
        <v>17741</v>
      </c>
      <c r="H2444" s="91" t="s">
        <v>17742</v>
      </c>
      <c r="I2444" s="91" t="s">
        <v>17743</v>
      </c>
      <c r="J2444" s="91" t="s">
        <v>17744</v>
      </c>
      <c r="K2444" s="91" t="s">
        <v>16875</v>
      </c>
      <c r="L2444" s="91" t="s">
        <v>17745</v>
      </c>
    </row>
    <row r="2445" spans="1:12" ht="12" customHeight="1" x14ac:dyDescent="0.3">
      <c r="A2445" s="307" t="s">
        <v>17746</v>
      </c>
      <c r="B2445" s="307"/>
      <c r="C2445" s="307"/>
      <c r="D2445" s="307" t="s">
        <v>17747</v>
      </c>
      <c r="E2445" s="307"/>
      <c r="F2445" s="307"/>
      <c r="G2445" s="91" t="s">
        <v>17748</v>
      </c>
      <c r="H2445" s="91" t="s">
        <v>17749</v>
      </c>
      <c r="I2445" s="91" t="s">
        <v>17750</v>
      </c>
      <c r="J2445" s="91" t="s">
        <v>17751</v>
      </c>
      <c r="K2445" s="91" t="s">
        <v>17752</v>
      </c>
      <c r="L2445" s="91" t="s">
        <v>17753</v>
      </c>
    </row>
    <row r="2446" spans="1:12" ht="12" customHeight="1" x14ac:dyDescent="0.3">
      <c r="A2446" s="307" t="s">
        <v>17754</v>
      </c>
      <c r="B2446" s="307"/>
      <c r="C2446" s="307"/>
      <c r="D2446" s="307" t="s">
        <v>17755</v>
      </c>
      <c r="E2446" s="307"/>
      <c r="F2446" s="307"/>
      <c r="G2446" s="91" t="s">
        <v>17755</v>
      </c>
      <c r="H2446" s="91" t="s">
        <v>2628</v>
      </c>
      <c r="I2446" s="91" t="s">
        <v>17756</v>
      </c>
      <c r="J2446" s="91" t="s">
        <v>17757</v>
      </c>
      <c r="K2446" s="91" t="s">
        <v>6751</v>
      </c>
      <c r="L2446" s="91" t="s">
        <v>11578</v>
      </c>
    </row>
    <row r="2447" spans="1:12" ht="12" customHeight="1" x14ac:dyDescent="0.3">
      <c r="A2447" s="307" t="s">
        <v>17758</v>
      </c>
      <c r="B2447" s="307"/>
      <c r="C2447" s="307"/>
      <c r="D2447" s="307" t="s">
        <v>17759</v>
      </c>
      <c r="E2447" s="307"/>
      <c r="F2447" s="307"/>
      <c r="G2447" s="91" t="s">
        <v>17759</v>
      </c>
      <c r="H2447" s="91" t="s">
        <v>17760</v>
      </c>
      <c r="I2447" s="91" t="s">
        <v>17761</v>
      </c>
      <c r="J2447" s="91" t="s">
        <v>17762</v>
      </c>
      <c r="K2447" s="91" t="s">
        <v>17763</v>
      </c>
      <c r="L2447" s="91" t="s">
        <v>11296</v>
      </c>
    </row>
    <row r="2448" spans="1:12" ht="12" customHeight="1" x14ac:dyDescent="0.3">
      <c r="A2448" s="307" t="s">
        <v>17764</v>
      </c>
      <c r="B2448" s="307"/>
      <c r="C2448" s="307"/>
      <c r="D2448" s="307" t="s">
        <v>17765</v>
      </c>
      <c r="E2448" s="307"/>
      <c r="F2448" s="307"/>
      <c r="G2448" s="91" t="s">
        <v>17766</v>
      </c>
      <c r="H2448" s="91" t="s">
        <v>17767</v>
      </c>
      <c r="I2448" s="91" t="s">
        <v>17768</v>
      </c>
      <c r="J2448" s="91" t="s">
        <v>17769</v>
      </c>
      <c r="K2448" s="91" t="s">
        <v>17770</v>
      </c>
      <c r="L2448" s="91" t="s">
        <v>17771</v>
      </c>
    </row>
    <row r="2449" spans="1:12" ht="12" customHeight="1" x14ac:dyDescent="0.3">
      <c r="A2449" s="307" t="s">
        <v>17772</v>
      </c>
      <c r="B2449" s="307"/>
      <c r="C2449" s="307"/>
      <c r="D2449" s="307" t="s">
        <v>11596</v>
      </c>
      <c r="E2449" s="307"/>
      <c r="F2449" s="307"/>
      <c r="G2449" s="91" t="s">
        <v>11596</v>
      </c>
      <c r="H2449" s="91" t="s">
        <v>17773</v>
      </c>
      <c r="I2449" s="91" t="s">
        <v>17774</v>
      </c>
      <c r="J2449" s="91" t="s">
        <v>17775</v>
      </c>
      <c r="K2449" s="91" t="s">
        <v>17776</v>
      </c>
      <c r="L2449" s="91" t="s">
        <v>17777</v>
      </c>
    </row>
    <row r="2450" spans="1:12" ht="12" customHeight="1" x14ac:dyDescent="0.3">
      <c r="A2450" s="307" t="s">
        <v>17778</v>
      </c>
      <c r="B2450" s="307"/>
      <c r="C2450" s="307"/>
      <c r="D2450" s="307" t="s">
        <v>17779</v>
      </c>
      <c r="E2450" s="307"/>
      <c r="F2450" s="307"/>
      <c r="G2450" s="91" t="s">
        <v>17780</v>
      </c>
      <c r="H2450" s="91" t="s">
        <v>17781</v>
      </c>
      <c r="I2450" s="91" t="s">
        <v>17782</v>
      </c>
      <c r="J2450" s="91" t="s">
        <v>17783</v>
      </c>
      <c r="K2450" s="91" t="s">
        <v>17784</v>
      </c>
      <c r="L2450" s="91" t="s">
        <v>17785</v>
      </c>
    </row>
    <row r="2451" spans="1:12" ht="12" customHeight="1" x14ac:dyDescent="0.3">
      <c r="A2451" s="307" t="s">
        <v>17786</v>
      </c>
      <c r="B2451" s="307"/>
      <c r="C2451" s="307"/>
      <c r="D2451" s="307" t="s">
        <v>6270</v>
      </c>
      <c r="E2451" s="307"/>
      <c r="F2451" s="307"/>
      <c r="G2451" s="91" t="s">
        <v>17787</v>
      </c>
      <c r="H2451" s="91" t="s">
        <v>17788</v>
      </c>
      <c r="I2451" s="91" t="s">
        <v>17789</v>
      </c>
      <c r="J2451" s="91" t="s">
        <v>17790</v>
      </c>
      <c r="K2451" s="91" t="s">
        <v>17791</v>
      </c>
      <c r="L2451" s="91" t="s">
        <v>17792</v>
      </c>
    </row>
    <row r="2452" spans="1:12" ht="12" customHeight="1" x14ac:dyDescent="0.3">
      <c r="A2452" s="307" t="s">
        <v>17793</v>
      </c>
      <c r="B2452" s="307"/>
      <c r="C2452" s="307"/>
      <c r="D2452" s="307" t="s">
        <v>17794</v>
      </c>
      <c r="E2452" s="307"/>
      <c r="F2452" s="307"/>
      <c r="G2452" s="91" t="s">
        <v>17794</v>
      </c>
      <c r="H2452" s="91" t="s">
        <v>17795</v>
      </c>
      <c r="I2452" s="91" t="s">
        <v>17796</v>
      </c>
      <c r="J2452" s="91" t="s">
        <v>17797</v>
      </c>
      <c r="K2452" s="91" t="s">
        <v>17798</v>
      </c>
      <c r="L2452" s="91" t="s">
        <v>17799</v>
      </c>
    </row>
    <row r="2453" spans="1:12" ht="12" customHeight="1" x14ac:dyDescent="0.3">
      <c r="A2453" s="307" t="s">
        <v>17800</v>
      </c>
      <c r="B2453" s="307"/>
      <c r="C2453" s="307"/>
      <c r="D2453" s="307" t="s">
        <v>17801</v>
      </c>
      <c r="E2453" s="307"/>
      <c r="F2453" s="307"/>
      <c r="G2453" s="91" t="s">
        <v>17007</v>
      </c>
      <c r="H2453" s="91" t="s">
        <v>17802</v>
      </c>
      <c r="I2453" s="91" t="s">
        <v>17803</v>
      </c>
      <c r="J2453" s="91" t="s">
        <v>17804</v>
      </c>
      <c r="K2453" s="91" t="s">
        <v>17805</v>
      </c>
      <c r="L2453" s="91" t="s">
        <v>17806</v>
      </c>
    </row>
    <row r="2454" spans="1:12" ht="12" customHeight="1" x14ac:dyDescent="0.3">
      <c r="A2454" s="307" t="s">
        <v>17807</v>
      </c>
      <c r="B2454" s="307"/>
      <c r="C2454" s="307"/>
      <c r="D2454" s="307" t="s">
        <v>1478</v>
      </c>
      <c r="E2454" s="307"/>
      <c r="F2454" s="307"/>
      <c r="G2454" s="91" t="s">
        <v>17808</v>
      </c>
      <c r="H2454" s="91" t="s">
        <v>17809</v>
      </c>
      <c r="I2454" s="91" t="s">
        <v>2215</v>
      </c>
      <c r="J2454" s="91" t="s">
        <v>10570</v>
      </c>
      <c r="K2454" s="91" t="s">
        <v>1826</v>
      </c>
      <c r="L2454" s="91" t="s">
        <v>17810</v>
      </c>
    </row>
    <row r="2455" spans="1:12" ht="12" customHeight="1" x14ac:dyDescent="0.3">
      <c r="A2455" s="307" t="s">
        <v>17811</v>
      </c>
      <c r="B2455" s="307"/>
      <c r="C2455" s="307"/>
      <c r="D2455" s="307" t="s">
        <v>4961</v>
      </c>
      <c r="E2455" s="307"/>
      <c r="F2455" s="307"/>
      <c r="G2455" s="91" t="s">
        <v>4961</v>
      </c>
      <c r="H2455" s="91" t="s">
        <v>11555</v>
      </c>
      <c r="I2455" s="91" t="s">
        <v>4960</v>
      </c>
      <c r="J2455" s="91" t="s">
        <v>17812</v>
      </c>
      <c r="K2455" s="91" t="s">
        <v>11052</v>
      </c>
      <c r="L2455" s="91" t="s">
        <v>17813</v>
      </c>
    </row>
    <row r="2456" spans="1:12" ht="12" customHeight="1" x14ac:dyDescent="0.3">
      <c r="A2456" s="307" t="s">
        <v>17814</v>
      </c>
      <c r="B2456" s="307"/>
      <c r="C2456" s="307"/>
      <c r="D2456" s="307" t="s">
        <v>17815</v>
      </c>
      <c r="E2456" s="307"/>
      <c r="F2456" s="307"/>
      <c r="G2456" s="91" t="s">
        <v>17816</v>
      </c>
      <c r="H2456" s="91" t="s">
        <v>17817</v>
      </c>
      <c r="I2456" s="91" t="s">
        <v>17818</v>
      </c>
      <c r="J2456" s="91" t="s">
        <v>17819</v>
      </c>
      <c r="K2456" s="91" t="s">
        <v>17820</v>
      </c>
      <c r="L2456" s="91" t="s">
        <v>17821</v>
      </c>
    </row>
    <row r="2457" spans="1:12" ht="12" customHeight="1" x14ac:dyDescent="0.3">
      <c r="A2457" s="307" t="s">
        <v>17822</v>
      </c>
      <c r="B2457" s="307"/>
      <c r="C2457" s="307"/>
      <c r="D2457" s="307" t="s">
        <v>17823</v>
      </c>
      <c r="E2457" s="307"/>
      <c r="F2457" s="307"/>
      <c r="G2457" s="91" t="s">
        <v>17824</v>
      </c>
      <c r="H2457" s="91" t="s">
        <v>10034</v>
      </c>
      <c r="I2457" s="91" t="s">
        <v>17825</v>
      </c>
      <c r="J2457" s="91" t="s">
        <v>17826</v>
      </c>
      <c r="K2457" s="91" t="s">
        <v>17827</v>
      </c>
      <c r="L2457" s="91" t="s">
        <v>17828</v>
      </c>
    </row>
    <row r="2458" spans="1:12" ht="12" customHeight="1" x14ac:dyDescent="0.3">
      <c r="A2458" s="307" t="s">
        <v>17829</v>
      </c>
      <c r="B2458" s="307"/>
      <c r="C2458" s="307"/>
      <c r="D2458" s="307" t="s">
        <v>10660</v>
      </c>
      <c r="E2458" s="307"/>
      <c r="F2458" s="307"/>
      <c r="G2458" s="91" t="s">
        <v>10660</v>
      </c>
      <c r="H2458" s="91" t="s">
        <v>17830</v>
      </c>
      <c r="I2458" s="91" t="s">
        <v>17831</v>
      </c>
      <c r="J2458" s="91" t="s">
        <v>17832</v>
      </c>
      <c r="K2458" s="91" t="s">
        <v>17833</v>
      </c>
      <c r="L2458" s="91" t="s">
        <v>17834</v>
      </c>
    </row>
    <row r="2459" spans="1:12" ht="12" customHeight="1" x14ac:dyDescent="0.3">
      <c r="A2459" s="307" t="s">
        <v>17835</v>
      </c>
      <c r="B2459" s="307"/>
      <c r="C2459" s="307"/>
      <c r="D2459" s="307" t="s">
        <v>17836</v>
      </c>
      <c r="E2459" s="307"/>
      <c r="F2459" s="307"/>
      <c r="G2459" s="91" t="s">
        <v>17836</v>
      </c>
      <c r="H2459" s="91" t="s">
        <v>17837</v>
      </c>
      <c r="I2459" s="91" t="s">
        <v>17838</v>
      </c>
      <c r="J2459" s="91" t="s">
        <v>17839</v>
      </c>
      <c r="K2459" s="91" t="s">
        <v>17840</v>
      </c>
      <c r="L2459" s="91" t="s">
        <v>17841</v>
      </c>
    </row>
    <row r="2460" spans="1:12" ht="12" customHeight="1" x14ac:dyDescent="0.3">
      <c r="A2460" s="307" t="s">
        <v>17842</v>
      </c>
      <c r="B2460" s="307"/>
      <c r="C2460" s="307"/>
      <c r="D2460" s="307" t="s">
        <v>17843</v>
      </c>
      <c r="E2460" s="307"/>
      <c r="F2460" s="307"/>
      <c r="G2460" s="91" t="s">
        <v>17843</v>
      </c>
      <c r="H2460" s="91" t="s">
        <v>17844</v>
      </c>
      <c r="I2460" s="91" t="s">
        <v>17845</v>
      </c>
      <c r="J2460" s="91" t="s">
        <v>17846</v>
      </c>
      <c r="K2460" s="91" t="s">
        <v>17847</v>
      </c>
      <c r="L2460" s="91" t="s">
        <v>17848</v>
      </c>
    </row>
    <row r="2461" spans="1:12" ht="12" customHeight="1" x14ac:dyDescent="0.3">
      <c r="A2461" s="307" t="s">
        <v>17849</v>
      </c>
      <c r="B2461" s="307"/>
      <c r="C2461" s="307"/>
      <c r="D2461" s="307" t="s">
        <v>17850</v>
      </c>
      <c r="E2461" s="307"/>
      <c r="F2461" s="307"/>
      <c r="G2461" s="91" t="s">
        <v>17850</v>
      </c>
      <c r="H2461" s="91" t="s">
        <v>17851</v>
      </c>
      <c r="I2461" s="91" t="s">
        <v>17852</v>
      </c>
      <c r="J2461" s="91" t="s">
        <v>17853</v>
      </c>
      <c r="K2461" s="91" t="s">
        <v>17854</v>
      </c>
      <c r="L2461" s="91" t="s">
        <v>17855</v>
      </c>
    </row>
    <row r="2462" spans="1:12" ht="12" customHeight="1" x14ac:dyDescent="0.3">
      <c r="A2462" s="307" t="s">
        <v>17856</v>
      </c>
      <c r="B2462" s="307"/>
      <c r="C2462" s="307"/>
      <c r="D2462" s="307" t="s">
        <v>17857</v>
      </c>
      <c r="E2462" s="307"/>
      <c r="F2462" s="307"/>
      <c r="G2462" s="91" t="s">
        <v>17857</v>
      </c>
      <c r="H2462" s="91" t="s">
        <v>17858</v>
      </c>
      <c r="I2462" s="91" t="s">
        <v>17859</v>
      </c>
      <c r="J2462" s="91" t="s">
        <v>17860</v>
      </c>
      <c r="K2462" s="91" t="s">
        <v>17861</v>
      </c>
      <c r="L2462" s="91" t="s">
        <v>17862</v>
      </c>
    </row>
    <row r="2463" spans="1:12" ht="12" customHeight="1" x14ac:dyDescent="0.3">
      <c r="A2463" s="307" t="s">
        <v>17863</v>
      </c>
      <c r="B2463" s="307"/>
      <c r="C2463" s="307"/>
      <c r="D2463" s="307" t="s">
        <v>1753</v>
      </c>
      <c r="E2463" s="307"/>
      <c r="F2463" s="307"/>
      <c r="G2463" s="91" t="s">
        <v>15785</v>
      </c>
      <c r="H2463" s="91" t="s">
        <v>17864</v>
      </c>
      <c r="I2463" s="91" t="s">
        <v>17865</v>
      </c>
      <c r="J2463" s="91" t="s">
        <v>17866</v>
      </c>
      <c r="K2463" s="91" t="s">
        <v>17867</v>
      </c>
      <c r="L2463" s="91" t="s">
        <v>17868</v>
      </c>
    </row>
    <row r="2464" spans="1:12" ht="12" customHeight="1" x14ac:dyDescent="0.3">
      <c r="A2464" s="307" t="s">
        <v>17869</v>
      </c>
      <c r="B2464" s="307"/>
      <c r="C2464" s="307"/>
      <c r="D2464" s="307" t="s">
        <v>17870</v>
      </c>
      <c r="E2464" s="307"/>
      <c r="F2464" s="307"/>
      <c r="G2464" s="91" t="s">
        <v>17870</v>
      </c>
      <c r="H2464" s="91" t="s">
        <v>17871</v>
      </c>
      <c r="I2464" s="91" t="s">
        <v>17872</v>
      </c>
      <c r="J2464" s="91" t="s">
        <v>17873</v>
      </c>
      <c r="K2464" s="91" t="s">
        <v>17874</v>
      </c>
      <c r="L2464" s="91" t="s">
        <v>17875</v>
      </c>
    </row>
    <row r="2465" spans="1:12" ht="12" customHeight="1" x14ac:dyDescent="0.3">
      <c r="A2465" s="307" t="s">
        <v>17876</v>
      </c>
      <c r="B2465" s="307"/>
      <c r="C2465" s="307"/>
      <c r="D2465" s="307" t="s">
        <v>12054</v>
      </c>
      <c r="E2465" s="307"/>
      <c r="F2465" s="307"/>
      <c r="G2465" s="91" t="s">
        <v>17877</v>
      </c>
      <c r="H2465" s="91" t="s">
        <v>17878</v>
      </c>
      <c r="I2465" s="91" t="s">
        <v>17879</v>
      </c>
      <c r="J2465" s="91" t="s">
        <v>17879</v>
      </c>
      <c r="K2465" s="91" t="s">
        <v>14701</v>
      </c>
      <c r="L2465" s="91" t="s">
        <v>17880</v>
      </c>
    </row>
    <row r="2466" spans="1:12" ht="12" customHeight="1" x14ac:dyDescent="0.3">
      <c r="A2466" s="307" t="s">
        <v>17881</v>
      </c>
      <c r="B2466" s="307"/>
      <c r="C2466" s="307"/>
      <c r="D2466" s="307" t="s">
        <v>17882</v>
      </c>
      <c r="E2466" s="307"/>
      <c r="F2466" s="307"/>
      <c r="G2466" s="91" t="s">
        <v>17883</v>
      </c>
      <c r="H2466" s="91" t="s">
        <v>17884</v>
      </c>
      <c r="I2466" s="91" t="s">
        <v>17885</v>
      </c>
      <c r="J2466" s="91" t="s">
        <v>17886</v>
      </c>
      <c r="K2466" s="91" t="s">
        <v>17887</v>
      </c>
      <c r="L2466" s="91" t="s">
        <v>17888</v>
      </c>
    </row>
    <row r="2467" spans="1:12" ht="12" customHeight="1" x14ac:dyDescent="0.3">
      <c r="A2467" s="307" t="s">
        <v>17889</v>
      </c>
      <c r="B2467" s="307"/>
      <c r="C2467" s="307"/>
      <c r="D2467" s="307" t="s">
        <v>17890</v>
      </c>
      <c r="E2467" s="307"/>
      <c r="F2467" s="307"/>
      <c r="G2467" s="91" t="s">
        <v>17891</v>
      </c>
      <c r="H2467" s="91" t="s">
        <v>17892</v>
      </c>
      <c r="I2467" s="91" t="s">
        <v>17893</v>
      </c>
      <c r="J2467" s="91" t="s">
        <v>17894</v>
      </c>
      <c r="K2467" s="91" t="s">
        <v>17895</v>
      </c>
      <c r="L2467" s="91" t="s">
        <v>17896</v>
      </c>
    </row>
    <row r="2468" spans="1:12" ht="12" customHeight="1" x14ac:dyDescent="0.3">
      <c r="A2468" s="307" t="s">
        <v>17897</v>
      </c>
      <c r="B2468" s="307"/>
      <c r="C2468" s="307"/>
      <c r="D2468" s="307" t="s">
        <v>17898</v>
      </c>
      <c r="E2468" s="307"/>
      <c r="F2468" s="307"/>
      <c r="G2468" s="91" t="s">
        <v>17898</v>
      </c>
      <c r="H2468" s="91" t="s">
        <v>17899</v>
      </c>
      <c r="I2468" s="91" t="s">
        <v>4376</v>
      </c>
      <c r="J2468" s="91" t="s">
        <v>9179</v>
      </c>
      <c r="K2468" s="91" t="s">
        <v>10808</v>
      </c>
      <c r="L2468" s="91" t="s">
        <v>17900</v>
      </c>
    </row>
    <row r="2469" spans="1:12" ht="12" customHeight="1" x14ac:dyDescent="0.3">
      <c r="A2469" s="307" t="s">
        <v>17901</v>
      </c>
      <c r="B2469" s="307"/>
      <c r="C2469" s="307"/>
      <c r="D2469" s="307" t="s">
        <v>17902</v>
      </c>
      <c r="E2469" s="307"/>
      <c r="F2469" s="307"/>
      <c r="G2469" s="91" t="s">
        <v>17902</v>
      </c>
      <c r="H2469" s="91" t="s">
        <v>17903</v>
      </c>
      <c r="I2469" s="91" t="s">
        <v>17904</v>
      </c>
      <c r="J2469" s="91" t="s">
        <v>17905</v>
      </c>
      <c r="K2469" s="91" t="s">
        <v>17906</v>
      </c>
      <c r="L2469" s="91" t="s">
        <v>17907</v>
      </c>
    </row>
    <row r="2470" spans="1:12" ht="12" customHeight="1" x14ac:dyDescent="0.3">
      <c r="A2470" s="307" t="s">
        <v>17908</v>
      </c>
      <c r="B2470" s="307"/>
      <c r="C2470" s="307"/>
      <c r="D2470" s="307" t="s">
        <v>17909</v>
      </c>
      <c r="E2470" s="307"/>
      <c r="F2470" s="307"/>
      <c r="G2470" s="91" t="s">
        <v>17910</v>
      </c>
      <c r="H2470" s="91" t="s">
        <v>17911</v>
      </c>
      <c r="I2470" s="91" t="s">
        <v>17912</v>
      </c>
      <c r="J2470" s="91" t="s">
        <v>17910</v>
      </c>
      <c r="K2470" s="91" t="s">
        <v>7830</v>
      </c>
      <c r="L2470" s="91" t="s">
        <v>17913</v>
      </c>
    </row>
    <row r="2471" spans="1:12" ht="12" customHeight="1" x14ac:dyDescent="0.3">
      <c r="A2471" s="307" t="s">
        <v>17914</v>
      </c>
      <c r="B2471" s="307"/>
      <c r="C2471" s="307"/>
      <c r="D2471" s="307" t="s">
        <v>17915</v>
      </c>
      <c r="E2471" s="307"/>
      <c r="F2471" s="307"/>
      <c r="G2471" s="91" t="s">
        <v>6364</v>
      </c>
      <c r="H2471" s="91" t="s">
        <v>17916</v>
      </c>
      <c r="I2471" s="91" t="s">
        <v>17917</v>
      </c>
      <c r="J2471" s="91" t="s">
        <v>17918</v>
      </c>
      <c r="K2471" s="91" t="s">
        <v>17919</v>
      </c>
      <c r="L2471" s="91" t="s">
        <v>17920</v>
      </c>
    </row>
    <row r="2472" spans="1:12" ht="12" customHeight="1" x14ac:dyDescent="0.3">
      <c r="A2472" s="307" t="s">
        <v>17921</v>
      </c>
      <c r="B2472" s="307"/>
      <c r="C2472" s="307"/>
      <c r="D2472" s="307" t="s">
        <v>17922</v>
      </c>
      <c r="E2472" s="307"/>
      <c r="F2472" s="307"/>
      <c r="G2472" s="91" t="s">
        <v>17922</v>
      </c>
      <c r="H2472" s="91" t="s">
        <v>17923</v>
      </c>
      <c r="I2472" s="91" t="s">
        <v>17924</v>
      </c>
      <c r="J2472" s="91" t="s">
        <v>17925</v>
      </c>
      <c r="K2472" s="91" t="s">
        <v>8636</v>
      </c>
      <c r="L2472" s="91" t="s">
        <v>17926</v>
      </c>
    </row>
    <row r="2473" spans="1:12" ht="12" customHeight="1" x14ac:dyDescent="0.3">
      <c r="A2473" s="307" t="s">
        <v>17927</v>
      </c>
      <c r="B2473" s="307"/>
      <c r="C2473" s="307"/>
      <c r="D2473" s="307" t="s">
        <v>17928</v>
      </c>
      <c r="E2473" s="307"/>
      <c r="F2473" s="307"/>
      <c r="G2473" s="91" t="s">
        <v>17929</v>
      </c>
      <c r="H2473" s="91" t="s">
        <v>17930</v>
      </c>
      <c r="I2473" s="91" t="s">
        <v>17931</v>
      </c>
      <c r="J2473" s="91" t="s">
        <v>17932</v>
      </c>
      <c r="K2473" s="91" t="s">
        <v>17933</v>
      </c>
      <c r="L2473" s="91" t="s">
        <v>17934</v>
      </c>
    </row>
    <row r="2474" spans="1:12" ht="12" customHeight="1" x14ac:dyDescent="0.3">
      <c r="A2474" s="307" t="s">
        <v>17935</v>
      </c>
      <c r="B2474" s="307"/>
      <c r="C2474" s="307"/>
      <c r="D2474" s="307" t="s">
        <v>17936</v>
      </c>
      <c r="E2474" s="307"/>
      <c r="F2474" s="307"/>
      <c r="G2474" s="91" t="s">
        <v>17936</v>
      </c>
      <c r="H2474" s="91" t="s">
        <v>17937</v>
      </c>
      <c r="I2474" s="91" t="s">
        <v>17938</v>
      </c>
      <c r="J2474" s="91" t="s">
        <v>17939</v>
      </c>
      <c r="K2474" s="91" t="s">
        <v>17940</v>
      </c>
      <c r="L2474" s="91" t="s">
        <v>17941</v>
      </c>
    </row>
    <row r="2475" spans="1:12" ht="12" customHeight="1" x14ac:dyDescent="0.3">
      <c r="A2475" s="307" t="s">
        <v>17942</v>
      </c>
      <c r="B2475" s="307"/>
      <c r="C2475" s="307"/>
      <c r="D2475" s="307" t="s">
        <v>17943</v>
      </c>
      <c r="E2475" s="307"/>
      <c r="F2475" s="307"/>
      <c r="G2475" s="91" t="s">
        <v>17944</v>
      </c>
      <c r="H2475" s="91" t="s">
        <v>14524</v>
      </c>
      <c r="I2475" s="91" t="s">
        <v>17945</v>
      </c>
      <c r="J2475" s="91" t="s">
        <v>12785</v>
      </c>
      <c r="K2475" s="91" t="s">
        <v>17946</v>
      </c>
      <c r="L2475" s="91" t="s">
        <v>17947</v>
      </c>
    </row>
    <row r="2476" spans="1:12" ht="12" customHeight="1" x14ac:dyDescent="0.3">
      <c r="A2476" s="307" t="s">
        <v>17948</v>
      </c>
      <c r="B2476" s="307"/>
      <c r="C2476" s="307"/>
      <c r="D2476" s="307" t="s">
        <v>17949</v>
      </c>
      <c r="E2476" s="307"/>
      <c r="F2476" s="307"/>
      <c r="G2476" s="91" t="s">
        <v>17949</v>
      </c>
      <c r="H2476" s="91" t="s">
        <v>17950</v>
      </c>
      <c r="I2476" s="91" t="s">
        <v>17951</v>
      </c>
      <c r="J2476" s="91" t="s">
        <v>17952</v>
      </c>
      <c r="K2476" s="91" t="s">
        <v>17953</v>
      </c>
      <c r="L2476" s="91" t="s">
        <v>13076</v>
      </c>
    </row>
    <row r="2477" spans="1:12" ht="12" customHeight="1" x14ac:dyDescent="0.3">
      <c r="A2477" s="307" t="s">
        <v>17954</v>
      </c>
      <c r="B2477" s="307"/>
      <c r="C2477" s="307"/>
      <c r="D2477" s="307" t="s">
        <v>17955</v>
      </c>
      <c r="E2477" s="307"/>
      <c r="F2477" s="307"/>
      <c r="G2477" s="91" t="s">
        <v>17955</v>
      </c>
      <c r="H2477" s="91" t="s">
        <v>17956</v>
      </c>
      <c r="I2477" s="91" t="s">
        <v>17957</v>
      </c>
      <c r="J2477" s="91" t="s">
        <v>17958</v>
      </c>
      <c r="K2477" s="91" t="s">
        <v>17959</v>
      </c>
      <c r="L2477" s="91" t="s">
        <v>17960</v>
      </c>
    </row>
    <row r="2478" spans="1:12" ht="12" customHeight="1" x14ac:dyDescent="0.3">
      <c r="A2478" s="307" t="s">
        <v>17961</v>
      </c>
      <c r="B2478" s="307"/>
      <c r="C2478" s="307"/>
      <c r="D2478" s="307" t="s">
        <v>16254</v>
      </c>
      <c r="E2478" s="307"/>
      <c r="F2478" s="307"/>
      <c r="G2478" s="91" t="s">
        <v>16254</v>
      </c>
      <c r="H2478" s="91" t="s">
        <v>3508</v>
      </c>
      <c r="I2478" s="91" t="s">
        <v>3797</v>
      </c>
      <c r="J2478" s="91" t="s">
        <v>17962</v>
      </c>
      <c r="K2478" s="91" t="s">
        <v>17963</v>
      </c>
      <c r="L2478" s="91" t="s">
        <v>17964</v>
      </c>
    </row>
    <row r="2479" spans="1:12" ht="12" customHeight="1" x14ac:dyDescent="0.3">
      <c r="A2479" s="307" t="s">
        <v>17965</v>
      </c>
      <c r="B2479" s="307"/>
      <c r="C2479" s="307"/>
      <c r="D2479" s="307" t="s">
        <v>17966</v>
      </c>
      <c r="E2479" s="307"/>
      <c r="F2479" s="307"/>
      <c r="G2479" s="91" t="s">
        <v>17967</v>
      </c>
      <c r="H2479" s="91" t="s">
        <v>17968</v>
      </c>
      <c r="I2479" s="91" t="s">
        <v>17969</v>
      </c>
      <c r="J2479" s="91" t="s">
        <v>17970</v>
      </c>
      <c r="K2479" s="91" t="s">
        <v>17971</v>
      </c>
      <c r="L2479" s="91" t="s">
        <v>17972</v>
      </c>
    </row>
    <row r="2480" spans="1:12" ht="12" customHeight="1" x14ac:dyDescent="0.3">
      <c r="A2480" s="307" t="s">
        <v>17973</v>
      </c>
      <c r="B2480" s="307"/>
      <c r="C2480" s="307"/>
      <c r="D2480" s="307" t="s">
        <v>17974</v>
      </c>
      <c r="E2480" s="307"/>
      <c r="F2480" s="307"/>
      <c r="G2480" s="91" t="s">
        <v>17974</v>
      </c>
      <c r="H2480" s="91" t="s">
        <v>17975</v>
      </c>
      <c r="I2480" s="91" t="s">
        <v>4761</v>
      </c>
      <c r="J2480" s="91" t="s">
        <v>17976</v>
      </c>
      <c r="K2480" s="91" t="s">
        <v>17977</v>
      </c>
      <c r="L2480" s="91" t="s">
        <v>17978</v>
      </c>
    </row>
    <row r="2481" spans="1:12" ht="12" customHeight="1" x14ac:dyDescent="0.3">
      <c r="A2481" s="307" t="s">
        <v>17979</v>
      </c>
      <c r="B2481" s="307"/>
      <c r="C2481" s="307"/>
      <c r="D2481" s="307" t="s">
        <v>17980</v>
      </c>
      <c r="E2481" s="307"/>
      <c r="F2481" s="307"/>
      <c r="G2481" s="91" t="s">
        <v>17981</v>
      </c>
      <c r="H2481" s="91" t="s">
        <v>17982</v>
      </c>
      <c r="I2481" s="91" t="s">
        <v>17983</v>
      </c>
      <c r="J2481" s="91" t="s">
        <v>17984</v>
      </c>
      <c r="K2481" s="91" t="s">
        <v>17985</v>
      </c>
      <c r="L2481" s="91" t="s">
        <v>17986</v>
      </c>
    </row>
    <row r="2482" spans="1:12" ht="12" customHeight="1" x14ac:dyDescent="0.3">
      <c r="A2482" s="307" t="s">
        <v>17987</v>
      </c>
      <c r="B2482" s="307"/>
      <c r="C2482" s="307"/>
      <c r="D2482" s="307" t="s">
        <v>17988</v>
      </c>
      <c r="E2482" s="307"/>
      <c r="F2482" s="307"/>
      <c r="G2482" s="91" t="s">
        <v>17988</v>
      </c>
      <c r="H2482" s="91" t="s">
        <v>5579</v>
      </c>
      <c r="I2482" s="91" t="s">
        <v>4796</v>
      </c>
      <c r="J2482" s="91" t="s">
        <v>17989</v>
      </c>
      <c r="K2482" s="91" t="s">
        <v>17990</v>
      </c>
      <c r="L2482" s="91" t="s">
        <v>17991</v>
      </c>
    </row>
    <row r="2483" spans="1:12" ht="12" customHeight="1" x14ac:dyDescent="0.3">
      <c r="A2483" s="307" t="s">
        <v>17992</v>
      </c>
      <c r="B2483" s="307"/>
      <c r="C2483" s="307"/>
      <c r="D2483" s="307" t="s">
        <v>17993</v>
      </c>
      <c r="E2483" s="307"/>
      <c r="F2483" s="307"/>
      <c r="G2483" s="91" t="s">
        <v>17993</v>
      </c>
      <c r="H2483" s="91" t="s">
        <v>2210</v>
      </c>
      <c r="I2483" s="91" t="s">
        <v>10719</v>
      </c>
      <c r="J2483" s="91" t="s">
        <v>17994</v>
      </c>
      <c r="K2483" s="91" t="s">
        <v>17995</v>
      </c>
      <c r="L2483" s="91" t="s">
        <v>17996</v>
      </c>
    </row>
    <row r="2484" spans="1:12" ht="12" customHeight="1" x14ac:dyDescent="0.3">
      <c r="A2484" s="307" t="s">
        <v>17997</v>
      </c>
      <c r="B2484" s="307"/>
      <c r="C2484" s="307"/>
      <c r="D2484" s="307" t="s">
        <v>17998</v>
      </c>
      <c r="E2484" s="307"/>
      <c r="F2484" s="307"/>
      <c r="G2484" s="91" t="s">
        <v>17998</v>
      </c>
      <c r="H2484" s="91" t="s">
        <v>17999</v>
      </c>
      <c r="I2484" s="91" t="s">
        <v>18000</v>
      </c>
      <c r="J2484" s="91" t="s">
        <v>18001</v>
      </c>
      <c r="K2484" s="91" t="s">
        <v>18002</v>
      </c>
      <c r="L2484" s="91" t="s">
        <v>16930</v>
      </c>
    </row>
    <row r="2485" spans="1:12" ht="12" customHeight="1" x14ac:dyDescent="0.3">
      <c r="A2485" s="307" t="s">
        <v>18003</v>
      </c>
      <c r="B2485" s="307"/>
      <c r="C2485" s="307"/>
      <c r="D2485" s="307" t="s">
        <v>8512</v>
      </c>
      <c r="E2485" s="307"/>
      <c r="F2485" s="307"/>
      <c r="G2485" s="91" t="s">
        <v>8512</v>
      </c>
      <c r="H2485" s="91" t="s">
        <v>18004</v>
      </c>
      <c r="I2485" s="91" t="s">
        <v>18005</v>
      </c>
      <c r="J2485" s="91" t="s">
        <v>18006</v>
      </c>
      <c r="K2485" s="91" t="s">
        <v>18007</v>
      </c>
      <c r="L2485" s="91" t="s">
        <v>18008</v>
      </c>
    </row>
    <row r="2486" spans="1:12" ht="12" customHeight="1" x14ac:dyDescent="0.3">
      <c r="A2486" s="307" t="s">
        <v>18009</v>
      </c>
      <c r="B2486" s="307"/>
      <c r="C2486" s="307"/>
      <c r="D2486" s="307" t="s">
        <v>18010</v>
      </c>
      <c r="E2486" s="307"/>
      <c r="F2486" s="307"/>
      <c r="G2486" s="91" t="s">
        <v>18010</v>
      </c>
      <c r="H2486" s="91" t="s">
        <v>18011</v>
      </c>
      <c r="I2486" s="91" t="s">
        <v>9252</v>
      </c>
      <c r="J2486" s="91" t="s">
        <v>18012</v>
      </c>
      <c r="K2486" s="91" t="s">
        <v>18013</v>
      </c>
      <c r="L2486" s="91" t="s">
        <v>18014</v>
      </c>
    </row>
    <row r="2487" spans="1:12" ht="12" customHeight="1" x14ac:dyDescent="0.3">
      <c r="A2487" s="307" t="s">
        <v>18015</v>
      </c>
      <c r="B2487" s="307"/>
      <c r="C2487" s="307"/>
      <c r="D2487" s="307" t="s">
        <v>18016</v>
      </c>
      <c r="E2487" s="307"/>
      <c r="F2487" s="307"/>
      <c r="G2487" s="91" t="s">
        <v>18017</v>
      </c>
      <c r="H2487" s="91" t="s">
        <v>18018</v>
      </c>
      <c r="I2487" s="91" t="s">
        <v>18019</v>
      </c>
      <c r="J2487" s="91" t="s">
        <v>18020</v>
      </c>
      <c r="K2487" s="91" t="s">
        <v>18021</v>
      </c>
      <c r="L2487" s="91" t="s">
        <v>18022</v>
      </c>
    </row>
    <row r="2488" spans="1:12" ht="12" customHeight="1" x14ac:dyDescent="0.3">
      <c r="A2488" s="307" t="s">
        <v>18023</v>
      </c>
      <c r="B2488" s="307"/>
      <c r="C2488" s="307"/>
      <c r="D2488" s="307" t="s">
        <v>18024</v>
      </c>
      <c r="E2488" s="307"/>
      <c r="F2488" s="307"/>
      <c r="G2488" s="91" t="s">
        <v>18024</v>
      </c>
      <c r="H2488" s="91" t="s">
        <v>18025</v>
      </c>
      <c r="I2488" s="91" t="s">
        <v>18026</v>
      </c>
      <c r="J2488" s="91" t="s">
        <v>18027</v>
      </c>
      <c r="K2488" s="91" t="s">
        <v>18028</v>
      </c>
      <c r="L2488" s="91" t="s">
        <v>18029</v>
      </c>
    </row>
    <row r="2489" spans="1:12" ht="12" customHeight="1" x14ac:dyDescent="0.3">
      <c r="A2489" s="307" t="s">
        <v>18030</v>
      </c>
      <c r="B2489" s="307"/>
      <c r="C2489" s="307"/>
      <c r="D2489" s="307" t="s">
        <v>18031</v>
      </c>
      <c r="E2489" s="307"/>
      <c r="F2489" s="307"/>
      <c r="G2489" s="91" t="s">
        <v>7006</v>
      </c>
      <c r="H2489" s="91" t="s">
        <v>17911</v>
      </c>
      <c r="I2489" s="91" t="s">
        <v>18032</v>
      </c>
      <c r="J2489" s="91" t="s">
        <v>6800</v>
      </c>
      <c r="K2489" s="91" t="s">
        <v>18033</v>
      </c>
      <c r="L2489" s="91" t="s">
        <v>18034</v>
      </c>
    </row>
    <row r="2490" spans="1:12" ht="12" customHeight="1" x14ac:dyDescent="0.3">
      <c r="A2490" s="307" t="s">
        <v>18035</v>
      </c>
      <c r="B2490" s="307"/>
      <c r="C2490" s="307"/>
      <c r="D2490" s="307" t="s">
        <v>15792</v>
      </c>
      <c r="E2490" s="307"/>
      <c r="F2490" s="307"/>
      <c r="G2490" s="91" t="s">
        <v>15792</v>
      </c>
      <c r="H2490" s="91" t="s">
        <v>18036</v>
      </c>
      <c r="I2490" s="91" t="s">
        <v>2356</v>
      </c>
      <c r="J2490" s="91" t="s">
        <v>18037</v>
      </c>
      <c r="K2490" s="91" t="s">
        <v>18038</v>
      </c>
      <c r="L2490" s="91" t="s">
        <v>1706</v>
      </c>
    </row>
    <row r="2491" spans="1:12" ht="12" customHeight="1" x14ac:dyDescent="0.3">
      <c r="A2491" s="307" t="s">
        <v>18039</v>
      </c>
      <c r="B2491" s="307"/>
      <c r="C2491" s="307"/>
      <c r="D2491" s="307" t="s">
        <v>18040</v>
      </c>
      <c r="E2491" s="307"/>
      <c r="F2491" s="307"/>
      <c r="G2491" s="91" t="s">
        <v>18040</v>
      </c>
      <c r="H2491" s="91" t="s">
        <v>18041</v>
      </c>
      <c r="I2491" s="91" t="s">
        <v>18042</v>
      </c>
      <c r="J2491" s="91" t="s">
        <v>18043</v>
      </c>
      <c r="K2491" s="91" t="s">
        <v>18044</v>
      </c>
      <c r="L2491" s="91" t="s">
        <v>18045</v>
      </c>
    </row>
    <row r="2492" spans="1:12" ht="12" customHeight="1" x14ac:dyDescent="0.3">
      <c r="A2492" s="307" t="s">
        <v>18046</v>
      </c>
      <c r="B2492" s="307"/>
      <c r="C2492" s="307"/>
      <c r="D2492" s="307" t="s">
        <v>18047</v>
      </c>
      <c r="E2492" s="307"/>
      <c r="F2492" s="307"/>
      <c r="G2492" s="91" t="s">
        <v>11566</v>
      </c>
      <c r="H2492" s="91" t="s">
        <v>18048</v>
      </c>
      <c r="I2492" s="91" t="s">
        <v>18049</v>
      </c>
      <c r="J2492" s="91" t="s">
        <v>18050</v>
      </c>
      <c r="K2492" s="91" t="s">
        <v>18051</v>
      </c>
      <c r="L2492" s="91" t="s">
        <v>18052</v>
      </c>
    </row>
    <row r="2493" spans="1:12" ht="12" customHeight="1" x14ac:dyDescent="0.3">
      <c r="A2493" s="307" t="s">
        <v>18053</v>
      </c>
      <c r="B2493" s="307"/>
      <c r="C2493" s="307"/>
      <c r="D2493" s="307" t="s">
        <v>18054</v>
      </c>
      <c r="E2493" s="307"/>
      <c r="F2493" s="307"/>
      <c r="G2493" s="91" t="s">
        <v>18054</v>
      </c>
      <c r="H2493" s="91" t="s">
        <v>18055</v>
      </c>
      <c r="I2493" s="91" t="s">
        <v>18056</v>
      </c>
      <c r="J2493" s="91" t="s">
        <v>15367</v>
      </c>
      <c r="K2493" s="91" t="s">
        <v>18057</v>
      </c>
      <c r="L2493" s="91" t="s">
        <v>18058</v>
      </c>
    </row>
    <row r="2494" spans="1:12" ht="12" customHeight="1" x14ac:dyDescent="0.3">
      <c r="A2494" s="307" t="s">
        <v>18059</v>
      </c>
      <c r="B2494" s="307"/>
      <c r="C2494" s="307"/>
      <c r="D2494" s="307" t="s">
        <v>18060</v>
      </c>
      <c r="E2494" s="307"/>
      <c r="F2494" s="307"/>
      <c r="G2494" s="91" t="s">
        <v>18061</v>
      </c>
      <c r="H2494" s="91" t="s">
        <v>16619</v>
      </c>
      <c r="I2494" s="91" t="s">
        <v>18062</v>
      </c>
      <c r="J2494" s="91" t="s">
        <v>18063</v>
      </c>
      <c r="K2494" s="91" t="s">
        <v>18064</v>
      </c>
      <c r="L2494" s="91" t="s">
        <v>18065</v>
      </c>
    </row>
    <row r="2495" spans="1:12" ht="12" customHeight="1" x14ac:dyDescent="0.3">
      <c r="A2495" s="307" t="s">
        <v>18066</v>
      </c>
      <c r="B2495" s="307"/>
      <c r="C2495" s="307"/>
      <c r="D2495" s="307" t="s">
        <v>18067</v>
      </c>
      <c r="E2495" s="307"/>
      <c r="F2495" s="307"/>
      <c r="G2495" s="91" t="s">
        <v>18067</v>
      </c>
      <c r="H2495" s="91" t="s">
        <v>18068</v>
      </c>
      <c r="I2495" s="91" t="s">
        <v>18069</v>
      </c>
      <c r="J2495" s="91" t="s">
        <v>18070</v>
      </c>
      <c r="K2495" s="91" t="s">
        <v>18071</v>
      </c>
      <c r="L2495" s="91" t="s">
        <v>18072</v>
      </c>
    </row>
    <row r="2496" spans="1:12" ht="12" customHeight="1" x14ac:dyDescent="0.3">
      <c r="A2496" s="307" t="s">
        <v>18073</v>
      </c>
      <c r="B2496" s="307"/>
      <c r="C2496" s="307"/>
      <c r="D2496" s="307" t="s">
        <v>18074</v>
      </c>
      <c r="E2496" s="307"/>
      <c r="F2496" s="307"/>
      <c r="G2496" s="91" t="s">
        <v>18075</v>
      </c>
      <c r="H2496" s="91" t="s">
        <v>18076</v>
      </c>
      <c r="I2496" s="91" t="s">
        <v>18077</v>
      </c>
      <c r="J2496" s="91" t="s">
        <v>10483</v>
      </c>
      <c r="K2496" s="91" t="s">
        <v>18078</v>
      </c>
      <c r="L2496" s="91" t="s">
        <v>18079</v>
      </c>
    </row>
    <row r="2497" spans="1:12" ht="12" customHeight="1" x14ac:dyDescent="0.3">
      <c r="A2497" s="307" t="s">
        <v>18080</v>
      </c>
      <c r="B2497" s="307"/>
      <c r="C2497" s="307"/>
      <c r="D2497" s="307" t="s">
        <v>18081</v>
      </c>
      <c r="E2497" s="307"/>
      <c r="F2497" s="307"/>
      <c r="G2497" s="91" t="s">
        <v>18082</v>
      </c>
      <c r="H2497" s="91" t="s">
        <v>18083</v>
      </c>
      <c r="I2497" s="91" t="s">
        <v>18084</v>
      </c>
      <c r="J2497" s="91" t="s">
        <v>18085</v>
      </c>
      <c r="K2497" s="91" t="s">
        <v>18086</v>
      </c>
      <c r="L2497" s="91" t="s">
        <v>18087</v>
      </c>
    </row>
    <row r="2498" spans="1:12" ht="12" customHeight="1" x14ac:dyDescent="0.3">
      <c r="A2498" s="307" t="s">
        <v>18088</v>
      </c>
      <c r="B2498" s="307"/>
      <c r="C2498" s="307"/>
      <c r="D2498" s="307" t="s">
        <v>12920</v>
      </c>
      <c r="E2498" s="307"/>
      <c r="F2498" s="307"/>
      <c r="G2498" s="91" t="s">
        <v>12920</v>
      </c>
      <c r="H2498" s="91" t="s">
        <v>18089</v>
      </c>
      <c r="I2498" s="91" t="s">
        <v>18090</v>
      </c>
      <c r="J2498" s="91" t="s">
        <v>18091</v>
      </c>
      <c r="K2498" s="91" t="s">
        <v>18092</v>
      </c>
      <c r="L2498" s="91" t="s">
        <v>3520</v>
      </c>
    </row>
    <row r="2499" spans="1:12" ht="12" customHeight="1" x14ac:dyDescent="0.3">
      <c r="A2499" s="307" t="s">
        <v>18093</v>
      </c>
      <c r="B2499" s="307"/>
      <c r="C2499" s="307"/>
      <c r="D2499" s="307" t="s">
        <v>18094</v>
      </c>
      <c r="E2499" s="307"/>
      <c r="F2499" s="307"/>
      <c r="G2499" s="91" t="s">
        <v>18094</v>
      </c>
      <c r="H2499" s="91" t="s">
        <v>18095</v>
      </c>
      <c r="I2499" s="91" t="s">
        <v>18096</v>
      </c>
      <c r="J2499" s="91" t="s">
        <v>18097</v>
      </c>
      <c r="K2499" s="91" t="s">
        <v>6126</v>
      </c>
      <c r="L2499" s="91" t="s">
        <v>18098</v>
      </c>
    </row>
    <row r="2500" spans="1:12" ht="12" customHeight="1" x14ac:dyDescent="0.3">
      <c r="A2500" s="307" t="s">
        <v>18099</v>
      </c>
      <c r="B2500" s="307"/>
      <c r="C2500" s="307"/>
      <c r="D2500" s="307" t="s">
        <v>18100</v>
      </c>
      <c r="E2500" s="307"/>
      <c r="F2500" s="307"/>
      <c r="G2500" s="91" t="s">
        <v>18100</v>
      </c>
      <c r="H2500" s="91" t="s">
        <v>18101</v>
      </c>
      <c r="I2500" s="91" t="s">
        <v>18102</v>
      </c>
      <c r="J2500" s="91" t="s">
        <v>12230</v>
      </c>
      <c r="K2500" s="91" t="s">
        <v>18103</v>
      </c>
      <c r="L2500" s="91" t="s">
        <v>18104</v>
      </c>
    </row>
    <row r="2501" spans="1:12" ht="12" customHeight="1" x14ac:dyDescent="0.3">
      <c r="A2501" s="307" t="s">
        <v>18105</v>
      </c>
      <c r="B2501" s="307"/>
      <c r="C2501" s="307"/>
      <c r="D2501" s="307" t="s">
        <v>18106</v>
      </c>
      <c r="E2501" s="307"/>
      <c r="F2501" s="307"/>
      <c r="G2501" s="91" t="s">
        <v>4568</v>
      </c>
      <c r="H2501" s="91" t="s">
        <v>18107</v>
      </c>
      <c r="I2501" s="91" t="s">
        <v>18108</v>
      </c>
      <c r="J2501" s="91" t="s">
        <v>18109</v>
      </c>
      <c r="K2501" s="91" t="s">
        <v>11492</v>
      </c>
      <c r="L2501" s="91" t="s">
        <v>11832</v>
      </c>
    </row>
    <row r="2502" spans="1:12" ht="12" customHeight="1" x14ac:dyDescent="0.3">
      <c r="A2502" s="307" t="s">
        <v>18110</v>
      </c>
      <c r="B2502" s="307"/>
      <c r="C2502" s="307"/>
      <c r="D2502" s="307" t="s">
        <v>18111</v>
      </c>
      <c r="E2502" s="307"/>
      <c r="F2502" s="307"/>
      <c r="G2502" s="91" t="s">
        <v>18111</v>
      </c>
      <c r="H2502" s="91" t="s">
        <v>18112</v>
      </c>
      <c r="I2502" s="91" t="s">
        <v>18113</v>
      </c>
      <c r="J2502" s="91" t="s">
        <v>18114</v>
      </c>
      <c r="K2502" s="91" t="s">
        <v>5580</v>
      </c>
      <c r="L2502" s="91" t="s">
        <v>18115</v>
      </c>
    </row>
    <row r="2503" spans="1:12" ht="12" customHeight="1" x14ac:dyDescent="0.3">
      <c r="A2503" s="307" t="s">
        <v>18116</v>
      </c>
      <c r="B2503" s="307"/>
      <c r="C2503" s="307"/>
      <c r="D2503" s="307" t="s">
        <v>18117</v>
      </c>
      <c r="E2503" s="307"/>
      <c r="F2503" s="307"/>
      <c r="G2503" s="91" t="s">
        <v>18117</v>
      </c>
      <c r="H2503" s="91" t="s">
        <v>18118</v>
      </c>
      <c r="I2503" s="91" t="s">
        <v>18119</v>
      </c>
      <c r="J2503" s="91" t="s">
        <v>18120</v>
      </c>
      <c r="K2503" s="91" t="s">
        <v>18121</v>
      </c>
      <c r="L2503" s="91" t="s">
        <v>10499</v>
      </c>
    </row>
    <row r="2504" spans="1:12" ht="12" customHeight="1" x14ac:dyDescent="0.3">
      <c r="A2504" s="307" t="s">
        <v>18122</v>
      </c>
      <c r="B2504" s="307"/>
      <c r="C2504" s="307"/>
      <c r="D2504" s="307" t="s">
        <v>18123</v>
      </c>
      <c r="E2504" s="307"/>
      <c r="F2504" s="307"/>
      <c r="G2504" s="91" t="s">
        <v>18123</v>
      </c>
      <c r="H2504" s="91" t="s">
        <v>18124</v>
      </c>
      <c r="I2504" s="91" t="s">
        <v>18125</v>
      </c>
      <c r="J2504" s="91" t="s">
        <v>18126</v>
      </c>
      <c r="K2504" s="91" t="s">
        <v>18127</v>
      </c>
      <c r="L2504" s="91" t="s">
        <v>18128</v>
      </c>
    </row>
    <row r="2505" spans="1:12" ht="12" customHeight="1" x14ac:dyDescent="0.3">
      <c r="A2505" s="307" t="s">
        <v>18129</v>
      </c>
      <c r="B2505" s="307"/>
      <c r="C2505" s="307"/>
      <c r="D2505" s="307" t="s">
        <v>18130</v>
      </c>
      <c r="E2505" s="307"/>
      <c r="F2505" s="307"/>
      <c r="G2505" s="91" t="s">
        <v>18131</v>
      </c>
      <c r="H2505" s="91" t="s">
        <v>18132</v>
      </c>
      <c r="I2505" s="91" t="s">
        <v>18133</v>
      </c>
      <c r="J2505" s="91" t="s">
        <v>18134</v>
      </c>
      <c r="K2505" s="91" t="s">
        <v>18135</v>
      </c>
      <c r="L2505" s="91" t="s">
        <v>18136</v>
      </c>
    </row>
    <row r="2506" spans="1:12" ht="12" customHeight="1" x14ac:dyDescent="0.3">
      <c r="A2506" s="307" t="s">
        <v>18137</v>
      </c>
      <c r="B2506" s="307"/>
      <c r="C2506" s="307"/>
      <c r="D2506" s="307" t="s">
        <v>18138</v>
      </c>
      <c r="E2506" s="307"/>
      <c r="F2506" s="307"/>
      <c r="G2506" s="91" t="s">
        <v>18138</v>
      </c>
      <c r="H2506" s="91" t="s">
        <v>18139</v>
      </c>
      <c r="I2506" s="91" t="s">
        <v>18140</v>
      </c>
      <c r="J2506" s="91" t="s">
        <v>18141</v>
      </c>
      <c r="K2506" s="91" t="s">
        <v>18142</v>
      </c>
      <c r="L2506" s="91" t="s">
        <v>18143</v>
      </c>
    </row>
    <row r="2507" spans="1:12" ht="12" customHeight="1" x14ac:dyDescent="0.3">
      <c r="A2507" s="307" t="s">
        <v>18144</v>
      </c>
      <c r="B2507" s="307"/>
      <c r="C2507" s="307"/>
      <c r="D2507" s="307" t="s">
        <v>18145</v>
      </c>
      <c r="E2507" s="307"/>
      <c r="F2507" s="307"/>
      <c r="G2507" s="91" t="s">
        <v>18146</v>
      </c>
      <c r="H2507" s="91" t="s">
        <v>18147</v>
      </c>
      <c r="I2507" s="91" t="s">
        <v>18148</v>
      </c>
      <c r="J2507" s="91" t="s">
        <v>18149</v>
      </c>
      <c r="K2507" s="91" t="s">
        <v>18150</v>
      </c>
      <c r="L2507" s="91" t="s">
        <v>18151</v>
      </c>
    </row>
    <row r="2508" spans="1:12" ht="12" customHeight="1" x14ac:dyDescent="0.3">
      <c r="A2508" s="307" t="s">
        <v>18152</v>
      </c>
      <c r="B2508" s="307"/>
      <c r="C2508" s="307"/>
      <c r="D2508" s="307" t="s">
        <v>18153</v>
      </c>
      <c r="E2508" s="307"/>
      <c r="F2508" s="307"/>
      <c r="G2508" s="91" t="s">
        <v>18154</v>
      </c>
      <c r="H2508" s="91" t="s">
        <v>18155</v>
      </c>
      <c r="I2508" s="91" t="s">
        <v>18156</v>
      </c>
      <c r="J2508" s="91" t="s">
        <v>18157</v>
      </c>
      <c r="K2508" s="91" t="s">
        <v>18158</v>
      </c>
      <c r="L2508" s="91" t="s">
        <v>18159</v>
      </c>
    </row>
    <row r="2509" spans="1:12" ht="12" customHeight="1" x14ac:dyDescent="0.3">
      <c r="A2509" s="307" t="s">
        <v>18160</v>
      </c>
      <c r="B2509" s="307"/>
      <c r="C2509" s="307"/>
      <c r="D2509" s="307" t="s">
        <v>18161</v>
      </c>
      <c r="E2509" s="307"/>
      <c r="F2509" s="307"/>
      <c r="G2509" s="91" t="s">
        <v>18161</v>
      </c>
      <c r="H2509" s="91" t="s">
        <v>18162</v>
      </c>
      <c r="I2509" s="91" t="s">
        <v>18163</v>
      </c>
      <c r="J2509" s="91" t="s">
        <v>18164</v>
      </c>
      <c r="K2509" s="91" t="s">
        <v>18165</v>
      </c>
      <c r="L2509" s="91" t="s">
        <v>18166</v>
      </c>
    </row>
    <row r="2510" spans="1:12" ht="12" customHeight="1" x14ac:dyDescent="0.3">
      <c r="A2510" s="307" t="s">
        <v>18167</v>
      </c>
      <c r="B2510" s="307"/>
      <c r="C2510" s="307"/>
      <c r="D2510" s="307" t="s">
        <v>18168</v>
      </c>
      <c r="E2510" s="307"/>
      <c r="F2510" s="307"/>
      <c r="G2510" s="91" t="s">
        <v>18168</v>
      </c>
      <c r="H2510" s="91" t="s">
        <v>11829</v>
      </c>
      <c r="I2510" s="91" t="s">
        <v>5796</v>
      </c>
      <c r="J2510" s="91" t="s">
        <v>18169</v>
      </c>
      <c r="K2510" s="91" t="s">
        <v>18170</v>
      </c>
      <c r="L2510" s="91" t="s">
        <v>18094</v>
      </c>
    </row>
    <row r="2511" spans="1:12" ht="12" customHeight="1" x14ac:dyDescent="0.3">
      <c r="A2511" s="307" t="s">
        <v>18171</v>
      </c>
      <c r="B2511" s="307"/>
      <c r="C2511" s="307"/>
      <c r="D2511" s="307" t="s">
        <v>18172</v>
      </c>
      <c r="E2511" s="307"/>
      <c r="F2511" s="307"/>
      <c r="G2511" s="91" t="s">
        <v>18173</v>
      </c>
      <c r="H2511" s="91" t="s">
        <v>6990</v>
      </c>
      <c r="I2511" s="91" t="s">
        <v>18174</v>
      </c>
      <c r="J2511" s="91" t="s">
        <v>18175</v>
      </c>
      <c r="K2511" s="91" t="s">
        <v>18176</v>
      </c>
      <c r="L2511" s="91" t="s">
        <v>18177</v>
      </c>
    </row>
    <row r="2512" spans="1:12" ht="12" customHeight="1" x14ac:dyDescent="0.3">
      <c r="A2512" s="307" t="s">
        <v>18178</v>
      </c>
      <c r="B2512" s="307"/>
      <c r="C2512" s="307"/>
      <c r="D2512" s="307" t="s">
        <v>18179</v>
      </c>
      <c r="E2512" s="307"/>
      <c r="F2512" s="307"/>
      <c r="G2512" s="91" t="s">
        <v>18180</v>
      </c>
      <c r="H2512" s="91" t="s">
        <v>18181</v>
      </c>
      <c r="I2512" s="91" t="s">
        <v>18182</v>
      </c>
      <c r="J2512" s="91" t="s">
        <v>18183</v>
      </c>
      <c r="K2512" s="91" t="s">
        <v>18184</v>
      </c>
      <c r="L2512" s="91" t="s">
        <v>18185</v>
      </c>
    </row>
    <row r="2513" spans="1:12" ht="12" customHeight="1" x14ac:dyDescent="0.3">
      <c r="A2513" s="307" t="s">
        <v>18186</v>
      </c>
      <c r="B2513" s="307"/>
      <c r="C2513" s="307"/>
      <c r="D2513" s="307" t="s">
        <v>18187</v>
      </c>
      <c r="E2513" s="307"/>
      <c r="F2513" s="307"/>
      <c r="G2513" s="91" t="s">
        <v>18188</v>
      </c>
      <c r="H2513" s="91" t="s">
        <v>18189</v>
      </c>
      <c r="I2513" s="91" t="s">
        <v>18190</v>
      </c>
      <c r="J2513" s="91" t="s">
        <v>18191</v>
      </c>
      <c r="K2513" s="91" t="s">
        <v>18192</v>
      </c>
      <c r="L2513" s="91" t="s">
        <v>18193</v>
      </c>
    </row>
    <row r="2514" spans="1:12" ht="12" customHeight="1" x14ac:dyDescent="0.3">
      <c r="A2514" s="307" t="s">
        <v>18194</v>
      </c>
      <c r="B2514" s="307"/>
      <c r="C2514" s="307"/>
      <c r="D2514" s="307" t="s">
        <v>18195</v>
      </c>
      <c r="E2514" s="307"/>
      <c r="F2514" s="307"/>
      <c r="G2514" s="91" t="s">
        <v>18195</v>
      </c>
      <c r="H2514" s="91" t="s">
        <v>12474</v>
      </c>
      <c r="I2514" s="91" t="s">
        <v>18196</v>
      </c>
      <c r="J2514" s="91" t="s">
        <v>18197</v>
      </c>
      <c r="K2514" s="91" t="s">
        <v>18198</v>
      </c>
      <c r="L2514" s="91" t="s">
        <v>2157</v>
      </c>
    </row>
    <row r="2515" spans="1:12" ht="12" customHeight="1" x14ac:dyDescent="0.3">
      <c r="A2515" s="307" t="s">
        <v>18199</v>
      </c>
      <c r="B2515" s="307"/>
      <c r="C2515" s="307"/>
      <c r="D2515" s="307" t="s">
        <v>18200</v>
      </c>
      <c r="E2515" s="307"/>
      <c r="F2515" s="307"/>
      <c r="G2515" s="91" t="s">
        <v>18200</v>
      </c>
      <c r="H2515" s="91" t="s">
        <v>7638</v>
      </c>
      <c r="I2515" s="91" t="s">
        <v>18201</v>
      </c>
      <c r="J2515" s="91" t="s">
        <v>18202</v>
      </c>
      <c r="K2515" s="91" t="s">
        <v>1784</v>
      </c>
      <c r="L2515" s="91" t="s">
        <v>18203</v>
      </c>
    </row>
    <row r="2516" spans="1:12" ht="12" customHeight="1" x14ac:dyDescent="0.3">
      <c r="A2516" s="307" t="s">
        <v>18204</v>
      </c>
      <c r="B2516" s="307"/>
      <c r="C2516" s="307"/>
      <c r="D2516" s="307" t="s">
        <v>18205</v>
      </c>
      <c r="E2516" s="307"/>
      <c r="F2516" s="307"/>
      <c r="G2516" s="91" t="s">
        <v>18205</v>
      </c>
      <c r="H2516" s="91" t="s">
        <v>18206</v>
      </c>
      <c r="I2516" s="91" t="s">
        <v>18207</v>
      </c>
      <c r="J2516" s="91" t="s">
        <v>18208</v>
      </c>
      <c r="K2516" s="91" t="s">
        <v>18209</v>
      </c>
      <c r="L2516" s="91" t="s">
        <v>18210</v>
      </c>
    </row>
    <row r="2517" spans="1:12" ht="12" customHeight="1" x14ac:dyDescent="0.3">
      <c r="A2517" s="307" t="s">
        <v>18211</v>
      </c>
      <c r="B2517" s="307"/>
      <c r="C2517" s="307"/>
      <c r="D2517" s="307" t="s">
        <v>18212</v>
      </c>
      <c r="E2517" s="307"/>
      <c r="F2517" s="307"/>
      <c r="G2517" s="91" t="s">
        <v>18212</v>
      </c>
      <c r="H2517" s="91" t="s">
        <v>18213</v>
      </c>
      <c r="I2517" s="91" t="s">
        <v>8701</v>
      </c>
      <c r="J2517" s="91" t="s">
        <v>18214</v>
      </c>
      <c r="K2517" s="91" t="s">
        <v>18215</v>
      </c>
      <c r="L2517" s="91" t="s">
        <v>18216</v>
      </c>
    </row>
    <row r="2518" spans="1:12" ht="12" customHeight="1" x14ac:dyDescent="0.3">
      <c r="A2518" s="307" t="s">
        <v>18217</v>
      </c>
      <c r="B2518" s="307"/>
      <c r="C2518" s="307"/>
      <c r="D2518" s="307" t="s">
        <v>18218</v>
      </c>
      <c r="E2518" s="307"/>
      <c r="F2518" s="307"/>
      <c r="G2518" s="91" t="s">
        <v>18218</v>
      </c>
      <c r="H2518" s="91" t="s">
        <v>18219</v>
      </c>
      <c r="I2518" s="91" t="s">
        <v>18220</v>
      </c>
      <c r="J2518" s="91" t="s">
        <v>18221</v>
      </c>
      <c r="K2518" s="91" t="s">
        <v>18222</v>
      </c>
      <c r="L2518" s="91" t="s">
        <v>15487</v>
      </c>
    </row>
    <row r="2519" spans="1:12" ht="12" customHeight="1" x14ac:dyDescent="0.3">
      <c r="A2519" s="307" t="s">
        <v>18223</v>
      </c>
      <c r="B2519" s="307"/>
      <c r="C2519" s="307"/>
      <c r="D2519" s="307" t="s">
        <v>18224</v>
      </c>
      <c r="E2519" s="307"/>
      <c r="F2519" s="307"/>
      <c r="G2519" s="91" t="s">
        <v>18224</v>
      </c>
      <c r="H2519" s="91" t="s">
        <v>7781</v>
      </c>
      <c r="I2519" s="91" t="s">
        <v>12482</v>
      </c>
      <c r="J2519" s="91" t="s">
        <v>8739</v>
      </c>
      <c r="K2519" s="91" t="s">
        <v>18225</v>
      </c>
      <c r="L2519" s="91" t="s">
        <v>18226</v>
      </c>
    </row>
    <row r="2520" spans="1:12" ht="12" customHeight="1" x14ac:dyDescent="0.3">
      <c r="A2520" s="307" t="s">
        <v>18227</v>
      </c>
      <c r="B2520" s="307"/>
      <c r="C2520" s="307"/>
      <c r="D2520" s="307" t="s">
        <v>18228</v>
      </c>
      <c r="E2520" s="307"/>
      <c r="F2520" s="307"/>
      <c r="G2520" s="91" t="s">
        <v>18228</v>
      </c>
      <c r="H2520" s="91" t="s">
        <v>18229</v>
      </c>
      <c r="I2520" s="91" t="s">
        <v>18230</v>
      </c>
      <c r="J2520" s="91" t="s">
        <v>2841</v>
      </c>
      <c r="K2520" s="91" t="s">
        <v>18231</v>
      </c>
      <c r="L2520" s="91" t="s">
        <v>18232</v>
      </c>
    </row>
    <row r="2521" spans="1:12" ht="12" customHeight="1" x14ac:dyDescent="0.3">
      <c r="A2521" s="307" t="s">
        <v>18233</v>
      </c>
      <c r="B2521" s="307"/>
      <c r="C2521" s="307"/>
      <c r="D2521" s="307" t="s">
        <v>18234</v>
      </c>
      <c r="E2521" s="307"/>
      <c r="F2521" s="307"/>
      <c r="G2521" s="91" t="s">
        <v>18234</v>
      </c>
      <c r="H2521" s="91" t="s">
        <v>18197</v>
      </c>
      <c r="I2521" s="91" t="s">
        <v>18235</v>
      </c>
      <c r="J2521" s="91" t="s">
        <v>18236</v>
      </c>
      <c r="K2521" s="91" t="s">
        <v>18237</v>
      </c>
      <c r="L2521" s="91" t="s">
        <v>18238</v>
      </c>
    </row>
    <row r="2522" spans="1:12" ht="12" customHeight="1" x14ac:dyDescent="0.3">
      <c r="A2522" s="307" t="s">
        <v>18239</v>
      </c>
      <c r="B2522" s="307"/>
      <c r="C2522" s="307"/>
      <c r="D2522" s="307" t="s">
        <v>18240</v>
      </c>
      <c r="E2522" s="307"/>
      <c r="F2522" s="307"/>
      <c r="G2522" s="91" t="s">
        <v>18240</v>
      </c>
      <c r="H2522" s="91" t="s">
        <v>18241</v>
      </c>
      <c r="I2522" s="91" t="s">
        <v>18242</v>
      </c>
      <c r="J2522" s="91" t="s">
        <v>18243</v>
      </c>
      <c r="K2522" s="91" t="s">
        <v>1848</v>
      </c>
      <c r="L2522" s="91" t="s">
        <v>18244</v>
      </c>
    </row>
    <row r="2523" spans="1:12" ht="12" customHeight="1" x14ac:dyDescent="0.3">
      <c r="A2523" s="307" t="s">
        <v>18245</v>
      </c>
      <c r="B2523" s="307"/>
      <c r="C2523" s="307"/>
      <c r="D2523" s="307" t="s">
        <v>18246</v>
      </c>
      <c r="E2523" s="307"/>
      <c r="F2523" s="307"/>
      <c r="G2523" s="91" t="s">
        <v>18247</v>
      </c>
      <c r="H2523" s="91" t="s">
        <v>18248</v>
      </c>
      <c r="I2523" s="91" t="s">
        <v>18249</v>
      </c>
      <c r="J2523" s="91" t="s">
        <v>18250</v>
      </c>
      <c r="K2523" s="91" t="s">
        <v>18251</v>
      </c>
      <c r="L2523" s="91" t="s">
        <v>18252</v>
      </c>
    </row>
    <row r="2524" spans="1:12" ht="12" customHeight="1" x14ac:dyDescent="0.3">
      <c r="A2524" s="307" t="s">
        <v>18253</v>
      </c>
      <c r="B2524" s="307"/>
      <c r="C2524" s="307"/>
      <c r="D2524" s="307" t="s">
        <v>18254</v>
      </c>
      <c r="E2524" s="307"/>
      <c r="F2524" s="307"/>
      <c r="G2524" s="91" t="s">
        <v>18254</v>
      </c>
      <c r="H2524" s="91" t="s">
        <v>18255</v>
      </c>
      <c r="I2524" s="91" t="s">
        <v>18256</v>
      </c>
      <c r="J2524" s="91" t="s">
        <v>18257</v>
      </c>
      <c r="K2524" s="91" t="s">
        <v>18258</v>
      </c>
      <c r="L2524" s="91" t="s">
        <v>18259</v>
      </c>
    </row>
    <row r="2525" spans="1:12" ht="12" customHeight="1" x14ac:dyDescent="0.3">
      <c r="A2525" s="307" t="s">
        <v>18260</v>
      </c>
      <c r="B2525" s="307"/>
      <c r="C2525" s="307"/>
      <c r="D2525" s="307" t="s">
        <v>18261</v>
      </c>
      <c r="E2525" s="307"/>
      <c r="F2525" s="307"/>
      <c r="G2525" s="91" t="s">
        <v>18261</v>
      </c>
      <c r="H2525" s="91" t="s">
        <v>18262</v>
      </c>
      <c r="I2525" s="91" t="s">
        <v>18263</v>
      </c>
      <c r="J2525" s="91" t="s">
        <v>18264</v>
      </c>
      <c r="K2525" s="91" t="s">
        <v>18265</v>
      </c>
      <c r="L2525" s="91" t="s">
        <v>18266</v>
      </c>
    </row>
    <row r="2526" spans="1:12" ht="12" customHeight="1" x14ac:dyDescent="0.3">
      <c r="A2526" s="307" t="s">
        <v>18267</v>
      </c>
      <c r="B2526" s="307"/>
      <c r="C2526" s="307"/>
      <c r="D2526" s="307" t="s">
        <v>18268</v>
      </c>
      <c r="E2526" s="307"/>
      <c r="F2526" s="307"/>
      <c r="G2526" s="91" t="s">
        <v>18268</v>
      </c>
      <c r="H2526" s="91" t="s">
        <v>18269</v>
      </c>
      <c r="I2526" s="91" t="s">
        <v>18270</v>
      </c>
      <c r="J2526" s="91" t="s">
        <v>18271</v>
      </c>
      <c r="K2526" s="91" t="s">
        <v>18272</v>
      </c>
      <c r="L2526" s="91" t="s">
        <v>18273</v>
      </c>
    </row>
    <row r="2527" spans="1:12" ht="12" customHeight="1" x14ac:dyDescent="0.3">
      <c r="A2527" s="307" t="s">
        <v>18274</v>
      </c>
      <c r="B2527" s="307"/>
      <c r="C2527" s="307"/>
      <c r="D2527" s="307" t="s">
        <v>18275</v>
      </c>
      <c r="E2527" s="307"/>
      <c r="F2527" s="307"/>
      <c r="G2527" s="91" t="s">
        <v>18276</v>
      </c>
      <c r="H2527" s="91" t="s">
        <v>18277</v>
      </c>
      <c r="I2527" s="91" t="s">
        <v>18278</v>
      </c>
      <c r="J2527" s="91" t="s">
        <v>18279</v>
      </c>
      <c r="K2527" s="91" t="s">
        <v>18280</v>
      </c>
      <c r="L2527" s="91" t="s">
        <v>18281</v>
      </c>
    </row>
    <row r="2528" spans="1:12" ht="12" customHeight="1" x14ac:dyDescent="0.3">
      <c r="A2528" s="307" t="s">
        <v>18282</v>
      </c>
      <c r="B2528" s="307"/>
      <c r="C2528" s="307"/>
      <c r="D2528" s="307" t="s">
        <v>18283</v>
      </c>
      <c r="E2528" s="307"/>
      <c r="F2528" s="307"/>
      <c r="G2528" s="91" t="s">
        <v>18284</v>
      </c>
      <c r="H2528" s="91" t="s">
        <v>18285</v>
      </c>
      <c r="I2528" s="91" t="s">
        <v>18286</v>
      </c>
      <c r="J2528" s="91" t="s">
        <v>18287</v>
      </c>
      <c r="K2528" s="91" t="s">
        <v>18288</v>
      </c>
      <c r="L2528" s="91" t="s">
        <v>18289</v>
      </c>
    </row>
    <row r="2529" spans="1:12" ht="12" customHeight="1" x14ac:dyDescent="0.3">
      <c r="A2529" s="307" t="s">
        <v>18290</v>
      </c>
      <c r="B2529" s="307"/>
      <c r="C2529" s="307"/>
      <c r="D2529" s="307" t="s">
        <v>18291</v>
      </c>
      <c r="E2529" s="307"/>
      <c r="F2529" s="307"/>
      <c r="G2529" s="91" t="s">
        <v>18292</v>
      </c>
      <c r="H2529" s="91" t="s">
        <v>18293</v>
      </c>
      <c r="I2529" s="91" t="s">
        <v>18294</v>
      </c>
      <c r="J2529" s="91" t="s">
        <v>18295</v>
      </c>
      <c r="K2529" s="91" t="s">
        <v>18296</v>
      </c>
      <c r="L2529" s="91" t="s">
        <v>18297</v>
      </c>
    </row>
    <row r="2530" spans="1:12" ht="12" customHeight="1" x14ac:dyDescent="0.3">
      <c r="A2530" s="307" t="s">
        <v>18298</v>
      </c>
      <c r="B2530" s="307"/>
      <c r="C2530" s="307"/>
      <c r="D2530" s="307" t="s">
        <v>18299</v>
      </c>
      <c r="E2530" s="307"/>
      <c r="F2530" s="307"/>
      <c r="G2530" s="91" t="s">
        <v>18299</v>
      </c>
      <c r="H2530" s="91" t="s">
        <v>18300</v>
      </c>
      <c r="I2530" s="91" t="s">
        <v>18301</v>
      </c>
      <c r="J2530" s="91" t="s">
        <v>18302</v>
      </c>
      <c r="K2530" s="91" t="s">
        <v>18303</v>
      </c>
      <c r="L2530" s="91" t="s">
        <v>6292</v>
      </c>
    </row>
    <row r="2531" spans="1:12" ht="12" customHeight="1" x14ac:dyDescent="0.3">
      <c r="A2531" s="307" t="s">
        <v>18304</v>
      </c>
      <c r="B2531" s="307"/>
      <c r="C2531" s="307"/>
      <c r="D2531" s="307" t="s">
        <v>3305</v>
      </c>
      <c r="E2531" s="307"/>
      <c r="F2531" s="307"/>
      <c r="G2531" s="91" t="s">
        <v>3305</v>
      </c>
      <c r="H2531" s="91" t="s">
        <v>18305</v>
      </c>
      <c r="I2531" s="91" t="s">
        <v>18306</v>
      </c>
      <c r="J2531" s="91" t="s">
        <v>18307</v>
      </c>
      <c r="K2531" s="91" t="s">
        <v>18308</v>
      </c>
      <c r="L2531" s="91" t="s">
        <v>18309</v>
      </c>
    </row>
    <row r="2532" spans="1:12" ht="12" customHeight="1" x14ac:dyDescent="0.3">
      <c r="A2532" s="307" t="s">
        <v>18310</v>
      </c>
      <c r="B2532" s="307"/>
      <c r="C2532" s="307"/>
      <c r="D2532" s="307" t="s">
        <v>18311</v>
      </c>
      <c r="E2532" s="307"/>
      <c r="F2532" s="307"/>
      <c r="G2532" s="91" t="s">
        <v>18311</v>
      </c>
      <c r="H2532" s="91" t="s">
        <v>18312</v>
      </c>
      <c r="I2532" s="91" t="s">
        <v>18313</v>
      </c>
      <c r="J2532" s="91" t="s">
        <v>18314</v>
      </c>
      <c r="K2532" s="91" t="s">
        <v>18315</v>
      </c>
      <c r="L2532" s="91" t="s">
        <v>18316</v>
      </c>
    </row>
    <row r="2533" spans="1:12" ht="12" customHeight="1" x14ac:dyDescent="0.3">
      <c r="A2533" s="307" t="s">
        <v>18317</v>
      </c>
      <c r="B2533" s="307"/>
      <c r="C2533" s="307"/>
      <c r="D2533" s="307" t="s">
        <v>18318</v>
      </c>
      <c r="E2533" s="307"/>
      <c r="F2533" s="307"/>
      <c r="G2533" s="91" t="s">
        <v>18318</v>
      </c>
      <c r="H2533" s="91" t="s">
        <v>18319</v>
      </c>
      <c r="I2533" s="91" t="s">
        <v>18320</v>
      </c>
      <c r="J2533" s="91" t="s">
        <v>18321</v>
      </c>
      <c r="K2533" s="91" t="s">
        <v>18322</v>
      </c>
      <c r="L2533" s="91" t="s">
        <v>18323</v>
      </c>
    </row>
    <row r="2534" spans="1:12" ht="12" customHeight="1" x14ac:dyDescent="0.3">
      <c r="A2534" s="307" t="s">
        <v>18324</v>
      </c>
      <c r="B2534" s="307"/>
      <c r="C2534" s="307"/>
      <c r="D2534" s="307" t="s">
        <v>9369</v>
      </c>
      <c r="E2534" s="307"/>
      <c r="F2534" s="307"/>
      <c r="G2534" s="91" t="s">
        <v>18325</v>
      </c>
      <c r="H2534" s="91" t="s">
        <v>18326</v>
      </c>
      <c r="I2534" s="91" t="s">
        <v>18327</v>
      </c>
      <c r="J2534" s="91" t="s">
        <v>18328</v>
      </c>
      <c r="K2534" s="91" t="s">
        <v>15063</v>
      </c>
      <c r="L2534" s="91" t="s">
        <v>18329</v>
      </c>
    </row>
    <row r="2535" spans="1:12" ht="12" customHeight="1" x14ac:dyDescent="0.3">
      <c r="A2535" s="307" t="s">
        <v>18330</v>
      </c>
      <c r="B2535" s="307"/>
      <c r="C2535" s="307"/>
      <c r="D2535" s="307" t="s">
        <v>18331</v>
      </c>
      <c r="E2535" s="307"/>
      <c r="F2535" s="307"/>
      <c r="G2535" s="91" t="s">
        <v>18331</v>
      </c>
      <c r="H2535" s="91" t="s">
        <v>18332</v>
      </c>
      <c r="I2535" s="91" t="s">
        <v>12792</v>
      </c>
      <c r="J2535" s="91" t="s">
        <v>18333</v>
      </c>
      <c r="K2535" s="91" t="s">
        <v>18334</v>
      </c>
      <c r="L2535" s="91" t="s">
        <v>15145</v>
      </c>
    </row>
    <row r="2536" spans="1:12" ht="12" customHeight="1" x14ac:dyDescent="0.3">
      <c r="A2536" s="307" t="s">
        <v>18335</v>
      </c>
      <c r="B2536" s="307"/>
      <c r="C2536" s="307"/>
      <c r="D2536" s="307" t="s">
        <v>18336</v>
      </c>
      <c r="E2536" s="307"/>
      <c r="F2536" s="307"/>
      <c r="G2536" s="91" t="s">
        <v>18336</v>
      </c>
      <c r="H2536" s="91" t="s">
        <v>18337</v>
      </c>
      <c r="I2536" s="91" t="s">
        <v>18338</v>
      </c>
      <c r="J2536" s="91" t="s">
        <v>18339</v>
      </c>
      <c r="K2536" s="91" t="s">
        <v>18340</v>
      </c>
      <c r="L2536" s="91" t="s">
        <v>18341</v>
      </c>
    </row>
    <row r="2537" spans="1:12" ht="12" customHeight="1" x14ac:dyDescent="0.3">
      <c r="A2537" s="307" t="s">
        <v>18342</v>
      </c>
      <c r="B2537" s="307"/>
      <c r="C2537" s="307"/>
      <c r="D2537" s="307" t="s">
        <v>18343</v>
      </c>
      <c r="E2537" s="307"/>
      <c r="F2537" s="307"/>
      <c r="G2537" s="91" t="s">
        <v>18344</v>
      </c>
      <c r="H2537" s="91" t="s">
        <v>18345</v>
      </c>
      <c r="I2537" s="91" t="s">
        <v>18346</v>
      </c>
      <c r="J2537" s="91" t="s">
        <v>18347</v>
      </c>
      <c r="K2537" s="91" t="s">
        <v>18348</v>
      </c>
      <c r="L2537" s="91" t="s">
        <v>18349</v>
      </c>
    </row>
    <row r="2538" spans="1:12" ht="12" customHeight="1" x14ac:dyDescent="0.3">
      <c r="A2538" s="307" t="s">
        <v>18350</v>
      </c>
      <c r="B2538" s="307"/>
      <c r="C2538" s="307"/>
      <c r="D2538" s="307" t="s">
        <v>18351</v>
      </c>
      <c r="E2538" s="307"/>
      <c r="F2538" s="307"/>
      <c r="G2538" s="91" t="s">
        <v>18351</v>
      </c>
      <c r="H2538" s="91" t="s">
        <v>18352</v>
      </c>
      <c r="I2538" s="91" t="s">
        <v>13021</v>
      </c>
      <c r="J2538" s="91" t="s">
        <v>18353</v>
      </c>
      <c r="K2538" s="91" t="s">
        <v>18354</v>
      </c>
      <c r="L2538" s="91" t="s">
        <v>2682</v>
      </c>
    </row>
    <row r="2539" spans="1:12" ht="12" customHeight="1" x14ac:dyDescent="0.3">
      <c r="A2539" s="307" t="s">
        <v>18355</v>
      </c>
      <c r="B2539" s="307"/>
      <c r="C2539" s="307"/>
      <c r="D2539" s="307" t="s">
        <v>18356</v>
      </c>
      <c r="E2539" s="307"/>
      <c r="F2539" s="307"/>
      <c r="G2539" s="91" t="s">
        <v>18356</v>
      </c>
      <c r="H2539" s="91" t="s">
        <v>18357</v>
      </c>
      <c r="I2539" s="91" t="s">
        <v>18358</v>
      </c>
      <c r="J2539" s="91" t="s">
        <v>18359</v>
      </c>
      <c r="K2539" s="91" t="s">
        <v>18360</v>
      </c>
      <c r="L2539" s="91" t="s">
        <v>18361</v>
      </c>
    </row>
    <row r="2540" spans="1:12" ht="12" customHeight="1" x14ac:dyDescent="0.3">
      <c r="A2540" s="307" t="s">
        <v>18362</v>
      </c>
      <c r="B2540" s="307"/>
      <c r="C2540" s="307"/>
      <c r="D2540" s="307" t="s">
        <v>18363</v>
      </c>
      <c r="E2540" s="307"/>
      <c r="F2540" s="307"/>
      <c r="G2540" s="91" t="s">
        <v>18364</v>
      </c>
      <c r="H2540" s="91" t="s">
        <v>18365</v>
      </c>
      <c r="I2540" s="91" t="s">
        <v>18366</v>
      </c>
      <c r="J2540" s="91" t="s">
        <v>18367</v>
      </c>
      <c r="K2540" s="91" t="s">
        <v>18368</v>
      </c>
      <c r="L2540" s="91" t="s">
        <v>18369</v>
      </c>
    </row>
    <row r="2541" spans="1:12" ht="12" customHeight="1" x14ac:dyDescent="0.3">
      <c r="A2541" s="307" t="s">
        <v>18370</v>
      </c>
      <c r="B2541" s="307"/>
      <c r="C2541" s="307"/>
      <c r="D2541" s="307" t="s">
        <v>18371</v>
      </c>
      <c r="E2541" s="307"/>
      <c r="F2541" s="307"/>
      <c r="G2541" s="91" t="s">
        <v>18371</v>
      </c>
      <c r="H2541" s="91" t="s">
        <v>18372</v>
      </c>
      <c r="I2541" s="91" t="s">
        <v>18373</v>
      </c>
      <c r="J2541" s="91" t="s">
        <v>18374</v>
      </c>
      <c r="K2541" s="91" t="s">
        <v>3214</v>
      </c>
      <c r="L2541" s="91" t="s">
        <v>13539</v>
      </c>
    </row>
    <row r="2542" spans="1:12" ht="12" customHeight="1" x14ac:dyDescent="0.3">
      <c r="A2542" s="307" t="s">
        <v>18375</v>
      </c>
      <c r="B2542" s="307"/>
      <c r="C2542" s="307"/>
      <c r="D2542" s="307" t="s">
        <v>18376</v>
      </c>
      <c r="E2542" s="307"/>
      <c r="F2542" s="307"/>
      <c r="G2542" s="91" t="s">
        <v>18376</v>
      </c>
      <c r="H2542" s="91" t="s">
        <v>18377</v>
      </c>
      <c r="I2542" s="91" t="s">
        <v>18378</v>
      </c>
      <c r="J2542" s="91" t="s">
        <v>18379</v>
      </c>
      <c r="K2542" s="91" t="s">
        <v>18380</v>
      </c>
      <c r="L2542" s="91" t="s">
        <v>18381</v>
      </c>
    </row>
    <row r="2543" spans="1:12" ht="12" customHeight="1" x14ac:dyDescent="0.3">
      <c r="A2543" s="307" t="s">
        <v>18382</v>
      </c>
      <c r="B2543" s="307"/>
      <c r="C2543" s="307"/>
      <c r="D2543" s="307" t="s">
        <v>18383</v>
      </c>
      <c r="E2543" s="307"/>
      <c r="F2543" s="307"/>
      <c r="G2543" s="91" t="s">
        <v>18384</v>
      </c>
      <c r="H2543" s="91" t="s">
        <v>18385</v>
      </c>
      <c r="I2543" s="91" t="s">
        <v>18386</v>
      </c>
      <c r="J2543" s="91" t="s">
        <v>18387</v>
      </c>
      <c r="K2543" s="91" t="s">
        <v>18388</v>
      </c>
      <c r="L2543" s="91" t="s">
        <v>18389</v>
      </c>
    </row>
    <row r="2544" spans="1:12" ht="12" customHeight="1" x14ac:dyDescent="0.3">
      <c r="A2544" s="307" t="s">
        <v>18390</v>
      </c>
      <c r="B2544" s="307"/>
      <c r="C2544" s="307"/>
      <c r="D2544" s="307" t="s">
        <v>18391</v>
      </c>
      <c r="E2544" s="307"/>
      <c r="F2544" s="307"/>
      <c r="G2544" s="91" t="s">
        <v>18392</v>
      </c>
      <c r="H2544" s="91" t="s">
        <v>18393</v>
      </c>
      <c r="I2544" s="91" t="s">
        <v>18394</v>
      </c>
      <c r="J2544" s="91" t="s">
        <v>18395</v>
      </c>
      <c r="K2544" s="91" t="s">
        <v>18396</v>
      </c>
      <c r="L2544" s="91" t="s">
        <v>18397</v>
      </c>
    </row>
    <row r="2545" spans="1:12" ht="12" customHeight="1" x14ac:dyDescent="0.3">
      <c r="A2545" s="307" t="s">
        <v>18398</v>
      </c>
      <c r="B2545" s="307"/>
      <c r="C2545" s="307"/>
      <c r="D2545" s="307" t="s">
        <v>18399</v>
      </c>
      <c r="E2545" s="307"/>
      <c r="F2545" s="307"/>
      <c r="G2545" s="91" t="s">
        <v>4500</v>
      </c>
      <c r="H2545" s="91" t="s">
        <v>18400</v>
      </c>
      <c r="I2545" s="91" t="s">
        <v>18401</v>
      </c>
      <c r="J2545" s="91" t="s">
        <v>18402</v>
      </c>
      <c r="K2545" s="91" t="s">
        <v>8925</v>
      </c>
      <c r="L2545" s="91" t="s">
        <v>18403</v>
      </c>
    </row>
    <row r="2546" spans="1:12" ht="12" customHeight="1" x14ac:dyDescent="0.3">
      <c r="A2546" s="307" t="s">
        <v>18404</v>
      </c>
      <c r="B2546" s="307"/>
      <c r="C2546" s="307"/>
      <c r="D2546" s="307" t="s">
        <v>18405</v>
      </c>
      <c r="E2546" s="307"/>
      <c r="F2546" s="307"/>
      <c r="G2546" s="91" t="s">
        <v>18405</v>
      </c>
      <c r="H2546" s="91" t="s">
        <v>18406</v>
      </c>
      <c r="I2546" s="91" t="s">
        <v>12979</v>
      </c>
      <c r="J2546" s="91" t="s">
        <v>18407</v>
      </c>
      <c r="K2546" s="91" t="s">
        <v>18408</v>
      </c>
      <c r="L2546" s="91" t="s">
        <v>18409</v>
      </c>
    </row>
    <row r="2547" spans="1:12" ht="12" customHeight="1" x14ac:dyDescent="0.3">
      <c r="A2547" s="307" t="s">
        <v>18410</v>
      </c>
      <c r="B2547" s="307"/>
      <c r="C2547" s="307"/>
      <c r="D2547" s="307" t="s">
        <v>18411</v>
      </c>
      <c r="E2547" s="307"/>
      <c r="F2547" s="307"/>
      <c r="G2547" s="91" t="s">
        <v>18411</v>
      </c>
      <c r="H2547" s="91" t="s">
        <v>18412</v>
      </c>
      <c r="I2547" s="91" t="s">
        <v>18413</v>
      </c>
      <c r="J2547" s="91" t="s">
        <v>18414</v>
      </c>
      <c r="K2547" s="91" t="s">
        <v>18415</v>
      </c>
      <c r="L2547" s="91" t="s">
        <v>18416</v>
      </c>
    </row>
    <row r="2548" spans="1:12" ht="12" customHeight="1" x14ac:dyDescent="0.3">
      <c r="A2548" s="307" t="s">
        <v>18417</v>
      </c>
      <c r="B2548" s="307"/>
      <c r="C2548" s="307"/>
      <c r="D2548" s="307" t="s">
        <v>18418</v>
      </c>
      <c r="E2548" s="307"/>
      <c r="F2548" s="307"/>
      <c r="G2548" s="91" t="s">
        <v>18418</v>
      </c>
      <c r="H2548" s="91" t="s">
        <v>18419</v>
      </c>
      <c r="I2548" s="91" t="s">
        <v>18420</v>
      </c>
      <c r="J2548" s="91" t="s">
        <v>18421</v>
      </c>
      <c r="K2548" s="91" t="s">
        <v>18422</v>
      </c>
      <c r="L2548" s="91" t="s">
        <v>18423</v>
      </c>
    </row>
    <row r="2549" spans="1:12" ht="12" customHeight="1" x14ac:dyDescent="0.3">
      <c r="A2549" s="307" t="s">
        <v>18424</v>
      </c>
      <c r="B2549" s="307"/>
      <c r="C2549" s="307"/>
      <c r="D2549" s="307" t="s">
        <v>18425</v>
      </c>
      <c r="E2549" s="307"/>
      <c r="F2549" s="307"/>
      <c r="G2549" s="91" t="s">
        <v>18426</v>
      </c>
      <c r="H2549" s="91" t="s">
        <v>18427</v>
      </c>
      <c r="I2549" s="91" t="s">
        <v>18428</v>
      </c>
      <c r="J2549" s="91" t="s">
        <v>18429</v>
      </c>
      <c r="K2549" s="91" t="s">
        <v>18430</v>
      </c>
      <c r="L2549" s="91" t="s">
        <v>18431</v>
      </c>
    </row>
    <row r="2550" spans="1:12" ht="12" customHeight="1" x14ac:dyDescent="0.3">
      <c r="A2550" s="307" t="s">
        <v>18432</v>
      </c>
      <c r="B2550" s="307"/>
      <c r="C2550" s="307"/>
      <c r="D2550" s="307" t="s">
        <v>18433</v>
      </c>
      <c r="E2550" s="307"/>
      <c r="F2550" s="307"/>
      <c r="G2550" s="91" t="s">
        <v>18433</v>
      </c>
      <c r="H2550" s="91" t="s">
        <v>18434</v>
      </c>
      <c r="I2550" s="91" t="s">
        <v>18435</v>
      </c>
      <c r="J2550" s="91" t="s">
        <v>18436</v>
      </c>
      <c r="K2550" s="91" t="s">
        <v>18437</v>
      </c>
      <c r="L2550" s="91" t="s">
        <v>18438</v>
      </c>
    </row>
    <row r="2551" spans="1:12" ht="12" customHeight="1" x14ac:dyDescent="0.3">
      <c r="A2551" s="307" t="s">
        <v>18439</v>
      </c>
      <c r="B2551" s="307"/>
      <c r="C2551" s="307"/>
      <c r="D2551" s="307" t="s">
        <v>18440</v>
      </c>
      <c r="E2551" s="307"/>
      <c r="F2551" s="307"/>
      <c r="G2551" s="91" t="s">
        <v>18440</v>
      </c>
      <c r="H2551" s="91" t="s">
        <v>11672</v>
      </c>
      <c r="I2551" s="91" t="s">
        <v>8775</v>
      </c>
      <c r="J2551" s="91" t="s">
        <v>18441</v>
      </c>
      <c r="K2551" s="91" t="s">
        <v>18442</v>
      </c>
      <c r="L2551" s="91" t="s">
        <v>18443</v>
      </c>
    </row>
    <row r="2552" spans="1:12" ht="12" customHeight="1" x14ac:dyDescent="0.3">
      <c r="A2552" s="307" t="s">
        <v>18444</v>
      </c>
      <c r="B2552" s="307"/>
      <c r="C2552" s="307"/>
      <c r="D2552" s="307" t="s">
        <v>18445</v>
      </c>
      <c r="E2552" s="307"/>
      <c r="F2552" s="307"/>
      <c r="G2552" s="91" t="s">
        <v>18445</v>
      </c>
      <c r="H2552" s="91" t="s">
        <v>18446</v>
      </c>
      <c r="I2552" s="91" t="s">
        <v>1942</v>
      </c>
      <c r="J2552" s="91" t="s">
        <v>18447</v>
      </c>
      <c r="K2552" s="91" t="s">
        <v>18448</v>
      </c>
      <c r="L2552" s="91" t="s">
        <v>18449</v>
      </c>
    </row>
    <row r="2553" spans="1:12" ht="12" customHeight="1" x14ac:dyDescent="0.3">
      <c r="A2553" s="307" t="s">
        <v>18450</v>
      </c>
      <c r="B2553" s="307"/>
      <c r="C2553" s="307"/>
      <c r="D2553" s="307" t="s">
        <v>18451</v>
      </c>
      <c r="E2553" s="307"/>
      <c r="F2553" s="307"/>
      <c r="G2553" s="91" t="s">
        <v>18451</v>
      </c>
      <c r="H2553" s="91" t="s">
        <v>18452</v>
      </c>
      <c r="I2553" s="91" t="s">
        <v>18453</v>
      </c>
      <c r="J2553" s="91" t="s">
        <v>18454</v>
      </c>
      <c r="K2553" s="91" t="s">
        <v>18455</v>
      </c>
      <c r="L2553" s="91" t="s">
        <v>18456</v>
      </c>
    </row>
    <row r="2554" spans="1:12" ht="12" customHeight="1" x14ac:dyDescent="0.3">
      <c r="A2554" s="307" t="s">
        <v>18457</v>
      </c>
      <c r="B2554" s="307"/>
      <c r="C2554" s="307"/>
      <c r="D2554" s="307" t="s">
        <v>18458</v>
      </c>
      <c r="E2554" s="307"/>
      <c r="F2554" s="307"/>
      <c r="G2554" s="91" t="s">
        <v>18458</v>
      </c>
      <c r="H2554" s="91" t="s">
        <v>18459</v>
      </c>
      <c r="I2554" s="91" t="s">
        <v>18460</v>
      </c>
      <c r="J2554" s="91" t="s">
        <v>5715</v>
      </c>
      <c r="K2554" s="91" t="s">
        <v>18461</v>
      </c>
      <c r="L2554" s="91" t="s">
        <v>18462</v>
      </c>
    </row>
    <row r="2555" spans="1:12" ht="12" customHeight="1" x14ac:dyDescent="0.3">
      <c r="A2555" s="307" t="s">
        <v>18463</v>
      </c>
      <c r="B2555" s="307"/>
      <c r="C2555" s="307"/>
      <c r="D2555" s="307" t="s">
        <v>18464</v>
      </c>
      <c r="E2555" s="307"/>
      <c r="F2555" s="307"/>
      <c r="G2555" s="91" t="s">
        <v>18464</v>
      </c>
      <c r="H2555" s="91" t="s">
        <v>7129</v>
      </c>
      <c r="I2555" s="91" t="s">
        <v>18465</v>
      </c>
      <c r="J2555" s="91" t="s">
        <v>18466</v>
      </c>
      <c r="K2555" s="91" t="s">
        <v>18467</v>
      </c>
      <c r="L2555" s="91" t="s">
        <v>18468</v>
      </c>
    </row>
    <row r="2556" spans="1:12" ht="12" customHeight="1" x14ac:dyDescent="0.3">
      <c r="A2556" s="307" t="s">
        <v>18469</v>
      </c>
      <c r="B2556" s="307"/>
      <c r="C2556" s="307"/>
      <c r="D2556" s="307" t="s">
        <v>18470</v>
      </c>
      <c r="E2556" s="307"/>
      <c r="F2556" s="307"/>
      <c r="G2556" s="91" t="s">
        <v>18471</v>
      </c>
      <c r="H2556" s="91" t="s">
        <v>18472</v>
      </c>
      <c r="I2556" s="91" t="s">
        <v>18473</v>
      </c>
      <c r="J2556" s="91" t="s">
        <v>18474</v>
      </c>
      <c r="K2556" s="91" t="s">
        <v>18475</v>
      </c>
      <c r="L2556" s="91" t="s">
        <v>18476</v>
      </c>
    </row>
    <row r="2557" spans="1:12" ht="12" customHeight="1" x14ac:dyDescent="0.3">
      <c r="A2557" s="307" t="s">
        <v>18477</v>
      </c>
      <c r="B2557" s="307"/>
      <c r="C2557" s="307"/>
      <c r="D2557" s="307" t="s">
        <v>18478</v>
      </c>
      <c r="E2557" s="307"/>
      <c r="F2557" s="307"/>
      <c r="G2557" s="91" t="s">
        <v>5713</v>
      </c>
      <c r="H2557" s="91" t="s">
        <v>18479</v>
      </c>
      <c r="I2557" s="91" t="s">
        <v>18480</v>
      </c>
      <c r="J2557" s="91" t="s">
        <v>18481</v>
      </c>
      <c r="K2557" s="91" t="s">
        <v>14707</v>
      </c>
      <c r="L2557" s="91" t="s">
        <v>18482</v>
      </c>
    </row>
    <row r="2558" spans="1:12" ht="12" customHeight="1" x14ac:dyDescent="0.3">
      <c r="A2558" s="307" t="s">
        <v>18483</v>
      </c>
      <c r="B2558" s="307"/>
      <c r="C2558" s="307"/>
      <c r="D2558" s="307" t="s">
        <v>18484</v>
      </c>
      <c r="E2558" s="307"/>
      <c r="F2558" s="307"/>
      <c r="G2558" s="91" t="s">
        <v>18484</v>
      </c>
      <c r="H2558" s="91" t="s">
        <v>18485</v>
      </c>
      <c r="I2558" s="91" t="s">
        <v>18486</v>
      </c>
      <c r="J2558" s="91" t="s">
        <v>18487</v>
      </c>
      <c r="K2558" s="91" t="s">
        <v>18488</v>
      </c>
      <c r="L2558" s="91" t="s">
        <v>4467</v>
      </c>
    </row>
    <row r="2559" spans="1:12" ht="12" customHeight="1" x14ac:dyDescent="0.3">
      <c r="A2559" s="307" t="s">
        <v>18489</v>
      </c>
      <c r="B2559" s="307"/>
      <c r="C2559" s="307"/>
      <c r="D2559" s="307" t="s">
        <v>2372</v>
      </c>
      <c r="E2559" s="307"/>
      <c r="F2559" s="307"/>
      <c r="G2559" s="91" t="s">
        <v>2372</v>
      </c>
      <c r="H2559" s="91" t="s">
        <v>18490</v>
      </c>
      <c r="I2559" s="91" t="s">
        <v>18491</v>
      </c>
      <c r="J2559" s="91" t="s">
        <v>18492</v>
      </c>
      <c r="K2559" s="91" t="s">
        <v>18493</v>
      </c>
      <c r="L2559" s="91" t="s">
        <v>12277</v>
      </c>
    </row>
    <row r="2560" spans="1:12" ht="12" customHeight="1" x14ac:dyDescent="0.3">
      <c r="A2560" s="307" t="s">
        <v>18494</v>
      </c>
      <c r="B2560" s="307"/>
      <c r="C2560" s="307"/>
      <c r="D2560" s="307" t="s">
        <v>18495</v>
      </c>
      <c r="E2560" s="307"/>
      <c r="F2560" s="307"/>
      <c r="G2560" s="91" t="s">
        <v>18495</v>
      </c>
      <c r="H2560" s="91" t="s">
        <v>18496</v>
      </c>
      <c r="I2560" s="91" t="s">
        <v>18497</v>
      </c>
      <c r="J2560" s="91" t="s">
        <v>18498</v>
      </c>
      <c r="K2560" s="91" t="s">
        <v>18499</v>
      </c>
      <c r="L2560" s="91" t="s">
        <v>18500</v>
      </c>
    </row>
    <row r="2561" spans="1:12" ht="12" customHeight="1" x14ac:dyDescent="0.3">
      <c r="A2561" s="307" t="s">
        <v>18501</v>
      </c>
      <c r="B2561" s="307"/>
      <c r="C2561" s="307"/>
      <c r="D2561" s="307" t="s">
        <v>6360</v>
      </c>
      <c r="E2561" s="307"/>
      <c r="F2561" s="307"/>
      <c r="G2561" s="91" t="s">
        <v>6360</v>
      </c>
      <c r="H2561" s="91" t="s">
        <v>18502</v>
      </c>
      <c r="I2561" s="91" t="s">
        <v>7097</v>
      </c>
      <c r="J2561" s="91" t="s">
        <v>9029</v>
      </c>
      <c r="K2561" s="91" t="s">
        <v>18503</v>
      </c>
      <c r="L2561" s="91" t="s">
        <v>18504</v>
      </c>
    </row>
    <row r="2562" spans="1:12" ht="12" customHeight="1" x14ac:dyDescent="0.3">
      <c r="A2562" s="307" t="s">
        <v>18505</v>
      </c>
      <c r="B2562" s="307"/>
      <c r="C2562" s="307"/>
      <c r="D2562" s="307" t="s">
        <v>18506</v>
      </c>
      <c r="E2562" s="307"/>
      <c r="F2562" s="307"/>
      <c r="G2562" s="91" t="s">
        <v>18506</v>
      </c>
      <c r="H2562" s="91" t="s">
        <v>18507</v>
      </c>
      <c r="I2562" s="91" t="s">
        <v>18508</v>
      </c>
      <c r="J2562" s="91" t="s">
        <v>18509</v>
      </c>
      <c r="K2562" s="91" t="s">
        <v>5331</v>
      </c>
      <c r="L2562" s="91" t="s">
        <v>18510</v>
      </c>
    </row>
    <row r="2563" spans="1:12" ht="12" customHeight="1" x14ac:dyDescent="0.3">
      <c r="A2563" s="307" t="s">
        <v>18511</v>
      </c>
      <c r="B2563" s="307"/>
      <c r="C2563" s="307"/>
      <c r="D2563" s="307" t="s">
        <v>18512</v>
      </c>
      <c r="E2563" s="307"/>
      <c r="F2563" s="307"/>
      <c r="G2563" s="91" t="s">
        <v>18512</v>
      </c>
      <c r="H2563" s="91" t="s">
        <v>18513</v>
      </c>
      <c r="I2563" s="91" t="s">
        <v>18514</v>
      </c>
      <c r="J2563" s="91" t="s">
        <v>18515</v>
      </c>
      <c r="K2563" s="91" t="s">
        <v>18516</v>
      </c>
      <c r="L2563" s="91" t="s">
        <v>18517</v>
      </c>
    </row>
    <row r="2564" spans="1:12" ht="12" customHeight="1" x14ac:dyDescent="0.3">
      <c r="A2564" s="307" t="s">
        <v>18518</v>
      </c>
      <c r="B2564" s="307"/>
      <c r="C2564" s="307"/>
      <c r="D2564" s="307" t="s">
        <v>18519</v>
      </c>
      <c r="E2564" s="307"/>
      <c r="F2564" s="307"/>
      <c r="G2564" s="91" t="s">
        <v>18519</v>
      </c>
      <c r="H2564" s="91" t="s">
        <v>18520</v>
      </c>
      <c r="I2564" s="91" t="s">
        <v>18521</v>
      </c>
      <c r="J2564" s="91" t="s">
        <v>18522</v>
      </c>
      <c r="K2564" s="91" t="s">
        <v>18523</v>
      </c>
      <c r="L2564" s="91" t="s">
        <v>18524</v>
      </c>
    </row>
    <row r="2565" spans="1:12" ht="12" customHeight="1" x14ac:dyDescent="0.3">
      <c r="A2565" s="307" t="s">
        <v>18525</v>
      </c>
      <c r="B2565" s="307"/>
      <c r="C2565" s="307"/>
      <c r="D2565" s="307" t="s">
        <v>18526</v>
      </c>
      <c r="E2565" s="307"/>
      <c r="F2565" s="307"/>
      <c r="G2565" s="91" t="s">
        <v>18526</v>
      </c>
      <c r="H2565" s="91" t="s">
        <v>18527</v>
      </c>
      <c r="I2565" s="91" t="s">
        <v>11592</v>
      </c>
      <c r="J2565" s="91" t="s">
        <v>18528</v>
      </c>
      <c r="K2565" s="91" t="s">
        <v>18529</v>
      </c>
      <c r="L2565" s="91" t="s">
        <v>18530</v>
      </c>
    </row>
    <row r="2566" spans="1:12" ht="12" customHeight="1" x14ac:dyDescent="0.3">
      <c r="A2566" s="307" t="s">
        <v>18531</v>
      </c>
      <c r="B2566" s="307"/>
      <c r="C2566" s="307"/>
      <c r="D2566" s="307" t="s">
        <v>18532</v>
      </c>
      <c r="E2566" s="307"/>
      <c r="F2566" s="307"/>
      <c r="G2566" s="91" t="s">
        <v>18532</v>
      </c>
      <c r="H2566" s="91" t="s">
        <v>18533</v>
      </c>
      <c r="I2566" s="91" t="s">
        <v>18534</v>
      </c>
      <c r="J2566" s="91" t="s">
        <v>18535</v>
      </c>
      <c r="K2566" s="91" t="s">
        <v>18534</v>
      </c>
      <c r="L2566" s="91" t="s">
        <v>2277</v>
      </c>
    </row>
    <row r="2567" spans="1:12" ht="12" customHeight="1" x14ac:dyDescent="0.3">
      <c r="A2567" s="307" t="s">
        <v>18536</v>
      </c>
      <c r="B2567" s="307"/>
      <c r="C2567" s="307"/>
      <c r="D2567" s="307" t="s">
        <v>8269</v>
      </c>
      <c r="E2567" s="307"/>
      <c r="F2567" s="307"/>
      <c r="G2567" s="91" t="s">
        <v>8269</v>
      </c>
      <c r="H2567" s="91" t="s">
        <v>18537</v>
      </c>
      <c r="I2567" s="91" t="s">
        <v>5360</v>
      </c>
      <c r="J2567" s="91" t="s">
        <v>18538</v>
      </c>
      <c r="K2567" s="91" t="s">
        <v>7209</v>
      </c>
      <c r="L2567" s="91" t="s">
        <v>7280</v>
      </c>
    </row>
    <row r="2568" spans="1:12" ht="12" customHeight="1" x14ac:dyDescent="0.3">
      <c r="A2568" s="307" t="s">
        <v>18539</v>
      </c>
      <c r="B2568" s="307"/>
      <c r="C2568" s="307"/>
      <c r="D2568" s="307" t="s">
        <v>5140</v>
      </c>
      <c r="E2568" s="307"/>
      <c r="F2568" s="307"/>
      <c r="G2568" s="91" t="s">
        <v>5140</v>
      </c>
      <c r="H2568" s="91" t="s">
        <v>18540</v>
      </c>
      <c r="I2568" s="91" t="s">
        <v>18541</v>
      </c>
      <c r="J2568" s="91" t="s">
        <v>11504</v>
      </c>
      <c r="K2568" s="91" t="s">
        <v>7204</v>
      </c>
      <c r="L2568" s="91" t="s">
        <v>18542</v>
      </c>
    </row>
    <row r="2569" spans="1:12" ht="12" customHeight="1" x14ac:dyDescent="0.3">
      <c r="A2569" s="307" t="s">
        <v>18543</v>
      </c>
      <c r="B2569" s="307"/>
      <c r="C2569" s="307"/>
      <c r="D2569" s="307" t="s">
        <v>8072</v>
      </c>
      <c r="E2569" s="307"/>
      <c r="F2569" s="307"/>
      <c r="G2569" s="91" t="s">
        <v>8072</v>
      </c>
      <c r="H2569" s="91" t="s">
        <v>8054</v>
      </c>
      <c r="I2569" s="91" t="s">
        <v>18544</v>
      </c>
      <c r="J2569" s="91" t="s">
        <v>17446</v>
      </c>
      <c r="K2569" s="91" t="s">
        <v>18545</v>
      </c>
      <c r="L2569" s="91" t="s">
        <v>18546</v>
      </c>
    </row>
    <row r="2570" spans="1:12" ht="12" customHeight="1" x14ac:dyDescent="0.3">
      <c r="A2570" s="307" t="s">
        <v>18547</v>
      </c>
      <c r="B2570" s="307"/>
      <c r="C2570" s="307"/>
      <c r="D2570" s="307" t="s">
        <v>1844</v>
      </c>
      <c r="E2570" s="307"/>
      <c r="F2570" s="307"/>
      <c r="G2570" s="91" t="s">
        <v>18548</v>
      </c>
      <c r="H2570" s="91" t="s">
        <v>4177</v>
      </c>
      <c r="I2570" s="91" t="s">
        <v>18549</v>
      </c>
      <c r="J2570" s="91" t="s">
        <v>18550</v>
      </c>
      <c r="K2570" s="91" t="s">
        <v>18551</v>
      </c>
      <c r="L2570" s="91" t="s">
        <v>18552</v>
      </c>
    </row>
    <row r="2571" spans="1:12" ht="12" customHeight="1" x14ac:dyDescent="0.3">
      <c r="A2571" s="307" t="s">
        <v>18553</v>
      </c>
      <c r="B2571" s="307"/>
      <c r="C2571" s="307"/>
      <c r="D2571" s="307" t="s">
        <v>18554</v>
      </c>
      <c r="E2571" s="307"/>
      <c r="F2571" s="307"/>
      <c r="G2571" s="91" t="s">
        <v>18554</v>
      </c>
      <c r="H2571" s="91" t="s">
        <v>18555</v>
      </c>
      <c r="I2571" s="91" t="s">
        <v>18556</v>
      </c>
      <c r="J2571" s="91" t="s">
        <v>18557</v>
      </c>
      <c r="K2571" s="91" t="s">
        <v>18558</v>
      </c>
      <c r="L2571" s="91" t="s">
        <v>8788</v>
      </c>
    </row>
    <row r="2572" spans="1:12" ht="12" customHeight="1" x14ac:dyDescent="0.3">
      <c r="A2572" s="307" t="s">
        <v>18559</v>
      </c>
      <c r="B2572" s="307"/>
      <c r="C2572" s="307"/>
      <c r="D2572" s="307" t="s">
        <v>18560</v>
      </c>
      <c r="E2572" s="307"/>
      <c r="F2572" s="307"/>
      <c r="G2572" s="91" t="s">
        <v>18561</v>
      </c>
      <c r="H2572" s="91" t="s">
        <v>18562</v>
      </c>
      <c r="I2572" s="91" t="s">
        <v>18563</v>
      </c>
      <c r="J2572" s="91" t="s">
        <v>18564</v>
      </c>
      <c r="K2572" s="91" t="s">
        <v>18565</v>
      </c>
      <c r="L2572" s="91" t="s">
        <v>18566</v>
      </c>
    </row>
    <row r="2573" spans="1:12" ht="12" customHeight="1" x14ac:dyDescent="0.3">
      <c r="A2573" s="307" t="s">
        <v>18567</v>
      </c>
      <c r="B2573" s="307"/>
      <c r="C2573" s="307"/>
      <c r="D2573" s="307" t="s">
        <v>18568</v>
      </c>
      <c r="E2573" s="307"/>
      <c r="F2573" s="307"/>
      <c r="G2573" s="91" t="s">
        <v>18568</v>
      </c>
      <c r="H2573" s="91" t="s">
        <v>18569</v>
      </c>
      <c r="I2573" s="91" t="s">
        <v>18570</v>
      </c>
      <c r="J2573" s="91" t="s">
        <v>17610</v>
      </c>
      <c r="K2573" s="91" t="s">
        <v>7927</v>
      </c>
      <c r="L2573" s="91" t="s">
        <v>17446</v>
      </c>
    </row>
    <row r="2574" spans="1:12" ht="12" customHeight="1" x14ac:dyDescent="0.3">
      <c r="A2574" s="307" t="s">
        <v>18571</v>
      </c>
      <c r="B2574" s="307"/>
      <c r="C2574" s="307"/>
      <c r="D2574" s="307" t="s">
        <v>18572</v>
      </c>
      <c r="E2574" s="307"/>
      <c r="F2574" s="307"/>
      <c r="G2574" s="91" t="s">
        <v>18572</v>
      </c>
      <c r="H2574" s="91" t="s">
        <v>18573</v>
      </c>
      <c r="I2574" s="91" t="s">
        <v>18574</v>
      </c>
      <c r="J2574" s="91" t="s">
        <v>7320</v>
      </c>
      <c r="K2574" s="91" t="s">
        <v>10612</v>
      </c>
      <c r="L2574" s="91" t="s">
        <v>17187</v>
      </c>
    </row>
    <row r="2575" spans="1:12" ht="12" customHeight="1" x14ac:dyDescent="0.3">
      <c r="A2575" s="307" t="s">
        <v>18575</v>
      </c>
      <c r="B2575" s="307"/>
      <c r="C2575" s="307"/>
      <c r="D2575" s="307" t="s">
        <v>18576</v>
      </c>
      <c r="E2575" s="307"/>
      <c r="F2575" s="307"/>
      <c r="G2575" s="91" t="s">
        <v>18577</v>
      </c>
      <c r="H2575" s="91" t="s">
        <v>18578</v>
      </c>
      <c r="I2575" s="91" t="s">
        <v>18579</v>
      </c>
      <c r="J2575" s="91" t="s">
        <v>18580</v>
      </c>
      <c r="K2575" s="91" t="s">
        <v>18581</v>
      </c>
      <c r="L2575" s="91" t="s">
        <v>18582</v>
      </c>
    </row>
    <row r="2576" spans="1:12" ht="12" customHeight="1" x14ac:dyDescent="0.3">
      <c r="A2576" s="307" t="s">
        <v>18583</v>
      </c>
      <c r="B2576" s="307"/>
      <c r="C2576" s="307"/>
      <c r="D2576" s="307" t="s">
        <v>18584</v>
      </c>
      <c r="E2576" s="307"/>
      <c r="F2576" s="307"/>
      <c r="G2576" s="91" t="s">
        <v>18584</v>
      </c>
      <c r="H2576" s="91" t="s">
        <v>1936</v>
      </c>
      <c r="I2576" s="91" t="s">
        <v>18585</v>
      </c>
      <c r="J2576" s="91" t="s">
        <v>15984</v>
      </c>
      <c r="K2576" s="91" t="s">
        <v>18586</v>
      </c>
      <c r="L2576" s="91" t="s">
        <v>9077</v>
      </c>
    </row>
    <row r="2577" spans="1:12" ht="12" customHeight="1" x14ac:dyDescent="0.3">
      <c r="A2577" s="307" t="s">
        <v>18587</v>
      </c>
      <c r="B2577" s="307"/>
      <c r="C2577" s="307"/>
      <c r="D2577" s="307" t="s">
        <v>18588</v>
      </c>
      <c r="E2577" s="307"/>
      <c r="F2577" s="307"/>
      <c r="G2577" s="91" t="s">
        <v>18588</v>
      </c>
      <c r="H2577" s="91" t="s">
        <v>4504</v>
      </c>
      <c r="I2577" s="91" t="s">
        <v>18589</v>
      </c>
      <c r="J2577" s="91" t="s">
        <v>18590</v>
      </c>
      <c r="K2577" s="91" t="s">
        <v>7905</v>
      </c>
      <c r="L2577" s="91" t="s">
        <v>17409</v>
      </c>
    </row>
    <row r="2578" spans="1:12" ht="12" customHeight="1" x14ac:dyDescent="0.3">
      <c r="A2578" s="307" t="s">
        <v>18591</v>
      </c>
      <c r="B2578" s="307"/>
      <c r="C2578" s="307"/>
      <c r="D2578" s="307" t="s">
        <v>18592</v>
      </c>
      <c r="E2578" s="307"/>
      <c r="F2578" s="307"/>
      <c r="G2578" s="91" t="s">
        <v>18592</v>
      </c>
      <c r="H2578" s="91" t="s">
        <v>18593</v>
      </c>
      <c r="I2578" s="91" t="s">
        <v>18594</v>
      </c>
      <c r="J2578" s="91" t="s">
        <v>18595</v>
      </c>
      <c r="K2578" s="91" t="s">
        <v>18596</v>
      </c>
      <c r="L2578" s="91" t="s">
        <v>18597</v>
      </c>
    </row>
    <row r="2579" spans="1:12" ht="12" customHeight="1" x14ac:dyDescent="0.3">
      <c r="A2579" s="307" t="s">
        <v>18598</v>
      </c>
      <c r="B2579" s="307"/>
      <c r="C2579" s="307"/>
      <c r="D2579" s="307" t="s">
        <v>10044</v>
      </c>
      <c r="E2579" s="307"/>
      <c r="F2579" s="307"/>
      <c r="G2579" s="91" t="s">
        <v>10044</v>
      </c>
      <c r="H2579" s="91" t="s">
        <v>18599</v>
      </c>
      <c r="I2579" s="91" t="s">
        <v>18600</v>
      </c>
      <c r="J2579" s="91" t="s">
        <v>3988</v>
      </c>
      <c r="K2579" s="91" t="s">
        <v>18601</v>
      </c>
      <c r="L2579" s="91" t="s">
        <v>18602</v>
      </c>
    </row>
    <row r="2580" spans="1:12" ht="12" customHeight="1" x14ac:dyDescent="0.3">
      <c r="A2580" s="307" t="s">
        <v>18603</v>
      </c>
      <c r="B2580" s="307"/>
      <c r="C2580" s="307"/>
      <c r="D2580" s="307" t="s">
        <v>18604</v>
      </c>
      <c r="E2580" s="307"/>
      <c r="F2580" s="307"/>
      <c r="G2580" s="91" t="s">
        <v>18604</v>
      </c>
      <c r="H2580" s="91" t="s">
        <v>18605</v>
      </c>
      <c r="I2580" s="91" t="s">
        <v>18606</v>
      </c>
      <c r="J2580" s="91" t="s">
        <v>18607</v>
      </c>
      <c r="K2580" s="91" t="s">
        <v>18608</v>
      </c>
      <c r="L2580" s="91" t="s">
        <v>18609</v>
      </c>
    </row>
    <row r="2581" spans="1:12" ht="12" customHeight="1" x14ac:dyDescent="0.3">
      <c r="A2581" s="307" t="s">
        <v>18610</v>
      </c>
      <c r="B2581" s="307"/>
      <c r="C2581" s="307"/>
      <c r="D2581" s="307" t="s">
        <v>18611</v>
      </c>
      <c r="E2581" s="307"/>
      <c r="F2581" s="307"/>
      <c r="G2581" s="91" t="s">
        <v>18611</v>
      </c>
      <c r="H2581" s="91" t="s">
        <v>3471</v>
      </c>
      <c r="I2581" s="91" t="s">
        <v>3473</v>
      </c>
      <c r="J2581" s="91" t="s">
        <v>18612</v>
      </c>
      <c r="K2581" s="91" t="s">
        <v>8927</v>
      </c>
      <c r="L2581" s="91" t="s">
        <v>18613</v>
      </c>
    </row>
    <row r="2582" spans="1:12" ht="12" customHeight="1" x14ac:dyDescent="0.3">
      <c r="A2582" s="307" t="s">
        <v>18614</v>
      </c>
      <c r="B2582" s="307"/>
      <c r="C2582" s="307"/>
      <c r="D2582" s="307" t="s">
        <v>11983</v>
      </c>
      <c r="E2582" s="307"/>
      <c r="F2582" s="307"/>
      <c r="G2582" s="91" t="s">
        <v>11983</v>
      </c>
      <c r="H2582" s="91" t="s">
        <v>15975</v>
      </c>
      <c r="I2582" s="91" t="s">
        <v>18615</v>
      </c>
      <c r="J2582" s="91" t="s">
        <v>18616</v>
      </c>
      <c r="K2582" s="91" t="s">
        <v>18617</v>
      </c>
      <c r="L2582" s="91" t="s">
        <v>13168</v>
      </c>
    </row>
    <row r="2583" spans="1:12" ht="12" customHeight="1" x14ac:dyDescent="0.3">
      <c r="A2583" s="307" t="s">
        <v>18618</v>
      </c>
      <c r="B2583" s="307"/>
      <c r="C2583" s="307"/>
      <c r="D2583" s="307" t="s">
        <v>18619</v>
      </c>
      <c r="E2583" s="307"/>
      <c r="F2583" s="307"/>
      <c r="G2583" s="91" t="s">
        <v>18619</v>
      </c>
      <c r="H2583" s="91" t="s">
        <v>18620</v>
      </c>
      <c r="I2583" s="91" t="s">
        <v>18621</v>
      </c>
      <c r="J2583" s="91" t="s">
        <v>18622</v>
      </c>
      <c r="K2583" s="91" t="s">
        <v>18623</v>
      </c>
      <c r="L2583" s="91" t="s">
        <v>18624</v>
      </c>
    </row>
    <row r="2584" spans="1:12" ht="12" customHeight="1" x14ac:dyDescent="0.3">
      <c r="A2584" s="307" t="s">
        <v>18625</v>
      </c>
      <c r="B2584" s="307"/>
      <c r="C2584" s="307"/>
      <c r="D2584" s="307" t="s">
        <v>2028</v>
      </c>
      <c r="E2584" s="307"/>
      <c r="F2584" s="307"/>
      <c r="G2584" s="91" t="s">
        <v>2028</v>
      </c>
      <c r="H2584" s="91" t="s">
        <v>18626</v>
      </c>
      <c r="I2584" s="91" t="s">
        <v>12467</v>
      </c>
      <c r="J2584" s="91" t="s">
        <v>18627</v>
      </c>
      <c r="K2584" s="91" t="s">
        <v>8971</v>
      </c>
      <c r="L2584" s="91" t="s">
        <v>18628</v>
      </c>
    </row>
    <row r="2585" spans="1:12" ht="12" customHeight="1" x14ac:dyDescent="0.3">
      <c r="A2585" s="307" t="s">
        <v>18629</v>
      </c>
      <c r="B2585" s="307"/>
      <c r="C2585" s="307"/>
      <c r="D2585" s="307" t="s">
        <v>18630</v>
      </c>
      <c r="E2585" s="307"/>
      <c r="F2585" s="307"/>
      <c r="G2585" s="91" t="s">
        <v>18630</v>
      </c>
      <c r="H2585" s="91" t="s">
        <v>18631</v>
      </c>
      <c r="I2585" s="91" t="s">
        <v>18632</v>
      </c>
      <c r="J2585" s="91" t="s">
        <v>18633</v>
      </c>
      <c r="K2585" s="91" t="s">
        <v>8267</v>
      </c>
      <c r="L2585" s="91" t="s">
        <v>8902</v>
      </c>
    </row>
    <row r="2586" spans="1:12" ht="12" customHeight="1" x14ac:dyDescent="0.3">
      <c r="A2586" s="307" t="s">
        <v>18634</v>
      </c>
      <c r="B2586" s="307"/>
      <c r="C2586" s="307"/>
      <c r="D2586" s="307" t="s">
        <v>18635</v>
      </c>
      <c r="E2586" s="307"/>
      <c r="F2586" s="307"/>
      <c r="G2586" s="91" t="s">
        <v>18636</v>
      </c>
      <c r="H2586" s="91" t="s">
        <v>18637</v>
      </c>
      <c r="I2586" s="91" t="s">
        <v>18638</v>
      </c>
      <c r="J2586" s="91" t="s">
        <v>18639</v>
      </c>
      <c r="K2586" s="91" t="s">
        <v>18640</v>
      </c>
      <c r="L2586" s="91" t="s">
        <v>18641</v>
      </c>
    </row>
    <row r="2587" spans="1:12" ht="12" customHeight="1" x14ac:dyDescent="0.3">
      <c r="A2587" s="307" t="s">
        <v>18642</v>
      </c>
      <c r="B2587" s="307"/>
      <c r="C2587" s="307"/>
      <c r="D2587" s="307" t="s">
        <v>18643</v>
      </c>
      <c r="E2587" s="307"/>
      <c r="F2587" s="307"/>
      <c r="G2587" s="91" t="s">
        <v>18643</v>
      </c>
      <c r="H2587" s="91" t="s">
        <v>18644</v>
      </c>
      <c r="I2587" s="91" t="s">
        <v>18645</v>
      </c>
      <c r="J2587" s="91" t="s">
        <v>18646</v>
      </c>
      <c r="K2587" s="91" t="s">
        <v>18647</v>
      </c>
      <c r="L2587" s="91" t="s">
        <v>18648</v>
      </c>
    </row>
    <row r="2588" spans="1:12" ht="12" customHeight="1" x14ac:dyDescent="0.3">
      <c r="A2588" s="307" t="s">
        <v>18649</v>
      </c>
      <c r="B2588" s="307"/>
      <c r="C2588" s="307"/>
      <c r="D2588" s="307" t="s">
        <v>18650</v>
      </c>
      <c r="E2588" s="307"/>
      <c r="F2588" s="307"/>
      <c r="G2588" s="91" t="s">
        <v>18650</v>
      </c>
      <c r="H2588" s="91" t="s">
        <v>18651</v>
      </c>
      <c r="I2588" s="91" t="s">
        <v>18652</v>
      </c>
      <c r="J2588" s="91" t="s">
        <v>18653</v>
      </c>
      <c r="K2588" s="91" t="s">
        <v>11190</v>
      </c>
      <c r="L2588" s="91" t="s">
        <v>18654</v>
      </c>
    </row>
    <row r="2589" spans="1:12" ht="12" customHeight="1" x14ac:dyDescent="0.3">
      <c r="A2589" s="307" t="s">
        <v>18655</v>
      </c>
      <c r="B2589" s="307"/>
      <c r="C2589" s="307"/>
      <c r="D2589" s="307" t="s">
        <v>12615</v>
      </c>
      <c r="E2589" s="307"/>
      <c r="F2589" s="307"/>
      <c r="G2589" s="91" t="s">
        <v>12615</v>
      </c>
      <c r="H2589" s="91" t="s">
        <v>18656</v>
      </c>
      <c r="I2589" s="91" t="s">
        <v>6213</v>
      </c>
      <c r="J2589" s="91" t="s">
        <v>5533</v>
      </c>
      <c r="K2589" s="91" t="s">
        <v>18657</v>
      </c>
      <c r="L2589" s="91" t="s">
        <v>18658</v>
      </c>
    </row>
    <row r="2590" spans="1:12" ht="12" customHeight="1" x14ac:dyDescent="0.3">
      <c r="A2590" s="307" t="s">
        <v>18659</v>
      </c>
      <c r="B2590" s="307"/>
      <c r="C2590" s="307"/>
      <c r="D2590" s="307" t="s">
        <v>18660</v>
      </c>
      <c r="E2590" s="307"/>
      <c r="F2590" s="307"/>
      <c r="G2590" s="91" t="s">
        <v>18661</v>
      </c>
      <c r="H2590" s="91" t="s">
        <v>18662</v>
      </c>
      <c r="I2590" s="91" t="s">
        <v>18663</v>
      </c>
      <c r="J2590" s="91" t="s">
        <v>18664</v>
      </c>
      <c r="K2590" s="91" t="s">
        <v>18665</v>
      </c>
      <c r="L2590" s="91" t="s">
        <v>18666</v>
      </c>
    </row>
    <row r="2591" spans="1:12" ht="12" customHeight="1" x14ac:dyDescent="0.3">
      <c r="A2591" s="307" t="s">
        <v>18667</v>
      </c>
      <c r="B2591" s="307"/>
      <c r="C2591" s="307"/>
      <c r="D2591" s="307" t="s">
        <v>18668</v>
      </c>
      <c r="E2591" s="307"/>
      <c r="F2591" s="307"/>
      <c r="G2591" s="91" t="s">
        <v>18668</v>
      </c>
      <c r="H2591" s="91" t="s">
        <v>18669</v>
      </c>
      <c r="I2591" s="91" t="s">
        <v>1391</v>
      </c>
      <c r="J2591" s="91" t="s">
        <v>18670</v>
      </c>
      <c r="K2591" s="91" t="s">
        <v>7189</v>
      </c>
      <c r="L2591" s="91" t="s">
        <v>18671</v>
      </c>
    </row>
    <row r="2592" spans="1:12" ht="12" customHeight="1" x14ac:dyDescent="0.3">
      <c r="A2592" s="307" t="s">
        <v>18672</v>
      </c>
      <c r="B2592" s="307"/>
      <c r="C2592" s="307"/>
      <c r="D2592" s="307" t="s">
        <v>18673</v>
      </c>
      <c r="E2592" s="307"/>
      <c r="F2592" s="307"/>
      <c r="G2592" s="91" t="s">
        <v>18673</v>
      </c>
      <c r="H2592" s="91" t="s">
        <v>17569</v>
      </c>
      <c r="I2592" s="91" t="s">
        <v>18674</v>
      </c>
      <c r="J2592" s="91" t="s">
        <v>17627</v>
      </c>
      <c r="K2592" s="91" t="s">
        <v>8971</v>
      </c>
      <c r="L2592" s="91" t="s">
        <v>18675</v>
      </c>
    </row>
    <row r="2593" spans="1:12" ht="12" customHeight="1" x14ac:dyDescent="0.3">
      <c r="A2593" s="307" t="s">
        <v>18676</v>
      </c>
      <c r="B2593" s="307"/>
      <c r="C2593" s="307"/>
      <c r="D2593" s="307" t="s">
        <v>18677</v>
      </c>
      <c r="E2593" s="307"/>
      <c r="F2593" s="307"/>
      <c r="G2593" s="91" t="s">
        <v>18677</v>
      </c>
      <c r="H2593" s="91" t="s">
        <v>18678</v>
      </c>
      <c r="I2593" s="91" t="s">
        <v>13282</v>
      </c>
      <c r="J2593" s="91" t="s">
        <v>18679</v>
      </c>
      <c r="K2593" s="91" t="s">
        <v>12763</v>
      </c>
      <c r="L2593" s="91" t="s">
        <v>18680</v>
      </c>
    </row>
    <row r="2594" spans="1:12" ht="12" customHeight="1" x14ac:dyDescent="0.3">
      <c r="A2594" s="307" t="s">
        <v>18681</v>
      </c>
      <c r="B2594" s="307"/>
      <c r="C2594" s="307"/>
      <c r="D2594" s="307" t="s">
        <v>18682</v>
      </c>
      <c r="E2594" s="307"/>
      <c r="F2594" s="307"/>
      <c r="G2594" s="91" t="s">
        <v>18683</v>
      </c>
      <c r="H2594" s="91" t="s">
        <v>18684</v>
      </c>
      <c r="I2594" s="91" t="s">
        <v>3158</v>
      </c>
      <c r="J2594" s="91" t="s">
        <v>13538</v>
      </c>
      <c r="K2594" s="91" t="s">
        <v>12581</v>
      </c>
      <c r="L2594" s="91" t="s">
        <v>14970</v>
      </c>
    </row>
    <row r="2595" spans="1:12" ht="12" customHeight="1" x14ac:dyDescent="0.3">
      <c r="A2595" s="307" t="s">
        <v>18685</v>
      </c>
      <c r="B2595" s="307"/>
      <c r="C2595" s="307"/>
      <c r="D2595" s="307" t="s">
        <v>18686</v>
      </c>
      <c r="E2595" s="307"/>
      <c r="F2595" s="307"/>
      <c r="G2595" s="91" t="s">
        <v>18686</v>
      </c>
      <c r="H2595" s="91" t="s">
        <v>17809</v>
      </c>
      <c r="I2595" s="91" t="s">
        <v>18687</v>
      </c>
      <c r="J2595" s="91" t="s">
        <v>18688</v>
      </c>
      <c r="K2595" s="91" t="s">
        <v>18689</v>
      </c>
      <c r="L2595" s="91" t="s">
        <v>18690</v>
      </c>
    </row>
    <row r="2596" spans="1:12" ht="12" customHeight="1" x14ac:dyDescent="0.3">
      <c r="A2596" s="307" t="s">
        <v>18691</v>
      </c>
      <c r="B2596" s="307"/>
      <c r="C2596" s="307"/>
      <c r="D2596" s="307" t="s">
        <v>18692</v>
      </c>
      <c r="E2596" s="307"/>
      <c r="F2596" s="307"/>
      <c r="G2596" s="91" t="s">
        <v>18692</v>
      </c>
      <c r="H2596" s="91" t="s">
        <v>18693</v>
      </c>
      <c r="I2596" s="91" t="s">
        <v>18694</v>
      </c>
      <c r="J2596" s="91" t="s">
        <v>4191</v>
      </c>
      <c r="K2596" s="91" t="s">
        <v>12063</v>
      </c>
      <c r="L2596" s="91" t="s">
        <v>18695</v>
      </c>
    </row>
    <row r="2597" spans="1:12" ht="12" customHeight="1" x14ac:dyDescent="0.3">
      <c r="A2597" s="307" t="s">
        <v>18696</v>
      </c>
      <c r="B2597" s="307"/>
      <c r="C2597" s="307"/>
      <c r="D2597" s="307" t="s">
        <v>18697</v>
      </c>
      <c r="E2597" s="307"/>
      <c r="F2597" s="307"/>
      <c r="G2597" s="91" t="s">
        <v>18698</v>
      </c>
      <c r="H2597" s="91" t="s">
        <v>18699</v>
      </c>
      <c r="I2597" s="91" t="s">
        <v>18700</v>
      </c>
      <c r="J2597" s="91" t="s">
        <v>18701</v>
      </c>
      <c r="K2597" s="91" t="s">
        <v>18702</v>
      </c>
      <c r="L2597" s="91" t="s">
        <v>18703</v>
      </c>
    </row>
    <row r="2598" spans="1:12" ht="12" customHeight="1" x14ac:dyDescent="0.3">
      <c r="A2598" s="307" t="s">
        <v>18704</v>
      </c>
      <c r="B2598" s="307"/>
      <c r="C2598" s="307"/>
      <c r="D2598" s="307" t="s">
        <v>18705</v>
      </c>
      <c r="E2598" s="307"/>
      <c r="F2598" s="307"/>
      <c r="G2598" s="91" t="s">
        <v>18705</v>
      </c>
      <c r="H2598" s="91" t="s">
        <v>12853</v>
      </c>
      <c r="I2598" s="91" t="s">
        <v>13569</v>
      </c>
      <c r="J2598" s="91" t="s">
        <v>14926</v>
      </c>
      <c r="K2598" s="91" t="s">
        <v>18706</v>
      </c>
      <c r="L2598" s="91" t="s">
        <v>18706</v>
      </c>
    </row>
    <row r="2599" spans="1:12" ht="12" customHeight="1" x14ac:dyDescent="0.3">
      <c r="A2599" s="307" t="s">
        <v>18707</v>
      </c>
      <c r="B2599" s="307"/>
      <c r="C2599" s="307"/>
      <c r="D2599" s="307" t="s">
        <v>18708</v>
      </c>
      <c r="E2599" s="307"/>
      <c r="F2599" s="307"/>
      <c r="G2599" s="91" t="s">
        <v>18708</v>
      </c>
      <c r="H2599" s="91" t="s">
        <v>18709</v>
      </c>
      <c r="I2599" s="91" t="s">
        <v>18710</v>
      </c>
      <c r="J2599" s="91" t="s">
        <v>18711</v>
      </c>
      <c r="K2599" s="91" t="s">
        <v>18712</v>
      </c>
      <c r="L2599" s="91" t="s">
        <v>18713</v>
      </c>
    </row>
    <row r="2600" spans="1:12" ht="12" customHeight="1" x14ac:dyDescent="0.3">
      <c r="A2600" s="307" t="s">
        <v>18714</v>
      </c>
      <c r="B2600" s="307"/>
      <c r="C2600" s="307"/>
      <c r="D2600" s="307" t="s">
        <v>18715</v>
      </c>
      <c r="E2600" s="307"/>
      <c r="F2600" s="307"/>
      <c r="G2600" s="91" t="s">
        <v>18715</v>
      </c>
      <c r="H2600" s="91" t="s">
        <v>18716</v>
      </c>
      <c r="I2600" s="91" t="s">
        <v>18717</v>
      </c>
      <c r="J2600" s="91" t="s">
        <v>18718</v>
      </c>
      <c r="K2600" s="91" t="s">
        <v>18719</v>
      </c>
      <c r="L2600" s="91" t="s">
        <v>18720</v>
      </c>
    </row>
    <row r="2601" spans="1:12" ht="12" customHeight="1" x14ac:dyDescent="0.3">
      <c r="A2601" s="307" t="s">
        <v>18721</v>
      </c>
      <c r="B2601" s="307"/>
      <c r="C2601" s="307"/>
      <c r="D2601" s="307" t="s">
        <v>18722</v>
      </c>
      <c r="E2601" s="307"/>
      <c r="F2601" s="307"/>
      <c r="G2601" s="91" t="s">
        <v>18722</v>
      </c>
      <c r="H2601" s="91" t="s">
        <v>18723</v>
      </c>
      <c r="I2601" s="91" t="s">
        <v>18724</v>
      </c>
      <c r="J2601" s="91" t="s">
        <v>18725</v>
      </c>
      <c r="K2601" s="91" t="s">
        <v>18726</v>
      </c>
      <c r="L2601" s="91" t="s">
        <v>18727</v>
      </c>
    </row>
    <row r="2602" spans="1:12" ht="12" customHeight="1" x14ac:dyDescent="0.3">
      <c r="A2602" s="307" t="s">
        <v>18728</v>
      </c>
      <c r="B2602" s="307"/>
      <c r="C2602" s="307"/>
      <c r="D2602" s="307" t="s">
        <v>2285</v>
      </c>
      <c r="E2602" s="307"/>
      <c r="F2602" s="307"/>
      <c r="G2602" s="91" t="s">
        <v>2285</v>
      </c>
      <c r="H2602" s="91" t="s">
        <v>18729</v>
      </c>
      <c r="I2602" s="91" t="s">
        <v>18415</v>
      </c>
      <c r="J2602" s="91" t="s">
        <v>18730</v>
      </c>
      <c r="K2602" s="91" t="s">
        <v>18731</v>
      </c>
      <c r="L2602" s="91" t="s">
        <v>18732</v>
      </c>
    </row>
    <row r="2603" spans="1:12" ht="12" customHeight="1" x14ac:dyDescent="0.3">
      <c r="A2603" s="307" t="s">
        <v>18733</v>
      </c>
      <c r="B2603" s="307"/>
      <c r="C2603" s="307"/>
      <c r="D2603" s="307" t="s">
        <v>18734</v>
      </c>
      <c r="E2603" s="307"/>
      <c r="F2603" s="307"/>
      <c r="G2603" s="91" t="s">
        <v>18734</v>
      </c>
      <c r="H2603" s="91" t="s">
        <v>18735</v>
      </c>
      <c r="I2603" s="91" t="s">
        <v>18736</v>
      </c>
      <c r="J2603" s="91" t="s">
        <v>18737</v>
      </c>
      <c r="K2603" s="91" t="s">
        <v>18738</v>
      </c>
      <c r="L2603" s="91" t="s">
        <v>18739</v>
      </c>
    </row>
    <row r="2604" spans="1:12" ht="12" customHeight="1" x14ac:dyDescent="0.3">
      <c r="A2604" s="307" t="s">
        <v>18740</v>
      </c>
      <c r="B2604" s="307"/>
      <c r="C2604" s="307"/>
      <c r="D2604" s="307" t="s">
        <v>10254</v>
      </c>
      <c r="E2604" s="307"/>
      <c r="F2604" s="307"/>
      <c r="G2604" s="91" t="s">
        <v>10254</v>
      </c>
      <c r="H2604" s="91" t="s">
        <v>18741</v>
      </c>
      <c r="I2604" s="91" t="s">
        <v>18742</v>
      </c>
      <c r="J2604" s="91" t="s">
        <v>18743</v>
      </c>
      <c r="K2604" s="91" t="s">
        <v>18744</v>
      </c>
      <c r="L2604" s="91" t="s">
        <v>18745</v>
      </c>
    </row>
    <row r="2605" spans="1:12" ht="12" customHeight="1" x14ac:dyDescent="0.3">
      <c r="A2605" s="307" t="s">
        <v>18746</v>
      </c>
      <c r="B2605" s="307"/>
      <c r="C2605" s="307"/>
      <c r="D2605" s="307" t="s">
        <v>14961</v>
      </c>
      <c r="E2605" s="307"/>
      <c r="F2605" s="307"/>
      <c r="G2605" s="91" t="s">
        <v>14961</v>
      </c>
      <c r="H2605" s="91" t="s">
        <v>14946</v>
      </c>
      <c r="I2605" s="91" t="s">
        <v>14946</v>
      </c>
      <c r="J2605" s="91" t="s">
        <v>15977</v>
      </c>
      <c r="K2605" s="91" t="s">
        <v>5526</v>
      </c>
      <c r="L2605" s="91" t="s">
        <v>5321</v>
      </c>
    </row>
    <row r="2606" spans="1:12" ht="12" customHeight="1" x14ac:dyDescent="0.3">
      <c r="A2606" s="307" t="s">
        <v>18747</v>
      </c>
      <c r="B2606" s="307"/>
      <c r="C2606" s="307"/>
      <c r="D2606" s="307" t="s">
        <v>7875</v>
      </c>
      <c r="E2606" s="307"/>
      <c r="F2606" s="307"/>
      <c r="G2606" s="91" t="s">
        <v>7875</v>
      </c>
      <c r="H2606" s="91" t="s">
        <v>7589</v>
      </c>
      <c r="I2606" s="91" t="s">
        <v>18748</v>
      </c>
      <c r="J2606" s="91" t="s">
        <v>18749</v>
      </c>
      <c r="K2606" s="91" t="s">
        <v>15961</v>
      </c>
      <c r="L2606" s="91" t="s">
        <v>18750</v>
      </c>
    </row>
    <row r="2607" spans="1:12" ht="12" customHeight="1" x14ac:dyDescent="0.3">
      <c r="A2607" s="307" t="s">
        <v>18751</v>
      </c>
      <c r="B2607" s="307"/>
      <c r="C2607" s="307"/>
      <c r="D2607" s="307" t="s">
        <v>18752</v>
      </c>
      <c r="E2607" s="307"/>
      <c r="F2607" s="307"/>
      <c r="G2607" s="91" t="s">
        <v>18752</v>
      </c>
      <c r="H2607" s="91" t="s">
        <v>18753</v>
      </c>
      <c r="I2607" s="91" t="s">
        <v>18754</v>
      </c>
      <c r="J2607" s="91" t="s">
        <v>18755</v>
      </c>
      <c r="K2607" s="91" t="s">
        <v>15121</v>
      </c>
      <c r="L2607" s="91" t="s">
        <v>18756</v>
      </c>
    </row>
    <row r="2608" spans="1:12" ht="12" customHeight="1" x14ac:dyDescent="0.3">
      <c r="A2608" s="307" t="s">
        <v>18757</v>
      </c>
      <c r="B2608" s="307"/>
      <c r="C2608" s="307"/>
      <c r="D2608" s="307" t="s">
        <v>18758</v>
      </c>
      <c r="E2608" s="307"/>
      <c r="F2608" s="307"/>
      <c r="G2608" s="91" t="s">
        <v>18759</v>
      </c>
      <c r="H2608" s="91" t="s">
        <v>18760</v>
      </c>
      <c r="I2608" s="91" t="s">
        <v>18761</v>
      </c>
      <c r="J2608" s="91" t="s">
        <v>18762</v>
      </c>
      <c r="K2608" s="91" t="s">
        <v>18763</v>
      </c>
      <c r="L2608" s="91" t="s">
        <v>18764</v>
      </c>
    </row>
    <row r="2609" spans="1:12" ht="12" customHeight="1" x14ac:dyDescent="0.3">
      <c r="A2609" s="307" t="s">
        <v>18765</v>
      </c>
      <c r="B2609" s="307"/>
      <c r="C2609" s="307"/>
      <c r="D2609" s="307" t="s">
        <v>1382</v>
      </c>
      <c r="E2609" s="307"/>
      <c r="F2609" s="307"/>
      <c r="G2609" s="91" t="s">
        <v>1382</v>
      </c>
      <c r="H2609" s="91" t="s">
        <v>6411</v>
      </c>
      <c r="I2609" s="91" t="s">
        <v>18766</v>
      </c>
      <c r="J2609" s="91" t="s">
        <v>18767</v>
      </c>
      <c r="K2609" s="91" t="s">
        <v>18768</v>
      </c>
      <c r="L2609" s="91" t="s">
        <v>18769</v>
      </c>
    </row>
    <row r="2610" spans="1:12" ht="12" customHeight="1" x14ac:dyDescent="0.3">
      <c r="A2610" s="307" t="s">
        <v>18770</v>
      </c>
      <c r="B2610" s="307"/>
      <c r="C2610" s="307"/>
      <c r="D2610" s="307" t="s">
        <v>18771</v>
      </c>
      <c r="E2610" s="307"/>
      <c r="F2610" s="307"/>
      <c r="G2610" s="91" t="s">
        <v>5732</v>
      </c>
      <c r="H2610" s="91" t="s">
        <v>18772</v>
      </c>
      <c r="I2610" s="91" t="s">
        <v>18773</v>
      </c>
      <c r="J2610" s="91" t="s">
        <v>18774</v>
      </c>
      <c r="K2610" s="91" t="s">
        <v>18775</v>
      </c>
      <c r="L2610" s="91" t="s">
        <v>18776</v>
      </c>
    </row>
    <row r="2611" spans="1:12" ht="12" customHeight="1" x14ac:dyDescent="0.3">
      <c r="A2611" s="307" t="s">
        <v>18777</v>
      </c>
      <c r="B2611" s="307"/>
      <c r="C2611" s="307"/>
      <c r="D2611" s="307" t="s">
        <v>18778</v>
      </c>
      <c r="E2611" s="307"/>
      <c r="F2611" s="307"/>
      <c r="G2611" s="91" t="s">
        <v>18778</v>
      </c>
      <c r="H2611" s="91" t="s">
        <v>18779</v>
      </c>
      <c r="I2611" s="91" t="s">
        <v>16882</v>
      </c>
      <c r="J2611" s="91" t="s">
        <v>18780</v>
      </c>
      <c r="K2611" s="91" t="s">
        <v>18781</v>
      </c>
      <c r="L2611" s="91" t="s">
        <v>5849</v>
      </c>
    </row>
    <row r="2612" spans="1:12" ht="12" customHeight="1" x14ac:dyDescent="0.3">
      <c r="A2612" s="307" t="s">
        <v>18782</v>
      </c>
      <c r="B2612" s="307"/>
      <c r="C2612" s="307"/>
      <c r="D2612" s="307" t="s">
        <v>7544</v>
      </c>
      <c r="E2612" s="307"/>
      <c r="F2612" s="307"/>
      <c r="G2612" s="91" t="s">
        <v>7544</v>
      </c>
      <c r="H2612" s="91" t="s">
        <v>7157</v>
      </c>
      <c r="I2612" s="91" t="s">
        <v>18783</v>
      </c>
      <c r="J2612" s="91" t="s">
        <v>18784</v>
      </c>
      <c r="K2612" s="91" t="s">
        <v>18785</v>
      </c>
      <c r="L2612" s="91" t="s">
        <v>1664</v>
      </c>
    </row>
    <row r="2613" spans="1:12" ht="12" customHeight="1" x14ac:dyDescent="0.3">
      <c r="A2613" s="307" t="s">
        <v>18786</v>
      </c>
      <c r="B2613" s="307"/>
      <c r="C2613" s="307"/>
      <c r="D2613" s="307" t="s">
        <v>18787</v>
      </c>
      <c r="E2613" s="307"/>
      <c r="F2613" s="307"/>
      <c r="G2613" s="91" t="s">
        <v>18788</v>
      </c>
      <c r="H2613" s="91" t="s">
        <v>18789</v>
      </c>
      <c r="I2613" s="91" t="s">
        <v>18790</v>
      </c>
      <c r="J2613" s="91" t="s">
        <v>18791</v>
      </c>
      <c r="K2613" s="91" t="s">
        <v>18792</v>
      </c>
      <c r="L2613" s="91" t="s">
        <v>18793</v>
      </c>
    </row>
    <row r="2614" spans="1:12" ht="12" customHeight="1" x14ac:dyDescent="0.3">
      <c r="A2614" s="307" t="s">
        <v>18794</v>
      </c>
      <c r="B2614" s="307"/>
      <c r="C2614" s="307"/>
      <c r="D2614" s="307" t="s">
        <v>18795</v>
      </c>
      <c r="E2614" s="307"/>
      <c r="F2614" s="307"/>
      <c r="G2614" s="91" t="s">
        <v>18795</v>
      </c>
      <c r="H2614" s="91" t="s">
        <v>18796</v>
      </c>
      <c r="I2614" s="91" t="s">
        <v>11005</v>
      </c>
      <c r="J2614" s="91" t="s">
        <v>16912</v>
      </c>
      <c r="K2614" s="91" t="s">
        <v>16911</v>
      </c>
      <c r="L2614" s="91" t="s">
        <v>18797</v>
      </c>
    </row>
    <row r="2615" spans="1:12" ht="12" customHeight="1" x14ac:dyDescent="0.3">
      <c r="A2615" s="307" t="s">
        <v>18798</v>
      </c>
      <c r="B2615" s="307"/>
      <c r="C2615" s="307"/>
      <c r="D2615" s="307" t="s">
        <v>18799</v>
      </c>
      <c r="E2615" s="307"/>
      <c r="F2615" s="307"/>
      <c r="G2615" s="91" t="s">
        <v>18799</v>
      </c>
      <c r="H2615" s="91" t="s">
        <v>18800</v>
      </c>
      <c r="I2615" s="91" t="s">
        <v>18801</v>
      </c>
      <c r="J2615" s="91" t="s">
        <v>18802</v>
      </c>
      <c r="K2615" s="91" t="s">
        <v>18803</v>
      </c>
      <c r="L2615" s="91" t="s">
        <v>5086</v>
      </c>
    </row>
    <row r="2616" spans="1:12" ht="12" customHeight="1" x14ac:dyDescent="0.3">
      <c r="A2616" s="307" t="s">
        <v>18804</v>
      </c>
      <c r="B2616" s="307"/>
      <c r="C2616" s="307"/>
      <c r="D2616" s="307" t="s">
        <v>18805</v>
      </c>
      <c r="E2616" s="307"/>
      <c r="F2616" s="307"/>
      <c r="G2616" s="91" t="s">
        <v>18805</v>
      </c>
      <c r="H2616" s="91" t="s">
        <v>18806</v>
      </c>
      <c r="I2616" s="91" t="s">
        <v>18807</v>
      </c>
      <c r="J2616" s="91" t="s">
        <v>7866</v>
      </c>
      <c r="K2616" s="91" t="s">
        <v>17496</v>
      </c>
      <c r="L2616" s="91" t="s">
        <v>18808</v>
      </c>
    </row>
    <row r="2617" spans="1:12" ht="12" customHeight="1" x14ac:dyDescent="0.3">
      <c r="A2617" s="307" t="s">
        <v>18809</v>
      </c>
      <c r="B2617" s="307"/>
      <c r="C2617" s="307"/>
      <c r="D2617" s="307" t="s">
        <v>18452</v>
      </c>
      <c r="E2617" s="307"/>
      <c r="F2617" s="307"/>
      <c r="G2617" s="91" t="s">
        <v>18452</v>
      </c>
      <c r="H2617" s="91" t="s">
        <v>18810</v>
      </c>
      <c r="I2617" s="91" t="s">
        <v>17509</v>
      </c>
      <c r="J2617" s="91" t="s">
        <v>18811</v>
      </c>
      <c r="K2617" s="91" t="s">
        <v>18812</v>
      </c>
      <c r="L2617" s="91" t="s">
        <v>18813</v>
      </c>
    </row>
    <row r="2618" spans="1:12" ht="12" customHeight="1" x14ac:dyDescent="0.3">
      <c r="A2618" s="307" t="s">
        <v>18814</v>
      </c>
      <c r="B2618" s="307"/>
      <c r="C2618" s="307"/>
      <c r="D2618" s="307" t="s">
        <v>18815</v>
      </c>
      <c r="E2618" s="307"/>
      <c r="F2618" s="307"/>
      <c r="G2618" s="91" t="s">
        <v>18815</v>
      </c>
      <c r="H2618" s="91" t="s">
        <v>3875</v>
      </c>
      <c r="I2618" s="91" t="s">
        <v>18816</v>
      </c>
      <c r="J2618" s="91" t="s">
        <v>18817</v>
      </c>
      <c r="K2618" s="91" t="s">
        <v>7264</v>
      </c>
      <c r="L2618" s="91" t="s">
        <v>18818</v>
      </c>
    </row>
    <row r="2619" spans="1:12" ht="12" customHeight="1" x14ac:dyDescent="0.3">
      <c r="A2619" s="307" t="s">
        <v>18819</v>
      </c>
      <c r="B2619" s="307"/>
      <c r="C2619" s="307"/>
      <c r="D2619" s="307" t="s">
        <v>9478</v>
      </c>
      <c r="E2619" s="307"/>
      <c r="F2619" s="307"/>
      <c r="G2619" s="91" t="s">
        <v>9478</v>
      </c>
      <c r="H2619" s="91" t="s">
        <v>18820</v>
      </c>
      <c r="I2619" s="91" t="s">
        <v>18821</v>
      </c>
      <c r="J2619" s="91" t="s">
        <v>18822</v>
      </c>
      <c r="K2619" s="91" t="s">
        <v>6493</v>
      </c>
      <c r="L2619" s="91" t="s">
        <v>10765</v>
      </c>
    </row>
    <row r="2620" spans="1:12" ht="12" customHeight="1" x14ac:dyDescent="0.3">
      <c r="A2620" s="307" t="s">
        <v>18823</v>
      </c>
      <c r="B2620" s="307"/>
      <c r="C2620" s="307"/>
      <c r="D2620" s="307" t="s">
        <v>18824</v>
      </c>
      <c r="E2620" s="307"/>
      <c r="F2620" s="307"/>
      <c r="G2620" s="91" t="s">
        <v>18824</v>
      </c>
      <c r="H2620" s="91" t="s">
        <v>18825</v>
      </c>
      <c r="I2620" s="91" t="s">
        <v>18826</v>
      </c>
      <c r="J2620" s="91" t="s">
        <v>18827</v>
      </c>
      <c r="K2620" s="91" t="s">
        <v>18828</v>
      </c>
      <c r="L2620" s="91" t="s">
        <v>18829</v>
      </c>
    </row>
    <row r="2621" spans="1:12" ht="12" customHeight="1" x14ac:dyDescent="0.3">
      <c r="A2621" s="307" t="s">
        <v>18830</v>
      </c>
      <c r="B2621" s="307"/>
      <c r="C2621" s="307"/>
      <c r="D2621" s="307" t="s">
        <v>18831</v>
      </c>
      <c r="E2621" s="307"/>
      <c r="F2621" s="307"/>
      <c r="G2621" s="91" t="s">
        <v>18832</v>
      </c>
      <c r="H2621" s="91" t="s">
        <v>18833</v>
      </c>
      <c r="I2621" s="91" t="s">
        <v>18834</v>
      </c>
      <c r="J2621" s="91" t="s">
        <v>18835</v>
      </c>
      <c r="K2621" s="91" t="s">
        <v>18836</v>
      </c>
      <c r="L2621" s="91" t="s">
        <v>18837</v>
      </c>
    </row>
    <row r="2622" spans="1:12" ht="12" customHeight="1" x14ac:dyDescent="0.3">
      <c r="A2622" s="307" t="s">
        <v>18838</v>
      </c>
      <c r="B2622" s="307"/>
      <c r="C2622" s="307"/>
      <c r="D2622" s="307" t="s">
        <v>18839</v>
      </c>
      <c r="E2622" s="307"/>
      <c r="F2622" s="307"/>
      <c r="G2622" s="91" t="s">
        <v>18840</v>
      </c>
      <c r="H2622" s="91" t="s">
        <v>18841</v>
      </c>
      <c r="I2622" s="91" t="s">
        <v>18842</v>
      </c>
      <c r="J2622" s="91" t="s">
        <v>18843</v>
      </c>
      <c r="K2622" s="91" t="s">
        <v>18844</v>
      </c>
      <c r="L2622" s="91" t="s">
        <v>18845</v>
      </c>
    </row>
    <row r="2623" spans="1:12" ht="12" customHeight="1" x14ac:dyDescent="0.3">
      <c r="A2623" s="307" t="s">
        <v>18846</v>
      </c>
      <c r="B2623" s="307"/>
      <c r="C2623" s="307"/>
      <c r="D2623" s="307" t="s">
        <v>18847</v>
      </c>
      <c r="E2623" s="307"/>
      <c r="F2623" s="307"/>
      <c r="G2623" s="91" t="s">
        <v>18848</v>
      </c>
      <c r="H2623" s="91" t="s">
        <v>9365</v>
      </c>
      <c r="I2623" s="91" t="s">
        <v>18849</v>
      </c>
      <c r="J2623" s="91" t="s">
        <v>18850</v>
      </c>
      <c r="K2623" s="91" t="s">
        <v>18851</v>
      </c>
      <c r="L2623" s="91" t="s">
        <v>18852</v>
      </c>
    </row>
    <row r="2624" spans="1:12" ht="12" customHeight="1" x14ac:dyDescent="0.3">
      <c r="A2624" s="307" t="s">
        <v>18853</v>
      </c>
      <c r="B2624" s="307"/>
      <c r="C2624" s="307"/>
      <c r="D2624" s="307" t="s">
        <v>18854</v>
      </c>
      <c r="E2624" s="307"/>
      <c r="F2624" s="307"/>
      <c r="G2624" s="91" t="s">
        <v>18854</v>
      </c>
      <c r="H2624" s="91" t="s">
        <v>18855</v>
      </c>
      <c r="I2624" s="91" t="s">
        <v>18856</v>
      </c>
      <c r="J2624" s="91" t="s">
        <v>18857</v>
      </c>
      <c r="K2624" s="91" t="s">
        <v>18858</v>
      </c>
      <c r="L2624" s="91" t="s">
        <v>5691</v>
      </c>
    </row>
    <row r="2625" spans="1:12" ht="12" customHeight="1" x14ac:dyDescent="0.3">
      <c r="A2625" s="307" t="s">
        <v>18859</v>
      </c>
      <c r="B2625" s="307"/>
      <c r="C2625" s="307"/>
      <c r="D2625" s="307" t="s">
        <v>18860</v>
      </c>
      <c r="E2625" s="307"/>
      <c r="F2625" s="307"/>
      <c r="G2625" s="91" t="s">
        <v>18860</v>
      </c>
      <c r="H2625" s="91" t="s">
        <v>18861</v>
      </c>
      <c r="I2625" s="91" t="s">
        <v>18862</v>
      </c>
      <c r="J2625" s="91" t="s">
        <v>18863</v>
      </c>
      <c r="K2625" s="91" t="s">
        <v>18864</v>
      </c>
      <c r="L2625" s="91" t="s">
        <v>18865</v>
      </c>
    </row>
    <row r="2626" spans="1:12" ht="12" customHeight="1" x14ac:dyDescent="0.3">
      <c r="A2626" s="307" t="s">
        <v>18866</v>
      </c>
      <c r="B2626" s="307"/>
      <c r="C2626" s="307"/>
      <c r="D2626" s="307" t="s">
        <v>7725</v>
      </c>
      <c r="E2626" s="307"/>
      <c r="F2626" s="307"/>
      <c r="G2626" s="91" t="s">
        <v>7725</v>
      </c>
      <c r="H2626" s="91" t="s">
        <v>10414</v>
      </c>
      <c r="I2626" s="91" t="s">
        <v>18867</v>
      </c>
      <c r="J2626" s="91" t="s">
        <v>18868</v>
      </c>
      <c r="K2626" s="91" t="s">
        <v>18869</v>
      </c>
      <c r="L2626" s="91" t="s">
        <v>18870</v>
      </c>
    </row>
    <row r="2627" spans="1:12" ht="12" customHeight="1" x14ac:dyDescent="0.3">
      <c r="A2627" s="307" t="s">
        <v>18871</v>
      </c>
      <c r="B2627" s="307"/>
      <c r="C2627" s="307"/>
      <c r="D2627" s="307" t="s">
        <v>18872</v>
      </c>
      <c r="E2627" s="307"/>
      <c r="F2627" s="307"/>
      <c r="G2627" s="91" t="s">
        <v>18872</v>
      </c>
      <c r="H2627" s="91" t="s">
        <v>8079</v>
      </c>
      <c r="I2627" s="91" t="s">
        <v>8109</v>
      </c>
      <c r="J2627" s="91" t="s">
        <v>18873</v>
      </c>
      <c r="K2627" s="91" t="s">
        <v>18874</v>
      </c>
      <c r="L2627" s="91" t="s">
        <v>18875</v>
      </c>
    </row>
    <row r="2628" spans="1:12" ht="12" customHeight="1" x14ac:dyDescent="0.3">
      <c r="A2628" s="307" t="s">
        <v>18876</v>
      </c>
      <c r="B2628" s="307"/>
      <c r="C2628" s="307"/>
      <c r="D2628" s="307" t="s">
        <v>15020</v>
      </c>
      <c r="E2628" s="307"/>
      <c r="F2628" s="307"/>
      <c r="G2628" s="91" t="s">
        <v>15020</v>
      </c>
      <c r="H2628" s="91" t="s">
        <v>15124</v>
      </c>
      <c r="I2628" s="91" t="s">
        <v>18877</v>
      </c>
      <c r="J2628" s="91" t="s">
        <v>18878</v>
      </c>
      <c r="K2628" s="91" t="s">
        <v>18879</v>
      </c>
      <c r="L2628" s="91" t="s">
        <v>18880</v>
      </c>
    </row>
    <row r="2629" spans="1:12" ht="12" customHeight="1" x14ac:dyDescent="0.3">
      <c r="A2629" s="307" t="s">
        <v>18881</v>
      </c>
      <c r="B2629" s="307"/>
      <c r="C2629" s="307"/>
      <c r="D2629" s="307" t="s">
        <v>18882</v>
      </c>
      <c r="E2629" s="307"/>
      <c r="F2629" s="307"/>
      <c r="G2629" s="91" t="s">
        <v>18882</v>
      </c>
      <c r="H2629" s="91" t="s">
        <v>18883</v>
      </c>
      <c r="I2629" s="91" t="s">
        <v>18884</v>
      </c>
      <c r="J2629" s="91" t="s">
        <v>18885</v>
      </c>
      <c r="K2629" s="91" t="s">
        <v>18886</v>
      </c>
      <c r="L2629" s="91" t="s">
        <v>18887</v>
      </c>
    </row>
    <row r="2630" spans="1:12" ht="12" customHeight="1" x14ac:dyDescent="0.3">
      <c r="A2630" s="307" t="s">
        <v>18888</v>
      </c>
      <c r="B2630" s="307"/>
      <c r="C2630" s="307"/>
      <c r="D2630" s="307" t="s">
        <v>18889</v>
      </c>
      <c r="E2630" s="307"/>
      <c r="F2630" s="307"/>
      <c r="G2630" s="91" t="s">
        <v>18890</v>
      </c>
      <c r="H2630" s="91" t="s">
        <v>18891</v>
      </c>
      <c r="I2630" s="91" t="s">
        <v>18892</v>
      </c>
      <c r="J2630" s="91" t="s">
        <v>18893</v>
      </c>
      <c r="K2630" s="91" t="s">
        <v>18894</v>
      </c>
      <c r="L2630" s="91" t="s">
        <v>18895</v>
      </c>
    </row>
    <row r="2631" spans="1:12" ht="12" customHeight="1" x14ac:dyDescent="0.3">
      <c r="A2631" s="307" t="s">
        <v>18896</v>
      </c>
      <c r="B2631" s="307"/>
      <c r="C2631" s="307"/>
      <c r="D2631" s="307" t="s">
        <v>18897</v>
      </c>
      <c r="E2631" s="307"/>
      <c r="F2631" s="307"/>
      <c r="G2631" s="91" t="s">
        <v>18898</v>
      </c>
      <c r="H2631" s="91" t="s">
        <v>18899</v>
      </c>
      <c r="I2631" s="91" t="s">
        <v>18900</v>
      </c>
      <c r="J2631" s="91" t="s">
        <v>18901</v>
      </c>
      <c r="K2631" s="91" t="s">
        <v>18902</v>
      </c>
      <c r="L2631" s="91" t="s">
        <v>18903</v>
      </c>
    </row>
    <row r="2632" spans="1:12" ht="12" customHeight="1" x14ac:dyDescent="0.3">
      <c r="A2632" s="307" t="s">
        <v>18904</v>
      </c>
      <c r="B2632" s="307"/>
      <c r="C2632" s="307"/>
      <c r="D2632" s="307" t="s">
        <v>18905</v>
      </c>
      <c r="E2632" s="307"/>
      <c r="F2632" s="307"/>
      <c r="G2632" s="91" t="s">
        <v>18905</v>
      </c>
      <c r="H2632" s="91" t="s">
        <v>18906</v>
      </c>
      <c r="I2632" s="91" t="s">
        <v>6731</v>
      </c>
      <c r="J2632" s="91" t="s">
        <v>12527</v>
      </c>
      <c r="K2632" s="91" t="s">
        <v>5059</v>
      </c>
      <c r="L2632" s="91" t="s">
        <v>18907</v>
      </c>
    </row>
    <row r="2633" spans="1:12" ht="12" customHeight="1" x14ac:dyDescent="0.3">
      <c r="A2633" s="307" t="s">
        <v>18908</v>
      </c>
      <c r="B2633" s="307"/>
      <c r="C2633" s="307"/>
      <c r="D2633" s="307" t="s">
        <v>18624</v>
      </c>
      <c r="E2633" s="307"/>
      <c r="F2633" s="307"/>
      <c r="G2633" s="91" t="s">
        <v>18624</v>
      </c>
      <c r="H2633" s="91" t="s">
        <v>6155</v>
      </c>
      <c r="I2633" s="91" t="s">
        <v>18909</v>
      </c>
      <c r="J2633" s="91" t="s">
        <v>7003</v>
      </c>
      <c r="K2633" s="91" t="s">
        <v>18910</v>
      </c>
      <c r="L2633" s="91" t="s">
        <v>18911</v>
      </c>
    </row>
    <row r="2634" spans="1:12" ht="12" customHeight="1" x14ac:dyDescent="0.3">
      <c r="A2634" s="307" t="s">
        <v>18912</v>
      </c>
      <c r="B2634" s="307"/>
      <c r="C2634" s="307"/>
      <c r="D2634" s="307" t="s">
        <v>18913</v>
      </c>
      <c r="E2634" s="307"/>
      <c r="F2634" s="307"/>
      <c r="G2634" s="91" t="s">
        <v>18914</v>
      </c>
      <c r="H2634" s="91" t="s">
        <v>18915</v>
      </c>
      <c r="I2634" s="91" t="s">
        <v>18916</v>
      </c>
      <c r="J2634" s="91" t="s">
        <v>18917</v>
      </c>
      <c r="K2634" s="91" t="s">
        <v>18918</v>
      </c>
      <c r="L2634" s="91" t="s">
        <v>18919</v>
      </c>
    </row>
    <row r="2635" spans="1:12" ht="12" customHeight="1" x14ac:dyDescent="0.3">
      <c r="A2635" s="307" t="s">
        <v>18920</v>
      </c>
      <c r="B2635" s="307"/>
      <c r="C2635" s="307"/>
      <c r="D2635" s="307" t="s">
        <v>3156</v>
      </c>
      <c r="E2635" s="307"/>
      <c r="F2635" s="307"/>
      <c r="G2635" s="91" t="s">
        <v>3156</v>
      </c>
      <c r="H2635" s="91" t="s">
        <v>18921</v>
      </c>
      <c r="I2635" s="91" t="s">
        <v>18922</v>
      </c>
      <c r="J2635" s="91" t="s">
        <v>17411</v>
      </c>
      <c r="K2635" s="91" t="s">
        <v>15020</v>
      </c>
      <c r="L2635" s="91" t="s">
        <v>18923</v>
      </c>
    </row>
    <row r="2636" spans="1:12" ht="12" customHeight="1" x14ac:dyDescent="0.3">
      <c r="A2636" s="307" t="s">
        <v>18924</v>
      </c>
      <c r="B2636" s="307"/>
      <c r="C2636" s="307"/>
      <c r="D2636" s="307" t="s">
        <v>18925</v>
      </c>
      <c r="E2636" s="307"/>
      <c r="F2636" s="307"/>
      <c r="G2636" s="91" t="s">
        <v>18926</v>
      </c>
      <c r="H2636" s="91" t="s">
        <v>18927</v>
      </c>
      <c r="I2636" s="91" t="s">
        <v>18928</v>
      </c>
      <c r="J2636" s="91" t="s">
        <v>18929</v>
      </c>
      <c r="K2636" s="91" t="s">
        <v>18930</v>
      </c>
      <c r="L2636" s="91" t="s">
        <v>18931</v>
      </c>
    </row>
    <row r="2637" spans="1:12" ht="12" customHeight="1" x14ac:dyDescent="0.3">
      <c r="A2637" s="307" t="s">
        <v>18932</v>
      </c>
      <c r="B2637" s="307"/>
      <c r="C2637" s="307"/>
      <c r="D2637" s="307" t="s">
        <v>18933</v>
      </c>
      <c r="E2637" s="307"/>
      <c r="F2637" s="307"/>
      <c r="G2637" s="91" t="s">
        <v>18934</v>
      </c>
      <c r="H2637" s="91" t="s">
        <v>18935</v>
      </c>
      <c r="I2637" s="91" t="s">
        <v>18936</v>
      </c>
      <c r="J2637" s="91" t="s">
        <v>18937</v>
      </c>
      <c r="K2637" s="91" t="s">
        <v>18938</v>
      </c>
      <c r="L2637" s="91" t="s">
        <v>18939</v>
      </c>
    </row>
    <row r="2638" spans="1:12" ht="12" customHeight="1" x14ac:dyDescent="0.3">
      <c r="A2638" s="307" t="s">
        <v>18940</v>
      </c>
      <c r="B2638" s="307"/>
      <c r="C2638" s="307"/>
      <c r="D2638" s="307" t="s">
        <v>18941</v>
      </c>
      <c r="E2638" s="307"/>
      <c r="F2638" s="307"/>
      <c r="G2638" s="91" t="s">
        <v>18941</v>
      </c>
      <c r="H2638" s="91" t="s">
        <v>18942</v>
      </c>
      <c r="I2638" s="91" t="s">
        <v>18943</v>
      </c>
      <c r="J2638" s="91" t="s">
        <v>18944</v>
      </c>
      <c r="K2638" s="91" t="s">
        <v>18945</v>
      </c>
      <c r="L2638" s="91" t="s">
        <v>18946</v>
      </c>
    </row>
    <row r="2639" spans="1:12" ht="12" customHeight="1" x14ac:dyDescent="0.3">
      <c r="A2639" s="307" t="s">
        <v>18947</v>
      </c>
      <c r="B2639" s="307"/>
      <c r="C2639" s="307"/>
      <c r="D2639" s="307" t="s">
        <v>18948</v>
      </c>
      <c r="E2639" s="307"/>
      <c r="F2639" s="307"/>
      <c r="G2639" s="91" t="s">
        <v>18948</v>
      </c>
      <c r="H2639" s="91" t="s">
        <v>18949</v>
      </c>
      <c r="I2639" s="91" t="s">
        <v>18950</v>
      </c>
      <c r="J2639" s="91" t="s">
        <v>18951</v>
      </c>
      <c r="K2639" s="91" t="s">
        <v>18952</v>
      </c>
      <c r="L2639" s="91" t="s">
        <v>18953</v>
      </c>
    </row>
    <row r="2640" spans="1:12" ht="12" customHeight="1" x14ac:dyDescent="0.3">
      <c r="A2640" s="307" t="s">
        <v>18954</v>
      </c>
      <c r="B2640" s="307"/>
      <c r="C2640" s="307"/>
      <c r="D2640" s="307" t="s">
        <v>18955</v>
      </c>
      <c r="E2640" s="307"/>
      <c r="F2640" s="307"/>
      <c r="G2640" s="91" t="s">
        <v>18956</v>
      </c>
      <c r="H2640" s="91" t="s">
        <v>18957</v>
      </c>
      <c r="I2640" s="91" t="s">
        <v>18958</v>
      </c>
      <c r="J2640" s="91" t="s">
        <v>18959</v>
      </c>
      <c r="K2640" s="91" t="s">
        <v>18960</v>
      </c>
      <c r="L2640" s="91" t="s">
        <v>18961</v>
      </c>
    </row>
    <row r="2641" spans="1:12" ht="12" customHeight="1" x14ac:dyDescent="0.3">
      <c r="A2641" s="307" t="s">
        <v>18962</v>
      </c>
      <c r="B2641" s="307"/>
      <c r="C2641" s="307"/>
      <c r="D2641" s="307" t="s">
        <v>18963</v>
      </c>
      <c r="E2641" s="307"/>
      <c r="F2641" s="307"/>
      <c r="G2641" s="91" t="s">
        <v>18963</v>
      </c>
      <c r="H2641" s="91" t="s">
        <v>18964</v>
      </c>
      <c r="I2641" s="91" t="s">
        <v>18965</v>
      </c>
      <c r="J2641" s="91" t="s">
        <v>18966</v>
      </c>
      <c r="K2641" s="91" t="s">
        <v>18967</v>
      </c>
      <c r="L2641" s="91" t="s">
        <v>18968</v>
      </c>
    </row>
    <row r="2642" spans="1:12" ht="12" customHeight="1" x14ac:dyDescent="0.3">
      <c r="A2642" s="307" t="s">
        <v>18969</v>
      </c>
      <c r="B2642" s="307"/>
      <c r="C2642" s="307"/>
      <c r="D2642" s="307" t="s">
        <v>18970</v>
      </c>
      <c r="E2642" s="307"/>
      <c r="F2642" s="307"/>
      <c r="G2642" s="91" t="s">
        <v>18970</v>
      </c>
      <c r="H2642" s="91" t="s">
        <v>4539</v>
      </c>
      <c r="I2642" s="91" t="s">
        <v>4279</v>
      </c>
      <c r="J2642" s="91" t="s">
        <v>18971</v>
      </c>
      <c r="K2642" s="91" t="s">
        <v>18972</v>
      </c>
      <c r="L2642" s="91" t="s">
        <v>18973</v>
      </c>
    </row>
    <row r="2643" spans="1:12" ht="12" customHeight="1" x14ac:dyDescent="0.3">
      <c r="A2643" s="307" t="s">
        <v>18974</v>
      </c>
      <c r="B2643" s="307"/>
      <c r="C2643" s="307"/>
      <c r="D2643" s="307" t="s">
        <v>3766</v>
      </c>
      <c r="E2643" s="307"/>
      <c r="F2643" s="307"/>
      <c r="G2643" s="91" t="s">
        <v>3766</v>
      </c>
      <c r="H2643" s="91" t="s">
        <v>18975</v>
      </c>
      <c r="I2643" s="91" t="s">
        <v>18976</v>
      </c>
      <c r="J2643" s="91" t="s">
        <v>18977</v>
      </c>
      <c r="K2643" s="91" t="s">
        <v>18978</v>
      </c>
      <c r="L2643" s="91" t="s">
        <v>10738</v>
      </c>
    </row>
    <row r="2644" spans="1:12" ht="12" customHeight="1" x14ac:dyDescent="0.3">
      <c r="A2644" s="307" t="s">
        <v>18979</v>
      </c>
      <c r="B2644" s="307"/>
      <c r="C2644" s="307"/>
      <c r="D2644" s="307" t="s">
        <v>18980</v>
      </c>
      <c r="E2644" s="307"/>
      <c r="F2644" s="307"/>
      <c r="G2644" s="91" t="s">
        <v>18980</v>
      </c>
      <c r="H2644" s="91" t="s">
        <v>18981</v>
      </c>
      <c r="I2644" s="91" t="s">
        <v>18982</v>
      </c>
      <c r="J2644" s="91" t="s">
        <v>18983</v>
      </c>
      <c r="K2644" s="91" t="s">
        <v>8298</v>
      </c>
      <c r="L2644" s="91" t="s">
        <v>18984</v>
      </c>
    </row>
    <row r="2645" spans="1:12" ht="12" customHeight="1" x14ac:dyDescent="0.3">
      <c r="A2645" s="307" t="s">
        <v>18985</v>
      </c>
      <c r="B2645" s="307"/>
      <c r="C2645" s="307"/>
      <c r="D2645" s="307" t="s">
        <v>18986</v>
      </c>
      <c r="E2645" s="307"/>
      <c r="F2645" s="307"/>
      <c r="G2645" s="91" t="s">
        <v>18986</v>
      </c>
      <c r="H2645" s="91" t="s">
        <v>18987</v>
      </c>
      <c r="I2645" s="91" t="s">
        <v>18988</v>
      </c>
      <c r="J2645" s="91" t="s">
        <v>18989</v>
      </c>
      <c r="K2645" s="91" t="s">
        <v>18990</v>
      </c>
      <c r="L2645" s="91" t="s">
        <v>18991</v>
      </c>
    </row>
    <row r="2646" spans="1:12" ht="12" customHeight="1" x14ac:dyDescent="0.3">
      <c r="A2646" s="307" t="s">
        <v>18992</v>
      </c>
      <c r="B2646" s="307"/>
      <c r="C2646" s="307"/>
      <c r="D2646" s="307" t="s">
        <v>11830</v>
      </c>
      <c r="E2646" s="307"/>
      <c r="F2646" s="307"/>
      <c r="G2646" s="91" t="s">
        <v>16320</v>
      </c>
      <c r="H2646" s="91" t="s">
        <v>18993</v>
      </c>
      <c r="I2646" s="91" t="s">
        <v>18994</v>
      </c>
      <c r="J2646" s="91" t="s">
        <v>18995</v>
      </c>
      <c r="K2646" s="91" t="s">
        <v>11360</v>
      </c>
      <c r="L2646" s="91" t="s">
        <v>18996</v>
      </c>
    </row>
    <row r="2647" spans="1:12" ht="12" customHeight="1" x14ac:dyDescent="0.3">
      <c r="A2647" s="307" t="s">
        <v>18997</v>
      </c>
      <c r="B2647" s="307"/>
      <c r="C2647" s="307"/>
      <c r="D2647" s="307" t="s">
        <v>18998</v>
      </c>
      <c r="E2647" s="307"/>
      <c r="F2647" s="307"/>
      <c r="G2647" s="91" t="s">
        <v>18998</v>
      </c>
      <c r="H2647" s="91" t="s">
        <v>18999</v>
      </c>
      <c r="I2647" s="91" t="s">
        <v>19000</v>
      </c>
      <c r="J2647" s="91" t="s">
        <v>19001</v>
      </c>
      <c r="K2647" s="91" t="s">
        <v>19002</v>
      </c>
      <c r="L2647" s="91" t="s">
        <v>19003</v>
      </c>
    </row>
    <row r="2648" spans="1:12" ht="12" customHeight="1" x14ac:dyDescent="0.3">
      <c r="A2648" s="307" t="s">
        <v>19004</v>
      </c>
      <c r="B2648" s="307"/>
      <c r="C2648" s="307"/>
      <c r="D2648" s="307" t="s">
        <v>19005</v>
      </c>
      <c r="E2648" s="307"/>
      <c r="F2648" s="307"/>
      <c r="G2648" s="91" t="s">
        <v>19005</v>
      </c>
      <c r="H2648" s="91" t="s">
        <v>19006</v>
      </c>
      <c r="I2648" s="91" t="s">
        <v>19007</v>
      </c>
      <c r="J2648" s="91" t="s">
        <v>12761</v>
      </c>
      <c r="K2648" s="91" t="s">
        <v>19008</v>
      </c>
      <c r="L2648" s="91" t="s">
        <v>19009</v>
      </c>
    </row>
    <row r="2649" spans="1:12" ht="12" customHeight="1" x14ac:dyDescent="0.3">
      <c r="A2649" s="307" t="s">
        <v>19010</v>
      </c>
      <c r="B2649" s="307"/>
      <c r="C2649" s="307"/>
      <c r="D2649" s="307" t="s">
        <v>1934</v>
      </c>
      <c r="E2649" s="307"/>
      <c r="F2649" s="307"/>
      <c r="G2649" s="91" t="s">
        <v>1934</v>
      </c>
      <c r="H2649" s="91" t="s">
        <v>19011</v>
      </c>
      <c r="I2649" s="91" t="s">
        <v>19012</v>
      </c>
      <c r="J2649" s="91" t="s">
        <v>2873</v>
      </c>
      <c r="K2649" s="91" t="s">
        <v>15111</v>
      </c>
      <c r="L2649" s="91" t="s">
        <v>11070</v>
      </c>
    </row>
    <row r="2650" spans="1:12" ht="12" customHeight="1" x14ac:dyDescent="0.3">
      <c r="A2650" s="307" t="s">
        <v>19013</v>
      </c>
      <c r="B2650" s="307"/>
      <c r="C2650" s="307"/>
      <c r="D2650" s="307" t="s">
        <v>19014</v>
      </c>
      <c r="E2650" s="307"/>
      <c r="F2650" s="307"/>
      <c r="G2650" s="91" t="s">
        <v>19014</v>
      </c>
      <c r="H2650" s="91" t="s">
        <v>19015</v>
      </c>
      <c r="I2650" s="91" t="s">
        <v>19016</v>
      </c>
      <c r="J2650" s="91" t="s">
        <v>19017</v>
      </c>
      <c r="K2650" s="91" t="s">
        <v>19018</v>
      </c>
      <c r="L2650" s="91" t="s">
        <v>19019</v>
      </c>
    </row>
    <row r="2651" spans="1:12" ht="12" customHeight="1" x14ac:dyDescent="0.3">
      <c r="A2651" s="307" t="s">
        <v>19020</v>
      </c>
      <c r="B2651" s="307"/>
      <c r="C2651" s="307"/>
      <c r="D2651" s="307" t="s">
        <v>19021</v>
      </c>
      <c r="E2651" s="307"/>
      <c r="F2651" s="307"/>
      <c r="G2651" s="91" t="s">
        <v>19021</v>
      </c>
      <c r="H2651" s="91" t="s">
        <v>15003</v>
      </c>
      <c r="I2651" s="91" t="s">
        <v>19022</v>
      </c>
      <c r="J2651" s="91" t="s">
        <v>19023</v>
      </c>
      <c r="K2651" s="91" t="s">
        <v>19024</v>
      </c>
      <c r="L2651" s="91" t="s">
        <v>19025</v>
      </c>
    </row>
    <row r="2652" spans="1:12" ht="12" customHeight="1" x14ac:dyDescent="0.3">
      <c r="A2652" s="307" t="s">
        <v>19026</v>
      </c>
      <c r="B2652" s="307"/>
      <c r="C2652" s="307"/>
      <c r="D2652" s="307" t="s">
        <v>19027</v>
      </c>
      <c r="E2652" s="307"/>
      <c r="F2652" s="307"/>
      <c r="G2652" s="91" t="s">
        <v>19027</v>
      </c>
      <c r="H2652" s="91" t="s">
        <v>19028</v>
      </c>
      <c r="I2652" s="91" t="s">
        <v>19029</v>
      </c>
      <c r="J2652" s="91" t="s">
        <v>19030</v>
      </c>
      <c r="K2652" s="91" t="s">
        <v>19031</v>
      </c>
      <c r="L2652" s="91" t="s">
        <v>19032</v>
      </c>
    </row>
    <row r="2653" spans="1:12" ht="12" customHeight="1" x14ac:dyDescent="0.3">
      <c r="A2653" s="307" t="s">
        <v>19033</v>
      </c>
      <c r="B2653" s="307"/>
      <c r="C2653" s="307"/>
      <c r="D2653" s="307" t="s">
        <v>19034</v>
      </c>
      <c r="E2653" s="307"/>
      <c r="F2653" s="307"/>
      <c r="G2653" s="91" t="s">
        <v>19034</v>
      </c>
      <c r="H2653" s="91" t="s">
        <v>19035</v>
      </c>
      <c r="I2653" s="91" t="s">
        <v>13064</v>
      </c>
      <c r="J2653" s="91" t="s">
        <v>19036</v>
      </c>
      <c r="K2653" s="91" t="s">
        <v>19037</v>
      </c>
      <c r="L2653" s="91" t="s">
        <v>17369</v>
      </c>
    </row>
    <row r="2654" spans="1:12" ht="12" customHeight="1" x14ac:dyDescent="0.3">
      <c r="A2654" s="307" t="s">
        <v>19038</v>
      </c>
      <c r="B2654" s="307"/>
      <c r="C2654" s="307"/>
      <c r="D2654" s="307" t="s">
        <v>19039</v>
      </c>
      <c r="E2654" s="307"/>
      <c r="F2654" s="307"/>
      <c r="G2654" s="91" t="s">
        <v>19040</v>
      </c>
      <c r="H2654" s="91" t="s">
        <v>19041</v>
      </c>
      <c r="I2654" s="91" t="s">
        <v>19042</v>
      </c>
      <c r="J2654" s="91" t="s">
        <v>19043</v>
      </c>
      <c r="K2654" s="91" t="s">
        <v>19044</v>
      </c>
      <c r="L2654" s="91" t="s">
        <v>19045</v>
      </c>
    </row>
    <row r="2655" spans="1:12" ht="12" customHeight="1" x14ac:dyDescent="0.3">
      <c r="A2655" s="307" t="s">
        <v>19046</v>
      </c>
      <c r="B2655" s="307"/>
      <c r="C2655" s="307"/>
      <c r="D2655" s="307" t="s">
        <v>19047</v>
      </c>
      <c r="E2655" s="307"/>
      <c r="F2655" s="307"/>
      <c r="G2655" s="91" t="s">
        <v>19048</v>
      </c>
      <c r="H2655" s="91" t="s">
        <v>19049</v>
      </c>
      <c r="I2655" s="91" t="s">
        <v>19050</v>
      </c>
      <c r="J2655" s="91" t="s">
        <v>19051</v>
      </c>
      <c r="K2655" s="91" t="s">
        <v>19052</v>
      </c>
      <c r="L2655" s="91" t="s">
        <v>19053</v>
      </c>
    </row>
    <row r="2656" spans="1:12" ht="12" customHeight="1" x14ac:dyDescent="0.3">
      <c r="A2656" s="307" t="s">
        <v>19054</v>
      </c>
      <c r="B2656" s="307"/>
      <c r="C2656" s="307"/>
      <c r="D2656" s="307" t="s">
        <v>19055</v>
      </c>
      <c r="E2656" s="307"/>
      <c r="F2656" s="307"/>
      <c r="G2656" s="91" t="s">
        <v>19056</v>
      </c>
      <c r="H2656" s="91" t="s">
        <v>9222</v>
      </c>
      <c r="I2656" s="91" t="s">
        <v>19057</v>
      </c>
      <c r="J2656" s="91" t="s">
        <v>19058</v>
      </c>
      <c r="K2656" s="91" t="s">
        <v>19059</v>
      </c>
      <c r="L2656" s="91" t="s">
        <v>19060</v>
      </c>
    </row>
    <row r="2657" spans="1:12" ht="12" customHeight="1" x14ac:dyDescent="0.3">
      <c r="A2657" s="307" t="s">
        <v>19061</v>
      </c>
      <c r="B2657" s="307"/>
      <c r="C2657" s="307"/>
      <c r="D2657" s="307" t="s">
        <v>19062</v>
      </c>
      <c r="E2657" s="307"/>
      <c r="F2657" s="307"/>
      <c r="G2657" s="91" t="s">
        <v>19062</v>
      </c>
      <c r="H2657" s="91" t="s">
        <v>19063</v>
      </c>
      <c r="I2657" s="91" t="s">
        <v>19064</v>
      </c>
      <c r="J2657" s="91" t="s">
        <v>19065</v>
      </c>
      <c r="K2657" s="91" t="s">
        <v>19066</v>
      </c>
      <c r="L2657" s="91" t="s">
        <v>19067</v>
      </c>
    </row>
    <row r="2658" spans="1:12" ht="12" customHeight="1" x14ac:dyDescent="0.3">
      <c r="A2658" s="307" t="s">
        <v>19068</v>
      </c>
      <c r="B2658" s="307"/>
      <c r="C2658" s="307"/>
      <c r="D2658" s="307" t="s">
        <v>19069</v>
      </c>
      <c r="E2658" s="307"/>
      <c r="F2658" s="307"/>
      <c r="G2658" s="91" t="s">
        <v>19070</v>
      </c>
      <c r="H2658" s="91" t="s">
        <v>19071</v>
      </c>
      <c r="I2658" s="91" t="s">
        <v>19072</v>
      </c>
      <c r="J2658" s="91" t="s">
        <v>19073</v>
      </c>
      <c r="K2658" s="91" t="s">
        <v>19074</v>
      </c>
      <c r="L2658" s="91" t="s">
        <v>19075</v>
      </c>
    </row>
    <row r="2659" spans="1:12" ht="12" customHeight="1" x14ac:dyDescent="0.3">
      <c r="A2659" s="307" t="s">
        <v>19076</v>
      </c>
      <c r="B2659" s="307"/>
      <c r="C2659" s="307"/>
      <c r="D2659" s="307" t="s">
        <v>19077</v>
      </c>
      <c r="E2659" s="307"/>
      <c r="F2659" s="307"/>
      <c r="G2659" s="91" t="s">
        <v>19078</v>
      </c>
      <c r="H2659" s="91" t="s">
        <v>19079</v>
      </c>
      <c r="I2659" s="91" t="s">
        <v>19080</v>
      </c>
      <c r="J2659" s="91" t="s">
        <v>19081</v>
      </c>
      <c r="K2659" s="91" t="s">
        <v>19082</v>
      </c>
      <c r="L2659" s="91" t="s">
        <v>19083</v>
      </c>
    </row>
    <row r="2660" spans="1:12" ht="12" customHeight="1" x14ac:dyDescent="0.3">
      <c r="A2660" s="307" t="s">
        <v>19084</v>
      </c>
      <c r="B2660" s="307"/>
      <c r="C2660" s="307"/>
      <c r="D2660" s="307" t="s">
        <v>19085</v>
      </c>
      <c r="E2660" s="307"/>
      <c r="F2660" s="307"/>
      <c r="G2660" s="91" t="s">
        <v>19085</v>
      </c>
      <c r="H2660" s="91" t="s">
        <v>19086</v>
      </c>
      <c r="I2660" s="91" t="s">
        <v>19087</v>
      </c>
      <c r="J2660" s="91" t="s">
        <v>19088</v>
      </c>
      <c r="K2660" s="91" t="s">
        <v>19089</v>
      </c>
      <c r="L2660" s="91" t="s">
        <v>19090</v>
      </c>
    </row>
    <row r="2661" spans="1:12" ht="12" customHeight="1" x14ac:dyDescent="0.3">
      <c r="A2661" s="307" t="s">
        <v>19091</v>
      </c>
      <c r="B2661" s="307"/>
      <c r="C2661" s="307"/>
      <c r="D2661" s="307" t="s">
        <v>19092</v>
      </c>
      <c r="E2661" s="307"/>
      <c r="F2661" s="307"/>
      <c r="G2661" s="91" t="s">
        <v>19092</v>
      </c>
      <c r="H2661" s="91" t="s">
        <v>3322</v>
      </c>
      <c r="I2661" s="91" t="s">
        <v>19093</v>
      </c>
      <c r="J2661" s="91" t="s">
        <v>19094</v>
      </c>
      <c r="K2661" s="91" t="s">
        <v>3321</v>
      </c>
      <c r="L2661" s="91" t="s">
        <v>19095</v>
      </c>
    </row>
    <row r="2662" spans="1:12" ht="12" customHeight="1" x14ac:dyDescent="0.3">
      <c r="A2662" s="307" t="s">
        <v>19096</v>
      </c>
      <c r="B2662" s="307"/>
      <c r="C2662" s="307"/>
      <c r="D2662" s="307" t="s">
        <v>19097</v>
      </c>
      <c r="E2662" s="307"/>
      <c r="F2662" s="307"/>
      <c r="G2662" s="91" t="s">
        <v>19097</v>
      </c>
      <c r="H2662" s="91" t="s">
        <v>19098</v>
      </c>
      <c r="I2662" s="91" t="s">
        <v>19099</v>
      </c>
      <c r="J2662" s="91" t="s">
        <v>19100</v>
      </c>
      <c r="K2662" s="91" t="s">
        <v>19101</v>
      </c>
      <c r="L2662" s="91" t="s">
        <v>19102</v>
      </c>
    </row>
    <row r="2663" spans="1:12" ht="12" customHeight="1" x14ac:dyDescent="0.3">
      <c r="A2663" s="307" t="s">
        <v>19103</v>
      </c>
      <c r="B2663" s="307"/>
      <c r="C2663" s="307"/>
      <c r="D2663" s="307" t="s">
        <v>13598</v>
      </c>
      <c r="E2663" s="307"/>
      <c r="F2663" s="307"/>
      <c r="G2663" s="91" t="s">
        <v>13598</v>
      </c>
      <c r="H2663" s="91" t="s">
        <v>19104</v>
      </c>
      <c r="I2663" s="91" t="s">
        <v>19105</v>
      </c>
      <c r="J2663" s="91" t="s">
        <v>19106</v>
      </c>
      <c r="K2663" s="91" t="s">
        <v>19107</v>
      </c>
      <c r="L2663" s="91" t="s">
        <v>19108</v>
      </c>
    </row>
    <row r="2664" spans="1:12" ht="12" customHeight="1" x14ac:dyDescent="0.3">
      <c r="A2664" s="307" t="s">
        <v>19109</v>
      </c>
      <c r="B2664" s="307"/>
      <c r="C2664" s="307"/>
      <c r="D2664" s="307" t="s">
        <v>19110</v>
      </c>
      <c r="E2664" s="307"/>
      <c r="F2664" s="307"/>
      <c r="G2664" s="91" t="s">
        <v>19110</v>
      </c>
      <c r="H2664" s="91" t="s">
        <v>19111</v>
      </c>
      <c r="I2664" s="91" t="s">
        <v>19112</v>
      </c>
      <c r="J2664" s="91" t="s">
        <v>19113</v>
      </c>
      <c r="K2664" s="91" t="s">
        <v>19114</v>
      </c>
      <c r="L2664" s="91" t="s">
        <v>19115</v>
      </c>
    </row>
    <row r="2665" spans="1:12" ht="12" customHeight="1" x14ac:dyDescent="0.3">
      <c r="A2665" s="307" t="s">
        <v>19116</v>
      </c>
      <c r="B2665" s="307"/>
      <c r="C2665" s="307"/>
      <c r="D2665" s="307" t="s">
        <v>19117</v>
      </c>
      <c r="E2665" s="307"/>
      <c r="F2665" s="307"/>
      <c r="G2665" s="91" t="s">
        <v>19117</v>
      </c>
      <c r="H2665" s="91" t="s">
        <v>19118</v>
      </c>
      <c r="I2665" s="91" t="s">
        <v>19119</v>
      </c>
      <c r="J2665" s="91" t="s">
        <v>17398</v>
      </c>
      <c r="K2665" s="91" t="s">
        <v>19120</v>
      </c>
      <c r="L2665" s="91" t="s">
        <v>19121</v>
      </c>
    </row>
    <row r="2666" spans="1:12" ht="12" customHeight="1" x14ac:dyDescent="0.3">
      <c r="A2666" s="307" t="s">
        <v>19122</v>
      </c>
      <c r="B2666" s="307"/>
      <c r="C2666" s="307"/>
      <c r="D2666" s="307" t="s">
        <v>19123</v>
      </c>
      <c r="E2666" s="307"/>
      <c r="F2666" s="307"/>
      <c r="G2666" s="91" t="s">
        <v>19123</v>
      </c>
      <c r="H2666" s="91" t="s">
        <v>5067</v>
      </c>
      <c r="I2666" s="91" t="s">
        <v>19124</v>
      </c>
      <c r="J2666" s="91" t="s">
        <v>19125</v>
      </c>
      <c r="K2666" s="91" t="s">
        <v>19126</v>
      </c>
      <c r="L2666" s="91" t="s">
        <v>19127</v>
      </c>
    </row>
    <row r="2667" spans="1:12" ht="12" customHeight="1" x14ac:dyDescent="0.3">
      <c r="A2667" s="307" t="s">
        <v>19128</v>
      </c>
      <c r="B2667" s="307"/>
      <c r="C2667" s="307"/>
      <c r="D2667" s="307" t="s">
        <v>11983</v>
      </c>
      <c r="E2667" s="307"/>
      <c r="F2667" s="307"/>
      <c r="G2667" s="91" t="s">
        <v>11983</v>
      </c>
      <c r="H2667" s="91" t="s">
        <v>13010</v>
      </c>
      <c r="I2667" s="91" t="s">
        <v>19129</v>
      </c>
      <c r="J2667" s="91" t="s">
        <v>19130</v>
      </c>
      <c r="K2667" s="91" t="s">
        <v>19131</v>
      </c>
      <c r="L2667" s="91" t="s">
        <v>8088</v>
      </c>
    </row>
    <row r="2668" spans="1:12" ht="12" customHeight="1" x14ac:dyDescent="0.3">
      <c r="A2668" s="307" t="s">
        <v>19132</v>
      </c>
      <c r="B2668" s="307"/>
      <c r="C2668" s="307"/>
      <c r="D2668" s="307" t="s">
        <v>19133</v>
      </c>
      <c r="E2668" s="307"/>
      <c r="F2668" s="307"/>
      <c r="G2668" s="91" t="s">
        <v>19134</v>
      </c>
      <c r="H2668" s="91" t="s">
        <v>19135</v>
      </c>
      <c r="I2668" s="91" t="s">
        <v>19136</v>
      </c>
      <c r="J2668" s="91" t="s">
        <v>19137</v>
      </c>
      <c r="K2668" s="91" t="s">
        <v>19138</v>
      </c>
      <c r="L2668" s="91" t="s">
        <v>19139</v>
      </c>
    </row>
    <row r="2669" spans="1:12" ht="12" customHeight="1" x14ac:dyDescent="0.3">
      <c r="A2669" s="307" t="s">
        <v>19140</v>
      </c>
      <c r="B2669" s="307"/>
      <c r="C2669" s="307"/>
      <c r="D2669" s="307" t="s">
        <v>1495</v>
      </c>
      <c r="E2669" s="307"/>
      <c r="F2669" s="307"/>
      <c r="G2669" s="91" t="s">
        <v>1495</v>
      </c>
      <c r="H2669" s="91" t="s">
        <v>19141</v>
      </c>
      <c r="I2669" s="91" t="s">
        <v>10830</v>
      </c>
      <c r="J2669" s="91" t="s">
        <v>17709</v>
      </c>
      <c r="K2669" s="91" t="s">
        <v>10981</v>
      </c>
      <c r="L2669" s="91" t="s">
        <v>19142</v>
      </c>
    </row>
    <row r="2670" spans="1:12" ht="12" customHeight="1" x14ac:dyDescent="0.3">
      <c r="A2670" s="307" t="s">
        <v>19143</v>
      </c>
      <c r="B2670" s="307"/>
      <c r="C2670" s="307"/>
      <c r="D2670" s="307" t="s">
        <v>19144</v>
      </c>
      <c r="E2670" s="307"/>
      <c r="F2670" s="307"/>
      <c r="G2670" s="91" t="s">
        <v>19144</v>
      </c>
      <c r="H2670" s="91" t="s">
        <v>19145</v>
      </c>
      <c r="I2670" s="91" t="s">
        <v>3873</v>
      </c>
      <c r="J2670" s="91" t="s">
        <v>16264</v>
      </c>
      <c r="K2670" s="91" t="s">
        <v>19146</v>
      </c>
      <c r="L2670" s="91" t="s">
        <v>19147</v>
      </c>
    </row>
    <row r="2671" spans="1:12" ht="12" customHeight="1" x14ac:dyDescent="0.3">
      <c r="A2671" s="307" t="s">
        <v>19148</v>
      </c>
      <c r="B2671" s="307"/>
      <c r="C2671" s="307"/>
      <c r="D2671" s="307" t="s">
        <v>19149</v>
      </c>
      <c r="E2671" s="307"/>
      <c r="F2671" s="307"/>
      <c r="G2671" s="91" t="s">
        <v>19149</v>
      </c>
      <c r="H2671" s="91" t="s">
        <v>19150</v>
      </c>
      <c r="I2671" s="91" t="s">
        <v>19151</v>
      </c>
      <c r="J2671" s="91" t="s">
        <v>16352</v>
      </c>
      <c r="K2671" s="91" t="s">
        <v>19152</v>
      </c>
      <c r="L2671" s="91" t="s">
        <v>19153</v>
      </c>
    </row>
    <row r="2672" spans="1:12" ht="12" customHeight="1" x14ac:dyDescent="0.3">
      <c r="A2672" s="307" t="s">
        <v>19154</v>
      </c>
      <c r="B2672" s="307"/>
      <c r="C2672" s="307"/>
      <c r="D2672" s="307" t="s">
        <v>19155</v>
      </c>
      <c r="E2672" s="307"/>
      <c r="F2672" s="307"/>
      <c r="G2672" s="91" t="s">
        <v>19155</v>
      </c>
      <c r="H2672" s="91" t="s">
        <v>19156</v>
      </c>
      <c r="I2672" s="91" t="s">
        <v>19157</v>
      </c>
      <c r="J2672" s="91" t="s">
        <v>19158</v>
      </c>
      <c r="K2672" s="91" t="s">
        <v>19159</v>
      </c>
      <c r="L2672" s="91" t="s">
        <v>19160</v>
      </c>
    </row>
    <row r="2673" spans="1:12" ht="12" customHeight="1" x14ac:dyDescent="0.3">
      <c r="A2673" s="307" t="s">
        <v>19161</v>
      </c>
      <c r="B2673" s="307"/>
      <c r="C2673" s="307"/>
      <c r="D2673" s="307" t="s">
        <v>16145</v>
      </c>
      <c r="E2673" s="307"/>
      <c r="F2673" s="307"/>
      <c r="G2673" s="91" t="s">
        <v>19162</v>
      </c>
      <c r="H2673" s="91" t="s">
        <v>19163</v>
      </c>
      <c r="I2673" s="91" t="s">
        <v>7110</v>
      </c>
      <c r="J2673" s="91" t="s">
        <v>5754</v>
      </c>
      <c r="K2673" s="91" t="s">
        <v>19164</v>
      </c>
      <c r="L2673" s="91" t="s">
        <v>19165</v>
      </c>
    </row>
    <row r="2674" spans="1:12" ht="12" customHeight="1" x14ac:dyDescent="0.3">
      <c r="A2674" s="307" t="s">
        <v>19166</v>
      </c>
      <c r="B2674" s="307"/>
      <c r="C2674" s="307"/>
      <c r="D2674" s="307" t="s">
        <v>19167</v>
      </c>
      <c r="E2674" s="307"/>
      <c r="F2674" s="307"/>
      <c r="G2674" s="91" t="s">
        <v>19167</v>
      </c>
      <c r="H2674" s="91" t="s">
        <v>19168</v>
      </c>
      <c r="I2674" s="91" t="s">
        <v>19169</v>
      </c>
      <c r="J2674" s="91" t="s">
        <v>19170</v>
      </c>
      <c r="K2674" s="91" t="s">
        <v>5470</v>
      </c>
      <c r="L2674" s="91" t="s">
        <v>9189</v>
      </c>
    </row>
    <row r="2675" spans="1:12" ht="12" customHeight="1" x14ac:dyDescent="0.3">
      <c r="A2675" s="307" t="s">
        <v>19171</v>
      </c>
      <c r="B2675" s="307"/>
      <c r="C2675" s="307"/>
      <c r="D2675" s="307" t="s">
        <v>19172</v>
      </c>
      <c r="E2675" s="307"/>
      <c r="F2675" s="307"/>
      <c r="G2675" s="91" t="s">
        <v>19172</v>
      </c>
      <c r="H2675" s="91" t="s">
        <v>19173</v>
      </c>
      <c r="I2675" s="91" t="s">
        <v>19174</v>
      </c>
      <c r="J2675" s="91" t="s">
        <v>19175</v>
      </c>
      <c r="K2675" s="91" t="s">
        <v>19176</v>
      </c>
      <c r="L2675" s="91" t="s">
        <v>19177</v>
      </c>
    </row>
    <row r="2676" spans="1:12" ht="12" customHeight="1" x14ac:dyDescent="0.3">
      <c r="A2676" s="307" t="s">
        <v>19178</v>
      </c>
      <c r="B2676" s="307"/>
      <c r="C2676" s="307"/>
      <c r="D2676" s="307" t="s">
        <v>19179</v>
      </c>
      <c r="E2676" s="307"/>
      <c r="F2676" s="307"/>
      <c r="G2676" s="91" t="s">
        <v>19180</v>
      </c>
      <c r="H2676" s="91" t="s">
        <v>19181</v>
      </c>
      <c r="I2676" s="91" t="s">
        <v>19182</v>
      </c>
      <c r="J2676" s="91" t="s">
        <v>19183</v>
      </c>
      <c r="K2676" s="91" t="s">
        <v>19184</v>
      </c>
      <c r="L2676" s="91" t="s">
        <v>8986</v>
      </c>
    </row>
    <row r="2677" spans="1:12" ht="12" customHeight="1" x14ac:dyDescent="0.3">
      <c r="A2677" s="307" t="s">
        <v>19185</v>
      </c>
      <c r="B2677" s="307"/>
      <c r="C2677" s="307"/>
      <c r="D2677" s="307" t="s">
        <v>19186</v>
      </c>
      <c r="E2677" s="307"/>
      <c r="F2677" s="307"/>
      <c r="G2677" s="91" t="s">
        <v>19186</v>
      </c>
      <c r="H2677" s="91" t="s">
        <v>19187</v>
      </c>
      <c r="I2677" s="91" t="s">
        <v>14975</v>
      </c>
      <c r="J2677" s="91" t="s">
        <v>19188</v>
      </c>
      <c r="K2677" s="91" t="s">
        <v>19189</v>
      </c>
      <c r="L2677" s="91" t="s">
        <v>7698</v>
      </c>
    </row>
    <row r="2678" spans="1:12" ht="12" customHeight="1" x14ac:dyDescent="0.3">
      <c r="A2678" s="307" t="s">
        <v>19190</v>
      </c>
      <c r="B2678" s="307"/>
      <c r="C2678" s="307"/>
      <c r="D2678" s="307" t="s">
        <v>4983</v>
      </c>
      <c r="E2678" s="307"/>
      <c r="F2678" s="307"/>
      <c r="G2678" s="91" t="s">
        <v>9516</v>
      </c>
      <c r="H2678" s="91" t="s">
        <v>11362</v>
      </c>
      <c r="I2678" s="91" t="s">
        <v>3797</v>
      </c>
      <c r="J2678" s="91" t="s">
        <v>19191</v>
      </c>
      <c r="K2678" s="91" t="s">
        <v>19192</v>
      </c>
      <c r="L2678" s="91" t="s">
        <v>19193</v>
      </c>
    </row>
    <row r="2679" spans="1:12" ht="12" customHeight="1" x14ac:dyDescent="0.3">
      <c r="A2679" s="307" t="s">
        <v>19194</v>
      </c>
      <c r="B2679" s="307"/>
      <c r="C2679" s="307"/>
      <c r="D2679" s="307" t="s">
        <v>19195</v>
      </c>
      <c r="E2679" s="307"/>
      <c r="F2679" s="307"/>
      <c r="G2679" s="91" t="s">
        <v>19195</v>
      </c>
      <c r="H2679" s="91" t="s">
        <v>19196</v>
      </c>
      <c r="I2679" s="91" t="s">
        <v>19197</v>
      </c>
      <c r="J2679" s="91" t="s">
        <v>7920</v>
      </c>
      <c r="K2679" s="91" t="s">
        <v>19198</v>
      </c>
      <c r="L2679" s="91" t="s">
        <v>19199</v>
      </c>
    </row>
    <row r="2680" spans="1:12" ht="12" customHeight="1" x14ac:dyDescent="0.3">
      <c r="A2680" s="307" t="s">
        <v>19200</v>
      </c>
      <c r="B2680" s="307"/>
      <c r="C2680" s="307"/>
      <c r="D2680" s="307" t="s">
        <v>19201</v>
      </c>
      <c r="E2680" s="307"/>
      <c r="F2680" s="307"/>
      <c r="G2680" s="91" t="s">
        <v>19201</v>
      </c>
      <c r="H2680" s="91" t="s">
        <v>19202</v>
      </c>
      <c r="I2680" s="91" t="s">
        <v>19203</v>
      </c>
      <c r="J2680" s="91" t="s">
        <v>19202</v>
      </c>
      <c r="K2680" s="91" t="s">
        <v>1041</v>
      </c>
      <c r="L2680" s="91" t="s">
        <v>19204</v>
      </c>
    </row>
    <row r="2681" spans="1:12" ht="12" customHeight="1" x14ac:dyDescent="0.3">
      <c r="A2681" s="307" t="s">
        <v>19205</v>
      </c>
      <c r="B2681" s="307"/>
      <c r="C2681" s="307"/>
      <c r="D2681" s="307" t="s">
        <v>19206</v>
      </c>
      <c r="E2681" s="307"/>
      <c r="F2681" s="307"/>
      <c r="G2681" s="91" t="s">
        <v>19206</v>
      </c>
      <c r="H2681" s="91" t="s">
        <v>19207</v>
      </c>
      <c r="I2681" s="91" t="s">
        <v>19208</v>
      </c>
      <c r="J2681" s="91" t="s">
        <v>19209</v>
      </c>
      <c r="K2681" s="91" t="s">
        <v>19210</v>
      </c>
      <c r="L2681" s="91" t="s">
        <v>19211</v>
      </c>
    </row>
    <row r="2682" spans="1:12" ht="12" customHeight="1" x14ac:dyDescent="0.3">
      <c r="A2682" s="307" t="s">
        <v>19212</v>
      </c>
      <c r="B2682" s="307"/>
      <c r="C2682" s="307"/>
      <c r="D2682" s="307" t="s">
        <v>17478</v>
      </c>
      <c r="E2682" s="307"/>
      <c r="F2682" s="307"/>
      <c r="G2682" s="91" t="s">
        <v>17478</v>
      </c>
      <c r="H2682" s="91" t="s">
        <v>19213</v>
      </c>
      <c r="I2682" s="91" t="s">
        <v>19214</v>
      </c>
      <c r="J2682" s="91" t="s">
        <v>19215</v>
      </c>
      <c r="K2682" s="91" t="s">
        <v>19216</v>
      </c>
      <c r="L2682" s="91" t="s">
        <v>19217</v>
      </c>
    </row>
    <row r="2683" spans="1:12" ht="12" customHeight="1" x14ac:dyDescent="0.3">
      <c r="A2683" s="307" t="s">
        <v>19218</v>
      </c>
      <c r="B2683" s="307"/>
      <c r="C2683" s="307"/>
      <c r="D2683" s="307" t="s">
        <v>19219</v>
      </c>
      <c r="E2683" s="307"/>
      <c r="F2683" s="307"/>
      <c r="G2683" s="91" t="s">
        <v>19219</v>
      </c>
      <c r="H2683" s="91" t="s">
        <v>19220</v>
      </c>
      <c r="I2683" s="91" t="s">
        <v>11762</v>
      </c>
      <c r="J2683" s="91" t="s">
        <v>19221</v>
      </c>
      <c r="K2683" s="91" t="s">
        <v>19222</v>
      </c>
      <c r="L2683" s="91" t="s">
        <v>18870</v>
      </c>
    </row>
    <row r="2684" spans="1:12" ht="12" customHeight="1" x14ac:dyDescent="0.3">
      <c r="A2684" s="307" t="s">
        <v>19223</v>
      </c>
      <c r="B2684" s="307"/>
      <c r="C2684" s="307"/>
      <c r="D2684" s="307" t="s">
        <v>19224</v>
      </c>
      <c r="E2684" s="307"/>
      <c r="F2684" s="307"/>
      <c r="G2684" s="91" t="s">
        <v>19224</v>
      </c>
      <c r="H2684" s="91" t="s">
        <v>19225</v>
      </c>
      <c r="I2684" s="91" t="s">
        <v>19226</v>
      </c>
      <c r="J2684" s="91" t="s">
        <v>19227</v>
      </c>
      <c r="K2684" s="91" t="s">
        <v>19228</v>
      </c>
      <c r="L2684" s="91" t="s">
        <v>19229</v>
      </c>
    </row>
    <row r="2685" spans="1:12" ht="12" customHeight="1" x14ac:dyDescent="0.3">
      <c r="A2685" s="307" t="s">
        <v>19230</v>
      </c>
      <c r="B2685" s="307"/>
      <c r="C2685" s="307"/>
      <c r="D2685" s="307" t="s">
        <v>19231</v>
      </c>
      <c r="E2685" s="307"/>
      <c r="F2685" s="307"/>
      <c r="G2685" s="91" t="s">
        <v>19231</v>
      </c>
      <c r="H2685" s="91" t="s">
        <v>3411</v>
      </c>
      <c r="I2685" s="91" t="s">
        <v>3412</v>
      </c>
      <c r="J2685" s="91" t="s">
        <v>19232</v>
      </c>
      <c r="K2685" s="91" t="s">
        <v>19233</v>
      </c>
      <c r="L2685" s="91" t="s">
        <v>19234</v>
      </c>
    </row>
    <row r="2686" spans="1:12" ht="12" customHeight="1" x14ac:dyDescent="0.3">
      <c r="A2686" s="307" t="s">
        <v>19235</v>
      </c>
      <c r="B2686" s="307"/>
      <c r="C2686" s="307"/>
      <c r="D2686" s="307" t="s">
        <v>19236</v>
      </c>
      <c r="E2686" s="307"/>
      <c r="F2686" s="307"/>
      <c r="G2686" s="91" t="s">
        <v>19237</v>
      </c>
      <c r="H2686" s="91" t="s">
        <v>19238</v>
      </c>
      <c r="I2686" s="91" t="s">
        <v>8883</v>
      </c>
      <c r="J2686" s="91" t="s">
        <v>3081</v>
      </c>
      <c r="K2686" s="91" t="s">
        <v>19239</v>
      </c>
      <c r="L2686" s="91" t="s">
        <v>19240</v>
      </c>
    </row>
    <row r="2687" spans="1:12" ht="12" customHeight="1" x14ac:dyDescent="0.3">
      <c r="A2687" s="307" t="s">
        <v>19241</v>
      </c>
      <c r="B2687" s="307"/>
      <c r="C2687" s="307"/>
      <c r="D2687" s="307" t="s">
        <v>19242</v>
      </c>
      <c r="E2687" s="307"/>
      <c r="F2687" s="307"/>
      <c r="G2687" s="91" t="s">
        <v>1729</v>
      </c>
      <c r="H2687" s="91" t="s">
        <v>16106</v>
      </c>
      <c r="I2687" s="91" t="s">
        <v>6874</v>
      </c>
      <c r="J2687" s="91" t="s">
        <v>11820</v>
      </c>
      <c r="K2687" s="91" t="s">
        <v>11919</v>
      </c>
      <c r="L2687" s="91" t="s">
        <v>17619</v>
      </c>
    </row>
    <row r="2688" spans="1:12" ht="12" customHeight="1" x14ac:dyDescent="0.3">
      <c r="A2688" s="307" t="s">
        <v>19243</v>
      </c>
      <c r="B2688" s="307"/>
      <c r="C2688" s="307"/>
      <c r="D2688" s="307" t="s">
        <v>19244</v>
      </c>
      <c r="E2688" s="307"/>
      <c r="F2688" s="307"/>
      <c r="G2688" s="91" t="s">
        <v>19244</v>
      </c>
      <c r="H2688" s="91" t="s">
        <v>15925</v>
      </c>
      <c r="I2688" s="91" t="s">
        <v>19245</v>
      </c>
      <c r="J2688" s="91" t="s">
        <v>19246</v>
      </c>
      <c r="K2688" s="91" t="s">
        <v>5827</v>
      </c>
      <c r="L2688" s="91" t="s">
        <v>17673</v>
      </c>
    </row>
    <row r="2689" spans="1:12" ht="12" customHeight="1" x14ac:dyDescent="0.3">
      <c r="A2689" s="307" t="s">
        <v>19247</v>
      </c>
      <c r="B2689" s="307"/>
      <c r="C2689" s="307"/>
      <c r="D2689" s="307" t="s">
        <v>19248</v>
      </c>
      <c r="E2689" s="307"/>
      <c r="F2689" s="307"/>
      <c r="G2689" s="91" t="s">
        <v>19248</v>
      </c>
      <c r="H2689" s="91" t="s">
        <v>19249</v>
      </c>
      <c r="I2689" s="91" t="s">
        <v>6980</v>
      </c>
      <c r="J2689" s="91" t="s">
        <v>19250</v>
      </c>
      <c r="K2689" s="91" t="s">
        <v>19251</v>
      </c>
      <c r="L2689" s="91" t="s">
        <v>17449</v>
      </c>
    </row>
    <row r="2690" spans="1:12" ht="12" customHeight="1" x14ac:dyDescent="0.3">
      <c r="A2690" s="307" t="s">
        <v>19252</v>
      </c>
      <c r="B2690" s="307"/>
      <c r="C2690" s="307"/>
      <c r="D2690" s="307" t="s">
        <v>19253</v>
      </c>
      <c r="E2690" s="307"/>
      <c r="F2690" s="307"/>
      <c r="G2690" s="91" t="s">
        <v>19253</v>
      </c>
      <c r="H2690" s="91" t="s">
        <v>19254</v>
      </c>
      <c r="I2690" s="91" t="s">
        <v>19255</v>
      </c>
      <c r="J2690" s="91" t="s">
        <v>19256</v>
      </c>
      <c r="K2690" s="91" t="s">
        <v>19257</v>
      </c>
      <c r="L2690" s="91" t="s">
        <v>19258</v>
      </c>
    </row>
    <row r="2691" spans="1:12" ht="12" customHeight="1" x14ac:dyDescent="0.3">
      <c r="A2691" s="307" t="s">
        <v>19259</v>
      </c>
      <c r="B2691" s="307"/>
      <c r="C2691" s="307"/>
      <c r="D2691" s="307" t="s">
        <v>19260</v>
      </c>
      <c r="E2691" s="307"/>
      <c r="F2691" s="307"/>
      <c r="G2691" s="91" t="s">
        <v>19260</v>
      </c>
      <c r="H2691" s="91" t="s">
        <v>1466</v>
      </c>
      <c r="I2691" s="91" t="s">
        <v>19261</v>
      </c>
      <c r="J2691" s="91" t="s">
        <v>19262</v>
      </c>
      <c r="K2691" s="91" t="s">
        <v>19263</v>
      </c>
      <c r="L2691" s="91" t="s">
        <v>19264</v>
      </c>
    </row>
    <row r="2692" spans="1:12" ht="12" customHeight="1" x14ac:dyDescent="0.3">
      <c r="A2692" s="307" t="s">
        <v>19265</v>
      </c>
      <c r="B2692" s="307"/>
      <c r="C2692" s="307"/>
      <c r="D2692" s="307" t="s">
        <v>19266</v>
      </c>
      <c r="E2692" s="307"/>
      <c r="F2692" s="307"/>
      <c r="G2692" s="91" t="s">
        <v>19266</v>
      </c>
      <c r="H2692" s="91" t="s">
        <v>19267</v>
      </c>
      <c r="I2692" s="91" t="s">
        <v>19268</v>
      </c>
      <c r="J2692" s="91" t="s">
        <v>19269</v>
      </c>
      <c r="K2692" s="91" t="s">
        <v>19270</v>
      </c>
      <c r="L2692" s="91" t="s">
        <v>19271</v>
      </c>
    </row>
    <row r="2693" spans="1:12" ht="12" customHeight="1" x14ac:dyDescent="0.3">
      <c r="A2693" s="307" t="s">
        <v>19272</v>
      </c>
      <c r="B2693" s="307"/>
      <c r="C2693" s="307"/>
      <c r="D2693" s="307" t="s">
        <v>19273</v>
      </c>
      <c r="E2693" s="307"/>
      <c r="F2693" s="307"/>
      <c r="G2693" s="91" t="s">
        <v>19273</v>
      </c>
      <c r="H2693" s="91" t="s">
        <v>8234</v>
      </c>
      <c r="I2693" s="91" t="s">
        <v>8972</v>
      </c>
      <c r="J2693" s="91" t="s">
        <v>19274</v>
      </c>
      <c r="K2693" s="91" t="s">
        <v>10194</v>
      </c>
      <c r="L2693" s="91" t="s">
        <v>19275</v>
      </c>
    </row>
    <row r="2694" spans="1:12" ht="12" customHeight="1" x14ac:dyDescent="0.3">
      <c r="A2694" s="307" t="s">
        <v>19276</v>
      </c>
      <c r="B2694" s="307"/>
      <c r="C2694" s="307"/>
      <c r="D2694" s="307" t="s">
        <v>19277</v>
      </c>
      <c r="E2694" s="307"/>
      <c r="F2694" s="307"/>
      <c r="G2694" s="91" t="s">
        <v>19278</v>
      </c>
      <c r="H2694" s="91" t="s">
        <v>19279</v>
      </c>
      <c r="I2694" s="91" t="s">
        <v>19280</v>
      </c>
      <c r="J2694" s="91" t="s">
        <v>19281</v>
      </c>
      <c r="K2694" s="91" t="s">
        <v>19282</v>
      </c>
      <c r="L2694" s="91" t="s">
        <v>19283</v>
      </c>
    </row>
    <row r="2695" spans="1:12" ht="12" customHeight="1" x14ac:dyDescent="0.3">
      <c r="A2695" s="307" t="s">
        <v>19284</v>
      </c>
      <c r="B2695" s="307"/>
      <c r="C2695" s="307"/>
      <c r="D2695" s="307" t="s">
        <v>19285</v>
      </c>
      <c r="E2695" s="307"/>
      <c r="F2695" s="307"/>
      <c r="G2695" s="91" t="s">
        <v>19286</v>
      </c>
      <c r="H2695" s="91" t="s">
        <v>19287</v>
      </c>
      <c r="I2695" s="91" t="s">
        <v>19288</v>
      </c>
      <c r="J2695" s="91" t="s">
        <v>19289</v>
      </c>
      <c r="K2695" s="91" t="s">
        <v>19290</v>
      </c>
      <c r="L2695" s="91" t="s">
        <v>19291</v>
      </c>
    </row>
    <row r="2696" spans="1:12" ht="12" customHeight="1" x14ac:dyDescent="0.3">
      <c r="A2696" s="307" t="s">
        <v>19292</v>
      </c>
      <c r="B2696" s="307"/>
      <c r="C2696" s="307"/>
      <c r="D2696" s="307" t="s">
        <v>8183</v>
      </c>
      <c r="E2696" s="307"/>
      <c r="F2696" s="307"/>
      <c r="G2696" s="91" t="s">
        <v>8183</v>
      </c>
      <c r="H2696" s="91" t="s">
        <v>19293</v>
      </c>
      <c r="I2696" s="91" t="s">
        <v>19294</v>
      </c>
      <c r="J2696" s="91" t="s">
        <v>19295</v>
      </c>
      <c r="K2696" s="91" t="s">
        <v>19296</v>
      </c>
      <c r="L2696" s="91" t="s">
        <v>19297</v>
      </c>
    </row>
    <row r="2697" spans="1:12" ht="12" customHeight="1" x14ac:dyDescent="0.3">
      <c r="A2697" s="307" t="s">
        <v>19298</v>
      </c>
      <c r="B2697" s="307"/>
      <c r="C2697" s="307"/>
      <c r="D2697" s="307" t="s">
        <v>19299</v>
      </c>
      <c r="E2697" s="307"/>
      <c r="F2697" s="307"/>
      <c r="G2697" s="91" t="s">
        <v>19299</v>
      </c>
      <c r="H2697" s="91" t="s">
        <v>8290</v>
      </c>
      <c r="I2697" s="91" t="s">
        <v>7733</v>
      </c>
      <c r="J2697" s="91" t="s">
        <v>19300</v>
      </c>
      <c r="K2697" s="91" t="s">
        <v>19301</v>
      </c>
      <c r="L2697" s="91" t="s">
        <v>19302</v>
      </c>
    </row>
    <row r="2698" spans="1:12" ht="12" customHeight="1" x14ac:dyDescent="0.3">
      <c r="A2698" s="307" t="s">
        <v>19303</v>
      </c>
      <c r="B2698" s="307"/>
      <c r="C2698" s="307"/>
      <c r="D2698" s="307" t="s">
        <v>19304</v>
      </c>
      <c r="E2698" s="307"/>
      <c r="F2698" s="307"/>
      <c r="G2698" s="91" t="s">
        <v>7294</v>
      </c>
      <c r="H2698" s="91" t="s">
        <v>7294</v>
      </c>
      <c r="I2698" s="91" t="s">
        <v>19305</v>
      </c>
      <c r="J2698" s="91" t="s">
        <v>19306</v>
      </c>
      <c r="K2698" s="91" t="s">
        <v>19307</v>
      </c>
      <c r="L2698" s="91" t="s">
        <v>19308</v>
      </c>
    </row>
    <row r="2699" spans="1:12" ht="12" customHeight="1" x14ac:dyDescent="0.3">
      <c r="A2699" s="307" t="s">
        <v>19309</v>
      </c>
      <c r="B2699" s="307"/>
      <c r="C2699" s="307"/>
      <c r="D2699" s="307" t="s">
        <v>19310</v>
      </c>
      <c r="E2699" s="307"/>
      <c r="F2699" s="307"/>
      <c r="G2699" s="91" t="s">
        <v>19311</v>
      </c>
      <c r="H2699" s="91" t="s">
        <v>19312</v>
      </c>
      <c r="I2699" s="91" t="s">
        <v>19313</v>
      </c>
      <c r="J2699" s="91" t="s">
        <v>19314</v>
      </c>
      <c r="K2699" s="91" t="s">
        <v>19315</v>
      </c>
      <c r="L2699" s="91" t="s">
        <v>19316</v>
      </c>
    </row>
    <row r="2700" spans="1:12" ht="12" customHeight="1" x14ac:dyDescent="0.3">
      <c r="A2700" s="307" t="s">
        <v>19317</v>
      </c>
      <c r="B2700" s="307"/>
      <c r="C2700" s="307"/>
      <c r="D2700" s="307" t="s">
        <v>19318</v>
      </c>
      <c r="E2700" s="307"/>
      <c r="F2700" s="307"/>
      <c r="G2700" s="91" t="s">
        <v>19318</v>
      </c>
      <c r="H2700" s="91" t="s">
        <v>19319</v>
      </c>
      <c r="I2700" s="91" t="s">
        <v>19320</v>
      </c>
      <c r="J2700" s="91" t="s">
        <v>19321</v>
      </c>
      <c r="K2700" s="91" t="s">
        <v>19322</v>
      </c>
      <c r="L2700" s="91" t="s">
        <v>19323</v>
      </c>
    </row>
    <row r="2701" spans="1:12" ht="12" customHeight="1" x14ac:dyDescent="0.3">
      <c r="A2701" s="307" t="s">
        <v>19324</v>
      </c>
      <c r="B2701" s="307"/>
      <c r="C2701" s="307"/>
      <c r="D2701" s="307" t="s">
        <v>19325</v>
      </c>
      <c r="E2701" s="307"/>
      <c r="F2701" s="307"/>
      <c r="G2701" s="91" t="s">
        <v>19325</v>
      </c>
      <c r="H2701" s="91" t="s">
        <v>8422</v>
      </c>
      <c r="I2701" s="91" t="s">
        <v>19326</v>
      </c>
      <c r="J2701" s="91" t="s">
        <v>19327</v>
      </c>
      <c r="K2701" s="91" t="s">
        <v>19328</v>
      </c>
      <c r="L2701" s="91" t="s">
        <v>19329</v>
      </c>
    </row>
    <row r="2702" spans="1:12" ht="12" customHeight="1" x14ac:dyDescent="0.3">
      <c r="A2702" s="307" t="s">
        <v>19330</v>
      </c>
      <c r="B2702" s="307"/>
      <c r="C2702" s="307"/>
      <c r="D2702" s="307" t="s">
        <v>19331</v>
      </c>
      <c r="E2702" s="307"/>
      <c r="F2702" s="307"/>
      <c r="G2702" s="91" t="s">
        <v>19331</v>
      </c>
      <c r="H2702" s="91" t="s">
        <v>19332</v>
      </c>
      <c r="I2702" s="91" t="s">
        <v>19333</v>
      </c>
      <c r="J2702" s="91" t="s">
        <v>19334</v>
      </c>
      <c r="K2702" s="91" t="s">
        <v>19335</v>
      </c>
      <c r="L2702" s="91" t="s">
        <v>19336</v>
      </c>
    </row>
    <row r="2703" spans="1:12" ht="12" customHeight="1" x14ac:dyDescent="0.3">
      <c r="A2703" s="307" t="s">
        <v>19337</v>
      </c>
      <c r="B2703" s="307"/>
      <c r="C2703" s="307"/>
      <c r="D2703" s="307" t="s">
        <v>19338</v>
      </c>
      <c r="E2703" s="307"/>
      <c r="F2703" s="307"/>
      <c r="G2703" s="91" t="s">
        <v>19338</v>
      </c>
      <c r="H2703" s="91" t="s">
        <v>19339</v>
      </c>
      <c r="I2703" s="91" t="s">
        <v>18898</v>
      </c>
      <c r="J2703" s="91" t="s">
        <v>19340</v>
      </c>
      <c r="K2703" s="91" t="s">
        <v>19341</v>
      </c>
      <c r="L2703" s="91" t="s">
        <v>19342</v>
      </c>
    </row>
    <row r="2704" spans="1:12" ht="12" customHeight="1" x14ac:dyDescent="0.3">
      <c r="A2704" s="307" t="s">
        <v>19343</v>
      </c>
      <c r="B2704" s="307"/>
      <c r="C2704" s="307"/>
      <c r="D2704" s="307" t="s">
        <v>19344</v>
      </c>
      <c r="E2704" s="307"/>
      <c r="F2704" s="307"/>
      <c r="G2704" s="91" t="s">
        <v>19345</v>
      </c>
      <c r="H2704" s="91" t="s">
        <v>19346</v>
      </c>
      <c r="I2704" s="91" t="s">
        <v>19347</v>
      </c>
      <c r="J2704" s="91" t="s">
        <v>19348</v>
      </c>
      <c r="K2704" s="91" t="s">
        <v>19349</v>
      </c>
      <c r="L2704" s="91" t="s">
        <v>19350</v>
      </c>
    </row>
    <row r="2705" spans="1:12" ht="12" customHeight="1" x14ac:dyDescent="0.3">
      <c r="A2705" s="307" t="s">
        <v>19351</v>
      </c>
      <c r="B2705" s="307"/>
      <c r="C2705" s="307"/>
      <c r="D2705" s="307" t="s">
        <v>19352</v>
      </c>
      <c r="E2705" s="307"/>
      <c r="F2705" s="307"/>
      <c r="G2705" s="91" t="s">
        <v>19352</v>
      </c>
      <c r="H2705" s="91" t="s">
        <v>19353</v>
      </c>
      <c r="I2705" s="91" t="s">
        <v>19354</v>
      </c>
      <c r="J2705" s="91" t="s">
        <v>6988</v>
      </c>
      <c r="K2705" s="91" t="s">
        <v>19355</v>
      </c>
      <c r="L2705" s="91" t="s">
        <v>12149</v>
      </c>
    </row>
    <row r="2706" spans="1:12" ht="12" customHeight="1" x14ac:dyDescent="0.3">
      <c r="A2706" s="307" t="s">
        <v>19356</v>
      </c>
      <c r="B2706" s="307"/>
      <c r="C2706" s="307"/>
      <c r="D2706" s="307" t="s">
        <v>5476</v>
      </c>
      <c r="E2706" s="307"/>
      <c r="F2706" s="307"/>
      <c r="G2706" s="91" t="s">
        <v>19357</v>
      </c>
      <c r="H2706" s="91" t="s">
        <v>19358</v>
      </c>
      <c r="I2706" s="91" t="s">
        <v>19359</v>
      </c>
      <c r="J2706" s="91" t="s">
        <v>8934</v>
      </c>
      <c r="K2706" s="91" t="s">
        <v>15581</v>
      </c>
      <c r="L2706" s="91" t="s">
        <v>19360</v>
      </c>
    </row>
    <row r="2707" spans="1:12" ht="12" customHeight="1" x14ac:dyDescent="0.3">
      <c r="A2707" s="307" t="s">
        <v>19361</v>
      </c>
      <c r="B2707" s="307"/>
      <c r="C2707" s="307"/>
      <c r="D2707" s="307" t="s">
        <v>19362</v>
      </c>
      <c r="E2707" s="307"/>
      <c r="F2707" s="307"/>
      <c r="G2707" s="91" t="s">
        <v>19362</v>
      </c>
      <c r="H2707" s="91" t="s">
        <v>19363</v>
      </c>
      <c r="I2707" s="91" t="s">
        <v>19364</v>
      </c>
      <c r="J2707" s="91" t="s">
        <v>19365</v>
      </c>
      <c r="K2707" s="91" t="s">
        <v>19366</v>
      </c>
      <c r="L2707" s="91" t="s">
        <v>19367</v>
      </c>
    </row>
    <row r="2708" spans="1:12" ht="12" customHeight="1" x14ac:dyDescent="0.3">
      <c r="A2708" s="307" t="s">
        <v>19368</v>
      </c>
      <c r="B2708" s="307"/>
      <c r="C2708" s="307"/>
      <c r="D2708" s="307" t="s">
        <v>19369</v>
      </c>
      <c r="E2708" s="307"/>
      <c r="F2708" s="307"/>
      <c r="G2708" s="91" t="s">
        <v>19369</v>
      </c>
      <c r="H2708" s="91" t="s">
        <v>19370</v>
      </c>
      <c r="I2708" s="91" t="s">
        <v>19371</v>
      </c>
      <c r="J2708" s="91" t="s">
        <v>19372</v>
      </c>
      <c r="K2708" s="91" t="s">
        <v>18540</v>
      </c>
      <c r="L2708" s="91" t="s">
        <v>19373</v>
      </c>
    </row>
    <row r="2709" spans="1:12" ht="12" customHeight="1" x14ac:dyDescent="0.3">
      <c r="A2709" s="307" t="s">
        <v>19374</v>
      </c>
      <c r="B2709" s="307"/>
      <c r="C2709" s="307"/>
      <c r="D2709" s="307" t="s">
        <v>19375</v>
      </c>
      <c r="E2709" s="307"/>
      <c r="F2709" s="307"/>
      <c r="G2709" s="91" t="s">
        <v>19375</v>
      </c>
      <c r="H2709" s="91" t="s">
        <v>19376</v>
      </c>
      <c r="I2709" s="91" t="s">
        <v>19377</v>
      </c>
      <c r="J2709" s="91" t="s">
        <v>19378</v>
      </c>
      <c r="K2709" s="91" t="s">
        <v>12691</v>
      </c>
      <c r="L2709" s="91" t="s">
        <v>19379</v>
      </c>
    </row>
    <row r="2710" spans="1:12" ht="12" customHeight="1" x14ac:dyDescent="0.3">
      <c r="A2710" s="307" t="s">
        <v>19380</v>
      </c>
      <c r="B2710" s="307"/>
      <c r="C2710" s="307"/>
      <c r="D2710" s="307" t="s">
        <v>19381</v>
      </c>
      <c r="E2710" s="307"/>
      <c r="F2710" s="307"/>
      <c r="G2710" s="91" t="s">
        <v>19381</v>
      </c>
      <c r="H2710" s="91" t="s">
        <v>19382</v>
      </c>
      <c r="I2710" s="91" t="s">
        <v>19383</v>
      </c>
      <c r="J2710" s="91" t="s">
        <v>19384</v>
      </c>
      <c r="K2710" s="91" t="s">
        <v>19385</v>
      </c>
      <c r="L2710" s="91" t="s">
        <v>19386</v>
      </c>
    </row>
    <row r="2711" spans="1:12" ht="12" customHeight="1" x14ac:dyDescent="0.3">
      <c r="A2711" s="307" t="s">
        <v>19387</v>
      </c>
      <c r="B2711" s="307"/>
      <c r="C2711" s="307"/>
      <c r="D2711" s="307" t="s">
        <v>19388</v>
      </c>
      <c r="E2711" s="307"/>
      <c r="F2711" s="307"/>
      <c r="G2711" s="91" t="s">
        <v>19388</v>
      </c>
      <c r="H2711" s="91" t="s">
        <v>15424</v>
      </c>
      <c r="I2711" s="91" t="s">
        <v>19389</v>
      </c>
      <c r="J2711" s="91" t="s">
        <v>2594</v>
      </c>
      <c r="K2711" s="91" t="s">
        <v>17253</v>
      </c>
      <c r="L2711" s="91" t="s">
        <v>11565</v>
      </c>
    </row>
    <row r="2712" spans="1:12" ht="12" customHeight="1" x14ac:dyDescent="0.3">
      <c r="A2712" s="307" t="s">
        <v>19390</v>
      </c>
      <c r="B2712" s="307"/>
      <c r="C2712" s="307"/>
      <c r="D2712" s="307" t="s">
        <v>19391</v>
      </c>
      <c r="E2712" s="307"/>
      <c r="F2712" s="307"/>
      <c r="G2712" s="91" t="s">
        <v>19391</v>
      </c>
      <c r="H2712" s="91" t="s">
        <v>19392</v>
      </c>
      <c r="I2712" s="91" t="s">
        <v>19393</v>
      </c>
      <c r="J2712" s="91" t="s">
        <v>19394</v>
      </c>
      <c r="K2712" s="91" t="s">
        <v>19395</v>
      </c>
      <c r="L2712" s="91" t="s">
        <v>19396</v>
      </c>
    </row>
    <row r="2713" spans="1:12" ht="12" customHeight="1" x14ac:dyDescent="0.3">
      <c r="A2713" s="307" t="s">
        <v>19397</v>
      </c>
      <c r="B2713" s="307"/>
      <c r="C2713" s="307"/>
      <c r="D2713" s="307" t="s">
        <v>19398</v>
      </c>
      <c r="E2713" s="307"/>
      <c r="F2713" s="307"/>
      <c r="G2713" s="91" t="s">
        <v>19398</v>
      </c>
      <c r="H2713" s="91" t="s">
        <v>19399</v>
      </c>
      <c r="I2713" s="91" t="s">
        <v>19400</v>
      </c>
      <c r="J2713" s="91" t="s">
        <v>19401</v>
      </c>
      <c r="K2713" s="91" t="s">
        <v>19402</v>
      </c>
      <c r="L2713" s="91" t="s">
        <v>19403</v>
      </c>
    </row>
    <row r="2714" spans="1:12" ht="12" customHeight="1" x14ac:dyDescent="0.3">
      <c r="A2714" s="307" t="s">
        <v>19404</v>
      </c>
      <c r="B2714" s="307"/>
      <c r="C2714" s="307"/>
      <c r="D2714" s="307" t="s">
        <v>10672</v>
      </c>
      <c r="E2714" s="307"/>
      <c r="F2714" s="307"/>
      <c r="G2714" s="91" t="s">
        <v>10672</v>
      </c>
      <c r="H2714" s="91" t="s">
        <v>19405</v>
      </c>
      <c r="I2714" s="91" t="s">
        <v>19406</v>
      </c>
      <c r="J2714" s="91" t="s">
        <v>7055</v>
      </c>
      <c r="K2714" s="91" t="s">
        <v>19407</v>
      </c>
      <c r="L2714" s="91" t="s">
        <v>19408</v>
      </c>
    </row>
    <row r="2715" spans="1:12" ht="12" customHeight="1" x14ac:dyDescent="0.3">
      <c r="A2715" s="307" t="s">
        <v>19409</v>
      </c>
      <c r="B2715" s="307"/>
      <c r="C2715" s="307"/>
      <c r="D2715" s="307" t="s">
        <v>3382</v>
      </c>
      <c r="E2715" s="307"/>
      <c r="F2715" s="307"/>
      <c r="G2715" s="91" t="s">
        <v>3382</v>
      </c>
      <c r="H2715" s="91" t="s">
        <v>19410</v>
      </c>
      <c r="I2715" s="91" t="s">
        <v>19411</v>
      </c>
      <c r="J2715" s="91" t="s">
        <v>19412</v>
      </c>
      <c r="K2715" s="91" t="s">
        <v>7372</v>
      </c>
      <c r="L2715" s="91" t="s">
        <v>16077</v>
      </c>
    </row>
    <row r="2716" spans="1:12" ht="12" customHeight="1" x14ac:dyDescent="0.3">
      <c r="A2716" s="307" t="s">
        <v>19413</v>
      </c>
      <c r="B2716" s="307"/>
      <c r="C2716" s="307"/>
      <c r="D2716" s="307" t="s">
        <v>19414</v>
      </c>
      <c r="E2716" s="307"/>
      <c r="F2716" s="307"/>
      <c r="G2716" s="91" t="s">
        <v>19414</v>
      </c>
      <c r="H2716" s="91" t="s">
        <v>19415</v>
      </c>
      <c r="I2716" s="91" t="s">
        <v>19416</v>
      </c>
      <c r="J2716" s="91" t="s">
        <v>19417</v>
      </c>
      <c r="K2716" s="91" t="s">
        <v>16720</v>
      </c>
      <c r="L2716" s="91" t="s">
        <v>19418</v>
      </c>
    </row>
    <row r="2717" spans="1:12" ht="12" customHeight="1" x14ac:dyDescent="0.3">
      <c r="A2717" s="307" t="s">
        <v>19419</v>
      </c>
      <c r="B2717" s="307"/>
      <c r="C2717" s="307"/>
      <c r="D2717" s="307" t="s">
        <v>19420</v>
      </c>
      <c r="E2717" s="307"/>
      <c r="F2717" s="307"/>
      <c r="G2717" s="91" t="s">
        <v>19420</v>
      </c>
      <c r="H2717" s="91" t="s">
        <v>19421</v>
      </c>
      <c r="I2717" s="91" t="s">
        <v>19422</v>
      </c>
      <c r="J2717" s="91" t="s">
        <v>19423</v>
      </c>
      <c r="K2717" s="91" t="s">
        <v>19424</v>
      </c>
      <c r="L2717" s="91" t="s">
        <v>19425</v>
      </c>
    </row>
    <row r="2718" spans="1:12" ht="12" customHeight="1" x14ac:dyDescent="0.3">
      <c r="A2718" s="307" t="s">
        <v>19426</v>
      </c>
      <c r="B2718" s="307"/>
      <c r="C2718" s="307"/>
      <c r="D2718" s="307" t="s">
        <v>19427</v>
      </c>
      <c r="E2718" s="307"/>
      <c r="F2718" s="307"/>
      <c r="G2718" s="91" t="s">
        <v>5579</v>
      </c>
      <c r="H2718" s="91" t="s">
        <v>7781</v>
      </c>
      <c r="I2718" s="91" t="s">
        <v>19428</v>
      </c>
      <c r="J2718" s="91" t="s">
        <v>19429</v>
      </c>
      <c r="K2718" s="91" t="s">
        <v>2677</v>
      </c>
      <c r="L2718" s="91" t="s">
        <v>5410</v>
      </c>
    </row>
    <row r="2719" spans="1:12" ht="12" customHeight="1" x14ac:dyDescent="0.3">
      <c r="A2719" s="307" t="s">
        <v>19430</v>
      </c>
      <c r="B2719" s="307"/>
      <c r="C2719" s="307"/>
      <c r="D2719" s="307" t="s">
        <v>1377</v>
      </c>
      <c r="E2719" s="307"/>
      <c r="F2719" s="307"/>
      <c r="G2719" s="91" t="s">
        <v>1377</v>
      </c>
      <c r="H2719" s="91" t="s">
        <v>19431</v>
      </c>
      <c r="I2719" s="91" t="s">
        <v>13072</v>
      </c>
      <c r="J2719" s="91" t="s">
        <v>19432</v>
      </c>
      <c r="K2719" s="91" t="s">
        <v>19433</v>
      </c>
      <c r="L2719" s="91" t="s">
        <v>9404</v>
      </c>
    </row>
    <row r="2720" spans="1:12" ht="12" customHeight="1" x14ac:dyDescent="0.3">
      <c r="A2720" s="307" t="s">
        <v>19434</v>
      </c>
      <c r="B2720" s="307"/>
      <c r="C2720" s="307"/>
      <c r="D2720" s="307" t="s">
        <v>19435</v>
      </c>
      <c r="E2720" s="307"/>
      <c r="F2720" s="307"/>
      <c r="G2720" s="91" t="s">
        <v>19435</v>
      </c>
      <c r="H2720" s="91" t="s">
        <v>19436</v>
      </c>
      <c r="I2720" s="91" t="s">
        <v>19437</v>
      </c>
      <c r="J2720" s="91" t="s">
        <v>18257</v>
      </c>
      <c r="K2720" s="91" t="s">
        <v>19438</v>
      </c>
      <c r="L2720" s="91" t="s">
        <v>19439</v>
      </c>
    </row>
    <row r="2721" spans="1:12" ht="12" customHeight="1" x14ac:dyDescent="0.3">
      <c r="A2721" s="307" t="s">
        <v>19440</v>
      </c>
      <c r="B2721" s="307"/>
      <c r="C2721" s="307"/>
      <c r="D2721" s="307" t="s">
        <v>19441</v>
      </c>
      <c r="E2721" s="307"/>
      <c r="F2721" s="307"/>
      <c r="G2721" s="91" t="s">
        <v>19441</v>
      </c>
      <c r="H2721" s="91" t="s">
        <v>1845</v>
      </c>
      <c r="I2721" s="91" t="s">
        <v>19442</v>
      </c>
      <c r="J2721" s="91" t="s">
        <v>18980</v>
      </c>
      <c r="K2721" s="91" t="s">
        <v>19443</v>
      </c>
      <c r="L2721" s="91" t="s">
        <v>17557</v>
      </c>
    </row>
    <row r="2722" spans="1:12" ht="12" customHeight="1" x14ac:dyDescent="0.3">
      <c r="A2722" s="307" t="s">
        <v>19444</v>
      </c>
      <c r="B2722" s="307"/>
      <c r="C2722" s="307"/>
      <c r="D2722" s="307" t="s">
        <v>8296</v>
      </c>
      <c r="E2722" s="307"/>
      <c r="F2722" s="307"/>
      <c r="G2722" s="91" t="s">
        <v>8296</v>
      </c>
      <c r="H2722" s="91" t="s">
        <v>19445</v>
      </c>
      <c r="I2722" s="91" t="s">
        <v>17483</v>
      </c>
      <c r="J2722" s="91" t="s">
        <v>14978</v>
      </c>
      <c r="K2722" s="91" t="s">
        <v>19446</v>
      </c>
      <c r="L2722" s="91" t="s">
        <v>19447</v>
      </c>
    </row>
    <row r="2723" spans="1:12" ht="12" customHeight="1" x14ac:dyDescent="0.3">
      <c r="A2723" s="307" t="s">
        <v>19448</v>
      </c>
      <c r="B2723" s="307"/>
      <c r="C2723" s="307"/>
      <c r="D2723" s="307" t="s">
        <v>19449</v>
      </c>
      <c r="E2723" s="307"/>
      <c r="F2723" s="307"/>
      <c r="G2723" s="91" t="s">
        <v>19450</v>
      </c>
      <c r="H2723" s="91" t="s">
        <v>19451</v>
      </c>
      <c r="I2723" s="91" t="s">
        <v>19452</v>
      </c>
      <c r="J2723" s="91" t="s">
        <v>19453</v>
      </c>
      <c r="K2723" s="91" t="s">
        <v>3484</v>
      </c>
      <c r="L2723" s="91" t="s">
        <v>19454</v>
      </c>
    </row>
    <row r="2724" spans="1:12" ht="12" customHeight="1" x14ac:dyDescent="0.3">
      <c r="A2724" s="307" t="s">
        <v>19455</v>
      </c>
      <c r="B2724" s="307"/>
      <c r="C2724" s="307"/>
      <c r="D2724" s="307" t="s">
        <v>19456</v>
      </c>
      <c r="E2724" s="307"/>
      <c r="F2724" s="307"/>
      <c r="G2724" s="91" t="s">
        <v>19456</v>
      </c>
      <c r="H2724" s="91" t="s">
        <v>19457</v>
      </c>
      <c r="I2724" s="91" t="s">
        <v>19458</v>
      </c>
      <c r="J2724" s="91" t="s">
        <v>19459</v>
      </c>
      <c r="K2724" s="91" t="s">
        <v>19460</v>
      </c>
      <c r="L2724" s="91" t="s">
        <v>19461</v>
      </c>
    </row>
    <row r="2725" spans="1:12" ht="12" customHeight="1" x14ac:dyDescent="0.3">
      <c r="A2725" s="307" t="s">
        <v>19462</v>
      </c>
      <c r="B2725" s="307"/>
      <c r="C2725" s="307"/>
      <c r="D2725" s="307" t="s">
        <v>15078</v>
      </c>
      <c r="E2725" s="307"/>
      <c r="F2725" s="307"/>
      <c r="G2725" s="91" t="s">
        <v>15078</v>
      </c>
      <c r="H2725" s="91" t="s">
        <v>3366</v>
      </c>
      <c r="I2725" s="91" t="s">
        <v>3361</v>
      </c>
      <c r="J2725" s="91" t="s">
        <v>19463</v>
      </c>
      <c r="K2725" s="91" t="s">
        <v>17466</v>
      </c>
      <c r="L2725" s="91" t="s">
        <v>19464</v>
      </c>
    </row>
    <row r="2726" spans="1:12" ht="12" customHeight="1" x14ac:dyDescent="0.3">
      <c r="A2726" s="307" t="s">
        <v>19465</v>
      </c>
      <c r="B2726" s="307"/>
      <c r="C2726" s="307"/>
      <c r="D2726" s="307" t="s">
        <v>19466</v>
      </c>
      <c r="E2726" s="307"/>
      <c r="F2726" s="307"/>
      <c r="G2726" s="91" t="s">
        <v>19466</v>
      </c>
      <c r="H2726" s="91" t="s">
        <v>19467</v>
      </c>
      <c r="I2726" s="91" t="s">
        <v>12896</v>
      </c>
      <c r="J2726" s="91" t="s">
        <v>19468</v>
      </c>
      <c r="K2726" s="91" t="s">
        <v>19469</v>
      </c>
      <c r="L2726" s="91" t="s">
        <v>19470</v>
      </c>
    </row>
    <row r="2727" spans="1:12" ht="12" customHeight="1" x14ac:dyDescent="0.3">
      <c r="A2727" s="307" t="s">
        <v>19471</v>
      </c>
      <c r="B2727" s="307"/>
      <c r="C2727" s="307"/>
      <c r="D2727" s="307" t="s">
        <v>19472</v>
      </c>
      <c r="E2727" s="307"/>
      <c r="F2727" s="307"/>
      <c r="G2727" s="91" t="s">
        <v>19472</v>
      </c>
      <c r="H2727" s="91" t="s">
        <v>19473</v>
      </c>
      <c r="I2727" s="91" t="s">
        <v>19474</v>
      </c>
      <c r="J2727" s="91" t="s">
        <v>4625</v>
      </c>
      <c r="K2727" s="91" t="s">
        <v>19475</v>
      </c>
      <c r="L2727" s="91" t="s">
        <v>5101</v>
      </c>
    </row>
    <row r="2728" spans="1:12" ht="12" customHeight="1" x14ac:dyDescent="0.3">
      <c r="A2728" s="307" t="s">
        <v>19476</v>
      </c>
      <c r="B2728" s="307"/>
      <c r="C2728" s="307"/>
      <c r="D2728" s="307" t="s">
        <v>19477</v>
      </c>
      <c r="E2728" s="307"/>
      <c r="F2728" s="307"/>
      <c r="G2728" s="91" t="s">
        <v>19477</v>
      </c>
      <c r="H2728" s="91" t="s">
        <v>19478</v>
      </c>
      <c r="I2728" s="91" t="s">
        <v>19479</v>
      </c>
      <c r="J2728" s="91" t="s">
        <v>19480</v>
      </c>
      <c r="K2728" s="91" t="s">
        <v>19481</v>
      </c>
      <c r="L2728" s="91" t="s">
        <v>19482</v>
      </c>
    </row>
    <row r="2729" spans="1:12" ht="12" customHeight="1" x14ac:dyDescent="0.3">
      <c r="A2729" s="307" t="s">
        <v>19483</v>
      </c>
      <c r="B2729" s="307"/>
      <c r="C2729" s="307"/>
      <c r="D2729" s="307" t="s">
        <v>19484</v>
      </c>
      <c r="E2729" s="307"/>
      <c r="F2729" s="307"/>
      <c r="G2729" s="91" t="s">
        <v>19484</v>
      </c>
      <c r="H2729" s="91" t="s">
        <v>19485</v>
      </c>
      <c r="I2729" s="91" t="s">
        <v>19486</v>
      </c>
      <c r="J2729" s="91" t="s">
        <v>19487</v>
      </c>
      <c r="K2729" s="91" t="s">
        <v>7178</v>
      </c>
      <c r="L2729" s="91" t="s">
        <v>19488</v>
      </c>
    </row>
    <row r="2730" spans="1:12" ht="12" customHeight="1" x14ac:dyDescent="0.3">
      <c r="A2730" s="307" t="s">
        <v>19489</v>
      </c>
      <c r="B2730" s="307"/>
      <c r="C2730" s="307"/>
      <c r="D2730" s="307" t="s">
        <v>19490</v>
      </c>
      <c r="E2730" s="307"/>
      <c r="F2730" s="307"/>
      <c r="G2730" s="91" t="s">
        <v>19491</v>
      </c>
      <c r="H2730" s="91" t="s">
        <v>19492</v>
      </c>
      <c r="I2730" s="91" t="s">
        <v>19493</v>
      </c>
      <c r="J2730" s="91" t="s">
        <v>17094</v>
      </c>
      <c r="K2730" s="91" t="s">
        <v>19494</v>
      </c>
      <c r="L2730" s="91" t="s">
        <v>14498</v>
      </c>
    </row>
    <row r="2731" spans="1:12" ht="12" customHeight="1" x14ac:dyDescent="0.3">
      <c r="A2731" s="307" t="s">
        <v>19495</v>
      </c>
      <c r="B2731" s="307"/>
      <c r="C2731" s="307"/>
      <c r="D2731" s="307" t="s">
        <v>19496</v>
      </c>
      <c r="E2731" s="307"/>
      <c r="F2731" s="307"/>
      <c r="G2731" s="91" t="s">
        <v>5384</v>
      </c>
      <c r="H2731" s="91" t="s">
        <v>5385</v>
      </c>
      <c r="I2731" s="91" t="s">
        <v>19497</v>
      </c>
      <c r="J2731" s="91" t="s">
        <v>19498</v>
      </c>
      <c r="K2731" s="91" t="s">
        <v>19499</v>
      </c>
      <c r="L2731" s="91" t="s">
        <v>7507</v>
      </c>
    </row>
    <row r="2732" spans="1:12" ht="12" customHeight="1" x14ac:dyDescent="0.3">
      <c r="A2732" s="307" t="s">
        <v>19500</v>
      </c>
      <c r="B2732" s="307"/>
      <c r="C2732" s="307"/>
      <c r="D2732" s="307" t="s">
        <v>19501</v>
      </c>
      <c r="E2732" s="307"/>
      <c r="F2732" s="307"/>
      <c r="G2732" s="91" t="s">
        <v>14469</v>
      </c>
      <c r="H2732" s="91" t="s">
        <v>3906</v>
      </c>
      <c r="I2732" s="91" t="s">
        <v>19502</v>
      </c>
      <c r="J2732" s="91" t="s">
        <v>7359</v>
      </c>
      <c r="K2732" s="91" t="s">
        <v>11199</v>
      </c>
      <c r="L2732" s="91" t="s">
        <v>12727</v>
      </c>
    </row>
    <row r="2733" spans="1:12" ht="12" customHeight="1" x14ac:dyDescent="0.3">
      <c r="A2733" s="307" t="s">
        <v>19503</v>
      </c>
      <c r="B2733" s="307"/>
      <c r="C2733" s="307"/>
      <c r="D2733" s="307" t="s">
        <v>19504</v>
      </c>
      <c r="E2733" s="307"/>
      <c r="F2733" s="307"/>
      <c r="G2733" s="91" t="s">
        <v>19505</v>
      </c>
      <c r="H2733" s="91" t="s">
        <v>19506</v>
      </c>
      <c r="I2733" s="91" t="s">
        <v>19507</v>
      </c>
      <c r="J2733" s="91" t="s">
        <v>19508</v>
      </c>
      <c r="K2733" s="91" t="s">
        <v>19509</v>
      </c>
      <c r="L2733" s="91" t="s">
        <v>19510</v>
      </c>
    </row>
    <row r="2734" spans="1:12" ht="12" customHeight="1" x14ac:dyDescent="0.3">
      <c r="A2734" s="307" t="s">
        <v>19511</v>
      </c>
      <c r="B2734" s="307"/>
      <c r="C2734" s="307"/>
      <c r="D2734" s="307" t="s">
        <v>19512</v>
      </c>
      <c r="E2734" s="307"/>
      <c r="F2734" s="307"/>
      <c r="G2734" s="91" t="s">
        <v>19513</v>
      </c>
      <c r="H2734" s="91" t="s">
        <v>19514</v>
      </c>
      <c r="I2734" s="91" t="s">
        <v>19515</v>
      </c>
      <c r="J2734" s="91" t="s">
        <v>19516</v>
      </c>
      <c r="K2734" s="91" t="s">
        <v>19517</v>
      </c>
      <c r="L2734" s="91" t="s">
        <v>19518</v>
      </c>
    </row>
    <row r="2735" spans="1:12" ht="12" customHeight="1" x14ac:dyDescent="0.3">
      <c r="A2735" s="307" t="s">
        <v>19519</v>
      </c>
      <c r="B2735" s="307"/>
      <c r="C2735" s="307"/>
      <c r="D2735" s="307" t="s">
        <v>3518</v>
      </c>
      <c r="E2735" s="307"/>
      <c r="F2735" s="307"/>
      <c r="G2735" s="91" t="s">
        <v>3518</v>
      </c>
      <c r="H2735" s="91" t="s">
        <v>19520</v>
      </c>
      <c r="I2735" s="91" t="s">
        <v>19521</v>
      </c>
      <c r="J2735" s="91" t="s">
        <v>15034</v>
      </c>
      <c r="K2735" s="91" t="s">
        <v>19522</v>
      </c>
      <c r="L2735" s="91" t="s">
        <v>19523</v>
      </c>
    </row>
    <row r="2736" spans="1:12" ht="12" customHeight="1" x14ac:dyDescent="0.3">
      <c r="A2736" s="307" t="s">
        <v>19524</v>
      </c>
      <c r="B2736" s="307"/>
      <c r="C2736" s="307"/>
      <c r="D2736" s="307" t="s">
        <v>19525</v>
      </c>
      <c r="E2736" s="307"/>
      <c r="F2736" s="307"/>
      <c r="G2736" s="91" t="s">
        <v>19525</v>
      </c>
      <c r="H2736" s="91" t="s">
        <v>19526</v>
      </c>
      <c r="I2736" s="91" t="s">
        <v>19527</v>
      </c>
      <c r="J2736" s="91" t="s">
        <v>19528</v>
      </c>
      <c r="K2736" s="91" t="s">
        <v>8169</v>
      </c>
      <c r="L2736" s="91" t="s">
        <v>19529</v>
      </c>
    </row>
    <row r="2737" spans="1:12" ht="12" customHeight="1" x14ac:dyDescent="0.3">
      <c r="A2737" s="307" t="s">
        <v>19530</v>
      </c>
      <c r="B2737" s="307"/>
      <c r="C2737" s="307"/>
      <c r="D2737" s="307" t="s">
        <v>19531</v>
      </c>
      <c r="E2737" s="307"/>
      <c r="F2737" s="307"/>
      <c r="G2737" s="91" t="s">
        <v>19531</v>
      </c>
      <c r="H2737" s="91" t="s">
        <v>19532</v>
      </c>
      <c r="I2737" s="91" t="s">
        <v>19533</v>
      </c>
      <c r="J2737" s="91" t="s">
        <v>19534</v>
      </c>
      <c r="K2737" s="91" t="s">
        <v>2633</v>
      </c>
      <c r="L2737" s="91" t="s">
        <v>19535</v>
      </c>
    </row>
    <row r="2738" spans="1:12" ht="12" customHeight="1" x14ac:dyDescent="0.3">
      <c r="A2738" s="307" t="s">
        <v>19536</v>
      </c>
      <c r="B2738" s="307"/>
      <c r="C2738" s="307"/>
      <c r="D2738" s="307" t="s">
        <v>19537</v>
      </c>
      <c r="E2738" s="307"/>
      <c r="F2738" s="307"/>
      <c r="G2738" s="91" t="s">
        <v>19537</v>
      </c>
      <c r="H2738" s="91" t="s">
        <v>19441</v>
      </c>
      <c r="I2738" s="91" t="s">
        <v>19538</v>
      </c>
      <c r="J2738" s="91" t="s">
        <v>19539</v>
      </c>
      <c r="K2738" s="91" t="s">
        <v>19540</v>
      </c>
      <c r="L2738" s="91" t="s">
        <v>14975</v>
      </c>
    </row>
    <row r="2739" spans="1:12" ht="12" customHeight="1" x14ac:dyDescent="0.3">
      <c r="A2739" s="307" t="s">
        <v>19541</v>
      </c>
      <c r="B2739" s="307"/>
      <c r="C2739" s="307"/>
      <c r="D2739" s="307" t="s">
        <v>19542</v>
      </c>
      <c r="E2739" s="307"/>
      <c r="F2739" s="307"/>
      <c r="G2739" s="91" t="s">
        <v>19542</v>
      </c>
      <c r="H2739" s="91" t="s">
        <v>19543</v>
      </c>
      <c r="I2739" s="91" t="s">
        <v>19544</v>
      </c>
      <c r="J2739" s="91" t="s">
        <v>19545</v>
      </c>
      <c r="K2739" s="91" t="s">
        <v>8592</v>
      </c>
      <c r="L2739" s="91" t="s">
        <v>6784</v>
      </c>
    </row>
    <row r="2740" spans="1:12" ht="12" customHeight="1" x14ac:dyDescent="0.3">
      <c r="A2740" s="307" t="s">
        <v>19546</v>
      </c>
      <c r="B2740" s="307"/>
      <c r="C2740" s="307"/>
      <c r="D2740" s="307" t="s">
        <v>19547</v>
      </c>
      <c r="E2740" s="307"/>
      <c r="F2740" s="307"/>
      <c r="G2740" s="91" t="s">
        <v>19547</v>
      </c>
      <c r="H2740" s="91" t="s">
        <v>7794</v>
      </c>
      <c r="I2740" s="91" t="s">
        <v>17611</v>
      </c>
      <c r="J2740" s="91" t="s">
        <v>7928</v>
      </c>
      <c r="K2740" s="91" t="s">
        <v>8073</v>
      </c>
      <c r="L2740" s="91" t="s">
        <v>19548</v>
      </c>
    </row>
    <row r="2741" spans="1:12" ht="12" customHeight="1" x14ac:dyDescent="0.3">
      <c r="A2741" s="307" t="s">
        <v>19549</v>
      </c>
      <c r="B2741" s="307"/>
      <c r="C2741" s="307"/>
      <c r="D2741" s="307" t="s">
        <v>19550</v>
      </c>
      <c r="E2741" s="307"/>
      <c r="F2741" s="307"/>
      <c r="G2741" s="91" t="s">
        <v>19550</v>
      </c>
      <c r="H2741" s="91" t="s">
        <v>19551</v>
      </c>
      <c r="I2741" s="91" t="s">
        <v>19552</v>
      </c>
      <c r="J2741" s="91" t="s">
        <v>19553</v>
      </c>
      <c r="K2741" s="91" t="s">
        <v>19554</v>
      </c>
      <c r="L2741" s="91" t="s">
        <v>19555</v>
      </c>
    </row>
    <row r="2742" spans="1:12" ht="12" customHeight="1" x14ac:dyDescent="0.3">
      <c r="A2742" s="307" t="s">
        <v>19556</v>
      </c>
      <c r="B2742" s="307"/>
      <c r="C2742" s="307"/>
      <c r="D2742" s="307" t="s">
        <v>19557</v>
      </c>
      <c r="E2742" s="307"/>
      <c r="F2742" s="307"/>
      <c r="G2742" s="91" t="s">
        <v>19557</v>
      </c>
      <c r="H2742" s="91" t="s">
        <v>4655</v>
      </c>
      <c r="I2742" s="91" t="s">
        <v>19558</v>
      </c>
      <c r="J2742" s="91" t="s">
        <v>19559</v>
      </c>
      <c r="K2742" s="91" t="s">
        <v>19560</v>
      </c>
      <c r="L2742" s="91" t="s">
        <v>19561</v>
      </c>
    </row>
    <row r="2743" spans="1:12" ht="12" customHeight="1" x14ac:dyDescent="0.3">
      <c r="A2743" s="307" t="s">
        <v>19562</v>
      </c>
      <c r="B2743" s="307"/>
      <c r="C2743" s="307"/>
      <c r="D2743" s="307" t="s">
        <v>19563</v>
      </c>
      <c r="E2743" s="307"/>
      <c r="F2743" s="307"/>
      <c r="G2743" s="91" t="s">
        <v>19563</v>
      </c>
      <c r="H2743" s="91" t="s">
        <v>19564</v>
      </c>
      <c r="I2743" s="91" t="s">
        <v>19565</v>
      </c>
      <c r="J2743" s="91" t="s">
        <v>19566</v>
      </c>
      <c r="K2743" s="91" t="s">
        <v>19567</v>
      </c>
      <c r="L2743" s="91" t="s">
        <v>19568</v>
      </c>
    </row>
    <row r="2744" spans="1:12" ht="12" customHeight="1" x14ac:dyDescent="0.3">
      <c r="A2744" s="307" t="s">
        <v>19569</v>
      </c>
      <c r="B2744" s="307"/>
      <c r="C2744" s="307"/>
      <c r="D2744" s="307" t="s">
        <v>19570</v>
      </c>
      <c r="E2744" s="307"/>
      <c r="F2744" s="307"/>
      <c r="G2744" s="91" t="s">
        <v>19570</v>
      </c>
      <c r="H2744" s="91" t="s">
        <v>10314</v>
      </c>
      <c r="I2744" s="91" t="s">
        <v>5108</v>
      </c>
      <c r="J2744" s="91" t="s">
        <v>11088</v>
      </c>
      <c r="K2744" s="91" t="s">
        <v>19571</v>
      </c>
      <c r="L2744" s="91" t="s">
        <v>19572</v>
      </c>
    </row>
    <row r="2745" spans="1:12" ht="12" customHeight="1" x14ac:dyDescent="0.3">
      <c r="A2745" s="307" t="s">
        <v>19573</v>
      </c>
      <c r="B2745" s="307"/>
      <c r="C2745" s="307"/>
      <c r="D2745" s="307" t="s">
        <v>19574</v>
      </c>
      <c r="E2745" s="307"/>
      <c r="F2745" s="307"/>
      <c r="G2745" s="91" t="s">
        <v>19574</v>
      </c>
      <c r="H2745" s="91" t="s">
        <v>19575</v>
      </c>
      <c r="I2745" s="91" t="s">
        <v>19576</v>
      </c>
      <c r="J2745" s="91" t="s">
        <v>19577</v>
      </c>
      <c r="K2745" s="91" t="s">
        <v>19578</v>
      </c>
      <c r="L2745" s="91" t="s">
        <v>19579</v>
      </c>
    </row>
    <row r="2746" spans="1:12" ht="12" customHeight="1" x14ac:dyDescent="0.3">
      <c r="A2746" s="307" t="s">
        <v>19580</v>
      </c>
      <c r="B2746" s="307"/>
      <c r="C2746" s="307"/>
      <c r="D2746" s="307" t="s">
        <v>19581</v>
      </c>
      <c r="E2746" s="307"/>
      <c r="F2746" s="307"/>
      <c r="G2746" s="91" t="s">
        <v>19581</v>
      </c>
      <c r="H2746" s="91" t="s">
        <v>19582</v>
      </c>
      <c r="I2746" s="91" t="s">
        <v>18607</v>
      </c>
      <c r="J2746" s="91" t="s">
        <v>19583</v>
      </c>
      <c r="K2746" s="91" t="s">
        <v>19584</v>
      </c>
      <c r="L2746" s="91" t="s">
        <v>19585</v>
      </c>
    </row>
    <row r="2747" spans="1:12" ht="12" customHeight="1" x14ac:dyDescent="0.3">
      <c r="A2747" s="307" t="s">
        <v>19586</v>
      </c>
      <c r="B2747" s="307"/>
      <c r="C2747" s="307"/>
      <c r="D2747" s="307" t="s">
        <v>19587</v>
      </c>
      <c r="E2747" s="307"/>
      <c r="F2747" s="307"/>
      <c r="G2747" s="91" t="s">
        <v>19587</v>
      </c>
      <c r="H2747" s="91" t="s">
        <v>19588</v>
      </c>
      <c r="I2747" s="91" t="s">
        <v>19589</v>
      </c>
      <c r="J2747" s="91" t="s">
        <v>19590</v>
      </c>
      <c r="K2747" s="91" t="s">
        <v>19591</v>
      </c>
      <c r="L2747" s="91" t="s">
        <v>19592</v>
      </c>
    </row>
    <row r="2748" spans="1:12" ht="12" customHeight="1" x14ac:dyDescent="0.3">
      <c r="A2748" s="307" t="s">
        <v>19593</v>
      </c>
      <c r="B2748" s="307"/>
      <c r="C2748" s="307"/>
      <c r="D2748" s="307" t="s">
        <v>12999</v>
      </c>
      <c r="E2748" s="307"/>
      <c r="F2748" s="307"/>
      <c r="G2748" s="91" t="s">
        <v>12999</v>
      </c>
      <c r="H2748" s="91" t="s">
        <v>7944</v>
      </c>
      <c r="I2748" s="91" t="s">
        <v>19594</v>
      </c>
      <c r="J2748" s="91" t="s">
        <v>19595</v>
      </c>
      <c r="K2748" s="91" t="s">
        <v>5233</v>
      </c>
      <c r="L2748" s="91" t="s">
        <v>19596</v>
      </c>
    </row>
    <row r="2749" spans="1:12" ht="12" customHeight="1" x14ac:dyDescent="0.3">
      <c r="A2749" s="307" t="s">
        <v>19597</v>
      </c>
      <c r="B2749" s="307"/>
      <c r="C2749" s="307"/>
      <c r="D2749" s="307" t="s">
        <v>19598</v>
      </c>
      <c r="E2749" s="307"/>
      <c r="F2749" s="307"/>
      <c r="G2749" s="91" t="s">
        <v>19599</v>
      </c>
      <c r="H2749" s="91" t="s">
        <v>19600</v>
      </c>
      <c r="I2749" s="91" t="s">
        <v>19601</v>
      </c>
      <c r="J2749" s="91" t="s">
        <v>19602</v>
      </c>
      <c r="K2749" s="91" t="s">
        <v>19603</v>
      </c>
      <c r="L2749" s="91" t="s">
        <v>19604</v>
      </c>
    </row>
    <row r="2750" spans="1:12" ht="12" customHeight="1" x14ac:dyDescent="0.3">
      <c r="A2750" s="307" t="s">
        <v>19605</v>
      </c>
      <c r="B2750" s="307"/>
      <c r="C2750" s="307"/>
      <c r="D2750" s="307" t="s">
        <v>19606</v>
      </c>
      <c r="E2750" s="307"/>
      <c r="F2750" s="307"/>
      <c r="G2750" s="91" t="s">
        <v>19607</v>
      </c>
      <c r="H2750" s="91" t="s">
        <v>19608</v>
      </c>
      <c r="I2750" s="91" t="s">
        <v>19609</v>
      </c>
      <c r="J2750" s="91" t="s">
        <v>19610</v>
      </c>
      <c r="K2750" s="91" t="s">
        <v>19611</v>
      </c>
      <c r="L2750" s="91" t="s">
        <v>19612</v>
      </c>
    </row>
    <row r="2751" spans="1:12" ht="12" customHeight="1" x14ac:dyDescent="0.3">
      <c r="A2751" s="307" t="s">
        <v>19613</v>
      </c>
      <c r="B2751" s="307"/>
      <c r="C2751" s="307"/>
      <c r="D2751" s="307" t="s">
        <v>1872</v>
      </c>
      <c r="E2751" s="307"/>
      <c r="F2751" s="307"/>
      <c r="G2751" s="91" t="s">
        <v>1872</v>
      </c>
      <c r="H2751" s="91" t="s">
        <v>17527</v>
      </c>
      <c r="I2751" s="91" t="s">
        <v>1873</v>
      </c>
      <c r="J2751" s="91" t="s">
        <v>19614</v>
      </c>
      <c r="K2751" s="91" t="s">
        <v>19615</v>
      </c>
      <c r="L2751" s="91" t="s">
        <v>19616</v>
      </c>
    </row>
    <row r="2752" spans="1:12" ht="12" customHeight="1" x14ac:dyDescent="0.3">
      <c r="A2752" s="307" t="s">
        <v>19617</v>
      </c>
      <c r="B2752" s="307"/>
      <c r="C2752" s="307"/>
      <c r="D2752" s="307" t="s">
        <v>19618</v>
      </c>
      <c r="E2752" s="307"/>
      <c r="F2752" s="307"/>
      <c r="G2752" s="91" t="s">
        <v>19618</v>
      </c>
      <c r="H2752" s="91" t="s">
        <v>8006</v>
      </c>
      <c r="I2752" s="91" t="s">
        <v>19619</v>
      </c>
      <c r="J2752" s="91" t="s">
        <v>5917</v>
      </c>
      <c r="K2752" s="91" t="s">
        <v>19620</v>
      </c>
      <c r="L2752" s="91" t="s">
        <v>19620</v>
      </c>
    </row>
    <row r="2753" spans="1:12" ht="12" customHeight="1" x14ac:dyDescent="0.3">
      <c r="A2753" s="307" t="s">
        <v>19621</v>
      </c>
      <c r="B2753" s="307"/>
      <c r="C2753" s="307"/>
      <c r="D2753" s="307" t="s">
        <v>19622</v>
      </c>
      <c r="E2753" s="307"/>
      <c r="F2753" s="307"/>
      <c r="G2753" s="91" t="s">
        <v>19622</v>
      </c>
      <c r="H2753" s="91" t="s">
        <v>19623</v>
      </c>
      <c r="I2753" s="91" t="s">
        <v>18445</v>
      </c>
      <c r="J2753" s="91" t="s">
        <v>19624</v>
      </c>
      <c r="K2753" s="91" t="s">
        <v>19625</v>
      </c>
      <c r="L2753" s="91" t="s">
        <v>19626</v>
      </c>
    </row>
    <row r="2754" spans="1:12" ht="12" customHeight="1" x14ac:dyDescent="0.3">
      <c r="A2754" s="307" t="s">
        <v>19627</v>
      </c>
      <c r="B2754" s="307"/>
      <c r="C2754" s="307"/>
      <c r="D2754" s="307" t="s">
        <v>17939</v>
      </c>
      <c r="E2754" s="307"/>
      <c r="F2754" s="307"/>
      <c r="G2754" s="91" t="s">
        <v>17939</v>
      </c>
      <c r="H2754" s="91" t="s">
        <v>19628</v>
      </c>
      <c r="I2754" s="91" t="s">
        <v>19629</v>
      </c>
      <c r="J2754" s="91" t="s">
        <v>19630</v>
      </c>
      <c r="K2754" s="91" t="s">
        <v>19631</v>
      </c>
      <c r="L2754" s="91" t="s">
        <v>6596</v>
      </c>
    </row>
    <row r="2755" spans="1:12" ht="12" customHeight="1" x14ac:dyDescent="0.3">
      <c r="A2755" s="307" t="s">
        <v>19632</v>
      </c>
      <c r="B2755" s="307"/>
      <c r="C2755" s="307"/>
      <c r="D2755" s="307" t="s">
        <v>19633</v>
      </c>
      <c r="E2755" s="307"/>
      <c r="F2755" s="307"/>
      <c r="G2755" s="91" t="s">
        <v>19633</v>
      </c>
      <c r="H2755" s="91" t="s">
        <v>19634</v>
      </c>
      <c r="I2755" s="91" t="s">
        <v>19635</v>
      </c>
      <c r="J2755" s="91" t="s">
        <v>19636</v>
      </c>
      <c r="K2755" s="91" t="s">
        <v>19637</v>
      </c>
      <c r="L2755" s="91" t="s">
        <v>19638</v>
      </c>
    </row>
    <row r="2756" spans="1:12" ht="12" customHeight="1" x14ac:dyDescent="0.3">
      <c r="A2756" s="307" t="s">
        <v>19639</v>
      </c>
      <c r="B2756" s="307"/>
      <c r="C2756" s="307"/>
      <c r="D2756" s="307" t="s">
        <v>19640</v>
      </c>
      <c r="E2756" s="307"/>
      <c r="F2756" s="307"/>
      <c r="G2756" s="91" t="s">
        <v>19641</v>
      </c>
      <c r="H2756" s="91" t="s">
        <v>19642</v>
      </c>
      <c r="I2756" s="91" t="s">
        <v>19643</v>
      </c>
      <c r="J2756" s="91" t="s">
        <v>19644</v>
      </c>
      <c r="K2756" s="91" t="s">
        <v>19645</v>
      </c>
      <c r="L2756" s="91" t="s">
        <v>19646</v>
      </c>
    </row>
    <row r="2757" spans="1:12" ht="12" customHeight="1" x14ac:dyDescent="0.3">
      <c r="A2757" s="307" t="s">
        <v>19647</v>
      </c>
      <c r="B2757" s="307"/>
      <c r="C2757" s="307"/>
      <c r="D2757" s="307" t="s">
        <v>19648</v>
      </c>
      <c r="E2757" s="307"/>
      <c r="F2757" s="307"/>
      <c r="G2757" s="91" t="s">
        <v>19649</v>
      </c>
      <c r="H2757" s="91" t="s">
        <v>8524</v>
      </c>
      <c r="I2757" s="91" t="s">
        <v>8525</v>
      </c>
      <c r="J2757" s="91" t="s">
        <v>19650</v>
      </c>
      <c r="K2757" s="91" t="s">
        <v>19651</v>
      </c>
      <c r="L2757" s="91" t="s">
        <v>19652</v>
      </c>
    </row>
    <row r="2758" spans="1:12" ht="12" customHeight="1" x14ac:dyDescent="0.3">
      <c r="A2758" s="307" t="s">
        <v>19653</v>
      </c>
      <c r="B2758" s="307"/>
      <c r="C2758" s="307"/>
      <c r="D2758" s="307" t="s">
        <v>19654</v>
      </c>
      <c r="E2758" s="307"/>
      <c r="F2758" s="307"/>
      <c r="G2758" s="91" t="s">
        <v>19654</v>
      </c>
      <c r="H2758" s="91" t="s">
        <v>19655</v>
      </c>
      <c r="I2758" s="91" t="s">
        <v>19656</v>
      </c>
      <c r="J2758" s="91" t="s">
        <v>1658</v>
      </c>
      <c r="K2758" s="91" t="s">
        <v>19657</v>
      </c>
      <c r="L2758" s="91" t="s">
        <v>19658</v>
      </c>
    </row>
    <row r="2759" spans="1:12" ht="12" customHeight="1" x14ac:dyDescent="0.3">
      <c r="A2759" s="307" t="s">
        <v>19659</v>
      </c>
      <c r="B2759" s="307"/>
      <c r="C2759" s="307"/>
      <c r="D2759" s="307" t="s">
        <v>19660</v>
      </c>
      <c r="E2759" s="307"/>
      <c r="F2759" s="307"/>
      <c r="G2759" s="91" t="s">
        <v>10781</v>
      </c>
      <c r="H2759" s="91" t="s">
        <v>19661</v>
      </c>
      <c r="I2759" s="91" t="s">
        <v>19662</v>
      </c>
      <c r="J2759" s="91" t="s">
        <v>19663</v>
      </c>
      <c r="K2759" s="91" t="s">
        <v>19664</v>
      </c>
      <c r="L2759" s="91" t="s">
        <v>19665</v>
      </c>
    </row>
    <row r="2760" spans="1:12" ht="12" customHeight="1" x14ac:dyDescent="0.3">
      <c r="A2760" s="307" t="s">
        <v>19666</v>
      </c>
      <c r="B2760" s="307"/>
      <c r="C2760" s="307"/>
      <c r="D2760" s="307" t="s">
        <v>19667</v>
      </c>
      <c r="E2760" s="307"/>
      <c r="F2760" s="307"/>
      <c r="G2760" s="91" t="s">
        <v>19668</v>
      </c>
      <c r="H2760" s="91" t="s">
        <v>19669</v>
      </c>
      <c r="I2760" s="91" t="s">
        <v>18549</v>
      </c>
      <c r="J2760" s="91" t="s">
        <v>18552</v>
      </c>
      <c r="K2760" s="91" t="s">
        <v>19670</v>
      </c>
      <c r="L2760" s="91" t="s">
        <v>19671</v>
      </c>
    </row>
    <row r="2761" spans="1:12" ht="12" customHeight="1" x14ac:dyDescent="0.3">
      <c r="A2761" s="307" t="s">
        <v>19672</v>
      </c>
      <c r="B2761" s="307"/>
      <c r="C2761" s="307"/>
      <c r="D2761" s="307" t="s">
        <v>19673</v>
      </c>
      <c r="E2761" s="307"/>
      <c r="F2761" s="307"/>
      <c r="G2761" s="91" t="s">
        <v>19673</v>
      </c>
      <c r="H2761" s="91" t="s">
        <v>19674</v>
      </c>
      <c r="I2761" s="91" t="s">
        <v>19675</v>
      </c>
      <c r="J2761" s="91" t="s">
        <v>9325</v>
      </c>
      <c r="K2761" s="91" t="s">
        <v>19676</v>
      </c>
      <c r="L2761" s="91" t="s">
        <v>19677</v>
      </c>
    </row>
    <row r="2762" spans="1:12" ht="12" customHeight="1" x14ac:dyDescent="0.3">
      <c r="A2762" s="307" t="s">
        <v>19678</v>
      </c>
      <c r="B2762" s="307"/>
      <c r="C2762" s="307"/>
      <c r="D2762" s="307" t="s">
        <v>19679</v>
      </c>
      <c r="E2762" s="307"/>
      <c r="F2762" s="307"/>
      <c r="G2762" s="91" t="s">
        <v>19679</v>
      </c>
      <c r="H2762" s="91" t="s">
        <v>19680</v>
      </c>
      <c r="I2762" s="91" t="s">
        <v>19681</v>
      </c>
      <c r="J2762" s="91" t="s">
        <v>19682</v>
      </c>
      <c r="K2762" s="91" t="s">
        <v>18019</v>
      </c>
      <c r="L2762" s="91" t="s">
        <v>19683</v>
      </c>
    </row>
    <row r="2763" spans="1:12" ht="12" customHeight="1" x14ac:dyDescent="0.3">
      <c r="A2763" s="307" t="s">
        <v>19684</v>
      </c>
      <c r="B2763" s="307"/>
      <c r="C2763" s="307"/>
      <c r="D2763" s="307" t="s">
        <v>19685</v>
      </c>
      <c r="E2763" s="307"/>
      <c r="F2763" s="307"/>
      <c r="G2763" s="91" t="s">
        <v>19686</v>
      </c>
      <c r="H2763" s="91" t="s">
        <v>19687</v>
      </c>
      <c r="I2763" s="91" t="s">
        <v>19688</v>
      </c>
      <c r="J2763" s="91" t="s">
        <v>19689</v>
      </c>
      <c r="K2763" s="91" t="s">
        <v>19690</v>
      </c>
      <c r="L2763" s="91" t="s">
        <v>19691</v>
      </c>
    </row>
    <row r="2764" spans="1:12" ht="12" customHeight="1" x14ac:dyDescent="0.3">
      <c r="A2764" s="307" t="s">
        <v>19692</v>
      </c>
      <c r="B2764" s="307"/>
      <c r="C2764" s="307"/>
      <c r="D2764" s="307" t="s">
        <v>19693</v>
      </c>
      <c r="E2764" s="307"/>
      <c r="F2764" s="307"/>
      <c r="G2764" s="91" t="s">
        <v>19693</v>
      </c>
      <c r="H2764" s="91" t="s">
        <v>19694</v>
      </c>
      <c r="I2764" s="91" t="s">
        <v>19695</v>
      </c>
      <c r="J2764" s="91" t="s">
        <v>19696</v>
      </c>
      <c r="K2764" s="91" t="s">
        <v>19697</v>
      </c>
      <c r="L2764" s="91" t="s">
        <v>19698</v>
      </c>
    </row>
    <row r="2765" spans="1:12" ht="12" customHeight="1" x14ac:dyDescent="0.3">
      <c r="A2765" s="307" t="s">
        <v>19699</v>
      </c>
      <c r="B2765" s="307"/>
      <c r="C2765" s="307"/>
      <c r="D2765" s="307" t="s">
        <v>19700</v>
      </c>
      <c r="E2765" s="307"/>
      <c r="F2765" s="307"/>
      <c r="G2765" s="91" t="s">
        <v>19700</v>
      </c>
      <c r="H2765" s="91" t="s">
        <v>19701</v>
      </c>
      <c r="I2765" s="91" t="s">
        <v>19702</v>
      </c>
      <c r="J2765" s="91" t="s">
        <v>19703</v>
      </c>
      <c r="K2765" s="91" t="s">
        <v>19704</v>
      </c>
      <c r="L2765" s="91" t="s">
        <v>19705</v>
      </c>
    </row>
    <row r="2766" spans="1:12" ht="12" customHeight="1" x14ac:dyDescent="0.3">
      <c r="A2766" s="307" t="s">
        <v>19706</v>
      </c>
      <c r="B2766" s="307"/>
      <c r="C2766" s="307"/>
      <c r="D2766" s="307" t="s">
        <v>19707</v>
      </c>
      <c r="E2766" s="307"/>
      <c r="F2766" s="307"/>
      <c r="G2766" s="91" t="s">
        <v>19708</v>
      </c>
      <c r="H2766" s="91" t="s">
        <v>19709</v>
      </c>
      <c r="I2766" s="91" t="s">
        <v>19710</v>
      </c>
      <c r="J2766" s="91" t="s">
        <v>19711</v>
      </c>
      <c r="K2766" s="91" t="s">
        <v>19712</v>
      </c>
      <c r="L2766" s="91" t="s">
        <v>19713</v>
      </c>
    </row>
    <row r="2767" spans="1:12" ht="12" customHeight="1" x14ac:dyDescent="0.3">
      <c r="A2767" s="307" t="s">
        <v>19714</v>
      </c>
      <c r="B2767" s="307"/>
      <c r="C2767" s="307"/>
      <c r="D2767" s="307" t="s">
        <v>19715</v>
      </c>
      <c r="E2767" s="307"/>
      <c r="F2767" s="307"/>
      <c r="G2767" s="91" t="s">
        <v>19715</v>
      </c>
      <c r="H2767" s="91" t="s">
        <v>18768</v>
      </c>
      <c r="I2767" s="91" t="s">
        <v>19716</v>
      </c>
      <c r="J2767" s="91" t="s">
        <v>19717</v>
      </c>
      <c r="K2767" s="91" t="s">
        <v>19718</v>
      </c>
      <c r="L2767" s="91" t="s">
        <v>19719</v>
      </c>
    </row>
    <row r="2768" spans="1:12" ht="12" customHeight="1" x14ac:dyDescent="0.3">
      <c r="A2768" s="307" t="s">
        <v>19720</v>
      </c>
      <c r="B2768" s="307"/>
      <c r="C2768" s="307"/>
      <c r="D2768" s="307" t="s">
        <v>19721</v>
      </c>
      <c r="E2768" s="307"/>
      <c r="F2768" s="307"/>
      <c r="G2768" s="91" t="s">
        <v>19722</v>
      </c>
      <c r="H2768" s="91" t="s">
        <v>19723</v>
      </c>
      <c r="I2768" s="91" t="s">
        <v>19724</v>
      </c>
      <c r="J2768" s="91" t="s">
        <v>19725</v>
      </c>
      <c r="K2768" s="91" t="s">
        <v>19726</v>
      </c>
      <c r="L2768" s="91" t="s">
        <v>19727</v>
      </c>
    </row>
    <row r="2769" spans="1:12" ht="12" customHeight="1" x14ac:dyDescent="0.3">
      <c r="A2769" s="307" t="s">
        <v>19728</v>
      </c>
      <c r="B2769" s="307"/>
      <c r="C2769" s="307"/>
      <c r="D2769" s="307" t="s">
        <v>19729</v>
      </c>
      <c r="E2769" s="307"/>
      <c r="F2769" s="307"/>
      <c r="G2769" s="91" t="s">
        <v>19729</v>
      </c>
      <c r="H2769" s="91" t="s">
        <v>19730</v>
      </c>
      <c r="I2769" s="91" t="s">
        <v>19731</v>
      </c>
      <c r="J2769" s="91" t="s">
        <v>19732</v>
      </c>
      <c r="K2769" s="91" t="s">
        <v>19733</v>
      </c>
      <c r="L2769" s="91" t="s">
        <v>19734</v>
      </c>
    </row>
    <row r="2770" spans="1:12" ht="12" customHeight="1" x14ac:dyDescent="0.3">
      <c r="A2770" s="307" t="s">
        <v>19735</v>
      </c>
      <c r="B2770" s="307"/>
      <c r="C2770" s="307"/>
      <c r="D2770" s="307" t="s">
        <v>19736</v>
      </c>
      <c r="E2770" s="307"/>
      <c r="F2770" s="307"/>
      <c r="G2770" s="91" t="s">
        <v>19736</v>
      </c>
      <c r="H2770" s="91" t="s">
        <v>19737</v>
      </c>
      <c r="I2770" s="91" t="s">
        <v>19738</v>
      </c>
      <c r="J2770" s="91" t="s">
        <v>19739</v>
      </c>
      <c r="K2770" s="91" t="s">
        <v>19740</v>
      </c>
      <c r="L2770" s="91" t="s">
        <v>19741</v>
      </c>
    </row>
    <row r="2771" spans="1:12" ht="12" customHeight="1" x14ac:dyDescent="0.3">
      <c r="A2771" s="307" t="s">
        <v>19742</v>
      </c>
      <c r="B2771" s="307"/>
      <c r="C2771" s="307"/>
      <c r="D2771" s="307" t="s">
        <v>19743</v>
      </c>
      <c r="E2771" s="307"/>
      <c r="F2771" s="307"/>
      <c r="G2771" s="91" t="s">
        <v>19743</v>
      </c>
      <c r="H2771" s="91" t="s">
        <v>12684</v>
      </c>
      <c r="I2771" s="91" t="s">
        <v>3389</v>
      </c>
      <c r="J2771" s="91" t="s">
        <v>19744</v>
      </c>
      <c r="K2771" s="91" t="s">
        <v>19745</v>
      </c>
      <c r="L2771" s="91" t="s">
        <v>19746</v>
      </c>
    </row>
    <row r="2772" spans="1:12" ht="12" customHeight="1" x14ac:dyDescent="0.3">
      <c r="A2772" s="307" t="s">
        <v>19747</v>
      </c>
      <c r="B2772" s="307"/>
      <c r="C2772" s="307"/>
      <c r="D2772" s="307" t="s">
        <v>19748</v>
      </c>
      <c r="E2772" s="307"/>
      <c r="F2772" s="307"/>
      <c r="G2772" s="91" t="s">
        <v>19749</v>
      </c>
      <c r="H2772" s="91" t="s">
        <v>19750</v>
      </c>
      <c r="I2772" s="91" t="s">
        <v>19751</v>
      </c>
      <c r="J2772" s="91" t="s">
        <v>19752</v>
      </c>
      <c r="K2772" s="91" t="s">
        <v>19753</v>
      </c>
      <c r="L2772" s="91" t="s">
        <v>19754</v>
      </c>
    </row>
    <row r="2773" spans="1:12" ht="12" customHeight="1" x14ac:dyDescent="0.3">
      <c r="A2773" s="307" t="s">
        <v>19755</v>
      </c>
      <c r="B2773" s="307"/>
      <c r="C2773" s="307"/>
      <c r="D2773" s="307" t="s">
        <v>19756</v>
      </c>
      <c r="E2773" s="307"/>
      <c r="F2773" s="307"/>
      <c r="G2773" s="91" t="s">
        <v>19756</v>
      </c>
      <c r="H2773" s="91" t="s">
        <v>19757</v>
      </c>
      <c r="I2773" s="91" t="s">
        <v>19758</v>
      </c>
      <c r="J2773" s="91" t="s">
        <v>19759</v>
      </c>
      <c r="K2773" s="91" t="s">
        <v>19760</v>
      </c>
      <c r="L2773" s="91" t="s">
        <v>19761</v>
      </c>
    </row>
    <row r="2774" spans="1:12" ht="12" customHeight="1" x14ac:dyDescent="0.3">
      <c r="A2774" s="307" t="s">
        <v>19762</v>
      </c>
      <c r="B2774" s="307"/>
      <c r="C2774" s="307"/>
      <c r="D2774" s="307" t="s">
        <v>19763</v>
      </c>
      <c r="E2774" s="307"/>
      <c r="F2774" s="307"/>
      <c r="G2774" s="91" t="s">
        <v>19763</v>
      </c>
      <c r="H2774" s="91" t="s">
        <v>19764</v>
      </c>
      <c r="I2774" s="91" t="s">
        <v>19765</v>
      </c>
      <c r="J2774" s="91" t="s">
        <v>19766</v>
      </c>
      <c r="K2774" s="91" t="s">
        <v>19767</v>
      </c>
      <c r="L2774" s="91" t="s">
        <v>19768</v>
      </c>
    </row>
    <row r="2775" spans="1:12" ht="12" customHeight="1" x14ac:dyDescent="0.3">
      <c r="A2775" s="307" t="s">
        <v>19769</v>
      </c>
      <c r="B2775" s="307"/>
      <c r="C2775" s="307"/>
      <c r="D2775" s="307" t="s">
        <v>19770</v>
      </c>
      <c r="E2775" s="307"/>
      <c r="F2775" s="307"/>
      <c r="G2775" s="91" t="s">
        <v>19771</v>
      </c>
      <c r="H2775" s="91" t="s">
        <v>19772</v>
      </c>
      <c r="I2775" s="91" t="s">
        <v>19773</v>
      </c>
      <c r="J2775" s="91" t="s">
        <v>19774</v>
      </c>
      <c r="K2775" s="91" t="s">
        <v>19775</v>
      </c>
      <c r="L2775" s="91" t="s">
        <v>19776</v>
      </c>
    </row>
    <row r="2776" spans="1:12" ht="12" customHeight="1" x14ac:dyDescent="0.3">
      <c r="A2776" s="307" t="s">
        <v>19777</v>
      </c>
      <c r="B2776" s="307"/>
      <c r="C2776" s="307"/>
      <c r="D2776" s="307" t="s">
        <v>7434</v>
      </c>
      <c r="E2776" s="307"/>
      <c r="F2776" s="307"/>
      <c r="G2776" s="91" t="s">
        <v>19778</v>
      </c>
      <c r="H2776" s="91" t="s">
        <v>19779</v>
      </c>
      <c r="I2776" s="91" t="s">
        <v>19780</v>
      </c>
      <c r="J2776" s="91" t="s">
        <v>19781</v>
      </c>
      <c r="K2776" s="91" t="s">
        <v>19782</v>
      </c>
      <c r="L2776" s="91" t="s">
        <v>19783</v>
      </c>
    </row>
    <row r="2777" spans="1:12" ht="12" customHeight="1" x14ac:dyDescent="0.3">
      <c r="A2777" s="307" t="s">
        <v>19784</v>
      </c>
      <c r="B2777" s="307"/>
      <c r="C2777" s="307"/>
      <c r="D2777" s="307" t="s">
        <v>19785</v>
      </c>
      <c r="E2777" s="307"/>
      <c r="F2777" s="307"/>
      <c r="G2777" s="91" t="s">
        <v>19785</v>
      </c>
      <c r="H2777" s="91" t="s">
        <v>19786</v>
      </c>
      <c r="I2777" s="91" t="s">
        <v>19787</v>
      </c>
      <c r="J2777" s="91" t="s">
        <v>19788</v>
      </c>
      <c r="K2777" s="91" t="s">
        <v>7628</v>
      </c>
      <c r="L2777" s="91" t="s">
        <v>19789</v>
      </c>
    </row>
    <row r="2778" spans="1:12" ht="12" customHeight="1" x14ac:dyDescent="0.3">
      <c r="A2778" s="307" t="s">
        <v>19790</v>
      </c>
      <c r="B2778" s="307"/>
      <c r="C2778" s="307"/>
      <c r="D2778" s="307" t="s">
        <v>19791</v>
      </c>
      <c r="E2778" s="307"/>
      <c r="F2778" s="307"/>
      <c r="G2778" s="91" t="s">
        <v>19791</v>
      </c>
      <c r="H2778" s="91" t="s">
        <v>19792</v>
      </c>
      <c r="I2778" s="91" t="s">
        <v>19793</v>
      </c>
      <c r="J2778" s="91" t="s">
        <v>19794</v>
      </c>
      <c r="K2778" s="91" t="s">
        <v>19795</v>
      </c>
      <c r="L2778" s="91" t="s">
        <v>19796</v>
      </c>
    </row>
    <row r="2779" spans="1:12" ht="12" customHeight="1" x14ac:dyDescent="0.3">
      <c r="A2779" s="307" t="s">
        <v>19797</v>
      </c>
      <c r="B2779" s="307"/>
      <c r="C2779" s="307"/>
      <c r="D2779" s="307" t="s">
        <v>19798</v>
      </c>
      <c r="E2779" s="307"/>
      <c r="F2779" s="307"/>
      <c r="G2779" s="91" t="s">
        <v>19799</v>
      </c>
      <c r="H2779" s="91" t="s">
        <v>10110</v>
      </c>
      <c r="I2779" s="91" t="s">
        <v>19800</v>
      </c>
      <c r="J2779" s="91" t="s">
        <v>19801</v>
      </c>
      <c r="K2779" s="91" t="s">
        <v>19802</v>
      </c>
      <c r="L2779" s="91" t="s">
        <v>19803</v>
      </c>
    </row>
    <row r="2780" spans="1:12" ht="12" customHeight="1" x14ac:dyDescent="0.3">
      <c r="A2780" s="307" t="s">
        <v>19804</v>
      </c>
      <c r="B2780" s="307"/>
      <c r="C2780" s="307"/>
      <c r="D2780" s="307" t="s">
        <v>19805</v>
      </c>
      <c r="E2780" s="307"/>
      <c r="F2780" s="307"/>
      <c r="G2780" s="91" t="s">
        <v>19805</v>
      </c>
      <c r="H2780" s="91" t="s">
        <v>19806</v>
      </c>
      <c r="I2780" s="91" t="s">
        <v>19807</v>
      </c>
      <c r="J2780" s="91" t="s">
        <v>19808</v>
      </c>
      <c r="K2780" s="91" t="s">
        <v>19809</v>
      </c>
      <c r="L2780" s="91" t="s">
        <v>19810</v>
      </c>
    </row>
    <row r="2781" spans="1:12" ht="12" customHeight="1" x14ac:dyDescent="0.3">
      <c r="A2781" s="307" t="s">
        <v>19811</v>
      </c>
      <c r="B2781" s="307"/>
      <c r="C2781" s="307"/>
      <c r="D2781" s="307" t="s">
        <v>19812</v>
      </c>
      <c r="E2781" s="307"/>
      <c r="F2781" s="307"/>
      <c r="G2781" s="91" t="s">
        <v>19812</v>
      </c>
      <c r="H2781" s="91" t="s">
        <v>19813</v>
      </c>
      <c r="I2781" s="91" t="s">
        <v>14099</v>
      </c>
      <c r="J2781" s="91" t="s">
        <v>18229</v>
      </c>
      <c r="K2781" s="91" t="s">
        <v>19814</v>
      </c>
      <c r="L2781" s="91" t="s">
        <v>19815</v>
      </c>
    </row>
    <row r="2782" spans="1:12" ht="12" customHeight="1" x14ac:dyDescent="0.3">
      <c r="A2782" s="307" t="s">
        <v>19816</v>
      </c>
      <c r="B2782" s="307"/>
      <c r="C2782" s="307"/>
      <c r="D2782" s="307" t="s">
        <v>19817</v>
      </c>
      <c r="E2782" s="307"/>
      <c r="F2782" s="307"/>
      <c r="G2782" s="91" t="s">
        <v>19817</v>
      </c>
      <c r="H2782" s="91" t="s">
        <v>7441</v>
      </c>
      <c r="I2782" s="91" t="s">
        <v>3899</v>
      </c>
      <c r="J2782" s="91" t="s">
        <v>11995</v>
      </c>
      <c r="K2782" s="91" t="s">
        <v>19818</v>
      </c>
      <c r="L2782" s="91" t="s">
        <v>3308</v>
      </c>
    </row>
    <row r="2783" spans="1:12" ht="12" customHeight="1" x14ac:dyDescent="0.3">
      <c r="A2783" s="307" t="s">
        <v>19819</v>
      </c>
      <c r="B2783" s="307"/>
      <c r="C2783" s="307"/>
      <c r="D2783" s="307" t="s">
        <v>19820</v>
      </c>
      <c r="E2783" s="307"/>
      <c r="F2783" s="307"/>
      <c r="G2783" s="91" t="s">
        <v>19820</v>
      </c>
      <c r="H2783" s="91" t="s">
        <v>19821</v>
      </c>
      <c r="I2783" s="91" t="s">
        <v>19822</v>
      </c>
      <c r="J2783" s="91" t="s">
        <v>19823</v>
      </c>
      <c r="K2783" s="91" t="s">
        <v>19824</v>
      </c>
      <c r="L2783" s="91" t="s">
        <v>8514</v>
      </c>
    </row>
    <row r="2784" spans="1:12" ht="12" customHeight="1" x14ac:dyDescent="0.3">
      <c r="A2784" s="307" t="s">
        <v>19825</v>
      </c>
      <c r="B2784" s="307"/>
      <c r="C2784" s="307"/>
      <c r="D2784" s="307" t="s">
        <v>19826</v>
      </c>
      <c r="E2784" s="307"/>
      <c r="F2784" s="307"/>
      <c r="G2784" s="91" t="s">
        <v>19826</v>
      </c>
      <c r="H2784" s="91" t="s">
        <v>13264</v>
      </c>
      <c r="I2784" s="91" t="s">
        <v>19827</v>
      </c>
      <c r="J2784" s="91" t="s">
        <v>17596</v>
      </c>
      <c r="K2784" s="91" t="s">
        <v>3330</v>
      </c>
      <c r="L2784" s="91" t="s">
        <v>18795</v>
      </c>
    </row>
    <row r="2785" spans="1:12" ht="12" customHeight="1" x14ac:dyDescent="0.3">
      <c r="A2785" s="307" t="s">
        <v>19828</v>
      </c>
      <c r="B2785" s="307"/>
      <c r="C2785" s="307"/>
      <c r="D2785" s="307" t="s">
        <v>19136</v>
      </c>
      <c r="E2785" s="307"/>
      <c r="F2785" s="307"/>
      <c r="G2785" s="91" t="s">
        <v>19136</v>
      </c>
      <c r="H2785" s="91" t="s">
        <v>19829</v>
      </c>
      <c r="I2785" s="91" t="s">
        <v>19830</v>
      </c>
      <c r="J2785" s="91" t="s">
        <v>19831</v>
      </c>
      <c r="K2785" s="91" t="s">
        <v>19832</v>
      </c>
      <c r="L2785" s="91" t="s">
        <v>19833</v>
      </c>
    </row>
    <row r="2786" spans="1:12" ht="12" customHeight="1" x14ac:dyDescent="0.3">
      <c r="A2786" s="307" t="s">
        <v>19834</v>
      </c>
      <c r="B2786" s="307"/>
      <c r="C2786" s="307"/>
      <c r="D2786" s="307" t="s">
        <v>19835</v>
      </c>
      <c r="E2786" s="307"/>
      <c r="F2786" s="307"/>
      <c r="G2786" s="91" t="s">
        <v>19835</v>
      </c>
      <c r="H2786" s="91" t="s">
        <v>19836</v>
      </c>
      <c r="I2786" s="91" t="s">
        <v>19837</v>
      </c>
      <c r="J2786" s="91" t="s">
        <v>19838</v>
      </c>
      <c r="K2786" s="91" t="s">
        <v>19839</v>
      </c>
      <c r="L2786" s="91" t="s">
        <v>19840</v>
      </c>
    </row>
    <row r="2787" spans="1:12" ht="12" customHeight="1" x14ac:dyDescent="0.3">
      <c r="A2787" s="307" t="s">
        <v>19841</v>
      </c>
      <c r="B2787" s="307"/>
      <c r="C2787" s="307"/>
      <c r="D2787" s="307" t="s">
        <v>19842</v>
      </c>
      <c r="E2787" s="307"/>
      <c r="F2787" s="307"/>
      <c r="G2787" s="91" t="s">
        <v>19842</v>
      </c>
      <c r="H2787" s="91" t="s">
        <v>19843</v>
      </c>
      <c r="I2787" s="91" t="s">
        <v>19844</v>
      </c>
      <c r="J2787" s="91" t="s">
        <v>19845</v>
      </c>
      <c r="K2787" s="91" t="s">
        <v>19846</v>
      </c>
      <c r="L2787" s="91" t="s">
        <v>19847</v>
      </c>
    </row>
    <row r="2788" spans="1:12" ht="12" customHeight="1" x14ac:dyDescent="0.3">
      <c r="A2788" s="307" t="s">
        <v>19848</v>
      </c>
      <c r="B2788" s="307"/>
      <c r="C2788" s="307"/>
      <c r="D2788" s="307" t="s">
        <v>19849</v>
      </c>
      <c r="E2788" s="307"/>
      <c r="F2788" s="307"/>
      <c r="G2788" s="91" t="s">
        <v>19850</v>
      </c>
      <c r="H2788" s="91" t="s">
        <v>19851</v>
      </c>
      <c r="I2788" s="91" t="s">
        <v>2700</v>
      </c>
      <c r="J2788" s="91" t="s">
        <v>19852</v>
      </c>
      <c r="K2788" s="91" t="s">
        <v>19853</v>
      </c>
      <c r="L2788" s="91" t="s">
        <v>5396</v>
      </c>
    </row>
    <row r="2789" spans="1:12" ht="12" customHeight="1" x14ac:dyDescent="0.3">
      <c r="A2789" s="307" t="s">
        <v>19854</v>
      </c>
      <c r="B2789" s="307"/>
      <c r="C2789" s="307"/>
      <c r="D2789" s="307" t="s">
        <v>19855</v>
      </c>
      <c r="E2789" s="307"/>
      <c r="F2789" s="307"/>
      <c r="G2789" s="91" t="s">
        <v>19855</v>
      </c>
      <c r="H2789" s="91" t="s">
        <v>19856</v>
      </c>
      <c r="I2789" s="91" t="s">
        <v>19857</v>
      </c>
      <c r="J2789" s="91" t="s">
        <v>19858</v>
      </c>
      <c r="K2789" s="91" t="s">
        <v>19859</v>
      </c>
      <c r="L2789" s="91" t="s">
        <v>19860</v>
      </c>
    </row>
    <row r="2790" spans="1:12" ht="12" customHeight="1" x14ac:dyDescent="0.3">
      <c r="A2790" s="307" t="s">
        <v>19861</v>
      </c>
      <c r="B2790" s="307"/>
      <c r="C2790" s="307"/>
      <c r="D2790" s="307" t="s">
        <v>19862</v>
      </c>
      <c r="E2790" s="307"/>
      <c r="F2790" s="307"/>
      <c r="G2790" s="91" t="s">
        <v>19862</v>
      </c>
      <c r="H2790" s="91" t="s">
        <v>19863</v>
      </c>
      <c r="I2790" s="91" t="s">
        <v>19864</v>
      </c>
      <c r="J2790" s="91" t="s">
        <v>18198</v>
      </c>
      <c r="K2790" s="91" t="s">
        <v>14259</v>
      </c>
      <c r="L2790" s="91" t="s">
        <v>19865</v>
      </c>
    </row>
    <row r="2791" spans="1:12" ht="12" customHeight="1" x14ac:dyDescent="0.3">
      <c r="A2791" s="307" t="s">
        <v>19866</v>
      </c>
      <c r="B2791" s="307"/>
      <c r="C2791" s="307"/>
      <c r="D2791" s="307" t="s">
        <v>19867</v>
      </c>
      <c r="E2791" s="307"/>
      <c r="F2791" s="307"/>
      <c r="G2791" s="91" t="s">
        <v>19867</v>
      </c>
      <c r="H2791" s="91" t="s">
        <v>19868</v>
      </c>
      <c r="I2791" s="91" t="s">
        <v>19869</v>
      </c>
      <c r="J2791" s="91" t="s">
        <v>19870</v>
      </c>
      <c r="K2791" s="91" t="s">
        <v>19871</v>
      </c>
      <c r="L2791" s="91" t="s">
        <v>11859</v>
      </c>
    </row>
    <row r="2792" spans="1:12" ht="12" customHeight="1" x14ac:dyDescent="0.3">
      <c r="A2792" s="307" t="s">
        <v>19872</v>
      </c>
      <c r="B2792" s="307"/>
      <c r="C2792" s="307"/>
      <c r="D2792" s="307" t="s">
        <v>19873</v>
      </c>
      <c r="E2792" s="307"/>
      <c r="F2792" s="307"/>
      <c r="G2792" s="91" t="s">
        <v>19873</v>
      </c>
      <c r="H2792" s="91" t="s">
        <v>19874</v>
      </c>
      <c r="I2792" s="91" t="s">
        <v>19875</v>
      </c>
      <c r="J2792" s="91" t="s">
        <v>18120</v>
      </c>
      <c r="K2792" s="91" t="s">
        <v>19876</v>
      </c>
      <c r="L2792" s="91" t="s">
        <v>19877</v>
      </c>
    </row>
    <row r="2793" spans="1:12" ht="12" customHeight="1" x14ac:dyDescent="0.3">
      <c r="A2793" s="307" t="s">
        <v>19878</v>
      </c>
      <c r="B2793" s="307"/>
      <c r="C2793" s="307"/>
      <c r="D2793" s="307" t="s">
        <v>19879</v>
      </c>
      <c r="E2793" s="307"/>
      <c r="F2793" s="307"/>
      <c r="G2793" s="91" t="s">
        <v>19879</v>
      </c>
      <c r="H2793" s="91" t="s">
        <v>19880</v>
      </c>
      <c r="I2793" s="91" t="s">
        <v>16262</v>
      </c>
      <c r="J2793" s="91" t="s">
        <v>19881</v>
      </c>
      <c r="K2793" s="91" t="s">
        <v>19882</v>
      </c>
      <c r="L2793" s="91" t="s">
        <v>4649</v>
      </c>
    </row>
    <row r="2794" spans="1:12" ht="12" customHeight="1" x14ac:dyDescent="0.3">
      <c r="A2794" s="307" t="s">
        <v>19883</v>
      </c>
      <c r="B2794" s="307"/>
      <c r="C2794" s="307"/>
      <c r="D2794" s="307" t="s">
        <v>19884</v>
      </c>
      <c r="E2794" s="307"/>
      <c r="F2794" s="307"/>
      <c r="G2794" s="91" t="s">
        <v>19884</v>
      </c>
      <c r="H2794" s="91" t="s">
        <v>10117</v>
      </c>
      <c r="I2794" s="91" t="s">
        <v>19885</v>
      </c>
      <c r="J2794" s="91" t="s">
        <v>19886</v>
      </c>
      <c r="K2794" s="91" t="s">
        <v>19887</v>
      </c>
      <c r="L2794" s="91" t="s">
        <v>19888</v>
      </c>
    </row>
    <row r="2795" spans="1:12" ht="12" customHeight="1" x14ac:dyDescent="0.3">
      <c r="A2795" s="307" t="s">
        <v>19889</v>
      </c>
      <c r="B2795" s="307"/>
      <c r="C2795" s="307"/>
      <c r="D2795" s="307" t="s">
        <v>19890</v>
      </c>
      <c r="E2795" s="307"/>
      <c r="F2795" s="307"/>
      <c r="G2795" s="91" t="s">
        <v>19890</v>
      </c>
      <c r="H2795" s="91" t="s">
        <v>11817</v>
      </c>
      <c r="I2795" s="91" t="s">
        <v>7508</v>
      </c>
      <c r="J2795" s="91" t="s">
        <v>19891</v>
      </c>
      <c r="K2795" s="91" t="s">
        <v>19892</v>
      </c>
      <c r="L2795" s="91" t="s">
        <v>19893</v>
      </c>
    </row>
    <row r="2796" spans="1:12" ht="12" customHeight="1" x14ac:dyDescent="0.3">
      <c r="A2796" s="307" t="s">
        <v>19894</v>
      </c>
      <c r="B2796" s="307"/>
      <c r="C2796" s="307"/>
      <c r="D2796" s="307" t="s">
        <v>19895</v>
      </c>
      <c r="E2796" s="307"/>
      <c r="F2796" s="307"/>
      <c r="G2796" s="91" t="s">
        <v>19895</v>
      </c>
      <c r="H2796" s="91" t="s">
        <v>19896</v>
      </c>
      <c r="I2796" s="91" t="s">
        <v>19897</v>
      </c>
      <c r="J2796" s="91" t="s">
        <v>19898</v>
      </c>
      <c r="K2796" s="91" t="s">
        <v>19899</v>
      </c>
      <c r="L2796" s="91" t="s">
        <v>19900</v>
      </c>
    </row>
    <row r="2797" spans="1:12" ht="12" customHeight="1" x14ac:dyDescent="0.3">
      <c r="A2797" s="307" t="s">
        <v>19901</v>
      </c>
      <c r="B2797" s="307"/>
      <c r="C2797" s="307"/>
      <c r="D2797" s="307" t="s">
        <v>19902</v>
      </c>
      <c r="E2797" s="307"/>
      <c r="F2797" s="307"/>
      <c r="G2797" s="91" t="s">
        <v>19902</v>
      </c>
      <c r="H2797" s="91" t="s">
        <v>19903</v>
      </c>
      <c r="I2797" s="91" t="s">
        <v>19904</v>
      </c>
      <c r="J2797" s="91" t="s">
        <v>19905</v>
      </c>
      <c r="K2797" s="91" t="s">
        <v>2642</v>
      </c>
      <c r="L2797" s="91" t="s">
        <v>19906</v>
      </c>
    </row>
    <row r="2798" spans="1:12" ht="12" customHeight="1" x14ac:dyDescent="0.3">
      <c r="A2798" s="307" t="s">
        <v>19907</v>
      </c>
      <c r="B2798" s="307"/>
      <c r="C2798" s="307"/>
      <c r="D2798" s="307" t="s">
        <v>19908</v>
      </c>
      <c r="E2798" s="307"/>
      <c r="F2798" s="307"/>
      <c r="G2798" s="91" t="s">
        <v>19908</v>
      </c>
      <c r="H2798" s="91" t="s">
        <v>8772</v>
      </c>
      <c r="I2798" s="91" t="s">
        <v>19909</v>
      </c>
      <c r="J2798" s="91" t="s">
        <v>19910</v>
      </c>
      <c r="K2798" s="91" t="s">
        <v>5613</v>
      </c>
      <c r="L2798" s="91" t="s">
        <v>19911</v>
      </c>
    </row>
    <row r="2799" spans="1:12" ht="12" customHeight="1" x14ac:dyDescent="0.3">
      <c r="A2799" s="307" t="s">
        <v>19912</v>
      </c>
      <c r="B2799" s="307"/>
      <c r="C2799" s="307"/>
      <c r="D2799" s="307" t="s">
        <v>19913</v>
      </c>
      <c r="E2799" s="307"/>
      <c r="F2799" s="307"/>
      <c r="G2799" s="91" t="s">
        <v>19914</v>
      </c>
      <c r="H2799" s="91" t="s">
        <v>19913</v>
      </c>
      <c r="I2799" s="91" t="s">
        <v>19915</v>
      </c>
      <c r="J2799" s="91" t="s">
        <v>13081</v>
      </c>
      <c r="K2799" s="91" t="s">
        <v>19915</v>
      </c>
      <c r="L2799" s="91" t="s">
        <v>19916</v>
      </c>
    </row>
    <row r="2800" spans="1:12" ht="12" customHeight="1" x14ac:dyDescent="0.3">
      <c r="A2800" s="307" t="s">
        <v>19917</v>
      </c>
      <c r="B2800" s="307"/>
      <c r="C2800" s="307"/>
      <c r="D2800" s="307" t="s">
        <v>19918</v>
      </c>
      <c r="E2800" s="307"/>
      <c r="F2800" s="307"/>
      <c r="G2800" s="91" t="s">
        <v>19918</v>
      </c>
      <c r="H2800" s="91" t="s">
        <v>8285</v>
      </c>
      <c r="I2800" s="91" t="s">
        <v>19919</v>
      </c>
      <c r="J2800" s="91" t="s">
        <v>19920</v>
      </c>
      <c r="K2800" s="91" t="s">
        <v>19921</v>
      </c>
      <c r="L2800" s="91" t="s">
        <v>19922</v>
      </c>
    </row>
    <row r="2801" spans="1:12" ht="12" customHeight="1" x14ac:dyDescent="0.3">
      <c r="A2801" s="307" t="s">
        <v>19923</v>
      </c>
      <c r="B2801" s="307"/>
      <c r="C2801" s="307"/>
      <c r="D2801" s="307" t="s">
        <v>19924</v>
      </c>
      <c r="E2801" s="307"/>
      <c r="F2801" s="307"/>
      <c r="G2801" s="91" t="s">
        <v>19924</v>
      </c>
      <c r="H2801" s="91" t="s">
        <v>19925</v>
      </c>
      <c r="I2801" s="91" t="s">
        <v>19926</v>
      </c>
      <c r="J2801" s="91" t="s">
        <v>19927</v>
      </c>
      <c r="K2801" s="91" t="s">
        <v>19928</v>
      </c>
      <c r="L2801" s="91" t="s">
        <v>19929</v>
      </c>
    </row>
    <row r="2802" spans="1:12" ht="12" customHeight="1" x14ac:dyDescent="0.3">
      <c r="A2802" s="307" t="s">
        <v>19930</v>
      </c>
      <c r="B2802" s="307"/>
      <c r="C2802" s="307"/>
      <c r="D2802" s="307" t="s">
        <v>19931</v>
      </c>
      <c r="E2802" s="307"/>
      <c r="F2802" s="307"/>
      <c r="G2802" s="91" t="s">
        <v>19931</v>
      </c>
      <c r="H2802" s="91" t="s">
        <v>19932</v>
      </c>
      <c r="I2802" s="91" t="s">
        <v>19933</v>
      </c>
      <c r="J2802" s="91" t="s">
        <v>4929</v>
      </c>
      <c r="K2802" s="91" t="s">
        <v>19934</v>
      </c>
      <c r="L2802" s="91" t="s">
        <v>19935</v>
      </c>
    </row>
    <row r="2803" spans="1:12" ht="12" customHeight="1" x14ac:dyDescent="0.3">
      <c r="A2803" s="307" t="s">
        <v>19936</v>
      </c>
      <c r="B2803" s="307"/>
      <c r="C2803" s="307"/>
      <c r="D2803" s="307" t="s">
        <v>19937</v>
      </c>
      <c r="E2803" s="307"/>
      <c r="F2803" s="307"/>
      <c r="G2803" s="91" t="s">
        <v>19937</v>
      </c>
      <c r="H2803" s="91" t="s">
        <v>19938</v>
      </c>
      <c r="I2803" s="91" t="s">
        <v>19939</v>
      </c>
      <c r="J2803" s="91" t="s">
        <v>19940</v>
      </c>
      <c r="K2803" s="91" t="s">
        <v>19941</v>
      </c>
      <c r="L2803" s="91" t="s">
        <v>19942</v>
      </c>
    </row>
    <row r="2804" spans="1:12" ht="12" customHeight="1" x14ac:dyDescent="0.3">
      <c r="A2804" s="307" t="s">
        <v>19943</v>
      </c>
      <c r="B2804" s="307"/>
      <c r="C2804" s="307"/>
      <c r="D2804" s="307" t="s">
        <v>19944</v>
      </c>
      <c r="E2804" s="307"/>
      <c r="F2804" s="307"/>
      <c r="G2804" s="91" t="s">
        <v>6846</v>
      </c>
      <c r="H2804" s="91" t="s">
        <v>19945</v>
      </c>
      <c r="I2804" s="91" t="s">
        <v>19946</v>
      </c>
      <c r="J2804" s="91" t="s">
        <v>19947</v>
      </c>
      <c r="K2804" s="91" t="s">
        <v>6845</v>
      </c>
      <c r="L2804" s="91" t="s">
        <v>19948</v>
      </c>
    </row>
    <row r="2805" spans="1:12" ht="12" customHeight="1" x14ac:dyDescent="0.3">
      <c r="A2805" s="307" t="s">
        <v>19949</v>
      </c>
      <c r="B2805" s="307"/>
      <c r="C2805" s="307"/>
      <c r="D2805" s="307" t="s">
        <v>19950</v>
      </c>
      <c r="E2805" s="307"/>
      <c r="F2805" s="307"/>
      <c r="G2805" s="91" t="s">
        <v>19950</v>
      </c>
      <c r="H2805" s="91" t="s">
        <v>19951</v>
      </c>
      <c r="I2805" s="91" t="s">
        <v>19952</v>
      </c>
      <c r="J2805" s="91" t="s">
        <v>1538</v>
      </c>
      <c r="K2805" s="91" t="s">
        <v>19953</v>
      </c>
      <c r="L2805" s="91" t="s">
        <v>17747</v>
      </c>
    </row>
    <row r="2806" spans="1:12" ht="12" customHeight="1" x14ac:dyDescent="0.3">
      <c r="A2806" s="307" t="s">
        <v>19954</v>
      </c>
      <c r="B2806" s="307"/>
      <c r="C2806" s="307"/>
      <c r="D2806" s="307" t="s">
        <v>19955</v>
      </c>
      <c r="E2806" s="307"/>
      <c r="F2806" s="307"/>
      <c r="G2806" s="91" t="s">
        <v>19955</v>
      </c>
      <c r="H2806" s="91" t="s">
        <v>19956</v>
      </c>
      <c r="I2806" s="91" t="s">
        <v>19957</v>
      </c>
      <c r="J2806" s="91" t="s">
        <v>11307</v>
      </c>
      <c r="K2806" s="91" t="s">
        <v>19958</v>
      </c>
      <c r="L2806" s="91" t="s">
        <v>19959</v>
      </c>
    </row>
    <row r="2807" spans="1:12" ht="12" customHeight="1" x14ac:dyDescent="0.3">
      <c r="A2807" s="307" t="s">
        <v>19960</v>
      </c>
      <c r="B2807" s="307"/>
      <c r="C2807" s="307"/>
      <c r="D2807" s="307" t="s">
        <v>19961</v>
      </c>
      <c r="E2807" s="307"/>
      <c r="F2807" s="307"/>
      <c r="G2807" s="91" t="s">
        <v>19962</v>
      </c>
      <c r="H2807" s="91" t="s">
        <v>19963</v>
      </c>
      <c r="I2807" s="91" t="s">
        <v>19964</v>
      </c>
      <c r="J2807" s="91" t="s">
        <v>3763</v>
      </c>
      <c r="K2807" s="91" t="s">
        <v>19965</v>
      </c>
      <c r="L2807" s="91" t="s">
        <v>19966</v>
      </c>
    </row>
    <row r="2808" spans="1:12" ht="12" customHeight="1" x14ac:dyDescent="0.3">
      <c r="A2808" s="307" t="s">
        <v>19967</v>
      </c>
      <c r="B2808" s="307"/>
      <c r="C2808" s="307"/>
      <c r="D2808" s="307" t="s">
        <v>19968</v>
      </c>
      <c r="E2808" s="307"/>
      <c r="F2808" s="307"/>
      <c r="G2808" s="91" t="s">
        <v>19968</v>
      </c>
      <c r="H2808" s="91" t="s">
        <v>19969</v>
      </c>
      <c r="I2808" s="91" t="s">
        <v>19970</v>
      </c>
      <c r="J2808" s="91" t="s">
        <v>19971</v>
      </c>
      <c r="K2808" s="91" t="s">
        <v>19972</v>
      </c>
      <c r="L2808" s="91" t="s">
        <v>19973</v>
      </c>
    </row>
    <row r="2809" spans="1:12" ht="12" customHeight="1" x14ac:dyDescent="0.3">
      <c r="A2809" s="307" t="s">
        <v>19974</v>
      </c>
      <c r="B2809" s="307"/>
      <c r="C2809" s="307"/>
      <c r="D2809" s="307" t="s">
        <v>19975</v>
      </c>
      <c r="E2809" s="307"/>
      <c r="F2809" s="307"/>
      <c r="G2809" s="91" t="s">
        <v>19975</v>
      </c>
      <c r="H2809" s="91" t="s">
        <v>19976</v>
      </c>
      <c r="I2809" s="91" t="s">
        <v>19977</v>
      </c>
      <c r="J2809" s="91" t="s">
        <v>19978</v>
      </c>
      <c r="K2809" s="91" t="s">
        <v>19979</v>
      </c>
      <c r="L2809" s="91" t="s">
        <v>19980</v>
      </c>
    </row>
    <row r="2810" spans="1:12" ht="12" customHeight="1" x14ac:dyDescent="0.3">
      <c r="A2810" s="307" t="s">
        <v>19981</v>
      </c>
      <c r="B2810" s="307"/>
      <c r="C2810" s="307"/>
      <c r="D2810" s="307" t="s">
        <v>19982</v>
      </c>
      <c r="E2810" s="307"/>
      <c r="F2810" s="307"/>
      <c r="G2810" s="91" t="s">
        <v>19982</v>
      </c>
      <c r="H2810" s="91" t="s">
        <v>19983</v>
      </c>
      <c r="I2810" s="91" t="s">
        <v>19984</v>
      </c>
      <c r="J2810" s="91" t="s">
        <v>19985</v>
      </c>
      <c r="K2810" s="91" t="s">
        <v>19986</v>
      </c>
      <c r="L2810" s="91" t="s">
        <v>19987</v>
      </c>
    </row>
    <row r="2811" spans="1:12" ht="12" customHeight="1" x14ac:dyDescent="0.3">
      <c r="A2811" s="307" t="s">
        <v>19988</v>
      </c>
      <c r="B2811" s="307"/>
      <c r="C2811" s="307"/>
      <c r="D2811" s="307" t="s">
        <v>19989</v>
      </c>
      <c r="E2811" s="307"/>
      <c r="F2811" s="307"/>
      <c r="G2811" s="91" t="s">
        <v>19989</v>
      </c>
      <c r="H2811" s="91" t="s">
        <v>19990</v>
      </c>
      <c r="I2811" s="91" t="s">
        <v>19991</v>
      </c>
      <c r="J2811" s="91" t="s">
        <v>19992</v>
      </c>
      <c r="K2811" s="91" t="s">
        <v>19992</v>
      </c>
      <c r="L2811" s="91" t="s">
        <v>19993</v>
      </c>
    </row>
    <row r="2812" spans="1:12" ht="12" customHeight="1" x14ac:dyDescent="0.3">
      <c r="A2812" s="307" t="s">
        <v>19994</v>
      </c>
      <c r="B2812" s="307"/>
      <c r="C2812" s="307"/>
      <c r="D2812" s="307" t="s">
        <v>19995</v>
      </c>
      <c r="E2812" s="307"/>
      <c r="F2812" s="307"/>
      <c r="G2812" s="91" t="s">
        <v>19995</v>
      </c>
      <c r="H2812" s="91" t="s">
        <v>19996</v>
      </c>
      <c r="I2812" s="91" t="s">
        <v>19997</v>
      </c>
      <c r="J2812" s="91" t="s">
        <v>19998</v>
      </c>
      <c r="K2812" s="91" t="s">
        <v>19999</v>
      </c>
      <c r="L2812" s="91" t="s">
        <v>20000</v>
      </c>
    </row>
    <row r="2813" spans="1:12" ht="12" customHeight="1" x14ac:dyDescent="0.3">
      <c r="A2813" s="307" t="s">
        <v>20001</v>
      </c>
      <c r="B2813" s="307"/>
      <c r="C2813" s="307"/>
      <c r="D2813" s="307" t="s">
        <v>20002</v>
      </c>
      <c r="E2813" s="307"/>
      <c r="F2813" s="307"/>
      <c r="G2813" s="91" t="s">
        <v>20003</v>
      </c>
      <c r="H2813" s="91" t="s">
        <v>20004</v>
      </c>
      <c r="I2813" s="91" t="s">
        <v>20005</v>
      </c>
      <c r="J2813" s="91" t="s">
        <v>20006</v>
      </c>
      <c r="K2813" s="91" t="s">
        <v>20007</v>
      </c>
      <c r="L2813" s="91" t="s">
        <v>20008</v>
      </c>
    </row>
    <row r="2814" spans="1:12" ht="12" customHeight="1" x14ac:dyDescent="0.3">
      <c r="A2814" s="307" t="s">
        <v>20009</v>
      </c>
      <c r="B2814" s="307"/>
      <c r="C2814" s="307"/>
      <c r="D2814" s="307" t="s">
        <v>20010</v>
      </c>
      <c r="E2814" s="307"/>
      <c r="F2814" s="307"/>
      <c r="G2814" s="91" t="s">
        <v>20010</v>
      </c>
      <c r="H2814" s="91" t="s">
        <v>20011</v>
      </c>
      <c r="I2814" s="91" t="s">
        <v>20012</v>
      </c>
      <c r="J2814" s="91" t="s">
        <v>20013</v>
      </c>
      <c r="K2814" s="91" t="s">
        <v>20014</v>
      </c>
      <c r="L2814" s="91" t="s">
        <v>20015</v>
      </c>
    </row>
    <row r="2815" spans="1:12" ht="12" customHeight="1" x14ac:dyDescent="0.3">
      <c r="A2815" s="307" t="s">
        <v>20016</v>
      </c>
      <c r="B2815" s="307"/>
      <c r="C2815" s="307"/>
      <c r="D2815" s="307" t="s">
        <v>20017</v>
      </c>
      <c r="E2815" s="307"/>
      <c r="F2815" s="307"/>
      <c r="G2815" s="91" t="s">
        <v>20018</v>
      </c>
      <c r="H2815" s="91" t="s">
        <v>20019</v>
      </c>
      <c r="I2815" s="91" t="s">
        <v>20020</v>
      </c>
      <c r="J2815" s="91" t="s">
        <v>20021</v>
      </c>
      <c r="K2815" s="91" t="s">
        <v>20022</v>
      </c>
      <c r="L2815" s="91" t="s">
        <v>20023</v>
      </c>
    </row>
    <row r="2816" spans="1:12" ht="12" customHeight="1" x14ac:dyDescent="0.3">
      <c r="A2816" s="307" t="s">
        <v>20024</v>
      </c>
      <c r="B2816" s="307"/>
      <c r="C2816" s="307"/>
      <c r="D2816" s="307" t="s">
        <v>20025</v>
      </c>
      <c r="E2816" s="307"/>
      <c r="F2816" s="307"/>
      <c r="G2816" s="91" t="s">
        <v>20026</v>
      </c>
      <c r="H2816" s="91" t="s">
        <v>20027</v>
      </c>
      <c r="I2816" s="91" t="s">
        <v>20028</v>
      </c>
      <c r="J2816" s="91" t="s">
        <v>20029</v>
      </c>
      <c r="K2816" s="91" t="s">
        <v>20030</v>
      </c>
      <c r="L2816" s="91" t="s">
        <v>20031</v>
      </c>
    </row>
    <row r="2817" spans="1:12" ht="12" customHeight="1" x14ac:dyDescent="0.3">
      <c r="A2817" s="307" t="s">
        <v>20032</v>
      </c>
      <c r="B2817" s="307"/>
      <c r="C2817" s="307"/>
      <c r="D2817" s="307" t="s">
        <v>8852</v>
      </c>
      <c r="E2817" s="307"/>
      <c r="F2817" s="307"/>
      <c r="G2817" s="91" t="s">
        <v>8852</v>
      </c>
      <c r="H2817" s="91" t="s">
        <v>20033</v>
      </c>
      <c r="I2817" s="91" t="s">
        <v>8855</v>
      </c>
      <c r="J2817" s="91" t="s">
        <v>20034</v>
      </c>
      <c r="K2817" s="91" t="s">
        <v>3522</v>
      </c>
      <c r="L2817" s="91" t="s">
        <v>4865</v>
      </c>
    </row>
    <row r="2818" spans="1:12" ht="12" customHeight="1" x14ac:dyDescent="0.3">
      <c r="A2818" s="307" t="s">
        <v>20035</v>
      </c>
      <c r="B2818" s="307"/>
      <c r="C2818" s="307"/>
      <c r="D2818" s="307" t="s">
        <v>3803</v>
      </c>
      <c r="E2818" s="307"/>
      <c r="F2818" s="307"/>
      <c r="G2818" s="91" t="s">
        <v>20036</v>
      </c>
      <c r="H2818" s="91" t="s">
        <v>20037</v>
      </c>
      <c r="I2818" s="91" t="s">
        <v>20038</v>
      </c>
      <c r="J2818" s="91" t="s">
        <v>11519</v>
      </c>
      <c r="K2818" s="91" t="s">
        <v>20039</v>
      </c>
      <c r="L2818" s="91" t="s">
        <v>20040</v>
      </c>
    </row>
    <row r="2819" spans="1:12" ht="12" customHeight="1" x14ac:dyDescent="0.3">
      <c r="A2819" s="307" t="s">
        <v>20041</v>
      </c>
      <c r="B2819" s="307"/>
      <c r="C2819" s="307"/>
      <c r="D2819" s="307" t="s">
        <v>8171</v>
      </c>
      <c r="E2819" s="307"/>
      <c r="F2819" s="307"/>
      <c r="G2819" s="91" t="s">
        <v>8171</v>
      </c>
      <c r="H2819" s="91" t="s">
        <v>20042</v>
      </c>
      <c r="I2819" s="91" t="s">
        <v>8172</v>
      </c>
      <c r="J2819" s="91" t="s">
        <v>20043</v>
      </c>
      <c r="K2819" s="91" t="s">
        <v>20044</v>
      </c>
      <c r="L2819" s="91" t="s">
        <v>20045</v>
      </c>
    </row>
    <row r="2820" spans="1:12" ht="12" customHeight="1" x14ac:dyDescent="0.3">
      <c r="A2820" s="307" t="s">
        <v>20046</v>
      </c>
      <c r="B2820" s="307"/>
      <c r="C2820" s="307"/>
      <c r="D2820" s="307" t="s">
        <v>20047</v>
      </c>
      <c r="E2820" s="307"/>
      <c r="F2820" s="307"/>
      <c r="G2820" s="91" t="s">
        <v>20047</v>
      </c>
      <c r="H2820" s="91" t="s">
        <v>20048</v>
      </c>
      <c r="I2820" s="91" t="s">
        <v>20049</v>
      </c>
      <c r="J2820" s="91" t="s">
        <v>20050</v>
      </c>
      <c r="K2820" s="91" t="s">
        <v>20051</v>
      </c>
      <c r="L2820" s="91" t="s">
        <v>20052</v>
      </c>
    </row>
    <row r="2821" spans="1:12" ht="12" customHeight="1" x14ac:dyDescent="0.3">
      <c r="A2821" s="307" t="s">
        <v>20053</v>
      </c>
      <c r="B2821" s="307"/>
      <c r="C2821" s="307"/>
      <c r="D2821" s="307" t="s">
        <v>20054</v>
      </c>
      <c r="E2821" s="307"/>
      <c r="F2821" s="307"/>
      <c r="G2821" s="91" t="s">
        <v>20054</v>
      </c>
      <c r="H2821" s="91" t="s">
        <v>20055</v>
      </c>
      <c r="I2821" s="91" t="s">
        <v>20056</v>
      </c>
      <c r="J2821" s="91" t="s">
        <v>17249</v>
      </c>
      <c r="K2821" s="91" t="s">
        <v>5879</v>
      </c>
      <c r="L2821" s="91" t="s">
        <v>20057</v>
      </c>
    </row>
    <row r="2822" spans="1:12" ht="12" customHeight="1" x14ac:dyDescent="0.3">
      <c r="A2822" s="307" t="s">
        <v>20058</v>
      </c>
      <c r="B2822" s="307"/>
      <c r="C2822" s="307"/>
      <c r="D2822" s="307" t="s">
        <v>20059</v>
      </c>
      <c r="E2822" s="307"/>
      <c r="F2822" s="307"/>
      <c r="G2822" s="91" t="s">
        <v>20059</v>
      </c>
      <c r="H2822" s="91" t="s">
        <v>1357</v>
      </c>
      <c r="I2822" s="91" t="s">
        <v>20060</v>
      </c>
      <c r="J2822" s="91" t="s">
        <v>20061</v>
      </c>
      <c r="K2822" s="91" t="s">
        <v>17202</v>
      </c>
      <c r="L2822" s="91" t="s">
        <v>20062</v>
      </c>
    </row>
    <row r="2823" spans="1:12" ht="12" customHeight="1" x14ac:dyDescent="0.3">
      <c r="A2823" s="307" t="s">
        <v>20063</v>
      </c>
      <c r="B2823" s="307"/>
      <c r="C2823" s="307"/>
      <c r="D2823" s="307" t="s">
        <v>20064</v>
      </c>
      <c r="E2823" s="307"/>
      <c r="F2823" s="307"/>
      <c r="G2823" s="91" t="s">
        <v>20065</v>
      </c>
      <c r="H2823" s="91" t="s">
        <v>20066</v>
      </c>
      <c r="I2823" s="91" t="s">
        <v>20067</v>
      </c>
      <c r="J2823" s="91" t="s">
        <v>20068</v>
      </c>
      <c r="K2823" s="91" t="s">
        <v>20069</v>
      </c>
      <c r="L2823" s="91" t="s">
        <v>20070</v>
      </c>
    </row>
    <row r="2824" spans="1:12" ht="12" customHeight="1" x14ac:dyDescent="0.3">
      <c r="A2824" s="307" t="s">
        <v>20071</v>
      </c>
      <c r="B2824" s="307"/>
      <c r="C2824" s="307"/>
      <c r="D2824" s="307" t="s">
        <v>20072</v>
      </c>
      <c r="E2824" s="307"/>
      <c r="F2824" s="307"/>
      <c r="G2824" s="91" t="s">
        <v>20073</v>
      </c>
      <c r="H2824" s="91" t="s">
        <v>20074</v>
      </c>
      <c r="I2824" s="91" t="s">
        <v>20075</v>
      </c>
      <c r="J2824" s="91" t="s">
        <v>20076</v>
      </c>
      <c r="K2824" s="91" t="s">
        <v>20077</v>
      </c>
      <c r="L2824" s="91" t="s">
        <v>20078</v>
      </c>
    </row>
    <row r="2825" spans="1:12" ht="12" customHeight="1" x14ac:dyDescent="0.3">
      <c r="A2825" s="307" t="s">
        <v>20079</v>
      </c>
      <c r="B2825" s="307"/>
      <c r="C2825" s="307"/>
      <c r="D2825" s="307" t="s">
        <v>20080</v>
      </c>
      <c r="E2825" s="307"/>
      <c r="F2825" s="307"/>
      <c r="G2825" s="91" t="s">
        <v>20080</v>
      </c>
      <c r="H2825" s="91" t="s">
        <v>20081</v>
      </c>
      <c r="I2825" s="91" t="s">
        <v>20082</v>
      </c>
      <c r="J2825" s="91" t="s">
        <v>20083</v>
      </c>
      <c r="K2825" s="91" t="s">
        <v>20084</v>
      </c>
      <c r="L2825" s="91" t="s">
        <v>20085</v>
      </c>
    </row>
    <row r="2826" spans="1:12" ht="12" customHeight="1" x14ac:dyDescent="0.3">
      <c r="A2826" s="307" t="s">
        <v>20086</v>
      </c>
      <c r="B2826" s="307"/>
      <c r="C2826" s="307"/>
      <c r="D2826" s="307" t="s">
        <v>20087</v>
      </c>
      <c r="E2826" s="307"/>
      <c r="F2826" s="307"/>
      <c r="G2826" s="91" t="s">
        <v>20088</v>
      </c>
      <c r="H2826" s="91" t="s">
        <v>17918</v>
      </c>
      <c r="I2826" s="91" t="s">
        <v>20089</v>
      </c>
      <c r="J2826" s="91" t="s">
        <v>20090</v>
      </c>
      <c r="K2826" s="91" t="s">
        <v>20091</v>
      </c>
      <c r="L2826" s="91" t="s">
        <v>20092</v>
      </c>
    </row>
    <row r="2827" spans="1:12" ht="12" customHeight="1" x14ac:dyDescent="0.3">
      <c r="A2827" s="307" t="s">
        <v>20093</v>
      </c>
      <c r="B2827" s="307"/>
      <c r="C2827" s="307"/>
      <c r="D2827" s="307" t="s">
        <v>6518</v>
      </c>
      <c r="E2827" s="307"/>
      <c r="F2827" s="307"/>
      <c r="G2827" s="91" t="s">
        <v>6518</v>
      </c>
      <c r="H2827" s="91" t="s">
        <v>20094</v>
      </c>
      <c r="I2827" s="91" t="s">
        <v>20095</v>
      </c>
      <c r="J2827" s="91" t="s">
        <v>20096</v>
      </c>
      <c r="K2827" s="91" t="s">
        <v>20097</v>
      </c>
      <c r="L2827" s="91" t="s">
        <v>20097</v>
      </c>
    </row>
    <row r="2828" spans="1:12" ht="12" customHeight="1" x14ac:dyDescent="0.3">
      <c r="A2828" s="307" t="s">
        <v>20098</v>
      </c>
      <c r="B2828" s="307"/>
      <c r="C2828" s="307"/>
      <c r="D2828" s="307" t="s">
        <v>20099</v>
      </c>
      <c r="E2828" s="307"/>
      <c r="F2828" s="307"/>
      <c r="G2828" s="91" t="s">
        <v>20100</v>
      </c>
      <c r="H2828" s="91" t="s">
        <v>20101</v>
      </c>
      <c r="I2828" s="91" t="s">
        <v>20102</v>
      </c>
      <c r="J2828" s="91" t="s">
        <v>20103</v>
      </c>
      <c r="K2828" s="91" t="s">
        <v>20104</v>
      </c>
      <c r="L2828" s="91" t="s">
        <v>20105</v>
      </c>
    </row>
    <row r="2829" spans="1:12" ht="12" customHeight="1" x14ac:dyDescent="0.3">
      <c r="A2829" s="307" t="s">
        <v>20106</v>
      </c>
      <c r="B2829" s="307"/>
      <c r="C2829" s="307"/>
      <c r="D2829" s="307" t="s">
        <v>20107</v>
      </c>
      <c r="E2829" s="307"/>
      <c r="F2829" s="307"/>
      <c r="G2829" s="91" t="s">
        <v>20108</v>
      </c>
      <c r="H2829" s="91" t="s">
        <v>20109</v>
      </c>
      <c r="I2829" s="91" t="s">
        <v>7288</v>
      </c>
      <c r="J2829" s="91" t="s">
        <v>20110</v>
      </c>
      <c r="K2829" s="91" t="s">
        <v>20111</v>
      </c>
      <c r="L2829" s="91" t="s">
        <v>20112</v>
      </c>
    </row>
    <row r="2830" spans="1:12" ht="12" customHeight="1" x14ac:dyDescent="0.3">
      <c r="A2830" s="307" t="s">
        <v>20113</v>
      </c>
      <c r="B2830" s="307"/>
      <c r="C2830" s="307"/>
      <c r="D2830" s="307" t="s">
        <v>8414</v>
      </c>
      <c r="E2830" s="307"/>
      <c r="F2830" s="307"/>
      <c r="G2830" s="91" t="s">
        <v>19452</v>
      </c>
      <c r="H2830" s="91" t="s">
        <v>20114</v>
      </c>
      <c r="I2830" s="91" t="s">
        <v>20115</v>
      </c>
      <c r="J2830" s="91" t="s">
        <v>20116</v>
      </c>
      <c r="K2830" s="91" t="s">
        <v>20117</v>
      </c>
      <c r="L2830" s="91" t="s">
        <v>20118</v>
      </c>
    </row>
    <row r="2831" spans="1:12" ht="12" customHeight="1" x14ac:dyDescent="0.3">
      <c r="A2831" s="307" t="s">
        <v>20119</v>
      </c>
      <c r="B2831" s="307"/>
      <c r="C2831" s="307"/>
      <c r="D2831" s="307" t="s">
        <v>20120</v>
      </c>
      <c r="E2831" s="307"/>
      <c r="F2831" s="307"/>
      <c r="G2831" s="91" t="s">
        <v>20121</v>
      </c>
      <c r="H2831" s="91" t="s">
        <v>20122</v>
      </c>
      <c r="I2831" s="91" t="s">
        <v>20123</v>
      </c>
      <c r="J2831" s="91" t="s">
        <v>20124</v>
      </c>
      <c r="K2831" s="91" t="s">
        <v>20125</v>
      </c>
      <c r="L2831" s="91" t="s">
        <v>20126</v>
      </c>
    </row>
    <row r="2832" spans="1:12" ht="12" customHeight="1" x14ac:dyDescent="0.3">
      <c r="A2832" s="307" t="s">
        <v>20127</v>
      </c>
      <c r="B2832" s="307"/>
      <c r="C2832" s="307"/>
      <c r="D2832" s="307" t="s">
        <v>6103</v>
      </c>
      <c r="E2832" s="307"/>
      <c r="F2832" s="307"/>
      <c r="G2832" s="91" t="s">
        <v>20128</v>
      </c>
      <c r="H2832" s="91" t="s">
        <v>20129</v>
      </c>
      <c r="I2832" s="91" t="s">
        <v>5670</v>
      </c>
      <c r="J2832" s="91" t="s">
        <v>20130</v>
      </c>
      <c r="K2832" s="91" t="s">
        <v>20131</v>
      </c>
      <c r="L2832" s="91" t="s">
        <v>20132</v>
      </c>
    </row>
    <row r="2833" spans="1:12" ht="12" customHeight="1" x14ac:dyDescent="0.3">
      <c r="A2833" s="307" t="s">
        <v>20133</v>
      </c>
      <c r="B2833" s="307"/>
      <c r="C2833" s="307"/>
      <c r="D2833" s="307" t="s">
        <v>20134</v>
      </c>
      <c r="E2833" s="307"/>
      <c r="F2833" s="307"/>
      <c r="G2833" s="91" t="s">
        <v>20135</v>
      </c>
      <c r="H2833" s="91" t="s">
        <v>20136</v>
      </c>
      <c r="I2833" s="91" t="s">
        <v>20137</v>
      </c>
      <c r="J2833" s="91" t="s">
        <v>20138</v>
      </c>
      <c r="K2833" s="91" t="s">
        <v>20139</v>
      </c>
      <c r="L2833" s="91" t="s">
        <v>20140</v>
      </c>
    </row>
    <row r="2834" spans="1:12" ht="12" customHeight="1" x14ac:dyDescent="0.3">
      <c r="A2834" s="307" t="s">
        <v>20141</v>
      </c>
      <c r="B2834" s="307"/>
      <c r="C2834" s="307"/>
      <c r="D2834" s="307" t="s">
        <v>20142</v>
      </c>
      <c r="E2834" s="307"/>
      <c r="F2834" s="307"/>
      <c r="G2834" s="91" t="s">
        <v>20143</v>
      </c>
      <c r="H2834" s="91" t="s">
        <v>20144</v>
      </c>
      <c r="I2834" s="91" t="s">
        <v>20145</v>
      </c>
      <c r="J2834" s="91" t="s">
        <v>20146</v>
      </c>
      <c r="K2834" s="91" t="s">
        <v>20147</v>
      </c>
      <c r="L2834" s="91" t="s">
        <v>20148</v>
      </c>
    </row>
    <row r="2835" spans="1:12" ht="12" customHeight="1" x14ac:dyDescent="0.3">
      <c r="A2835" s="307" t="s">
        <v>20149</v>
      </c>
      <c r="B2835" s="307"/>
      <c r="C2835" s="307"/>
      <c r="D2835" s="307" t="s">
        <v>20150</v>
      </c>
      <c r="E2835" s="307"/>
      <c r="F2835" s="307"/>
      <c r="G2835" s="91" t="s">
        <v>20151</v>
      </c>
      <c r="H2835" s="91" t="s">
        <v>20152</v>
      </c>
      <c r="I2835" s="91" t="s">
        <v>20153</v>
      </c>
      <c r="J2835" s="91" t="s">
        <v>20154</v>
      </c>
      <c r="K2835" s="91" t="s">
        <v>13598</v>
      </c>
      <c r="L2835" s="91" t="s">
        <v>20155</v>
      </c>
    </row>
    <row r="2836" spans="1:12" ht="12" customHeight="1" x14ac:dyDescent="0.3">
      <c r="A2836" s="307" t="s">
        <v>20156</v>
      </c>
      <c r="B2836" s="307"/>
      <c r="C2836" s="307"/>
      <c r="D2836" s="307" t="s">
        <v>20157</v>
      </c>
      <c r="E2836" s="307"/>
      <c r="F2836" s="307"/>
      <c r="G2836" s="91" t="s">
        <v>20158</v>
      </c>
      <c r="H2836" s="91" t="s">
        <v>20159</v>
      </c>
      <c r="I2836" s="91" t="s">
        <v>20160</v>
      </c>
      <c r="J2836" s="91" t="s">
        <v>20161</v>
      </c>
      <c r="K2836" s="91" t="s">
        <v>20162</v>
      </c>
      <c r="L2836" s="91" t="s">
        <v>20163</v>
      </c>
    </row>
    <row r="2837" spans="1:12" ht="12" customHeight="1" x14ac:dyDescent="0.3">
      <c r="A2837" s="307" t="s">
        <v>20164</v>
      </c>
      <c r="B2837" s="307"/>
      <c r="C2837" s="307"/>
      <c r="D2837" s="307" t="s">
        <v>5364</v>
      </c>
      <c r="E2837" s="307"/>
      <c r="F2837" s="307"/>
      <c r="G2837" s="91" t="s">
        <v>5364</v>
      </c>
      <c r="H2837" s="91" t="s">
        <v>20165</v>
      </c>
      <c r="I2837" s="91" t="s">
        <v>10348</v>
      </c>
      <c r="J2837" s="91" t="s">
        <v>20166</v>
      </c>
      <c r="K2837" s="91" t="s">
        <v>20167</v>
      </c>
      <c r="L2837" s="91" t="s">
        <v>20168</v>
      </c>
    </row>
    <row r="2838" spans="1:12" ht="12" customHeight="1" x14ac:dyDescent="0.3">
      <c r="A2838" s="307" t="s">
        <v>20169</v>
      </c>
      <c r="B2838" s="307"/>
      <c r="C2838" s="307"/>
      <c r="D2838" s="307" t="s">
        <v>20170</v>
      </c>
      <c r="E2838" s="307"/>
      <c r="F2838" s="307"/>
      <c r="G2838" s="91" t="s">
        <v>20170</v>
      </c>
      <c r="H2838" s="91" t="s">
        <v>20171</v>
      </c>
      <c r="I2838" s="91" t="s">
        <v>13316</v>
      </c>
      <c r="J2838" s="91" t="s">
        <v>20172</v>
      </c>
      <c r="K2838" s="91" t="s">
        <v>6521</v>
      </c>
      <c r="L2838" s="91" t="s">
        <v>20173</v>
      </c>
    </row>
    <row r="2839" spans="1:12" ht="12" customHeight="1" x14ac:dyDescent="0.3">
      <c r="A2839" s="307" t="s">
        <v>20174</v>
      </c>
      <c r="B2839" s="307"/>
      <c r="C2839" s="307"/>
      <c r="D2839" s="307" t="s">
        <v>20175</v>
      </c>
      <c r="E2839" s="307"/>
      <c r="F2839" s="307"/>
      <c r="G2839" s="91" t="s">
        <v>20176</v>
      </c>
      <c r="H2839" s="91" t="s">
        <v>7249</v>
      </c>
      <c r="I2839" s="91" t="s">
        <v>20177</v>
      </c>
      <c r="J2839" s="91" t="s">
        <v>20178</v>
      </c>
      <c r="K2839" s="91" t="s">
        <v>20179</v>
      </c>
      <c r="L2839" s="91" t="s">
        <v>20180</v>
      </c>
    </row>
    <row r="2840" spans="1:12" ht="12" customHeight="1" x14ac:dyDescent="0.3">
      <c r="A2840" s="307" t="s">
        <v>20181</v>
      </c>
      <c r="B2840" s="307"/>
      <c r="C2840" s="307"/>
      <c r="D2840" s="307" t="s">
        <v>20182</v>
      </c>
      <c r="E2840" s="307"/>
      <c r="F2840" s="307"/>
      <c r="G2840" s="91" t="s">
        <v>20183</v>
      </c>
      <c r="H2840" s="91" t="s">
        <v>20184</v>
      </c>
      <c r="I2840" s="91" t="s">
        <v>20185</v>
      </c>
      <c r="J2840" s="91" t="s">
        <v>20186</v>
      </c>
      <c r="K2840" s="91" t="s">
        <v>20187</v>
      </c>
      <c r="L2840" s="91" t="s">
        <v>20188</v>
      </c>
    </row>
    <row r="2841" spans="1:12" ht="12" customHeight="1" x14ac:dyDescent="0.3">
      <c r="A2841" s="307" t="s">
        <v>20189</v>
      </c>
      <c r="B2841" s="307"/>
      <c r="C2841" s="307"/>
      <c r="D2841" s="307" t="s">
        <v>20190</v>
      </c>
      <c r="E2841" s="307"/>
      <c r="F2841" s="307"/>
      <c r="G2841" s="91" t="s">
        <v>20191</v>
      </c>
      <c r="H2841" s="91" t="s">
        <v>20192</v>
      </c>
      <c r="I2841" s="91" t="s">
        <v>2627</v>
      </c>
      <c r="J2841" s="91" t="s">
        <v>20193</v>
      </c>
      <c r="K2841" s="91" t="s">
        <v>3477</v>
      </c>
      <c r="L2841" s="91" t="s">
        <v>18266</v>
      </c>
    </row>
    <row r="2842" spans="1:12" ht="12" customHeight="1" x14ac:dyDescent="0.3">
      <c r="A2842" s="307" t="s">
        <v>20194</v>
      </c>
      <c r="B2842" s="307"/>
      <c r="C2842" s="307"/>
      <c r="D2842" s="307" t="s">
        <v>20195</v>
      </c>
      <c r="E2842" s="307"/>
      <c r="F2842" s="307"/>
      <c r="G2842" s="91" t="s">
        <v>20196</v>
      </c>
      <c r="H2842" s="91" t="s">
        <v>20197</v>
      </c>
      <c r="I2842" s="91" t="s">
        <v>20198</v>
      </c>
      <c r="J2842" s="91" t="s">
        <v>20199</v>
      </c>
      <c r="K2842" s="91" t="s">
        <v>20196</v>
      </c>
      <c r="L2842" s="91" t="s">
        <v>20200</v>
      </c>
    </row>
    <row r="2843" spans="1:12" ht="12" customHeight="1" x14ac:dyDescent="0.3">
      <c r="A2843" s="307" t="s">
        <v>20201</v>
      </c>
      <c r="B2843" s="307"/>
      <c r="C2843" s="307"/>
      <c r="D2843" s="307" t="s">
        <v>20202</v>
      </c>
      <c r="E2843" s="307"/>
      <c r="F2843" s="307"/>
      <c r="G2843" s="91" t="s">
        <v>20203</v>
      </c>
      <c r="H2843" s="91" t="s">
        <v>20204</v>
      </c>
      <c r="I2843" s="91" t="s">
        <v>20205</v>
      </c>
      <c r="J2843" s="91" t="s">
        <v>20206</v>
      </c>
      <c r="K2843" s="91" t="s">
        <v>20207</v>
      </c>
      <c r="L2843" s="91" t="s">
        <v>20208</v>
      </c>
    </row>
    <row r="2844" spans="1:12" ht="12" customHeight="1" x14ac:dyDescent="0.3">
      <c r="A2844" s="307" t="s">
        <v>20209</v>
      </c>
      <c r="B2844" s="307"/>
      <c r="C2844" s="307"/>
      <c r="D2844" s="307" t="s">
        <v>20210</v>
      </c>
      <c r="E2844" s="307"/>
      <c r="F2844" s="307"/>
      <c r="G2844" s="91" t="s">
        <v>20210</v>
      </c>
      <c r="H2844" s="91" t="s">
        <v>20210</v>
      </c>
      <c r="I2844" s="91" t="s">
        <v>20211</v>
      </c>
      <c r="J2844" s="91" t="s">
        <v>20212</v>
      </c>
      <c r="K2844" s="91" t="s">
        <v>20213</v>
      </c>
      <c r="L2844" s="91" t="s">
        <v>20214</v>
      </c>
    </row>
    <row r="2845" spans="1:12" ht="12" customHeight="1" x14ac:dyDescent="0.3">
      <c r="A2845" s="307" t="s">
        <v>20215</v>
      </c>
      <c r="B2845" s="307"/>
      <c r="C2845" s="307"/>
      <c r="D2845" s="307" t="s">
        <v>20216</v>
      </c>
      <c r="E2845" s="307"/>
      <c r="F2845" s="307"/>
      <c r="G2845" s="91" t="s">
        <v>20216</v>
      </c>
      <c r="H2845" s="91" t="s">
        <v>2676</v>
      </c>
      <c r="I2845" s="91" t="s">
        <v>10703</v>
      </c>
      <c r="J2845" s="91" t="s">
        <v>20217</v>
      </c>
      <c r="K2845" s="91" t="s">
        <v>20218</v>
      </c>
      <c r="L2845" s="91" t="s">
        <v>17354</v>
      </c>
    </row>
    <row r="2846" spans="1:12" ht="12" customHeight="1" x14ac:dyDescent="0.3">
      <c r="A2846" s="307" t="s">
        <v>20219</v>
      </c>
      <c r="B2846" s="307"/>
      <c r="C2846" s="307"/>
      <c r="D2846" s="307" t="s">
        <v>20220</v>
      </c>
      <c r="E2846" s="307"/>
      <c r="F2846" s="307"/>
      <c r="G2846" s="91" t="s">
        <v>20221</v>
      </c>
      <c r="H2846" s="91" t="s">
        <v>20222</v>
      </c>
      <c r="I2846" s="91" t="s">
        <v>20223</v>
      </c>
      <c r="J2846" s="91" t="s">
        <v>20224</v>
      </c>
      <c r="K2846" s="91" t="s">
        <v>20225</v>
      </c>
      <c r="L2846" s="91" t="s">
        <v>11958</v>
      </c>
    </row>
    <row r="2847" spans="1:12" ht="12" customHeight="1" x14ac:dyDescent="0.3">
      <c r="A2847" s="307" t="s">
        <v>20226</v>
      </c>
      <c r="B2847" s="307"/>
      <c r="C2847" s="307"/>
      <c r="D2847" s="307" t="s">
        <v>20227</v>
      </c>
      <c r="E2847" s="307"/>
      <c r="F2847" s="307"/>
      <c r="G2847" s="91" t="s">
        <v>20228</v>
      </c>
      <c r="H2847" s="91" t="s">
        <v>20229</v>
      </c>
      <c r="I2847" s="91" t="s">
        <v>20230</v>
      </c>
      <c r="J2847" s="91" t="s">
        <v>20231</v>
      </c>
      <c r="K2847" s="91" t="s">
        <v>20232</v>
      </c>
      <c r="L2847" s="91" t="s">
        <v>20233</v>
      </c>
    </row>
    <row r="2848" spans="1:12" ht="12" customHeight="1" x14ac:dyDescent="0.3">
      <c r="A2848" s="307" t="s">
        <v>20234</v>
      </c>
      <c r="B2848" s="307"/>
      <c r="C2848" s="307"/>
      <c r="D2848" s="307" t="s">
        <v>20235</v>
      </c>
      <c r="E2848" s="307"/>
      <c r="F2848" s="307"/>
      <c r="G2848" s="91" t="s">
        <v>20236</v>
      </c>
      <c r="H2848" s="91" t="s">
        <v>20237</v>
      </c>
      <c r="I2848" s="91" t="s">
        <v>20238</v>
      </c>
      <c r="J2848" s="91" t="s">
        <v>20239</v>
      </c>
      <c r="K2848" s="91" t="s">
        <v>8537</v>
      </c>
      <c r="L2848" s="91" t="s">
        <v>20240</v>
      </c>
    </row>
    <row r="2849" spans="1:12" ht="12" customHeight="1" x14ac:dyDescent="0.3">
      <c r="A2849" s="307" t="s">
        <v>20241</v>
      </c>
      <c r="B2849" s="307"/>
      <c r="C2849" s="307"/>
      <c r="D2849" s="307" t="s">
        <v>20242</v>
      </c>
      <c r="E2849" s="307"/>
      <c r="F2849" s="307"/>
      <c r="G2849" s="91" t="s">
        <v>8159</v>
      </c>
      <c r="H2849" s="91" t="s">
        <v>10561</v>
      </c>
      <c r="I2849" s="91" t="s">
        <v>13136</v>
      </c>
      <c r="J2849" s="91" t="s">
        <v>20243</v>
      </c>
      <c r="K2849" s="91" t="s">
        <v>13140</v>
      </c>
      <c r="L2849" s="91" t="s">
        <v>6212</v>
      </c>
    </row>
    <row r="2850" spans="1:12" ht="12" customHeight="1" x14ac:dyDescent="0.3">
      <c r="A2850" s="307" t="s">
        <v>20244</v>
      </c>
      <c r="B2850" s="307"/>
      <c r="C2850" s="307"/>
      <c r="D2850" s="307" t="s">
        <v>20245</v>
      </c>
      <c r="E2850" s="307"/>
      <c r="F2850" s="307"/>
      <c r="G2850" s="91" t="s">
        <v>20246</v>
      </c>
      <c r="H2850" s="91" t="s">
        <v>20247</v>
      </c>
      <c r="I2850" s="91" t="s">
        <v>20248</v>
      </c>
      <c r="J2850" s="91" t="s">
        <v>14247</v>
      </c>
      <c r="K2850" s="91" t="s">
        <v>20249</v>
      </c>
      <c r="L2850" s="91" t="s">
        <v>20250</v>
      </c>
    </row>
    <row r="2851" spans="1:12" ht="12" customHeight="1" x14ac:dyDescent="0.3">
      <c r="A2851" s="307" t="s">
        <v>20251</v>
      </c>
      <c r="B2851" s="307"/>
      <c r="C2851" s="307"/>
      <c r="D2851" s="307" t="s">
        <v>20252</v>
      </c>
      <c r="E2851" s="307"/>
      <c r="F2851" s="307"/>
      <c r="G2851" s="91" t="s">
        <v>20253</v>
      </c>
      <c r="H2851" s="91" t="s">
        <v>3571</v>
      </c>
      <c r="I2851" s="91" t="s">
        <v>20254</v>
      </c>
      <c r="J2851" s="91" t="s">
        <v>20255</v>
      </c>
      <c r="K2851" s="91" t="s">
        <v>20256</v>
      </c>
      <c r="L2851" s="91" t="s">
        <v>20257</v>
      </c>
    </row>
    <row r="2852" spans="1:12" ht="12" customHeight="1" x14ac:dyDescent="0.3">
      <c r="A2852" s="307" t="s">
        <v>20258</v>
      </c>
      <c r="B2852" s="307"/>
      <c r="C2852" s="307"/>
      <c r="D2852" s="307" t="s">
        <v>20259</v>
      </c>
      <c r="E2852" s="307"/>
      <c r="F2852" s="307"/>
      <c r="G2852" s="91" t="s">
        <v>8708</v>
      </c>
      <c r="H2852" s="91" t="s">
        <v>20260</v>
      </c>
      <c r="I2852" s="91" t="s">
        <v>20261</v>
      </c>
      <c r="J2852" s="91" t="s">
        <v>20262</v>
      </c>
      <c r="K2852" s="91" t="s">
        <v>9523</v>
      </c>
      <c r="L2852" s="91" t="s">
        <v>7236</v>
      </c>
    </row>
    <row r="2853" spans="1:12" ht="12" customHeight="1" x14ac:dyDescent="0.3">
      <c r="A2853" s="307" t="s">
        <v>20263</v>
      </c>
      <c r="B2853" s="307"/>
      <c r="C2853" s="307"/>
      <c r="D2853" s="307" t="s">
        <v>20264</v>
      </c>
      <c r="E2853" s="307"/>
      <c r="F2853" s="307"/>
      <c r="G2853" s="91" t="s">
        <v>20264</v>
      </c>
      <c r="H2853" s="91" t="s">
        <v>20265</v>
      </c>
      <c r="I2853" s="91" t="s">
        <v>20266</v>
      </c>
      <c r="J2853" s="91" t="s">
        <v>20267</v>
      </c>
      <c r="K2853" s="91" t="s">
        <v>20268</v>
      </c>
      <c r="L2853" s="91" t="s">
        <v>20269</v>
      </c>
    </row>
    <row r="2854" spans="1:12" ht="12" customHeight="1" x14ac:dyDescent="0.3">
      <c r="A2854" s="307" t="s">
        <v>20270</v>
      </c>
      <c r="B2854" s="307"/>
      <c r="C2854" s="307"/>
      <c r="D2854" s="307" t="s">
        <v>20271</v>
      </c>
      <c r="E2854" s="307"/>
      <c r="F2854" s="307"/>
      <c r="G2854" s="91" t="s">
        <v>20272</v>
      </c>
      <c r="H2854" s="91" t="s">
        <v>16022</v>
      </c>
      <c r="I2854" s="91" t="s">
        <v>8599</v>
      </c>
      <c r="J2854" s="91" t="s">
        <v>20273</v>
      </c>
      <c r="K2854" s="91" t="s">
        <v>16425</v>
      </c>
      <c r="L2854" s="91" t="s">
        <v>16003</v>
      </c>
    </row>
    <row r="2855" spans="1:12" ht="12" customHeight="1" x14ac:dyDescent="0.3">
      <c r="A2855" s="307" t="s">
        <v>20274</v>
      </c>
      <c r="B2855" s="307"/>
      <c r="C2855" s="307"/>
      <c r="D2855" s="307" t="s">
        <v>20275</v>
      </c>
      <c r="E2855" s="307"/>
      <c r="F2855" s="307"/>
      <c r="G2855" s="91" t="s">
        <v>20276</v>
      </c>
      <c r="H2855" s="91" t="s">
        <v>20277</v>
      </c>
      <c r="I2855" s="91" t="s">
        <v>20278</v>
      </c>
      <c r="J2855" s="91" t="s">
        <v>20279</v>
      </c>
      <c r="K2855" s="91" t="s">
        <v>20280</v>
      </c>
      <c r="L2855" s="91" t="s">
        <v>20281</v>
      </c>
    </row>
    <row r="2856" spans="1:12" ht="12" customHeight="1" x14ac:dyDescent="0.3">
      <c r="A2856" s="307" t="s">
        <v>20282</v>
      </c>
      <c r="B2856" s="307"/>
      <c r="C2856" s="307"/>
      <c r="D2856" s="307" t="s">
        <v>20283</v>
      </c>
      <c r="E2856" s="307"/>
      <c r="F2856" s="307"/>
      <c r="G2856" s="91" t="s">
        <v>20284</v>
      </c>
      <c r="H2856" s="91" t="s">
        <v>20285</v>
      </c>
      <c r="I2856" s="91" t="s">
        <v>20286</v>
      </c>
      <c r="J2856" s="91" t="s">
        <v>20287</v>
      </c>
      <c r="K2856" s="91" t="s">
        <v>20288</v>
      </c>
      <c r="L2856" s="91" t="s">
        <v>20289</v>
      </c>
    </row>
    <row r="2857" spans="1:12" ht="12" customHeight="1" x14ac:dyDescent="0.3">
      <c r="A2857" s="307" t="s">
        <v>20290</v>
      </c>
      <c r="B2857" s="307"/>
      <c r="C2857" s="307"/>
      <c r="D2857" s="307" t="s">
        <v>20132</v>
      </c>
      <c r="E2857" s="307"/>
      <c r="F2857" s="307"/>
      <c r="G2857" s="91" t="s">
        <v>20291</v>
      </c>
      <c r="H2857" s="91" t="s">
        <v>20292</v>
      </c>
      <c r="I2857" s="91" t="s">
        <v>18306</v>
      </c>
      <c r="J2857" s="91" t="s">
        <v>20293</v>
      </c>
      <c r="K2857" s="91" t="s">
        <v>20294</v>
      </c>
      <c r="L2857" s="91" t="s">
        <v>20295</v>
      </c>
    </row>
    <row r="2858" spans="1:12" ht="12" customHeight="1" x14ac:dyDescent="0.3">
      <c r="A2858" s="307" t="s">
        <v>20296</v>
      </c>
      <c r="B2858" s="307"/>
      <c r="C2858" s="307"/>
      <c r="D2858" s="307" t="s">
        <v>16467</v>
      </c>
      <c r="E2858" s="307"/>
      <c r="F2858" s="307"/>
      <c r="G2858" s="91" t="s">
        <v>20297</v>
      </c>
      <c r="H2858" s="91" t="s">
        <v>20298</v>
      </c>
      <c r="I2858" s="91" t="s">
        <v>20299</v>
      </c>
      <c r="J2858" s="91" t="s">
        <v>20300</v>
      </c>
      <c r="K2858" s="91" t="s">
        <v>20301</v>
      </c>
      <c r="L2858" s="91" t="s">
        <v>20302</v>
      </c>
    </row>
    <row r="2859" spans="1:12" ht="12" customHeight="1" x14ac:dyDescent="0.3">
      <c r="A2859" s="307" t="s">
        <v>20303</v>
      </c>
      <c r="B2859" s="307"/>
      <c r="C2859" s="307"/>
      <c r="D2859" s="307" t="s">
        <v>20304</v>
      </c>
      <c r="E2859" s="307"/>
      <c r="F2859" s="307"/>
      <c r="G2859" s="91" t="s">
        <v>20305</v>
      </c>
      <c r="H2859" s="91" t="s">
        <v>20306</v>
      </c>
      <c r="I2859" s="91" t="s">
        <v>20307</v>
      </c>
      <c r="J2859" s="91" t="s">
        <v>20308</v>
      </c>
      <c r="K2859" s="91" t="s">
        <v>20309</v>
      </c>
      <c r="L2859" s="91" t="s">
        <v>20310</v>
      </c>
    </row>
    <row r="2860" spans="1:12" ht="12" customHeight="1" x14ac:dyDescent="0.3">
      <c r="A2860" s="307" t="s">
        <v>20311</v>
      </c>
      <c r="B2860" s="307"/>
      <c r="C2860" s="307"/>
      <c r="D2860" s="307" t="s">
        <v>20312</v>
      </c>
      <c r="E2860" s="307"/>
      <c r="F2860" s="307"/>
      <c r="G2860" s="91" t="s">
        <v>20313</v>
      </c>
      <c r="H2860" s="91" t="s">
        <v>2674</v>
      </c>
      <c r="I2860" s="91" t="s">
        <v>15675</v>
      </c>
      <c r="J2860" s="91" t="s">
        <v>20314</v>
      </c>
      <c r="K2860" s="91" t="s">
        <v>20315</v>
      </c>
      <c r="L2860" s="91" t="s">
        <v>20316</v>
      </c>
    </row>
    <row r="2861" spans="1:12" ht="12" customHeight="1" x14ac:dyDescent="0.3">
      <c r="A2861" s="307" t="s">
        <v>20317</v>
      </c>
      <c r="B2861" s="307"/>
      <c r="C2861" s="307"/>
      <c r="D2861" s="307" t="s">
        <v>20318</v>
      </c>
      <c r="E2861" s="307"/>
      <c r="F2861" s="307"/>
      <c r="G2861" s="91" t="s">
        <v>20318</v>
      </c>
      <c r="H2861" s="91" t="s">
        <v>20319</v>
      </c>
      <c r="I2861" s="91" t="s">
        <v>20320</v>
      </c>
      <c r="J2861" s="91" t="s">
        <v>20321</v>
      </c>
      <c r="K2861" s="91" t="s">
        <v>3810</v>
      </c>
      <c r="L2861" s="91" t="s">
        <v>20322</v>
      </c>
    </row>
    <row r="2862" spans="1:12" ht="12" customHeight="1" x14ac:dyDescent="0.3">
      <c r="A2862" s="307" t="s">
        <v>20323</v>
      </c>
      <c r="B2862" s="307"/>
      <c r="C2862" s="307"/>
      <c r="D2862" s="307" t="s">
        <v>20324</v>
      </c>
      <c r="E2862" s="307"/>
      <c r="F2862" s="307"/>
      <c r="G2862" s="91" t="s">
        <v>20324</v>
      </c>
      <c r="H2862" s="91" t="s">
        <v>20325</v>
      </c>
      <c r="I2862" s="91" t="s">
        <v>20326</v>
      </c>
      <c r="J2862" s="91" t="s">
        <v>20327</v>
      </c>
      <c r="K2862" s="91" t="s">
        <v>20328</v>
      </c>
      <c r="L2862" s="91" t="s">
        <v>20329</v>
      </c>
    </row>
    <row r="2863" spans="1:12" ht="12" customHeight="1" x14ac:dyDescent="0.3">
      <c r="A2863" s="307" t="s">
        <v>20330</v>
      </c>
      <c r="B2863" s="307"/>
      <c r="C2863" s="307"/>
      <c r="D2863" s="307" t="s">
        <v>20331</v>
      </c>
      <c r="E2863" s="307"/>
      <c r="F2863" s="307"/>
      <c r="G2863" s="91" t="s">
        <v>10342</v>
      </c>
      <c r="H2863" s="91" t="s">
        <v>20332</v>
      </c>
      <c r="I2863" s="91" t="s">
        <v>8323</v>
      </c>
      <c r="J2863" s="91" t="s">
        <v>20333</v>
      </c>
      <c r="K2863" s="91" t="s">
        <v>20334</v>
      </c>
      <c r="L2863" s="91" t="s">
        <v>20335</v>
      </c>
    </row>
    <row r="2864" spans="1:12" ht="12" customHeight="1" x14ac:dyDescent="0.3">
      <c r="A2864" s="307" t="s">
        <v>20336</v>
      </c>
      <c r="B2864" s="307"/>
      <c r="C2864" s="307"/>
      <c r="D2864" s="307" t="s">
        <v>20337</v>
      </c>
      <c r="E2864" s="307"/>
      <c r="F2864" s="307"/>
      <c r="G2864" s="91" t="s">
        <v>20337</v>
      </c>
      <c r="H2864" s="91" t="s">
        <v>20338</v>
      </c>
      <c r="I2864" s="91" t="s">
        <v>20339</v>
      </c>
      <c r="J2864" s="91" t="s">
        <v>20340</v>
      </c>
      <c r="K2864" s="91" t="s">
        <v>17076</v>
      </c>
      <c r="L2864" s="91" t="s">
        <v>19360</v>
      </c>
    </row>
    <row r="2865" spans="1:12" ht="12" customHeight="1" x14ac:dyDescent="0.3">
      <c r="A2865" s="307" t="s">
        <v>20341</v>
      </c>
      <c r="B2865" s="307"/>
      <c r="C2865" s="307"/>
      <c r="D2865" s="307" t="s">
        <v>4191</v>
      </c>
      <c r="E2865" s="307"/>
      <c r="F2865" s="307"/>
      <c r="G2865" s="91" t="s">
        <v>2789</v>
      </c>
      <c r="H2865" s="91" t="s">
        <v>20342</v>
      </c>
      <c r="I2865" s="91" t="s">
        <v>20343</v>
      </c>
      <c r="J2865" s="91" t="s">
        <v>20344</v>
      </c>
      <c r="K2865" s="91" t="s">
        <v>20345</v>
      </c>
      <c r="L2865" s="91" t="s">
        <v>20346</v>
      </c>
    </row>
    <row r="2866" spans="1:12" ht="12" customHeight="1" x14ac:dyDescent="0.3">
      <c r="A2866" s="307" t="s">
        <v>20347</v>
      </c>
      <c r="B2866" s="307"/>
      <c r="C2866" s="307"/>
      <c r="D2866" s="307" t="s">
        <v>20348</v>
      </c>
      <c r="E2866" s="307"/>
      <c r="F2866" s="307"/>
      <c r="G2866" s="91" t="s">
        <v>20348</v>
      </c>
      <c r="H2866" s="91" t="s">
        <v>20349</v>
      </c>
      <c r="I2866" s="91" t="s">
        <v>20350</v>
      </c>
      <c r="J2866" s="91" t="s">
        <v>20351</v>
      </c>
      <c r="K2866" s="91" t="s">
        <v>10155</v>
      </c>
      <c r="L2866" s="91" t="s">
        <v>20352</v>
      </c>
    </row>
    <row r="2867" spans="1:12" ht="12" customHeight="1" x14ac:dyDescent="0.3">
      <c r="A2867" s="307" t="s">
        <v>20353</v>
      </c>
      <c r="B2867" s="307"/>
      <c r="C2867" s="307"/>
      <c r="D2867" s="307" t="s">
        <v>20354</v>
      </c>
      <c r="E2867" s="307"/>
      <c r="F2867" s="307"/>
      <c r="G2867" s="91" t="s">
        <v>20354</v>
      </c>
      <c r="H2867" s="91" t="s">
        <v>20355</v>
      </c>
      <c r="I2867" s="91" t="s">
        <v>20356</v>
      </c>
      <c r="J2867" s="91" t="s">
        <v>20357</v>
      </c>
      <c r="K2867" s="91" t="s">
        <v>20358</v>
      </c>
      <c r="L2867" s="91" t="s">
        <v>20359</v>
      </c>
    </row>
    <row r="2868" spans="1:12" ht="12" customHeight="1" x14ac:dyDescent="0.3">
      <c r="A2868" s="307" t="s">
        <v>20360</v>
      </c>
      <c r="B2868" s="307"/>
      <c r="C2868" s="307"/>
      <c r="D2868" s="307" t="s">
        <v>20361</v>
      </c>
      <c r="E2868" s="307"/>
      <c r="F2868" s="307"/>
      <c r="G2868" s="91" t="s">
        <v>20362</v>
      </c>
      <c r="H2868" s="91" t="s">
        <v>20363</v>
      </c>
      <c r="I2868" s="91" t="s">
        <v>20364</v>
      </c>
      <c r="J2868" s="91" t="s">
        <v>20365</v>
      </c>
      <c r="K2868" s="91" t="s">
        <v>20366</v>
      </c>
      <c r="L2868" s="91" t="s">
        <v>20367</v>
      </c>
    </row>
    <row r="2869" spans="1:12" ht="12" customHeight="1" x14ac:dyDescent="0.3">
      <c r="A2869" s="307" t="s">
        <v>20368</v>
      </c>
      <c r="B2869" s="307"/>
      <c r="C2869" s="307"/>
      <c r="D2869" s="307" t="s">
        <v>20369</v>
      </c>
      <c r="E2869" s="307"/>
      <c r="F2869" s="307"/>
      <c r="G2869" s="91" t="s">
        <v>20370</v>
      </c>
      <c r="H2869" s="91" t="s">
        <v>20371</v>
      </c>
      <c r="I2869" s="91" t="s">
        <v>20372</v>
      </c>
      <c r="J2869" s="91" t="s">
        <v>20373</v>
      </c>
      <c r="K2869" s="91" t="s">
        <v>20374</v>
      </c>
      <c r="L2869" s="91" t="s">
        <v>20375</v>
      </c>
    </row>
    <row r="2870" spans="1:12" ht="12" customHeight="1" x14ac:dyDescent="0.3">
      <c r="A2870" s="307" t="s">
        <v>20376</v>
      </c>
      <c r="B2870" s="307"/>
      <c r="C2870" s="307"/>
      <c r="D2870" s="307" t="s">
        <v>20377</v>
      </c>
      <c r="E2870" s="307"/>
      <c r="F2870" s="307"/>
      <c r="G2870" s="91" t="s">
        <v>20378</v>
      </c>
      <c r="H2870" s="91" t="s">
        <v>20379</v>
      </c>
      <c r="I2870" s="91" t="s">
        <v>20380</v>
      </c>
      <c r="J2870" s="91" t="s">
        <v>20381</v>
      </c>
      <c r="K2870" s="91" t="s">
        <v>20382</v>
      </c>
      <c r="L2870" s="91" t="s">
        <v>20383</v>
      </c>
    </row>
    <row r="2871" spans="1:12" ht="12" customHeight="1" x14ac:dyDescent="0.3">
      <c r="A2871" s="307" t="s">
        <v>20384</v>
      </c>
      <c r="B2871" s="307"/>
      <c r="C2871" s="307"/>
      <c r="D2871" s="307" t="s">
        <v>20385</v>
      </c>
      <c r="E2871" s="307"/>
      <c r="F2871" s="307"/>
      <c r="G2871" s="91" t="s">
        <v>15005</v>
      </c>
      <c r="H2871" s="91" t="s">
        <v>15154</v>
      </c>
      <c r="I2871" s="91" t="s">
        <v>19920</v>
      </c>
      <c r="J2871" s="91" t="s">
        <v>20386</v>
      </c>
      <c r="K2871" s="91" t="s">
        <v>20387</v>
      </c>
      <c r="L2871" s="91" t="s">
        <v>20388</v>
      </c>
    </row>
    <row r="2872" spans="1:12" ht="12" customHeight="1" x14ac:dyDescent="0.3">
      <c r="A2872" s="307" t="s">
        <v>20389</v>
      </c>
      <c r="B2872" s="307"/>
      <c r="C2872" s="307"/>
      <c r="D2872" s="307" t="s">
        <v>20390</v>
      </c>
      <c r="E2872" s="307"/>
      <c r="F2872" s="307"/>
      <c r="G2872" s="91" t="s">
        <v>20390</v>
      </c>
      <c r="H2872" s="91" t="s">
        <v>20391</v>
      </c>
      <c r="I2872" s="91" t="s">
        <v>20392</v>
      </c>
      <c r="J2872" s="91" t="s">
        <v>20393</v>
      </c>
      <c r="K2872" s="91" t="s">
        <v>20394</v>
      </c>
      <c r="L2872" s="91" t="s">
        <v>5822</v>
      </c>
    </row>
    <row r="2873" spans="1:12" ht="12" customHeight="1" x14ac:dyDescent="0.3">
      <c r="A2873" s="307" t="s">
        <v>20395</v>
      </c>
      <c r="B2873" s="307"/>
      <c r="C2873" s="307"/>
      <c r="D2873" s="307" t="s">
        <v>20396</v>
      </c>
      <c r="E2873" s="307"/>
      <c r="F2873" s="307"/>
      <c r="G2873" s="91" t="s">
        <v>20397</v>
      </c>
      <c r="H2873" s="91" t="s">
        <v>20398</v>
      </c>
      <c r="I2873" s="91" t="s">
        <v>20399</v>
      </c>
      <c r="J2873" s="91" t="s">
        <v>20400</v>
      </c>
      <c r="K2873" s="91" t="s">
        <v>20401</v>
      </c>
      <c r="L2873" s="91" t="s">
        <v>20402</v>
      </c>
    </row>
    <row r="2874" spans="1:12" ht="12" customHeight="1" x14ac:dyDescent="0.3">
      <c r="A2874" s="307" t="s">
        <v>20403</v>
      </c>
      <c r="B2874" s="307"/>
      <c r="C2874" s="307"/>
      <c r="D2874" s="307" t="s">
        <v>20404</v>
      </c>
      <c r="E2874" s="307"/>
      <c r="F2874" s="307"/>
      <c r="G2874" s="91" t="s">
        <v>20404</v>
      </c>
      <c r="H2874" s="91" t="s">
        <v>8171</v>
      </c>
      <c r="I2874" s="91" t="s">
        <v>20405</v>
      </c>
      <c r="J2874" s="91" t="s">
        <v>20406</v>
      </c>
      <c r="K2874" s="91" t="s">
        <v>20407</v>
      </c>
      <c r="L2874" s="91" t="s">
        <v>13021</v>
      </c>
    </row>
    <row r="2875" spans="1:12" ht="12" customHeight="1" x14ac:dyDescent="0.3">
      <c r="A2875" s="307" t="s">
        <v>20408</v>
      </c>
      <c r="B2875" s="307"/>
      <c r="C2875" s="307"/>
      <c r="D2875" s="307" t="s">
        <v>20409</v>
      </c>
      <c r="E2875" s="307"/>
      <c r="F2875" s="307"/>
      <c r="G2875" s="91" t="s">
        <v>20409</v>
      </c>
      <c r="H2875" s="91" t="s">
        <v>20410</v>
      </c>
      <c r="I2875" s="91" t="s">
        <v>20411</v>
      </c>
      <c r="J2875" s="91" t="s">
        <v>20412</v>
      </c>
      <c r="K2875" s="91" t="s">
        <v>20413</v>
      </c>
      <c r="L2875" s="91" t="s">
        <v>20414</v>
      </c>
    </row>
    <row r="2876" spans="1:12" ht="12" customHeight="1" x14ac:dyDescent="0.3">
      <c r="A2876" s="307" t="s">
        <v>20415</v>
      </c>
      <c r="B2876" s="307"/>
      <c r="C2876" s="307"/>
      <c r="D2876" s="307" t="s">
        <v>20416</v>
      </c>
      <c r="E2876" s="307"/>
      <c r="F2876" s="307"/>
      <c r="G2876" s="91" t="s">
        <v>20417</v>
      </c>
      <c r="H2876" s="91" t="s">
        <v>20418</v>
      </c>
      <c r="I2876" s="91" t="s">
        <v>20419</v>
      </c>
      <c r="J2876" s="91" t="s">
        <v>20418</v>
      </c>
      <c r="K2876" s="91" t="s">
        <v>20420</v>
      </c>
      <c r="L2876" s="91" t="s">
        <v>20421</v>
      </c>
    </row>
    <row r="2877" spans="1:12" ht="12" customHeight="1" x14ac:dyDescent="0.3">
      <c r="A2877" s="307" t="s">
        <v>20422</v>
      </c>
      <c r="B2877" s="307"/>
      <c r="C2877" s="307"/>
      <c r="D2877" s="307" t="s">
        <v>20423</v>
      </c>
      <c r="E2877" s="307"/>
      <c r="F2877" s="307"/>
      <c r="G2877" s="91" t="s">
        <v>12572</v>
      </c>
      <c r="H2877" s="91" t="s">
        <v>20424</v>
      </c>
      <c r="I2877" s="91" t="s">
        <v>20425</v>
      </c>
      <c r="J2877" s="91" t="s">
        <v>4172</v>
      </c>
      <c r="K2877" s="91" t="s">
        <v>20426</v>
      </c>
      <c r="L2877" s="91" t="s">
        <v>20427</v>
      </c>
    </row>
    <row r="2878" spans="1:12" ht="12" customHeight="1" x14ac:dyDescent="0.3">
      <c r="A2878" s="307" t="s">
        <v>20428</v>
      </c>
      <c r="B2878" s="307"/>
      <c r="C2878" s="307"/>
      <c r="D2878" s="307" t="s">
        <v>20429</v>
      </c>
      <c r="E2878" s="307"/>
      <c r="F2878" s="307"/>
      <c r="G2878" s="91" t="s">
        <v>20429</v>
      </c>
      <c r="H2878" s="91" t="s">
        <v>20430</v>
      </c>
      <c r="I2878" s="91" t="s">
        <v>2405</v>
      </c>
      <c r="J2878" s="91" t="s">
        <v>16466</v>
      </c>
      <c r="K2878" s="91" t="s">
        <v>20431</v>
      </c>
      <c r="L2878" s="91" t="s">
        <v>20432</v>
      </c>
    </row>
    <row r="2879" spans="1:12" ht="12" customHeight="1" x14ac:dyDescent="0.3">
      <c r="A2879" s="307" t="s">
        <v>20433</v>
      </c>
      <c r="B2879" s="307"/>
      <c r="C2879" s="307"/>
      <c r="D2879" s="307" t="s">
        <v>20434</v>
      </c>
      <c r="E2879" s="307"/>
      <c r="F2879" s="307"/>
      <c r="G2879" s="91" t="s">
        <v>20435</v>
      </c>
      <c r="H2879" s="91" t="s">
        <v>20436</v>
      </c>
      <c r="I2879" s="91" t="s">
        <v>20437</v>
      </c>
      <c r="J2879" s="91" t="s">
        <v>20438</v>
      </c>
      <c r="K2879" s="91" t="s">
        <v>20439</v>
      </c>
      <c r="L2879" s="91" t="s">
        <v>20440</v>
      </c>
    </row>
    <row r="2880" spans="1:12" ht="12" customHeight="1" x14ac:dyDescent="0.3">
      <c r="A2880" s="307" t="s">
        <v>20441</v>
      </c>
      <c r="B2880" s="307"/>
      <c r="C2880" s="307"/>
      <c r="D2880" s="307" t="s">
        <v>20442</v>
      </c>
      <c r="E2880" s="307"/>
      <c r="F2880" s="307"/>
      <c r="G2880" s="91" t="s">
        <v>20443</v>
      </c>
      <c r="H2880" s="91" t="s">
        <v>20444</v>
      </c>
      <c r="I2880" s="91" t="s">
        <v>20445</v>
      </c>
      <c r="J2880" s="91" t="s">
        <v>20446</v>
      </c>
      <c r="K2880" s="91" t="s">
        <v>1404</v>
      </c>
      <c r="L2880" s="91" t="s">
        <v>7530</v>
      </c>
    </row>
    <row r="2881" spans="1:12" ht="12" customHeight="1" x14ac:dyDescent="0.3">
      <c r="A2881" s="307" t="s">
        <v>20447</v>
      </c>
      <c r="B2881" s="307"/>
      <c r="C2881" s="307"/>
      <c r="D2881" s="307" t="s">
        <v>11767</v>
      </c>
      <c r="E2881" s="307"/>
      <c r="F2881" s="307"/>
      <c r="G2881" s="91" t="s">
        <v>20448</v>
      </c>
      <c r="H2881" s="91" t="s">
        <v>1473</v>
      </c>
      <c r="I2881" s="91" t="s">
        <v>8417</v>
      </c>
      <c r="J2881" s="91" t="s">
        <v>7559</v>
      </c>
      <c r="K2881" s="91" t="s">
        <v>20449</v>
      </c>
      <c r="L2881" s="91" t="s">
        <v>20450</v>
      </c>
    </row>
    <row r="2882" spans="1:12" ht="12" customHeight="1" x14ac:dyDescent="0.3">
      <c r="A2882" s="307" t="s">
        <v>20451</v>
      </c>
      <c r="B2882" s="307"/>
      <c r="C2882" s="307"/>
      <c r="D2882" s="307" t="s">
        <v>4321</v>
      </c>
      <c r="E2882" s="307"/>
      <c r="F2882" s="307"/>
      <c r="G2882" s="91" t="s">
        <v>4321</v>
      </c>
      <c r="H2882" s="91" t="s">
        <v>20452</v>
      </c>
      <c r="I2882" s="91" t="s">
        <v>20453</v>
      </c>
      <c r="J2882" s="91" t="s">
        <v>20454</v>
      </c>
      <c r="K2882" s="91" t="s">
        <v>20455</v>
      </c>
      <c r="L2882" s="91" t="s">
        <v>20456</v>
      </c>
    </row>
    <row r="2883" spans="1:12" ht="12" customHeight="1" x14ac:dyDescent="0.3">
      <c r="A2883" s="307" t="s">
        <v>20457</v>
      </c>
      <c r="B2883" s="307"/>
      <c r="C2883" s="307"/>
      <c r="D2883" s="307" t="s">
        <v>20458</v>
      </c>
      <c r="E2883" s="307"/>
      <c r="F2883" s="307"/>
      <c r="G2883" s="91" t="s">
        <v>20459</v>
      </c>
      <c r="H2883" s="91" t="s">
        <v>4890</v>
      </c>
      <c r="I2883" s="91" t="s">
        <v>12373</v>
      </c>
      <c r="J2883" s="91" t="s">
        <v>20460</v>
      </c>
      <c r="K2883" s="91" t="s">
        <v>20461</v>
      </c>
      <c r="L2883" s="91" t="s">
        <v>7359</v>
      </c>
    </row>
    <row r="2884" spans="1:12" ht="12" customHeight="1" x14ac:dyDescent="0.3">
      <c r="A2884" s="307" t="s">
        <v>20462</v>
      </c>
      <c r="B2884" s="307"/>
      <c r="C2884" s="307"/>
      <c r="D2884" s="307" t="s">
        <v>10791</v>
      </c>
      <c r="E2884" s="307"/>
      <c r="F2884" s="307"/>
      <c r="G2884" s="91" t="s">
        <v>10791</v>
      </c>
      <c r="H2884" s="91" t="s">
        <v>20463</v>
      </c>
      <c r="I2884" s="91" t="s">
        <v>9711</v>
      </c>
      <c r="J2884" s="91" t="s">
        <v>20464</v>
      </c>
      <c r="K2884" s="91" t="s">
        <v>20465</v>
      </c>
      <c r="L2884" s="91" t="s">
        <v>20466</v>
      </c>
    </row>
    <row r="2885" spans="1:12" ht="12" customHeight="1" x14ac:dyDescent="0.3">
      <c r="A2885" s="307" t="s">
        <v>20467</v>
      </c>
      <c r="B2885" s="307"/>
      <c r="C2885" s="307"/>
      <c r="D2885" s="307" t="s">
        <v>20468</v>
      </c>
      <c r="E2885" s="307"/>
      <c r="F2885" s="307"/>
      <c r="G2885" s="91" t="s">
        <v>20468</v>
      </c>
      <c r="H2885" s="91" t="s">
        <v>15169</v>
      </c>
      <c r="I2885" s="91" t="s">
        <v>19496</v>
      </c>
      <c r="J2885" s="91" t="s">
        <v>20469</v>
      </c>
      <c r="K2885" s="91" t="s">
        <v>19373</v>
      </c>
      <c r="L2885" s="91" t="s">
        <v>19716</v>
      </c>
    </row>
    <row r="2886" spans="1:12" ht="12" customHeight="1" x14ac:dyDescent="0.3">
      <c r="A2886" s="307" t="s">
        <v>20470</v>
      </c>
      <c r="B2886" s="307"/>
      <c r="C2886" s="307"/>
      <c r="D2886" s="307" t="s">
        <v>20471</v>
      </c>
      <c r="E2886" s="307"/>
      <c r="F2886" s="307"/>
      <c r="G2886" s="91" t="s">
        <v>20472</v>
      </c>
      <c r="H2886" s="91" t="s">
        <v>20473</v>
      </c>
      <c r="I2886" s="91" t="s">
        <v>20474</v>
      </c>
      <c r="J2886" s="91" t="s">
        <v>20475</v>
      </c>
      <c r="K2886" s="91" t="s">
        <v>20476</v>
      </c>
      <c r="L2886" s="91" t="s">
        <v>20477</v>
      </c>
    </row>
    <row r="2887" spans="1:12" ht="12" customHeight="1" x14ac:dyDescent="0.3">
      <c r="A2887" s="307" t="s">
        <v>20478</v>
      </c>
      <c r="B2887" s="307"/>
      <c r="C2887" s="307"/>
      <c r="D2887" s="307" t="s">
        <v>20479</v>
      </c>
      <c r="E2887" s="307"/>
      <c r="F2887" s="307"/>
      <c r="G2887" s="91" t="s">
        <v>20479</v>
      </c>
      <c r="H2887" s="91" t="s">
        <v>20480</v>
      </c>
      <c r="I2887" s="91" t="s">
        <v>16012</v>
      </c>
      <c r="J2887" s="91" t="s">
        <v>20481</v>
      </c>
      <c r="K2887" s="91" t="s">
        <v>20482</v>
      </c>
      <c r="L2887" s="91" t="s">
        <v>20483</v>
      </c>
    </row>
    <row r="2888" spans="1:12" ht="12" customHeight="1" x14ac:dyDescent="0.3">
      <c r="A2888" s="307" t="s">
        <v>20484</v>
      </c>
      <c r="B2888" s="307"/>
      <c r="C2888" s="307"/>
      <c r="D2888" s="307" t="s">
        <v>20485</v>
      </c>
      <c r="E2888" s="307"/>
      <c r="F2888" s="307"/>
      <c r="G2888" s="91" t="s">
        <v>20486</v>
      </c>
      <c r="H2888" s="91" t="s">
        <v>2784</v>
      </c>
      <c r="I2888" s="91" t="s">
        <v>20487</v>
      </c>
      <c r="J2888" s="91" t="s">
        <v>20488</v>
      </c>
      <c r="K2888" s="91" t="s">
        <v>7297</v>
      </c>
      <c r="L2888" s="91" t="s">
        <v>20489</v>
      </c>
    </row>
    <row r="2889" spans="1:12" ht="12" customHeight="1" x14ac:dyDescent="0.3">
      <c r="A2889" s="307" t="s">
        <v>20490</v>
      </c>
      <c r="B2889" s="307"/>
      <c r="C2889" s="307"/>
      <c r="D2889" s="307" t="s">
        <v>20491</v>
      </c>
      <c r="E2889" s="307"/>
      <c r="F2889" s="307"/>
      <c r="G2889" s="91" t="s">
        <v>20491</v>
      </c>
      <c r="H2889" s="91" t="s">
        <v>20492</v>
      </c>
      <c r="I2889" s="91" t="s">
        <v>20493</v>
      </c>
      <c r="J2889" s="91" t="s">
        <v>20494</v>
      </c>
      <c r="K2889" s="91" t="s">
        <v>8516</v>
      </c>
      <c r="L2889" s="91" t="s">
        <v>20495</v>
      </c>
    </row>
    <row r="2890" spans="1:12" ht="12" customHeight="1" x14ac:dyDescent="0.3">
      <c r="A2890" s="307" t="s">
        <v>20496</v>
      </c>
      <c r="B2890" s="307"/>
      <c r="C2890" s="307"/>
      <c r="D2890" s="307" t="s">
        <v>20497</v>
      </c>
      <c r="E2890" s="307"/>
      <c r="F2890" s="307"/>
      <c r="G2890" s="91" t="s">
        <v>20498</v>
      </c>
      <c r="H2890" s="91" t="s">
        <v>4335</v>
      </c>
      <c r="I2890" s="91" t="s">
        <v>2640</v>
      </c>
      <c r="J2890" s="91" t="s">
        <v>20499</v>
      </c>
      <c r="K2890" s="91" t="s">
        <v>20500</v>
      </c>
      <c r="L2890" s="91" t="s">
        <v>20501</v>
      </c>
    </row>
    <row r="2891" spans="1:12" ht="12" customHeight="1" x14ac:dyDescent="0.3">
      <c r="A2891" s="307" t="s">
        <v>20502</v>
      </c>
      <c r="B2891" s="307"/>
      <c r="C2891" s="307"/>
      <c r="D2891" s="307" t="s">
        <v>10873</v>
      </c>
      <c r="E2891" s="307"/>
      <c r="F2891" s="307"/>
      <c r="G2891" s="91" t="s">
        <v>20503</v>
      </c>
      <c r="H2891" s="91" t="s">
        <v>20504</v>
      </c>
      <c r="I2891" s="91" t="s">
        <v>20505</v>
      </c>
      <c r="J2891" s="91" t="s">
        <v>20506</v>
      </c>
      <c r="K2891" s="91" t="s">
        <v>20507</v>
      </c>
      <c r="L2891" s="91" t="s">
        <v>14618</v>
      </c>
    </row>
    <row r="2892" spans="1:12" ht="12" customHeight="1" x14ac:dyDescent="0.3">
      <c r="A2892" s="307" t="s">
        <v>20508</v>
      </c>
      <c r="B2892" s="307"/>
      <c r="C2892" s="307"/>
      <c r="D2892" s="307" t="s">
        <v>20509</v>
      </c>
      <c r="E2892" s="307"/>
      <c r="F2892" s="307"/>
      <c r="G2892" s="91" t="s">
        <v>20510</v>
      </c>
      <c r="H2892" s="91" t="s">
        <v>20511</v>
      </c>
      <c r="I2892" s="91" t="s">
        <v>20512</v>
      </c>
      <c r="J2892" s="91" t="s">
        <v>20513</v>
      </c>
      <c r="K2892" s="91" t="s">
        <v>20514</v>
      </c>
      <c r="L2892" s="91" t="s">
        <v>18269</v>
      </c>
    </row>
    <row r="2893" spans="1:12" ht="12" customHeight="1" x14ac:dyDescent="0.3">
      <c r="A2893" s="307" t="s">
        <v>20515</v>
      </c>
      <c r="B2893" s="307"/>
      <c r="C2893" s="307"/>
      <c r="D2893" s="307" t="s">
        <v>20516</v>
      </c>
      <c r="E2893" s="307"/>
      <c r="F2893" s="307"/>
      <c r="G2893" s="91" t="s">
        <v>20517</v>
      </c>
      <c r="H2893" s="91" t="s">
        <v>20518</v>
      </c>
      <c r="I2893" s="91" t="s">
        <v>20519</v>
      </c>
      <c r="J2893" s="91" t="s">
        <v>20520</v>
      </c>
      <c r="K2893" s="91" t="s">
        <v>19396</v>
      </c>
      <c r="L2893" s="91" t="s">
        <v>20521</v>
      </c>
    </row>
    <row r="2894" spans="1:12" ht="12" customHeight="1" x14ac:dyDescent="0.3">
      <c r="A2894" s="307" t="s">
        <v>20522</v>
      </c>
      <c r="B2894" s="307"/>
      <c r="C2894" s="307"/>
      <c r="D2894" s="307" t="s">
        <v>20523</v>
      </c>
      <c r="E2894" s="307"/>
      <c r="F2894" s="307"/>
      <c r="G2894" s="91" t="s">
        <v>20523</v>
      </c>
      <c r="H2894" s="91" t="s">
        <v>20524</v>
      </c>
      <c r="I2894" s="91" t="s">
        <v>12027</v>
      </c>
      <c r="J2894" s="91" t="s">
        <v>4191</v>
      </c>
      <c r="K2894" s="91" t="s">
        <v>20525</v>
      </c>
      <c r="L2894" s="91" t="s">
        <v>20526</v>
      </c>
    </row>
    <row r="2895" spans="1:12" ht="12" customHeight="1" x14ac:dyDescent="0.3">
      <c r="A2895" s="307" t="s">
        <v>20527</v>
      </c>
      <c r="B2895" s="307"/>
      <c r="C2895" s="307"/>
      <c r="D2895" s="307" t="s">
        <v>20528</v>
      </c>
      <c r="E2895" s="307"/>
      <c r="F2895" s="307"/>
      <c r="G2895" s="91" t="s">
        <v>20529</v>
      </c>
      <c r="H2895" s="91" t="s">
        <v>20530</v>
      </c>
      <c r="I2895" s="91" t="s">
        <v>20531</v>
      </c>
      <c r="J2895" s="91" t="s">
        <v>20532</v>
      </c>
      <c r="K2895" s="91" t="s">
        <v>20533</v>
      </c>
      <c r="L2895" s="91" t="s">
        <v>20534</v>
      </c>
    </row>
    <row r="2896" spans="1:12" ht="12" customHeight="1" x14ac:dyDescent="0.3">
      <c r="A2896" s="307" t="s">
        <v>20535</v>
      </c>
      <c r="B2896" s="307"/>
      <c r="C2896" s="307"/>
      <c r="D2896" s="307" t="s">
        <v>20536</v>
      </c>
      <c r="E2896" s="307"/>
      <c r="F2896" s="307"/>
      <c r="G2896" s="91" t="s">
        <v>20536</v>
      </c>
      <c r="H2896" s="91" t="s">
        <v>20537</v>
      </c>
      <c r="I2896" s="91" t="s">
        <v>20538</v>
      </c>
      <c r="J2896" s="91" t="s">
        <v>4848</v>
      </c>
      <c r="K2896" s="91" t="s">
        <v>11436</v>
      </c>
      <c r="L2896" s="91" t="s">
        <v>20539</v>
      </c>
    </row>
    <row r="2897" spans="1:12" ht="12" customHeight="1" x14ac:dyDescent="0.3">
      <c r="A2897" s="307" t="s">
        <v>20540</v>
      </c>
      <c r="B2897" s="307"/>
      <c r="C2897" s="307"/>
      <c r="D2897" s="307" t="s">
        <v>4279</v>
      </c>
      <c r="E2897" s="307"/>
      <c r="F2897" s="307"/>
      <c r="G2897" s="91" t="s">
        <v>4269</v>
      </c>
      <c r="H2897" s="91" t="s">
        <v>11209</v>
      </c>
      <c r="I2897" s="91" t="s">
        <v>8197</v>
      </c>
      <c r="J2897" s="91" t="s">
        <v>20541</v>
      </c>
      <c r="K2897" s="91" t="s">
        <v>20542</v>
      </c>
      <c r="L2897" s="91" t="s">
        <v>6853</v>
      </c>
    </row>
    <row r="2898" spans="1:12" ht="12" customHeight="1" x14ac:dyDescent="0.3">
      <c r="A2898" s="307" t="s">
        <v>20543</v>
      </c>
      <c r="B2898" s="307"/>
      <c r="C2898" s="307"/>
      <c r="D2898" s="307" t="s">
        <v>20544</v>
      </c>
      <c r="E2898" s="307"/>
      <c r="F2898" s="307"/>
      <c r="G2898" s="91" t="s">
        <v>20545</v>
      </c>
      <c r="H2898" s="91" t="s">
        <v>20546</v>
      </c>
      <c r="I2898" s="91" t="s">
        <v>20547</v>
      </c>
      <c r="J2898" s="91" t="s">
        <v>20548</v>
      </c>
      <c r="K2898" s="91" t="s">
        <v>11038</v>
      </c>
      <c r="L2898" s="91" t="s">
        <v>2188</v>
      </c>
    </row>
    <row r="2899" spans="1:12" ht="12" customHeight="1" x14ac:dyDescent="0.3">
      <c r="A2899" s="307" t="s">
        <v>20549</v>
      </c>
      <c r="B2899" s="307"/>
      <c r="C2899" s="307"/>
      <c r="D2899" s="307" t="s">
        <v>20550</v>
      </c>
      <c r="E2899" s="307"/>
      <c r="F2899" s="307"/>
      <c r="G2899" s="91" t="s">
        <v>20551</v>
      </c>
      <c r="H2899" s="91" t="s">
        <v>20552</v>
      </c>
      <c r="I2899" s="91" t="s">
        <v>20553</v>
      </c>
      <c r="J2899" s="91" t="s">
        <v>20554</v>
      </c>
      <c r="K2899" s="91" t="s">
        <v>20555</v>
      </c>
      <c r="L2899" s="91" t="s">
        <v>20556</v>
      </c>
    </row>
    <row r="2900" spans="1:12" ht="12" customHeight="1" x14ac:dyDescent="0.3">
      <c r="A2900" s="307" t="s">
        <v>20557</v>
      </c>
      <c r="B2900" s="307"/>
      <c r="C2900" s="307"/>
      <c r="D2900" s="307" t="s">
        <v>20558</v>
      </c>
      <c r="E2900" s="307"/>
      <c r="F2900" s="307"/>
      <c r="G2900" s="91" t="s">
        <v>20559</v>
      </c>
      <c r="H2900" s="91" t="s">
        <v>20560</v>
      </c>
      <c r="I2900" s="91" t="s">
        <v>20561</v>
      </c>
      <c r="J2900" s="91" t="s">
        <v>20562</v>
      </c>
      <c r="K2900" s="91" t="s">
        <v>12590</v>
      </c>
      <c r="L2900" s="91" t="s">
        <v>5791</v>
      </c>
    </row>
    <row r="2901" spans="1:12" ht="12" customHeight="1" x14ac:dyDescent="0.3">
      <c r="A2901" s="307" t="s">
        <v>20563</v>
      </c>
      <c r="B2901" s="307"/>
      <c r="C2901" s="307"/>
      <c r="D2901" s="307" t="s">
        <v>3363</v>
      </c>
      <c r="E2901" s="307"/>
      <c r="F2901" s="307"/>
      <c r="G2901" s="91" t="s">
        <v>20564</v>
      </c>
      <c r="H2901" s="91" t="s">
        <v>20565</v>
      </c>
      <c r="I2901" s="91" t="s">
        <v>6203</v>
      </c>
      <c r="J2901" s="91" t="s">
        <v>20566</v>
      </c>
      <c r="K2901" s="91" t="s">
        <v>20567</v>
      </c>
      <c r="L2901" s="91" t="s">
        <v>20568</v>
      </c>
    </row>
    <row r="2902" spans="1:12" ht="12" customHeight="1" x14ac:dyDescent="0.3">
      <c r="A2902" s="307" t="s">
        <v>20569</v>
      </c>
      <c r="B2902" s="307"/>
      <c r="C2902" s="307"/>
      <c r="D2902" s="307" t="s">
        <v>18441</v>
      </c>
      <c r="E2902" s="307"/>
      <c r="F2902" s="307"/>
      <c r="G2902" s="91" t="s">
        <v>18441</v>
      </c>
      <c r="H2902" s="91" t="s">
        <v>20570</v>
      </c>
      <c r="I2902" s="91" t="s">
        <v>20571</v>
      </c>
      <c r="J2902" s="91" t="s">
        <v>20572</v>
      </c>
      <c r="K2902" s="91" t="s">
        <v>20573</v>
      </c>
      <c r="L2902" s="91" t="s">
        <v>1573</v>
      </c>
    </row>
    <row r="2903" spans="1:12" ht="12" customHeight="1" x14ac:dyDescent="0.3">
      <c r="A2903" s="307" t="s">
        <v>20574</v>
      </c>
      <c r="B2903" s="307"/>
      <c r="C2903" s="307"/>
      <c r="D2903" s="307" t="s">
        <v>20575</v>
      </c>
      <c r="E2903" s="307"/>
      <c r="F2903" s="307"/>
      <c r="G2903" s="91" t="s">
        <v>20576</v>
      </c>
      <c r="H2903" s="91" t="s">
        <v>20577</v>
      </c>
      <c r="I2903" s="91" t="s">
        <v>20578</v>
      </c>
      <c r="J2903" s="91" t="s">
        <v>20579</v>
      </c>
      <c r="K2903" s="91" t="s">
        <v>20580</v>
      </c>
      <c r="L2903" s="91" t="s">
        <v>20581</v>
      </c>
    </row>
    <row r="2904" spans="1:12" ht="12" customHeight="1" x14ac:dyDescent="0.3">
      <c r="A2904" s="307" t="s">
        <v>20582</v>
      </c>
      <c r="B2904" s="307"/>
      <c r="C2904" s="307"/>
      <c r="D2904" s="307" t="s">
        <v>20583</v>
      </c>
      <c r="E2904" s="307"/>
      <c r="F2904" s="307"/>
      <c r="G2904" s="91" t="s">
        <v>20584</v>
      </c>
      <c r="H2904" s="91" t="s">
        <v>20585</v>
      </c>
      <c r="I2904" s="91" t="s">
        <v>1367</v>
      </c>
      <c r="J2904" s="91" t="s">
        <v>20586</v>
      </c>
      <c r="K2904" s="91" t="s">
        <v>20587</v>
      </c>
      <c r="L2904" s="91" t="s">
        <v>2359</v>
      </c>
    </row>
    <row r="2905" spans="1:12" ht="12" customHeight="1" x14ac:dyDescent="0.3">
      <c r="A2905" s="307" t="s">
        <v>20588</v>
      </c>
      <c r="B2905" s="307"/>
      <c r="C2905" s="307"/>
      <c r="D2905" s="307" t="s">
        <v>20589</v>
      </c>
      <c r="E2905" s="307"/>
      <c r="F2905" s="307"/>
      <c r="G2905" s="91" t="s">
        <v>20590</v>
      </c>
      <c r="H2905" s="91" t="s">
        <v>20591</v>
      </c>
      <c r="I2905" s="91" t="s">
        <v>20592</v>
      </c>
      <c r="J2905" s="91" t="s">
        <v>20593</v>
      </c>
      <c r="K2905" s="91" t="s">
        <v>20594</v>
      </c>
      <c r="L2905" s="91" t="s">
        <v>20595</v>
      </c>
    </row>
    <row r="2906" spans="1:12" ht="12" customHeight="1" x14ac:dyDescent="0.3">
      <c r="A2906" s="307" t="s">
        <v>20596</v>
      </c>
      <c r="B2906" s="307"/>
      <c r="C2906" s="307"/>
      <c r="D2906" s="307" t="s">
        <v>20597</v>
      </c>
      <c r="E2906" s="307"/>
      <c r="F2906" s="307"/>
      <c r="G2906" s="91" t="s">
        <v>20598</v>
      </c>
      <c r="H2906" s="91" t="s">
        <v>20599</v>
      </c>
      <c r="I2906" s="91" t="s">
        <v>20600</v>
      </c>
      <c r="J2906" s="91" t="s">
        <v>20601</v>
      </c>
      <c r="K2906" s="91" t="s">
        <v>20602</v>
      </c>
      <c r="L2906" s="91" t="s">
        <v>17931</v>
      </c>
    </row>
    <row r="2907" spans="1:12" ht="12" customHeight="1" x14ac:dyDescent="0.3">
      <c r="A2907" s="307" t="s">
        <v>20603</v>
      </c>
      <c r="B2907" s="307"/>
      <c r="C2907" s="307"/>
      <c r="D2907" s="307" t="s">
        <v>20604</v>
      </c>
      <c r="E2907" s="307"/>
      <c r="F2907" s="307"/>
      <c r="G2907" s="91" t="s">
        <v>20605</v>
      </c>
      <c r="H2907" s="91" t="s">
        <v>20606</v>
      </c>
      <c r="I2907" s="91" t="s">
        <v>20607</v>
      </c>
      <c r="J2907" s="91" t="s">
        <v>20608</v>
      </c>
      <c r="K2907" s="91" t="s">
        <v>20609</v>
      </c>
      <c r="L2907" s="91" t="s">
        <v>9244</v>
      </c>
    </row>
    <row r="2908" spans="1:12" ht="12" customHeight="1" x14ac:dyDescent="0.3">
      <c r="A2908" s="307" t="s">
        <v>20610</v>
      </c>
      <c r="B2908" s="307"/>
      <c r="C2908" s="307"/>
      <c r="D2908" s="307" t="s">
        <v>20611</v>
      </c>
      <c r="E2908" s="307"/>
      <c r="F2908" s="307"/>
      <c r="G2908" s="91" t="s">
        <v>20611</v>
      </c>
      <c r="H2908" s="91" t="s">
        <v>20612</v>
      </c>
      <c r="I2908" s="91" t="s">
        <v>20613</v>
      </c>
      <c r="J2908" s="91" t="s">
        <v>20614</v>
      </c>
      <c r="K2908" s="91" t="s">
        <v>20615</v>
      </c>
      <c r="L2908" s="91" t="s">
        <v>20616</v>
      </c>
    </row>
    <row r="2909" spans="1:12" ht="12" customHeight="1" x14ac:dyDescent="0.3">
      <c r="A2909" s="307" t="s">
        <v>20617</v>
      </c>
      <c r="B2909" s="307"/>
      <c r="C2909" s="307"/>
      <c r="D2909" s="307" t="s">
        <v>20618</v>
      </c>
      <c r="E2909" s="307"/>
      <c r="F2909" s="307"/>
      <c r="G2909" s="91" t="s">
        <v>20618</v>
      </c>
      <c r="H2909" s="91" t="s">
        <v>20125</v>
      </c>
      <c r="I2909" s="91" t="s">
        <v>20619</v>
      </c>
      <c r="J2909" s="91" t="s">
        <v>16138</v>
      </c>
      <c r="K2909" s="91" t="s">
        <v>20620</v>
      </c>
      <c r="L2909" s="91" t="s">
        <v>20621</v>
      </c>
    </row>
    <row r="2910" spans="1:12" ht="12" customHeight="1" x14ac:dyDescent="0.3">
      <c r="A2910" s="307" t="s">
        <v>20622</v>
      </c>
      <c r="B2910" s="307"/>
      <c r="C2910" s="307"/>
      <c r="D2910" s="307" t="s">
        <v>20623</v>
      </c>
      <c r="E2910" s="307"/>
      <c r="F2910" s="307"/>
      <c r="G2910" s="91" t="s">
        <v>20624</v>
      </c>
      <c r="H2910" s="91" t="s">
        <v>20625</v>
      </c>
      <c r="I2910" s="91" t="s">
        <v>20626</v>
      </c>
      <c r="J2910" s="91" t="s">
        <v>4244</v>
      </c>
      <c r="K2910" s="91" t="s">
        <v>20627</v>
      </c>
      <c r="L2910" s="91" t="s">
        <v>20628</v>
      </c>
    </row>
    <row r="2911" spans="1:12" ht="12" customHeight="1" x14ac:dyDescent="0.3">
      <c r="A2911" s="307" t="s">
        <v>20629</v>
      </c>
      <c r="B2911" s="307"/>
      <c r="C2911" s="307"/>
      <c r="D2911" s="307" t="s">
        <v>20630</v>
      </c>
      <c r="E2911" s="307"/>
      <c r="F2911" s="307"/>
      <c r="G2911" s="91" t="s">
        <v>20631</v>
      </c>
      <c r="H2911" s="91" t="s">
        <v>20632</v>
      </c>
      <c r="I2911" s="91" t="s">
        <v>20633</v>
      </c>
      <c r="J2911" s="91" t="s">
        <v>20634</v>
      </c>
      <c r="K2911" s="91" t="s">
        <v>20635</v>
      </c>
      <c r="L2911" s="91" t="s">
        <v>20636</v>
      </c>
    </row>
    <row r="2912" spans="1:12" ht="12" customHeight="1" x14ac:dyDescent="0.3">
      <c r="A2912" s="307" t="s">
        <v>20637</v>
      </c>
      <c r="B2912" s="307"/>
      <c r="C2912" s="307"/>
      <c r="D2912" s="307" t="s">
        <v>20638</v>
      </c>
      <c r="E2912" s="307"/>
      <c r="F2912" s="307"/>
      <c r="G2912" s="91" t="s">
        <v>20639</v>
      </c>
      <c r="H2912" s="91" t="s">
        <v>20640</v>
      </c>
      <c r="I2912" s="91" t="s">
        <v>20641</v>
      </c>
      <c r="J2912" s="91" t="s">
        <v>20642</v>
      </c>
      <c r="K2912" s="91" t="s">
        <v>20643</v>
      </c>
      <c r="L2912" s="91" t="s">
        <v>20644</v>
      </c>
    </row>
    <row r="2913" spans="1:12" ht="12" customHeight="1" x14ac:dyDescent="0.3">
      <c r="A2913" s="307" t="s">
        <v>20645</v>
      </c>
      <c r="B2913" s="307"/>
      <c r="C2913" s="307"/>
      <c r="D2913" s="307" t="s">
        <v>20646</v>
      </c>
      <c r="E2913" s="307"/>
      <c r="F2913" s="307"/>
      <c r="G2913" s="91" t="s">
        <v>20647</v>
      </c>
      <c r="H2913" s="91" t="s">
        <v>20648</v>
      </c>
      <c r="I2913" s="91" t="s">
        <v>13148</v>
      </c>
      <c r="J2913" s="91" t="s">
        <v>10806</v>
      </c>
      <c r="K2913" s="91" t="s">
        <v>20649</v>
      </c>
      <c r="L2913" s="91" t="s">
        <v>20650</v>
      </c>
    </row>
    <row r="2914" spans="1:12" ht="12" customHeight="1" x14ac:dyDescent="0.3">
      <c r="A2914" s="307" t="s">
        <v>20651</v>
      </c>
      <c r="B2914" s="307"/>
      <c r="C2914" s="307"/>
      <c r="D2914" s="307" t="s">
        <v>11234</v>
      </c>
      <c r="E2914" s="307"/>
      <c r="F2914" s="307"/>
      <c r="G2914" s="91" t="s">
        <v>20652</v>
      </c>
      <c r="H2914" s="91" t="s">
        <v>20653</v>
      </c>
      <c r="I2914" s="91" t="s">
        <v>19193</v>
      </c>
      <c r="J2914" s="91" t="s">
        <v>20654</v>
      </c>
      <c r="K2914" s="91" t="s">
        <v>20655</v>
      </c>
      <c r="L2914" s="91" t="s">
        <v>20656</v>
      </c>
    </row>
    <row r="2915" spans="1:12" ht="12" customHeight="1" x14ac:dyDescent="0.3">
      <c r="A2915" s="307" t="s">
        <v>20657</v>
      </c>
      <c r="B2915" s="307"/>
      <c r="C2915" s="307"/>
      <c r="D2915" s="307" t="s">
        <v>20658</v>
      </c>
      <c r="E2915" s="307"/>
      <c r="F2915" s="307"/>
      <c r="G2915" s="91" t="s">
        <v>20658</v>
      </c>
      <c r="H2915" s="91" t="s">
        <v>20659</v>
      </c>
      <c r="I2915" s="91" t="s">
        <v>20660</v>
      </c>
      <c r="J2915" s="91" t="s">
        <v>20661</v>
      </c>
      <c r="K2915" s="91" t="s">
        <v>20662</v>
      </c>
      <c r="L2915" s="91" t="s">
        <v>20663</v>
      </c>
    </row>
    <row r="2916" spans="1:12" ht="12" customHeight="1" x14ac:dyDescent="0.3">
      <c r="A2916" s="307" t="s">
        <v>20664</v>
      </c>
      <c r="B2916" s="307"/>
      <c r="C2916" s="307"/>
      <c r="D2916" s="307" t="s">
        <v>20665</v>
      </c>
      <c r="E2916" s="307"/>
      <c r="F2916" s="307"/>
      <c r="G2916" s="91" t="s">
        <v>20666</v>
      </c>
      <c r="H2916" s="91" t="s">
        <v>20667</v>
      </c>
      <c r="I2916" s="91" t="s">
        <v>20668</v>
      </c>
      <c r="J2916" s="91" t="s">
        <v>6792</v>
      </c>
      <c r="K2916" s="91" t="s">
        <v>20669</v>
      </c>
      <c r="L2916" s="91" t="s">
        <v>20670</v>
      </c>
    </row>
    <row r="2917" spans="1:12" ht="12" customHeight="1" x14ac:dyDescent="0.3">
      <c r="A2917" s="307" t="s">
        <v>20671</v>
      </c>
      <c r="B2917" s="307"/>
      <c r="C2917" s="307"/>
      <c r="D2917" s="307" t="s">
        <v>20672</v>
      </c>
      <c r="E2917" s="307"/>
      <c r="F2917" s="307"/>
      <c r="G2917" s="91" t="s">
        <v>20673</v>
      </c>
      <c r="H2917" s="91" t="s">
        <v>20674</v>
      </c>
      <c r="I2917" s="91" t="s">
        <v>20675</v>
      </c>
      <c r="J2917" s="91" t="s">
        <v>20676</v>
      </c>
      <c r="K2917" s="91" t="s">
        <v>20677</v>
      </c>
      <c r="L2917" s="91" t="s">
        <v>20678</v>
      </c>
    </row>
    <row r="2918" spans="1:12" ht="12" customHeight="1" x14ac:dyDescent="0.3">
      <c r="A2918" s="307" t="s">
        <v>20679</v>
      </c>
      <c r="B2918" s="307"/>
      <c r="C2918" s="307"/>
      <c r="D2918" s="307" t="s">
        <v>20680</v>
      </c>
      <c r="E2918" s="307"/>
      <c r="F2918" s="307"/>
      <c r="G2918" s="91" t="s">
        <v>20680</v>
      </c>
      <c r="H2918" s="91" t="s">
        <v>20681</v>
      </c>
      <c r="I2918" s="91" t="s">
        <v>20682</v>
      </c>
      <c r="J2918" s="91" t="s">
        <v>20683</v>
      </c>
      <c r="K2918" s="91" t="s">
        <v>20684</v>
      </c>
      <c r="L2918" s="91" t="s">
        <v>18309</v>
      </c>
    </row>
    <row r="2919" spans="1:12" ht="12" customHeight="1" x14ac:dyDescent="0.3">
      <c r="A2919" s="307" t="s">
        <v>20685</v>
      </c>
      <c r="B2919" s="307"/>
      <c r="C2919" s="307"/>
      <c r="D2919" s="307" t="s">
        <v>20686</v>
      </c>
      <c r="E2919" s="307"/>
      <c r="F2919" s="307"/>
      <c r="G2919" s="91" t="s">
        <v>20687</v>
      </c>
      <c r="H2919" s="91" t="s">
        <v>20688</v>
      </c>
      <c r="I2919" s="91" t="s">
        <v>20689</v>
      </c>
      <c r="J2919" s="91" t="s">
        <v>20690</v>
      </c>
      <c r="K2919" s="91" t="s">
        <v>20691</v>
      </c>
      <c r="L2919" s="91" t="s">
        <v>16607</v>
      </c>
    </row>
    <row r="2920" spans="1:12" ht="12" customHeight="1" x14ac:dyDescent="0.3">
      <c r="A2920" s="307" t="s">
        <v>20692</v>
      </c>
      <c r="B2920" s="307"/>
      <c r="C2920" s="307"/>
      <c r="D2920" s="307" t="s">
        <v>20693</v>
      </c>
      <c r="E2920" s="307"/>
      <c r="F2920" s="307"/>
      <c r="G2920" s="91" t="s">
        <v>20693</v>
      </c>
      <c r="H2920" s="91" t="s">
        <v>20694</v>
      </c>
      <c r="I2920" s="91" t="s">
        <v>20695</v>
      </c>
      <c r="J2920" s="91" t="s">
        <v>20696</v>
      </c>
      <c r="K2920" s="91" t="s">
        <v>13591</v>
      </c>
      <c r="L2920" s="91" t="s">
        <v>20697</v>
      </c>
    </row>
    <row r="2921" spans="1:12" ht="12" customHeight="1" x14ac:dyDescent="0.3">
      <c r="A2921" s="307" t="s">
        <v>20698</v>
      </c>
      <c r="B2921" s="307"/>
      <c r="C2921" s="307"/>
      <c r="D2921" s="307" t="s">
        <v>20699</v>
      </c>
      <c r="E2921" s="307"/>
      <c r="F2921" s="307"/>
      <c r="G2921" s="91" t="s">
        <v>20700</v>
      </c>
      <c r="H2921" s="91" t="s">
        <v>4791</v>
      </c>
      <c r="I2921" s="91" t="s">
        <v>20701</v>
      </c>
      <c r="J2921" s="91" t="s">
        <v>20702</v>
      </c>
      <c r="K2921" s="91" t="s">
        <v>20703</v>
      </c>
      <c r="L2921" s="91" t="s">
        <v>20704</v>
      </c>
    </row>
    <row r="2922" spans="1:12" ht="12" customHeight="1" x14ac:dyDescent="0.3">
      <c r="A2922" s="307" t="s">
        <v>20705</v>
      </c>
      <c r="B2922" s="307"/>
      <c r="C2922" s="307"/>
      <c r="D2922" s="307" t="s">
        <v>20706</v>
      </c>
      <c r="E2922" s="307"/>
      <c r="F2922" s="307"/>
      <c r="G2922" s="91" t="s">
        <v>20707</v>
      </c>
      <c r="H2922" s="91" t="s">
        <v>20708</v>
      </c>
      <c r="I2922" s="91" t="s">
        <v>20709</v>
      </c>
      <c r="J2922" s="91" t="s">
        <v>20710</v>
      </c>
      <c r="K2922" s="91" t="s">
        <v>20711</v>
      </c>
      <c r="L2922" s="91" t="s">
        <v>20712</v>
      </c>
    </row>
    <row r="2923" spans="1:12" ht="12" customHeight="1" x14ac:dyDescent="0.3">
      <c r="A2923" s="307" t="s">
        <v>20713</v>
      </c>
      <c r="B2923" s="307"/>
      <c r="C2923" s="307"/>
      <c r="D2923" s="307" t="s">
        <v>20714</v>
      </c>
      <c r="E2923" s="307"/>
      <c r="F2923" s="307"/>
      <c r="G2923" s="91" t="s">
        <v>2286</v>
      </c>
      <c r="H2923" s="91" t="s">
        <v>17841</v>
      </c>
      <c r="I2923" s="91" t="s">
        <v>20715</v>
      </c>
      <c r="J2923" s="91" t="s">
        <v>20716</v>
      </c>
      <c r="K2923" s="91" t="s">
        <v>20717</v>
      </c>
      <c r="L2923" s="91" t="s">
        <v>2656</v>
      </c>
    </row>
    <row r="2924" spans="1:12" ht="12" customHeight="1" x14ac:dyDescent="0.3">
      <c r="A2924" s="307" t="s">
        <v>20718</v>
      </c>
      <c r="B2924" s="307"/>
      <c r="C2924" s="307"/>
      <c r="D2924" s="307" t="s">
        <v>14918</v>
      </c>
      <c r="E2924" s="307"/>
      <c r="F2924" s="307"/>
      <c r="G2924" s="91" t="s">
        <v>20719</v>
      </c>
      <c r="H2924" s="91" t="s">
        <v>20720</v>
      </c>
      <c r="I2924" s="91" t="s">
        <v>5781</v>
      </c>
      <c r="J2924" s="91" t="s">
        <v>20721</v>
      </c>
      <c r="K2924" s="91" t="s">
        <v>20722</v>
      </c>
      <c r="L2924" s="91" t="s">
        <v>12144</v>
      </c>
    </row>
    <row r="2925" spans="1:12" ht="12" customHeight="1" x14ac:dyDescent="0.3">
      <c r="A2925" s="307" t="s">
        <v>20723</v>
      </c>
      <c r="B2925" s="307"/>
      <c r="C2925" s="307"/>
      <c r="D2925" s="307" t="s">
        <v>20724</v>
      </c>
      <c r="E2925" s="307"/>
      <c r="F2925" s="307"/>
      <c r="G2925" s="91" t="s">
        <v>15518</v>
      </c>
      <c r="H2925" s="91" t="s">
        <v>20725</v>
      </c>
      <c r="I2925" s="91" t="s">
        <v>20726</v>
      </c>
      <c r="J2925" s="91" t="s">
        <v>20727</v>
      </c>
      <c r="K2925" s="91" t="s">
        <v>20728</v>
      </c>
      <c r="L2925" s="91" t="s">
        <v>20729</v>
      </c>
    </row>
    <row r="2926" spans="1:12" ht="12" customHeight="1" x14ac:dyDescent="0.3">
      <c r="A2926" s="307" t="s">
        <v>20730</v>
      </c>
      <c r="B2926" s="307"/>
      <c r="C2926" s="307"/>
      <c r="D2926" s="307" t="s">
        <v>20731</v>
      </c>
      <c r="E2926" s="307"/>
      <c r="F2926" s="307"/>
      <c r="G2926" s="91" t="s">
        <v>20731</v>
      </c>
      <c r="H2926" s="91" t="s">
        <v>20732</v>
      </c>
      <c r="I2926" s="91" t="s">
        <v>20733</v>
      </c>
      <c r="J2926" s="91" t="s">
        <v>20734</v>
      </c>
      <c r="K2926" s="91" t="s">
        <v>20735</v>
      </c>
      <c r="L2926" s="91" t="s">
        <v>20736</v>
      </c>
    </row>
    <row r="2927" spans="1:12" ht="12" customHeight="1" x14ac:dyDescent="0.3">
      <c r="A2927" s="307" t="s">
        <v>20737</v>
      </c>
      <c r="B2927" s="307"/>
      <c r="C2927" s="307"/>
      <c r="D2927" s="307" t="s">
        <v>20738</v>
      </c>
      <c r="E2927" s="307"/>
      <c r="F2927" s="307"/>
      <c r="G2927" s="91" t="s">
        <v>20739</v>
      </c>
      <c r="H2927" s="91" t="s">
        <v>20740</v>
      </c>
      <c r="I2927" s="91" t="s">
        <v>13229</v>
      </c>
      <c r="J2927" s="91" t="s">
        <v>20741</v>
      </c>
      <c r="K2927" s="91" t="s">
        <v>20742</v>
      </c>
      <c r="L2927" s="91" t="s">
        <v>5633</v>
      </c>
    </row>
    <row r="2928" spans="1:12" ht="12" customHeight="1" x14ac:dyDescent="0.3">
      <c r="A2928" s="307" t="s">
        <v>20743</v>
      </c>
      <c r="B2928" s="307"/>
      <c r="C2928" s="307"/>
      <c r="D2928" s="307" t="s">
        <v>20744</v>
      </c>
      <c r="E2928" s="307"/>
      <c r="F2928" s="307"/>
      <c r="G2928" s="91" t="s">
        <v>20745</v>
      </c>
      <c r="H2928" s="91" t="s">
        <v>20746</v>
      </c>
      <c r="I2928" s="91" t="s">
        <v>20747</v>
      </c>
      <c r="J2928" s="91" t="s">
        <v>20748</v>
      </c>
      <c r="K2928" s="91" t="s">
        <v>20749</v>
      </c>
      <c r="L2928" s="91" t="s">
        <v>20750</v>
      </c>
    </row>
    <row r="2929" spans="1:12" ht="12" customHeight="1" x14ac:dyDescent="0.3">
      <c r="A2929" s="307" t="s">
        <v>20751</v>
      </c>
      <c r="B2929" s="307"/>
      <c r="C2929" s="307"/>
      <c r="D2929" s="307" t="s">
        <v>20752</v>
      </c>
      <c r="E2929" s="307"/>
      <c r="F2929" s="307"/>
      <c r="G2929" s="91" t="s">
        <v>20753</v>
      </c>
      <c r="H2929" s="91" t="s">
        <v>20754</v>
      </c>
      <c r="I2929" s="91" t="s">
        <v>20755</v>
      </c>
      <c r="J2929" s="91" t="s">
        <v>20756</v>
      </c>
      <c r="K2929" s="91" t="s">
        <v>15297</v>
      </c>
      <c r="L2929" s="91" t="s">
        <v>20757</v>
      </c>
    </row>
    <row r="2930" spans="1:12" ht="12" customHeight="1" x14ac:dyDescent="0.3">
      <c r="A2930" s="307" t="s">
        <v>20758</v>
      </c>
      <c r="B2930" s="307"/>
      <c r="C2930" s="307"/>
      <c r="D2930" s="307" t="s">
        <v>12356</v>
      </c>
      <c r="E2930" s="307"/>
      <c r="F2930" s="307"/>
      <c r="G2930" s="91" t="s">
        <v>12356</v>
      </c>
      <c r="H2930" s="91" t="s">
        <v>20759</v>
      </c>
      <c r="I2930" s="91" t="s">
        <v>20760</v>
      </c>
      <c r="J2930" s="91" t="s">
        <v>20761</v>
      </c>
      <c r="K2930" s="91" t="s">
        <v>20762</v>
      </c>
      <c r="L2930" s="91" t="s">
        <v>20763</v>
      </c>
    </row>
    <row r="2931" spans="1:12" ht="12" customHeight="1" x14ac:dyDescent="0.3">
      <c r="A2931" s="307" t="s">
        <v>20764</v>
      </c>
      <c r="B2931" s="307"/>
      <c r="C2931" s="307"/>
      <c r="D2931" s="307" t="s">
        <v>20765</v>
      </c>
      <c r="E2931" s="307"/>
      <c r="F2931" s="307"/>
      <c r="G2931" s="91" t="s">
        <v>20766</v>
      </c>
      <c r="H2931" s="91" t="s">
        <v>20767</v>
      </c>
      <c r="I2931" s="91" t="s">
        <v>20768</v>
      </c>
      <c r="J2931" s="91" t="s">
        <v>11210</v>
      </c>
      <c r="K2931" s="91" t="s">
        <v>20769</v>
      </c>
      <c r="L2931" s="91" t="s">
        <v>1834</v>
      </c>
    </row>
    <row r="2932" spans="1:12" ht="12" customHeight="1" x14ac:dyDescent="0.3">
      <c r="A2932" s="307" t="s">
        <v>20770</v>
      </c>
      <c r="B2932" s="307"/>
      <c r="C2932" s="307"/>
      <c r="D2932" s="307" t="s">
        <v>11959</v>
      </c>
      <c r="E2932" s="307"/>
      <c r="F2932" s="307"/>
      <c r="G2932" s="91" t="s">
        <v>20771</v>
      </c>
      <c r="H2932" s="91" t="s">
        <v>19454</v>
      </c>
      <c r="I2932" s="91" t="s">
        <v>20772</v>
      </c>
      <c r="J2932" s="91" t="s">
        <v>20773</v>
      </c>
      <c r="K2932" s="91" t="s">
        <v>20774</v>
      </c>
      <c r="L2932" s="91" t="s">
        <v>20775</v>
      </c>
    </row>
    <row r="2933" spans="1:12" ht="12" customHeight="1" x14ac:dyDescent="0.3">
      <c r="A2933" s="307" t="s">
        <v>20776</v>
      </c>
      <c r="B2933" s="307"/>
      <c r="C2933" s="307"/>
      <c r="D2933" s="307" t="s">
        <v>5434</v>
      </c>
      <c r="E2933" s="307"/>
      <c r="F2933" s="307"/>
      <c r="G2933" s="91" t="s">
        <v>20777</v>
      </c>
      <c r="H2933" s="91" t="s">
        <v>20778</v>
      </c>
      <c r="I2933" s="91" t="s">
        <v>20779</v>
      </c>
      <c r="J2933" s="91" t="s">
        <v>8387</v>
      </c>
      <c r="K2933" s="91" t="s">
        <v>20780</v>
      </c>
      <c r="L2933" s="91" t="s">
        <v>20781</v>
      </c>
    </row>
    <row r="2934" spans="1:12" ht="12" customHeight="1" x14ac:dyDescent="0.3">
      <c r="A2934" s="307" t="s">
        <v>20782</v>
      </c>
      <c r="B2934" s="307"/>
      <c r="C2934" s="307"/>
      <c r="D2934" s="307" t="s">
        <v>20783</v>
      </c>
      <c r="E2934" s="307"/>
      <c r="F2934" s="307"/>
      <c r="G2934" s="91" t="s">
        <v>20784</v>
      </c>
      <c r="H2934" s="91" t="s">
        <v>20785</v>
      </c>
      <c r="I2934" s="91" t="s">
        <v>20786</v>
      </c>
      <c r="J2934" s="91" t="s">
        <v>20787</v>
      </c>
      <c r="K2934" s="91" t="s">
        <v>6957</v>
      </c>
      <c r="L2934" s="91" t="s">
        <v>20788</v>
      </c>
    </row>
    <row r="2935" spans="1:12" ht="12" customHeight="1" x14ac:dyDescent="0.3">
      <c r="A2935" s="307" t="s">
        <v>20789</v>
      </c>
      <c r="B2935" s="307"/>
      <c r="C2935" s="307"/>
      <c r="D2935" s="307" t="s">
        <v>7285</v>
      </c>
      <c r="E2935" s="307"/>
      <c r="F2935" s="307"/>
      <c r="G2935" s="91" t="s">
        <v>7285</v>
      </c>
      <c r="H2935" s="91" t="s">
        <v>20790</v>
      </c>
      <c r="I2935" s="91" t="s">
        <v>5648</v>
      </c>
      <c r="J2935" s="91" t="s">
        <v>20791</v>
      </c>
      <c r="K2935" s="91" t="s">
        <v>20792</v>
      </c>
      <c r="L2935" s="91" t="s">
        <v>20792</v>
      </c>
    </row>
    <row r="2936" spans="1:12" ht="12" customHeight="1" x14ac:dyDescent="0.3">
      <c r="A2936" s="307" t="s">
        <v>20793</v>
      </c>
      <c r="B2936" s="307"/>
      <c r="C2936" s="307"/>
      <c r="D2936" s="307" t="s">
        <v>20794</v>
      </c>
      <c r="E2936" s="307"/>
      <c r="F2936" s="307"/>
      <c r="G2936" s="91" t="s">
        <v>20795</v>
      </c>
      <c r="H2936" s="91" t="s">
        <v>20796</v>
      </c>
      <c r="I2936" s="91" t="s">
        <v>20797</v>
      </c>
      <c r="J2936" s="91" t="s">
        <v>20798</v>
      </c>
      <c r="K2936" s="91" t="s">
        <v>20799</v>
      </c>
      <c r="L2936" s="91" t="s">
        <v>20800</v>
      </c>
    </row>
    <row r="2937" spans="1:12" ht="12" customHeight="1" x14ac:dyDescent="0.3">
      <c r="A2937" s="307" t="s">
        <v>20801</v>
      </c>
      <c r="B2937" s="307"/>
      <c r="C2937" s="307"/>
      <c r="D2937" s="307" t="s">
        <v>20802</v>
      </c>
      <c r="E2937" s="307"/>
      <c r="F2937" s="307"/>
      <c r="G2937" s="91" t="s">
        <v>20803</v>
      </c>
      <c r="H2937" s="91" t="s">
        <v>20804</v>
      </c>
      <c r="I2937" s="91" t="s">
        <v>20805</v>
      </c>
      <c r="J2937" s="91" t="s">
        <v>20806</v>
      </c>
      <c r="K2937" s="91" t="s">
        <v>19833</v>
      </c>
      <c r="L2937" s="91" t="s">
        <v>20807</v>
      </c>
    </row>
    <row r="2938" spans="1:12" ht="12" customHeight="1" x14ac:dyDescent="0.3">
      <c r="A2938" s="307" t="s">
        <v>20808</v>
      </c>
      <c r="B2938" s="307"/>
      <c r="C2938" s="307"/>
      <c r="D2938" s="307" t="s">
        <v>5576</v>
      </c>
      <c r="E2938" s="307"/>
      <c r="F2938" s="307"/>
      <c r="G2938" s="91" t="s">
        <v>5576</v>
      </c>
      <c r="H2938" s="91" t="s">
        <v>20809</v>
      </c>
      <c r="I2938" s="91" t="s">
        <v>1368</v>
      </c>
      <c r="J2938" s="91" t="s">
        <v>20810</v>
      </c>
      <c r="K2938" s="91" t="s">
        <v>20811</v>
      </c>
      <c r="L2938" s="91" t="s">
        <v>20812</v>
      </c>
    </row>
    <row r="2939" spans="1:12" ht="12" customHeight="1" x14ac:dyDescent="0.3">
      <c r="A2939" s="307" t="s">
        <v>20813</v>
      </c>
      <c r="B2939" s="307"/>
      <c r="C2939" s="307"/>
      <c r="D2939" s="307" t="s">
        <v>7285</v>
      </c>
      <c r="E2939" s="307"/>
      <c r="F2939" s="307"/>
      <c r="G2939" s="91" t="s">
        <v>17353</v>
      </c>
      <c r="H2939" s="91" t="s">
        <v>20814</v>
      </c>
      <c r="I2939" s="91" t="s">
        <v>20815</v>
      </c>
      <c r="J2939" s="91" t="s">
        <v>20405</v>
      </c>
      <c r="K2939" s="91" t="s">
        <v>20816</v>
      </c>
      <c r="L2939" s="91" t="s">
        <v>20817</v>
      </c>
    </row>
    <row r="2940" spans="1:12" ht="12" customHeight="1" x14ac:dyDescent="0.3">
      <c r="A2940" s="307" t="s">
        <v>20818</v>
      </c>
      <c r="B2940" s="307"/>
      <c r="C2940" s="307"/>
      <c r="D2940" s="307" t="s">
        <v>20819</v>
      </c>
      <c r="E2940" s="307"/>
      <c r="F2940" s="307"/>
      <c r="G2940" s="91" t="s">
        <v>20820</v>
      </c>
      <c r="H2940" s="91" t="s">
        <v>20821</v>
      </c>
      <c r="I2940" s="91" t="s">
        <v>20822</v>
      </c>
      <c r="J2940" s="91" t="s">
        <v>20823</v>
      </c>
      <c r="K2940" s="91" t="s">
        <v>20824</v>
      </c>
      <c r="L2940" s="91" t="s">
        <v>20825</v>
      </c>
    </row>
    <row r="2941" spans="1:12" ht="12" customHeight="1" x14ac:dyDescent="0.3">
      <c r="A2941" s="307" t="s">
        <v>20826</v>
      </c>
      <c r="B2941" s="307"/>
      <c r="C2941" s="307"/>
      <c r="D2941" s="307" t="s">
        <v>20827</v>
      </c>
      <c r="E2941" s="307"/>
      <c r="F2941" s="307"/>
      <c r="G2941" s="91" t="s">
        <v>20828</v>
      </c>
      <c r="H2941" s="91" t="s">
        <v>20829</v>
      </c>
      <c r="I2941" s="91" t="s">
        <v>20830</v>
      </c>
      <c r="J2941" s="91" t="s">
        <v>20831</v>
      </c>
      <c r="K2941" s="91" t="s">
        <v>20832</v>
      </c>
      <c r="L2941" s="91" t="s">
        <v>20833</v>
      </c>
    </row>
    <row r="2942" spans="1:12" ht="12" customHeight="1" x14ac:dyDescent="0.3">
      <c r="A2942" s="307" t="s">
        <v>20834</v>
      </c>
      <c r="B2942" s="307"/>
      <c r="C2942" s="307"/>
      <c r="D2942" s="307" t="s">
        <v>20835</v>
      </c>
      <c r="E2942" s="307"/>
      <c r="F2942" s="307"/>
      <c r="G2942" s="91" t="s">
        <v>11156</v>
      </c>
      <c r="H2942" s="91" t="s">
        <v>20836</v>
      </c>
      <c r="I2942" s="91" t="s">
        <v>20837</v>
      </c>
      <c r="J2942" s="91" t="s">
        <v>20838</v>
      </c>
      <c r="K2942" s="91" t="s">
        <v>20839</v>
      </c>
      <c r="L2942" s="91" t="s">
        <v>20840</v>
      </c>
    </row>
    <row r="2943" spans="1:12" ht="12" customHeight="1" x14ac:dyDescent="0.3">
      <c r="A2943" s="307" t="s">
        <v>20841</v>
      </c>
      <c r="B2943" s="307"/>
      <c r="C2943" s="307"/>
      <c r="D2943" s="307" t="s">
        <v>20842</v>
      </c>
      <c r="E2943" s="307"/>
      <c r="F2943" s="307"/>
      <c r="G2943" s="91" t="s">
        <v>20842</v>
      </c>
      <c r="H2943" s="91" t="s">
        <v>20843</v>
      </c>
      <c r="I2943" s="91" t="s">
        <v>20844</v>
      </c>
      <c r="J2943" s="91" t="s">
        <v>20845</v>
      </c>
      <c r="K2943" s="91" t="s">
        <v>1781</v>
      </c>
      <c r="L2943" s="91" t="s">
        <v>20846</v>
      </c>
    </row>
    <row r="2944" spans="1:12" ht="12" customHeight="1" x14ac:dyDescent="0.3">
      <c r="A2944" s="307" t="s">
        <v>20847</v>
      </c>
      <c r="B2944" s="307"/>
      <c r="C2944" s="307"/>
      <c r="D2944" s="307" t="s">
        <v>20848</v>
      </c>
      <c r="E2944" s="307"/>
      <c r="F2944" s="307"/>
      <c r="G2944" s="91" t="s">
        <v>20849</v>
      </c>
      <c r="H2944" s="91" t="s">
        <v>20850</v>
      </c>
      <c r="I2944" s="91" t="s">
        <v>20851</v>
      </c>
      <c r="J2944" s="91" t="s">
        <v>20852</v>
      </c>
      <c r="K2944" s="91" t="s">
        <v>20853</v>
      </c>
      <c r="L2944" s="91" t="s">
        <v>20854</v>
      </c>
    </row>
    <row r="2945" spans="1:12" ht="12" customHeight="1" x14ac:dyDescent="0.3">
      <c r="A2945" s="307" t="s">
        <v>20855</v>
      </c>
      <c r="B2945" s="307"/>
      <c r="C2945" s="307"/>
      <c r="D2945" s="307" t="s">
        <v>20856</v>
      </c>
      <c r="E2945" s="307"/>
      <c r="F2945" s="307"/>
      <c r="G2945" s="91" t="s">
        <v>20857</v>
      </c>
      <c r="H2945" s="91" t="s">
        <v>20858</v>
      </c>
      <c r="I2945" s="91" t="s">
        <v>20859</v>
      </c>
      <c r="J2945" s="91" t="s">
        <v>20860</v>
      </c>
      <c r="K2945" s="91" t="s">
        <v>20861</v>
      </c>
      <c r="L2945" s="91" t="s">
        <v>20862</v>
      </c>
    </row>
    <row r="2946" spans="1:12" ht="12" customHeight="1" x14ac:dyDescent="0.3">
      <c r="A2946" s="307" t="s">
        <v>20863</v>
      </c>
      <c r="B2946" s="307"/>
      <c r="C2946" s="307"/>
      <c r="D2946" s="307" t="s">
        <v>20864</v>
      </c>
      <c r="E2946" s="307"/>
      <c r="F2946" s="307"/>
      <c r="G2946" s="91" t="s">
        <v>20865</v>
      </c>
      <c r="H2946" s="91" t="s">
        <v>20866</v>
      </c>
      <c r="I2946" s="91" t="s">
        <v>20867</v>
      </c>
      <c r="J2946" s="91" t="s">
        <v>20868</v>
      </c>
      <c r="K2946" s="91" t="s">
        <v>20869</v>
      </c>
      <c r="L2946" s="91" t="s">
        <v>20870</v>
      </c>
    </row>
    <row r="2947" spans="1:12" ht="12" customHeight="1" x14ac:dyDescent="0.3">
      <c r="A2947" s="307" t="s">
        <v>20871</v>
      </c>
      <c r="B2947" s="307"/>
      <c r="C2947" s="307"/>
      <c r="D2947" s="307" t="s">
        <v>5999</v>
      </c>
      <c r="E2947" s="307"/>
      <c r="F2947" s="307"/>
      <c r="G2947" s="91" t="s">
        <v>5999</v>
      </c>
      <c r="H2947" s="91" t="s">
        <v>20872</v>
      </c>
      <c r="I2947" s="91" t="s">
        <v>20873</v>
      </c>
      <c r="J2947" s="91" t="s">
        <v>4666</v>
      </c>
      <c r="K2947" s="91" t="s">
        <v>20874</v>
      </c>
      <c r="L2947" s="91" t="s">
        <v>20875</v>
      </c>
    </row>
    <row r="2948" spans="1:12" ht="12" customHeight="1" x14ac:dyDescent="0.3">
      <c r="A2948" s="307" t="s">
        <v>20876</v>
      </c>
      <c r="B2948" s="307"/>
      <c r="C2948" s="307"/>
      <c r="D2948" s="307" t="s">
        <v>20877</v>
      </c>
      <c r="E2948" s="307"/>
      <c r="F2948" s="307"/>
      <c r="G2948" s="91" t="s">
        <v>20878</v>
      </c>
      <c r="H2948" s="91" t="s">
        <v>20879</v>
      </c>
      <c r="I2948" s="91" t="s">
        <v>20350</v>
      </c>
      <c r="J2948" s="91" t="s">
        <v>20880</v>
      </c>
      <c r="K2948" s="91" t="s">
        <v>2332</v>
      </c>
      <c r="L2948" s="91" t="s">
        <v>20881</v>
      </c>
    </row>
    <row r="2949" spans="1:12" ht="12" customHeight="1" x14ac:dyDescent="0.3">
      <c r="A2949" s="307" t="s">
        <v>20882</v>
      </c>
      <c r="B2949" s="307"/>
      <c r="C2949" s="307"/>
      <c r="D2949" s="307" t="s">
        <v>20883</v>
      </c>
      <c r="E2949" s="307"/>
      <c r="F2949" s="307"/>
      <c r="G2949" s="91" t="s">
        <v>20883</v>
      </c>
      <c r="H2949" s="91" t="s">
        <v>20884</v>
      </c>
      <c r="I2949" s="91" t="s">
        <v>20885</v>
      </c>
      <c r="J2949" s="91" t="s">
        <v>20886</v>
      </c>
      <c r="K2949" s="91" t="s">
        <v>20887</v>
      </c>
      <c r="L2949" s="91" t="s">
        <v>20888</v>
      </c>
    </row>
    <row r="2950" spans="1:12" ht="12" customHeight="1" x14ac:dyDescent="0.3">
      <c r="A2950" s="307" t="s">
        <v>20889</v>
      </c>
      <c r="B2950" s="307"/>
      <c r="C2950" s="307"/>
      <c r="D2950" s="307" t="s">
        <v>20890</v>
      </c>
      <c r="E2950" s="307"/>
      <c r="F2950" s="307"/>
      <c r="G2950" s="91" t="s">
        <v>20890</v>
      </c>
      <c r="H2950" s="91" t="s">
        <v>8067</v>
      </c>
      <c r="I2950" s="91" t="s">
        <v>20891</v>
      </c>
      <c r="J2950" s="91" t="s">
        <v>20892</v>
      </c>
      <c r="K2950" s="91" t="s">
        <v>20893</v>
      </c>
      <c r="L2950" s="91" t="s">
        <v>20894</v>
      </c>
    </row>
    <row r="2951" spans="1:12" ht="12" customHeight="1" x14ac:dyDescent="0.3">
      <c r="A2951" s="307" t="s">
        <v>20895</v>
      </c>
      <c r="B2951" s="307"/>
      <c r="C2951" s="307"/>
      <c r="D2951" s="307" t="s">
        <v>20896</v>
      </c>
      <c r="E2951" s="307"/>
      <c r="F2951" s="307"/>
      <c r="G2951" s="91" t="s">
        <v>20897</v>
      </c>
      <c r="H2951" s="91" t="s">
        <v>20898</v>
      </c>
      <c r="I2951" s="91" t="s">
        <v>20899</v>
      </c>
      <c r="J2951" s="91" t="s">
        <v>20900</v>
      </c>
      <c r="K2951" s="91" t="s">
        <v>20901</v>
      </c>
      <c r="L2951" s="91" t="s">
        <v>20902</v>
      </c>
    </row>
    <row r="2952" spans="1:12" ht="12" customHeight="1" x14ac:dyDescent="0.3">
      <c r="A2952" s="307" t="s">
        <v>20903</v>
      </c>
      <c r="B2952" s="307"/>
      <c r="C2952" s="307"/>
      <c r="D2952" s="307" t="s">
        <v>20904</v>
      </c>
      <c r="E2952" s="307"/>
      <c r="F2952" s="307"/>
      <c r="G2952" s="91" t="s">
        <v>20905</v>
      </c>
      <c r="H2952" s="91" t="s">
        <v>20906</v>
      </c>
      <c r="I2952" s="91" t="s">
        <v>20907</v>
      </c>
      <c r="J2952" s="91" t="s">
        <v>20908</v>
      </c>
      <c r="K2952" s="91" t="s">
        <v>20909</v>
      </c>
      <c r="L2952" s="91" t="s">
        <v>20910</v>
      </c>
    </row>
    <row r="2953" spans="1:12" ht="12" customHeight="1" x14ac:dyDescent="0.3">
      <c r="A2953" s="307" t="s">
        <v>20911</v>
      </c>
      <c r="B2953" s="307"/>
      <c r="C2953" s="307"/>
      <c r="D2953" s="307" t="s">
        <v>9023</v>
      </c>
      <c r="E2953" s="307"/>
      <c r="F2953" s="307"/>
      <c r="G2953" s="91" t="s">
        <v>20912</v>
      </c>
      <c r="H2953" s="91" t="s">
        <v>20913</v>
      </c>
      <c r="I2953" s="91" t="s">
        <v>20914</v>
      </c>
      <c r="J2953" s="91" t="s">
        <v>20915</v>
      </c>
      <c r="K2953" s="91" t="s">
        <v>20916</v>
      </c>
      <c r="L2953" s="91" t="s">
        <v>20917</v>
      </c>
    </row>
    <row r="2954" spans="1:12" ht="12" customHeight="1" x14ac:dyDescent="0.3">
      <c r="A2954" s="307" t="s">
        <v>20918</v>
      </c>
      <c r="B2954" s="307"/>
      <c r="C2954" s="307"/>
      <c r="D2954" s="307" t="s">
        <v>4543</v>
      </c>
      <c r="E2954" s="307"/>
      <c r="F2954" s="307"/>
      <c r="G2954" s="91" t="s">
        <v>4543</v>
      </c>
      <c r="H2954" s="91" t="s">
        <v>19395</v>
      </c>
      <c r="I2954" s="91" t="s">
        <v>20919</v>
      </c>
      <c r="J2954" s="91" t="s">
        <v>20920</v>
      </c>
      <c r="K2954" s="91" t="s">
        <v>20921</v>
      </c>
      <c r="L2954" s="91" t="s">
        <v>18741</v>
      </c>
    </row>
    <row r="2955" spans="1:12" ht="12" customHeight="1" x14ac:dyDescent="0.3">
      <c r="A2955" s="307" t="s">
        <v>20922</v>
      </c>
      <c r="B2955" s="307"/>
      <c r="C2955" s="307"/>
      <c r="D2955" s="307" t="s">
        <v>20923</v>
      </c>
      <c r="E2955" s="307"/>
      <c r="F2955" s="307"/>
      <c r="G2955" s="91" t="s">
        <v>20924</v>
      </c>
      <c r="H2955" s="91" t="s">
        <v>20925</v>
      </c>
      <c r="I2955" s="91" t="s">
        <v>20926</v>
      </c>
      <c r="J2955" s="91" t="s">
        <v>20927</v>
      </c>
      <c r="K2955" s="91" t="s">
        <v>20928</v>
      </c>
      <c r="L2955" s="91" t="s">
        <v>20929</v>
      </c>
    </row>
    <row r="2956" spans="1:12" ht="12" customHeight="1" x14ac:dyDescent="0.3">
      <c r="A2956" s="307" t="s">
        <v>20930</v>
      </c>
      <c r="B2956" s="307"/>
      <c r="C2956" s="307"/>
      <c r="D2956" s="307" t="s">
        <v>20931</v>
      </c>
      <c r="E2956" s="307"/>
      <c r="F2956" s="307"/>
      <c r="G2956" s="91" t="s">
        <v>20932</v>
      </c>
      <c r="H2956" s="91" t="s">
        <v>20933</v>
      </c>
      <c r="I2956" s="91" t="s">
        <v>20934</v>
      </c>
      <c r="J2956" s="91" t="s">
        <v>20935</v>
      </c>
      <c r="K2956" s="91" t="s">
        <v>20936</v>
      </c>
      <c r="L2956" s="91" t="s">
        <v>20937</v>
      </c>
    </row>
    <row r="2957" spans="1:12" ht="12" customHeight="1" x14ac:dyDescent="0.3">
      <c r="A2957" s="307" t="s">
        <v>20938</v>
      </c>
      <c r="B2957" s="307"/>
      <c r="C2957" s="307"/>
      <c r="D2957" s="307" t="s">
        <v>12769</v>
      </c>
      <c r="E2957" s="307"/>
      <c r="F2957" s="307"/>
      <c r="G2957" s="91" t="s">
        <v>20939</v>
      </c>
      <c r="H2957" s="91" t="s">
        <v>20940</v>
      </c>
      <c r="I2957" s="91" t="s">
        <v>20941</v>
      </c>
      <c r="J2957" s="91" t="s">
        <v>20942</v>
      </c>
      <c r="K2957" s="91" t="s">
        <v>20943</v>
      </c>
      <c r="L2957" s="91" t="s">
        <v>20944</v>
      </c>
    </row>
    <row r="2958" spans="1:12" ht="12" customHeight="1" x14ac:dyDescent="0.3">
      <c r="A2958" s="307" t="s">
        <v>20945</v>
      </c>
      <c r="B2958" s="307"/>
      <c r="C2958" s="307"/>
      <c r="D2958" s="307" t="s">
        <v>20946</v>
      </c>
      <c r="E2958" s="307"/>
      <c r="F2958" s="307"/>
      <c r="G2958" s="91" t="s">
        <v>20947</v>
      </c>
      <c r="H2958" s="91" t="s">
        <v>10979</v>
      </c>
      <c r="I2958" s="91" t="s">
        <v>20948</v>
      </c>
      <c r="J2958" s="91" t="s">
        <v>20949</v>
      </c>
      <c r="K2958" s="91" t="s">
        <v>3896</v>
      </c>
      <c r="L2958" s="91" t="s">
        <v>20950</v>
      </c>
    </row>
    <row r="2959" spans="1:12" ht="12" customHeight="1" x14ac:dyDescent="0.3">
      <c r="A2959" s="307" t="s">
        <v>20951</v>
      </c>
      <c r="B2959" s="307"/>
      <c r="C2959" s="307"/>
      <c r="D2959" s="307" t="s">
        <v>20952</v>
      </c>
      <c r="E2959" s="307"/>
      <c r="F2959" s="307"/>
      <c r="G2959" s="91" t="s">
        <v>20952</v>
      </c>
      <c r="H2959" s="91" t="s">
        <v>20953</v>
      </c>
      <c r="I2959" s="91" t="s">
        <v>20954</v>
      </c>
      <c r="J2959" s="91" t="s">
        <v>20955</v>
      </c>
      <c r="K2959" s="91" t="s">
        <v>20956</v>
      </c>
      <c r="L2959" s="91" t="s">
        <v>20957</v>
      </c>
    </row>
    <row r="2960" spans="1:12" ht="12" customHeight="1" x14ac:dyDescent="0.3">
      <c r="A2960" s="307" t="s">
        <v>20958</v>
      </c>
      <c r="B2960" s="307"/>
      <c r="C2960" s="307"/>
      <c r="D2960" s="307" t="s">
        <v>2310</v>
      </c>
      <c r="E2960" s="307"/>
      <c r="F2960" s="307"/>
      <c r="G2960" s="91" t="s">
        <v>2310</v>
      </c>
      <c r="H2960" s="91" t="s">
        <v>20959</v>
      </c>
      <c r="I2960" s="91" t="s">
        <v>20960</v>
      </c>
      <c r="J2960" s="91" t="s">
        <v>7493</v>
      </c>
      <c r="K2960" s="91" t="s">
        <v>20961</v>
      </c>
      <c r="L2960" s="91" t="s">
        <v>20962</v>
      </c>
    </row>
    <row r="2961" spans="1:12" ht="12" customHeight="1" x14ac:dyDescent="0.3">
      <c r="A2961" s="307" t="s">
        <v>20963</v>
      </c>
      <c r="B2961" s="307"/>
      <c r="C2961" s="307"/>
      <c r="D2961" s="307" t="s">
        <v>20964</v>
      </c>
      <c r="E2961" s="307"/>
      <c r="F2961" s="307"/>
      <c r="G2961" s="91" t="s">
        <v>20964</v>
      </c>
      <c r="H2961" s="91" t="s">
        <v>20965</v>
      </c>
      <c r="I2961" s="91" t="s">
        <v>20966</v>
      </c>
      <c r="J2961" s="91" t="s">
        <v>20967</v>
      </c>
      <c r="K2961" s="91" t="s">
        <v>20968</v>
      </c>
      <c r="L2961" s="91" t="s">
        <v>20969</v>
      </c>
    </row>
    <row r="2962" spans="1:12" ht="12" customHeight="1" x14ac:dyDescent="0.3">
      <c r="A2962" s="307" t="s">
        <v>20970</v>
      </c>
      <c r="B2962" s="307"/>
      <c r="C2962" s="307"/>
      <c r="D2962" s="307" t="s">
        <v>20971</v>
      </c>
      <c r="E2962" s="307"/>
      <c r="F2962" s="307"/>
      <c r="G2962" s="91" t="s">
        <v>20971</v>
      </c>
      <c r="H2962" s="91" t="s">
        <v>20972</v>
      </c>
      <c r="I2962" s="91" t="s">
        <v>20973</v>
      </c>
      <c r="J2962" s="91" t="s">
        <v>20974</v>
      </c>
      <c r="K2962" s="91" t="s">
        <v>20975</v>
      </c>
      <c r="L2962" s="91" t="s">
        <v>20976</v>
      </c>
    </row>
    <row r="2963" spans="1:12" ht="12" customHeight="1" x14ac:dyDescent="0.3">
      <c r="A2963" s="307" t="s">
        <v>20977</v>
      </c>
      <c r="B2963" s="307"/>
      <c r="C2963" s="307"/>
      <c r="D2963" s="307" t="s">
        <v>20978</v>
      </c>
      <c r="E2963" s="307"/>
      <c r="F2963" s="307"/>
      <c r="G2963" s="91" t="s">
        <v>20979</v>
      </c>
      <c r="H2963" s="91" t="s">
        <v>20980</v>
      </c>
      <c r="I2963" s="91" t="s">
        <v>20981</v>
      </c>
      <c r="J2963" s="91" t="s">
        <v>20982</v>
      </c>
      <c r="K2963" s="91" t="s">
        <v>20983</v>
      </c>
      <c r="L2963" s="91" t="s">
        <v>20984</v>
      </c>
    </row>
    <row r="2964" spans="1:12" ht="12" customHeight="1" x14ac:dyDescent="0.3">
      <c r="A2964" s="307" t="s">
        <v>20985</v>
      </c>
      <c r="B2964" s="307"/>
      <c r="C2964" s="307"/>
      <c r="D2964" s="307" t="s">
        <v>20986</v>
      </c>
      <c r="E2964" s="307"/>
      <c r="F2964" s="307"/>
      <c r="G2964" s="91" t="s">
        <v>20986</v>
      </c>
      <c r="H2964" s="91" t="s">
        <v>20987</v>
      </c>
      <c r="I2964" s="91" t="s">
        <v>20988</v>
      </c>
      <c r="J2964" s="91" t="s">
        <v>20989</v>
      </c>
      <c r="K2964" s="91" t="s">
        <v>20990</v>
      </c>
      <c r="L2964" s="91" t="s">
        <v>20991</v>
      </c>
    </row>
    <row r="2965" spans="1:12" ht="12" customHeight="1" x14ac:dyDescent="0.3">
      <c r="A2965" s="307" t="s">
        <v>20992</v>
      </c>
      <c r="B2965" s="307"/>
      <c r="C2965" s="307"/>
      <c r="D2965" s="307" t="s">
        <v>20993</v>
      </c>
      <c r="E2965" s="307"/>
      <c r="F2965" s="307"/>
      <c r="G2965" s="91" t="s">
        <v>20993</v>
      </c>
      <c r="H2965" s="91" t="s">
        <v>20994</v>
      </c>
      <c r="I2965" s="91" t="s">
        <v>20995</v>
      </c>
      <c r="J2965" s="91" t="s">
        <v>20996</v>
      </c>
      <c r="K2965" s="91" t="s">
        <v>20997</v>
      </c>
      <c r="L2965" s="91" t="s">
        <v>20998</v>
      </c>
    </row>
    <row r="2966" spans="1:12" ht="12" customHeight="1" x14ac:dyDescent="0.3">
      <c r="A2966" s="307" t="s">
        <v>20999</v>
      </c>
      <c r="B2966" s="307"/>
      <c r="C2966" s="307"/>
      <c r="D2966" s="307" t="s">
        <v>21000</v>
      </c>
      <c r="E2966" s="307"/>
      <c r="F2966" s="307"/>
      <c r="G2966" s="91" t="s">
        <v>21000</v>
      </c>
      <c r="H2966" s="91" t="s">
        <v>21001</v>
      </c>
      <c r="I2966" s="91" t="s">
        <v>21002</v>
      </c>
      <c r="J2966" s="91" t="s">
        <v>19591</v>
      </c>
      <c r="K2966" s="91" t="s">
        <v>21003</v>
      </c>
      <c r="L2966" s="91" t="s">
        <v>21004</v>
      </c>
    </row>
    <row r="2967" spans="1:12" ht="12" customHeight="1" x14ac:dyDescent="0.3">
      <c r="A2967" s="307" t="s">
        <v>21005</v>
      </c>
      <c r="B2967" s="307"/>
      <c r="C2967" s="307"/>
      <c r="D2967" s="307" t="s">
        <v>21006</v>
      </c>
      <c r="E2967" s="307"/>
      <c r="F2967" s="307"/>
      <c r="G2967" s="91" t="s">
        <v>21006</v>
      </c>
      <c r="H2967" s="91" t="s">
        <v>21007</v>
      </c>
      <c r="I2967" s="91" t="s">
        <v>21008</v>
      </c>
      <c r="J2967" s="91" t="s">
        <v>21009</v>
      </c>
      <c r="K2967" s="91" t="s">
        <v>21010</v>
      </c>
      <c r="L2967" s="91" t="s">
        <v>21011</v>
      </c>
    </row>
    <row r="2968" spans="1:12" ht="12" customHeight="1" x14ac:dyDescent="0.3">
      <c r="A2968" s="307" t="s">
        <v>21012</v>
      </c>
      <c r="B2968" s="307"/>
      <c r="C2968" s="307"/>
      <c r="D2968" s="307" t="s">
        <v>21013</v>
      </c>
      <c r="E2968" s="307"/>
      <c r="F2968" s="307"/>
      <c r="G2968" s="91" t="s">
        <v>21013</v>
      </c>
      <c r="H2968" s="91" t="s">
        <v>5901</v>
      </c>
      <c r="I2968" s="91" t="s">
        <v>5898</v>
      </c>
      <c r="J2968" s="91" t="s">
        <v>21014</v>
      </c>
      <c r="K2968" s="91" t="s">
        <v>21015</v>
      </c>
      <c r="L2968" s="91" t="s">
        <v>21016</v>
      </c>
    </row>
    <row r="2969" spans="1:12" ht="12" customHeight="1" x14ac:dyDescent="0.3">
      <c r="A2969" s="307" t="s">
        <v>21017</v>
      </c>
      <c r="B2969" s="307"/>
      <c r="C2969" s="307"/>
      <c r="D2969" s="307" t="s">
        <v>12925</v>
      </c>
      <c r="E2969" s="307"/>
      <c r="F2969" s="307"/>
      <c r="G2969" s="91" t="s">
        <v>12925</v>
      </c>
      <c r="H2969" s="91" t="s">
        <v>18813</v>
      </c>
      <c r="I2969" s="91" t="s">
        <v>21018</v>
      </c>
      <c r="J2969" s="91" t="s">
        <v>4797</v>
      </c>
      <c r="K2969" s="91" t="s">
        <v>21019</v>
      </c>
      <c r="L2969" s="91" t="s">
        <v>2494</v>
      </c>
    </row>
    <row r="2970" spans="1:12" ht="12" customHeight="1" x14ac:dyDescent="0.3">
      <c r="A2970" s="307" t="s">
        <v>21020</v>
      </c>
      <c r="B2970" s="307"/>
      <c r="C2970" s="307"/>
      <c r="D2970" s="307" t="s">
        <v>21021</v>
      </c>
      <c r="E2970" s="307"/>
      <c r="F2970" s="307"/>
      <c r="G2970" s="91" t="s">
        <v>21021</v>
      </c>
      <c r="H2970" s="91" t="s">
        <v>21022</v>
      </c>
      <c r="I2970" s="91" t="s">
        <v>21023</v>
      </c>
      <c r="J2970" s="91" t="s">
        <v>21024</v>
      </c>
      <c r="K2970" s="91" t="s">
        <v>21025</v>
      </c>
      <c r="L2970" s="91" t="s">
        <v>19482</v>
      </c>
    </row>
    <row r="2971" spans="1:12" ht="12" customHeight="1" x14ac:dyDescent="0.3">
      <c r="A2971" s="307" t="s">
        <v>21026</v>
      </c>
      <c r="B2971" s="307"/>
      <c r="C2971" s="307"/>
      <c r="D2971" s="307" t="s">
        <v>18628</v>
      </c>
      <c r="E2971" s="307"/>
      <c r="F2971" s="307"/>
      <c r="G2971" s="91" t="s">
        <v>18628</v>
      </c>
      <c r="H2971" s="91" t="s">
        <v>21027</v>
      </c>
      <c r="I2971" s="91" t="s">
        <v>20388</v>
      </c>
      <c r="J2971" s="91" t="s">
        <v>21028</v>
      </c>
      <c r="K2971" s="91" t="s">
        <v>20388</v>
      </c>
      <c r="L2971" s="91" t="s">
        <v>7715</v>
      </c>
    </row>
    <row r="2972" spans="1:12" ht="12" customHeight="1" x14ac:dyDescent="0.3">
      <c r="A2972" s="307" t="s">
        <v>21029</v>
      </c>
      <c r="B2972" s="307"/>
      <c r="C2972" s="307"/>
      <c r="D2972" s="307" t="s">
        <v>21030</v>
      </c>
      <c r="E2972" s="307"/>
      <c r="F2972" s="307"/>
      <c r="G2972" s="91" t="s">
        <v>21030</v>
      </c>
      <c r="H2972" s="91" t="s">
        <v>21031</v>
      </c>
      <c r="I2972" s="91" t="s">
        <v>21032</v>
      </c>
      <c r="J2972" s="91" t="s">
        <v>21033</v>
      </c>
      <c r="K2972" s="91" t="s">
        <v>21034</v>
      </c>
      <c r="L2972" s="91" t="s">
        <v>21035</v>
      </c>
    </row>
    <row r="2973" spans="1:12" ht="12" customHeight="1" x14ac:dyDescent="0.3">
      <c r="A2973" s="307" t="s">
        <v>21036</v>
      </c>
      <c r="B2973" s="307"/>
      <c r="C2973" s="307"/>
      <c r="D2973" s="307" t="s">
        <v>21037</v>
      </c>
      <c r="E2973" s="307"/>
      <c r="F2973" s="307"/>
      <c r="G2973" s="91" t="s">
        <v>21037</v>
      </c>
      <c r="H2973" s="91" t="s">
        <v>21038</v>
      </c>
      <c r="I2973" s="91" t="s">
        <v>21039</v>
      </c>
      <c r="J2973" s="91" t="s">
        <v>21040</v>
      </c>
      <c r="K2973" s="91" t="s">
        <v>21041</v>
      </c>
      <c r="L2973" s="91" t="s">
        <v>21042</v>
      </c>
    </row>
    <row r="2974" spans="1:12" ht="12" customHeight="1" x14ac:dyDescent="0.3">
      <c r="A2974" s="307" t="s">
        <v>21043</v>
      </c>
      <c r="B2974" s="307"/>
      <c r="C2974" s="307"/>
      <c r="D2974" s="307" t="s">
        <v>21044</v>
      </c>
      <c r="E2974" s="307"/>
      <c r="F2974" s="307"/>
      <c r="G2974" s="91" t="s">
        <v>21044</v>
      </c>
      <c r="H2974" s="91" t="s">
        <v>21045</v>
      </c>
      <c r="I2974" s="91" t="s">
        <v>21046</v>
      </c>
      <c r="J2974" s="91" t="s">
        <v>21047</v>
      </c>
      <c r="K2974" s="91" t="s">
        <v>21048</v>
      </c>
      <c r="L2974" s="91" t="s">
        <v>21049</v>
      </c>
    </row>
    <row r="2975" spans="1:12" ht="12" customHeight="1" x14ac:dyDescent="0.3">
      <c r="A2975" s="307" t="s">
        <v>21050</v>
      </c>
      <c r="B2975" s="307"/>
      <c r="C2975" s="307"/>
      <c r="D2975" s="307" t="s">
        <v>21051</v>
      </c>
      <c r="E2975" s="307"/>
      <c r="F2975" s="307"/>
      <c r="G2975" s="91" t="s">
        <v>21051</v>
      </c>
      <c r="H2975" s="91" t="s">
        <v>21052</v>
      </c>
      <c r="I2975" s="91" t="s">
        <v>21053</v>
      </c>
      <c r="J2975" s="91" t="s">
        <v>21054</v>
      </c>
      <c r="K2975" s="91" t="s">
        <v>21055</v>
      </c>
      <c r="L2975" s="91" t="s">
        <v>21056</v>
      </c>
    </row>
    <row r="2976" spans="1:12" ht="12" customHeight="1" x14ac:dyDescent="0.3">
      <c r="A2976" s="307" t="s">
        <v>21057</v>
      </c>
      <c r="B2976" s="307"/>
      <c r="C2976" s="307"/>
      <c r="D2976" s="307" t="s">
        <v>21058</v>
      </c>
      <c r="E2976" s="307"/>
      <c r="F2976" s="307"/>
      <c r="G2976" s="91" t="s">
        <v>21059</v>
      </c>
      <c r="H2976" s="91" t="s">
        <v>21060</v>
      </c>
      <c r="I2976" s="91" t="s">
        <v>21061</v>
      </c>
      <c r="J2976" s="91" t="s">
        <v>21062</v>
      </c>
      <c r="K2976" s="91" t="s">
        <v>21063</v>
      </c>
      <c r="L2976" s="91" t="s">
        <v>21064</v>
      </c>
    </row>
    <row r="2977" spans="1:12" ht="12" customHeight="1" x14ac:dyDescent="0.3">
      <c r="A2977" s="307" t="s">
        <v>21065</v>
      </c>
      <c r="B2977" s="307"/>
      <c r="C2977" s="307"/>
      <c r="D2977" s="307" t="s">
        <v>21066</v>
      </c>
      <c r="E2977" s="307"/>
      <c r="F2977" s="307"/>
      <c r="G2977" s="91" t="s">
        <v>21066</v>
      </c>
      <c r="H2977" s="91" t="s">
        <v>21067</v>
      </c>
      <c r="I2977" s="91" t="s">
        <v>21068</v>
      </c>
      <c r="J2977" s="91" t="s">
        <v>21069</v>
      </c>
      <c r="K2977" s="91" t="s">
        <v>21070</v>
      </c>
      <c r="L2977" s="91" t="s">
        <v>21071</v>
      </c>
    </row>
    <row r="2978" spans="1:12" ht="12" customHeight="1" x14ac:dyDescent="0.3">
      <c r="A2978" s="307" t="s">
        <v>21072</v>
      </c>
      <c r="B2978" s="307"/>
      <c r="C2978" s="307"/>
      <c r="D2978" s="307" t="s">
        <v>21073</v>
      </c>
      <c r="E2978" s="307"/>
      <c r="F2978" s="307"/>
      <c r="G2978" s="91" t="s">
        <v>21074</v>
      </c>
      <c r="H2978" s="91" t="s">
        <v>21075</v>
      </c>
      <c r="I2978" s="91" t="s">
        <v>21076</v>
      </c>
      <c r="J2978" s="91" t="s">
        <v>21077</v>
      </c>
      <c r="K2978" s="91" t="s">
        <v>21078</v>
      </c>
      <c r="L2978" s="91" t="s">
        <v>21079</v>
      </c>
    </row>
    <row r="2979" spans="1:12" ht="12" customHeight="1" x14ac:dyDescent="0.3">
      <c r="A2979" s="307" t="s">
        <v>21080</v>
      </c>
      <c r="B2979" s="307"/>
      <c r="C2979" s="307"/>
      <c r="D2979" s="307" t="s">
        <v>7262</v>
      </c>
      <c r="E2979" s="307"/>
      <c r="F2979" s="307"/>
      <c r="G2979" s="91" t="s">
        <v>7262</v>
      </c>
      <c r="H2979" s="91" t="s">
        <v>21081</v>
      </c>
      <c r="I2979" s="91" t="s">
        <v>6498</v>
      </c>
      <c r="J2979" s="91" t="s">
        <v>9237</v>
      </c>
      <c r="K2979" s="91" t="s">
        <v>21082</v>
      </c>
      <c r="L2979" s="91" t="s">
        <v>21083</v>
      </c>
    </row>
    <row r="2980" spans="1:12" ht="12" customHeight="1" x14ac:dyDescent="0.3">
      <c r="A2980" s="307" t="s">
        <v>21084</v>
      </c>
      <c r="B2980" s="307"/>
      <c r="C2980" s="307"/>
      <c r="D2980" s="307" t="s">
        <v>21085</v>
      </c>
      <c r="E2980" s="307"/>
      <c r="F2980" s="307"/>
      <c r="G2980" s="91" t="s">
        <v>21085</v>
      </c>
      <c r="H2980" s="91" t="s">
        <v>21086</v>
      </c>
      <c r="I2980" s="91" t="s">
        <v>21087</v>
      </c>
      <c r="J2980" s="91" t="s">
        <v>21088</v>
      </c>
      <c r="K2980" s="91" t="s">
        <v>21089</v>
      </c>
      <c r="L2980" s="91" t="s">
        <v>21090</v>
      </c>
    </row>
    <row r="2981" spans="1:12" ht="12" customHeight="1" x14ac:dyDescent="0.3">
      <c r="A2981" s="307" t="s">
        <v>21091</v>
      </c>
      <c r="B2981" s="307"/>
      <c r="C2981" s="307"/>
      <c r="D2981" s="307" t="s">
        <v>21092</v>
      </c>
      <c r="E2981" s="307"/>
      <c r="F2981" s="307"/>
      <c r="G2981" s="91" t="s">
        <v>21092</v>
      </c>
      <c r="H2981" s="91" t="s">
        <v>21093</v>
      </c>
      <c r="I2981" s="91" t="s">
        <v>16106</v>
      </c>
      <c r="J2981" s="91" t="s">
        <v>21094</v>
      </c>
      <c r="K2981" s="91" t="s">
        <v>11540</v>
      </c>
      <c r="L2981" s="91" t="s">
        <v>9184</v>
      </c>
    </row>
    <row r="2982" spans="1:12" ht="12" customHeight="1" x14ac:dyDescent="0.3">
      <c r="A2982" s="307" t="s">
        <v>21095</v>
      </c>
      <c r="B2982" s="307"/>
      <c r="C2982" s="307"/>
      <c r="D2982" s="307" t="s">
        <v>21096</v>
      </c>
      <c r="E2982" s="307"/>
      <c r="F2982" s="307"/>
      <c r="G2982" s="91" t="s">
        <v>21096</v>
      </c>
      <c r="H2982" s="91" t="s">
        <v>21097</v>
      </c>
      <c r="I2982" s="91" t="s">
        <v>21098</v>
      </c>
      <c r="J2982" s="91" t="s">
        <v>21099</v>
      </c>
      <c r="K2982" s="91" t="s">
        <v>21100</v>
      </c>
      <c r="L2982" s="91" t="s">
        <v>21101</v>
      </c>
    </row>
    <row r="2983" spans="1:12" ht="12" customHeight="1" x14ac:dyDescent="0.3">
      <c r="A2983" s="307" t="s">
        <v>21102</v>
      </c>
      <c r="B2983" s="307"/>
      <c r="C2983" s="307"/>
      <c r="D2983" s="307" t="s">
        <v>21103</v>
      </c>
      <c r="E2983" s="307"/>
      <c r="F2983" s="307"/>
      <c r="G2983" s="91" t="s">
        <v>21103</v>
      </c>
      <c r="H2983" s="91" t="s">
        <v>21104</v>
      </c>
      <c r="I2983" s="91" t="s">
        <v>21105</v>
      </c>
      <c r="J2983" s="91" t="s">
        <v>9501</v>
      </c>
      <c r="K2983" s="91" t="s">
        <v>21106</v>
      </c>
      <c r="L2983" s="91" t="s">
        <v>21107</v>
      </c>
    </row>
    <row r="2984" spans="1:12" ht="12" customHeight="1" x14ac:dyDescent="0.3">
      <c r="A2984" s="307" t="s">
        <v>21108</v>
      </c>
      <c r="B2984" s="307"/>
      <c r="C2984" s="307"/>
      <c r="D2984" s="307" t="s">
        <v>14844</v>
      </c>
      <c r="E2984" s="307"/>
      <c r="F2984" s="307"/>
      <c r="G2984" s="91" t="s">
        <v>14844</v>
      </c>
      <c r="H2984" s="91" t="s">
        <v>21109</v>
      </c>
      <c r="I2984" s="91" t="s">
        <v>21110</v>
      </c>
      <c r="J2984" s="91" t="s">
        <v>12017</v>
      </c>
      <c r="K2984" s="91" t="s">
        <v>21111</v>
      </c>
      <c r="L2984" s="91" t="s">
        <v>21112</v>
      </c>
    </row>
    <row r="2985" spans="1:12" ht="12" customHeight="1" x14ac:dyDescent="0.3">
      <c r="A2985" s="307" t="s">
        <v>21113</v>
      </c>
      <c r="B2985" s="307"/>
      <c r="C2985" s="307"/>
      <c r="D2985" s="307" t="s">
        <v>21114</v>
      </c>
      <c r="E2985" s="307"/>
      <c r="F2985" s="307"/>
      <c r="G2985" s="91" t="s">
        <v>21114</v>
      </c>
      <c r="H2985" s="91" t="s">
        <v>21115</v>
      </c>
      <c r="I2985" s="91" t="s">
        <v>21116</v>
      </c>
      <c r="J2985" s="91" t="s">
        <v>21117</v>
      </c>
      <c r="K2985" s="91" t="s">
        <v>21118</v>
      </c>
      <c r="L2985" s="91" t="s">
        <v>21119</v>
      </c>
    </row>
    <row r="2986" spans="1:12" ht="12" customHeight="1" x14ac:dyDescent="0.3">
      <c r="A2986" s="307" t="s">
        <v>21120</v>
      </c>
      <c r="B2986" s="307"/>
      <c r="C2986" s="307"/>
      <c r="D2986" s="307" t="s">
        <v>21121</v>
      </c>
      <c r="E2986" s="307"/>
      <c r="F2986" s="307"/>
      <c r="G2986" s="91" t="s">
        <v>21122</v>
      </c>
      <c r="H2986" s="91" t="s">
        <v>21123</v>
      </c>
      <c r="I2986" s="91" t="s">
        <v>21124</v>
      </c>
      <c r="J2986" s="91" t="s">
        <v>21125</v>
      </c>
      <c r="K2986" s="91" t="s">
        <v>21126</v>
      </c>
      <c r="L2986" s="91" t="s">
        <v>21127</v>
      </c>
    </row>
    <row r="2987" spans="1:12" ht="12" customHeight="1" x14ac:dyDescent="0.3">
      <c r="A2987" s="307" t="s">
        <v>21128</v>
      </c>
      <c r="B2987" s="307"/>
      <c r="C2987" s="307"/>
      <c r="D2987" s="307" t="s">
        <v>21129</v>
      </c>
      <c r="E2987" s="307"/>
      <c r="F2987" s="307"/>
      <c r="G2987" s="91" t="s">
        <v>21129</v>
      </c>
      <c r="H2987" s="91" t="s">
        <v>21130</v>
      </c>
      <c r="I2987" s="91" t="s">
        <v>21131</v>
      </c>
      <c r="J2987" s="91" t="s">
        <v>21132</v>
      </c>
      <c r="K2987" s="91" t="s">
        <v>21133</v>
      </c>
      <c r="L2987" s="91" t="s">
        <v>21134</v>
      </c>
    </row>
    <row r="2988" spans="1:12" ht="12" customHeight="1" x14ac:dyDescent="0.3">
      <c r="A2988" s="307" t="s">
        <v>21135</v>
      </c>
      <c r="B2988" s="307"/>
      <c r="C2988" s="307"/>
      <c r="D2988" s="307" t="s">
        <v>21136</v>
      </c>
      <c r="E2988" s="307"/>
      <c r="F2988" s="307"/>
      <c r="G2988" s="91" t="s">
        <v>21136</v>
      </c>
      <c r="H2988" s="91" t="s">
        <v>21137</v>
      </c>
      <c r="I2988" s="91" t="s">
        <v>21138</v>
      </c>
      <c r="J2988" s="91" t="s">
        <v>21139</v>
      </c>
      <c r="K2988" s="91" t="s">
        <v>21140</v>
      </c>
      <c r="L2988" s="91" t="s">
        <v>21141</v>
      </c>
    </row>
    <row r="2989" spans="1:12" ht="12" customHeight="1" x14ac:dyDescent="0.3">
      <c r="A2989" s="307" t="s">
        <v>21142</v>
      </c>
      <c r="B2989" s="307"/>
      <c r="C2989" s="307"/>
      <c r="D2989" s="307" t="s">
        <v>14900</v>
      </c>
      <c r="E2989" s="307"/>
      <c r="F2989" s="307"/>
      <c r="G2989" s="91" t="s">
        <v>14900</v>
      </c>
      <c r="H2989" s="91" t="s">
        <v>21143</v>
      </c>
      <c r="I2989" s="91" t="s">
        <v>12562</v>
      </c>
      <c r="J2989" s="91" t="s">
        <v>20271</v>
      </c>
      <c r="K2989" s="91" t="s">
        <v>21144</v>
      </c>
      <c r="L2989" s="91" t="s">
        <v>12689</v>
      </c>
    </row>
    <row r="2990" spans="1:12" ht="12" customHeight="1" x14ac:dyDescent="0.3">
      <c r="A2990" s="307" t="s">
        <v>21145</v>
      </c>
      <c r="B2990" s="307"/>
      <c r="C2990" s="307"/>
      <c r="D2990" s="307" t="s">
        <v>21146</v>
      </c>
      <c r="E2990" s="307"/>
      <c r="F2990" s="307"/>
      <c r="G2990" s="91" t="s">
        <v>21147</v>
      </c>
      <c r="H2990" s="91" t="s">
        <v>21148</v>
      </c>
      <c r="I2990" s="91" t="s">
        <v>21149</v>
      </c>
      <c r="J2990" s="91" t="s">
        <v>21150</v>
      </c>
      <c r="K2990" s="91" t="s">
        <v>21151</v>
      </c>
      <c r="L2990" s="91" t="s">
        <v>21152</v>
      </c>
    </row>
    <row r="2991" spans="1:12" ht="12" customHeight="1" x14ac:dyDescent="0.3">
      <c r="A2991" s="307" t="s">
        <v>21153</v>
      </c>
      <c r="B2991" s="307"/>
      <c r="C2991" s="307"/>
      <c r="D2991" s="307" t="s">
        <v>21154</v>
      </c>
      <c r="E2991" s="307"/>
      <c r="F2991" s="307"/>
      <c r="G2991" s="91" t="s">
        <v>21154</v>
      </c>
      <c r="H2991" s="91" t="s">
        <v>21155</v>
      </c>
      <c r="I2991" s="91" t="s">
        <v>21156</v>
      </c>
      <c r="J2991" s="91" t="s">
        <v>21157</v>
      </c>
      <c r="K2991" s="91" t="s">
        <v>21158</v>
      </c>
      <c r="L2991" s="91" t="s">
        <v>21159</v>
      </c>
    </row>
    <row r="2992" spans="1:12" ht="12" customHeight="1" x14ac:dyDescent="0.3">
      <c r="A2992" s="307" t="s">
        <v>21160</v>
      </c>
      <c r="B2992" s="307"/>
      <c r="C2992" s="307"/>
      <c r="D2992" s="307" t="s">
        <v>21161</v>
      </c>
      <c r="E2992" s="307"/>
      <c r="F2992" s="307"/>
      <c r="G2992" s="91" t="s">
        <v>21161</v>
      </c>
      <c r="H2992" s="91" t="s">
        <v>21162</v>
      </c>
      <c r="I2992" s="91" t="s">
        <v>21163</v>
      </c>
      <c r="J2992" s="91" t="s">
        <v>21164</v>
      </c>
      <c r="K2992" s="91" t="s">
        <v>21165</v>
      </c>
      <c r="L2992" s="91" t="s">
        <v>21166</v>
      </c>
    </row>
    <row r="2993" spans="1:12" ht="12" customHeight="1" x14ac:dyDescent="0.3">
      <c r="A2993" s="307" t="s">
        <v>21167</v>
      </c>
      <c r="B2993" s="307"/>
      <c r="C2993" s="307"/>
      <c r="D2993" s="307" t="s">
        <v>21168</v>
      </c>
      <c r="E2993" s="307"/>
      <c r="F2993" s="307"/>
      <c r="G2993" s="91" t="s">
        <v>21168</v>
      </c>
      <c r="H2993" s="91" t="s">
        <v>21169</v>
      </c>
      <c r="I2993" s="91" t="s">
        <v>21170</v>
      </c>
      <c r="J2993" s="91" t="s">
        <v>21171</v>
      </c>
      <c r="K2993" s="91" t="s">
        <v>21172</v>
      </c>
      <c r="L2993" s="91" t="s">
        <v>21173</v>
      </c>
    </row>
    <row r="2994" spans="1:12" ht="12" customHeight="1" x14ac:dyDescent="0.3">
      <c r="A2994" s="307" t="s">
        <v>21174</v>
      </c>
      <c r="B2994" s="307"/>
      <c r="C2994" s="307"/>
      <c r="D2994" s="307" t="s">
        <v>12732</v>
      </c>
      <c r="E2994" s="307"/>
      <c r="F2994" s="307"/>
      <c r="G2994" s="91" t="s">
        <v>12732</v>
      </c>
      <c r="H2994" s="91" t="s">
        <v>21175</v>
      </c>
      <c r="I2994" s="91" t="s">
        <v>19249</v>
      </c>
      <c r="J2994" s="91" t="s">
        <v>21176</v>
      </c>
      <c r="K2994" s="91" t="s">
        <v>19250</v>
      </c>
      <c r="L2994" s="91" t="s">
        <v>17410</v>
      </c>
    </row>
    <row r="2995" spans="1:12" ht="12" customHeight="1" x14ac:dyDescent="0.3">
      <c r="A2995" s="307" t="s">
        <v>21177</v>
      </c>
      <c r="B2995" s="307"/>
      <c r="C2995" s="307"/>
      <c r="D2995" s="307" t="s">
        <v>21178</v>
      </c>
      <c r="E2995" s="307"/>
      <c r="F2995" s="307"/>
      <c r="G2995" s="91" t="s">
        <v>21178</v>
      </c>
      <c r="H2995" s="91" t="s">
        <v>21179</v>
      </c>
      <c r="I2995" s="91" t="s">
        <v>21180</v>
      </c>
      <c r="J2995" s="91" t="s">
        <v>21181</v>
      </c>
      <c r="K2995" s="91" t="s">
        <v>21182</v>
      </c>
      <c r="L2995" s="91" t="s">
        <v>21183</v>
      </c>
    </row>
    <row r="2996" spans="1:12" ht="12" customHeight="1" x14ac:dyDescent="0.3">
      <c r="A2996" s="307" t="s">
        <v>21184</v>
      </c>
      <c r="B2996" s="307"/>
      <c r="C2996" s="307"/>
      <c r="D2996" s="307" t="s">
        <v>21185</v>
      </c>
      <c r="E2996" s="307"/>
      <c r="F2996" s="307"/>
      <c r="G2996" s="91" t="s">
        <v>21185</v>
      </c>
      <c r="H2996" s="91" t="s">
        <v>21186</v>
      </c>
      <c r="I2996" s="91" t="s">
        <v>21187</v>
      </c>
      <c r="J2996" s="91" t="s">
        <v>21188</v>
      </c>
      <c r="K2996" s="91" t="s">
        <v>21189</v>
      </c>
      <c r="L2996" s="91" t="s">
        <v>21190</v>
      </c>
    </row>
    <row r="2997" spans="1:12" ht="12" customHeight="1" x14ac:dyDescent="0.3">
      <c r="A2997" s="307" t="s">
        <v>21191</v>
      </c>
      <c r="B2997" s="307"/>
      <c r="C2997" s="307"/>
      <c r="D2997" s="307" t="s">
        <v>21192</v>
      </c>
      <c r="E2997" s="307"/>
      <c r="F2997" s="307"/>
      <c r="G2997" s="91" t="s">
        <v>21192</v>
      </c>
      <c r="H2997" s="91" t="s">
        <v>21193</v>
      </c>
      <c r="I2997" s="91" t="s">
        <v>21194</v>
      </c>
      <c r="J2997" s="91" t="s">
        <v>21195</v>
      </c>
      <c r="K2997" s="91" t="s">
        <v>21196</v>
      </c>
      <c r="L2997" s="91" t="s">
        <v>21197</v>
      </c>
    </row>
    <row r="2998" spans="1:12" ht="12" customHeight="1" x14ac:dyDescent="0.3">
      <c r="A2998" s="307" t="s">
        <v>21198</v>
      </c>
      <c r="B2998" s="307"/>
      <c r="C2998" s="307"/>
      <c r="D2998" s="307" t="s">
        <v>21199</v>
      </c>
      <c r="E2998" s="307"/>
      <c r="F2998" s="307"/>
      <c r="G2998" s="91" t="s">
        <v>21199</v>
      </c>
      <c r="H2998" s="91" t="s">
        <v>21200</v>
      </c>
      <c r="I2998" s="91" t="s">
        <v>21201</v>
      </c>
      <c r="J2998" s="91" t="s">
        <v>21202</v>
      </c>
      <c r="K2998" s="91" t="s">
        <v>21203</v>
      </c>
      <c r="L2998" s="91" t="s">
        <v>21204</v>
      </c>
    </row>
    <row r="2999" spans="1:12" ht="12" customHeight="1" x14ac:dyDescent="0.3">
      <c r="A2999" s="307" t="s">
        <v>21205</v>
      </c>
      <c r="B2999" s="307"/>
      <c r="C2999" s="307"/>
      <c r="D2999" s="307" t="s">
        <v>21206</v>
      </c>
      <c r="E2999" s="307"/>
      <c r="F2999" s="307"/>
      <c r="G2999" s="91" t="s">
        <v>21206</v>
      </c>
      <c r="H2999" s="91" t="s">
        <v>12438</v>
      </c>
      <c r="I2999" s="91" t="s">
        <v>12438</v>
      </c>
      <c r="J2999" s="91" t="s">
        <v>21207</v>
      </c>
      <c r="K2999" s="91" t="s">
        <v>9845</v>
      </c>
      <c r="L2999" s="91" t="s">
        <v>20892</v>
      </c>
    </row>
    <row r="3000" spans="1:12" ht="12" customHeight="1" x14ac:dyDescent="0.3">
      <c r="A3000" s="307" t="s">
        <v>21208</v>
      </c>
      <c r="B3000" s="307"/>
      <c r="C3000" s="307"/>
      <c r="D3000" s="307" t="s">
        <v>21209</v>
      </c>
      <c r="E3000" s="307"/>
      <c r="F3000" s="307"/>
      <c r="G3000" s="91" t="s">
        <v>21210</v>
      </c>
      <c r="H3000" s="91" t="s">
        <v>21211</v>
      </c>
      <c r="I3000" s="91" t="s">
        <v>21212</v>
      </c>
      <c r="J3000" s="91" t="s">
        <v>21213</v>
      </c>
      <c r="K3000" s="91" t="s">
        <v>21214</v>
      </c>
      <c r="L3000" s="91" t="s">
        <v>21215</v>
      </c>
    </row>
    <row r="3001" spans="1:12" ht="12" customHeight="1" x14ac:dyDescent="0.3">
      <c r="A3001" s="307" t="s">
        <v>21216</v>
      </c>
      <c r="B3001" s="307"/>
      <c r="C3001" s="307"/>
      <c r="D3001" s="307" t="s">
        <v>21217</v>
      </c>
      <c r="E3001" s="307"/>
      <c r="F3001" s="307"/>
      <c r="G3001" s="91" t="s">
        <v>21218</v>
      </c>
      <c r="H3001" s="91" t="s">
        <v>6192</v>
      </c>
      <c r="I3001" s="91" t="s">
        <v>21219</v>
      </c>
      <c r="J3001" s="91" t="s">
        <v>21220</v>
      </c>
      <c r="K3001" s="91" t="s">
        <v>21221</v>
      </c>
      <c r="L3001" s="91" t="s">
        <v>10284</v>
      </c>
    </row>
    <row r="3002" spans="1:12" ht="12" customHeight="1" x14ac:dyDescent="0.3">
      <c r="A3002" s="307" t="s">
        <v>21222</v>
      </c>
      <c r="B3002" s="307"/>
      <c r="C3002" s="307"/>
      <c r="D3002" s="307" t="s">
        <v>21223</v>
      </c>
      <c r="E3002" s="307"/>
      <c r="F3002" s="307"/>
      <c r="G3002" s="91" t="s">
        <v>21224</v>
      </c>
      <c r="H3002" s="91" t="s">
        <v>21225</v>
      </c>
      <c r="I3002" s="91" t="s">
        <v>15598</v>
      </c>
      <c r="J3002" s="91" t="s">
        <v>21226</v>
      </c>
      <c r="K3002" s="91" t="s">
        <v>19352</v>
      </c>
      <c r="L3002" s="91" t="s">
        <v>21227</v>
      </c>
    </row>
    <row r="3003" spans="1:12" ht="12" customHeight="1" x14ac:dyDescent="0.3">
      <c r="A3003" s="307" t="s">
        <v>21228</v>
      </c>
      <c r="B3003" s="307"/>
      <c r="C3003" s="307"/>
      <c r="D3003" s="307" t="s">
        <v>21229</v>
      </c>
      <c r="E3003" s="307"/>
      <c r="F3003" s="307"/>
      <c r="G3003" s="91" t="s">
        <v>21230</v>
      </c>
      <c r="H3003" s="91" t="s">
        <v>21231</v>
      </c>
      <c r="I3003" s="91" t="s">
        <v>21232</v>
      </c>
      <c r="J3003" s="91" t="s">
        <v>21233</v>
      </c>
      <c r="K3003" s="91" t="s">
        <v>8251</v>
      </c>
      <c r="L3003" s="91" t="s">
        <v>19975</v>
      </c>
    </row>
    <row r="3004" spans="1:12" ht="12" customHeight="1" x14ac:dyDescent="0.3">
      <c r="A3004" s="307" t="s">
        <v>21234</v>
      </c>
      <c r="B3004" s="307"/>
      <c r="C3004" s="307"/>
      <c r="D3004" s="307" t="s">
        <v>21235</v>
      </c>
      <c r="E3004" s="307"/>
      <c r="F3004" s="307"/>
      <c r="G3004" s="91" t="s">
        <v>4554</v>
      </c>
      <c r="H3004" s="91" t="s">
        <v>21236</v>
      </c>
      <c r="I3004" s="91" t="s">
        <v>21237</v>
      </c>
      <c r="J3004" s="91" t="s">
        <v>21238</v>
      </c>
      <c r="K3004" s="91" t="s">
        <v>21239</v>
      </c>
      <c r="L3004" s="91" t="s">
        <v>21240</v>
      </c>
    </row>
    <row r="3005" spans="1:12" ht="12" customHeight="1" x14ac:dyDescent="0.3">
      <c r="A3005" s="307" t="s">
        <v>21241</v>
      </c>
      <c r="B3005" s="307"/>
      <c r="C3005" s="307"/>
      <c r="D3005" s="307" t="s">
        <v>21242</v>
      </c>
      <c r="E3005" s="307"/>
      <c r="F3005" s="307"/>
      <c r="G3005" s="91" t="s">
        <v>21242</v>
      </c>
      <c r="H3005" s="91" t="s">
        <v>21243</v>
      </c>
      <c r="I3005" s="91" t="s">
        <v>21244</v>
      </c>
      <c r="J3005" s="91" t="s">
        <v>21245</v>
      </c>
      <c r="K3005" s="91" t="s">
        <v>21246</v>
      </c>
      <c r="L3005" s="91" t="s">
        <v>21247</v>
      </c>
    </row>
    <row r="3006" spans="1:12" ht="12" customHeight="1" x14ac:dyDescent="0.3">
      <c r="A3006" s="307" t="s">
        <v>21248</v>
      </c>
      <c r="B3006" s="307"/>
      <c r="C3006" s="307"/>
      <c r="D3006" s="307" t="s">
        <v>21249</v>
      </c>
      <c r="E3006" s="307"/>
      <c r="F3006" s="307"/>
      <c r="G3006" s="91" t="s">
        <v>21249</v>
      </c>
      <c r="H3006" s="91" t="s">
        <v>8775</v>
      </c>
      <c r="I3006" s="91" t="s">
        <v>21250</v>
      </c>
      <c r="J3006" s="91" t="s">
        <v>21251</v>
      </c>
      <c r="K3006" s="91" t="s">
        <v>21252</v>
      </c>
      <c r="L3006" s="91" t="s">
        <v>21253</v>
      </c>
    </row>
    <row r="3007" spans="1:12" ht="12" customHeight="1" x14ac:dyDescent="0.3">
      <c r="A3007" s="307" t="s">
        <v>21254</v>
      </c>
      <c r="B3007" s="307"/>
      <c r="C3007" s="307"/>
      <c r="D3007" s="307" t="s">
        <v>21255</v>
      </c>
      <c r="E3007" s="307"/>
      <c r="F3007" s="307"/>
      <c r="G3007" s="91" t="s">
        <v>21255</v>
      </c>
      <c r="H3007" s="91" t="s">
        <v>21256</v>
      </c>
      <c r="I3007" s="91" t="s">
        <v>21257</v>
      </c>
      <c r="J3007" s="91" t="s">
        <v>21258</v>
      </c>
      <c r="K3007" s="91" t="s">
        <v>21259</v>
      </c>
      <c r="L3007" s="91" t="s">
        <v>21260</v>
      </c>
    </row>
    <row r="3008" spans="1:12" ht="12" customHeight="1" x14ac:dyDescent="0.3">
      <c r="A3008" s="307" t="s">
        <v>21261</v>
      </c>
      <c r="B3008" s="307"/>
      <c r="C3008" s="307"/>
      <c r="D3008" s="307" t="s">
        <v>21262</v>
      </c>
      <c r="E3008" s="307"/>
      <c r="F3008" s="307"/>
      <c r="G3008" s="91" t="s">
        <v>21262</v>
      </c>
      <c r="H3008" s="91" t="s">
        <v>21263</v>
      </c>
      <c r="I3008" s="91" t="s">
        <v>21264</v>
      </c>
      <c r="J3008" s="91" t="s">
        <v>21265</v>
      </c>
      <c r="K3008" s="91" t="s">
        <v>21266</v>
      </c>
      <c r="L3008" s="91" t="s">
        <v>21267</v>
      </c>
    </row>
    <row r="3009" spans="1:12" ht="12" customHeight="1" x14ac:dyDescent="0.3">
      <c r="A3009" s="307" t="s">
        <v>21268</v>
      </c>
      <c r="B3009" s="307"/>
      <c r="C3009" s="307"/>
      <c r="D3009" s="307" t="s">
        <v>21269</v>
      </c>
      <c r="E3009" s="307"/>
      <c r="F3009" s="307"/>
      <c r="G3009" s="91" t="s">
        <v>13661</v>
      </c>
      <c r="H3009" s="91" t="s">
        <v>21270</v>
      </c>
      <c r="I3009" s="91" t="s">
        <v>16259</v>
      </c>
      <c r="J3009" s="91" t="s">
        <v>21271</v>
      </c>
      <c r="K3009" s="91" t="s">
        <v>21272</v>
      </c>
      <c r="L3009" s="91" t="s">
        <v>21273</v>
      </c>
    </row>
    <row r="3010" spans="1:12" ht="12" customHeight="1" x14ac:dyDescent="0.3">
      <c r="A3010" s="307" t="s">
        <v>21274</v>
      </c>
      <c r="B3010" s="307"/>
      <c r="C3010" s="307"/>
      <c r="D3010" s="307" t="s">
        <v>21275</v>
      </c>
      <c r="E3010" s="307"/>
      <c r="F3010" s="307"/>
      <c r="G3010" s="91" t="s">
        <v>21275</v>
      </c>
      <c r="H3010" s="91" t="s">
        <v>21276</v>
      </c>
      <c r="I3010" s="91" t="s">
        <v>21277</v>
      </c>
      <c r="J3010" s="91" t="s">
        <v>12014</v>
      </c>
      <c r="K3010" s="91" t="s">
        <v>21278</v>
      </c>
      <c r="L3010" s="91" t="s">
        <v>10567</v>
      </c>
    </row>
    <row r="3011" spans="1:12" ht="12" customHeight="1" x14ac:dyDescent="0.3">
      <c r="A3011" s="307" t="s">
        <v>21279</v>
      </c>
      <c r="B3011" s="307"/>
      <c r="C3011" s="307"/>
      <c r="D3011" s="307" t="s">
        <v>21280</v>
      </c>
      <c r="E3011" s="307"/>
      <c r="F3011" s="307"/>
      <c r="G3011" s="91" t="s">
        <v>21281</v>
      </c>
      <c r="H3011" s="91" t="s">
        <v>21282</v>
      </c>
      <c r="I3011" s="91" t="s">
        <v>21283</v>
      </c>
      <c r="J3011" s="91" t="s">
        <v>21284</v>
      </c>
      <c r="K3011" s="91" t="s">
        <v>21285</v>
      </c>
      <c r="L3011" s="91" t="s">
        <v>21286</v>
      </c>
    </row>
    <row r="3012" spans="1:12" ht="12" customHeight="1" x14ac:dyDescent="0.3">
      <c r="A3012" s="307" t="s">
        <v>21287</v>
      </c>
      <c r="B3012" s="307"/>
      <c r="C3012" s="307"/>
      <c r="D3012" s="307" t="s">
        <v>21288</v>
      </c>
      <c r="E3012" s="307"/>
      <c r="F3012" s="307"/>
      <c r="G3012" s="91" t="s">
        <v>21288</v>
      </c>
      <c r="H3012" s="91" t="s">
        <v>21289</v>
      </c>
      <c r="I3012" s="91" t="s">
        <v>21290</v>
      </c>
      <c r="J3012" s="91" t="s">
        <v>21291</v>
      </c>
      <c r="K3012" s="91" t="s">
        <v>4542</v>
      </c>
      <c r="L3012" s="91" t="s">
        <v>21292</v>
      </c>
    </row>
    <row r="3013" spans="1:12" ht="12" customHeight="1" x14ac:dyDescent="0.3">
      <c r="A3013" s="307" t="s">
        <v>21293</v>
      </c>
      <c r="B3013" s="307"/>
      <c r="C3013" s="307"/>
      <c r="D3013" s="307" t="s">
        <v>21294</v>
      </c>
      <c r="E3013" s="307"/>
      <c r="F3013" s="307"/>
      <c r="G3013" s="91" t="s">
        <v>21295</v>
      </c>
      <c r="H3013" s="91" t="s">
        <v>21296</v>
      </c>
      <c r="I3013" s="91" t="s">
        <v>1685</v>
      </c>
      <c r="J3013" s="91" t="s">
        <v>21297</v>
      </c>
      <c r="K3013" s="91" t="s">
        <v>21298</v>
      </c>
      <c r="L3013" s="91" t="s">
        <v>21299</v>
      </c>
    </row>
    <row r="3014" spans="1:12" ht="12" customHeight="1" x14ac:dyDescent="0.3">
      <c r="A3014" s="307" t="s">
        <v>21300</v>
      </c>
      <c r="B3014" s="307"/>
      <c r="C3014" s="307"/>
      <c r="D3014" s="307" t="s">
        <v>21301</v>
      </c>
      <c r="E3014" s="307"/>
      <c r="F3014" s="307"/>
      <c r="G3014" s="91" t="s">
        <v>21301</v>
      </c>
      <c r="H3014" s="91" t="s">
        <v>21302</v>
      </c>
      <c r="I3014" s="91" t="s">
        <v>14801</v>
      </c>
      <c r="J3014" s="91" t="s">
        <v>8757</v>
      </c>
      <c r="K3014" s="91" t="s">
        <v>21303</v>
      </c>
      <c r="L3014" s="91" t="s">
        <v>8881</v>
      </c>
    </row>
    <row r="3015" spans="1:12" ht="12" customHeight="1" x14ac:dyDescent="0.3">
      <c r="A3015" s="307" t="s">
        <v>21304</v>
      </c>
      <c r="B3015" s="307"/>
      <c r="C3015" s="307"/>
      <c r="D3015" s="307" t="s">
        <v>21305</v>
      </c>
      <c r="E3015" s="307"/>
      <c r="F3015" s="307"/>
      <c r="G3015" s="91" t="s">
        <v>21306</v>
      </c>
      <c r="H3015" s="91" t="s">
        <v>21307</v>
      </c>
      <c r="I3015" s="91" t="s">
        <v>21308</v>
      </c>
      <c r="J3015" s="91" t="s">
        <v>21309</v>
      </c>
      <c r="K3015" s="91" t="s">
        <v>21310</v>
      </c>
      <c r="L3015" s="91" t="s">
        <v>21311</v>
      </c>
    </row>
    <row r="3016" spans="1:12" ht="12" customHeight="1" x14ac:dyDescent="0.3">
      <c r="A3016" s="307" t="s">
        <v>21312</v>
      </c>
      <c r="B3016" s="307"/>
      <c r="C3016" s="307"/>
      <c r="D3016" s="307" t="s">
        <v>21313</v>
      </c>
      <c r="E3016" s="307"/>
      <c r="F3016" s="307"/>
      <c r="G3016" s="91" t="s">
        <v>21313</v>
      </c>
      <c r="H3016" s="91" t="s">
        <v>21314</v>
      </c>
      <c r="I3016" s="91" t="s">
        <v>21315</v>
      </c>
      <c r="J3016" s="91" t="s">
        <v>21316</v>
      </c>
      <c r="K3016" s="91" t="s">
        <v>21317</v>
      </c>
      <c r="L3016" s="91" t="s">
        <v>21318</v>
      </c>
    </row>
    <row r="3017" spans="1:12" ht="12" customHeight="1" x14ac:dyDescent="0.3">
      <c r="A3017" s="307" t="s">
        <v>21319</v>
      </c>
      <c r="B3017" s="307"/>
      <c r="C3017" s="307"/>
      <c r="D3017" s="307" t="s">
        <v>21320</v>
      </c>
      <c r="E3017" s="307"/>
      <c r="F3017" s="307"/>
      <c r="G3017" s="91" t="s">
        <v>12243</v>
      </c>
      <c r="H3017" s="91" t="s">
        <v>21321</v>
      </c>
      <c r="I3017" s="91" t="s">
        <v>21322</v>
      </c>
      <c r="J3017" s="91" t="s">
        <v>21323</v>
      </c>
      <c r="K3017" s="91" t="s">
        <v>21324</v>
      </c>
      <c r="L3017" s="91" t="s">
        <v>21325</v>
      </c>
    </row>
    <row r="3018" spans="1:12" ht="12" customHeight="1" x14ac:dyDescent="0.3">
      <c r="A3018" s="307" t="s">
        <v>21326</v>
      </c>
      <c r="B3018" s="307"/>
      <c r="C3018" s="307"/>
      <c r="D3018" s="307" t="s">
        <v>21327</v>
      </c>
      <c r="E3018" s="307"/>
      <c r="F3018" s="307"/>
      <c r="G3018" s="91" t="s">
        <v>21328</v>
      </c>
      <c r="H3018" s="91" t="s">
        <v>21329</v>
      </c>
      <c r="I3018" s="91" t="s">
        <v>21330</v>
      </c>
      <c r="J3018" s="91" t="s">
        <v>21331</v>
      </c>
      <c r="K3018" s="91" t="s">
        <v>21332</v>
      </c>
      <c r="L3018" s="91" t="s">
        <v>21333</v>
      </c>
    </row>
    <row r="3019" spans="1:12" ht="12" customHeight="1" x14ac:dyDescent="0.3">
      <c r="A3019" s="307" t="s">
        <v>21334</v>
      </c>
      <c r="B3019" s="307"/>
      <c r="C3019" s="307"/>
      <c r="D3019" s="307" t="s">
        <v>21335</v>
      </c>
      <c r="E3019" s="307"/>
      <c r="F3019" s="307"/>
      <c r="G3019" s="91" t="s">
        <v>21335</v>
      </c>
      <c r="H3019" s="91" t="s">
        <v>21336</v>
      </c>
      <c r="I3019" s="91" t="s">
        <v>13727</v>
      </c>
      <c r="J3019" s="91" t="s">
        <v>21337</v>
      </c>
      <c r="K3019" s="91" t="s">
        <v>8066</v>
      </c>
      <c r="L3019" s="91" t="s">
        <v>21338</v>
      </c>
    </row>
    <row r="3020" spans="1:12" ht="12" customHeight="1" x14ac:dyDescent="0.3">
      <c r="A3020" s="307" t="s">
        <v>21339</v>
      </c>
      <c r="B3020" s="307"/>
      <c r="C3020" s="307"/>
      <c r="D3020" s="307" t="s">
        <v>11356</v>
      </c>
      <c r="E3020" s="307"/>
      <c r="F3020" s="307"/>
      <c r="G3020" s="91" t="s">
        <v>11356</v>
      </c>
      <c r="H3020" s="91" t="s">
        <v>21340</v>
      </c>
      <c r="I3020" s="91" t="s">
        <v>4860</v>
      </c>
      <c r="J3020" s="91" t="s">
        <v>9413</v>
      </c>
      <c r="K3020" s="91" t="s">
        <v>21341</v>
      </c>
      <c r="L3020" s="91" t="s">
        <v>21342</v>
      </c>
    </row>
    <row r="3021" spans="1:12" ht="12" customHeight="1" x14ac:dyDescent="0.3">
      <c r="A3021" s="307" t="s">
        <v>21343</v>
      </c>
      <c r="B3021" s="307"/>
      <c r="C3021" s="307"/>
      <c r="D3021" s="307" t="s">
        <v>21344</v>
      </c>
      <c r="E3021" s="307"/>
      <c r="F3021" s="307"/>
      <c r="G3021" s="91" t="s">
        <v>21345</v>
      </c>
      <c r="H3021" s="91" t="s">
        <v>21346</v>
      </c>
      <c r="I3021" s="91" t="s">
        <v>21347</v>
      </c>
      <c r="J3021" s="91" t="s">
        <v>21348</v>
      </c>
      <c r="K3021" s="91" t="s">
        <v>21349</v>
      </c>
      <c r="L3021" s="91" t="s">
        <v>21350</v>
      </c>
    </row>
    <row r="3022" spans="1:12" ht="12" customHeight="1" x14ac:dyDescent="0.3">
      <c r="A3022" s="307" t="s">
        <v>21351</v>
      </c>
      <c r="B3022" s="307"/>
      <c r="C3022" s="307"/>
      <c r="D3022" s="307" t="s">
        <v>21352</v>
      </c>
      <c r="E3022" s="307"/>
      <c r="F3022" s="307"/>
      <c r="G3022" s="91" t="s">
        <v>21352</v>
      </c>
      <c r="H3022" s="91" t="s">
        <v>21353</v>
      </c>
      <c r="I3022" s="91" t="s">
        <v>21354</v>
      </c>
      <c r="J3022" s="91" t="s">
        <v>21355</v>
      </c>
      <c r="K3022" s="91" t="s">
        <v>6842</v>
      </c>
      <c r="L3022" s="91" t="s">
        <v>21356</v>
      </c>
    </row>
    <row r="3023" spans="1:12" ht="12" customHeight="1" x14ac:dyDescent="0.3">
      <c r="A3023" s="307" t="s">
        <v>21357</v>
      </c>
      <c r="B3023" s="307"/>
      <c r="C3023" s="307"/>
      <c r="D3023" s="307" t="s">
        <v>21358</v>
      </c>
      <c r="E3023" s="307"/>
      <c r="F3023" s="307"/>
      <c r="G3023" s="91" t="s">
        <v>21358</v>
      </c>
      <c r="H3023" s="91" t="s">
        <v>21359</v>
      </c>
      <c r="I3023" s="91" t="s">
        <v>21360</v>
      </c>
      <c r="J3023" s="91" t="s">
        <v>21361</v>
      </c>
      <c r="K3023" s="91" t="s">
        <v>21362</v>
      </c>
      <c r="L3023" s="91" t="s">
        <v>21363</v>
      </c>
    </row>
    <row r="3024" spans="1:12" ht="12" customHeight="1" x14ac:dyDescent="0.3">
      <c r="A3024" s="307" t="s">
        <v>21364</v>
      </c>
      <c r="B3024" s="307"/>
      <c r="C3024" s="307"/>
      <c r="D3024" s="307" t="s">
        <v>21365</v>
      </c>
      <c r="E3024" s="307"/>
      <c r="F3024" s="307"/>
      <c r="G3024" s="91" t="s">
        <v>21365</v>
      </c>
      <c r="H3024" s="91" t="s">
        <v>21366</v>
      </c>
      <c r="I3024" s="91" t="s">
        <v>8029</v>
      </c>
      <c r="J3024" s="91" t="s">
        <v>21367</v>
      </c>
      <c r="K3024" s="91" t="s">
        <v>21368</v>
      </c>
      <c r="L3024" s="91" t="s">
        <v>21369</v>
      </c>
    </row>
    <row r="3025" spans="1:12" ht="12" customHeight="1" x14ac:dyDescent="0.3">
      <c r="A3025" s="307" t="s">
        <v>21370</v>
      </c>
      <c r="B3025" s="307"/>
      <c r="C3025" s="307"/>
      <c r="D3025" s="307" t="s">
        <v>21371</v>
      </c>
      <c r="E3025" s="307"/>
      <c r="F3025" s="307"/>
      <c r="G3025" s="91" t="s">
        <v>21372</v>
      </c>
      <c r="H3025" s="91" t="s">
        <v>11508</v>
      </c>
      <c r="I3025" s="91" t="s">
        <v>13551</v>
      </c>
      <c r="J3025" s="91" t="s">
        <v>21373</v>
      </c>
      <c r="K3025" s="91" t="s">
        <v>21374</v>
      </c>
      <c r="L3025" s="91" t="s">
        <v>21375</v>
      </c>
    </row>
    <row r="3026" spans="1:12" ht="12" customHeight="1" x14ac:dyDescent="0.3">
      <c r="A3026" s="307" t="s">
        <v>21376</v>
      </c>
      <c r="B3026" s="307"/>
      <c r="C3026" s="307"/>
      <c r="D3026" s="307" t="s">
        <v>21377</v>
      </c>
      <c r="E3026" s="307"/>
      <c r="F3026" s="307"/>
      <c r="G3026" s="91" t="s">
        <v>21378</v>
      </c>
      <c r="H3026" s="91" t="s">
        <v>21379</v>
      </c>
      <c r="I3026" s="91" t="s">
        <v>21380</v>
      </c>
      <c r="J3026" s="91" t="s">
        <v>21381</v>
      </c>
      <c r="K3026" s="91" t="s">
        <v>21382</v>
      </c>
      <c r="L3026" s="91" t="s">
        <v>21383</v>
      </c>
    </row>
    <row r="3027" spans="1:12" ht="12" customHeight="1" x14ac:dyDescent="0.3">
      <c r="A3027" s="307" t="s">
        <v>21384</v>
      </c>
      <c r="B3027" s="307"/>
      <c r="C3027" s="307"/>
      <c r="D3027" s="307" t="s">
        <v>21385</v>
      </c>
      <c r="E3027" s="307"/>
      <c r="F3027" s="307"/>
      <c r="G3027" s="91" t="s">
        <v>21385</v>
      </c>
      <c r="H3027" s="91" t="s">
        <v>11435</v>
      </c>
      <c r="I3027" s="91" t="s">
        <v>21386</v>
      </c>
      <c r="J3027" s="91" t="s">
        <v>21387</v>
      </c>
      <c r="K3027" s="91" t="s">
        <v>21388</v>
      </c>
      <c r="L3027" s="91" t="s">
        <v>21389</v>
      </c>
    </row>
    <row r="3028" spans="1:12" ht="12" customHeight="1" x14ac:dyDescent="0.3">
      <c r="A3028" s="307" t="s">
        <v>21390</v>
      </c>
      <c r="B3028" s="307"/>
      <c r="C3028" s="307"/>
      <c r="D3028" s="307" t="s">
        <v>21391</v>
      </c>
      <c r="E3028" s="307"/>
      <c r="F3028" s="307"/>
      <c r="G3028" s="91" t="s">
        <v>21392</v>
      </c>
      <c r="H3028" s="91" t="s">
        <v>21393</v>
      </c>
      <c r="I3028" s="91" t="s">
        <v>21394</v>
      </c>
      <c r="J3028" s="91" t="s">
        <v>21395</v>
      </c>
      <c r="K3028" s="91" t="s">
        <v>21396</v>
      </c>
      <c r="L3028" s="91" t="s">
        <v>21397</v>
      </c>
    </row>
    <row r="3029" spans="1:12" ht="12" customHeight="1" x14ac:dyDescent="0.3">
      <c r="A3029" s="307" t="s">
        <v>21398</v>
      </c>
      <c r="B3029" s="307"/>
      <c r="C3029" s="307"/>
      <c r="D3029" s="307" t="s">
        <v>21399</v>
      </c>
      <c r="E3029" s="307"/>
      <c r="F3029" s="307"/>
      <c r="G3029" s="91" t="s">
        <v>21399</v>
      </c>
      <c r="H3029" s="91" t="s">
        <v>21400</v>
      </c>
      <c r="I3029" s="91" t="s">
        <v>21401</v>
      </c>
      <c r="J3029" s="91" t="s">
        <v>21402</v>
      </c>
      <c r="K3029" s="91" t="s">
        <v>21403</v>
      </c>
      <c r="L3029" s="91" t="s">
        <v>21404</v>
      </c>
    </row>
    <row r="3030" spans="1:12" ht="12" customHeight="1" x14ac:dyDescent="0.3">
      <c r="A3030" s="307" t="s">
        <v>21405</v>
      </c>
      <c r="B3030" s="307"/>
      <c r="C3030" s="307"/>
      <c r="D3030" s="307" t="s">
        <v>21406</v>
      </c>
      <c r="E3030" s="307"/>
      <c r="F3030" s="307"/>
      <c r="G3030" s="91" t="s">
        <v>2373</v>
      </c>
      <c r="H3030" s="91" t="s">
        <v>21407</v>
      </c>
      <c r="I3030" s="91" t="s">
        <v>21408</v>
      </c>
      <c r="J3030" s="91" t="s">
        <v>21409</v>
      </c>
      <c r="K3030" s="91" t="s">
        <v>21406</v>
      </c>
      <c r="L3030" s="91" t="s">
        <v>21410</v>
      </c>
    </row>
    <row r="3031" spans="1:12" ht="12" customHeight="1" x14ac:dyDescent="0.3">
      <c r="A3031" s="307" t="s">
        <v>21411</v>
      </c>
      <c r="B3031" s="307"/>
      <c r="C3031" s="307"/>
      <c r="D3031" s="307" t="s">
        <v>8992</v>
      </c>
      <c r="E3031" s="307"/>
      <c r="F3031" s="307"/>
      <c r="G3031" s="91" t="s">
        <v>8992</v>
      </c>
      <c r="H3031" s="91" t="s">
        <v>9983</v>
      </c>
      <c r="I3031" s="91" t="s">
        <v>21412</v>
      </c>
      <c r="J3031" s="91" t="s">
        <v>9984</v>
      </c>
      <c r="K3031" s="91" t="s">
        <v>7131</v>
      </c>
      <c r="L3031" s="91" t="s">
        <v>1864</v>
      </c>
    </row>
    <row r="3032" spans="1:12" ht="12" customHeight="1" x14ac:dyDescent="0.3">
      <c r="A3032" s="307" t="s">
        <v>21413</v>
      </c>
      <c r="B3032" s="307"/>
      <c r="C3032" s="307"/>
      <c r="D3032" s="307" t="s">
        <v>21414</v>
      </c>
      <c r="E3032" s="307"/>
      <c r="F3032" s="307"/>
      <c r="G3032" s="91" t="s">
        <v>21414</v>
      </c>
      <c r="H3032" s="91" t="s">
        <v>21414</v>
      </c>
      <c r="I3032" s="91" t="s">
        <v>21415</v>
      </c>
      <c r="J3032" s="91" t="s">
        <v>21416</v>
      </c>
      <c r="K3032" s="91" t="s">
        <v>21417</v>
      </c>
      <c r="L3032" s="91" t="s">
        <v>21418</v>
      </c>
    </row>
    <row r="3033" spans="1:12" ht="12" customHeight="1" x14ac:dyDescent="0.3">
      <c r="A3033" s="307" t="s">
        <v>21419</v>
      </c>
      <c r="B3033" s="307"/>
      <c r="C3033" s="307"/>
      <c r="D3033" s="307" t="s">
        <v>21420</v>
      </c>
      <c r="E3033" s="307"/>
      <c r="F3033" s="307"/>
      <c r="G3033" s="91" t="s">
        <v>21420</v>
      </c>
      <c r="H3033" s="91" t="s">
        <v>21421</v>
      </c>
      <c r="I3033" s="91" t="s">
        <v>21422</v>
      </c>
      <c r="J3033" s="91" t="s">
        <v>21423</v>
      </c>
      <c r="K3033" s="91" t="s">
        <v>21424</v>
      </c>
      <c r="L3033" s="91" t="s">
        <v>21425</v>
      </c>
    </row>
    <row r="3034" spans="1:12" ht="12" customHeight="1" x14ac:dyDescent="0.3">
      <c r="A3034" s="307" t="s">
        <v>21426</v>
      </c>
      <c r="B3034" s="307"/>
      <c r="C3034" s="307"/>
      <c r="D3034" s="307" t="s">
        <v>12481</v>
      </c>
      <c r="E3034" s="307"/>
      <c r="F3034" s="307"/>
      <c r="G3034" s="91" t="s">
        <v>12481</v>
      </c>
      <c r="H3034" s="91" t="s">
        <v>21427</v>
      </c>
      <c r="I3034" s="91" t="s">
        <v>21428</v>
      </c>
      <c r="J3034" s="91" t="s">
        <v>21429</v>
      </c>
      <c r="K3034" s="91" t="s">
        <v>21430</v>
      </c>
      <c r="L3034" s="91" t="s">
        <v>21431</v>
      </c>
    </row>
    <row r="3035" spans="1:12" ht="12" customHeight="1" x14ac:dyDescent="0.3">
      <c r="A3035" s="307" t="s">
        <v>21432</v>
      </c>
      <c r="B3035" s="307"/>
      <c r="C3035" s="307"/>
      <c r="D3035" s="307" t="s">
        <v>21433</v>
      </c>
      <c r="E3035" s="307"/>
      <c r="F3035" s="307"/>
      <c r="G3035" s="91" t="s">
        <v>21433</v>
      </c>
      <c r="H3035" s="91" t="s">
        <v>7624</v>
      </c>
      <c r="I3035" s="91" t="s">
        <v>11228</v>
      </c>
      <c r="J3035" s="91" t="s">
        <v>21434</v>
      </c>
      <c r="K3035" s="91" t="s">
        <v>21435</v>
      </c>
      <c r="L3035" s="91" t="s">
        <v>21436</v>
      </c>
    </row>
    <row r="3036" spans="1:12" ht="12" customHeight="1" x14ac:dyDescent="0.3">
      <c r="A3036" s="307" t="s">
        <v>21437</v>
      </c>
      <c r="B3036" s="307"/>
      <c r="C3036" s="307"/>
      <c r="D3036" s="307" t="s">
        <v>21438</v>
      </c>
      <c r="E3036" s="307"/>
      <c r="F3036" s="307"/>
      <c r="G3036" s="91" t="s">
        <v>21439</v>
      </c>
      <c r="H3036" s="91" t="s">
        <v>21440</v>
      </c>
      <c r="I3036" s="91" t="s">
        <v>21441</v>
      </c>
      <c r="J3036" s="91" t="s">
        <v>13661</v>
      </c>
      <c r="K3036" s="91" t="s">
        <v>21442</v>
      </c>
      <c r="L3036" s="91" t="s">
        <v>21443</v>
      </c>
    </row>
    <row r="3037" spans="1:12" ht="12" customHeight="1" x14ac:dyDescent="0.3">
      <c r="A3037" s="307" t="s">
        <v>21444</v>
      </c>
      <c r="B3037" s="307"/>
      <c r="C3037" s="307"/>
      <c r="D3037" s="307" t="s">
        <v>4925</v>
      </c>
      <c r="E3037" s="307"/>
      <c r="F3037" s="307"/>
      <c r="G3037" s="91" t="s">
        <v>4925</v>
      </c>
      <c r="H3037" s="91" t="s">
        <v>21445</v>
      </c>
      <c r="I3037" s="91" t="s">
        <v>21446</v>
      </c>
      <c r="J3037" s="91" t="s">
        <v>21447</v>
      </c>
      <c r="K3037" s="91" t="s">
        <v>19722</v>
      </c>
      <c r="L3037" s="91" t="s">
        <v>21448</v>
      </c>
    </row>
    <row r="3038" spans="1:12" ht="12" customHeight="1" x14ac:dyDescent="0.3">
      <c r="A3038" s="307" t="s">
        <v>21449</v>
      </c>
      <c r="B3038" s="307"/>
      <c r="C3038" s="307"/>
      <c r="D3038" s="307" t="s">
        <v>13585</v>
      </c>
      <c r="E3038" s="307"/>
      <c r="F3038" s="307"/>
      <c r="G3038" s="91" t="s">
        <v>21450</v>
      </c>
      <c r="H3038" s="91" t="s">
        <v>21451</v>
      </c>
      <c r="I3038" s="91" t="s">
        <v>21452</v>
      </c>
      <c r="J3038" s="91" t="s">
        <v>21453</v>
      </c>
      <c r="K3038" s="91" t="s">
        <v>21454</v>
      </c>
      <c r="L3038" s="91" t="s">
        <v>21455</v>
      </c>
    </row>
    <row r="3039" spans="1:12" ht="12" customHeight="1" x14ac:dyDescent="0.3">
      <c r="A3039" s="307" t="s">
        <v>21456</v>
      </c>
      <c r="B3039" s="307"/>
      <c r="C3039" s="307"/>
      <c r="D3039" s="307" t="s">
        <v>21457</v>
      </c>
      <c r="E3039" s="307"/>
      <c r="F3039" s="307"/>
      <c r="G3039" s="91" t="s">
        <v>21458</v>
      </c>
      <c r="H3039" s="91" t="s">
        <v>21459</v>
      </c>
      <c r="I3039" s="91" t="s">
        <v>21460</v>
      </c>
      <c r="J3039" s="91" t="s">
        <v>21022</v>
      </c>
      <c r="K3039" s="91" t="s">
        <v>21461</v>
      </c>
      <c r="L3039" s="91" t="s">
        <v>21462</v>
      </c>
    </row>
    <row r="3040" spans="1:12" ht="12" customHeight="1" x14ac:dyDescent="0.3">
      <c r="A3040" s="307" t="s">
        <v>21463</v>
      </c>
      <c r="B3040" s="307"/>
      <c r="C3040" s="307"/>
      <c r="D3040" s="307" t="s">
        <v>21464</v>
      </c>
      <c r="E3040" s="307"/>
      <c r="F3040" s="307"/>
      <c r="G3040" s="91" t="s">
        <v>21464</v>
      </c>
      <c r="H3040" s="91" t="s">
        <v>21465</v>
      </c>
      <c r="I3040" s="91" t="s">
        <v>21466</v>
      </c>
      <c r="J3040" s="91" t="s">
        <v>21467</v>
      </c>
      <c r="K3040" s="91" t="s">
        <v>21468</v>
      </c>
      <c r="L3040" s="91" t="s">
        <v>21469</v>
      </c>
    </row>
    <row r="3041" spans="1:12" ht="12" customHeight="1" x14ac:dyDescent="0.3">
      <c r="A3041" s="307" t="s">
        <v>21470</v>
      </c>
      <c r="B3041" s="307"/>
      <c r="C3041" s="307"/>
      <c r="D3041" s="307" t="s">
        <v>21471</v>
      </c>
      <c r="E3041" s="307"/>
      <c r="F3041" s="307"/>
      <c r="G3041" s="91" t="s">
        <v>21471</v>
      </c>
      <c r="H3041" s="91" t="s">
        <v>12339</v>
      </c>
      <c r="I3041" s="91" t="s">
        <v>21472</v>
      </c>
      <c r="J3041" s="91" t="s">
        <v>10672</v>
      </c>
      <c r="K3041" s="91" t="s">
        <v>21473</v>
      </c>
      <c r="L3041" s="91" t="s">
        <v>21474</v>
      </c>
    </row>
    <row r="3042" spans="1:12" ht="12" customHeight="1" x14ac:dyDescent="0.3">
      <c r="A3042" s="307" t="s">
        <v>21475</v>
      </c>
      <c r="B3042" s="307"/>
      <c r="C3042" s="307"/>
      <c r="D3042" s="307" t="s">
        <v>21476</v>
      </c>
      <c r="E3042" s="307"/>
      <c r="F3042" s="307"/>
      <c r="G3042" s="91" t="s">
        <v>21476</v>
      </c>
      <c r="H3042" s="91" t="s">
        <v>21477</v>
      </c>
      <c r="I3042" s="91" t="s">
        <v>7672</v>
      </c>
      <c r="J3042" s="91" t="s">
        <v>21478</v>
      </c>
      <c r="K3042" s="91" t="s">
        <v>4838</v>
      </c>
      <c r="L3042" s="91" t="s">
        <v>21479</v>
      </c>
    </row>
    <row r="3043" spans="1:12" ht="12" customHeight="1" x14ac:dyDescent="0.3">
      <c r="A3043" s="307" t="s">
        <v>21480</v>
      </c>
      <c r="B3043" s="307"/>
      <c r="C3043" s="307"/>
      <c r="D3043" s="307" t="s">
        <v>7069</v>
      </c>
      <c r="E3043" s="307"/>
      <c r="F3043" s="307"/>
      <c r="G3043" s="91" t="s">
        <v>7069</v>
      </c>
      <c r="H3043" s="91" t="s">
        <v>1441</v>
      </c>
      <c r="I3043" s="91" t="s">
        <v>21481</v>
      </c>
      <c r="J3043" s="91" t="s">
        <v>19458</v>
      </c>
      <c r="K3043" s="91" t="s">
        <v>14699</v>
      </c>
      <c r="L3043" s="91" t="s">
        <v>15742</v>
      </c>
    </row>
    <row r="3044" spans="1:12" ht="12" customHeight="1" x14ac:dyDescent="0.3">
      <c r="A3044" s="307" t="s">
        <v>21482</v>
      </c>
      <c r="B3044" s="307"/>
      <c r="C3044" s="307"/>
      <c r="D3044" s="307" t="s">
        <v>21483</v>
      </c>
      <c r="E3044" s="307"/>
      <c r="F3044" s="307"/>
      <c r="G3044" s="91" t="s">
        <v>6816</v>
      </c>
      <c r="H3044" s="91" t="s">
        <v>21484</v>
      </c>
      <c r="I3044" s="91" t="s">
        <v>8573</v>
      </c>
      <c r="J3044" s="91" t="s">
        <v>21485</v>
      </c>
      <c r="K3044" s="91" t="s">
        <v>21486</v>
      </c>
      <c r="L3044" s="91" t="s">
        <v>8978</v>
      </c>
    </row>
    <row r="3045" spans="1:12" ht="12" customHeight="1" x14ac:dyDescent="0.3">
      <c r="A3045" s="307" t="s">
        <v>21487</v>
      </c>
      <c r="B3045" s="307"/>
      <c r="C3045" s="307"/>
      <c r="D3045" s="307" t="s">
        <v>21488</v>
      </c>
      <c r="E3045" s="307"/>
      <c r="F3045" s="307"/>
      <c r="G3045" s="91" t="s">
        <v>21488</v>
      </c>
      <c r="H3045" s="91" t="s">
        <v>19785</v>
      </c>
      <c r="I3045" s="91" t="s">
        <v>8267</v>
      </c>
      <c r="J3045" s="91" t="s">
        <v>21489</v>
      </c>
      <c r="K3045" s="91" t="s">
        <v>21490</v>
      </c>
      <c r="L3045" s="91" t="s">
        <v>21491</v>
      </c>
    </row>
    <row r="3046" spans="1:12" ht="12" customHeight="1" x14ac:dyDescent="0.3">
      <c r="A3046" s="307" t="s">
        <v>21492</v>
      </c>
      <c r="B3046" s="307"/>
      <c r="C3046" s="307"/>
      <c r="D3046" s="307" t="s">
        <v>11197</v>
      </c>
      <c r="E3046" s="307"/>
      <c r="F3046" s="307"/>
      <c r="G3046" s="91" t="s">
        <v>17394</v>
      </c>
      <c r="H3046" s="91" t="s">
        <v>13045</v>
      </c>
      <c r="I3046" s="91" t="s">
        <v>3198</v>
      </c>
      <c r="J3046" s="91" t="s">
        <v>21493</v>
      </c>
      <c r="K3046" s="91" t="s">
        <v>19301</v>
      </c>
      <c r="L3046" s="91" t="s">
        <v>21494</v>
      </c>
    </row>
    <row r="3047" spans="1:12" ht="12" customHeight="1" x14ac:dyDescent="0.3">
      <c r="A3047" s="307" t="s">
        <v>21495</v>
      </c>
      <c r="B3047" s="307"/>
      <c r="C3047" s="307"/>
      <c r="D3047" s="307" t="s">
        <v>21496</v>
      </c>
      <c r="E3047" s="307"/>
      <c r="F3047" s="307"/>
      <c r="G3047" s="91" t="s">
        <v>21496</v>
      </c>
      <c r="H3047" s="91" t="s">
        <v>21497</v>
      </c>
      <c r="I3047" s="91" t="s">
        <v>7026</v>
      </c>
      <c r="J3047" s="91" t="s">
        <v>6961</v>
      </c>
      <c r="K3047" s="91" t="s">
        <v>8577</v>
      </c>
      <c r="L3047" s="91" t="s">
        <v>21498</v>
      </c>
    </row>
    <row r="3048" spans="1:12" ht="12" customHeight="1" x14ac:dyDescent="0.3">
      <c r="A3048" s="307" t="s">
        <v>21499</v>
      </c>
      <c r="B3048" s="307"/>
      <c r="C3048" s="307"/>
      <c r="D3048" s="307" t="s">
        <v>21500</v>
      </c>
      <c r="E3048" s="307"/>
      <c r="F3048" s="307"/>
      <c r="G3048" s="91" t="s">
        <v>21500</v>
      </c>
      <c r="H3048" s="91" t="s">
        <v>21501</v>
      </c>
      <c r="I3048" s="91" t="s">
        <v>21502</v>
      </c>
      <c r="J3048" s="91" t="s">
        <v>21503</v>
      </c>
      <c r="K3048" s="91" t="s">
        <v>21504</v>
      </c>
      <c r="L3048" s="91" t="s">
        <v>21505</v>
      </c>
    </row>
    <row r="3049" spans="1:12" ht="12" customHeight="1" x14ac:dyDescent="0.3">
      <c r="A3049" s="307" t="s">
        <v>21506</v>
      </c>
      <c r="B3049" s="307"/>
      <c r="C3049" s="307"/>
      <c r="D3049" s="307" t="s">
        <v>21507</v>
      </c>
      <c r="E3049" s="307"/>
      <c r="F3049" s="307"/>
      <c r="G3049" s="91" t="s">
        <v>21507</v>
      </c>
      <c r="H3049" s="91" t="s">
        <v>21508</v>
      </c>
      <c r="I3049" s="91" t="s">
        <v>21509</v>
      </c>
      <c r="J3049" s="91" t="s">
        <v>21510</v>
      </c>
      <c r="K3049" s="91" t="s">
        <v>1989</v>
      </c>
      <c r="L3049" s="91" t="s">
        <v>6351</v>
      </c>
    </row>
    <row r="3050" spans="1:12" ht="12" customHeight="1" x14ac:dyDescent="0.3">
      <c r="A3050" s="307" t="s">
        <v>21511</v>
      </c>
      <c r="B3050" s="307"/>
      <c r="C3050" s="307"/>
      <c r="D3050" s="307" t="s">
        <v>21512</v>
      </c>
      <c r="E3050" s="307"/>
      <c r="F3050" s="307"/>
      <c r="G3050" s="91" t="s">
        <v>21513</v>
      </c>
      <c r="H3050" s="91" t="s">
        <v>21514</v>
      </c>
      <c r="I3050" s="91" t="s">
        <v>21338</v>
      </c>
      <c r="J3050" s="91" t="s">
        <v>21515</v>
      </c>
      <c r="K3050" s="91" t="s">
        <v>21516</v>
      </c>
      <c r="L3050" s="91" t="s">
        <v>21517</v>
      </c>
    </row>
    <row r="3051" spans="1:12" ht="12" customHeight="1" x14ac:dyDescent="0.3">
      <c r="A3051" s="307" t="s">
        <v>21518</v>
      </c>
      <c r="B3051" s="307"/>
      <c r="C3051" s="307"/>
      <c r="D3051" s="307" t="s">
        <v>8048</v>
      </c>
      <c r="E3051" s="307"/>
      <c r="F3051" s="307"/>
      <c r="G3051" s="91" t="s">
        <v>8048</v>
      </c>
      <c r="H3051" s="91" t="s">
        <v>3165</v>
      </c>
      <c r="I3051" s="91" t="s">
        <v>8278</v>
      </c>
      <c r="J3051" s="91" t="s">
        <v>21519</v>
      </c>
      <c r="K3051" s="91" t="s">
        <v>6155</v>
      </c>
      <c r="L3051" s="91" t="s">
        <v>3219</v>
      </c>
    </row>
    <row r="3052" spans="1:12" ht="12" customHeight="1" x14ac:dyDescent="0.3">
      <c r="A3052" s="307" t="s">
        <v>21520</v>
      </c>
      <c r="B3052" s="307"/>
      <c r="C3052" s="307"/>
      <c r="D3052" s="307" t="s">
        <v>21521</v>
      </c>
      <c r="E3052" s="307"/>
      <c r="F3052" s="307"/>
      <c r="G3052" s="91" t="s">
        <v>21521</v>
      </c>
      <c r="H3052" s="91" t="s">
        <v>21522</v>
      </c>
      <c r="I3052" s="91" t="s">
        <v>21523</v>
      </c>
      <c r="J3052" s="91" t="s">
        <v>21524</v>
      </c>
      <c r="K3052" s="91" t="s">
        <v>21525</v>
      </c>
      <c r="L3052" s="91" t="s">
        <v>21526</v>
      </c>
    </row>
    <row r="3053" spans="1:12" ht="12" customHeight="1" x14ac:dyDescent="0.3">
      <c r="A3053" s="307" t="s">
        <v>21527</v>
      </c>
      <c r="B3053" s="307"/>
      <c r="C3053" s="307"/>
      <c r="D3053" s="307" t="s">
        <v>19391</v>
      </c>
      <c r="E3053" s="307"/>
      <c r="F3053" s="307"/>
      <c r="G3053" s="91" t="s">
        <v>21528</v>
      </c>
      <c r="H3053" s="91" t="s">
        <v>21529</v>
      </c>
      <c r="I3053" s="91" t="s">
        <v>19181</v>
      </c>
      <c r="J3053" s="91" t="s">
        <v>21530</v>
      </c>
      <c r="K3053" s="91" t="s">
        <v>21531</v>
      </c>
      <c r="L3053" s="91" t="s">
        <v>4523</v>
      </c>
    </row>
    <row r="3054" spans="1:12" ht="12" customHeight="1" x14ac:dyDescent="0.3">
      <c r="A3054" s="307" t="s">
        <v>21532</v>
      </c>
      <c r="B3054" s="307"/>
      <c r="C3054" s="307"/>
      <c r="D3054" s="307" t="s">
        <v>6844</v>
      </c>
      <c r="E3054" s="307"/>
      <c r="F3054" s="307"/>
      <c r="G3054" s="91" t="s">
        <v>6844</v>
      </c>
      <c r="H3054" s="91" t="s">
        <v>21533</v>
      </c>
      <c r="I3054" s="91" t="s">
        <v>9375</v>
      </c>
      <c r="J3054" s="91" t="s">
        <v>21534</v>
      </c>
      <c r="K3054" s="91" t="s">
        <v>21535</v>
      </c>
      <c r="L3054" s="91" t="s">
        <v>21536</v>
      </c>
    </row>
    <row r="3055" spans="1:12" ht="12" customHeight="1" x14ac:dyDescent="0.3">
      <c r="A3055" s="307" t="s">
        <v>21537</v>
      </c>
      <c r="B3055" s="307"/>
      <c r="C3055" s="307"/>
      <c r="D3055" s="307" t="s">
        <v>21538</v>
      </c>
      <c r="E3055" s="307"/>
      <c r="F3055" s="307"/>
      <c r="G3055" s="91" t="s">
        <v>21538</v>
      </c>
      <c r="H3055" s="91" t="s">
        <v>6168</v>
      </c>
      <c r="I3055" s="91" t="s">
        <v>21539</v>
      </c>
      <c r="J3055" s="91" t="s">
        <v>3773</v>
      </c>
      <c r="K3055" s="91" t="s">
        <v>8707</v>
      </c>
      <c r="L3055" s="91" t="s">
        <v>20420</v>
      </c>
    </row>
    <row r="3056" spans="1:12" ht="12" customHeight="1" x14ac:dyDescent="0.3">
      <c r="A3056" s="307" t="s">
        <v>21540</v>
      </c>
      <c r="B3056" s="307"/>
      <c r="C3056" s="307"/>
      <c r="D3056" s="307" t="s">
        <v>21541</v>
      </c>
      <c r="E3056" s="307"/>
      <c r="F3056" s="307"/>
      <c r="G3056" s="91" t="s">
        <v>21541</v>
      </c>
      <c r="H3056" s="91" t="s">
        <v>21542</v>
      </c>
      <c r="I3056" s="91" t="s">
        <v>21543</v>
      </c>
      <c r="J3056" s="91" t="s">
        <v>21544</v>
      </c>
      <c r="K3056" s="91" t="s">
        <v>21545</v>
      </c>
      <c r="L3056" s="91" t="s">
        <v>21546</v>
      </c>
    </row>
    <row r="3057" spans="1:12" ht="12" customHeight="1" x14ac:dyDescent="0.3">
      <c r="A3057" s="307" t="s">
        <v>21547</v>
      </c>
      <c r="B3057" s="307"/>
      <c r="C3057" s="307"/>
      <c r="D3057" s="307" t="s">
        <v>21548</v>
      </c>
      <c r="E3057" s="307"/>
      <c r="F3057" s="307"/>
      <c r="G3057" s="91" t="s">
        <v>21548</v>
      </c>
      <c r="H3057" s="91" t="s">
        <v>21548</v>
      </c>
      <c r="I3057" s="91" t="s">
        <v>17077</v>
      </c>
      <c r="J3057" s="91" t="s">
        <v>21549</v>
      </c>
      <c r="K3057" s="91" t="s">
        <v>21550</v>
      </c>
      <c r="L3057" s="91" t="s">
        <v>21551</v>
      </c>
    </row>
    <row r="3058" spans="1:12" ht="12" customHeight="1" x14ac:dyDescent="0.3">
      <c r="A3058" s="307" t="s">
        <v>21552</v>
      </c>
      <c r="B3058" s="307"/>
      <c r="C3058" s="307"/>
      <c r="D3058" s="307" t="s">
        <v>21553</v>
      </c>
      <c r="E3058" s="307"/>
      <c r="F3058" s="307"/>
      <c r="G3058" s="91" t="s">
        <v>21553</v>
      </c>
      <c r="H3058" s="91" t="s">
        <v>21554</v>
      </c>
      <c r="I3058" s="91" t="s">
        <v>21555</v>
      </c>
      <c r="J3058" s="91" t="s">
        <v>21556</v>
      </c>
      <c r="K3058" s="91" t="s">
        <v>21557</v>
      </c>
      <c r="L3058" s="91" t="s">
        <v>21558</v>
      </c>
    </row>
    <row r="3059" spans="1:12" ht="12" customHeight="1" x14ac:dyDescent="0.3">
      <c r="A3059" s="307" t="s">
        <v>21559</v>
      </c>
      <c r="B3059" s="307"/>
      <c r="C3059" s="307"/>
      <c r="D3059" s="307" t="s">
        <v>21560</v>
      </c>
      <c r="E3059" s="307"/>
      <c r="F3059" s="307"/>
      <c r="G3059" s="91" t="s">
        <v>21560</v>
      </c>
      <c r="H3059" s="91" t="s">
        <v>21561</v>
      </c>
      <c r="I3059" s="91" t="s">
        <v>21562</v>
      </c>
      <c r="J3059" s="91" t="s">
        <v>21563</v>
      </c>
      <c r="K3059" s="91" t="s">
        <v>21564</v>
      </c>
      <c r="L3059" s="91" t="s">
        <v>21565</v>
      </c>
    </row>
    <row r="3060" spans="1:12" ht="12" customHeight="1" x14ac:dyDescent="0.3">
      <c r="A3060" s="307" t="s">
        <v>21566</v>
      </c>
      <c r="B3060" s="307"/>
      <c r="C3060" s="307"/>
      <c r="D3060" s="307" t="s">
        <v>21567</v>
      </c>
      <c r="E3060" s="307"/>
      <c r="F3060" s="307"/>
      <c r="G3060" s="91" t="s">
        <v>21567</v>
      </c>
      <c r="H3060" s="91" t="s">
        <v>21568</v>
      </c>
      <c r="I3060" s="91" t="s">
        <v>21569</v>
      </c>
      <c r="J3060" s="91" t="s">
        <v>21570</v>
      </c>
      <c r="K3060" s="91" t="s">
        <v>21571</v>
      </c>
      <c r="L3060" s="91" t="s">
        <v>21572</v>
      </c>
    </row>
    <row r="3061" spans="1:12" ht="12" customHeight="1" x14ac:dyDescent="0.3">
      <c r="A3061" s="307" t="s">
        <v>21573</v>
      </c>
      <c r="B3061" s="307"/>
      <c r="C3061" s="307"/>
      <c r="D3061" s="307" t="s">
        <v>21574</v>
      </c>
      <c r="E3061" s="307"/>
      <c r="F3061" s="307"/>
      <c r="G3061" s="91" t="s">
        <v>21574</v>
      </c>
      <c r="H3061" s="91" t="s">
        <v>21575</v>
      </c>
      <c r="I3061" s="91" t="s">
        <v>21576</v>
      </c>
      <c r="J3061" s="91" t="s">
        <v>21577</v>
      </c>
      <c r="K3061" s="91" t="s">
        <v>21578</v>
      </c>
      <c r="L3061" s="91" t="s">
        <v>21579</v>
      </c>
    </row>
    <row r="3062" spans="1:12" ht="12" customHeight="1" x14ac:dyDescent="0.3">
      <c r="A3062" s="307" t="s">
        <v>21580</v>
      </c>
      <c r="B3062" s="307"/>
      <c r="C3062" s="307"/>
      <c r="D3062" s="307" t="s">
        <v>21581</v>
      </c>
      <c r="E3062" s="307"/>
      <c r="F3062" s="307"/>
      <c r="G3062" s="91" t="s">
        <v>21582</v>
      </c>
      <c r="H3062" s="91" t="s">
        <v>21583</v>
      </c>
      <c r="I3062" s="91" t="s">
        <v>21584</v>
      </c>
      <c r="J3062" s="91" t="s">
        <v>21585</v>
      </c>
      <c r="K3062" s="91" t="s">
        <v>21586</v>
      </c>
      <c r="L3062" s="91" t="s">
        <v>21587</v>
      </c>
    </row>
    <row r="3063" spans="1:12" ht="12" customHeight="1" x14ac:dyDescent="0.3">
      <c r="A3063" s="307" t="s">
        <v>21588</v>
      </c>
      <c r="B3063" s="307"/>
      <c r="C3063" s="307"/>
      <c r="D3063" s="307" t="s">
        <v>21589</v>
      </c>
      <c r="E3063" s="307"/>
      <c r="F3063" s="307"/>
      <c r="G3063" s="91" t="s">
        <v>21590</v>
      </c>
      <c r="H3063" s="91" t="s">
        <v>21591</v>
      </c>
      <c r="I3063" s="91" t="s">
        <v>21592</v>
      </c>
      <c r="J3063" s="91" t="s">
        <v>21593</v>
      </c>
      <c r="K3063" s="91" t="s">
        <v>21594</v>
      </c>
      <c r="L3063" s="91" t="s">
        <v>17322</v>
      </c>
    </row>
    <row r="3064" spans="1:12" ht="12" customHeight="1" x14ac:dyDescent="0.3">
      <c r="A3064" s="307" t="s">
        <v>21595</v>
      </c>
      <c r="B3064" s="307"/>
      <c r="C3064" s="307"/>
      <c r="D3064" s="307" t="s">
        <v>17915</v>
      </c>
      <c r="E3064" s="307"/>
      <c r="F3064" s="307"/>
      <c r="G3064" s="91" t="s">
        <v>17915</v>
      </c>
      <c r="H3064" s="91" t="s">
        <v>21596</v>
      </c>
      <c r="I3064" s="91" t="s">
        <v>21597</v>
      </c>
      <c r="J3064" s="91" t="s">
        <v>21598</v>
      </c>
      <c r="K3064" s="91" t="s">
        <v>21599</v>
      </c>
      <c r="L3064" s="91" t="s">
        <v>21600</v>
      </c>
    </row>
    <row r="3065" spans="1:12" ht="12" customHeight="1" x14ac:dyDescent="0.3">
      <c r="A3065" s="307" t="s">
        <v>21601</v>
      </c>
      <c r="B3065" s="307"/>
      <c r="C3065" s="307"/>
      <c r="D3065" s="307" t="s">
        <v>21602</v>
      </c>
      <c r="E3065" s="307"/>
      <c r="F3065" s="307"/>
      <c r="G3065" s="91" t="s">
        <v>21602</v>
      </c>
      <c r="H3065" s="91" t="s">
        <v>21603</v>
      </c>
      <c r="I3065" s="91" t="s">
        <v>18127</v>
      </c>
      <c r="J3065" s="91" t="s">
        <v>11609</v>
      </c>
      <c r="K3065" s="91" t="s">
        <v>21604</v>
      </c>
      <c r="L3065" s="91" t="s">
        <v>21605</v>
      </c>
    </row>
    <row r="3066" spans="1:12" ht="12" customHeight="1" x14ac:dyDescent="0.3">
      <c r="A3066" s="307" t="s">
        <v>21606</v>
      </c>
      <c r="B3066" s="307"/>
      <c r="C3066" s="307"/>
      <c r="D3066" s="307" t="s">
        <v>21607</v>
      </c>
      <c r="E3066" s="307"/>
      <c r="F3066" s="307"/>
      <c r="G3066" s="91" t="s">
        <v>21608</v>
      </c>
      <c r="H3066" s="91" t="s">
        <v>21609</v>
      </c>
      <c r="I3066" s="91" t="s">
        <v>21610</v>
      </c>
      <c r="J3066" s="91" t="s">
        <v>21611</v>
      </c>
      <c r="K3066" s="91" t="s">
        <v>21612</v>
      </c>
      <c r="L3066" s="91" t="s">
        <v>21613</v>
      </c>
    </row>
    <row r="3067" spans="1:12" ht="12" customHeight="1" x14ac:dyDescent="0.3">
      <c r="A3067" s="307" t="s">
        <v>21614</v>
      </c>
      <c r="B3067" s="307"/>
      <c r="C3067" s="307"/>
      <c r="D3067" s="307" t="s">
        <v>21615</v>
      </c>
      <c r="E3067" s="307"/>
      <c r="F3067" s="307"/>
      <c r="G3067" s="91" t="s">
        <v>21616</v>
      </c>
      <c r="H3067" s="91" t="s">
        <v>21617</v>
      </c>
      <c r="I3067" s="91" t="s">
        <v>9671</v>
      </c>
      <c r="J3067" s="91" t="s">
        <v>21618</v>
      </c>
      <c r="K3067" s="91" t="s">
        <v>21619</v>
      </c>
      <c r="L3067" s="91" t="s">
        <v>21620</v>
      </c>
    </row>
    <row r="3068" spans="1:12" ht="12" customHeight="1" x14ac:dyDescent="0.3">
      <c r="A3068" s="307" t="s">
        <v>21621</v>
      </c>
      <c r="B3068" s="307"/>
      <c r="C3068" s="307"/>
      <c r="D3068" s="307" t="s">
        <v>21622</v>
      </c>
      <c r="E3068" s="307"/>
      <c r="F3068" s="307"/>
      <c r="G3068" s="91" t="s">
        <v>21622</v>
      </c>
      <c r="H3068" s="91" t="s">
        <v>21623</v>
      </c>
      <c r="I3068" s="91" t="s">
        <v>2594</v>
      </c>
      <c r="J3068" s="91" t="s">
        <v>21624</v>
      </c>
      <c r="K3068" s="91" t="s">
        <v>21625</v>
      </c>
      <c r="L3068" s="91" t="s">
        <v>21626</v>
      </c>
    </row>
    <row r="3069" spans="1:12" ht="12" customHeight="1" x14ac:dyDescent="0.3">
      <c r="A3069" s="307" t="s">
        <v>21627</v>
      </c>
      <c r="B3069" s="307"/>
      <c r="C3069" s="307"/>
      <c r="D3069" s="307" t="s">
        <v>21628</v>
      </c>
      <c r="E3069" s="307"/>
      <c r="F3069" s="307"/>
      <c r="G3069" s="91" t="s">
        <v>21628</v>
      </c>
      <c r="H3069" s="91" t="s">
        <v>21629</v>
      </c>
      <c r="I3069" s="91" t="s">
        <v>11166</v>
      </c>
      <c r="J3069" s="91" t="s">
        <v>21630</v>
      </c>
      <c r="K3069" s="91" t="s">
        <v>21631</v>
      </c>
      <c r="L3069" s="91" t="s">
        <v>21632</v>
      </c>
    </row>
    <row r="3070" spans="1:12" ht="12" customHeight="1" x14ac:dyDescent="0.3">
      <c r="A3070" s="307" t="s">
        <v>21633</v>
      </c>
      <c r="B3070" s="307"/>
      <c r="C3070" s="307"/>
      <c r="D3070" s="307" t="s">
        <v>21634</v>
      </c>
      <c r="E3070" s="307"/>
      <c r="F3070" s="307"/>
      <c r="G3070" s="91" t="s">
        <v>21634</v>
      </c>
      <c r="H3070" s="91" t="s">
        <v>9999</v>
      </c>
      <c r="I3070" s="91" t="s">
        <v>21635</v>
      </c>
      <c r="J3070" s="91" t="s">
        <v>21636</v>
      </c>
      <c r="K3070" s="91" t="s">
        <v>21637</v>
      </c>
      <c r="L3070" s="91" t="s">
        <v>21638</v>
      </c>
    </row>
    <row r="3071" spans="1:12" ht="12" customHeight="1" x14ac:dyDescent="0.3">
      <c r="A3071" s="307" t="s">
        <v>21639</v>
      </c>
      <c r="B3071" s="307"/>
      <c r="C3071" s="307"/>
      <c r="D3071" s="307" t="s">
        <v>21640</v>
      </c>
      <c r="E3071" s="307"/>
      <c r="F3071" s="307"/>
      <c r="G3071" s="91" t="s">
        <v>21641</v>
      </c>
      <c r="H3071" s="91" t="s">
        <v>21642</v>
      </c>
      <c r="I3071" s="91" t="s">
        <v>21643</v>
      </c>
      <c r="J3071" s="91" t="s">
        <v>21644</v>
      </c>
      <c r="K3071" s="91" t="s">
        <v>21645</v>
      </c>
      <c r="L3071" s="91" t="s">
        <v>14141</v>
      </c>
    </row>
    <row r="3072" spans="1:12" ht="12" customHeight="1" x14ac:dyDescent="0.3">
      <c r="A3072" s="307" t="s">
        <v>21646</v>
      </c>
      <c r="B3072" s="307"/>
      <c r="C3072" s="307"/>
      <c r="D3072" s="307" t="s">
        <v>8228</v>
      </c>
      <c r="E3072" s="307"/>
      <c r="F3072" s="307"/>
      <c r="G3072" s="91" t="s">
        <v>8228</v>
      </c>
      <c r="H3072" s="91" t="s">
        <v>15083</v>
      </c>
      <c r="I3072" s="91" t="s">
        <v>21647</v>
      </c>
      <c r="J3072" s="91" t="s">
        <v>21648</v>
      </c>
      <c r="K3072" s="91" t="s">
        <v>21649</v>
      </c>
      <c r="L3072" s="91" t="s">
        <v>21650</v>
      </c>
    </row>
    <row r="3073" spans="1:12" ht="12" customHeight="1" x14ac:dyDescent="0.3">
      <c r="A3073" s="307" t="s">
        <v>21651</v>
      </c>
      <c r="B3073" s="307"/>
      <c r="C3073" s="307"/>
      <c r="D3073" s="307" t="s">
        <v>21652</v>
      </c>
      <c r="E3073" s="307"/>
      <c r="F3073" s="307"/>
      <c r="G3073" s="91" t="s">
        <v>21652</v>
      </c>
      <c r="H3073" s="91" t="s">
        <v>21653</v>
      </c>
      <c r="I3073" s="91" t="s">
        <v>21654</v>
      </c>
      <c r="J3073" s="91" t="s">
        <v>21655</v>
      </c>
      <c r="K3073" s="91" t="s">
        <v>11794</v>
      </c>
      <c r="L3073" s="91" t="s">
        <v>21656</v>
      </c>
    </row>
    <row r="3074" spans="1:12" ht="12" customHeight="1" x14ac:dyDescent="0.3">
      <c r="A3074" s="307" t="s">
        <v>21657</v>
      </c>
      <c r="B3074" s="307"/>
      <c r="C3074" s="307"/>
      <c r="D3074" s="307" t="s">
        <v>21658</v>
      </c>
      <c r="E3074" s="307"/>
      <c r="F3074" s="307"/>
      <c r="G3074" s="91" t="s">
        <v>21658</v>
      </c>
      <c r="H3074" s="91" t="s">
        <v>21659</v>
      </c>
      <c r="I3074" s="91" t="s">
        <v>12381</v>
      </c>
      <c r="J3074" s="91" t="s">
        <v>21660</v>
      </c>
      <c r="K3074" s="91" t="s">
        <v>21661</v>
      </c>
      <c r="L3074" s="91" t="s">
        <v>12881</v>
      </c>
    </row>
    <row r="3075" spans="1:12" ht="12" customHeight="1" x14ac:dyDescent="0.3">
      <c r="A3075" s="307" t="s">
        <v>21662</v>
      </c>
      <c r="B3075" s="307"/>
      <c r="C3075" s="307"/>
      <c r="D3075" s="307" t="s">
        <v>21663</v>
      </c>
      <c r="E3075" s="307"/>
      <c r="F3075" s="307"/>
      <c r="G3075" s="91" t="s">
        <v>21663</v>
      </c>
      <c r="H3075" s="91" t="s">
        <v>21664</v>
      </c>
      <c r="I3075" s="91" t="s">
        <v>21665</v>
      </c>
      <c r="J3075" s="91" t="s">
        <v>21666</v>
      </c>
      <c r="K3075" s="91" t="s">
        <v>21667</v>
      </c>
      <c r="L3075" s="91" t="s">
        <v>9623</v>
      </c>
    </row>
    <row r="3076" spans="1:12" ht="12" customHeight="1" x14ac:dyDescent="0.3">
      <c r="A3076" s="307" t="s">
        <v>21668</v>
      </c>
      <c r="B3076" s="307"/>
      <c r="C3076" s="307"/>
      <c r="D3076" s="307" t="s">
        <v>7299</v>
      </c>
      <c r="E3076" s="307"/>
      <c r="F3076" s="307"/>
      <c r="G3076" s="91" t="s">
        <v>7299</v>
      </c>
      <c r="H3076" s="91" t="s">
        <v>21669</v>
      </c>
      <c r="I3076" s="91" t="s">
        <v>21670</v>
      </c>
      <c r="J3076" s="91" t="s">
        <v>21671</v>
      </c>
      <c r="K3076" s="91" t="s">
        <v>21672</v>
      </c>
      <c r="L3076" s="91" t="s">
        <v>21673</v>
      </c>
    </row>
    <row r="3077" spans="1:12" ht="12" customHeight="1" x14ac:dyDescent="0.3">
      <c r="A3077" s="307" t="s">
        <v>21674</v>
      </c>
      <c r="B3077" s="307"/>
      <c r="C3077" s="307"/>
      <c r="D3077" s="307" t="s">
        <v>21675</v>
      </c>
      <c r="E3077" s="307"/>
      <c r="F3077" s="307"/>
      <c r="G3077" s="91" t="s">
        <v>21675</v>
      </c>
      <c r="H3077" s="91" t="s">
        <v>21676</v>
      </c>
      <c r="I3077" s="91" t="s">
        <v>21677</v>
      </c>
      <c r="J3077" s="91" t="s">
        <v>21678</v>
      </c>
      <c r="K3077" s="91" t="s">
        <v>21679</v>
      </c>
      <c r="L3077" s="91" t="s">
        <v>21680</v>
      </c>
    </row>
    <row r="3078" spans="1:12" ht="12" customHeight="1" x14ac:dyDescent="0.3">
      <c r="A3078" s="307" t="s">
        <v>21681</v>
      </c>
      <c r="B3078" s="307"/>
      <c r="C3078" s="307"/>
      <c r="D3078" s="307" t="s">
        <v>21682</v>
      </c>
      <c r="E3078" s="307"/>
      <c r="F3078" s="307"/>
      <c r="G3078" s="91" t="s">
        <v>21682</v>
      </c>
      <c r="H3078" s="91" t="s">
        <v>21683</v>
      </c>
      <c r="I3078" s="91" t="s">
        <v>21684</v>
      </c>
      <c r="J3078" s="91" t="s">
        <v>21685</v>
      </c>
      <c r="K3078" s="91" t="s">
        <v>21686</v>
      </c>
      <c r="L3078" s="91" t="s">
        <v>19395</v>
      </c>
    </row>
    <row r="3079" spans="1:12" ht="12" customHeight="1" x14ac:dyDescent="0.3">
      <c r="A3079" s="307" t="s">
        <v>21687</v>
      </c>
      <c r="B3079" s="307"/>
      <c r="C3079" s="307"/>
      <c r="D3079" s="307" t="s">
        <v>21688</v>
      </c>
      <c r="E3079" s="307"/>
      <c r="F3079" s="307"/>
      <c r="G3079" s="91" t="s">
        <v>21688</v>
      </c>
      <c r="H3079" s="91" t="s">
        <v>21689</v>
      </c>
      <c r="I3079" s="91" t="s">
        <v>10628</v>
      </c>
      <c r="J3079" s="91" t="s">
        <v>21690</v>
      </c>
      <c r="K3079" s="91" t="s">
        <v>21691</v>
      </c>
      <c r="L3079" s="91" t="s">
        <v>4870</v>
      </c>
    </row>
    <row r="3080" spans="1:12" ht="12" customHeight="1" x14ac:dyDescent="0.3">
      <c r="A3080" s="307" t="s">
        <v>21692</v>
      </c>
      <c r="B3080" s="307"/>
      <c r="C3080" s="307"/>
      <c r="D3080" s="307" t="s">
        <v>21693</v>
      </c>
      <c r="E3080" s="307"/>
      <c r="F3080" s="307"/>
      <c r="G3080" s="91" t="s">
        <v>9239</v>
      </c>
      <c r="H3080" s="91" t="s">
        <v>21694</v>
      </c>
      <c r="I3080" s="91" t="s">
        <v>21695</v>
      </c>
      <c r="J3080" s="91" t="s">
        <v>21696</v>
      </c>
      <c r="K3080" s="91" t="s">
        <v>21697</v>
      </c>
      <c r="L3080" s="91" t="s">
        <v>21698</v>
      </c>
    </row>
    <row r="3081" spans="1:12" ht="12" customHeight="1" x14ac:dyDescent="0.3">
      <c r="A3081" s="307" t="s">
        <v>21699</v>
      </c>
      <c r="B3081" s="307"/>
      <c r="C3081" s="307"/>
      <c r="D3081" s="307" t="s">
        <v>21700</v>
      </c>
      <c r="E3081" s="307"/>
      <c r="F3081" s="307"/>
      <c r="G3081" s="91" t="s">
        <v>21701</v>
      </c>
      <c r="H3081" s="91" t="s">
        <v>21700</v>
      </c>
      <c r="I3081" s="91" t="s">
        <v>21702</v>
      </c>
      <c r="J3081" s="91" t="s">
        <v>21703</v>
      </c>
      <c r="K3081" s="91" t="s">
        <v>21704</v>
      </c>
      <c r="L3081" s="91" t="s">
        <v>21705</v>
      </c>
    </row>
    <row r="3082" spans="1:12" ht="12" customHeight="1" x14ac:dyDescent="0.3">
      <c r="A3082" s="307" t="s">
        <v>21706</v>
      </c>
      <c r="B3082" s="307"/>
      <c r="C3082" s="307"/>
      <c r="D3082" s="307" t="s">
        <v>21707</v>
      </c>
      <c r="E3082" s="307"/>
      <c r="F3082" s="307"/>
      <c r="G3082" s="91" t="s">
        <v>21707</v>
      </c>
      <c r="H3082" s="91" t="s">
        <v>21708</v>
      </c>
      <c r="I3082" s="91" t="s">
        <v>21709</v>
      </c>
      <c r="J3082" s="91" t="s">
        <v>8877</v>
      </c>
      <c r="K3082" s="91" t="s">
        <v>21710</v>
      </c>
      <c r="L3082" s="91" t="s">
        <v>21711</v>
      </c>
    </row>
    <row r="3083" spans="1:12" ht="12" customHeight="1" x14ac:dyDescent="0.3">
      <c r="A3083" s="307" t="s">
        <v>21712</v>
      </c>
      <c r="B3083" s="307"/>
      <c r="C3083" s="307"/>
      <c r="D3083" s="307" t="s">
        <v>21713</v>
      </c>
      <c r="E3083" s="307"/>
      <c r="F3083" s="307"/>
      <c r="G3083" s="91" t="s">
        <v>21713</v>
      </c>
      <c r="H3083" s="91" t="s">
        <v>21714</v>
      </c>
      <c r="I3083" s="91" t="s">
        <v>21715</v>
      </c>
      <c r="J3083" s="91" t="s">
        <v>21716</v>
      </c>
      <c r="K3083" s="91" t="s">
        <v>21717</v>
      </c>
      <c r="L3083" s="91" t="s">
        <v>21718</v>
      </c>
    </row>
    <row r="3084" spans="1:12" ht="12" customHeight="1" x14ac:dyDescent="0.3">
      <c r="A3084" s="307" t="s">
        <v>21719</v>
      </c>
      <c r="B3084" s="307"/>
      <c r="C3084" s="307"/>
      <c r="D3084" s="307" t="s">
        <v>21720</v>
      </c>
      <c r="E3084" s="307"/>
      <c r="F3084" s="307"/>
      <c r="G3084" s="91" t="s">
        <v>21720</v>
      </c>
      <c r="H3084" s="91" t="s">
        <v>21720</v>
      </c>
      <c r="I3084" s="91" t="s">
        <v>21721</v>
      </c>
      <c r="J3084" s="91" t="s">
        <v>21722</v>
      </c>
      <c r="K3084" s="91" t="s">
        <v>21723</v>
      </c>
      <c r="L3084" s="91" t="s">
        <v>21724</v>
      </c>
    </row>
    <row r="3085" spans="1:12" ht="12" customHeight="1" x14ac:dyDescent="0.3">
      <c r="A3085" s="307" t="s">
        <v>21725</v>
      </c>
      <c r="B3085" s="307"/>
      <c r="C3085" s="307"/>
      <c r="D3085" s="307" t="s">
        <v>21726</v>
      </c>
      <c r="E3085" s="307"/>
      <c r="F3085" s="307"/>
      <c r="G3085" s="91" t="s">
        <v>21726</v>
      </c>
      <c r="H3085" s="91" t="s">
        <v>21727</v>
      </c>
      <c r="I3085" s="91" t="s">
        <v>21728</v>
      </c>
      <c r="J3085" s="91" t="s">
        <v>21729</v>
      </c>
      <c r="K3085" s="91" t="s">
        <v>21730</v>
      </c>
      <c r="L3085" s="91" t="s">
        <v>21731</v>
      </c>
    </row>
    <row r="3086" spans="1:12" ht="12" customHeight="1" x14ac:dyDescent="0.3">
      <c r="A3086" s="307" t="s">
        <v>21732</v>
      </c>
      <c r="B3086" s="307"/>
      <c r="C3086" s="307"/>
      <c r="D3086" s="307" t="s">
        <v>21733</v>
      </c>
      <c r="E3086" s="307"/>
      <c r="F3086" s="307"/>
      <c r="G3086" s="91" t="s">
        <v>21733</v>
      </c>
      <c r="H3086" s="91" t="s">
        <v>21734</v>
      </c>
      <c r="I3086" s="91" t="s">
        <v>9188</v>
      </c>
      <c r="J3086" s="91" t="s">
        <v>3813</v>
      </c>
      <c r="K3086" s="91" t="s">
        <v>20892</v>
      </c>
      <c r="L3086" s="91" t="s">
        <v>21735</v>
      </c>
    </row>
    <row r="3087" spans="1:12" ht="12" customHeight="1" x14ac:dyDescent="0.3">
      <c r="A3087" s="307" t="s">
        <v>21736</v>
      </c>
      <c r="B3087" s="307"/>
      <c r="C3087" s="307"/>
      <c r="D3087" s="307" t="s">
        <v>21737</v>
      </c>
      <c r="E3087" s="307"/>
      <c r="F3087" s="307"/>
      <c r="G3087" s="91" t="s">
        <v>21737</v>
      </c>
      <c r="H3087" s="91" t="s">
        <v>19060</v>
      </c>
      <c r="I3087" s="91" t="s">
        <v>21738</v>
      </c>
      <c r="J3087" s="91" t="s">
        <v>21739</v>
      </c>
      <c r="K3087" s="91" t="s">
        <v>21740</v>
      </c>
      <c r="L3087" s="91" t="s">
        <v>21741</v>
      </c>
    </row>
    <row r="3088" spans="1:12" ht="12" customHeight="1" x14ac:dyDescent="0.3">
      <c r="A3088" s="307" t="s">
        <v>21742</v>
      </c>
      <c r="B3088" s="307"/>
      <c r="C3088" s="307"/>
      <c r="D3088" s="307" t="s">
        <v>21743</v>
      </c>
      <c r="E3088" s="307"/>
      <c r="F3088" s="307"/>
      <c r="G3088" s="91" t="s">
        <v>21743</v>
      </c>
      <c r="H3088" s="91" t="s">
        <v>21744</v>
      </c>
      <c r="I3088" s="91" t="s">
        <v>21745</v>
      </c>
      <c r="J3088" s="91" t="s">
        <v>21746</v>
      </c>
      <c r="K3088" s="91" t="s">
        <v>21747</v>
      </c>
      <c r="L3088" s="91" t="s">
        <v>21748</v>
      </c>
    </row>
    <row r="3089" spans="1:12" ht="12" customHeight="1" x14ac:dyDescent="0.3">
      <c r="A3089" s="307" t="s">
        <v>21749</v>
      </c>
      <c r="B3089" s="307"/>
      <c r="C3089" s="307"/>
      <c r="D3089" s="307" t="s">
        <v>21750</v>
      </c>
      <c r="E3089" s="307"/>
      <c r="F3089" s="307"/>
      <c r="G3089" s="91" t="s">
        <v>21750</v>
      </c>
      <c r="H3089" s="91" t="s">
        <v>21751</v>
      </c>
      <c r="I3089" s="91" t="s">
        <v>21752</v>
      </c>
      <c r="J3089" s="91" t="s">
        <v>21753</v>
      </c>
      <c r="K3089" s="91" t="s">
        <v>21754</v>
      </c>
      <c r="L3089" s="91" t="s">
        <v>21755</v>
      </c>
    </row>
    <row r="3090" spans="1:12" ht="12" customHeight="1" x14ac:dyDescent="0.3">
      <c r="A3090" s="307" t="s">
        <v>21756</v>
      </c>
      <c r="B3090" s="307"/>
      <c r="C3090" s="307"/>
      <c r="D3090" s="307" t="s">
        <v>21757</v>
      </c>
      <c r="E3090" s="307"/>
      <c r="F3090" s="307"/>
      <c r="G3090" s="91" t="s">
        <v>21757</v>
      </c>
      <c r="H3090" s="91" t="s">
        <v>21758</v>
      </c>
      <c r="I3090" s="91" t="s">
        <v>21759</v>
      </c>
      <c r="J3090" s="91" t="s">
        <v>21760</v>
      </c>
      <c r="K3090" s="91" t="s">
        <v>21761</v>
      </c>
      <c r="L3090" s="91" t="s">
        <v>21762</v>
      </c>
    </row>
    <row r="3091" spans="1:12" ht="12" customHeight="1" x14ac:dyDescent="0.3">
      <c r="A3091" s="307" t="s">
        <v>21763</v>
      </c>
      <c r="B3091" s="307"/>
      <c r="C3091" s="307"/>
      <c r="D3091" s="307" t="s">
        <v>21764</v>
      </c>
      <c r="E3091" s="307"/>
      <c r="F3091" s="307"/>
      <c r="G3091" s="91" t="s">
        <v>21764</v>
      </c>
      <c r="H3091" s="91" t="s">
        <v>21765</v>
      </c>
      <c r="I3091" s="91" t="s">
        <v>21766</v>
      </c>
      <c r="J3091" s="91" t="s">
        <v>21767</v>
      </c>
      <c r="K3091" s="91" t="s">
        <v>21768</v>
      </c>
      <c r="L3091" s="91" t="s">
        <v>21769</v>
      </c>
    </row>
    <row r="3092" spans="1:12" ht="12" customHeight="1" x14ac:dyDescent="0.3">
      <c r="A3092" s="307" t="s">
        <v>21770</v>
      </c>
      <c r="B3092" s="307"/>
      <c r="C3092" s="307"/>
      <c r="D3092" s="307" t="s">
        <v>21771</v>
      </c>
      <c r="E3092" s="307"/>
      <c r="F3092" s="307"/>
      <c r="G3092" s="91" t="s">
        <v>21771</v>
      </c>
      <c r="H3092" s="91" t="s">
        <v>1581</v>
      </c>
      <c r="I3092" s="91" t="s">
        <v>10880</v>
      </c>
      <c r="J3092" s="91" t="s">
        <v>21772</v>
      </c>
      <c r="K3092" s="91" t="s">
        <v>21773</v>
      </c>
      <c r="L3092" s="91" t="s">
        <v>16013</v>
      </c>
    </row>
    <row r="3093" spans="1:12" ht="12" customHeight="1" x14ac:dyDescent="0.3">
      <c r="A3093" s="307" t="s">
        <v>21774</v>
      </c>
      <c r="B3093" s="307"/>
      <c r="C3093" s="307"/>
      <c r="D3093" s="307" t="s">
        <v>21775</v>
      </c>
      <c r="E3093" s="307"/>
      <c r="F3093" s="307"/>
      <c r="G3093" s="91" t="s">
        <v>21775</v>
      </c>
      <c r="H3093" s="91" t="s">
        <v>5855</v>
      </c>
      <c r="I3093" s="91" t="s">
        <v>21776</v>
      </c>
      <c r="J3093" s="91" t="s">
        <v>21777</v>
      </c>
      <c r="K3093" s="91" t="s">
        <v>21778</v>
      </c>
      <c r="L3093" s="91" t="s">
        <v>21779</v>
      </c>
    </row>
    <row r="3094" spans="1:12" ht="12" customHeight="1" x14ac:dyDescent="0.3">
      <c r="A3094" s="307" t="s">
        <v>21780</v>
      </c>
      <c r="B3094" s="307"/>
      <c r="C3094" s="307"/>
      <c r="D3094" s="307" t="s">
        <v>21781</v>
      </c>
      <c r="E3094" s="307"/>
      <c r="F3094" s="307"/>
      <c r="G3094" s="91" t="s">
        <v>21782</v>
      </c>
      <c r="H3094" s="91" t="s">
        <v>21783</v>
      </c>
      <c r="I3094" s="91" t="s">
        <v>21784</v>
      </c>
      <c r="J3094" s="91" t="s">
        <v>21785</v>
      </c>
      <c r="K3094" s="91" t="s">
        <v>21786</v>
      </c>
      <c r="L3094" s="91" t="s">
        <v>21787</v>
      </c>
    </row>
    <row r="3095" spans="1:12" ht="12" customHeight="1" x14ac:dyDescent="0.3">
      <c r="A3095" s="307" t="s">
        <v>21788</v>
      </c>
      <c r="B3095" s="307"/>
      <c r="C3095" s="307"/>
      <c r="D3095" s="307" t="s">
        <v>21789</v>
      </c>
      <c r="E3095" s="307"/>
      <c r="F3095" s="307"/>
      <c r="G3095" s="91" t="s">
        <v>21790</v>
      </c>
      <c r="H3095" s="91" t="s">
        <v>21791</v>
      </c>
      <c r="I3095" s="91" t="s">
        <v>21792</v>
      </c>
      <c r="J3095" s="91" t="s">
        <v>21793</v>
      </c>
      <c r="K3095" s="91" t="s">
        <v>21794</v>
      </c>
      <c r="L3095" s="91" t="s">
        <v>21795</v>
      </c>
    </row>
    <row r="3096" spans="1:12" ht="12" customHeight="1" x14ac:dyDescent="0.3">
      <c r="A3096" s="307" t="s">
        <v>21796</v>
      </c>
      <c r="B3096" s="307"/>
      <c r="C3096" s="307"/>
      <c r="D3096" s="307" t="s">
        <v>21797</v>
      </c>
      <c r="E3096" s="307"/>
      <c r="F3096" s="307"/>
      <c r="G3096" s="91" t="s">
        <v>21797</v>
      </c>
      <c r="H3096" s="91" t="s">
        <v>21798</v>
      </c>
      <c r="I3096" s="91" t="s">
        <v>21799</v>
      </c>
      <c r="J3096" s="91" t="s">
        <v>21800</v>
      </c>
      <c r="K3096" s="91" t="s">
        <v>21801</v>
      </c>
      <c r="L3096" s="91" t="s">
        <v>21802</v>
      </c>
    </row>
    <row r="3097" spans="1:12" ht="12" customHeight="1" x14ac:dyDescent="0.3">
      <c r="A3097" s="307" t="s">
        <v>21803</v>
      </c>
      <c r="B3097" s="307"/>
      <c r="C3097" s="307"/>
      <c r="D3097" s="307" t="s">
        <v>21804</v>
      </c>
      <c r="E3097" s="307"/>
      <c r="F3097" s="307"/>
      <c r="G3097" s="91" t="s">
        <v>21804</v>
      </c>
      <c r="H3097" s="91" t="s">
        <v>21805</v>
      </c>
      <c r="I3097" s="91" t="s">
        <v>21806</v>
      </c>
      <c r="J3097" s="91" t="s">
        <v>21807</v>
      </c>
      <c r="K3097" s="91" t="s">
        <v>21808</v>
      </c>
      <c r="L3097" s="91" t="s">
        <v>21809</v>
      </c>
    </row>
    <row r="3098" spans="1:12" ht="12" customHeight="1" x14ac:dyDescent="0.3">
      <c r="A3098" s="307" t="s">
        <v>21810</v>
      </c>
      <c r="B3098" s="307"/>
      <c r="C3098" s="307"/>
      <c r="D3098" s="307" t="s">
        <v>21811</v>
      </c>
      <c r="E3098" s="307"/>
      <c r="F3098" s="307"/>
      <c r="G3098" s="91" t="s">
        <v>21811</v>
      </c>
      <c r="H3098" s="91" t="s">
        <v>21812</v>
      </c>
      <c r="I3098" s="91" t="s">
        <v>21813</v>
      </c>
      <c r="J3098" s="91" t="s">
        <v>21814</v>
      </c>
      <c r="K3098" s="91" t="s">
        <v>21815</v>
      </c>
      <c r="L3098" s="91" t="s">
        <v>6901</v>
      </c>
    </row>
    <row r="3099" spans="1:12" ht="12" customHeight="1" x14ac:dyDescent="0.3">
      <c r="A3099" s="307" t="s">
        <v>21816</v>
      </c>
      <c r="B3099" s="307"/>
      <c r="C3099" s="307"/>
      <c r="D3099" s="307" t="s">
        <v>21817</v>
      </c>
      <c r="E3099" s="307"/>
      <c r="F3099" s="307"/>
      <c r="G3099" s="91" t="s">
        <v>21817</v>
      </c>
      <c r="H3099" s="91" t="s">
        <v>21818</v>
      </c>
      <c r="I3099" s="91" t="s">
        <v>21819</v>
      </c>
      <c r="J3099" s="91" t="s">
        <v>21820</v>
      </c>
      <c r="K3099" s="91" t="s">
        <v>21821</v>
      </c>
      <c r="L3099" s="91" t="s">
        <v>21822</v>
      </c>
    </row>
    <row r="3100" spans="1:12" ht="12" customHeight="1" x14ac:dyDescent="0.3">
      <c r="A3100" s="307" t="s">
        <v>21823</v>
      </c>
      <c r="B3100" s="307"/>
      <c r="C3100" s="307"/>
      <c r="D3100" s="307" t="s">
        <v>18812</v>
      </c>
      <c r="E3100" s="307"/>
      <c r="F3100" s="307"/>
      <c r="G3100" s="91" t="s">
        <v>18812</v>
      </c>
      <c r="H3100" s="91" t="s">
        <v>21824</v>
      </c>
      <c r="I3100" s="91" t="s">
        <v>21825</v>
      </c>
      <c r="J3100" s="91" t="s">
        <v>21826</v>
      </c>
      <c r="K3100" s="91" t="s">
        <v>21827</v>
      </c>
      <c r="L3100" s="91" t="s">
        <v>12926</v>
      </c>
    </row>
    <row r="3101" spans="1:12" ht="12" customHeight="1" x14ac:dyDescent="0.3">
      <c r="A3101" s="307" t="s">
        <v>21828</v>
      </c>
      <c r="B3101" s="307"/>
      <c r="C3101" s="307"/>
      <c r="D3101" s="307" t="s">
        <v>21829</v>
      </c>
      <c r="E3101" s="307"/>
      <c r="F3101" s="307"/>
      <c r="G3101" s="91" t="s">
        <v>21829</v>
      </c>
      <c r="H3101" s="91" t="s">
        <v>21830</v>
      </c>
      <c r="I3101" s="91" t="s">
        <v>21831</v>
      </c>
      <c r="J3101" s="91" t="s">
        <v>21832</v>
      </c>
      <c r="K3101" s="91" t="s">
        <v>21833</v>
      </c>
      <c r="L3101" s="91" t="s">
        <v>21834</v>
      </c>
    </row>
    <row r="3102" spans="1:12" ht="12" customHeight="1" x14ac:dyDescent="0.3">
      <c r="A3102" s="307" t="s">
        <v>21835</v>
      </c>
      <c r="B3102" s="307"/>
      <c r="C3102" s="307"/>
      <c r="D3102" s="307" t="s">
        <v>21836</v>
      </c>
      <c r="E3102" s="307"/>
      <c r="F3102" s="307"/>
      <c r="G3102" s="91" t="s">
        <v>21836</v>
      </c>
      <c r="H3102" s="91" t="s">
        <v>21837</v>
      </c>
      <c r="I3102" s="91" t="s">
        <v>21838</v>
      </c>
      <c r="J3102" s="91" t="s">
        <v>21839</v>
      </c>
      <c r="K3102" s="91" t="s">
        <v>21840</v>
      </c>
      <c r="L3102" s="91" t="s">
        <v>8895</v>
      </c>
    </row>
    <row r="3103" spans="1:12" ht="12" customHeight="1" x14ac:dyDescent="0.3">
      <c r="A3103" s="307" t="s">
        <v>21841</v>
      </c>
      <c r="B3103" s="307"/>
      <c r="C3103" s="307"/>
      <c r="D3103" s="307" t="s">
        <v>21842</v>
      </c>
      <c r="E3103" s="307"/>
      <c r="F3103" s="307"/>
      <c r="G3103" s="91" t="s">
        <v>21842</v>
      </c>
      <c r="H3103" s="91" t="s">
        <v>21843</v>
      </c>
      <c r="I3103" s="91" t="s">
        <v>21844</v>
      </c>
      <c r="J3103" s="91" t="s">
        <v>21845</v>
      </c>
      <c r="K3103" s="91" t="s">
        <v>21846</v>
      </c>
      <c r="L3103" s="91" t="s">
        <v>21847</v>
      </c>
    </row>
    <row r="3104" spans="1:12" ht="12" customHeight="1" x14ac:dyDescent="0.3">
      <c r="A3104" s="307" t="s">
        <v>21848</v>
      </c>
      <c r="B3104" s="307"/>
      <c r="C3104" s="307"/>
      <c r="D3104" s="307" t="s">
        <v>21849</v>
      </c>
      <c r="E3104" s="307"/>
      <c r="F3104" s="307"/>
      <c r="G3104" s="91" t="s">
        <v>21849</v>
      </c>
      <c r="H3104" s="91" t="s">
        <v>10830</v>
      </c>
      <c r="I3104" s="91" t="s">
        <v>19817</v>
      </c>
      <c r="J3104" s="91" t="s">
        <v>8757</v>
      </c>
      <c r="K3104" s="91" t="s">
        <v>21850</v>
      </c>
      <c r="L3104" s="91" t="s">
        <v>21851</v>
      </c>
    </row>
    <row r="3105" spans="1:12" ht="12" customHeight="1" x14ac:dyDescent="0.3">
      <c r="A3105" s="307" t="s">
        <v>21852</v>
      </c>
      <c r="B3105" s="307"/>
      <c r="C3105" s="307"/>
      <c r="D3105" s="307" t="s">
        <v>21853</v>
      </c>
      <c r="E3105" s="307"/>
      <c r="F3105" s="307"/>
      <c r="G3105" s="91" t="s">
        <v>21854</v>
      </c>
      <c r="H3105" s="91" t="s">
        <v>21855</v>
      </c>
      <c r="I3105" s="91" t="s">
        <v>21856</v>
      </c>
      <c r="J3105" s="91" t="s">
        <v>21857</v>
      </c>
      <c r="K3105" s="91" t="s">
        <v>21858</v>
      </c>
      <c r="L3105" s="91" t="s">
        <v>21859</v>
      </c>
    </row>
    <row r="3106" spans="1:12" ht="12" customHeight="1" x14ac:dyDescent="0.3">
      <c r="A3106" s="307" t="s">
        <v>21860</v>
      </c>
      <c r="B3106" s="307"/>
      <c r="C3106" s="307"/>
      <c r="D3106" s="307" t="s">
        <v>21861</v>
      </c>
      <c r="E3106" s="307"/>
      <c r="F3106" s="307"/>
      <c r="G3106" s="91" t="s">
        <v>21861</v>
      </c>
      <c r="H3106" s="91" t="s">
        <v>21862</v>
      </c>
      <c r="I3106" s="91" t="s">
        <v>21863</v>
      </c>
      <c r="J3106" s="91" t="s">
        <v>21864</v>
      </c>
      <c r="K3106" s="91" t="s">
        <v>21865</v>
      </c>
      <c r="L3106" s="91" t="s">
        <v>21866</v>
      </c>
    </row>
    <row r="3107" spans="1:12" ht="12" customHeight="1" x14ac:dyDescent="0.3">
      <c r="A3107" s="307" t="s">
        <v>21867</v>
      </c>
      <c r="B3107" s="307"/>
      <c r="C3107" s="307"/>
      <c r="D3107" s="307" t="s">
        <v>21868</v>
      </c>
      <c r="E3107" s="307"/>
      <c r="F3107" s="307"/>
      <c r="G3107" s="91" t="s">
        <v>21868</v>
      </c>
      <c r="H3107" s="91" t="s">
        <v>21869</v>
      </c>
      <c r="I3107" s="91" t="s">
        <v>21870</v>
      </c>
      <c r="J3107" s="91" t="s">
        <v>21871</v>
      </c>
      <c r="K3107" s="91" t="s">
        <v>21872</v>
      </c>
      <c r="L3107" s="91" t="s">
        <v>21873</v>
      </c>
    </row>
    <row r="3108" spans="1:12" ht="12" customHeight="1" x14ac:dyDescent="0.3">
      <c r="A3108" s="307" t="s">
        <v>21874</v>
      </c>
      <c r="B3108" s="307"/>
      <c r="C3108" s="307"/>
      <c r="D3108" s="307" t="s">
        <v>21875</v>
      </c>
      <c r="E3108" s="307"/>
      <c r="F3108" s="307"/>
      <c r="G3108" s="91" t="s">
        <v>21875</v>
      </c>
      <c r="H3108" s="91" t="s">
        <v>15568</v>
      </c>
      <c r="I3108" s="91" t="s">
        <v>6271</v>
      </c>
      <c r="J3108" s="91" t="s">
        <v>9038</v>
      </c>
      <c r="K3108" s="91" t="s">
        <v>21876</v>
      </c>
      <c r="L3108" s="91" t="s">
        <v>4829</v>
      </c>
    </row>
    <row r="3109" spans="1:12" ht="12" customHeight="1" x14ac:dyDescent="0.3">
      <c r="A3109" s="307" t="s">
        <v>21877</v>
      </c>
      <c r="B3109" s="307"/>
      <c r="C3109" s="307"/>
      <c r="D3109" s="307" t="s">
        <v>21878</v>
      </c>
      <c r="E3109" s="307"/>
      <c r="F3109" s="307"/>
      <c r="G3109" s="91" t="s">
        <v>21878</v>
      </c>
      <c r="H3109" s="91" t="s">
        <v>21879</v>
      </c>
      <c r="I3109" s="91" t="s">
        <v>21880</v>
      </c>
      <c r="J3109" s="91" t="s">
        <v>21881</v>
      </c>
      <c r="K3109" s="91" t="s">
        <v>21882</v>
      </c>
      <c r="L3109" s="91" t="s">
        <v>21883</v>
      </c>
    </row>
    <row r="3110" spans="1:12" ht="12" customHeight="1" x14ac:dyDescent="0.3">
      <c r="A3110" s="307" t="s">
        <v>21884</v>
      </c>
      <c r="B3110" s="307"/>
      <c r="C3110" s="307"/>
      <c r="D3110" s="307" t="s">
        <v>21885</v>
      </c>
      <c r="E3110" s="307"/>
      <c r="F3110" s="307"/>
      <c r="G3110" s="91" t="s">
        <v>21885</v>
      </c>
      <c r="H3110" s="91" t="s">
        <v>21886</v>
      </c>
      <c r="I3110" s="91" t="s">
        <v>21887</v>
      </c>
      <c r="J3110" s="91" t="s">
        <v>21888</v>
      </c>
      <c r="K3110" s="91" t="s">
        <v>8962</v>
      </c>
      <c r="L3110" s="91" t="s">
        <v>21889</v>
      </c>
    </row>
    <row r="3111" spans="1:12" ht="12" customHeight="1" x14ac:dyDescent="0.3">
      <c r="A3111" s="307" t="s">
        <v>21890</v>
      </c>
      <c r="B3111" s="307"/>
      <c r="C3111" s="307"/>
      <c r="D3111" s="307" t="s">
        <v>21514</v>
      </c>
      <c r="E3111" s="307"/>
      <c r="F3111" s="307"/>
      <c r="G3111" s="91" t="s">
        <v>21514</v>
      </c>
      <c r="H3111" s="91" t="s">
        <v>5752</v>
      </c>
      <c r="I3111" s="91" t="s">
        <v>21891</v>
      </c>
      <c r="J3111" s="91" t="s">
        <v>21892</v>
      </c>
      <c r="K3111" s="91" t="s">
        <v>7655</v>
      </c>
      <c r="L3111" s="91" t="s">
        <v>21893</v>
      </c>
    </row>
    <row r="3112" spans="1:12" ht="12" customHeight="1" x14ac:dyDescent="0.3">
      <c r="A3112" s="307" t="s">
        <v>21894</v>
      </c>
      <c r="B3112" s="307"/>
      <c r="C3112" s="307"/>
      <c r="D3112" s="307" t="s">
        <v>21895</v>
      </c>
      <c r="E3112" s="307"/>
      <c r="F3112" s="307"/>
      <c r="G3112" s="91" t="s">
        <v>21896</v>
      </c>
      <c r="H3112" s="91" t="s">
        <v>21897</v>
      </c>
      <c r="I3112" s="91" t="s">
        <v>21898</v>
      </c>
      <c r="J3112" s="91" t="s">
        <v>21899</v>
      </c>
      <c r="K3112" s="91" t="s">
        <v>20688</v>
      </c>
      <c r="L3112" s="91" t="s">
        <v>21900</v>
      </c>
    </row>
    <row r="3113" spans="1:12" ht="12" customHeight="1" x14ac:dyDescent="0.3">
      <c r="A3113" s="307" t="s">
        <v>21901</v>
      </c>
      <c r="B3113" s="307"/>
      <c r="C3113" s="307"/>
      <c r="D3113" s="307" t="s">
        <v>21902</v>
      </c>
      <c r="E3113" s="307"/>
      <c r="F3113" s="307"/>
      <c r="G3113" s="91" t="s">
        <v>21902</v>
      </c>
      <c r="H3113" s="91" t="s">
        <v>21903</v>
      </c>
      <c r="I3113" s="91" t="s">
        <v>21904</v>
      </c>
      <c r="J3113" s="91" t="s">
        <v>21905</v>
      </c>
      <c r="K3113" s="91" t="s">
        <v>21906</v>
      </c>
      <c r="L3113" s="91" t="s">
        <v>21907</v>
      </c>
    </row>
    <row r="3114" spans="1:12" ht="12" customHeight="1" x14ac:dyDescent="0.3">
      <c r="A3114" s="307" t="s">
        <v>21908</v>
      </c>
      <c r="B3114" s="307"/>
      <c r="C3114" s="307"/>
      <c r="D3114" s="307" t="s">
        <v>21909</v>
      </c>
      <c r="E3114" s="307"/>
      <c r="F3114" s="307"/>
      <c r="G3114" s="91" t="s">
        <v>21909</v>
      </c>
      <c r="H3114" s="91" t="s">
        <v>21910</v>
      </c>
      <c r="I3114" s="91" t="s">
        <v>21911</v>
      </c>
      <c r="J3114" s="91" t="s">
        <v>21723</v>
      </c>
      <c r="K3114" s="91" t="s">
        <v>21912</v>
      </c>
      <c r="L3114" s="91" t="s">
        <v>21913</v>
      </c>
    </row>
    <row r="3115" spans="1:12" ht="12" customHeight="1" x14ac:dyDescent="0.3">
      <c r="A3115" s="307" t="s">
        <v>21914</v>
      </c>
      <c r="B3115" s="307"/>
      <c r="C3115" s="307"/>
      <c r="D3115" s="307" t="s">
        <v>21915</v>
      </c>
      <c r="E3115" s="307"/>
      <c r="F3115" s="307"/>
      <c r="G3115" s="91" t="s">
        <v>21915</v>
      </c>
      <c r="H3115" s="91" t="s">
        <v>17862</v>
      </c>
      <c r="I3115" s="91" t="s">
        <v>21916</v>
      </c>
      <c r="J3115" s="91" t="s">
        <v>21917</v>
      </c>
      <c r="K3115" s="91" t="s">
        <v>21918</v>
      </c>
      <c r="L3115" s="91" t="s">
        <v>4956</v>
      </c>
    </row>
    <row r="3116" spans="1:12" ht="12" customHeight="1" x14ac:dyDescent="0.3">
      <c r="A3116" s="307" t="s">
        <v>21919</v>
      </c>
      <c r="B3116" s="307"/>
      <c r="C3116" s="307"/>
      <c r="D3116" s="307" t="s">
        <v>21920</v>
      </c>
      <c r="E3116" s="307"/>
      <c r="F3116" s="307"/>
      <c r="G3116" s="91" t="s">
        <v>21921</v>
      </c>
      <c r="H3116" s="91" t="s">
        <v>21922</v>
      </c>
      <c r="I3116" s="91" t="s">
        <v>21923</v>
      </c>
      <c r="J3116" s="91" t="s">
        <v>21924</v>
      </c>
      <c r="K3116" s="91" t="s">
        <v>21925</v>
      </c>
      <c r="L3116" s="91" t="s">
        <v>21926</v>
      </c>
    </row>
    <row r="3117" spans="1:12" ht="12" customHeight="1" x14ac:dyDescent="0.3">
      <c r="A3117" s="307" t="s">
        <v>21927</v>
      </c>
      <c r="B3117" s="307"/>
      <c r="C3117" s="307"/>
      <c r="D3117" s="307" t="s">
        <v>21928</v>
      </c>
      <c r="E3117" s="307"/>
      <c r="F3117" s="307"/>
      <c r="G3117" s="91" t="s">
        <v>21928</v>
      </c>
      <c r="H3117" s="91" t="s">
        <v>21929</v>
      </c>
      <c r="I3117" s="91" t="s">
        <v>20944</v>
      </c>
      <c r="J3117" s="91" t="s">
        <v>21930</v>
      </c>
      <c r="K3117" s="91" t="s">
        <v>21931</v>
      </c>
      <c r="L3117" s="91" t="s">
        <v>21932</v>
      </c>
    </row>
    <row r="3118" spans="1:12" ht="12" customHeight="1" x14ac:dyDescent="0.3">
      <c r="A3118" s="307" t="s">
        <v>21933</v>
      </c>
      <c r="B3118" s="307"/>
      <c r="C3118" s="307"/>
      <c r="D3118" s="307" t="s">
        <v>21934</v>
      </c>
      <c r="E3118" s="307"/>
      <c r="F3118" s="307"/>
      <c r="G3118" s="91" t="s">
        <v>21934</v>
      </c>
      <c r="H3118" s="91" t="s">
        <v>21935</v>
      </c>
      <c r="I3118" s="91" t="s">
        <v>21936</v>
      </c>
      <c r="J3118" s="91" t="s">
        <v>21937</v>
      </c>
      <c r="K3118" s="91" t="s">
        <v>21938</v>
      </c>
      <c r="L3118" s="91" t="s">
        <v>21939</v>
      </c>
    </row>
    <row r="3119" spans="1:12" ht="12" customHeight="1" x14ac:dyDescent="0.3">
      <c r="A3119" s="307" t="s">
        <v>21940</v>
      </c>
      <c r="B3119" s="307"/>
      <c r="C3119" s="307"/>
      <c r="D3119" s="307" t="s">
        <v>21941</v>
      </c>
      <c r="E3119" s="307"/>
      <c r="F3119" s="307"/>
      <c r="G3119" s="91" t="s">
        <v>21941</v>
      </c>
      <c r="H3119" s="91" t="s">
        <v>7451</v>
      </c>
      <c r="I3119" s="91" t="s">
        <v>21942</v>
      </c>
      <c r="J3119" s="91" t="s">
        <v>21943</v>
      </c>
      <c r="K3119" s="91" t="s">
        <v>7233</v>
      </c>
      <c r="L3119" s="91" t="s">
        <v>15420</v>
      </c>
    </row>
    <row r="3120" spans="1:12" ht="12" customHeight="1" x14ac:dyDescent="0.3">
      <c r="A3120" s="307" t="s">
        <v>21944</v>
      </c>
      <c r="B3120" s="307"/>
      <c r="C3120" s="307"/>
      <c r="D3120" s="307" t="s">
        <v>21945</v>
      </c>
      <c r="E3120" s="307"/>
      <c r="F3120" s="307"/>
      <c r="G3120" s="91" t="s">
        <v>21946</v>
      </c>
      <c r="H3120" s="91" t="s">
        <v>21947</v>
      </c>
      <c r="I3120" s="91" t="s">
        <v>21948</v>
      </c>
      <c r="J3120" s="91" t="s">
        <v>21949</v>
      </c>
      <c r="K3120" s="91" t="s">
        <v>21950</v>
      </c>
      <c r="L3120" s="91" t="s">
        <v>21951</v>
      </c>
    </row>
    <row r="3121" spans="1:12" ht="12" customHeight="1" x14ac:dyDescent="0.3">
      <c r="A3121" s="307" t="s">
        <v>21952</v>
      </c>
      <c r="B3121" s="307"/>
      <c r="C3121" s="307"/>
      <c r="D3121" s="307" t="s">
        <v>21953</v>
      </c>
      <c r="E3121" s="307"/>
      <c r="F3121" s="307"/>
      <c r="G3121" s="91" t="s">
        <v>21954</v>
      </c>
      <c r="H3121" s="91" t="s">
        <v>21955</v>
      </c>
      <c r="I3121" s="91" t="s">
        <v>21956</v>
      </c>
      <c r="J3121" s="91" t="s">
        <v>21957</v>
      </c>
      <c r="K3121" s="91" t="s">
        <v>21958</v>
      </c>
      <c r="L3121" s="91" t="s">
        <v>21959</v>
      </c>
    </row>
    <row r="3122" spans="1:12" ht="12" customHeight="1" x14ac:dyDescent="0.3">
      <c r="A3122" s="307" t="s">
        <v>21960</v>
      </c>
      <c r="B3122" s="307"/>
      <c r="C3122" s="307"/>
      <c r="D3122" s="307" t="s">
        <v>21961</v>
      </c>
      <c r="E3122" s="307"/>
      <c r="F3122" s="307"/>
      <c r="G3122" s="91" t="s">
        <v>21961</v>
      </c>
      <c r="H3122" s="91" t="s">
        <v>21962</v>
      </c>
      <c r="I3122" s="91" t="s">
        <v>21963</v>
      </c>
      <c r="J3122" s="91" t="s">
        <v>21964</v>
      </c>
      <c r="K3122" s="91" t="s">
        <v>21965</v>
      </c>
      <c r="L3122" s="91" t="s">
        <v>21966</v>
      </c>
    </row>
    <row r="3123" spans="1:12" ht="12" customHeight="1" x14ac:dyDescent="0.3">
      <c r="A3123" s="307" t="s">
        <v>21967</v>
      </c>
      <c r="B3123" s="307"/>
      <c r="C3123" s="307"/>
      <c r="D3123" s="307" t="s">
        <v>21968</v>
      </c>
      <c r="E3123" s="307"/>
      <c r="F3123" s="307"/>
      <c r="G3123" s="91" t="s">
        <v>21968</v>
      </c>
      <c r="H3123" s="91" t="s">
        <v>21969</v>
      </c>
      <c r="I3123" s="91" t="s">
        <v>21970</v>
      </c>
      <c r="J3123" s="91" t="s">
        <v>21971</v>
      </c>
      <c r="K3123" s="91" t="s">
        <v>21972</v>
      </c>
      <c r="L3123" s="91" t="s">
        <v>21973</v>
      </c>
    </row>
    <row r="3124" spans="1:12" ht="12" customHeight="1" x14ac:dyDescent="0.3">
      <c r="A3124" s="307" t="s">
        <v>21974</v>
      </c>
      <c r="B3124" s="307"/>
      <c r="C3124" s="307"/>
      <c r="D3124" s="307" t="s">
        <v>21975</v>
      </c>
      <c r="E3124" s="307"/>
      <c r="F3124" s="307"/>
      <c r="G3124" s="91" t="s">
        <v>21975</v>
      </c>
      <c r="H3124" s="91" t="s">
        <v>21976</v>
      </c>
      <c r="I3124" s="91" t="s">
        <v>21977</v>
      </c>
      <c r="J3124" s="91" t="s">
        <v>21978</v>
      </c>
      <c r="K3124" s="91" t="s">
        <v>21979</v>
      </c>
      <c r="L3124" s="91" t="s">
        <v>21980</v>
      </c>
    </row>
    <row r="3125" spans="1:12" ht="12" customHeight="1" x14ac:dyDescent="0.3">
      <c r="A3125" s="307" t="s">
        <v>21981</v>
      </c>
      <c r="B3125" s="307"/>
      <c r="C3125" s="307"/>
      <c r="D3125" s="307" t="s">
        <v>21982</v>
      </c>
      <c r="E3125" s="307"/>
      <c r="F3125" s="307"/>
      <c r="G3125" s="91" t="s">
        <v>21982</v>
      </c>
      <c r="H3125" s="91" t="s">
        <v>21983</v>
      </c>
      <c r="I3125" s="91" t="s">
        <v>21984</v>
      </c>
      <c r="J3125" s="91" t="s">
        <v>21985</v>
      </c>
      <c r="K3125" s="91" t="s">
        <v>21986</v>
      </c>
      <c r="L3125" s="91" t="s">
        <v>21987</v>
      </c>
    </row>
    <row r="3126" spans="1:12" ht="12" customHeight="1" x14ac:dyDescent="0.3">
      <c r="A3126" s="307" t="s">
        <v>21988</v>
      </c>
      <c r="B3126" s="307"/>
      <c r="C3126" s="307"/>
      <c r="D3126" s="307" t="s">
        <v>21989</v>
      </c>
      <c r="E3126" s="307"/>
      <c r="F3126" s="307"/>
      <c r="G3126" s="91" t="s">
        <v>21989</v>
      </c>
      <c r="H3126" s="91" t="s">
        <v>21990</v>
      </c>
      <c r="I3126" s="91" t="s">
        <v>21991</v>
      </c>
      <c r="J3126" s="91" t="s">
        <v>21992</v>
      </c>
      <c r="K3126" s="91" t="s">
        <v>21993</v>
      </c>
      <c r="L3126" s="91" t="s">
        <v>21994</v>
      </c>
    </row>
    <row r="3127" spans="1:12" ht="12" customHeight="1" x14ac:dyDescent="0.3">
      <c r="A3127" s="307" t="s">
        <v>21995</v>
      </c>
      <c r="B3127" s="307"/>
      <c r="C3127" s="307"/>
      <c r="D3127" s="307" t="s">
        <v>19191</v>
      </c>
      <c r="E3127" s="307"/>
      <c r="F3127" s="307"/>
      <c r="G3127" s="91" t="s">
        <v>19191</v>
      </c>
      <c r="H3127" s="91" t="s">
        <v>21996</v>
      </c>
      <c r="I3127" s="91" t="s">
        <v>21997</v>
      </c>
      <c r="J3127" s="91" t="s">
        <v>18068</v>
      </c>
      <c r="K3127" s="91" t="s">
        <v>21998</v>
      </c>
      <c r="L3127" s="91" t="s">
        <v>21999</v>
      </c>
    </row>
    <row r="3128" spans="1:12" ht="12" customHeight="1" x14ac:dyDescent="0.3">
      <c r="A3128" s="307" t="s">
        <v>22000</v>
      </c>
      <c r="B3128" s="307"/>
      <c r="C3128" s="307"/>
      <c r="D3128" s="307" t="s">
        <v>22001</v>
      </c>
      <c r="E3128" s="307"/>
      <c r="F3128" s="307"/>
      <c r="G3128" s="91" t="s">
        <v>22001</v>
      </c>
      <c r="H3128" s="91" t="s">
        <v>22002</v>
      </c>
      <c r="I3128" s="91" t="s">
        <v>21195</v>
      </c>
      <c r="J3128" s="91" t="s">
        <v>22003</v>
      </c>
      <c r="K3128" s="91" t="s">
        <v>22004</v>
      </c>
      <c r="L3128" s="91" t="s">
        <v>22005</v>
      </c>
    </row>
    <row r="3129" spans="1:12" ht="12" customHeight="1" x14ac:dyDescent="0.3">
      <c r="A3129" s="307" t="s">
        <v>22006</v>
      </c>
      <c r="B3129" s="307"/>
      <c r="C3129" s="307"/>
      <c r="D3129" s="307" t="s">
        <v>22007</v>
      </c>
      <c r="E3129" s="307"/>
      <c r="F3129" s="307"/>
      <c r="G3129" s="91" t="s">
        <v>22007</v>
      </c>
      <c r="H3129" s="91" t="s">
        <v>21943</v>
      </c>
      <c r="I3129" s="91" t="s">
        <v>22008</v>
      </c>
      <c r="J3129" s="91" t="s">
        <v>7370</v>
      </c>
      <c r="K3129" s="91" t="s">
        <v>22009</v>
      </c>
      <c r="L3129" s="91" t="s">
        <v>22010</v>
      </c>
    </row>
    <row r="3130" spans="1:12" ht="12" customHeight="1" x14ac:dyDescent="0.3">
      <c r="A3130" s="307" t="s">
        <v>22011</v>
      </c>
      <c r="B3130" s="307"/>
      <c r="C3130" s="307"/>
      <c r="D3130" s="307" t="s">
        <v>18643</v>
      </c>
      <c r="E3130" s="307"/>
      <c r="F3130" s="307"/>
      <c r="G3130" s="91" t="s">
        <v>18643</v>
      </c>
      <c r="H3130" s="91" t="s">
        <v>22012</v>
      </c>
      <c r="I3130" s="91" t="s">
        <v>7071</v>
      </c>
      <c r="J3130" s="91" t="s">
        <v>22013</v>
      </c>
      <c r="K3130" s="91" t="s">
        <v>20239</v>
      </c>
      <c r="L3130" s="91" t="s">
        <v>22014</v>
      </c>
    </row>
    <row r="3131" spans="1:12" ht="12" customHeight="1" x14ac:dyDescent="0.3">
      <c r="A3131" s="307" t="s">
        <v>22015</v>
      </c>
      <c r="B3131" s="307"/>
      <c r="C3131" s="307"/>
      <c r="D3131" s="307" t="s">
        <v>22016</v>
      </c>
      <c r="E3131" s="307"/>
      <c r="F3131" s="307"/>
      <c r="G3131" s="91" t="s">
        <v>22016</v>
      </c>
      <c r="H3131" s="91" t="s">
        <v>22017</v>
      </c>
      <c r="I3131" s="91" t="s">
        <v>17456</v>
      </c>
      <c r="J3131" s="91" t="s">
        <v>11710</v>
      </c>
      <c r="K3131" s="91" t="s">
        <v>22018</v>
      </c>
      <c r="L3131" s="91" t="s">
        <v>13016</v>
      </c>
    </row>
    <row r="3132" spans="1:12" ht="12" customHeight="1" x14ac:dyDescent="0.3">
      <c r="A3132" s="307" t="s">
        <v>22019</v>
      </c>
      <c r="B3132" s="307"/>
      <c r="C3132" s="307"/>
      <c r="D3132" s="307" t="s">
        <v>22020</v>
      </c>
      <c r="E3132" s="307"/>
      <c r="F3132" s="307"/>
      <c r="G3132" s="91" t="s">
        <v>22020</v>
      </c>
      <c r="H3132" s="91" t="s">
        <v>22021</v>
      </c>
      <c r="I3132" s="91" t="s">
        <v>22022</v>
      </c>
      <c r="J3132" s="91" t="s">
        <v>22023</v>
      </c>
      <c r="K3132" s="91" t="s">
        <v>17843</v>
      </c>
      <c r="L3132" s="91" t="s">
        <v>5370</v>
      </c>
    </row>
    <row r="3133" spans="1:12" ht="12" customHeight="1" x14ac:dyDescent="0.3">
      <c r="A3133" s="307" t="s">
        <v>22024</v>
      </c>
      <c r="B3133" s="307"/>
      <c r="C3133" s="307"/>
      <c r="D3133" s="307" t="s">
        <v>22025</v>
      </c>
      <c r="E3133" s="307"/>
      <c r="F3133" s="307"/>
      <c r="G3133" s="91" t="s">
        <v>22026</v>
      </c>
      <c r="H3133" s="91" t="s">
        <v>1783</v>
      </c>
      <c r="I3133" s="91" t="s">
        <v>1428</v>
      </c>
      <c r="J3133" s="91" t="s">
        <v>22027</v>
      </c>
      <c r="K3133" s="91" t="s">
        <v>12420</v>
      </c>
      <c r="L3133" s="91" t="s">
        <v>16091</v>
      </c>
    </row>
    <row r="3134" spans="1:12" ht="12" customHeight="1" x14ac:dyDescent="0.3">
      <c r="A3134" s="307" t="s">
        <v>22028</v>
      </c>
      <c r="B3134" s="307"/>
      <c r="C3134" s="307"/>
      <c r="D3134" s="307" t="s">
        <v>22029</v>
      </c>
      <c r="E3134" s="307"/>
      <c r="F3134" s="307"/>
      <c r="G3134" s="91" t="s">
        <v>22029</v>
      </c>
      <c r="H3134" s="91" t="s">
        <v>22030</v>
      </c>
      <c r="I3134" s="91" t="s">
        <v>22031</v>
      </c>
      <c r="J3134" s="91" t="s">
        <v>22032</v>
      </c>
      <c r="K3134" s="91" t="s">
        <v>12837</v>
      </c>
      <c r="L3134" s="91" t="s">
        <v>22033</v>
      </c>
    </row>
    <row r="3135" spans="1:12" ht="12" customHeight="1" x14ac:dyDescent="0.3">
      <c r="A3135" s="307" t="s">
        <v>22034</v>
      </c>
      <c r="B3135" s="307"/>
      <c r="C3135" s="307"/>
      <c r="D3135" s="307" t="s">
        <v>22035</v>
      </c>
      <c r="E3135" s="307"/>
      <c r="F3135" s="307"/>
      <c r="G3135" s="91" t="s">
        <v>22035</v>
      </c>
      <c r="H3135" s="91" t="s">
        <v>22036</v>
      </c>
      <c r="I3135" s="91" t="s">
        <v>5432</v>
      </c>
      <c r="J3135" s="91" t="s">
        <v>22037</v>
      </c>
      <c r="K3135" s="91" t="s">
        <v>22038</v>
      </c>
      <c r="L3135" s="91" t="s">
        <v>22039</v>
      </c>
    </row>
    <row r="3136" spans="1:12" ht="12" customHeight="1" x14ac:dyDescent="0.3">
      <c r="A3136" s="307" t="s">
        <v>22040</v>
      </c>
      <c r="B3136" s="307"/>
      <c r="C3136" s="307"/>
      <c r="D3136" s="307" t="s">
        <v>22041</v>
      </c>
      <c r="E3136" s="307"/>
      <c r="F3136" s="307"/>
      <c r="G3136" s="91" t="s">
        <v>22042</v>
      </c>
      <c r="H3136" s="91" t="s">
        <v>22043</v>
      </c>
      <c r="I3136" s="91" t="s">
        <v>22044</v>
      </c>
      <c r="J3136" s="91" t="s">
        <v>22045</v>
      </c>
      <c r="K3136" s="91" t="s">
        <v>22046</v>
      </c>
      <c r="L3136" s="91" t="s">
        <v>22047</v>
      </c>
    </row>
    <row r="3137" spans="1:12" ht="12" customHeight="1" x14ac:dyDescent="0.3">
      <c r="A3137" s="307" t="s">
        <v>22048</v>
      </c>
      <c r="B3137" s="307"/>
      <c r="C3137" s="307"/>
      <c r="D3137" s="307" t="s">
        <v>22049</v>
      </c>
      <c r="E3137" s="307"/>
      <c r="F3137" s="307"/>
      <c r="G3137" s="91" t="s">
        <v>22049</v>
      </c>
      <c r="H3137" s="91" t="s">
        <v>22050</v>
      </c>
      <c r="I3137" s="91" t="s">
        <v>22051</v>
      </c>
      <c r="J3137" s="91" t="s">
        <v>22052</v>
      </c>
      <c r="K3137" s="91" t="s">
        <v>22053</v>
      </c>
      <c r="L3137" s="91" t="s">
        <v>22054</v>
      </c>
    </row>
    <row r="3138" spans="1:12" ht="12" customHeight="1" x14ac:dyDescent="0.3">
      <c r="A3138" s="307" t="s">
        <v>22055</v>
      </c>
      <c r="B3138" s="307"/>
      <c r="C3138" s="307"/>
      <c r="D3138" s="307" t="s">
        <v>22056</v>
      </c>
      <c r="E3138" s="307"/>
      <c r="F3138" s="307"/>
      <c r="G3138" s="91" t="s">
        <v>22056</v>
      </c>
      <c r="H3138" s="91" t="s">
        <v>22057</v>
      </c>
      <c r="I3138" s="91" t="s">
        <v>22058</v>
      </c>
      <c r="J3138" s="91" t="s">
        <v>22059</v>
      </c>
      <c r="K3138" s="91" t="s">
        <v>22060</v>
      </c>
      <c r="L3138" s="91" t="s">
        <v>22061</v>
      </c>
    </row>
    <row r="3139" spans="1:12" ht="12" customHeight="1" x14ac:dyDescent="0.3">
      <c r="A3139" s="307" t="s">
        <v>22062</v>
      </c>
      <c r="B3139" s="307"/>
      <c r="C3139" s="307"/>
      <c r="D3139" s="307" t="s">
        <v>22063</v>
      </c>
      <c r="E3139" s="307"/>
      <c r="F3139" s="307"/>
      <c r="G3139" s="91" t="s">
        <v>22063</v>
      </c>
      <c r="H3139" s="91" t="s">
        <v>22064</v>
      </c>
      <c r="I3139" s="91" t="s">
        <v>22063</v>
      </c>
      <c r="J3139" s="91" t="s">
        <v>15867</v>
      </c>
      <c r="K3139" s="91" t="s">
        <v>22065</v>
      </c>
      <c r="L3139" s="91" t="s">
        <v>22066</v>
      </c>
    </row>
    <row r="3140" spans="1:12" ht="12" customHeight="1" x14ac:dyDescent="0.3">
      <c r="A3140" s="307" t="s">
        <v>22067</v>
      </c>
      <c r="B3140" s="307"/>
      <c r="C3140" s="307"/>
      <c r="D3140" s="307" t="s">
        <v>4587</v>
      </c>
      <c r="E3140" s="307"/>
      <c r="F3140" s="307"/>
      <c r="G3140" s="91" t="s">
        <v>4587</v>
      </c>
      <c r="H3140" s="91" t="s">
        <v>6937</v>
      </c>
      <c r="I3140" s="91" t="s">
        <v>22068</v>
      </c>
      <c r="J3140" s="91" t="s">
        <v>22069</v>
      </c>
      <c r="K3140" s="91" t="s">
        <v>22070</v>
      </c>
      <c r="L3140" s="91" t="s">
        <v>15058</v>
      </c>
    </row>
    <row r="3141" spans="1:12" ht="12" customHeight="1" x14ac:dyDescent="0.3">
      <c r="A3141" s="307" t="s">
        <v>22071</v>
      </c>
      <c r="B3141" s="307"/>
      <c r="C3141" s="307"/>
      <c r="D3141" s="307" t="s">
        <v>22072</v>
      </c>
      <c r="E3141" s="307"/>
      <c r="F3141" s="307"/>
      <c r="G3141" s="91" t="s">
        <v>22072</v>
      </c>
      <c r="H3141" s="91" t="s">
        <v>22073</v>
      </c>
      <c r="I3141" s="91" t="s">
        <v>6353</v>
      </c>
      <c r="J3141" s="91" t="s">
        <v>7361</v>
      </c>
      <c r="K3141" s="91" t="s">
        <v>7361</v>
      </c>
      <c r="L3141" s="91" t="s">
        <v>22074</v>
      </c>
    </row>
    <row r="3142" spans="1:12" ht="12" customHeight="1" x14ac:dyDescent="0.3">
      <c r="A3142" s="307" t="s">
        <v>22075</v>
      </c>
      <c r="B3142" s="307"/>
      <c r="C3142" s="307"/>
      <c r="D3142" s="307" t="s">
        <v>22076</v>
      </c>
      <c r="E3142" s="307"/>
      <c r="F3142" s="307"/>
      <c r="G3142" s="91" t="s">
        <v>22076</v>
      </c>
      <c r="H3142" s="91" t="s">
        <v>22077</v>
      </c>
      <c r="I3142" s="91" t="s">
        <v>22078</v>
      </c>
      <c r="J3142" s="91" t="s">
        <v>9942</v>
      </c>
      <c r="K3142" s="91" t="s">
        <v>22079</v>
      </c>
      <c r="L3142" s="91" t="s">
        <v>22080</v>
      </c>
    </row>
    <row r="3143" spans="1:12" ht="12" customHeight="1" x14ac:dyDescent="0.3">
      <c r="A3143" s="307" t="s">
        <v>22081</v>
      </c>
      <c r="B3143" s="307"/>
      <c r="C3143" s="307"/>
      <c r="D3143" s="307" t="s">
        <v>22082</v>
      </c>
      <c r="E3143" s="307"/>
      <c r="F3143" s="307"/>
      <c r="G3143" s="91" t="s">
        <v>22082</v>
      </c>
      <c r="H3143" s="91" t="s">
        <v>7329</v>
      </c>
      <c r="I3143" s="91" t="s">
        <v>11846</v>
      </c>
      <c r="J3143" s="91" t="s">
        <v>22083</v>
      </c>
      <c r="K3143" s="91" t="s">
        <v>5596</v>
      </c>
      <c r="L3143" s="91" t="s">
        <v>12336</v>
      </c>
    </row>
    <row r="3144" spans="1:12" ht="12" customHeight="1" x14ac:dyDescent="0.3">
      <c r="A3144" s="307" t="s">
        <v>22084</v>
      </c>
      <c r="B3144" s="307"/>
      <c r="C3144" s="307"/>
      <c r="D3144" s="307" t="s">
        <v>22085</v>
      </c>
      <c r="E3144" s="307"/>
      <c r="F3144" s="307"/>
      <c r="G3144" s="91" t="s">
        <v>22085</v>
      </c>
      <c r="H3144" s="91" t="s">
        <v>22086</v>
      </c>
      <c r="I3144" s="91" t="s">
        <v>22087</v>
      </c>
      <c r="J3144" s="91" t="s">
        <v>22088</v>
      </c>
      <c r="K3144" s="91" t="s">
        <v>22089</v>
      </c>
      <c r="L3144" s="91" t="s">
        <v>22090</v>
      </c>
    </row>
    <row r="3145" spans="1:12" ht="12" customHeight="1" x14ac:dyDescent="0.3">
      <c r="A3145" s="307" t="s">
        <v>22091</v>
      </c>
      <c r="B3145" s="307"/>
      <c r="C3145" s="307"/>
      <c r="D3145" s="307" t="s">
        <v>22092</v>
      </c>
      <c r="E3145" s="307"/>
      <c r="F3145" s="307"/>
      <c r="G3145" s="91" t="s">
        <v>22092</v>
      </c>
      <c r="H3145" s="91" t="s">
        <v>22093</v>
      </c>
      <c r="I3145" s="91" t="s">
        <v>5357</v>
      </c>
      <c r="J3145" s="91" t="s">
        <v>7583</v>
      </c>
      <c r="K3145" s="91" t="s">
        <v>22094</v>
      </c>
      <c r="L3145" s="91" t="s">
        <v>22095</v>
      </c>
    </row>
    <row r="3146" spans="1:12" ht="12" customHeight="1" x14ac:dyDescent="0.3">
      <c r="A3146" s="307" t="s">
        <v>22096</v>
      </c>
      <c r="B3146" s="307"/>
      <c r="C3146" s="307"/>
      <c r="D3146" s="307" t="s">
        <v>22097</v>
      </c>
      <c r="E3146" s="307"/>
      <c r="F3146" s="307"/>
      <c r="G3146" s="91" t="s">
        <v>22097</v>
      </c>
      <c r="H3146" s="91" t="s">
        <v>22098</v>
      </c>
      <c r="I3146" s="91" t="s">
        <v>22099</v>
      </c>
      <c r="J3146" s="91" t="s">
        <v>15149</v>
      </c>
      <c r="K3146" s="91" t="s">
        <v>22100</v>
      </c>
      <c r="L3146" s="91" t="s">
        <v>22101</v>
      </c>
    </row>
    <row r="3147" spans="1:12" ht="12" customHeight="1" x14ac:dyDescent="0.3">
      <c r="A3147" s="307" t="s">
        <v>22102</v>
      </c>
      <c r="B3147" s="307"/>
      <c r="C3147" s="307"/>
      <c r="D3147" s="307" t="s">
        <v>22103</v>
      </c>
      <c r="E3147" s="307"/>
      <c r="F3147" s="307"/>
      <c r="G3147" s="91" t="s">
        <v>22103</v>
      </c>
      <c r="H3147" s="91" t="s">
        <v>22104</v>
      </c>
      <c r="I3147" s="91" t="s">
        <v>22105</v>
      </c>
      <c r="J3147" s="91" t="s">
        <v>5098</v>
      </c>
      <c r="K3147" s="91" t="s">
        <v>17950</v>
      </c>
      <c r="L3147" s="91" t="s">
        <v>11761</v>
      </c>
    </row>
    <row r="3148" spans="1:12" ht="12" customHeight="1" x14ac:dyDescent="0.3">
      <c r="A3148" s="307" t="s">
        <v>22106</v>
      </c>
      <c r="B3148" s="307"/>
      <c r="C3148" s="307"/>
      <c r="D3148" s="307" t="s">
        <v>22107</v>
      </c>
      <c r="E3148" s="307"/>
      <c r="F3148" s="307"/>
      <c r="G3148" s="91" t="s">
        <v>22107</v>
      </c>
      <c r="H3148" s="91" t="s">
        <v>22108</v>
      </c>
      <c r="I3148" s="91" t="s">
        <v>22109</v>
      </c>
      <c r="J3148" s="91" t="s">
        <v>22110</v>
      </c>
      <c r="K3148" s="91" t="s">
        <v>7474</v>
      </c>
      <c r="L3148" s="91" t="s">
        <v>5862</v>
      </c>
    </row>
    <row r="3149" spans="1:12" ht="12" customHeight="1" x14ac:dyDescent="0.3">
      <c r="A3149" s="307" t="s">
        <v>22111</v>
      </c>
      <c r="B3149" s="307"/>
      <c r="C3149" s="307"/>
      <c r="D3149" s="307" t="s">
        <v>22112</v>
      </c>
      <c r="E3149" s="307"/>
      <c r="F3149" s="307"/>
      <c r="G3149" s="91" t="s">
        <v>22112</v>
      </c>
      <c r="H3149" s="91" t="s">
        <v>22113</v>
      </c>
      <c r="I3149" s="91" t="s">
        <v>4218</v>
      </c>
      <c r="J3149" s="91" t="s">
        <v>22114</v>
      </c>
      <c r="K3149" s="91" t="s">
        <v>22115</v>
      </c>
      <c r="L3149" s="91" t="s">
        <v>22116</v>
      </c>
    </row>
    <row r="3150" spans="1:12" ht="12" customHeight="1" x14ac:dyDescent="0.3">
      <c r="A3150" s="307" t="s">
        <v>22117</v>
      </c>
      <c r="B3150" s="307"/>
      <c r="C3150" s="307"/>
      <c r="D3150" s="307" t="s">
        <v>22118</v>
      </c>
      <c r="E3150" s="307"/>
      <c r="F3150" s="307"/>
      <c r="G3150" s="91" t="s">
        <v>22118</v>
      </c>
      <c r="H3150" s="91" t="s">
        <v>22119</v>
      </c>
      <c r="I3150" s="91" t="s">
        <v>22120</v>
      </c>
      <c r="J3150" s="91" t="s">
        <v>1799</v>
      </c>
      <c r="K3150" s="91" t="s">
        <v>22121</v>
      </c>
      <c r="L3150" s="91" t="s">
        <v>22122</v>
      </c>
    </row>
    <row r="3151" spans="1:12" ht="12" customHeight="1" x14ac:dyDescent="0.3">
      <c r="A3151" s="307" t="s">
        <v>22123</v>
      </c>
      <c r="B3151" s="307"/>
      <c r="C3151" s="307"/>
      <c r="D3151" s="307" t="s">
        <v>22124</v>
      </c>
      <c r="E3151" s="307"/>
      <c r="F3151" s="307"/>
      <c r="G3151" s="91" t="s">
        <v>22124</v>
      </c>
      <c r="H3151" s="91" t="s">
        <v>22125</v>
      </c>
      <c r="I3151" s="91" t="s">
        <v>13293</v>
      </c>
      <c r="J3151" s="91" t="s">
        <v>22126</v>
      </c>
      <c r="K3151" s="91" t="s">
        <v>22127</v>
      </c>
      <c r="L3151" s="91" t="s">
        <v>9595</v>
      </c>
    </row>
    <row r="3152" spans="1:12" ht="12" customHeight="1" x14ac:dyDescent="0.3">
      <c r="A3152" s="307" t="s">
        <v>22128</v>
      </c>
      <c r="B3152" s="307"/>
      <c r="C3152" s="307"/>
      <c r="D3152" s="307" t="s">
        <v>22129</v>
      </c>
      <c r="E3152" s="307"/>
      <c r="F3152" s="307"/>
      <c r="G3152" s="91" t="s">
        <v>22129</v>
      </c>
      <c r="H3152" s="91" t="s">
        <v>22130</v>
      </c>
      <c r="I3152" s="91" t="s">
        <v>22131</v>
      </c>
      <c r="J3152" s="91" t="s">
        <v>22132</v>
      </c>
      <c r="K3152" s="91" t="s">
        <v>22133</v>
      </c>
      <c r="L3152" s="91" t="s">
        <v>22134</v>
      </c>
    </row>
    <row r="3153" spans="1:12" ht="12" customHeight="1" x14ac:dyDescent="0.3">
      <c r="A3153" s="307" t="s">
        <v>22135</v>
      </c>
      <c r="B3153" s="307"/>
      <c r="C3153" s="307"/>
      <c r="D3153" s="307" t="s">
        <v>22136</v>
      </c>
      <c r="E3153" s="307"/>
      <c r="F3153" s="307"/>
      <c r="G3153" s="91" t="s">
        <v>22136</v>
      </c>
      <c r="H3153" s="91" t="s">
        <v>7831</v>
      </c>
      <c r="I3153" s="91" t="s">
        <v>22137</v>
      </c>
      <c r="J3153" s="91" t="s">
        <v>14200</v>
      </c>
      <c r="K3153" s="91" t="s">
        <v>22138</v>
      </c>
      <c r="L3153" s="91" t="s">
        <v>22139</v>
      </c>
    </row>
    <row r="3154" spans="1:12" ht="12" customHeight="1" x14ac:dyDescent="0.3">
      <c r="A3154" s="307" t="s">
        <v>22140</v>
      </c>
      <c r="B3154" s="307"/>
      <c r="C3154" s="307"/>
      <c r="D3154" s="307" t="s">
        <v>22141</v>
      </c>
      <c r="E3154" s="307"/>
      <c r="F3154" s="307"/>
      <c r="G3154" s="91" t="s">
        <v>22141</v>
      </c>
      <c r="H3154" s="91" t="s">
        <v>22142</v>
      </c>
      <c r="I3154" s="91" t="s">
        <v>22070</v>
      </c>
      <c r="J3154" s="91" t="s">
        <v>17316</v>
      </c>
      <c r="K3154" s="91" t="s">
        <v>22143</v>
      </c>
      <c r="L3154" s="91" t="s">
        <v>22144</v>
      </c>
    </row>
    <row r="3155" spans="1:12" ht="12" customHeight="1" x14ac:dyDescent="0.3">
      <c r="A3155" s="307" t="s">
        <v>22145</v>
      </c>
      <c r="B3155" s="307"/>
      <c r="C3155" s="307"/>
      <c r="D3155" s="307" t="s">
        <v>22146</v>
      </c>
      <c r="E3155" s="307"/>
      <c r="F3155" s="307"/>
      <c r="G3155" s="91" t="s">
        <v>22146</v>
      </c>
      <c r="H3155" s="91" t="s">
        <v>22147</v>
      </c>
      <c r="I3155" s="91" t="s">
        <v>22148</v>
      </c>
      <c r="J3155" s="91" t="s">
        <v>22149</v>
      </c>
      <c r="K3155" s="91" t="s">
        <v>22150</v>
      </c>
      <c r="L3155" s="91" t="s">
        <v>22151</v>
      </c>
    </row>
    <row r="3156" spans="1:12" ht="12" customHeight="1" x14ac:dyDescent="0.3">
      <c r="A3156" s="307" t="s">
        <v>22152</v>
      </c>
      <c r="B3156" s="307"/>
      <c r="C3156" s="307"/>
      <c r="D3156" s="307" t="s">
        <v>22153</v>
      </c>
      <c r="E3156" s="307"/>
      <c r="F3156" s="307"/>
      <c r="G3156" s="91" t="s">
        <v>22153</v>
      </c>
      <c r="H3156" s="91" t="s">
        <v>21740</v>
      </c>
      <c r="I3156" s="91" t="s">
        <v>22154</v>
      </c>
      <c r="J3156" s="91" t="s">
        <v>22155</v>
      </c>
      <c r="K3156" s="91" t="s">
        <v>22156</v>
      </c>
      <c r="L3156" s="91" t="s">
        <v>22157</v>
      </c>
    </row>
    <row r="3157" spans="1:12" ht="12" customHeight="1" x14ac:dyDescent="0.3">
      <c r="A3157" s="307" t="s">
        <v>22158</v>
      </c>
      <c r="B3157" s="307"/>
      <c r="C3157" s="307"/>
      <c r="D3157" s="307" t="s">
        <v>22159</v>
      </c>
      <c r="E3157" s="307"/>
      <c r="F3157" s="307"/>
      <c r="G3157" s="91" t="s">
        <v>22159</v>
      </c>
      <c r="H3157" s="91" t="s">
        <v>22160</v>
      </c>
      <c r="I3157" s="91" t="s">
        <v>22161</v>
      </c>
      <c r="J3157" s="91" t="s">
        <v>20413</v>
      </c>
      <c r="K3157" s="91" t="s">
        <v>22162</v>
      </c>
      <c r="L3157" s="91" t="s">
        <v>22163</v>
      </c>
    </row>
    <row r="3158" spans="1:12" ht="12" customHeight="1" x14ac:dyDescent="0.3">
      <c r="A3158" s="307" t="s">
        <v>22164</v>
      </c>
      <c r="B3158" s="307"/>
      <c r="C3158" s="307"/>
      <c r="D3158" s="307" t="s">
        <v>22165</v>
      </c>
      <c r="E3158" s="307"/>
      <c r="F3158" s="307"/>
      <c r="G3158" s="91" t="s">
        <v>22165</v>
      </c>
      <c r="H3158" s="91" t="s">
        <v>22166</v>
      </c>
      <c r="I3158" s="91" t="s">
        <v>22167</v>
      </c>
      <c r="J3158" s="91" t="s">
        <v>22168</v>
      </c>
      <c r="K3158" s="91" t="s">
        <v>22169</v>
      </c>
      <c r="L3158" s="91" t="s">
        <v>22170</v>
      </c>
    </row>
    <row r="3159" spans="1:12" ht="12" customHeight="1" x14ac:dyDescent="0.3">
      <c r="A3159" s="307" t="s">
        <v>22171</v>
      </c>
      <c r="B3159" s="307"/>
      <c r="C3159" s="307"/>
      <c r="D3159" s="307" t="s">
        <v>22172</v>
      </c>
      <c r="E3159" s="307"/>
      <c r="F3159" s="307"/>
      <c r="G3159" s="91" t="s">
        <v>22173</v>
      </c>
      <c r="H3159" s="91" t="s">
        <v>22174</v>
      </c>
      <c r="I3159" s="91" t="s">
        <v>22175</v>
      </c>
      <c r="J3159" s="91" t="s">
        <v>22176</v>
      </c>
      <c r="K3159" s="91" t="s">
        <v>22177</v>
      </c>
      <c r="L3159" s="91" t="s">
        <v>22178</v>
      </c>
    </row>
    <row r="3160" spans="1:12" ht="12" customHeight="1" x14ac:dyDescent="0.3">
      <c r="A3160" s="307" t="s">
        <v>22179</v>
      </c>
      <c r="B3160" s="307"/>
      <c r="C3160" s="307"/>
      <c r="D3160" s="307" t="s">
        <v>22180</v>
      </c>
      <c r="E3160" s="307"/>
      <c r="F3160" s="307"/>
      <c r="G3160" s="91" t="s">
        <v>22180</v>
      </c>
      <c r="H3160" s="91" t="s">
        <v>22181</v>
      </c>
      <c r="I3160" s="91" t="s">
        <v>22182</v>
      </c>
      <c r="J3160" s="91" t="s">
        <v>22183</v>
      </c>
      <c r="K3160" s="91" t="s">
        <v>22184</v>
      </c>
      <c r="L3160" s="91" t="s">
        <v>22185</v>
      </c>
    </row>
    <row r="3161" spans="1:12" ht="12" customHeight="1" x14ac:dyDescent="0.3">
      <c r="A3161" s="307" t="s">
        <v>22186</v>
      </c>
      <c r="B3161" s="307"/>
      <c r="C3161" s="307"/>
      <c r="D3161" s="307" t="s">
        <v>22187</v>
      </c>
      <c r="E3161" s="307"/>
      <c r="F3161" s="307"/>
      <c r="G3161" s="91" t="s">
        <v>22188</v>
      </c>
      <c r="H3161" s="91" t="s">
        <v>22189</v>
      </c>
      <c r="I3161" s="91" t="s">
        <v>22190</v>
      </c>
      <c r="J3161" s="91" t="s">
        <v>22191</v>
      </c>
      <c r="K3161" s="91" t="s">
        <v>22192</v>
      </c>
      <c r="L3161" s="91" t="s">
        <v>22193</v>
      </c>
    </row>
    <row r="3162" spans="1:12" ht="12" customHeight="1" x14ac:dyDescent="0.3">
      <c r="A3162" s="307" t="s">
        <v>22194</v>
      </c>
      <c r="B3162" s="307"/>
      <c r="C3162" s="307"/>
      <c r="D3162" s="307" t="s">
        <v>22195</v>
      </c>
      <c r="E3162" s="307"/>
      <c r="F3162" s="307"/>
      <c r="G3162" s="91" t="s">
        <v>22195</v>
      </c>
      <c r="H3162" s="91" t="s">
        <v>12993</v>
      </c>
      <c r="I3162" s="91" t="s">
        <v>11302</v>
      </c>
      <c r="J3162" s="91" t="s">
        <v>22196</v>
      </c>
      <c r="K3162" s="91" t="s">
        <v>5656</v>
      </c>
      <c r="L3162" s="91" t="s">
        <v>22197</v>
      </c>
    </row>
    <row r="3163" spans="1:12" ht="12" customHeight="1" x14ac:dyDescent="0.3">
      <c r="A3163" s="307" t="s">
        <v>22198</v>
      </c>
      <c r="B3163" s="307"/>
      <c r="C3163" s="307"/>
      <c r="D3163" s="307" t="s">
        <v>22199</v>
      </c>
      <c r="E3163" s="307"/>
      <c r="F3163" s="307"/>
      <c r="G3163" s="91" t="s">
        <v>22199</v>
      </c>
      <c r="H3163" s="91" t="s">
        <v>22200</v>
      </c>
      <c r="I3163" s="91" t="s">
        <v>14246</v>
      </c>
      <c r="J3163" s="91" t="s">
        <v>22201</v>
      </c>
      <c r="K3163" s="91" t="s">
        <v>22202</v>
      </c>
      <c r="L3163" s="91" t="s">
        <v>22203</v>
      </c>
    </row>
    <row r="3164" spans="1:12" ht="12" customHeight="1" x14ac:dyDescent="0.3">
      <c r="A3164" s="307" t="s">
        <v>22204</v>
      </c>
      <c r="B3164" s="307"/>
      <c r="C3164" s="307"/>
      <c r="D3164" s="307" t="s">
        <v>22205</v>
      </c>
      <c r="E3164" s="307"/>
      <c r="F3164" s="307"/>
      <c r="G3164" s="91" t="s">
        <v>22205</v>
      </c>
      <c r="H3164" s="91" t="s">
        <v>22206</v>
      </c>
      <c r="I3164" s="91" t="s">
        <v>22207</v>
      </c>
      <c r="J3164" s="91" t="s">
        <v>22208</v>
      </c>
      <c r="K3164" s="91" t="s">
        <v>22209</v>
      </c>
      <c r="L3164" s="91" t="s">
        <v>22210</v>
      </c>
    </row>
    <row r="3165" spans="1:12" ht="12" customHeight="1" x14ac:dyDescent="0.3">
      <c r="A3165" s="307" t="s">
        <v>22211</v>
      </c>
      <c r="B3165" s="307"/>
      <c r="C3165" s="307"/>
      <c r="D3165" s="307" t="s">
        <v>22212</v>
      </c>
      <c r="E3165" s="307"/>
      <c r="F3165" s="307"/>
      <c r="G3165" s="91" t="s">
        <v>22212</v>
      </c>
      <c r="H3165" s="91" t="s">
        <v>22213</v>
      </c>
      <c r="I3165" s="91" t="s">
        <v>22214</v>
      </c>
      <c r="J3165" s="91" t="s">
        <v>22215</v>
      </c>
      <c r="K3165" s="91" t="s">
        <v>22216</v>
      </c>
      <c r="L3165" s="91" t="s">
        <v>22217</v>
      </c>
    </row>
    <row r="3166" spans="1:12" ht="12" customHeight="1" x14ac:dyDescent="0.3">
      <c r="A3166" s="307" t="s">
        <v>22218</v>
      </c>
      <c r="B3166" s="307"/>
      <c r="C3166" s="307"/>
      <c r="D3166" s="307" t="s">
        <v>22219</v>
      </c>
      <c r="E3166" s="307"/>
      <c r="F3166" s="307"/>
      <c r="G3166" s="91" t="s">
        <v>22219</v>
      </c>
      <c r="H3166" s="91" t="s">
        <v>22220</v>
      </c>
      <c r="I3166" s="91" t="s">
        <v>22221</v>
      </c>
      <c r="J3166" s="91" t="s">
        <v>22222</v>
      </c>
      <c r="K3166" s="91" t="s">
        <v>22223</v>
      </c>
      <c r="L3166" s="91" t="s">
        <v>22224</v>
      </c>
    </row>
    <row r="3167" spans="1:12" ht="12" customHeight="1" x14ac:dyDescent="0.3">
      <c r="A3167" s="307" t="s">
        <v>22225</v>
      </c>
      <c r="B3167" s="307"/>
      <c r="C3167" s="307"/>
      <c r="D3167" s="307" t="s">
        <v>22226</v>
      </c>
      <c r="E3167" s="307"/>
      <c r="F3167" s="307"/>
      <c r="G3167" s="91" t="s">
        <v>22226</v>
      </c>
      <c r="H3167" s="91" t="s">
        <v>22227</v>
      </c>
      <c r="I3167" s="91" t="s">
        <v>22228</v>
      </c>
      <c r="J3167" s="91" t="s">
        <v>22229</v>
      </c>
      <c r="K3167" s="91" t="s">
        <v>11766</v>
      </c>
      <c r="L3167" s="91" t="s">
        <v>22230</v>
      </c>
    </row>
    <row r="3168" spans="1:12" ht="12" customHeight="1" x14ac:dyDescent="0.3">
      <c r="A3168" s="307" t="s">
        <v>22231</v>
      </c>
      <c r="B3168" s="307"/>
      <c r="C3168" s="307"/>
      <c r="D3168" s="307" t="s">
        <v>22232</v>
      </c>
      <c r="E3168" s="307"/>
      <c r="F3168" s="307"/>
      <c r="G3168" s="91" t="s">
        <v>22232</v>
      </c>
      <c r="H3168" s="91" t="s">
        <v>22233</v>
      </c>
      <c r="I3168" s="91" t="s">
        <v>5776</v>
      </c>
      <c r="J3168" s="91" t="s">
        <v>17925</v>
      </c>
      <c r="K3168" s="91" t="s">
        <v>22234</v>
      </c>
      <c r="L3168" s="91" t="s">
        <v>9013</v>
      </c>
    </row>
    <row r="3169" spans="1:12" ht="12" customHeight="1" x14ac:dyDescent="0.3">
      <c r="A3169" s="307" t="s">
        <v>22235</v>
      </c>
      <c r="B3169" s="307"/>
      <c r="C3169" s="307"/>
      <c r="D3169" s="307" t="s">
        <v>22236</v>
      </c>
      <c r="E3169" s="307"/>
      <c r="F3169" s="307"/>
      <c r="G3169" s="91" t="s">
        <v>22236</v>
      </c>
      <c r="H3169" s="91" t="s">
        <v>22237</v>
      </c>
      <c r="I3169" s="91" t="s">
        <v>22238</v>
      </c>
      <c r="J3169" s="91" t="s">
        <v>22239</v>
      </c>
      <c r="K3169" s="91" t="s">
        <v>22240</v>
      </c>
      <c r="L3169" s="91" t="s">
        <v>12075</v>
      </c>
    </row>
    <row r="3170" spans="1:12" ht="12" customHeight="1" x14ac:dyDescent="0.3">
      <c r="A3170" s="307" t="s">
        <v>22241</v>
      </c>
      <c r="B3170" s="307"/>
      <c r="C3170" s="307"/>
      <c r="D3170" s="307" t="s">
        <v>22242</v>
      </c>
      <c r="E3170" s="307"/>
      <c r="F3170" s="307"/>
      <c r="G3170" s="91" t="s">
        <v>22242</v>
      </c>
      <c r="H3170" s="91" t="s">
        <v>22243</v>
      </c>
      <c r="I3170" s="91" t="s">
        <v>22244</v>
      </c>
      <c r="J3170" s="91" t="s">
        <v>14685</v>
      </c>
      <c r="K3170" s="91" t="s">
        <v>22245</v>
      </c>
      <c r="L3170" s="91" t="s">
        <v>22246</v>
      </c>
    </row>
    <row r="3171" spans="1:12" ht="12" customHeight="1" x14ac:dyDescent="0.3">
      <c r="A3171" s="307" t="s">
        <v>22247</v>
      </c>
      <c r="B3171" s="307"/>
      <c r="C3171" s="307"/>
      <c r="D3171" s="307" t="s">
        <v>22248</v>
      </c>
      <c r="E3171" s="307"/>
      <c r="F3171" s="307"/>
      <c r="G3171" s="91" t="s">
        <v>22248</v>
      </c>
      <c r="H3171" s="91" t="s">
        <v>22249</v>
      </c>
      <c r="I3171" s="91" t="s">
        <v>22250</v>
      </c>
      <c r="J3171" s="91" t="s">
        <v>22251</v>
      </c>
      <c r="K3171" s="91" t="s">
        <v>12018</v>
      </c>
      <c r="L3171" s="91" t="s">
        <v>22252</v>
      </c>
    </row>
    <row r="3172" spans="1:12" ht="12" customHeight="1" x14ac:dyDescent="0.3">
      <c r="A3172" s="307" t="s">
        <v>22253</v>
      </c>
      <c r="B3172" s="307"/>
      <c r="C3172" s="307"/>
      <c r="D3172" s="307" t="s">
        <v>22254</v>
      </c>
      <c r="E3172" s="307"/>
      <c r="F3172" s="307"/>
      <c r="G3172" s="91" t="s">
        <v>22254</v>
      </c>
      <c r="H3172" s="91" t="s">
        <v>22255</v>
      </c>
      <c r="I3172" s="91" t="s">
        <v>22256</v>
      </c>
      <c r="J3172" s="91" t="s">
        <v>22257</v>
      </c>
      <c r="K3172" s="91" t="s">
        <v>22258</v>
      </c>
      <c r="L3172" s="91" t="s">
        <v>22259</v>
      </c>
    </row>
    <row r="3173" spans="1:12" ht="12" customHeight="1" x14ac:dyDescent="0.3">
      <c r="A3173" s="307" t="s">
        <v>22260</v>
      </c>
      <c r="B3173" s="307"/>
      <c r="C3173" s="307"/>
      <c r="D3173" s="307" t="s">
        <v>22261</v>
      </c>
      <c r="E3173" s="307"/>
      <c r="F3173" s="307"/>
      <c r="G3173" s="91" t="s">
        <v>22261</v>
      </c>
      <c r="H3173" s="91" t="s">
        <v>22262</v>
      </c>
      <c r="I3173" s="91" t="s">
        <v>22263</v>
      </c>
      <c r="J3173" s="91" t="s">
        <v>14985</v>
      </c>
      <c r="K3173" s="91" t="s">
        <v>22264</v>
      </c>
      <c r="L3173" s="91" t="s">
        <v>22261</v>
      </c>
    </row>
    <row r="3174" spans="1:12" ht="12" customHeight="1" x14ac:dyDescent="0.3">
      <c r="A3174" s="307" t="s">
        <v>22265</v>
      </c>
      <c r="B3174" s="307"/>
      <c r="C3174" s="307"/>
      <c r="D3174" s="307" t="s">
        <v>22266</v>
      </c>
      <c r="E3174" s="307"/>
      <c r="F3174" s="307"/>
      <c r="G3174" s="91" t="s">
        <v>22266</v>
      </c>
      <c r="H3174" s="91" t="s">
        <v>22267</v>
      </c>
      <c r="I3174" s="91" t="s">
        <v>22268</v>
      </c>
      <c r="J3174" s="91" t="s">
        <v>22269</v>
      </c>
      <c r="K3174" s="91" t="s">
        <v>22270</v>
      </c>
      <c r="L3174" s="91" t="s">
        <v>22271</v>
      </c>
    </row>
    <row r="3175" spans="1:12" ht="12" customHeight="1" x14ac:dyDescent="0.3">
      <c r="A3175" s="307" t="s">
        <v>22272</v>
      </c>
      <c r="B3175" s="307"/>
      <c r="C3175" s="307"/>
      <c r="D3175" s="307" t="s">
        <v>22273</v>
      </c>
      <c r="E3175" s="307"/>
      <c r="F3175" s="307"/>
      <c r="G3175" s="91" t="s">
        <v>22273</v>
      </c>
      <c r="H3175" s="91" t="s">
        <v>22274</v>
      </c>
      <c r="I3175" s="91" t="s">
        <v>7749</v>
      </c>
      <c r="J3175" s="91" t="s">
        <v>22275</v>
      </c>
      <c r="K3175" s="91" t="s">
        <v>22276</v>
      </c>
      <c r="L3175" s="91" t="s">
        <v>22277</v>
      </c>
    </row>
    <row r="3176" spans="1:12" ht="12" customHeight="1" x14ac:dyDescent="0.3">
      <c r="A3176" s="307" t="s">
        <v>22278</v>
      </c>
      <c r="B3176" s="307"/>
      <c r="C3176" s="307"/>
      <c r="D3176" s="307" t="s">
        <v>6357</v>
      </c>
      <c r="E3176" s="307"/>
      <c r="F3176" s="307"/>
      <c r="G3176" s="91" t="s">
        <v>6357</v>
      </c>
      <c r="H3176" s="91" t="s">
        <v>22279</v>
      </c>
      <c r="I3176" s="91" t="s">
        <v>22280</v>
      </c>
      <c r="J3176" s="91" t="s">
        <v>22281</v>
      </c>
      <c r="K3176" s="91" t="s">
        <v>22282</v>
      </c>
      <c r="L3176" s="91" t="s">
        <v>20224</v>
      </c>
    </row>
    <row r="3177" spans="1:12" ht="12" customHeight="1" x14ac:dyDescent="0.3">
      <c r="A3177" s="307" t="s">
        <v>22283</v>
      </c>
      <c r="B3177" s="307"/>
      <c r="C3177" s="307"/>
      <c r="D3177" s="307" t="s">
        <v>22284</v>
      </c>
      <c r="E3177" s="307"/>
      <c r="F3177" s="307"/>
      <c r="G3177" s="91" t="s">
        <v>22284</v>
      </c>
      <c r="H3177" s="91" t="s">
        <v>22285</v>
      </c>
      <c r="I3177" s="91" t="s">
        <v>22286</v>
      </c>
      <c r="J3177" s="91" t="s">
        <v>22287</v>
      </c>
      <c r="K3177" s="91" t="s">
        <v>22288</v>
      </c>
      <c r="L3177" s="91" t="s">
        <v>22289</v>
      </c>
    </row>
    <row r="3178" spans="1:12" ht="12" customHeight="1" x14ac:dyDescent="0.3">
      <c r="A3178" s="307" t="s">
        <v>22290</v>
      </c>
      <c r="B3178" s="307"/>
      <c r="C3178" s="307"/>
      <c r="D3178" s="307" t="s">
        <v>22291</v>
      </c>
      <c r="E3178" s="307"/>
      <c r="F3178" s="307"/>
      <c r="G3178" s="91" t="s">
        <v>22291</v>
      </c>
      <c r="H3178" s="91" t="s">
        <v>22292</v>
      </c>
      <c r="I3178" s="91" t="s">
        <v>22293</v>
      </c>
      <c r="J3178" s="91" t="s">
        <v>22294</v>
      </c>
      <c r="K3178" s="91" t="s">
        <v>22295</v>
      </c>
      <c r="L3178" s="91" t="s">
        <v>22296</v>
      </c>
    </row>
    <row r="3179" spans="1:12" ht="12" customHeight="1" x14ac:dyDescent="0.3">
      <c r="A3179" s="307" t="s">
        <v>22297</v>
      </c>
      <c r="B3179" s="307"/>
      <c r="C3179" s="307"/>
      <c r="D3179" s="307" t="s">
        <v>4825</v>
      </c>
      <c r="E3179" s="307"/>
      <c r="F3179" s="307"/>
      <c r="G3179" s="91" t="s">
        <v>4825</v>
      </c>
      <c r="H3179" s="91" t="s">
        <v>22298</v>
      </c>
      <c r="I3179" s="91" t="s">
        <v>22299</v>
      </c>
      <c r="J3179" s="91" t="s">
        <v>13102</v>
      </c>
      <c r="K3179" s="91" t="s">
        <v>21534</v>
      </c>
      <c r="L3179" s="91" t="s">
        <v>22300</v>
      </c>
    </row>
    <row r="3180" spans="1:12" ht="12" customHeight="1" x14ac:dyDescent="0.3">
      <c r="A3180" s="307" t="s">
        <v>22301</v>
      </c>
      <c r="B3180" s="307"/>
      <c r="C3180" s="307"/>
      <c r="D3180" s="307" t="s">
        <v>22302</v>
      </c>
      <c r="E3180" s="307"/>
      <c r="F3180" s="307"/>
      <c r="G3180" s="91" t="s">
        <v>22302</v>
      </c>
      <c r="H3180" s="91" t="s">
        <v>22303</v>
      </c>
      <c r="I3180" s="91" t="s">
        <v>22304</v>
      </c>
      <c r="J3180" s="91" t="s">
        <v>22305</v>
      </c>
      <c r="K3180" s="91" t="s">
        <v>22306</v>
      </c>
      <c r="L3180" s="91" t="s">
        <v>22307</v>
      </c>
    </row>
    <row r="3181" spans="1:12" ht="12" customHeight="1" x14ac:dyDescent="0.3">
      <c r="A3181" s="307" t="s">
        <v>22308</v>
      </c>
      <c r="B3181" s="307"/>
      <c r="C3181" s="307"/>
      <c r="D3181" s="307" t="s">
        <v>22309</v>
      </c>
      <c r="E3181" s="307"/>
      <c r="F3181" s="307"/>
      <c r="G3181" s="91" t="s">
        <v>22310</v>
      </c>
      <c r="H3181" s="91" t="s">
        <v>22311</v>
      </c>
      <c r="I3181" s="91" t="s">
        <v>22312</v>
      </c>
      <c r="J3181" s="91" t="s">
        <v>22313</v>
      </c>
      <c r="K3181" s="91" t="s">
        <v>22314</v>
      </c>
      <c r="L3181" s="91" t="s">
        <v>22315</v>
      </c>
    </row>
    <row r="3182" spans="1:12" ht="12" customHeight="1" x14ac:dyDescent="0.3">
      <c r="A3182" s="307" t="s">
        <v>22316</v>
      </c>
      <c r="B3182" s="307"/>
      <c r="C3182" s="307"/>
      <c r="D3182" s="307" t="s">
        <v>22317</v>
      </c>
      <c r="E3182" s="307"/>
      <c r="F3182" s="307"/>
      <c r="G3182" s="91" t="s">
        <v>22317</v>
      </c>
      <c r="H3182" s="91" t="s">
        <v>22318</v>
      </c>
      <c r="I3182" s="91" t="s">
        <v>22319</v>
      </c>
      <c r="J3182" s="91" t="s">
        <v>22320</v>
      </c>
      <c r="K3182" s="91" t="s">
        <v>22321</v>
      </c>
      <c r="L3182" s="91" t="s">
        <v>1795</v>
      </c>
    </row>
    <row r="3183" spans="1:12" ht="12" customHeight="1" x14ac:dyDescent="0.3">
      <c r="A3183" s="307" t="s">
        <v>22322</v>
      </c>
      <c r="B3183" s="307"/>
      <c r="C3183" s="307"/>
      <c r="D3183" s="307" t="s">
        <v>22323</v>
      </c>
      <c r="E3183" s="307"/>
      <c r="F3183" s="307"/>
      <c r="G3183" s="91" t="s">
        <v>22323</v>
      </c>
      <c r="H3183" s="91" t="s">
        <v>1550</v>
      </c>
      <c r="I3183" s="91" t="s">
        <v>22324</v>
      </c>
      <c r="J3183" s="91" t="s">
        <v>22325</v>
      </c>
      <c r="K3183" s="91" t="s">
        <v>22326</v>
      </c>
      <c r="L3183" s="91" t="s">
        <v>18125</v>
      </c>
    </row>
    <row r="3184" spans="1:12" ht="12" customHeight="1" x14ac:dyDescent="0.3">
      <c r="A3184" s="307" t="s">
        <v>22327</v>
      </c>
      <c r="B3184" s="307"/>
      <c r="C3184" s="307"/>
      <c r="D3184" s="307" t="s">
        <v>22328</v>
      </c>
      <c r="E3184" s="307"/>
      <c r="F3184" s="307"/>
      <c r="G3184" s="91" t="s">
        <v>22328</v>
      </c>
      <c r="H3184" s="91" t="s">
        <v>22329</v>
      </c>
      <c r="I3184" s="91" t="s">
        <v>22330</v>
      </c>
      <c r="J3184" s="91" t="s">
        <v>22331</v>
      </c>
      <c r="K3184" s="91" t="s">
        <v>22332</v>
      </c>
      <c r="L3184" s="91" t="s">
        <v>22333</v>
      </c>
    </row>
    <row r="3185" spans="1:12" ht="12" customHeight="1" x14ac:dyDescent="0.3">
      <c r="A3185" s="307" t="s">
        <v>22334</v>
      </c>
      <c r="B3185" s="307"/>
      <c r="C3185" s="307"/>
      <c r="D3185" s="307" t="s">
        <v>22335</v>
      </c>
      <c r="E3185" s="307"/>
      <c r="F3185" s="307"/>
      <c r="G3185" s="91" t="s">
        <v>22336</v>
      </c>
      <c r="H3185" s="91" t="s">
        <v>16008</v>
      </c>
      <c r="I3185" s="91" t="s">
        <v>22337</v>
      </c>
      <c r="J3185" s="91" t="s">
        <v>22338</v>
      </c>
      <c r="K3185" s="91" t="s">
        <v>22339</v>
      </c>
      <c r="L3185" s="91" t="s">
        <v>22340</v>
      </c>
    </row>
    <row r="3186" spans="1:12" ht="12" customHeight="1" x14ac:dyDescent="0.3">
      <c r="A3186" s="307" t="s">
        <v>22341</v>
      </c>
      <c r="B3186" s="307"/>
      <c r="C3186" s="307"/>
      <c r="D3186" s="307" t="s">
        <v>22342</v>
      </c>
      <c r="E3186" s="307"/>
      <c r="F3186" s="307"/>
      <c r="G3186" s="91" t="s">
        <v>22342</v>
      </c>
      <c r="H3186" s="91" t="s">
        <v>22343</v>
      </c>
      <c r="I3186" s="91" t="s">
        <v>22344</v>
      </c>
      <c r="J3186" s="91" t="s">
        <v>22345</v>
      </c>
      <c r="K3186" s="91" t="s">
        <v>6883</v>
      </c>
      <c r="L3186" s="91" t="s">
        <v>6908</v>
      </c>
    </row>
    <row r="3187" spans="1:12" ht="12" customHeight="1" x14ac:dyDescent="0.3">
      <c r="A3187" s="307" t="s">
        <v>22346</v>
      </c>
      <c r="B3187" s="307"/>
      <c r="C3187" s="307"/>
      <c r="D3187" s="307" t="s">
        <v>22183</v>
      </c>
      <c r="E3187" s="307"/>
      <c r="F3187" s="307"/>
      <c r="G3187" s="91" t="s">
        <v>22183</v>
      </c>
      <c r="H3187" s="91" t="s">
        <v>22347</v>
      </c>
      <c r="I3187" s="91" t="s">
        <v>5868</v>
      </c>
      <c r="J3187" s="91" t="s">
        <v>22348</v>
      </c>
      <c r="K3187" s="91" t="s">
        <v>22349</v>
      </c>
      <c r="L3187" s="91" t="s">
        <v>22350</v>
      </c>
    </row>
    <row r="3188" spans="1:12" ht="12" customHeight="1" x14ac:dyDescent="0.3">
      <c r="A3188" s="307" t="s">
        <v>22351</v>
      </c>
      <c r="B3188" s="307"/>
      <c r="C3188" s="307"/>
      <c r="D3188" s="307" t="s">
        <v>22352</v>
      </c>
      <c r="E3188" s="307"/>
      <c r="F3188" s="307"/>
      <c r="G3188" s="91" t="s">
        <v>22352</v>
      </c>
      <c r="H3188" s="91" t="s">
        <v>22353</v>
      </c>
      <c r="I3188" s="91" t="s">
        <v>22354</v>
      </c>
      <c r="J3188" s="91" t="s">
        <v>22355</v>
      </c>
      <c r="K3188" s="91" t="s">
        <v>22356</v>
      </c>
      <c r="L3188" s="91" t="s">
        <v>15390</v>
      </c>
    </row>
    <row r="3189" spans="1:12" ht="12" customHeight="1" x14ac:dyDescent="0.3">
      <c r="A3189" s="307" t="s">
        <v>22357</v>
      </c>
      <c r="B3189" s="307"/>
      <c r="C3189" s="307"/>
      <c r="D3189" s="307" t="s">
        <v>22358</v>
      </c>
      <c r="E3189" s="307"/>
      <c r="F3189" s="307"/>
      <c r="G3189" s="91" t="s">
        <v>22358</v>
      </c>
      <c r="H3189" s="91" t="s">
        <v>22359</v>
      </c>
      <c r="I3189" s="91" t="s">
        <v>22360</v>
      </c>
      <c r="J3189" s="91" t="s">
        <v>14201</v>
      </c>
      <c r="K3189" s="91" t="s">
        <v>22361</v>
      </c>
      <c r="L3189" s="91" t="s">
        <v>22362</v>
      </c>
    </row>
    <row r="3190" spans="1:12" ht="12" customHeight="1" x14ac:dyDescent="0.3">
      <c r="A3190" s="307" t="s">
        <v>22363</v>
      </c>
      <c r="B3190" s="307"/>
      <c r="C3190" s="307"/>
      <c r="D3190" s="307" t="s">
        <v>22364</v>
      </c>
      <c r="E3190" s="307"/>
      <c r="F3190" s="307"/>
      <c r="G3190" s="91" t="s">
        <v>22364</v>
      </c>
      <c r="H3190" s="91" t="s">
        <v>22365</v>
      </c>
      <c r="I3190" s="91" t="s">
        <v>22366</v>
      </c>
      <c r="J3190" s="91" t="s">
        <v>22367</v>
      </c>
      <c r="K3190" s="91" t="s">
        <v>22069</v>
      </c>
      <c r="L3190" s="91" t="s">
        <v>22368</v>
      </c>
    </row>
    <row r="3191" spans="1:12" ht="12" customHeight="1" x14ac:dyDescent="0.3">
      <c r="A3191" s="307" t="s">
        <v>22369</v>
      </c>
      <c r="B3191" s="307"/>
      <c r="C3191" s="307"/>
      <c r="D3191" s="307" t="s">
        <v>22370</v>
      </c>
      <c r="E3191" s="307"/>
      <c r="F3191" s="307"/>
      <c r="G3191" s="91" t="s">
        <v>22370</v>
      </c>
      <c r="H3191" s="91" t="s">
        <v>22371</v>
      </c>
      <c r="I3191" s="91" t="s">
        <v>22372</v>
      </c>
      <c r="J3191" s="91" t="s">
        <v>8803</v>
      </c>
      <c r="K3191" s="91" t="s">
        <v>22373</v>
      </c>
      <c r="L3191" s="91" t="s">
        <v>22374</v>
      </c>
    </row>
    <row r="3192" spans="1:12" ht="12" customHeight="1" x14ac:dyDescent="0.3">
      <c r="A3192" s="307" t="s">
        <v>22375</v>
      </c>
      <c r="B3192" s="307"/>
      <c r="C3192" s="307"/>
      <c r="D3192" s="307" t="s">
        <v>22376</v>
      </c>
      <c r="E3192" s="307"/>
      <c r="F3192" s="307"/>
      <c r="G3192" s="91" t="s">
        <v>22376</v>
      </c>
      <c r="H3192" s="91" t="s">
        <v>22377</v>
      </c>
      <c r="I3192" s="91" t="s">
        <v>22378</v>
      </c>
      <c r="J3192" s="91" t="s">
        <v>22379</v>
      </c>
      <c r="K3192" s="91" t="s">
        <v>22380</v>
      </c>
      <c r="L3192" s="91" t="s">
        <v>22381</v>
      </c>
    </row>
    <row r="3193" spans="1:12" ht="12" customHeight="1" x14ac:dyDescent="0.3">
      <c r="A3193" s="307" t="s">
        <v>22382</v>
      </c>
      <c r="B3193" s="307"/>
      <c r="C3193" s="307"/>
      <c r="D3193" s="307" t="s">
        <v>22383</v>
      </c>
      <c r="E3193" s="307"/>
      <c r="F3193" s="307"/>
      <c r="G3193" s="91" t="s">
        <v>22383</v>
      </c>
      <c r="H3193" s="91" t="s">
        <v>22384</v>
      </c>
      <c r="I3193" s="91" t="s">
        <v>21918</v>
      </c>
      <c r="J3193" s="91" t="s">
        <v>22385</v>
      </c>
      <c r="K3193" s="91" t="s">
        <v>22386</v>
      </c>
      <c r="L3193" s="91" t="s">
        <v>11564</v>
      </c>
    </row>
    <row r="3194" spans="1:12" ht="12" customHeight="1" x14ac:dyDescent="0.3">
      <c r="A3194" s="307" t="s">
        <v>22387</v>
      </c>
      <c r="B3194" s="307"/>
      <c r="C3194" s="307"/>
      <c r="D3194" s="307" t="s">
        <v>19059</v>
      </c>
      <c r="E3194" s="307"/>
      <c r="F3194" s="307"/>
      <c r="G3194" s="91" t="s">
        <v>19059</v>
      </c>
      <c r="H3194" s="91" t="s">
        <v>8404</v>
      </c>
      <c r="I3194" s="91" t="s">
        <v>22388</v>
      </c>
      <c r="J3194" s="91" t="s">
        <v>22389</v>
      </c>
      <c r="K3194" s="91" t="s">
        <v>22390</v>
      </c>
      <c r="L3194" s="91" t="s">
        <v>6758</v>
      </c>
    </row>
    <row r="3195" spans="1:12" ht="12" customHeight="1" x14ac:dyDescent="0.3">
      <c r="A3195" s="307" t="s">
        <v>22391</v>
      </c>
      <c r="B3195" s="307"/>
      <c r="C3195" s="307"/>
      <c r="D3195" s="307" t="s">
        <v>22392</v>
      </c>
      <c r="E3195" s="307"/>
      <c r="F3195" s="307"/>
      <c r="G3195" s="91" t="s">
        <v>22392</v>
      </c>
      <c r="H3195" s="91" t="s">
        <v>22393</v>
      </c>
      <c r="I3195" s="91" t="s">
        <v>22394</v>
      </c>
      <c r="J3195" s="91" t="s">
        <v>22395</v>
      </c>
      <c r="K3195" s="91" t="s">
        <v>22396</v>
      </c>
      <c r="L3195" s="91" t="s">
        <v>22397</v>
      </c>
    </row>
    <row r="3196" spans="1:12" ht="12" customHeight="1" x14ac:dyDescent="0.3">
      <c r="A3196" s="307" t="s">
        <v>22398</v>
      </c>
      <c r="B3196" s="307"/>
      <c r="C3196" s="307"/>
      <c r="D3196" s="307" t="s">
        <v>22399</v>
      </c>
      <c r="E3196" s="307"/>
      <c r="F3196" s="307"/>
      <c r="G3196" s="91" t="s">
        <v>22399</v>
      </c>
      <c r="H3196" s="91" t="s">
        <v>22400</v>
      </c>
      <c r="I3196" s="91" t="s">
        <v>3521</v>
      </c>
      <c r="J3196" s="91" t="s">
        <v>22401</v>
      </c>
      <c r="K3196" s="91" t="s">
        <v>5060</v>
      </c>
      <c r="L3196" s="91" t="s">
        <v>22402</v>
      </c>
    </row>
    <row r="3197" spans="1:12" ht="12" customHeight="1" x14ac:dyDescent="0.3">
      <c r="A3197" s="307" t="s">
        <v>22403</v>
      </c>
      <c r="B3197" s="307"/>
      <c r="C3197" s="307"/>
      <c r="D3197" s="307" t="s">
        <v>11958</v>
      </c>
      <c r="E3197" s="307"/>
      <c r="F3197" s="307"/>
      <c r="G3197" s="91" t="s">
        <v>11958</v>
      </c>
      <c r="H3197" s="91" t="s">
        <v>22404</v>
      </c>
      <c r="I3197" s="91" t="s">
        <v>22405</v>
      </c>
      <c r="J3197" s="91" t="s">
        <v>4981</v>
      </c>
      <c r="K3197" s="91" t="s">
        <v>22406</v>
      </c>
      <c r="L3197" s="91" t="s">
        <v>22407</v>
      </c>
    </row>
    <row r="3198" spans="1:12" ht="12" customHeight="1" x14ac:dyDescent="0.3">
      <c r="A3198" s="307" t="s">
        <v>22408</v>
      </c>
      <c r="B3198" s="307"/>
      <c r="C3198" s="307"/>
      <c r="D3198" s="307" t="s">
        <v>22409</v>
      </c>
      <c r="E3198" s="307"/>
      <c r="F3198" s="307"/>
      <c r="G3198" s="91" t="s">
        <v>22409</v>
      </c>
      <c r="H3198" s="91" t="s">
        <v>22410</v>
      </c>
      <c r="I3198" s="91" t="s">
        <v>22411</v>
      </c>
      <c r="J3198" s="91" t="s">
        <v>22412</v>
      </c>
      <c r="K3198" s="91" t="s">
        <v>22413</v>
      </c>
      <c r="L3198" s="91" t="s">
        <v>22414</v>
      </c>
    </row>
    <row r="3199" spans="1:12" ht="12" customHeight="1" x14ac:dyDescent="0.3">
      <c r="A3199" s="307" t="s">
        <v>22415</v>
      </c>
      <c r="B3199" s="307"/>
      <c r="C3199" s="307"/>
      <c r="D3199" s="307" t="s">
        <v>22416</v>
      </c>
      <c r="E3199" s="307"/>
      <c r="F3199" s="307"/>
      <c r="G3199" s="91" t="s">
        <v>22416</v>
      </c>
      <c r="H3199" s="91" t="s">
        <v>22417</v>
      </c>
      <c r="I3199" s="91" t="s">
        <v>22418</v>
      </c>
      <c r="J3199" s="91" t="s">
        <v>22419</v>
      </c>
      <c r="K3199" s="91" t="s">
        <v>22420</v>
      </c>
      <c r="L3199" s="91" t="s">
        <v>22421</v>
      </c>
    </row>
    <row r="3200" spans="1:12" ht="12" customHeight="1" x14ac:dyDescent="0.3">
      <c r="A3200" s="307" t="s">
        <v>22422</v>
      </c>
      <c r="B3200" s="307"/>
      <c r="C3200" s="307"/>
      <c r="D3200" s="307" t="s">
        <v>22423</v>
      </c>
      <c r="E3200" s="307"/>
      <c r="F3200" s="307"/>
      <c r="G3200" s="91" t="s">
        <v>22423</v>
      </c>
      <c r="H3200" s="91" t="s">
        <v>22424</v>
      </c>
      <c r="I3200" s="91" t="s">
        <v>22425</v>
      </c>
      <c r="J3200" s="91" t="s">
        <v>22426</v>
      </c>
      <c r="K3200" s="91" t="s">
        <v>22427</v>
      </c>
      <c r="L3200" s="91" t="s">
        <v>22428</v>
      </c>
    </row>
    <row r="3201" spans="1:12" ht="12" customHeight="1" x14ac:dyDescent="0.3">
      <c r="A3201" s="307" t="s">
        <v>22429</v>
      </c>
      <c r="B3201" s="307"/>
      <c r="C3201" s="307"/>
      <c r="D3201" s="307" t="s">
        <v>22430</v>
      </c>
      <c r="E3201" s="307"/>
      <c r="F3201" s="307"/>
      <c r="G3201" s="91" t="s">
        <v>22430</v>
      </c>
      <c r="H3201" s="91" t="s">
        <v>22431</v>
      </c>
      <c r="I3201" s="91" t="s">
        <v>22432</v>
      </c>
      <c r="J3201" s="91" t="s">
        <v>22433</v>
      </c>
      <c r="K3201" s="91" t="s">
        <v>22434</v>
      </c>
      <c r="L3201" s="91" t="s">
        <v>22435</v>
      </c>
    </row>
    <row r="3202" spans="1:12" ht="12" customHeight="1" x14ac:dyDescent="0.3">
      <c r="A3202" s="307" t="s">
        <v>22436</v>
      </c>
      <c r="B3202" s="307"/>
      <c r="C3202" s="307"/>
      <c r="D3202" s="307" t="s">
        <v>22437</v>
      </c>
      <c r="E3202" s="307"/>
      <c r="F3202" s="307"/>
      <c r="G3202" s="91" t="s">
        <v>22437</v>
      </c>
      <c r="H3202" s="91" t="s">
        <v>22438</v>
      </c>
      <c r="I3202" s="91" t="s">
        <v>22439</v>
      </c>
      <c r="J3202" s="91" t="s">
        <v>22440</v>
      </c>
      <c r="K3202" s="91" t="s">
        <v>22441</v>
      </c>
      <c r="L3202" s="91" t="s">
        <v>22442</v>
      </c>
    </row>
    <row r="3203" spans="1:12" ht="12" customHeight="1" x14ac:dyDescent="0.3">
      <c r="A3203" s="307" t="s">
        <v>22443</v>
      </c>
      <c r="B3203" s="307"/>
      <c r="C3203" s="307"/>
      <c r="D3203" s="307" t="s">
        <v>22444</v>
      </c>
      <c r="E3203" s="307"/>
      <c r="F3203" s="307"/>
      <c r="G3203" s="91" t="s">
        <v>22444</v>
      </c>
      <c r="H3203" s="91" t="s">
        <v>3511</v>
      </c>
      <c r="I3203" s="91" t="s">
        <v>22445</v>
      </c>
      <c r="J3203" s="91" t="s">
        <v>22446</v>
      </c>
      <c r="K3203" s="91" t="s">
        <v>22447</v>
      </c>
      <c r="L3203" s="91" t="s">
        <v>20586</v>
      </c>
    </row>
    <row r="3204" spans="1:12" ht="12" customHeight="1" x14ac:dyDescent="0.3">
      <c r="A3204" s="307" t="s">
        <v>22448</v>
      </c>
      <c r="B3204" s="307"/>
      <c r="C3204" s="307"/>
      <c r="D3204" s="307" t="s">
        <v>22449</v>
      </c>
      <c r="E3204" s="307"/>
      <c r="F3204" s="307"/>
      <c r="G3204" s="91" t="s">
        <v>22449</v>
      </c>
      <c r="H3204" s="91" t="s">
        <v>22450</v>
      </c>
      <c r="I3204" s="91" t="s">
        <v>22451</v>
      </c>
      <c r="J3204" s="91" t="s">
        <v>22452</v>
      </c>
      <c r="K3204" s="91" t="s">
        <v>22453</v>
      </c>
      <c r="L3204" s="91" t="s">
        <v>2843</v>
      </c>
    </row>
    <row r="3205" spans="1:12" ht="12" customHeight="1" x14ac:dyDescent="0.3">
      <c r="A3205" s="307" t="s">
        <v>22454</v>
      </c>
      <c r="B3205" s="307"/>
      <c r="C3205" s="307"/>
      <c r="D3205" s="307" t="s">
        <v>22455</v>
      </c>
      <c r="E3205" s="307"/>
      <c r="F3205" s="307"/>
      <c r="G3205" s="91" t="s">
        <v>22455</v>
      </c>
      <c r="H3205" s="91" t="s">
        <v>22456</v>
      </c>
      <c r="I3205" s="91" t="s">
        <v>22457</v>
      </c>
      <c r="J3205" s="91" t="s">
        <v>22458</v>
      </c>
      <c r="K3205" s="91" t="s">
        <v>22459</v>
      </c>
      <c r="L3205" s="91" t="s">
        <v>22460</v>
      </c>
    </row>
    <row r="3206" spans="1:12" ht="12" customHeight="1" x14ac:dyDescent="0.3">
      <c r="A3206" s="307" t="s">
        <v>22461</v>
      </c>
      <c r="B3206" s="307"/>
      <c r="C3206" s="307"/>
      <c r="D3206" s="307" t="s">
        <v>22462</v>
      </c>
      <c r="E3206" s="307"/>
      <c r="F3206" s="307"/>
      <c r="G3206" s="91" t="s">
        <v>22462</v>
      </c>
      <c r="H3206" s="91" t="s">
        <v>22463</v>
      </c>
      <c r="I3206" s="91" t="s">
        <v>22464</v>
      </c>
      <c r="J3206" s="91" t="s">
        <v>3727</v>
      </c>
      <c r="K3206" s="91" t="s">
        <v>22465</v>
      </c>
      <c r="L3206" s="91" t="s">
        <v>22466</v>
      </c>
    </row>
    <row r="3207" spans="1:12" ht="12" customHeight="1" x14ac:dyDescent="0.3">
      <c r="A3207" s="307" t="s">
        <v>22467</v>
      </c>
      <c r="B3207" s="307"/>
      <c r="C3207" s="307"/>
      <c r="D3207" s="307" t="s">
        <v>22468</v>
      </c>
      <c r="E3207" s="307"/>
      <c r="F3207" s="307"/>
      <c r="G3207" s="91" t="s">
        <v>22468</v>
      </c>
      <c r="H3207" s="91" t="s">
        <v>22469</v>
      </c>
      <c r="I3207" s="91" t="s">
        <v>22470</v>
      </c>
      <c r="J3207" s="91" t="s">
        <v>22471</v>
      </c>
      <c r="K3207" s="91" t="s">
        <v>11414</v>
      </c>
      <c r="L3207" s="91" t="s">
        <v>22472</v>
      </c>
    </row>
    <row r="3208" spans="1:12" ht="12" customHeight="1" x14ac:dyDescent="0.3">
      <c r="A3208" s="307" t="s">
        <v>22473</v>
      </c>
      <c r="B3208" s="307"/>
      <c r="C3208" s="307"/>
      <c r="D3208" s="307" t="s">
        <v>22474</v>
      </c>
      <c r="E3208" s="307"/>
      <c r="F3208" s="307"/>
      <c r="G3208" s="91" t="s">
        <v>22474</v>
      </c>
      <c r="H3208" s="91" t="s">
        <v>22475</v>
      </c>
      <c r="I3208" s="91" t="s">
        <v>19359</v>
      </c>
      <c r="J3208" s="91" t="s">
        <v>22476</v>
      </c>
      <c r="K3208" s="91" t="s">
        <v>22477</v>
      </c>
      <c r="L3208" s="91" t="s">
        <v>19066</v>
      </c>
    </row>
    <row r="3209" spans="1:12" ht="12" customHeight="1" x14ac:dyDescent="0.3">
      <c r="A3209" s="307" t="s">
        <v>22478</v>
      </c>
      <c r="B3209" s="307"/>
      <c r="C3209" s="307"/>
      <c r="D3209" s="307" t="s">
        <v>22479</v>
      </c>
      <c r="E3209" s="307"/>
      <c r="F3209" s="307"/>
      <c r="G3209" s="91" t="s">
        <v>22480</v>
      </c>
      <c r="H3209" s="91" t="s">
        <v>22481</v>
      </c>
      <c r="I3209" s="91" t="s">
        <v>22482</v>
      </c>
      <c r="J3209" s="91" t="s">
        <v>22483</v>
      </c>
      <c r="K3209" s="91" t="s">
        <v>22484</v>
      </c>
      <c r="L3209" s="91" t="s">
        <v>22485</v>
      </c>
    </row>
    <row r="3210" spans="1:12" ht="12" customHeight="1" x14ac:dyDescent="0.3">
      <c r="A3210" s="307" t="s">
        <v>22486</v>
      </c>
      <c r="B3210" s="307"/>
      <c r="C3210" s="307"/>
      <c r="D3210" s="307" t="s">
        <v>14200</v>
      </c>
      <c r="E3210" s="307"/>
      <c r="F3210" s="307"/>
      <c r="G3210" s="91" t="s">
        <v>14200</v>
      </c>
      <c r="H3210" s="91" t="s">
        <v>16449</v>
      </c>
      <c r="I3210" s="91" t="s">
        <v>22487</v>
      </c>
      <c r="J3210" s="91" t="s">
        <v>6960</v>
      </c>
      <c r="K3210" s="91" t="s">
        <v>22488</v>
      </c>
      <c r="L3210" s="91" t="s">
        <v>22489</v>
      </c>
    </row>
    <row r="3211" spans="1:12" ht="12" customHeight="1" x14ac:dyDescent="0.3">
      <c r="A3211" s="307" t="s">
        <v>22490</v>
      </c>
      <c r="B3211" s="307"/>
      <c r="C3211" s="307"/>
      <c r="D3211" s="307" t="s">
        <v>22491</v>
      </c>
      <c r="E3211" s="307"/>
      <c r="F3211" s="307"/>
      <c r="G3211" s="91" t="s">
        <v>22491</v>
      </c>
      <c r="H3211" s="91" t="s">
        <v>22492</v>
      </c>
      <c r="I3211" s="91" t="s">
        <v>22493</v>
      </c>
      <c r="J3211" s="91" t="s">
        <v>22494</v>
      </c>
      <c r="K3211" s="91" t="s">
        <v>4253</v>
      </c>
      <c r="L3211" s="91" t="s">
        <v>22495</v>
      </c>
    </row>
    <row r="3212" spans="1:12" ht="12" customHeight="1" x14ac:dyDescent="0.3">
      <c r="A3212" s="307" t="s">
        <v>22496</v>
      </c>
      <c r="B3212" s="307"/>
      <c r="C3212" s="307"/>
      <c r="D3212" s="307" t="s">
        <v>22497</v>
      </c>
      <c r="E3212" s="307"/>
      <c r="F3212" s="307"/>
      <c r="G3212" s="91" t="s">
        <v>22498</v>
      </c>
      <c r="H3212" s="91" t="s">
        <v>22499</v>
      </c>
      <c r="I3212" s="91" t="s">
        <v>22500</v>
      </c>
      <c r="J3212" s="91" t="s">
        <v>7897</v>
      </c>
      <c r="K3212" s="91" t="s">
        <v>22501</v>
      </c>
      <c r="L3212" s="91" t="s">
        <v>22502</v>
      </c>
    </row>
    <row r="3213" spans="1:12" ht="12" customHeight="1" x14ac:dyDescent="0.3">
      <c r="A3213" s="307" t="s">
        <v>22503</v>
      </c>
      <c r="B3213" s="307"/>
      <c r="C3213" s="307"/>
      <c r="D3213" s="307" t="s">
        <v>22504</v>
      </c>
      <c r="E3213" s="307"/>
      <c r="F3213" s="307"/>
      <c r="G3213" s="91" t="s">
        <v>22505</v>
      </c>
      <c r="H3213" s="91" t="s">
        <v>22506</v>
      </c>
      <c r="I3213" s="91" t="s">
        <v>22507</v>
      </c>
      <c r="J3213" s="91" t="s">
        <v>22508</v>
      </c>
      <c r="K3213" s="91" t="s">
        <v>22509</v>
      </c>
      <c r="L3213" s="91" t="s">
        <v>22510</v>
      </c>
    </row>
    <row r="3214" spans="1:12" ht="12" customHeight="1" x14ac:dyDescent="0.3">
      <c r="A3214" s="307" t="s">
        <v>22511</v>
      </c>
      <c r="B3214" s="307"/>
      <c r="C3214" s="307"/>
      <c r="D3214" s="307" t="s">
        <v>7393</v>
      </c>
      <c r="E3214" s="307"/>
      <c r="F3214" s="307"/>
      <c r="G3214" s="91" t="s">
        <v>22512</v>
      </c>
      <c r="H3214" s="91" t="s">
        <v>22513</v>
      </c>
      <c r="I3214" s="91" t="s">
        <v>22514</v>
      </c>
      <c r="J3214" s="91" t="s">
        <v>22515</v>
      </c>
      <c r="K3214" s="91" t="s">
        <v>22516</v>
      </c>
      <c r="L3214" s="91" t="s">
        <v>22517</v>
      </c>
    </row>
    <row r="3215" spans="1:12" ht="12" customHeight="1" x14ac:dyDescent="0.3">
      <c r="A3215" s="307" t="s">
        <v>22518</v>
      </c>
      <c r="B3215" s="307"/>
      <c r="C3215" s="307"/>
      <c r="D3215" s="307" t="s">
        <v>22519</v>
      </c>
      <c r="E3215" s="307"/>
      <c r="F3215" s="307"/>
      <c r="G3215" s="91" t="s">
        <v>22519</v>
      </c>
      <c r="H3215" s="91" t="s">
        <v>22520</v>
      </c>
      <c r="I3215" s="91" t="s">
        <v>9131</v>
      </c>
      <c r="J3215" s="91" t="s">
        <v>22521</v>
      </c>
      <c r="K3215" s="91" t="s">
        <v>11854</v>
      </c>
      <c r="L3215" s="91" t="s">
        <v>18252</v>
      </c>
    </row>
    <row r="3216" spans="1:12" ht="12" customHeight="1" x14ac:dyDescent="0.3">
      <c r="A3216" s="307" t="s">
        <v>22522</v>
      </c>
      <c r="B3216" s="307"/>
      <c r="C3216" s="307"/>
      <c r="D3216" s="307" t="s">
        <v>22523</v>
      </c>
      <c r="E3216" s="307"/>
      <c r="F3216" s="307"/>
      <c r="G3216" s="91" t="s">
        <v>22523</v>
      </c>
      <c r="H3216" s="91" t="s">
        <v>9953</v>
      </c>
      <c r="I3216" s="91" t="s">
        <v>22524</v>
      </c>
      <c r="J3216" s="91" t="s">
        <v>22525</v>
      </c>
      <c r="K3216" s="91" t="s">
        <v>22526</v>
      </c>
      <c r="L3216" s="91" t="s">
        <v>22527</v>
      </c>
    </row>
    <row r="3217" spans="1:12" ht="12" customHeight="1" x14ac:dyDescent="0.3">
      <c r="A3217" s="307" t="s">
        <v>22528</v>
      </c>
      <c r="B3217" s="307"/>
      <c r="C3217" s="307"/>
      <c r="D3217" s="307" t="s">
        <v>22529</v>
      </c>
      <c r="E3217" s="307"/>
      <c r="F3217" s="307"/>
      <c r="G3217" s="91" t="s">
        <v>22530</v>
      </c>
      <c r="H3217" s="91" t="s">
        <v>22531</v>
      </c>
      <c r="I3217" s="91" t="s">
        <v>22532</v>
      </c>
      <c r="J3217" s="91" t="s">
        <v>22533</v>
      </c>
      <c r="K3217" s="91" t="s">
        <v>22534</v>
      </c>
      <c r="L3217" s="91" t="s">
        <v>22535</v>
      </c>
    </row>
    <row r="3218" spans="1:12" ht="12" customHeight="1" x14ac:dyDescent="0.3">
      <c r="A3218" s="307" t="s">
        <v>22536</v>
      </c>
      <c r="B3218" s="307"/>
      <c r="C3218" s="307"/>
      <c r="D3218" s="307" t="s">
        <v>22537</v>
      </c>
      <c r="E3218" s="307"/>
      <c r="F3218" s="307"/>
      <c r="G3218" s="91" t="s">
        <v>22538</v>
      </c>
      <c r="H3218" s="91" t="s">
        <v>22539</v>
      </c>
      <c r="I3218" s="91" t="s">
        <v>22540</v>
      </c>
      <c r="J3218" s="91" t="s">
        <v>22541</v>
      </c>
      <c r="K3218" s="91" t="s">
        <v>22542</v>
      </c>
      <c r="L3218" s="91" t="s">
        <v>22543</v>
      </c>
    </row>
    <row r="3219" spans="1:12" ht="12" customHeight="1" x14ac:dyDescent="0.3">
      <c r="A3219" s="307" t="s">
        <v>22544</v>
      </c>
      <c r="B3219" s="307"/>
      <c r="C3219" s="307"/>
      <c r="D3219" s="307" t="s">
        <v>22545</v>
      </c>
      <c r="E3219" s="307"/>
      <c r="F3219" s="307"/>
      <c r="G3219" s="91" t="s">
        <v>22545</v>
      </c>
      <c r="H3219" s="91" t="s">
        <v>22546</v>
      </c>
      <c r="I3219" s="91" t="s">
        <v>22547</v>
      </c>
      <c r="J3219" s="91" t="s">
        <v>22548</v>
      </c>
      <c r="K3219" s="91" t="s">
        <v>22549</v>
      </c>
      <c r="L3219" s="91" t="s">
        <v>22550</v>
      </c>
    </row>
    <row r="3220" spans="1:12" ht="12" customHeight="1" x14ac:dyDescent="0.3">
      <c r="A3220" s="307" t="s">
        <v>22551</v>
      </c>
      <c r="B3220" s="307"/>
      <c r="C3220" s="307"/>
      <c r="D3220" s="307" t="s">
        <v>22552</v>
      </c>
      <c r="E3220" s="307"/>
      <c r="F3220" s="307"/>
      <c r="G3220" s="91" t="s">
        <v>22552</v>
      </c>
      <c r="H3220" s="91" t="s">
        <v>22553</v>
      </c>
      <c r="I3220" s="91" t="s">
        <v>22554</v>
      </c>
      <c r="J3220" s="91" t="s">
        <v>15411</v>
      </c>
      <c r="K3220" s="91" t="s">
        <v>22555</v>
      </c>
      <c r="L3220" s="91" t="s">
        <v>22556</v>
      </c>
    </row>
    <row r="3221" spans="1:12" ht="12" customHeight="1" x14ac:dyDescent="0.3">
      <c r="A3221" s="307" t="s">
        <v>22557</v>
      </c>
      <c r="B3221" s="307"/>
      <c r="C3221" s="307"/>
      <c r="D3221" s="307" t="s">
        <v>22558</v>
      </c>
      <c r="E3221" s="307"/>
      <c r="F3221" s="307"/>
      <c r="G3221" s="91" t="s">
        <v>22558</v>
      </c>
      <c r="H3221" s="91" t="s">
        <v>22558</v>
      </c>
      <c r="I3221" s="91" t="s">
        <v>22559</v>
      </c>
      <c r="J3221" s="91" t="s">
        <v>22560</v>
      </c>
      <c r="K3221" s="91" t="s">
        <v>22561</v>
      </c>
      <c r="L3221" s="91" t="s">
        <v>22562</v>
      </c>
    </row>
    <row r="3222" spans="1:12" ht="12" customHeight="1" x14ac:dyDescent="0.3">
      <c r="A3222" s="307" t="s">
        <v>22563</v>
      </c>
      <c r="B3222" s="307"/>
      <c r="C3222" s="307"/>
      <c r="D3222" s="307" t="s">
        <v>14572</v>
      </c>
      <c r="E3222" s="307"/>
      <c r="F3222" s="307"/>
      <c r="G3222" s="91" t="s">
        <v>14572</v>
      </c>
      <c r="H3222" s="91" t="s">
        <v>22564</v>
      </c>
      <c r="I3222" s="91" t="s">
        <v>22565</v>
      </c>
      <c r="J3222" s="91" t="s">
        <v>22566</v>
      </c>
      <c r="K3222" s="91" t="s">
        <v>3294</v>
      </c>
      <c r="L3222" s="91" t="s">
        <v>20305</v>
      </c>
    </row>
    <row r="3223" spans="1:12" ht="12" customHeight="1" x14ac:dyDescent="0.3">
      <c r="A3223" s="307" t="s">
        <v>22567</v>
      </c>
      <c r="B3223" s="307"/>
      <c r="C3223" s="307"/>
      <c r="D3223" s="307" t="s">
        <v>7102</v>
      </c>
      <c r="E3223" s="307"/>
      <c r="F3223" s="307"/>
      <c r="G3223" s="91" t="s">
        <v>7102</v>
      </c>
      <c r="H3223" s="91" t="s">
        <v>22568</v>
      </c>
      <c r="I3223" s="91" t="s">
        <v>5251</v>
      </c>
      <c r="J3223" s="91" t="s">
        <v>22569</v>
      </c>
      <c r="K3223" s="91" t="s">
        <v>12775</v>
      </c>
      <c r="L3223" s="91" t="s">
        <v>22570</v>
      </c>
    </row>
    <row r="3224" spans="1:12" ht="12" customHeight="1" x14ac:dyDescent="0.3">
      <c r="A3224" s="307" t="s">
        <v>22571</v>
      </c>
      <c r="B3224" s="307"/>
      <c r="C3224" s="307"/>
      <c r="D3224" s="307" t="s">
        <v>1412</v>
      </c>
      <c r="E3224" s="307"/>
      <c r="F3224" s="307"/>
      <c r="G3224" s="91" t="s">
        <v>1412</v>
      </c>
      <c r="H3224" s="91" t="s">
        <v>22572</v>
      </c>
      <c r="I3224" s="91" t="s">
        <v>22573</v>
      </c>
      <c r="J3224" s="91" t="s">
        <v>22574</v>
      </c>
      <c r="K3224" s="91" t="s">
        <v>17197</v>
      </c>
      <c r="L3224" s="91" t="s">
        <v>22575</v>
      </c>
    </row>
    <row r="3225" spans="1:12" ht="12" customHeight="1" x14ac:dyDescent="0.3">
      <c r="A3225" s="307" t="s">
        <v>22576</v>
      </c>
      <c r="B3225" s="307"/>
      <c r="C3225" s="307"/>
      <c r="D3225" s="307" t="s">
        <v>22577</v>
      </c>
      <c r="E3225" s="307"/>
      <c r="F3225" s="307"/>
      <c r="G3225" s="91" t="s">
        <v>22577</v>
      </c>
      <c r="H3225" s="91" t="s">
        <v>22578</v>
      </c>
      <c r="I3225" s="91" t="s">
        <v>22579</v>
      </c>
      <c r="J3225" s="91" t="s">
        <v>22580</v>
      </c>
      <c r="K3225" s="91" t="s">
        <v>22581</v>
      </c>
      <c r="L3225" s="91" t="s">
        <v>22582</v>
      </c>
    </row>
    <row r="3226" spans="1:12" ht="12" customHeight="1" x14ac:dyDescent="0.3">
      <c r="A3226" s="307" t="s">
        <v>22583</v>
      </c>
      <c r="B3226" s="307"/>
      <c r="C3226" s="307"/>
      <c r="D3226" s="307" t="s">
        <v>22584</v>
      </c>
      <c r="E3226" s="307"/>
      <c r="F3226" s="307"/>
      <c r="G3226" s="91" t="s">
        <v>22584</v>
      </c>
      <c r="H3226" s="91" t="s">
        <v>22585</v>
      </c>
      <c r="I3226" s="91" t="s">
        <v>22586</v>
      </c>
      <c r="J3226" s="91" t="s">
        <v>22587</v>
      </c>
      <c r="K3226" s="91" t="s">
        <v>22588</v>
      </c>
      <c r="L3226" s="91" t="s">
        <v>22589</v>
      </c>
    </row>
    <row r="3227" spans="1:12" ht="12" customHeight="1" x14ac:dyDescent="0.3">
      <c r="A3227" s="87"/>
      <c r="B3227" s="87"/>
      <c r="C3227" s="87"/>
      <c r="D3227" s="87"/>
      <c r="E3227" s="87"/>
      <c r="F3227" s="87"/>
      <c r="G3227" s="87"/>
      <c r="H3227" s="87"/>
      <c r="I3227" s="87"/>
      <c r="J3227" s="87"/>
      <c r="K3227" s="87"/>
      <c r="L3227" s="87"/>
    </row>
    <row r="3228" spans="1:12" ht="12" customHeight="1" x14ac:dyDescent="0.3">
      <c r="A3228" s="87" t="s">
        <v>22590</v>
      </c>
      <c r="B3228" s="310" t="s">
        <v>27804</v>
      </c>
      <c r="C3228" s="310"/>
      <c r="D3228" s="310"/>
      <c r="E3228" s="310"/>
      <c r="F3228" s="87"/>
      <c r="G3228" s="87"/>
      <c r="H3228" s="87"/>
      <c r="I3228" s="87"/>
      <c r="J3228" s="87"/>
      <c r="K3228" s="87"/>
      <c r="L3228" s="87"/>
    </row>
    <row r="3229" spans="1:12" ht="89.25" customHeight="1" x14ac:dyDescent="0.3">
      <c r="A3229" s="87"/>
      <c r="B3229" s="310"/>
      <c r="C3229" s="310"/>
      <c r="D3229" s="310"/>
      <c r="E3229" s="310"/>
      <c r="F3229" s="87"/>
      <c r="G3229" s="87"/>
      <c r="H3229" s="87"/>
      <c r="I3229" s="87"/>
      <c r="J3229" s="87"/>
      <c r="K3229" s="87"/>
      <c r="L3229" s="87"/>
    </row>
    <row r="3230" spans="1:12" ht="12" customHeight="1" x14ac:dyDescent="0.3">
      <c r="A3230" s="87" t="s">
        <v>22590</v>
      </c>
      <c r="B3230" s="310" t="s">
        <v>27805</v>
      </c>
      <c r="C3230" s="310"/>
      <c r="D3230" s="310"/>
      <c r="E3230" s="310"/>
      <c r="F3230" s="87"/>
      <c r="G3230" s="87"/>
      <c r="H3230" s="87"/>
      <c r="I3230" s="87"/>
      <c r="J3230" s="87"/>
      <c r="K3230" s="87"/>
      <c r="L3230" s="87"/>
    </row>
    <row r="3231" spans="1:12" ht="267" customHeight="1" x14ac:dyDescent="0.3">
      <c r="A3231" s="87"/>
      <c r="B3231" s="310"/>
      <c r="C3231" s="310"/>
      <c r="D3231" s="310"/>
      <c r="E3231" s="310"/>
      <c r="F3231" s="87"/>
      <c r="G3231" s="87"/>
      <c r="H3231" s="87"/>
      <c r="I3231" s="87"/>
      <c r="J3231" s="87"/>
      <c r="K3231" s="87"/>
      <c r="L3231" s="87"/>
    </row>
    <row r="3232" spans="1:12" ht="12" customHeight="1" x14ac:dyDescent="0.3">
      <c r="A3232" s="87" t="s">
        <v>22590</v>
      </c>
      <c r="B3232" s="310" t="s">
        <v>27806</v>
      </c>
      <c r="C3232" s="310"/>
      <c r="D3232" s="310"/>
      <c r="E3232" s="310"/>
      <c r="F3232" s="87"/>
      <c r="G3232" s="87"/>
      <c r="H3232" s="87"/>
      <c r="I3232" s="87"/>
      <c r="J3232" s="87"/>
      <c r="K3232" s="87"/>
      <c r="L3232" s="87"/>
    </row>
    <row r="3233" spans="1:12" ht="169.5" customHeight="1" x14ac:dyDescent="0.3">
      <c r="A3233" s="87"/>
      <c r="B3233" s="310"/>
      <c r="C3233" s="310"/>
      <c r="D3233" s="310"/>
      <c r="E3233" s="310"/>
      <c r="F3233" s="87"/>
      <c r="G3233" s="87"/>
      <c r="H3233" s="87"/>
      <c r="I3233" s="87"/>
      <c r="J3233" s="87"/>
      <c r="K3233" s="87"/>
      <c r="L3233" s="87"/>
    </row>
  </sheetData>
  <mergeCells count="6449">
    <mergeCell ref="A3226:C3226"/>
    <mergeCell ref="D3226:F3226"/>
    <mergeCell ref="B3228:E3229"/>
    <mergeCell ref="B3230:E3231"/>
    <mergeCell ref="B3232:E3233"/>
    <mergeCell ref="A3223:C3223"/>
    <mergeCell ref="D3223:F3223"/>
    <mergeCell ref="A3224:C3224"/>
    <mergeCell ref="D3224:F3224"/>
    <mergeCell ref="A3225:C3225"/>
    <mergeCell ref="D3225:F3225"/>
    <mergeCell ref="A3220:C3220"/>
    <mergeCell ref="D3220:F3220"/>
    <mergeCell ref="A3221:C3221"/>
    <mergeCell ref="D3221:F3221"/>
    <mergeCell ref="A3222:C3222"/>
    <mergeCell ref="D3222:F3222"/>
    <mergeCell ref="A3217:C3217"/>
    <mergeCell ref="D3217:F3217"/>
    <mergeCell ref="A3218:C3218"/>
    <mergeCell ref="D3218:F3218"/>
    <mergeCell ref="A3219:C3219"/>
    <mergeCell ref="D3219:F3219"/>
    <mergeCell ref="A3214:C3214"/>
    <mergeCell ref="D3214:F3214"/>
    <mergeCell ref="A3215:C3215"/>
    <mergeCell ref="D3215:F3215"/>
    <mergeCell ref="A3216:C3216"/>
    <mergeCell ref="D3216:F3216"/>
    <mergeCell ref="A3211:C3211"/>
    <mergeCell ref="D3211:F3211"/>
    <mergeCell ref="A3212:C3212"/>
    <mergeCell ref="D3212:F3212"/>
    <mergeCell ref="A3213:C3213"/>
    <mergeCell ref="D3213:F3213"/>
    <mergeCell ref="A3208:C3208"/>
    <mergeCell ref="D3208:F3208"/>
    <mergeCell ref="A3209:C3209"/>
    <mergeCell ref="D3209:F3209"/>
    <mergeCell ref="A3210:C3210"/>
    <mergeCell ref="D3210:F3210"/>
    <mergeCell ref="A3205:C3205"/>
    <mergeCell ref="D3205:F3205"/>
    <mergeCell ref="A3206:C3206"/>
    <mergeCell ref="D3206:F3206"/>
    <mergeCell ref="A3207:C3207"/>
    <mergeCell ref="D3207:F3207"/>
    <mergeCell ref="A3202:C3202"/>
    <mergeCell ref="D3202:F3202"/>
    <mergeCell ref="A3203:C3203"/>
    <mergeCell ref="D3203:F3203"/>
    <mergeCell ref="A3204:C3204"/>
    <mergeCell ref="D3204:F3204"/>
    <mergeCell ref="A3199:C3199"/>
    <mergeCell ref="D3199:F3199"/>
    <mergeCell ref="A3200:C3200"/>
    <mergeCell ref="D3200:F3200"/>
    <mergeCell ref="A3201:C3201"/>
    <mergeCell ref="D3201:F3201"/>
    <mergeCell ref="A3196:C3196"/>
    <mergeCell ref="D3196:F3196"/>
    <mergeCell ref="A3197:C3197"/>
    <mergeCell ref="D3197:F3197"/>
    <mergeCell ref="A3198:C3198"/>
    <mergeCell ref="D3198:F3198"/>
    <mergeCell ref="A3193:C3193"/>
    <mergeCell ref="D3193:F3193"/>
    <mergeCell ref="A3194:C3194"/>
    <mergeCell ref="D3194:F3194"/>
    <mergeCell ref="A3195:C3195"/>
    <mergeCell ref="D3195:F3195"/>
    <mergeCell ref="A3190:C3190"/>
    <mergeCell ref="D3190:F3190"/>
    <mergeCell ref="A3191:C3191"/>
    <mergeCell ref="D3191:F3191"/>
    <mergeCell ref="A3192:C3192"/>
    <mergeCell ref="D3192:F3192"/>
    <mergeCell ref="A3187:C3187"/>
    <mergeCell ref="D3187:F3187"/>
    <mergeCell ref="A3188:C3188"/>
    <mergeCell ref="D3188:F3188"/>
    <mergeCell ref="A3189:C3189"/>
    <mergeCell ref="D3189:F3189"/>
    <mergeCell ref="A3184:C3184"/>
    <mergeCell ref="D3184:F3184"/>
    <mergeCell ref="A3185:C3185"/>
    <mergeCell ref="D3185:F3185"/>
    <mergeCell ref="A3186:C3186"/>
    <mergeCell ref="D3186:F3186"/>
    <mergeCell ref="A3181:C3181"/>
    <mergeCell ref="D3181:F3181"/>
    <mergeCell ref="A3182:C3182"/>
    <mergeCell ref="D3182:F3182"/>
    <mergeCell ref="A3183:C3183"/>
    <mergeCell ref="D3183:F3183"/>
    <mergeCell ref="A3178:C3178"/>
    <mergeCell ref="D3178:F3178"/>
    <mergeCell ref="A3179:C3179"/>
    <mergeCell ref="D3179:F3179"/>
    <mergeCell ref="A3180:C3180"/>
    <mergeCell ref="D3180:F3180"/>
    <mergeCell ref="A3175:C3175"/>
    <mergeCell ref="D3175:F3175"/>
    <mergeCell ref="A3176:C3176"/>
    <mergeCell ref="D3176:F3176"/>
    <mergeCell ref="A3177:C3177"/>
    <mergeCell ref="D3177:F3177"/>
    <mergeCell ref="A3172:C3172"/>
    <mergeCell ref="D3172:F3172"/>
    <mergeCell ref="A3173:C3173"/>
    <mergeCell ref="D3173:F3173"/>
    <mergeCell ref="A3174:C3174"/>
    <mergeCell ref="D3174:F3174"/>
    <mergeCell ref="A3169:C3169"/>
    <mergeCell ref="D3169:F3169"/>
    <mergeCell ref="A3170:C3170"/>
    <mergeCell ref="D3170:F3170"/>
    <mergeCell ref="A3171:C3171"/>
    <mergeCell ref="D3171:F3171"/>
    <mergeCell ref="A3166:C3166"/>
    <mergeCell ref="D3166:F3166"/>
    <mergeCell ref="A3167:C3167"/>
    <mergeCell ref="D3167:F3167"/>
    <mergeCell ref="A3168:C3168"/>
    <mergeCell ref="D3168:F3168"/>
    <mergeCell ref="A3163:C3163"/>
    <mergeCell ref="D3163:F3163"/>
    <mergeCell ref="A3164:C3164"/>
    <mergeCell ref="D3164:F3164"/>
    <mergeCell ref="A3165:C3165"/>
    <mergeCell ref="D3165:F3165"/>
    <mergeCell ref="A3160:C3160"/>
    <mergeCell ref="D3160:F3160"/>
    <mergeCell ref="A3161:C3161"/>
    <mergeCell ref="D3161:F3161"/>
    <mergeCell ref="A3162:C3162"/>
    <mergeCell ref="D3162:F3162"/>
    <mergeCell ref="A3157:C3157"/>
    <mergeCell ref="D3157:F3157"/>
    <mergeCell ref="A3158:C3158"/>
    <mergeCell ref="D3158:F3158"/>
    <mergeCell ref="A3159:C3159"/>
    <mergeCell ref="D3159:F3159"/>
    <mergeCell ref="A3154:C3154"/>
    <mergeCell ref="D3154:F3154"/>
    <mergeCell ref="A3155:C3155"/>
    <mergeCell ref="D3155:F3155"/>
    <mergeCell ref="A3156:C3156"/>
    <mergeCell ref="D3156:F3156"/>
    <mergeCell ref="A3151:C3151"/>
    <mergeCell ref="D3151:F3151"/>
    <mergeCell ref="A3152:C3152"/>
    <mergeCell ref="D3152:F3152"/>
    <mergeCell ref="A3153:C3153"/>
    <mergeCell ref="D3153:F3153"/>
    <mergeCell ref="A3148:C3148"/>
    <mergeCell ref="D3148:F3148"/>
    <mergeCell ref="A3149:C3149"/>
    <mergeCell ref="D3149:F3149"/>
    <mergeCell ref="A3150:C3150"/>
    <mergeCell ref="D3150:F3150"/>
    <mergeCell ref="A3145:C3145"/>
    <mergeCell ref="D3145:F3145"/>
    <mergeCell ref="A3146:C3146"/>
    <mergeCell ref="D3146:F3146"/>
    <mergeCell ref="A3147:C3147"/>
    <mergeCell ref="D3147:F3147"/>
    <mergeCell ref="A3142:C3142"/>
    <mergeCell ref="D3142:F3142"/>
    <mergeCell ref="A3143:C3143"/>
    <mergeCell ref="D3143:F3143"/>
    <mergeCell ref="A3144:C3144"/>
    <mergeCell ref="D3144:F3144"/>
    <mergeCell ref="A3139:C3139"/>
    <mergeCell ref="D3139:F3139"/>
    <mergeCell ref="A3140:C3140"/>
    <mergeCell ref="D3140:F3140"/>
    <mergeCell ref="A3141:C3141"/>
    <mergeCell ref="D3141:F3141"/>
    <mergeCell ref="A3136:C3136"/>
    <mergeCell ref="D3136:F3136"/>
    <mergeCell ref="A3137:C3137"/>
    <mergeCell ref="D3137:F3137"/>
    <mergeCell ref="A3138:C3138"/>
    <mergeCell ref="D3138:F3138"/>
    <mergeCell ref="A3133:C3133"/>
    <mergeCell ref="D3133:F3133"/>
    <mergeCell ref="A3134:C3134"/>
    <mergeCell ref="D3134:F3134"/>
    <mergeCell ref="A3135:C3135"/>
    <mergeCell ref="D3135:F3135"/>
    <mergeCell ref="A3130:C3130"/>
    <mergeCell ref="D3130:F3130"/>
    <mergeCell ref="A3131:C3131"/>
    <mergeCell ref="D3131:F3131"/>
    <mergeCell ref="A3132:C3132"/>
    <mergeCell ref="D3132:F3132"/>
    <mergeCell ref="A3127:C3127"/>
    <mergeCell ref="D3127:F3127"/>
    <mergeCell ref="A3128:C3128"/>
    <mergeCell ref="D3128:F3128"/>
    <mergeCell ref="A3129:C3129"/>
    <mergeCell ref="D3129:F3129"/>
    <mergeCell ref="A3124:C3124"/>
    <mergeCell ref="D3124:F3124"/>
    <mergeCell ref="A3125:C3125"/>
    <mergeCell ref="D3125:F3125"/>
    <mergeCell ref="A3126:C3126"/>
    <mergeCell ref="D3126:F3126"/>
    <mergeCell ref="A3121:C3121"/>
    <mergeCell ref="D3121:F3121"/>
    <mergeCell ref="A3122:C3122"/>
    <mergeCell ref="D3122:F3122"/>
    <mergeCell ref="A3123:C3123"/>
    <mergeCell ref="D3123:F3123"/>
    <mergeCell ref="A3118:C3118"/>
    <mergeCell ref="D3118:F3118"/>
    <mergeCell ref="A3119:C3119"/>
    <mergeCell ref="D3119:F3119"/>
    <mergeCell ref="A3120:C3120"/>
    <mergeCell ref="D3120:F3120"/>
    <mergeCell ref="A3115:C3115"/>
    <mergeCell ref="D3115:F3115"/>
    <mergeCell ref="A3116:C3116"/>
    <mergeCell ref="D3116:F3116"/>
    <mergeCell ref="A3117:C3117"/>
    <mergeCell ref="D3117:F3117"/>
    <mergeCell ref="A3112:C3112"/>
    <mergeCell ref="D3112:F3112"/>
    <mergeCell ref="A3113:C3113"/>
    <mergeCell ref="D3113:F3113"/>
    <mergeCell ref="A3114:C3114"/>
    <mergeCell ref="D3114:F3114"/>
    <mergeCell ref="A3109:C3109"/>
    <mergeCell ref="D3109:F3109"/>
    <mergeCell ref="A3110:C3110"/>
    <mergeCell ref="D3110:F3110"/>
    <mergeCell ref="A3111:C3111"/>
    <mergeCell ref="D3111:F3111"/>
    <mergeCell ref="A3106:C3106"/>
    <mergeCell ref="D3106:F3106"/>
    <mergeCell ref="A3107:C3107"/>
    <mergeCell ref="D3107:F3107"/>
    <mergeCell ref="A3108:C3108"/>
    <mergeCell ref="D3108:F3108"/>
    <mergeCell ref="A3103:C3103"/>
    <mergeCell ref="D3103:F3103"/>
    <mergeCell ref="A3104:C3104"/>
    <mergeCell ref="D3104:F3104"/>
    <mergeCell ref="A3105:C3105"/>
    <mergeCell ref="D3105:F3105"/>
    <mergeCell ref="A3100:C3100"/>
    <mergeCell ref="D3100:F3100"/>
    <mergeCell ref="A3101:C3101"/>
    <mergeCell ref="D3101:F3101"/>
    <mergeCell ref="A3102:C3102"/>
    <mergeCell ref="D3102:F3102"/>
    <mergeCell ref="A3097:C3097"/>
    <mergeCell ref="D3097:F3097"/>
    <mergeCell ref="A3098:C3098"/>
    <mergeCell ref="D3098:F3098"/>
    <mergeCell ref="A3099:C3099"/>
    <mergeCell ref="D3099:F3099"/>
    <mergeCell ref="A3094:C3094"/>
    <mergeCell ref="D3094:F3094"/>
    <mergeCell ref="A3095:C3095"/>
    <mergeCell ref="D3095:F3095"/>
    <mergeCell ref="A3096:C3096"/>
    <mergeCell ref="D3096:F3096"/>
    <mergeCell ref="A3091:C3091"/>
    <mergeCell ref="D3091:F3091"/>
    <mergeCell ref="A3092:C3092"/>
    <mergeCell ref="D3092:F3092"/>
    <mergeCell ref="A3093:C3093"/>
    <mergeCell ref="D3093:F3093"/>
    <mergeCell ref="A3088:C3088"/>
    <mergeCell ref="D3088:F3088"/>
    <mergeCell ref="A3089:C3089"/>
    <mergeCell ref="D3089:F3089"/>
    <mergeCell ref="A3090:C3090"/>
    <mergeCell ref="D3090:F3090"/>
    <mergeCell ref="A3085:C3085"/>
    <mergeCell ref="D3085:F3085"/>
    <mergeCell ref="A3086:C3086"/>
    <mergeCell ref="D3086:F3086"/>
    <mergeCell ref="A3087:C3087"/>
    <mergeCell ref="D3087:F3087"/>
    <mergeCell ref="A3082:C3082"/>
    <mergeCell ref="D3082:F3082"/>
    <mergeCell ref="A3083:C3083"/>
    <mergeCell ref="D3083:F3083"/>
    <mergeCell ref="A3084:C3084"/>
    <mergeCell ref="D3084:F3084"/>
    <mergeCell ref="A3079:C3079"/>
    <mergeCell ref="D3079:F3079"/>
    <mergeCell ref="A3080:C3080"/>
    <mergeCell ref="D3080:F3080"/>
    <mergeCell ref="A3081:C3081"/>
    <mergeCell ref="D3081:F3081"/>
    <mergeCell ref="A3076:C3076"/>
    <mergeCell ref="D3076:F3076"/>
    <mergeCell ref="A3077:C3077"/>
    <mergeCell ref="D3077:F3077"/>
    <mergeCell ref="A3078:C3078"/>
    <mergeCell ref="D3078:F3078"/>
    <mergeCell ref="A3073:C3073"/>
    <mergeCell ref="D3073:F3073"/>
    <mergeCell ref="A3074:C3074"/>
    <mergeCell ref="D3074:F3074"/>
    <mergeCell ref="A3075:C3075"/>
    <mergeCell ref="D3075:F3075"/>
    <mergeCell ref="A3070:C3070"/>
    <mergeCell ref="D3070:F3070"/>
    <mergeCell ref="A3071:C3071"/>
    <mergeCell ref="D3071:F3071"/>
    <mergeCell ref="A3072:C3072"/>
    <mergeCell ref="D3072:F3072"/>
    <mergeCell ref="A3067:C3067"/>
    <mergeCell ref="D3067:F3067"/>
    <mergeCell ref="A3068:C3068"/>
    <mergeCell ref="D3068:F3068"/>
    <mergeCell ref="A3069:C3069"/>
    <mergeCell ref="D3069:F3069"/>
    <mergeCell ref="A3064:C3064"/>
    <mergeCell ref="D3064:F3064"/>
    <mergeCell ref="A3065:C3065"/>
    <mergeCell ref="D3065:F3065"/>
    <mergeCell ref="A3066:C3066"/>
    <mergeCell ref="D3066:F3066"/>
    <mergeCell ref="A3061:C3061"/>
    <mergeCell ref="D3061:F3061"/>
    <mergeCell ref="A3062:C3062"/>
    <mergeCell ref="D3062:F3062"/>
    <mergeCell ref="A3063:C3063"/>
    <mergeCell ref="D3063:F3063"/>
    <mergeCell ref="A3058:C3058"/>
    <mergeCell ref="D3058:F3058"/>
    <mergeCell ref="A3059:C3059"/>
    <mergeCell ref="D3059:F3059"/>
    <mergeCell ref="A3060:C3060"/>
    <mergeCell ref="D3060:F3060"/>
    <mergeCell ref="A3055:C3055"/>
    <mergeCell ref="D3055:F3055"/>
    <mergeCell ref="A3056:C3056"/>
    <mergeCell ref="D3056:F3056"/>
    <mergeCell ref="A3057:C3057"/>
    <mergeCell ref="D3057:F3057"/>
    <mergeCell ref="A3052:C3052"/>
    <mergeCell ref="D3052:F3052"/>
    <mergeCell ref="A3053:C3053"/>
    <mergeCell ref="D3053:F3053"/>
    <mergeCell ref="A3054:C3054"/>
    <mergeCell ref="D3054:F3054"/>
    <mergeCell ref="A3049:C3049"/>
    <mergeCell ref="D3049:F3049"/>
    <mergeCell ref="A3050:C3050"/>
    <mergeCell ref="D3050:F3050"/>
    <mergeCell ref="A3051:C3051"/>
    <mergeCell ref="D3051:F3051"/>
    <mergeCell ref="A3046:C3046"/>
    <mergeCell ref="D3046:F3046"/>
    <mergeCell ref="A3047:C3047"/>
    <mergeCell ref="D3047:F3047"/>
    <mergeCell ref="A3048:C3048"/>
    <mergeCell ref="D3048:F3048"/>
    <mergeCell ref="A3043:C3043"/>
    <mergeCell ref="D3043:F3043"/>
    <mergeCell ref="A3044:C3044"/>
    <mergeCell ref="D3044:F3044"/>
    <mergeCell ref="A3045:C3045"/>
    <mergeCell ref="D3045:F3045"/>
    <mergeCell ref="A3040:C3040"/>
    <mergeCell ref="D3040:F3040"/>
    <mergeCell ref="A3041:C3041"/>
    <mergeCell ref="D3041:F3041"/>
    <mergeCell ref="A3042:C3042"/>
    <mergeCell ref="D3042:F3042"/>
    <mergeCell ref="A3037:C3037"/>
    <mergeCell ref="D3037:F3037"/>
    <mergeCell ref="A3038:C3038"/>
    <mergeCell ref="D3038:F3038"/>
    <mergeCell ref="A3039:C3039"/>
    <mergeCell ref="D3039:F3039"/>
    <mergeCell ref="A3034:C3034"/>
    <mergeCell ref="D3034:F3034"/>
    <mergeCell ref="A3035:C3035"/>
    <mergeCell ref="D3035:F3035"/>
    <mergeCell ref="A3036:C3036"/>
    <mergeCell ref="D3036:F3036"/>
    <mergeCell ref="A3031:C3031"/>
    <mergeCell ref="D3031:F3031"/>
    <mergeCell ref="A3032:C3032"/>
    <mergeCell ref="D3032:F3032"/>
    <mergeCell ref="A3033:C3033"/>
    <mergeCell ref="D3033:F3033"/>
    <mergeCell ref="A3028:C3028"/>
    <mergeCell ref="D3028:F3028"/>
    <mergeCell ref="A3029:C3029"/>
    <mergeCell ref="D3029:F3029"/>
    <mergeCell ref="A3030:C3030"/>
    <mergeCell ref="D3030:F3030"/>
    <mergeCell ref="A3025:C3025"/>
    <mergeCell ref="D3025:F3025"/>
    <mergeCell ref="A3026:C3026"/>
    <mergeCell ref="D3026:F3026"/>
    <mergeCell ref="A3027:C3027"/>
    <mergeCell ref="D3027:F3027"/>
    <mergeCell ref="A3022:C3022"/>
    <mergeCell ref="D3022:F3022"/>
    <mergeCell ref="A3023:C3023"/>
    <mergeCell ref="D3023:F3023"/>
    <mergeCell ref="A3024:C3024"/>
    <mergeCell ref="D3024:F3024"/>
    <mergeCell ref="A3019:C3019"/>
    <mergeCell ref="D3019:F3019"/>
    <mergeCell ref="A3020:C3020"/>
    <mergeCell ref="D3020:F3020"/>
    <mergeCell ref="A3021:C3021"/>
    <mergeCell ref="D3021:F3021"/>
    <mergeCell ref="A3016:C3016"/>
    <mergeCell ref="D3016:F3016"/>
    <mergeCell ref="A3017:C3017"/>
    <mergeCell ref="D3017:F3017"/>
    <mergeCell ref="A3018:C3018"/>
    <mergeCell ref="D3018:F3018"/>
    <mergeCell ref="A3013:C3013"/>
    <mergeCell ref="D3013:F3013"/>
    <mergeCell ref="A3014:C3014"/>
    <mergeCell ref="D3014:F3014"/>
    <mergeCell ref="A3015:C3015"/>
    <mergeCell ref="D3015:F3015"/>
    <mergeCell ref="A3010:C3010"/>
    <mergeCell ref="D3010:F3010"/>
    <mergeCell ref="A3011:C3011"/>
    <mergeCell ref="D3011:F3011"/>
    <mergeCell ref="A3012:C3012"/>
    <mergeCell ref="D3012:F3012"/>
    <mergeCell ref="A3007:C3007"/>
    <mergeCell ref="D3007:F3007"/>
    <mergeCell ref="A3008:C3008"/>
    <mergeCell ref="D3008:F3008"/>
    <mergeCell ref="A3009:C3009"/>
    <mergeCell ref="D3009:F3009"/>
    <mergeCell ref="A3004:C3004"/>
    <mergeCell ref="D3004:F3004"/>
    <mergeCell ref="A3005:C3005"/>
    <mergeCell ref="D3005:F3005"/>
    <mergeCell ref="A3006:C3006"/>
    <mergeCell ref="D3006:F3006"/>
    <mergeCell ref="A3001:C3001"/>
    <mergeCell ref="D3001:F3001"/>
    <mergeCell ref="A3002:C3002"/>
    <mergeCell ref="D3002:F3002"/>
    <mergeCell ref="A3003:C3003"/>
    <mergeCell ref="D3003:F3003"/>
    <mergeCell ref="A2998:C2998"/>
    <mergeCell ref="D2998:F2998"/>
    <mergeCell ref="A2999:C2999"/>
    <mergeCell ref="D2999:F2999"/>
    <mergeCell ref="A3000:C3000"/>
    <mergeCell ref="D3000:F3000"/>
    <mergeCell ref="A2995:C2995"/>
    <mergeCell ref="D2995:F2995"/>
    <mergeCell ref="A2996:C2996"/>
    <mergeCell ref="D2996:F2996"/>
    <mergeCell ref="A2997:C2997"/>
    <mergeCell ref="D2997:F2997"/>
    <mergeCell ref="A2992:C2992"/>
    <mergeCell ref="D2992:F2992"/>
    <mergeCell ref="A2993:C2993"/>
    <mergeCell ref="D2993:F2993"/>
    <mergeCell ref="A2994:C2994"/>
    <mergeCell ref="D2994:F2994"/>
    <mergeCell ref="A2989:C2989"/>
    <mergeCell ref="D2989:F2989"/>
    <mergeCell ref="A2990:C2990"/>
    <mergeCell ref="D2990:F2990"/>
    <mergeCell ref="A2991:C2991"/>
    <mergeCell ref="D2991:F2991"/>
    <mergeCell ref="A2986:C2986"/>
    <mergeCell ref="D2986:F2986"/>
    <mergeCell ref="A2987:C2987"/>
    <mergeCell ref="D2987:F2987"/>
    <mergeCell ref="A2988:C2988"/>
    <mergeCell ref="D2988:F2988"/>
    <mergeCell ref="A2983:C2983"/>
    <mergeCell ref="D2983:F2983"/>
    <mergeCell ref="A2984:C2984"/>
    <mergeCell ref="D2984:F2984"/>
    <mergeCell ref="A2985:C2985"/>
    <mergeCell ref="D2985:F2985"/>
    <mergeCell ref="A2980:C2980"/>
    <mergeCell ref="D2980:F2980"/>
    <mergeCell ref="A2981:C2981"/>
    <mergeCell ref="D2981:F2981"/>
    <mergeCell ref="A2982:C2982"/>
    <mergeCell ref="D2982:F2982"/>
    <mergeCell ref="A2977:C2977"/>
    <mergeCell ref="D2977:F2977"/>
    <mergeCell ref="A2978:C2978"/>
    <mergeCell ref="D2978:F2978"/>
    <mergeCell ref="A2979:C2979"/>
    <mergeCell ref="D2979:F2979"/>
    <mergeCell ref="A2974:C2974"/>
    <mergeCell ref="D2974:F2974"/>
    <mergeCell ref="A2975:C2975"/>
    <mergeCell ref="D2975:F2975"/>
    <mergeCell ref="A2976:C2976"/>
    <mergeCell ref="D2976:F2976"/>
    <mergeCell ref="A2971:C2971"/>
    <mergeCell ref="D2971:F2971"/>
    <mergeCell ref="A2972:C2972"/>
    <mergeCell ref="D2972:F2972"/>
    <mergeCell ref="A2973:C2973"/>
    <mergeCell ref="D2973:F2973"/>
    <mergeCell ref="A2968:C2968"/>
    <mergeCell ref="D2968:F2968"/>
    <mergeCell ref="A2969:C2969"/>
    <mergeCell ref="D2969:F2969"/>
    <mergeCell ref="A2970:C2970"/>
    <mergeCell ref="D2970:F2970"/>
    <mergeCell ref="A2965:C2965"/>
    <mergeCell ref="D2965:F2965"/>
    <mergeCell ref="A2966:C2966"/>
    <mergeCell ref="D2966:F2966"/>
    <mergeCell ref="A2967:C2967"/>
    <mergeCell ref="D2967:F2967"/>
    <mergeCell ref="A2962:C2962"/>
    <mergeCell ref="D2962:F2962"/>
    <mergeCell ref="A2963:C2963"/>
    <mergeCell ref="D2963:F2963"/>
    <mergeCell ref="A2964:C2964"/>
    <mergeCell ref="D2964:F2964"/>
    <mergeCell ref="A2959:C2959"/>
    <mergeCell ref="D2959:F2959"/>
    <mergeCell ref="A2960:C2960"/>
    <mergeCell ref="D2960:F2960"/>
    <mergeCell ref="A2961:C2961"/>
    <mergeCell ref="D2961:F2961"/>
    <mergeCell ref="A2956:C2956"/>
    <mergeCell ref="D2956:F2956"/>
    <mergeCell ref="A2957:C2957"/>
    <mergeCell ref="D2957:F2957"/>
    <mergeCell ref="A2958:C2958"/>
    <mergeCell ref="D2958:F2958"/>
    <mergeCell ref="A2953:C2953"/>
    <mergeCell ref="D2953:F2953"/>
    <mergeCell ref="A2954:C2954"/>
    <mergeCell ref="D2954:F2954"/>
    <mergeCell ref="A2955:C2955"/>
    <mergeCell ref="D2955:F2955"/>
    <mergeCell ref="A2950:C2950"/>
    <mergeCell ref="D2950:F2950"/>
    <mergeCell ref="A2951:C2951"/>
    <mergeCell ref="D2951:F2951"/>
    <mergeCell ref="A2952:C2952"/>
    <mergeCell ref="D2952:F2952"/>
    <mergeCell ref="A2947:C2947"/>
    <mergeCell ref="D2947:F2947"/>
    <mergeCell ref="A2948:C2948"/>
    <mergeCell ref="D2948:F2948"/>
    <mergeCell ref="A2949:C2949"/>
    <mergeCell ref="D2949:F2949"/>
    <mergeCell ref="A2944:C2944"/>
    <mergeCell ref="D2944:F2944"/>
    <mergeCell ref="A2945:C2945"/>
    <mergeCell ref="D2945:F2945"/>
    <mergeCell ref="A2946:C2946"/>
    <mergeCell ref="D2946:F2946"/>
    <mergeCell ref="A2941:C2941"/>
    <mergeCell ref="D2941:F2941"/>
    <mergeCell ref="A2942:C2942"/>
    <mergeCell ref="D2942:F2942"/>
    <mergeCell ref="A2943:C2943"/>
    <mergeCell ref="D2943:F2943"/>
    <mergeCell ref="A2938:C2938"/>
    <mergeCell ref="D2938:F2938"/>
    <mergeCell ref="A2939:C2939"/>
    <mergeCell ref="D2939:F2939"/>
    <mergeCell ref="A2940:C2940"/>
    <mergeCell ref="D2940:F2940"/>
    <mergeCell ref="A2935:C2935"/>
    <mergeCell ref="D2935:F2935"/>
    <mergeCell ref="A2936:C2936"/>
    <mergeCell ref="D2936:F2936"/>
    <mergeCell ref="A2937:C2937"/>
    <mergeCell ref="D2937:F2937"/>
    <mergeCell ref="A2932:C2932"/>
    <mergeCell ref="D2932:F2932"/>
    <mergeCell ref="A2933:C2933"/>
    <mergeCell ref="D2933:F2933"/>
    <mergeCell ref="A2934:C2934"/>
    <mergeCell ref="D2934:F2934"/>
    <mergeCell ref="A2929:C2929"/>
    <mergeCell ref="D2929:F2929"/>
    <mergeCell ref="A2930:C2930"/>
    <mergeCell ref="D2930:F2930"/>
    <mergeCell ref="A2931:C2931"/>
    <mergeCell ref="D2931:F2931"/>
    <mergeCell ref="A2926:C2926"/>
    <mergeCell ref="D2926:F2926"/>
    <mergeCell ref="A2927:C2927"/>
    <mergeCell ref="D2927:F2927"/>
    <mergeCell ref="A2928:C2928"/>
    <mergeCell ref="D2928:F2928"/>
    <mergeCell ref="A2923:C2923"/>
    <mergeCell ref="D2923:F2923"/>
    <mergeCell ref="A2924:C2924"/>
    <mergeCell ref="D2924:F2924"/>
    <mergeCell ref="A2925:C2925"/>
    <mergeCell ref="D2925:F2925"/>
    <mergeCell ref="A2920:C2920"/>
    <mergeCell ref="D2920:F2920"/>
    <mergeCell ref="A2921:C2921"/>
    <mergeCell ref="D2921:F2921"/>
    <mergeCell ref="A2922:C2922"/>
    <mergeCell ref="D2922:F2922"/>
    <mergeCell ref="A2917:C2917"/>
    <mergeCell ref="D2917:F2917"/>
    <mergeCell ref="A2918:C2918"/>
    <mergeCell ref="D2918:F2918"/>
    <mergeCell ref="A2919:C2919"/>
    <mergeCell ref="D2919:F2919"/>
    <mergeCell ref="A2914:C2914"/>
    <mergeCell ref="D2914:F2914"/>
    <mergeCell ref="A2915:C2915"/>
    <mergeCell ref="D2915:F2915"/>
    <mergeCell ref="A2916:C2916"/>
    <mergeCell ref="D2916:F2916"/>
    <mergeCell ref="A2911:C2911"/>
    <mergeCell ref="D2911:F2911"/>
    <mergeCell ref="A2912:C2912"/>
    <mergeCell ref="D2912:F2912"/>
    <mergeCell ref="A2913:C2913"/>
    <mergeCell ref="D2913:F2913"/>
    <mergeCell ref="A2908:C2908"/>
    <mergeCell ref="D2908:F2908"/>
    <mergeCell ref="A2909:C2909"/>
    <mergeCell ref="D2909:F2909"/>
    <mergeCell ref="A2910:C2910"/>
    <mergeCell ref="D2910:F2910"/>
    <mergeCell ref="A2905:C2905"/>
    <mergeCell ref="D2905:F2905"/>
    <mergeCell ref="A2906:C2906"/>
    <mergeCell ref="D2906:F2906"/>
    <mergeCell ref="A2907:C2907"/>
    <mergeCell ref="D2907:F2907"/>
    <mergeCell ref="A2902:C2902"/>
    <mergeCell ref="D2902:F2902"/>
    <mergeCell ref="A2903:C2903"/>
    <mergeCell ref="D2903:F2903"/>
    <mergeCell ref="A2904:C2904"/>
    <mergeCell ref="D2904:F2904"/>
    <mergeCell ref="A2899:C2899"/>
    <mergeCell ref="D2899:F2899"/>
    <mergeCell ref="A2900:C2900"/>
    <mergeCell ref="D2900:F2900"/>
    <mergeCell ref="A2901:C2901"/>
    <mergeCell ref="D2901:F2901"/>
    <mergeCell ref="A2896:C2896"/>
    <mergeCell ref="D2896:F2896"/>
    <mergeCell ref="A2897:C2897"/>
    <mergeCell ref="D2897:F2897"/>
    <mergeCell ref="A2898:C2898"/>
    <mergeCell ref="D2898:F2898"/>
    <mergeCell ref="A2893:C2893"/>
    <mergeCell ref="D2893:F2893"/>
    <mergeCell ref="A2894:C2894"/>
    <mergeCell ref="D2894:F2894"/>
    <mergeCell ref="A2895:C2895"/>
    <mergeCell ref="D2895:F2895"/>
    <mergeCell ref="A2890:C2890"/>
    <mergeCell ref="D2890:F2890"/>
    <mergeCell ref="A2891:C2891"/>
    <mergeCell ref="D2891:F2891"/>
    <mergeCell ref="A2892:C2892"/>
    <mergeCell ref="D2892:F2892"/>
    <mergeCell ref="A2887:C2887"/>
    <mergeCell ref="D2887:F2887"/>
    <mergeCell ref="A2888:C2888"/>
    <mergeCell ref="D2888:F2888"/>
    <mergeCell ref="A2889:C2889"/>
    <mergeCell ref="D2889:F2889"/>
    <mergeCell ref="A2884:C2884"/>
    <mergeCell ref="D2884:F2884"/>
    <mergeCell ref="A2885:C2885"/>
    <mergeCell ref="D2885:F2885"/>
    <mergeCell ref="A2886:C2886"/>
    <mergeCell ref="D2886:F2886"/>
    <mergeCell ref="A2881:C2881"/>
    <mergeCell ref="D2881:F2881"/>
    <mergeCell ref="A2882:C2882"/>
    <mergeCell ref="D2882:F2882"/>
    <mergeCell ref="A2883:C2883"/>
    <mergeCell ref="D2883:F2883"/>
    <mergeCell ref="A2878:C2878"/>
    <mergeCell ref="D2878:F2878"/>
    <mergeCell ref="A2879:C2879"/>
    <mergeCell ref="D2879:F2879"/>
    <mergeCell ref="A2880:C2880"/>
    <mergeCell ref="D2880:F2880"/>
    <mergeCell ref="A2875:C2875"/>
    <mergeCell ref="D2875:F2875"/>
    <mergeCell ref="A2876:C2876"/>
    <mergeCell ref="D2876:F2876"/>
    <mergeCell ref="A2877:C2877"/>
    <mergeCell ref="D2877:F2877"/>
    <mergeCell ref="A2872:C2872"/>
    <mergeCell ref="D2872:F2872"/>
    <mergeCell ref="A2873:C2873"/>
    <mergeCell ref="D2873:F2873"/>
    <mergeCell ref="A2874:C2874"/>
    <mergeCell ref="D2874:F2874"/>
    <mergeCell ref="A2869:C2869"/>
    <mergeCell ref="D2869:F2869"/>
    <mergeCell ref="A2870:C2870"/>
    <mergeCell ref="D2870:F2870"/>
    <mergeCell ref="A2871:C2871"/>
    <mergeCell ref="D2871:F2871"/>
    <mergeCell ref="A2866:C2866"/>
    <mergeCell ref="D2866:F2866"/>
    <mergeCell ref="A2867:C2867"/>
    <mergeCell ref="D2867:F2867"/>
    <mergeCell ref="A2868:C2868"/>
    <mergeCell ref="D2868:F2868"/>
    <mergeCell ref="A2863:C2863"/>
    <mergeCell ref="D2863:F2863"/>
    <mergeCell ref="A2864:C2864"/>
    <mergeCell ref="D2864:F2864"/>
    <mergeCell ref="A2865:C2865"/>
    <mergeCell ref="D2865:F2865"/>
    <mergeCell ref="A2860:C2860"/>
    <mergeCell ref="D2860:F2860"/>
    <mergeCell ref="A2861:C2861"/>
    <mergeCell ref="D2861:F2861"/>
    <mergeCell ref="A2862:C2862"/>
    <mergeCell ref="D2862:F2862"/>
    <mergeCell ref="A2857:C2857"/>
    <mergeCell ref="D2857:F2857"/>
    <mergeCell ref="A2858:C2858"/>
    <mergeCell ref="D2858:F2858"/>
    <mergeCell ref="A2859:C2859"/>
    <mergeCell ref="D2859:F2859"/>
    <mergeCell ref="A2854:C2854"/>
    <mergeCell ref="D2854:F2854"/>
    <mergeCell ref="A2855:C2855"/>
    <mergeCell ref="D2855:F2855"/>
    <mergeCell ref="A2856:C2856"/>
    <mergeCell ref="D2856:F2856"/>
    <mergeCell ref="A2851:C2851"/>
    <mergeCell ref="D2851:F2851"/>
    <mergeCell ref="A2852:C2852"/>
    <mergeCell ref="D2852:F2852"/>
    <mergeCell ref="A2853:C2853"/>
    <mergeCell ref="D2853:F2853"/>
    <mergeCell ref="A2848:C2848"/>
    <mergeCell ref="D2848:F2848"/>
    <mergeCell ref="A2849:C2849"/>
    <mergeCell ref="D2849:F2849"/>
    <mergeCell ref="A2850:C2850"/>
    <mergeCell ref="D2850:F2850"/>
    <mergeCell ref="A2845:C2845"/>
    <mergeCell ref="D2845:F2845"/>
    <mergeCell ref="A2846:C2846"/>
    <mergeCell ref="D2846:F2846"/>
    <mergeCell ref="A2847:C2847"/>
    <mergeCell ref="D2847:F2847"/>
    <mergeCell ref="A2842:C2842"/>
    <mergeCell ref="D2842:F2842"/>
    <mergeCell ref="A2843:C2843"/>
    <mergeCell ref="D2843:F2843"/>
    <mergeCell ref="A2844:C2844"/>
    <mergeCell ref="D2844:F2844"/>
    <mergeCell ref="A2839:C2839"/>
    <mergeCell ref="D2839:F2839"/>
    <mergeCell ref="A2840:C2840"/>
    <mergeCell ref="D2840:F2840"/>
    <mergeCell ref="A2841:C2841"/>
    <mergeCell ref="D2841:F2841"/>
    <mergeCell ref="A2836:C2836"/>
    <mergeCell ref="D2836:F2836"/>
    <mergeCell ref="A2837:C2837"/>
    <mergeCell ref="D2837:F2837"/>
    <mergeCell ref="A2838:C2838"/>
    <mergeCell ref="D2838:F2838"/>
    <mergeCell ref="A2833:C2833"/>
    <mergeCell ref="D2833:F2833"/>
    <mergeCell ref="A2834:C2834"/>
    <mergeCell ref="D2834:F2834"/>
    <mergeCell ref="A2835:C2835"/>
    <mergeCell ref="D2835:F2835"/>
    <mergeCell ref="A2830:C2830"/>
    <mergeCell ref="D2830:F2830"/>
    <mergeCell ref="A2831:C2831"/>
    <mergeCell ref="D2831:F2831"/>
    <mergeCell ref="A2832:C2832"/>
    <mergeCell ref="D2832:F2832"/>
    <mergeCell ref="A2827:C2827"/>
    <mergeCell ref="D2827:F2827"/>
    <mergeCell ref="A2828:C2828"/>
    <mergeCell ref="D2828:F2828"/>
    <mergeCell ref="A2829:C2829"/>
    <mergeCell ref="D2829:F2829"/>
    <mergeCell ref="A2824:C2824"/>
    <mergeCell ref="D2824:F2824"/>
    <mergeCell ref="A2825:C2825"/>
    <mergeCell ref="D2825:F2825"/>
    <mergeCell ref="A2826:C2826"/>
    <mergeCell ref="D2826:F2826"/>
    <mergeCell ref="A2821:C2821"/>
    <mergeCell ref="D2821:F2821"/>
    <mergeCell ref="A2822:C2822"/>
    <mergeCell ref="D2822:F2822"/>
    <mergeCell ref="A2823:C2823"/>
    <mergeCell ref="D2823:F2823"/>
    <mergeCell ref="A2818:C2818"/>
    <mergeCell ref="D2818:F2818"/>
    <mergeCell ref="A2819:C2819"/>
    <mergeCell ref="D2819:F2819"/>
    <mergeCell ref="A2820:C2820"/>
    <mergeCell ref="D2820:F2820"/>
    <mergeCell ref="A2815:C2815"/>
    <mergeCell ref="D2815:F2815"/>
    <mergeCell ref="A2816:C2816"/>
    <mergeCell ref="D2816:F2816"/>
    <mergeCell ref="A2817:C2817"/>
    <mergeCell ref="D2817:F2817"/>
    <mergeCell ref="A2812:C2812"/>
    <mergeCell ref="D2812:F2812"/>
    <mergeCell ref="A2813:C2813"/>
    <mergeCell ref="D2813:F2813"/>
    <mergeCell ref="A2814:C2814"/>
    <mergeCell ref="D2814:F2814"/>
    <mergeCell ref="A2809:C2809"/>
    <mergeCell ref="D2809:F2809"/>
    <mergeCell ref="A2810:C2810"/>
    <mergeCell ref="D2810:F2810"/>
    <mergeCell ref="A2811:C2811"/>
    <mergeCell ref="D2811:F2811"/>
    <mergeCell ref="A2806:C2806"/>
    <mergeCell ref="D2806:F2806"/>
    <mergeCell ref="A2807:C2807"/>
    <mergeCell ref="D2807:F2807"/>
    <mergeCell ref="A2808:C2808"/>
    <mergeCell ref="D2808:F2808"/>
    <mergeCell ref="A2803:C2803"/>
    <mergeCell ref="D2803:F2803"/>
    <mergeCell ref="A2804:C2804"/>
    <mergeCell ref="D2804:F2804"/>
    <mergeCell ref="A2805:C2805"/>
    <mergeCell ref="D2805:F2805"/>
    <mergeCell ref="A2800:C2800"/>
    <mergeCell ref="D2800:F2800"/>
    <mergeCell ref="A2801:C2801"/>
    <mergeCell ref="D2801:F2801"/>
    <mergeCell ref="A2802:C2802"/>
    <mergeCell ref="D2802:F2802"/>
    <mergeCell ref="A2797:C2797"/>
    <mergeCell ref="D2797:F2797"/>
    <mergeCell ref="A2798:C2798"/>
    <mergeCell ref="D2798:F2798"/>
    <mergeCell ref="A2799:C2799"/>
    <mergeCell ref="D2799:F2799"/>
    <mergeCell ref="A2794:C2794"/>
    <mergeCell ref="D2794:F2794"/>
    <mergeCell ref="A2795:C2795"/>
    <mergeCell ref="D2795:F2795"/>
    <mergeCell ref="A2796:C2796"/>
    <mergeCell ref="D2796:F2796"/>
    <mergeCell ref="A2791:C2791"/>
    <mergeCell ref="D2791:F2791"/>
    <mergeCell ref="A2792:C2792"/>
    <mergeCell ref="D2792:F2792"/>
    <mergeCell ref="A2793:C2793"/>
    <mergeCell ref="D2793:F2793"/>
    <mergeCell ref="A2788:C2788"/>
    <mergeCell ref="D2788:F2788"/>
    <mergeCell ref="A2789:C2789"/>
    <mergeCell ref="D2789:F2789"/>
    <mergeCell ref="A2790:C2790"/>
    <mergeCell ref="D2790:F2790"/>
    <mergeCell ref="A2785:C2785"/>
    <mergeCell ref="D2785:F2785"/>
    <mergeCell ref="A2786:C2786"/>
    <mergeCell ref="D2786:F2786"/>
    <mergeCell ref="A2787:C2787"/>
    <mergeCell ref="D2787:F2787"/>
    <mergeCell ref="A2782:C2782"/>
    <mergeCell ref="D2782:F2782"/>
    <mergeCell ref="A2783:C2783"/>
    <mergeCell ref="D2783:F2783"/>
    <mergeCell ref="A2784:C2784"/>
    <mergeCell ref="D2784:F2784"/>
    <mergeCell ref="A2779:C2779"/>
    <mergeCell ref="D2779:F2779"/>
    <mergeCell ref="A2780:C2780"/>
    <mergeCell ref="D2780:F2780"/>
    <mergeCell ref="A2781:C2781"/>
    <mergeCell ref="D2781:F2781"/>
    <mergeCell ref="A2776:C2776"/>
    <mergeCell ref="D2776:F2776"/>
    <mergeCell ref="A2777:C2777"/>
    <mergeCell ref="D2777:F2777"/>
    <mergeCell ref="A2778:C2778"/>
    <mergeCell ref="D2778:F2778"/>
    <mergeCell ref="A2773:C2773"/>
    <mergeCell ref="D2773:F2773"/>
    <mergeCell ref="A2774:C2774"/>
    <mergeCell ref="D2774:F2774"/>
    <mergeCell ref="A2775:C2775"/>
    <mergeCell ref="D2775:F2775"/>
    <mergeCell ref="A2770:C2770"/>
    <mergeCell ref="D2770:F2770"/>
    <mergeCell ref="A2771:C2771"/>
    <mergeCell ref="D2771:F2771"/>
    <mergeCell ref="A2772:C2772"/>
    <mergeCell ref="D2772:F2772"/>
    <mergeCell ref="A2767:C2767"/>
    <mergeCell ref="D2767:F2767"/>
    <mergeCell ref="A2768:C2768"/>
    <mergeCell ref="D2768:F2768"/>
    <mergeCell ref="A2769:C2769"/>
    <mergeCell ref="D2769:F2769"/>
    <mergeCell ref="A2764:C2764"/>
    <mergeCell ref="D2764:F2764"/>
    <mergeCell ref="A2765:C2765"/>
    <mergeCell ref="D2765:F2765"/>
    <mergeCell ref="A2766:C2766"/>
    <mergeCell ref="D2766:F2766"/>
    <mergeCell ref="A2761:C2761"/>
    <mergeCell ref="D2761:F2761"/>
    <mergeCell ref="A2762:C2762"/>
    <mergeCell ref="D2762:F2762"/>
    <mergeCell ref="A2763:C2763"/>
    <mergeCell ref="D2763:F2763"/>
    <mergeCell ref="A2758:C2758"/>
    <mergeCell ref="D2758:F2758"/>
    <mergeCell ref="A2759:C2759"/>
    <mergeCell ref="D2759:F2759"/>
    <mergeCell ref="A2760:C2760"/>
    <mergeCell ref="D2760:F2760"/>
    <mergeCell ref="A2755:C2755"/>
    <mergeCell ref="D2755:F2755"/>
    <mergeCell ref="A2756:C2756"/>
    <mergeCell ref="D2756:F2756"/>
    <mergeCell ref="A2757:C2757"/>
    <mergeCell ref="D2757:F2757"/>
    <mergeCell ref="A2752:C2752"/>
    <mergeCell ref="D2752:F2752"/>
    <mergeCell ref="A2753:C2753"/>
    <mergeCell ref="D2753:F2753"/>
    <mergeCell ref="A2754:C2754"/>
    <mergeCell ref="D2754:F2754"/>
    <mergeCell ref="A2749:C2749"/>
    <mergeCell ref="D2749:F2749"/>
    <mergeCell ref="A2750:C2750"/>
    <mergeCell ref="D2750:F2750"/>
    <mergeCell ref="A2751:C2751"/>
    <mergeCell ref="D2751:F2751"/>
    <mergeCell ref="A2746:C2746"/>
    <mergeCell ref="D2746:F2746"/>
    <mergeCell ref="A2747:C2747"/>
    <mergeCell ref="D2747:F2747"/>
    <mergeCell ref="A2748:C2748"/>
    <mergeCell ref="D2748:F2748"/>
    <mergeCell ref="A2743:C2743"/>
    <mergeCell ref="D2743:F2743"/>
    <mergeCell ref="A2744:C2744"/>
    <mergeCell ref="D2744:F2744"/>
    <mergeCell ref="A2745:C2745"/>
    <mergeCell ref="D2745:F2745"/>
    <mergeCell ref="A2740:C2740"/>
    <mergeCell ref="D2740:F2740"/>
    <mergeCell ref="A2741:C2741"/>
    <mergeCell ref="D2741:F2741"/>
    <mergeCell ref="A2742:C2742"/>
    <mergeCell ref="D2742:F2742"/>
    <mergeCell ref="A2737:C2737"/>
    <mergeCell ref="D2737:F2737"/>
    <mergeCell ref="A2738:C2738"/>
    <mergeCell ref="D2738:F2738"/>
    <mergeCell ref="A2739:C2739"/>
    <mergeCell ref="D2739:F2739"/>
    <mergeCell ref="A2734:C2734"/>
    <mergeCell ref="D2734:F2734"/>
    <mergeCell ref="A2735:C2735"/>
    <mergeCell ref="D2735:F2735"/>
    <mergeCell ref="A2736:C2736"/>
    <mergeCell ref="D2736:F2736"/>
    <mergeCell ref="A2731:C2731"/>
    <mergeCell ref="D2731:F2731"/>
    <mergeCell ref="A2732:C2732"/>
    <mergeCell ref="D2732:F2732"/>
    <mergeCell ref="A2733:C2733"/>
    <mergeCell ref="D2733:F2733"/>
    <mergeCell ref="A2728:C2728"/>
    <mergeCell ref="D2728:F2728"/>
    <mergeCell ref="A2729:C2729"/>
    <mergeCell ref="D2729:F2729"/>
    <mergeCell ref="A2730:C2730"/>
    <mergeCell ref="D2730:F2730"/>
    <mergeCell ref="A2725:C2725"/>
    <mergeCell ref="D2725:F2725"/>
    <mergeCell ref="A2726:C2726"/>
    <mergeCell ref="D2726:F2726"/>
    <mergeCell ref="A2727:C2727"/>
    <mergeCell ref="D2727:F2727"/>
    <mergeCell ref="A2722:C2722"/>
    <mergeCell ref="D2722:F2722"/>
    <mergeCell ref="A2723:C2723"/>
    <mergeCell ref="D2723:F2723"/>
    <mergeCell ref="A2724:C2724"/>
    <mergeCell ref="D2724:F2724"/>
    <mergeCell ref="A2719:C2719"/>
    <mergeCell ref="D2719:F2719"/>
    <mergeCell ref="A2720:C2720"/>
    <mergeCell ref="D2720:F2720"/>
    <mergeCell ref="A2721:C2721"/>
    <mergeCell ref="D2721:F2721"/>
    <mergeCell ref="A2716:C2716"/>
    <mergeCell ref="D2716:F2716"/>
    <mergeCell ref="A2717:C2717"/>
    <mergeCell ref="D2717:F2717"/>
    <mergeCell ref="A2718:C2718"/>
    <mergeCell ref="D2718:F2718"/>
    <mergeCell ref="A2713:C2713"/>
    <mergeCell ref="D2713:F2713"/>
    <mergeCell ref="A2714:C2714"/>
    <mergeCell ref="D2714:F2714"/>
    <mergeCell ref="A2715:C2715"/>
    <mergeCell ref="D2715:F2715"/>
    <mergeCell ref="A2710:C2710"/>
    <mergeCell ref="D2710:F2710"/>
    <mergeCell ref="A2711:C2711"/>
    <mergeCell ref="D2711:F2711"/>
    <mergeCell ref="A2712:C2712"/>
    <mergeCell ref="D2712:F2712"/>
    <mergeCell ref="A2707:C2707"/>
    <mergeCell ref="D2707:F2707"/>
    <mergeCell ref="A2708:C2708"/>
    <mergeCell ref="D2708:F2708"/>
    <mergeCell ref="A2709:C2709"/>
    <mergeCell ref="D2709:F2709"/>
    <mergeCell ref="A2704:C2704"/>
    <mergeCell ref="D2704:F2704"/>
    <mergeCell ref="A2705:C2705"/>
    <mergeCell ref="D2705:F2705"/>
    <mergeCell ref="A2706:C2706"/>
    <mergeCell ref="D2706:F2706"/>
    <mergeCell ref="A2701:C2701"/>
    <mergeCell ref="D2701:F2701"/>
    <mergeCell ref="A2702:C2702"/>
    <mergeCell ref="D2702:F2702"/>
    <mergeCell ref="A2703:C2703"/>
    <mergeCell ref="D2703:F2703"/>
    <mergeCell ref="A2698:C2698"/>
    <mergeCell ref="D2698:F2698"/>
    <mergeCell ref="A2699:C2699"/>
    <mergeCell ref="D2699:F2699"/>
    <mergeCell ref="A2700:C2700"/>
    <mergeCell ref="D2700:F2700"/>
    <mergeCell ref="A2695:C2695"/>
    <mergeCell ref="D2695:F2695"/>
    <mergeCell ref="A2696:C2696"/>
    <mergeCell ref="D2696:F2696"/>
    <mergeCell ref="A2697:C2697"/>
    <mergeCell ref="D2697:F2697"/>
    <mergeCell ref="A2692:C2692"/>
    <mergeCell ref="D2692:F2692"/>
    <mergeCell ref="A2693:C2693"/>
    <mergeCell ref="D2693:F2693"/>
    <mergeCell ref="A2694:C2694"/>
    <mergeCell ref="D2694:F2694"/>
    <mergeCell ref="A2689:C2689"/>
    <mergeCell ref="D2689:F2689"/>
    <mergeCell ref="A2690:C2690"/>
    <mergeCell ref="D2690:F2690"/>
    <mergeCell ref="A2691:C2691"/>
    <mergeCell ref="D2691:F2691"/>
    <mergeCell ref="A2686:C2686"/>
    <mergeCell ref="D2686:F2686"/>
    <mergeCell ref="A2687:C2687"/>
    <mergeCell ref="D2687:F2687"/>
    <mergeCell ref="A2688:C2688"/>
    <mergeCell ref="D2688:F2688"/>
    <mergeCell ref="A2683:C2683"/>
    <mergeCell ref="D2683:F2683"/>
    <mergeCell ref="A2684:C2684"/>
    <mergeCell ref="D2684:F2684"/>
    <mergeCell ref="A2685:C2685"/>
    <mergeCell ref="D2685:F2685"/>
    <mergeCell ref="A2680:C2680"/>
    <mergeCell ref="D2680:F2680"/>
    <mergeCell ref="A2681:C2681"/>
    <mergeCell ref="D2681:F2681"/>
    <mergeCell ref="A2682:C2682"/>
    <mergeCell ref="D2682:F2682"/>
    <mergeCell ref="A2677:C2677"/>
    <mergeCell ref="D2677:F2677"/>
    <mergeCell ref="A2678:C2678"/>
    <mergeCell ref="D2678:F2678"/>
    <mergeCell ref="A2679:C2679"/>
    <mergeCell ref="D2679:F2679"/>
    <mergeCell ref="A2674:C2674"/>
    <mergeCell ref="D2674:F2674"/>
    <mergeCell ref="A2675:C2675"/>
    <mergeCell ref="D2675:F2675"/>
    <mergeCell ref="A2676:C2676"/>
    <mergeCell ref="D2676:F2676"/>
    <mergeCell ref="A2671:C2671"/>
    <mergeCell ref="D2671:F2671"/>
    <mergeCell ref="A2672:C2672"/>
    <mergeCell ref="D2672:F2672"/>
    <mergeCell ref="A2673:C2673"/>
    <mergeCell ref="D2673:F2673"/>
    <mergeCell ref="A2668:C2668"/>
    <mergeCell ref="D2668:F2668"/>
    <mergeCell ref="A2669:C2669"/>
    <mergeCell ref="D2669:F2669"/>
    <mergeCell ref="A2670:C2670"/>
    <mergeCell ref="D2670:F2670"/>
    <mergeCell ref="A2665:C2665"/>
    <mergeCell ref="D2665:F2665"/>
    <mergeCell ref="A2666:C2666"/>
    <mergeCell ref="D2666:F2666"/>
    <mergeCell ref="A2667:C2667"/>
    <mergeCell ref="D2667:F2667"/>
    <mergeCell ref="A2662:C2662"/>
    <mergeCell ref="D2662:F2662"/>
    <mergeCell ref="A2663:C2663"/>
    <mergeCell ref="D2663:F2663"/>
    <mergeCell ref="A2664:C2664"/>
    <mergeCell ref="D2664:F2664"/>
    <mergeCell ref="A2659:C2659"/>
    <mergeCell ref="D2659:F2659"/>
    <mergeCell ref="A2660:C2660"/>
    <mergeCell ref="D2660:F2660"/>
    <mergeCell ref="A2661:C2661"/>
    <mergeCell ref="D2661:F2661"/>
    <mergeCell ref="A2656:C2656"/>
    <mergeCell ref="D2656:F2656"/>
    <mergeCell ref="A2657:C2657"/>
    <mergeCell ref="D2657:F2657"/>
    <mergeCell ref="A2658:C2658"/>
    <mergeCell ref="D2658:F2658"/>
    <mergeCell ref="A2653:C2653"/>
    <mergeCell ref="D2653:F2653"/>
    <mergeCell ref="A2654:C2654"/>
    <mergeCell ref="D2654:F2654"/>
    <mergeCell ref="A2655:C2655"/>
    <mergeCell ref="D2655:F2655"/>
    <mergeCell ref="A2650:C2650"/>
    <mergeCell ref="D2650:F2650"/>
    <mergeCell ref="A2651:C2651"/>
    <mergeCell ref="D2651:F2651"/>
    <mergeCell ref="A2652:C2652"/>
    <mergeCell ref="D2652:F2652"/>
    <mergeCell ref="A2647:C2647"/>
    <mergeCell ref="D2647:F2647"/>
    <mergeCell ref="A2648:C2648"/>
    <mergeCell ref="D2648:F2648"/>
    <mergeCell ref="A2649:C2649"/>
    <mergeCell ref="D2649:F2649"/>
    <mergeCell ref="A2644:C2644"/>
    <mergeCell ref="D2644:F2644"/>
    <mergeCell ref="A2645:C2645"/>
    <mergeCell ref="D2645:F2645"/>
    <mergeCell ref="A2646:C2646"/>
    <mergeCell ref="D2646:F2646"/>
    <mergeCell ref="A2641:C2641"/>
    <mergeCell ref="D2641:F2641"/>
    <mergeCell ref="A2642:C2642"/>
    <mergeCell ref="D2642:F2642"/>
    <mergeCell ref="A2643:C2643"/>
    <mergeCell ref="D2643:F2643"/>
    <mergeCell ref="A2638:C2638"/>
    <mergeCell ref="D2638:F2638"/>
    <mergeCell ref="A2639:C2639"/>
    <mergeCell ref="D2639:F2639"/>
    <mergeCell ref="A2640:C2640"/>
    <mergeCell ref="D2640:F2640"/>
    <mergeCell ref="A2635:C2635"/>
    <mergeCell ref="D2635:F2635"/>
    <mergeCell ref="A2636:C2636"/>
    <mergeCell ref="D2636:F2636"/>
    <mergeCell ref="A2637:C2637"/>
    <mergeCell ref="D2637:F2637"/>
    <mergeCell ref="A2632:C2632"/>
    <mergeCell ref="D2632:F2632"/>
    <mergeCell ref="A2633:C2633"/>
    <mergeCell ref="D2633:F2633"/>
    <mergeCell ref="A2634:C2634"/>
    <mergeCell ref="D2634:F2634"/>
    <mergeCell ref="A2629:C2629"/>
    <mergeCell ref="D2629:F2629"/>
    <mergeCell ref="A2630:C2630"/>
    <mergeCell ref="D2630:F2630"/>
    <mergeCell ref="A2631:C2631"/>
    <mergeCell ref="D2631:F2631"/>
    <mergeCell ref="A2626:C2626"/>
    <mergeCell ref="D2626:F2626"/>
    <mergeCell ref="A2627:C2627"/>
    <mergeCell ref="D2627:F2627"/>
    <mergeCell ref="A2628:C2628"/>
    <mergeCell ref="D2628:F2628"/>
    <mergeCell ref="A2623:C2623"/>
    <mergeCell ref="D2623:F2623"/>
    <mergeCell ref="A2624:C2624"/>
    <mergeCell ref="D2624:F2624"/>
    <mergeCell ref="A2625:C2625"/>
    <mergeCell ref="D2625:F2625"/>
    <mergeCell ref="A2620:C2620"/>
    <mergeCell ref="D2620:F2620"/>
    <mergeCell ref="A2621:C2621"/>
    <mergeCell ref="D2621:F2621"/>
    <mergeCell ref="A2622:C2622"/>
    <mergeCell ref="D2622:F2622"/>
    <mergeCell ref="A2617:C2617"/>
    <mergeCell ref="D2617:F2617"/>
    <mergeCell ref="A2618:C2618"/>
    <mergeCell ref="D2618:F2618"/>
    <mergeCell ref="A2619:C2619"/>
    <mergeCell ref="D2619:F2619"/>
    <mergeCell ref="A2614:C2614"/>
    <mergeCell ref="D2614:F2614"/>
    <mergeCell ref="A2615:C2615"/>
    <mergeCell ref="D2615:F2615"/>
    <mergeCell ref="A2616:C2616"/>
    <mergeCell ref="D2616:F2616"/>
    <mergeCell ref="A2611:C2611"/>
    <mergeCell ref="D2611:F2611"/>
    <mergeCell ref="A2612:C2612"/>
    <mergeCell ref="D2612:F2612"/>
    <mergeCell ref="A2613:C2613"/>
    <mergeCell ref="D2613:F2613"/>
    <mergeCell ref="A2608:C2608"/>
    <mergeCell ref="D2608:F2608"/>
    <mergeCell ref="A2609:C2609"/>
    <mergeCell ref="D2609:F2609"/>
    <mergeCell ref="A2610:C2610"/>
    <mergeCell ref="D2610:F2610"/>
    <mergeCell ref="A2605:C2605"/>
    <mergeCell ref="D2605:F2605"/>
    <mergeCell ref="A2606:C2606"/>
    <mergeCell ref="D2606:F2606"/>
    <mergeCell ref="A2607:C2607"/>
    <mergeCell ref="D2607:F2607"/>
    <mergeCell ref="A2602:C2602"/>
    <mergeCell ref="D2602:F2602"/>
    <mergeCell ref="A2603:C2603"/>
    <mergeCell ref="D2603:F2603"/>
    <mergeCell ref="A2604:C2604"/>
    <mergeCell ref="D2604:F2604"/>
    <mergeCell ref="A2599:C2599"/>
    <mergeCell ref="D2599:F2599"/>
    <mergeCell ref="A2600:C2600"/>
    <mergeCell ref="D2600:F2600"/>
    <mergeCell ref="A2601:C2601"/>
    <mergeCell ref="D2601:F2601"/>
    <mergeCell ref="A2596:C2596"/>
    <mergeCell ref="D2596:F2596"/>
    <mergeCell ref="A2597:C2597"/>
    <mergeCell ref="D2597:F2597"/>
    <mergeCell ref="A2598:C2598"/>
    <mergeCell ref="D2598:F2598"/>
    <mergeCell ref="A2593:C2593"/>
    <mergeCell ref="D2593:F2593"/>
    <mergeCell ref="A2594:C2594"/>
    <mergeCell ref="D2594:F2594"/>
    <mergeCell ref="A2595:C2595"/>
    <mergeCell ref="D2595:F2595"/>
    <mergeCell ref="A2590:C2590"/>
    <mergeCell ref="D2590:F2590"/>
    <mergeCell ref="A2591:C2591"/>
    <mergeCell ref="D2591:F2591"/>
    <mergeCell ref="A2592:C2592"/>
    <mergeCell ref="D2592:F2592"/>
    <mergeCell ref="A2587:C2587"/>
    <mergeCell ref="D2587:F2587"/>
    <mergeCell ref="A2588:C2588"/>
    <mergeCell ref="D2588:F2588"/>
    <mergeCell ref="A2589:C2589"/>
    <mergeCell ref="D2589:F2589"/>
    <mergeCell ref="A2584:C2584"/>
    <mergeCell ref="D2584:F2584"/>
    <mergeCell ref="A2585:C2585"/>
    <mergeCell ref="D2585:F2585"/>
    <mergeCell ref="A2586:C2586"/>
    <mergeCell ref="D2586:F2586"/>
    <mergeCell ref="A2581:C2581"/>
    <mergeCell ref="D2581:F2581"/>
    <mergeCell ref="A2582:C2582"/>
    <mergeCell ref="D2582:F2582"/>
    <mergeCell ref="A2583:C2583"/>
    <mergeCell ref="D2583:F2583"/>
    <mergeCell ref="A2578:C2578"/>
    <mergeCell ref="D2578:F2578"/>
    <mergeCell ref="A2579:C2579"/>
    <mergeCell ref="D2579:F2579"/>
    <mergeCell ref="A2580:C2580"/>
    <mergeCell ref="D2580:F2580"/>
    <mergeCell ref="A2575:C2575"/>
    <mergeCell ref="D2575:F2575"/>
    <mergeCell ref="A2576:C2576"/>
    <mergeCell ref="D2576:F2576"/>
    <mergeCell ref="A2577:C2577"/>
    <mergeCell ref="D2577:F2577"/>
    <mergeCell ref="A2572:C2572"/>
    <mergeCell ref="D2572:F2572"/>
    <mergeCell ref="A2573:C2573"/>
    <mergeCell ref="D2573:F2573"/>
    <mergeCell ref="A2574:C2574"/>
    <mergeCell ref="D2574:F2574"/>
    <mergeCell ref="A2569:C2569"/>
    <mergeCell ref="D2569:F2569"/>
    <mergeCell ref="A2570:C2570"/>
    <mergeCell ref="D2570:F2570"/>
    <mergeCell ref="A2571:C2571"/>
    <mergeCell ref="D2571:F2571"/>
    <mergeCell ref="A2566:C2566"/>
    <mergeCell ref="D2566:F2566"/>
    <mergeCell ref="A2567:C2567"/>
    <mergeCell ref="D2567:F2567"/>
    <mergeCell ref="A2568:C2568"/>
    <mergeCell ref="D2568:F2568"/>
    <mergeCell ref="A2563:C2563"/>
    <mergeCell ref="D2563:F2563"/>
    <mergeCell ref="A2564:C2564"/>
    <mergeCell ref="D2564:F2564"/>
    <mergeCell ref="A2565:C2565"/>
    <mergeCell ref="D2565:F2565"/>
    <mergeCell ref="A2560:C2560"/>
    <mergeCell ref="D2560:F2560"/>
    <mergeCell ref="A2561:C2561"/>
    <mergeCell ref="D2561:F2561"/>
    <mergeCell ref="A2562:C2562"/>
    <mergeCell ref="D2562:F2562"/>
    <mergeCell ref="A2557:C2557"/>
    <mergeCell ref="D2557:F2557"/>
    <mergeCell ref="A2558:C2558"/>
    <mergeCell ref="D2558:F2558"/>
    <mergeCell ref="A2559:C2559"/>
    <mergeCell ref="D2559:F2559"/>
    <mergeCell ref="A2554:C2554"/>
    <mergeCell ref="D2554:F2554"/>
    <mergeCell ref="A2555:C2555"/>
    <mergeCell ref="D2555:F2555"/>
    <mergeCell ref="A2556:C2556"/>
    <mergeCell ref="D2556:F2556"/>
    <mergeCell ref="A2551:C2551"/>
    <mergeCell ref="D2551:F2551"/>
    <mergeCell ref="A2552:C2552"/>
    <mergeCell ref="D2552:F2552"/>
    <mergeCell ref="A2553:C2553"/>
    <mergeCell ref="D2553:F2553"/>
    <mergeCell ref="A2548:C2548"/>
    <mergeCell ref="D2548:F2548"/>
    <mergeCell ref="A2549:C2549"/>
    <mergeCell ref="D2549:F2549"/>
    <mergeCell ref="A2550:C2550"/>
    <mergeCell ref="D2550:F2550"/>
    <mergeCell ref="A2545:C2545"/>
    <mergeCell ref="D2545:F2545"/>
    <mergeCell ref="A2546:C2546"/>
    <mergeCell ref="D2546:F2546"/>
    <mergeCell ref="A2547:C2547"/>
    <mergeCell ref="D2547:F2547"/>
    <mergeCell ref="A2542:C2542"/>
    <mergeCell ref="D2542:F2542"/>
    <mergeCell ref="A2543:C2543"/>
    <mergeCell ref="D2543:F2543"/>
    <mergeCell ref="A2544:C2544"/>
    <mergeCell ref="D2544:F2544"/>
    <mergeCell ref="A2539:C2539"/>
    <mergeCell ref="D2539:F2539"/>
    <mergeCell ref="A2540:C2540"/>
    <mergeCell ref="D2540:F2540"/>
    <mergeCell ref="A2541:C2541"/>
    <mergeCell ref="D2541:F2541"/>
    <mergeCell ref="A2536:C2536"/>
    <mergeCell ref="D2536:F2536"/>
    <mergeCell ref="A2537:C2537"/>
    <mergeCell ref="D2537:F2537"/>
    <mergeCell ref="A2538:C2538"/>
    <mergeCell ref="D2538:F2538"/>
    <mergeCell ref="A2533:C2533"/>
    <mergeCell ref="D2533:F2533"/>
    <mergeCell ref="A2534:C2534"/>
    <mergeCell ref="D2534:F2534"/>
    <mergeCell ref="A2535:C2535"/>
    <mergeCell ref="D2535:F2535"/>
    <mergeCell ref="A2530:C2530"/>
    <mergeCell ref="D2530:F2530"/>
    <mergeCell ref="A2531:C2531"/>
    <mergeCell ref="D2531:F2531"/>
    <mergeCell ref="A2532:C2532"/>
    <mergeCell ref="D2532:F2532"/>
    <mergeCell ref="A2527:C2527"/>
    <mergeCell ref="D2527:F2527"/>
    <mergeCell ref="A2528:C2528"/>
    <mergeCell ref="D2528:F2528"/>
    <mergeCell ref="A2529:C2529"/>
    <mergeCell ref="D2529:F2529"/>
    <mergeCell ref="A2524:C2524"/>
    <mergeCell ref="D2524:F2524"/>
    <mergeCell ref="A2525:C2525"/>
    <mergeCell ref="D2525:F2525"/>
    <mergeCell ref="A2526:C2526"/>
    <mergeCell ref="D2526:F2526"/>
    <mergeCell ref="A2521:C2521"/>
    <mergeCell ref="D2521:F2521"/>
    <mergeCell ref="A2522:C2522"/>
    <mergeCell ref="D2522:F2522"/>
    <mergeCell ref="A2523:C2523"/>
    <mergeCell ref="D2523:F2523"/>
    <mergeCell ref="A2518:C2518"/>
    <mergeCell ref="D2518:F2518"/>
    <mergeCell ref="A2519:C2519"/>
    <mergeCell ref="D2519:F2519"/>
    <mergeCell ref="A2520:C2520"/>
    <mergeCell ref="D2520:F2520"/>
    <mergeCell ref="A2515:C2515"/>
    <mergeCell ref="D2515:F2515"/>
    <mergeCell ref="A2516:C2516"/>
    <mergeCell ref="D2516:F2516"/>
    <mergeCell ref="A2517:C2517"/>
    <mergeCell ref="D2517:F2517"/>
    <mergeCell ref="A2512:C2512"/>
    <mergeCell ref="D2512:F2512"/>
    <mergeCell ref="A2513:C2513"/>
    <mergeCell ref="D2513:F2513"/>
    <mergeCell ref="A2514:C2514"/>
    <mergeCell ref="D2514:F2514"/>
    <mergeCell ref="A2509:C2509"/>
    <mergeCell ref="D2509:F2509"/>
    <mergeCell ref="A2510:C2510"/>
    <mergeCell ref="D2510:F2510"/>
    <mergeCell ref="A2511:C2511"/>
    <mergeCell ref="D2511:F2511"/>
    <mergeCell ref="A2506:C2506"/>
    <mergeCell ref="D2506:F2506"/>
    <mergeCell ref="A2507:C2507"/>
    <mergeCell ref="D2507:F2507"/>
    <mergeCell ref="A2508:C2508"/>
    <mergeCell ref="D2508:F2508"/>
    <mergeCell ref="A2503:C2503"/>
    <mergeCell ref="D2503:F2503"/>
    <mergeCell ref="A2504:C2504"/>
    <mergeCell ref="D2504:F2504"/>
    <mergeCell ref="A2505:C2505"/>
    <mergeCell ref="D2505:F2505"/>
    <mergeCell ref="A2500:C2500"/>
    <mergeCell ref="D2500:F2500"/>
    <mergeCell ref="A2501:C2501"/>
    <mergeCell ref="D2501:F2501"/>
    <mergeCell ref="A2502:C2502"/>
    <mergeCell ref="D2502:F2502"/>
    <mergeCell ref="A2497:C2497"/>
    <mergeCell ref="D2497:F2497"/>
    <mergeCell ref="A2498:C2498"/>
    <mergeCell ref="D2498:F2498"/>
    <mergeCell ref="A2499:C2499"/>
    <mergeCell ref="D2499:F2499"/>
    <mergeCell ref="A2494:C2494"/>
    <mergeCell ref="D2494:F2494"/>
    <mergeCell ref="A2495:C2495"/>
    <mergeCell ref="D2495:F2495"/>
    <mergeCell ref="A2496:C2496"/>
    <mergeCell ref="D2496:F2496"/>
    <mergeCell ref="A2491:C2491"/>
    <mergeCell ref="D2491:F2491"/>
    <mergeCell ref="A2492:C2492"/>
    <mergeCell ref="D2492:F2492"/>
    <mergeCell ref="A2493:C2493"/>
    <mergeCell ref="D2493:F2493"/>
    <mergeCell ref="A2488:C2488"/>
    <mergeCell ref="D2488:F2488"/>
    <mergeCell ref="A2489:C2489"/>
    <mergeCell ref="D2489:F2489"/>
    <mergeCell ref="A2490:C2490"/>
    <mergeCell ref="D2490:F2490"/>
    <mergeCell ref="A2485:C2485"/>
    <mergeCell ref="D2485:F2485"/>
    <mergeCell ref="A2486:C2486"/>
    <mergeCell ref="D2486:F2486"/>
    <mergeCell ref="A2487:C2487"/>
    <mergeCell ref="D2487:F2487"/>
    <mergeCell ref="A2482:C2482"/>
    <mergeCell ref="D2482:F2482"/>
    <mergeCell ref="A2483:C2483"/>
    <mergeCell ref="D2483:F2483"/>
    <mergeCell ref="A2484:C2484"/>
    <mergeCell ref="D2484:F2484"/>
    <mergeCell ref="A2479:C2479"/>
    <mergeCell ref="D2479:F2479"/>
    <mergeCell ref="A2480:C2480"/>
    <mergeCell ref="D2480:F2480"/>
    <mergeCell ref="A2481:C2481"/>
    <mergeCell ref="D2481:F2481"/>
    <mergeCell ref="A2476:C2476"/>
    <mergeCell ref="D2476:F2476"/>
    <mergeCell ref="A2477:C2477"/>
    <mergeCell ref="D2477:F2477"/>
    <mergeCell ref="A2478:C2478"/>
    <mergeCell ref="D2478:F2478"/>
    <mergeCell ref="A2473:C2473"/>
    <mergeCell ref="D2473:F2473"/>
    <mergeCell ref="A2474:C2474"/>
    <mergeCell ref="D2474:F2474"/>
    <mergeCell ref="A2475:C2475"/>
    <mergeCell ref="D2475:F2475"/>
    <mergeCell ref="A2470:C2470"/>
    <mergeCell ref="D2470:F2470"/>
    <mergeCell ref="A2471:C2471"/>
    <mergeCell ref="D2471:F2471"/>
    <mergeCell ref="A2472:C2472"/>
    <mergeCell ref="D2472:F2472"/>
    <mergeCell ref="A2467:C2467"/>
    <mergeCell ref="D2467:F2467"/>
    <mergeCell ref="A2468:C2468"/>
    <mergeCell ref="D2468:F2468"/>
    <mergeCell ref="A2469:C2469"/>
    <mergeCell ref="D2469:F2469"/>
    <mergeCell ref="A2464:C2464"/>
    <mergeCell ref="D2464:F2464"/>
    <mergeCell ref="A2465:C2465"/>
    <mergeCell ref="D2465:F2465"/>
    <mergeCell ref="A2466:C2466"/>
    <mergeCell ref="D2466:F2466"/>
    <mergeCell ref="A2461:C2461"/>
    <mergeCell ref="D2461:F2461"/>
    <mergeCell ref="A2462:C2462"/>
    <mergeCell ref="D2462:F2462"/>
    <mergeCell ref="A2463:C2463"/>
    <mergeCell ref="D2463:F2463"/>
    <mergeCell ref="A2458:C2458"/>
    <mergeCell ref="D2458:F2458"/>
    <mergeCell ref="A2459:C2459"/>
    <mergeCell ref="D2459:F2459"/>
    <mergeCell ref="A2460:C2460"/>
    <mergeCell ref="D2460:F2460"/>
    <mergeCell ref="A2455:C2455"/>
    <mergeCell ref="D2455:F2455"/>
    <mergeCell ref="A2456:C2456"/>
    <mergeCell ref="D2456:F2456"/>
    <mergeCell ref="A2457:C2457"/>
    <mergeCell ref="D2457:F2457"/>
    <mergeCell ref="A2452:C2452"/>
    <mergeCell ref="D2452:F2452"/>
    <mergeCell ref="A2453:C2453"/>
    <mergeCell ref="D2453:F2453"/>
    <mergeCell ref="A2454:C2454"/>
    <mergeCell ref="D2454:F2454"/>
    <mergeCell ref="A2449:C2449"/>
    <mergeCell ref="D2449:F2449"/>
    <mergeCell ref="A2450:C2450"/>
    <mergeCell ref="D2450:F2450"/>
    <mergeCell ref="A2451:C2451"/>
    <mergeCell ref="D2451:F2451"/>
    <mergeCell ref="A2446:C2446"/>
    <mergeCell ref="D2446:F2446"/>
    <mergeCell ref="A2447:C2447"/>
    <mergeCell ref="D2447:F2447"/>
    <mergeCell ref="A2448:C2448"/>
    <mergeCell ref="D2448:F2448"/>
    <mergeCell ref="A2443:C2443"/>
    <mergeCell ref="D2443:F2443"/>
    <mergeCell ref="A2444:C2444"/>
    <mergeCell ref="D2444:F2444"/>
    <mergeCell ref="A2445:C2445"/>
    <mergeCell ref="D2445:F2445"/>
    <mergeCell ref="A2440:C2440"/>
    <mergeCell ref="D2440:F2440"/>
    <mergeCell ref="A2441:C2441"/>
    <mergeCell ref="D2441:F2441"/>
    <mergeCell ref="A2442:C2442"/>
    <mergeCell ref="D2442:F2442"/>
    <mergeCell ref="A2437:C2437"/>
    <mergeCell ref="D2437:F2437"/>
    <mergeCell ref="A2438:C2438"/>
    <mergeCell ref="D2438:F2438"/>
    <mergeCell ref="A2439:C2439"/>
    <mergeCell ref="D2439:F2439"/>
    <mergeCell ref="A2434:C2434"/>
    <mergeCell ref="D2434:F2434"/>
    <mergeCell ref="A2435:C2435"/>
    <mergeCell ref="D2435:F2435"/>
    <mergeCell ref="A2436:C2436"/>
    <mergeCell ref="D2436:F2436"/>
    <mergeCell ref="A2431:C2431"/>
    <mergeCell ref="D2431:F2431"/>
    <mergeCell ref="A2432:C2432"/>
    <mergeCell ref="D2432:F2432"/>
    <mergeCell ref="A2433:C2433"/>
    <mergeCell ref="D2433:F2433"/>
    <mergeCell ref="A2428:C2428"/>
    <mergeCell ref="D2428:F2428"/>
    <mergeCell ref="A2429:C2429"/>
    <mergeCell ref="D2429:F2429"/>
    <mergeCell ref="A2430:C2430"/>
    <mergeCell ref="D2430:F2430"/>
    <mergeCell ref="A2425:C2425"/>
    <mergeCell ref="D2425:F2425"/>
    <mergeCell ref="A2426:C2426"/>
    <mergeCell ref="D2426:F2426"/>
    <mergeCell ref="A2427:C2427"/>
    <mergeCell ref="D2427:F2427"/>
    <mergeCell ref="A2422:C2422"/>
    <mergeCell ref="D2422:F2422"/>
    <mergeCell ref="A2423:C2423"/>
    <mergeCell ref="D2423:F2423"/>
    <mergeCell ref="A2424:C2424"/>
    <mergeCell ref="D2424:F2424"/>
    <mergeCell ref="A2419:C2419"/>
    <mergeCell ref="D2419:F2419"/>
    <mergeCell ref="A2420:C2420"/>
    <mergeCell ref="D2420:F2420"/>
    <mergeCell ref="A2421:C2421"/>
    <mergeCell ref="D2421:F2421"/>
    <mergeCell ref="A2416:C2416"/>
    <mergeCell ref="D2416:F2416"/>
    <mergeCell ref="A2417:C2417"/>
    <mergeCell ref="D2417:F2417"/>
    <mergeCell ref="A2418:C2418"/>
    <mergeCell ref="D2418:F2418"/>
    <mergeCell ref="A2413:C2413"/>
    <mergeCell ref="D2413:F2413"/>
    <mergeCell ref="A2414:C2414"/>
    <mergeCell ref="D2414:F2414"/>
    <mergeCell ref="A2415:C2415"/>
    <mergeCell ref="D2415:F2415"/>
    <mergeCell ref="A2410:C2410"/>
    <mergeCell ref="D2410:F2410"/>
    <mergeCell ref="A2411:C2411"/>
    <mergeCell ref="D2411:F2411"/>
    <mergeCell ref="A2412:C2412"/>
    <mergeCell ref="D2412:F2412"/>
    <mergeCell ref="A2407:C2407"/>
    <mergeCell ref="D2407:F2407"/>
    <mergeCell ref="A2408:C2408"/>
    <mergeCell ref="D2408:F2408"/>
    <mergeCell ref="A2409:C2409"/>
    <mergeCell ref="D2409:F2409"/>
    <mergeCell ref="A2404:C2404"/>
    <mergeCell ref="D2404:F2404"/>
    <mergeCell ref="A2405:C2405"/>
    <mergeCell ref="D2405:F2405"/>
    <mergeCell ref="A2406:C2406"/>
    <mergeCell ref="D2406:F2406"/>
    <mergeCell ref="A2401:C2401"/>
    <mergeCell ref="D2401:F2401"/>
    <mergeCell ref="A2402:C2402"/>
    <mergeCell ref="D2402:F2402"/>
    <mergeCell ref="A2403:C2403"/>
    <mergeCell ref="D2403:F2403"/>
    <mergeCell ref="A2398:C2398"/>
    <mergeCell ref="D2398:F2398"/>
    <mergeCell ref="A2399:C2399"/>
    <mergeCell ref="D2399:F2399"/>
    <mergeCell ref="A2400:C2400"/>
    <mergeCell ref="D2400:F2400"/>
    <mergeCell ref="A2395:C2395"/>
    <mergeCell ref="D2395:F2395"/>
    <mergeCell ref="A2396:C2396"/>
    <mergeCell ref="D2396:F2396"/>
    <mergeCell ref="A2397:C2397"/>
    <mergeCell ref="D2397:F2397"/>
    <mergeCell ref="A2392:C2392"/>
    <mergeCell ref="D2392:F2392"/>
    <mergeCell ref="A2393:C2393"/>
    <mergeCell ref="D2393:F2393"/>
    <mergeCell ref="A2394:C2394"/>
    <mergeCell ref="D2394:F2394"/>
    <mergeCell ref="A2389:C2389"/>
    <mergeCell ref="D2389:F2389"/>
    <mergeCell ref="A2390:C2390"/>
    <mergeCell ref="D2390:F2390"/>
    <mergeCell ref="A2391:C2391"/>
    <mergeCell ref="D2391:F2391"/>
    <mergeCell ref="A2386:C2386"/>
    <mergeCell ref="D2386:F2386"/>
    <mergeCell ref="A2387:C2387"/>
    <mergeCell ref="D2387:F2387"/>
    <mergeCell ref="A2388:C2388"/>
    <mergeCell ref="D2388:F2388"/>
    <mergeCell ref="A2383:C2383"/>
    <mergeCell ref="D2383:F2383"/>
    <mergeCell ref="A2384:C2384"/>
    <mergeCell ref="D2384:F2384"/>
    <mergeCell ref="A2385:C2385"/>
    <mergeCell ref="D2385:F2385"/>
    <mergeCell ref="A2380:C2380"/>
    <mergeCell ref="D2380:F2380"/>
    <mergeCell ref="A2381:C2381"/>
    <mergeCell ref="D2381:F2381"/>
    <mergeCell ref="A2382:C2382"/>
    <mergeCell ref="D2382:F2382"/>
    <mergeCell ref="A2377:C2377"/>
    <mergeCell ref="D2377:F2377"/>
    <mergeCell ref="A2378:C2378"/>
    <mergeCell ref="D2378:F2378"/>
    <mergeCell ref="A2379:C2379"/>
    <mergeCell ref="D2379:F2379"/>
    <mergeCell ref="A2374:C2374"/>
    <mergeCell ref="D2374:F2374"/>
    <mergeCell ref="A2375:C2375"/>
    <mergeCell ref="D2375:F2375"/>
    <mergeCell ref="A2376:C2376"/>
    <mergeCell ref="D2376:F2376"/>
    <mergeCell ref="A2371:C2371"/>
    <mergeCell ref="D2371:F2371"/>
    <mergeCell ref="A2372:C2372"/>
    <mergeCell ref="D2372:F2372"/>
    <mergeCell ref="A2373:C2373"/>
    <mergeCell ref="D2373:F2373"/>
    <mergeCell ref="A2368:C2368"/>
    <mergeCell ref="D2368:F2368"/>
    <mergeCell ref="A2369:C2369"/>
    <mergeCell ref="D2369:F2369"/>
    <mergeCell ref="A2370:C2370"/>
    <mergeCell ref="D2370:F2370"/>
    <mergeCell ref="A2365:C2365"/>
    <mergeCell ref="D2365:F2365"/>
    <mergeCell ref="A2366:C2366"/>
    <mergeCell ref="D2366:F2366"/>
    <mergeCell ref="A2367:C2367"/>
    <mergeCell ref="D2367:F2367"/>
    <mergeCell ref="A2362:C2362"/>
    <mergeCell ref="D2362:F2362"/>
    <mergeCell ref="A2363:C2363"/>
    <mergeCell ref="D2363:F2363"/>
    <mergeCell ref="A2364:C2364"/>
    <mergeCell ref="D2364:F2364"/>
    <mergeCell ref="A2359:C2359"/>
    <mergeCell ref="D2359:F2359"/>
    <mergeCell ref="A2360:C2360"/>
    <mergeCell ref="D2360:F2360"/>
    <mergeCell ref="A2361:C2361"/>
    <mergeCell ref="D2361:F2361"/>
    <mergeCell ref="A2356:C2356"/>
    <mergeCell ref="D2356:F2356"/>
    <mergeCell ref="A2357:C2357"/>
    <mergeCell ref="D2357:F2357"/>
    <mergeCell ref="A2358:C2358"/>
    <mergeCell ref="D2358:F2358"/>
    <mergeCell ref="A2353:C2353"/>
    <mergeCell ref="D2353:F2353"/>
    <mergeCell ref="A2354:C2354"/>
    <mergeCell ref="D2354:F2354"/>
    <mergeCell ref="A2355:C2355"/>
    <mergeCell ref="D2355:F2355"/>
    <mergeCell ref="A2350:C2350"/>
    <mergeCell ref="D2350:F2350"/>
    <mergeCell ref="A2351:C2351"/>
    <mergeCell ref="D2351:F2351"/>
    <mergeCell ref="A2352:C2352"/>
    <mergeCell ref="D2352:F2352"/>
    <mergeCell ref="A2347:C2347"/>
    <mergeCell ref="D2347:F2347"/>
    <mergeCell ref="A2348:C2348"/>
    <mergeCell ref="D2348:F2348"/>
    <mergeCell ref="A2349:C2349"/>
    <mergeCell ref="D2349:F2349"/>
    <mergeCell ref="A2344:C2344"/>
    <mergeCell ref="D2344:F2344"/>
    <mergeCell ref="A2345:C2345"/>
    <mergeCell ref="D2345:F2345"/>
    <mergeCell ref="A2346:C2346"/>
    <mergeCell ref="D2346:F2346"/>
    <mergeCell ref="A2341:C2341"/>
    <mergeCell ref="D2341:F2341"/>
    <mergeCell ref="A2342:C2342"/>
    <mergeCell ref="D2342:F2342"/>
    <mergeCell ref="A2343:C2343"/>
    <mergeCell ref="D2343:F2343"/>
    <mergeCell ref="A2338:C2338"/>
    <mergeCell ref="D2338:F2338"/>
    <mergeCell ref="A2339:C2339"/>
    <mergeCell ref="D2339:F2339"/>
    <mergeCell ref="A2340:C2340"/>
    <mergeCell ref="D2340:F2340"/>
    <mergeCell ref="A2335:C2335"/>
    <mergeCell ref="D2335:F2335"/>
    <mergeCell ref="A2336:C2336"/>
    <mergeCell ref="D2336:F2336"/>
    <mergeCell ref="A2337:C2337"/>
    <mergeCell ref="D2337:F2337"/>
    <mergeCell ref="A2332:C2332"/>
    <mergeCell ref="D2332:F2332"/>
    <mergeCell ref="A2333:C2333"/>
    <mergeCell ref="D2333:F2333"/>
    <mergeCell ref="A2334:C2334"/>
    <mergeCell ref="D2334:F2334"/>
    <mergeCell ref="A2329:C2329"/>
    <mergeCell ref="D2329:F2329"/>
    <mergeCell ref="A2330:C2330"/>
    <mergeCell ref="D2330:F2330"/>
    <mergeCell ref="A2331:C2331"/>
    <mergeCell ref="D2331:F2331"/>
    <mergeCell ref="A2326:C2326"/>
    <mergeCell ref="D2326:F2326"/>
    <mergeCell ref="A2327:C2327"/>
    <mergeCell ref="D2327:F2327"/>
    <mergeCell ref="A2328:C2328"/>
    <mergeCell ref="D2328:F2328"/>
    <mergeCell ref="A2323:C2323"/>
    <mergeCell ref="D2323:F2323"/>
    <mergeCell ref="A2324:C2324"/>
    <mergeCell ref="D2324:F2324"/>
    <mergeCell ref="A2325:C2325"/>
    <mergeCell ref="D2325:F2325"/>
    <mergeCell ref="A2320:C2320"/>
    <mergeCell ref="D2320:F2320"/>
    <mergeCell ref="A2321:C2321"/>
    <mergeCell ref="D2321:F2321"/>
    <mergeCell ref="A2322:C2322"/>
    <mergeCell ref="D2322:F2322"/>
    <mergeCell ref="A2317:C2317"/>
    <mergeCell ref="D2317:F2317"/>
    <mergeCell ref="A2318:C2318"/>
    <mergeCell ref="D2318:F2318"/>
    <mergeCell ref="A2319:C2319"/>
    <mergeCell ref="D2319:F2319"/>
    <mergeCell ref="A2314:C2314"/>
    <mergeCell ref="D2314:F2314"/>
    <mergeCell ref="A2315:C2315"/>
    <mergeCell ref="D2315:F2315"/>
    <mergeCell ref="A2316:C2316"/>
    <mergeCell ref="D2316:F2316"/>
    <mergeCell ref="A2311:C2311"/>
    <mergeCell ref="D2311:F2311"/>
    <mergeCell ref="A2312:C2312"/>
    <mergeCell ref="D2312:F2312"/>
    <mergeCell ref="A2313:C2313"/>
    <mergeCell ref="D2313:F2313"/>
    <mergeCell ref="A2308:C2308"/>
    <mergeCell ref="D2308:F2308"/>
    <mergeCell ref="A2309:C2309"/>
    <mergeCell ref="D2309:F2309"/>
    <mergeCell ref="A2310:C2310"/>
    <mergeCell ref="D2310:F2310"/>
    <mergeCell ref="A2305:C2305"/>
    <mergeCell ref="D2305:F2305"/>
    <mergeCell ref="A2306:C2306"/>
    <mergeCell ref="D2306:F2306"/>
    <mergeCell ref="A2307:C2307"/>
    <mergeCell ref="D2307:F2307"/>
    <mergeCell ref="A2302:C2302"/>
    <mergeCell ref="D2302:F2302"/>
    <mergeCell ref="A2303:C2303"/>
    <mergeCell ref="D2303:F2303"/>
    <mergeCell ref="A2304:C2304"/>
    <mergeCell ref="D2304:F2304"/>
    <mergeCell ref="A2299:C2299"/>
    <mergeCell ref="D2299:F2299"/>
    <mergeCell ref="A2300:C2300"/>
    <mergeCell ref="D2300:F2300"/>
    <mergeCell ref="A2301:C2301"/>
    <mergeCell ref="D2301:F2301"/>
    <mergeCell ref="A2296:C2296"/>
    <mergeCell ref="D2296:F2296"/>
    <mergeCell ref="A2297:C2297"/>
    <mergeCell ref="D2297:F2297"/>
    <mergeCell ref="A2298:C2298"/>
    <mergeCell ref="D2298:F2298"/>
    <mergeCell ref="A2293:C2293"/>
    <mergeCell ref="D2293:F2293"/>
    <mergeCell ref="A2294:C2294"/>
    <mergeCell ref="D2294:F2294"/>
    <mergeCell ref="A2295:C2295"/>
    <mergeCell ref="D2295:F2295"/>
    <mergeCell ref="A2290:C2290"/>
    <mergeCell ref="D2290:F2290"/>
    <mergeCell ref="A2291:C2291"/>
    <mergeCell ref="D2291:F2291"/>
    <mergeCell ref="A2292:C2292"/>
    <mergeCell ref="D2292:F2292"/>
    <mergeCell ref="A2287:C2287"/>
    <mergeCell ref="D2287:F2287"/>
    <mergeCell ref="A2288:C2288"/>
    <mergeCell ref="D2288:F2288"/>
    <mergeCell ref="A2289:C2289"/>
    <mergeCell ref="D2289:F2289"/>
    <mergeCell ref="A2284:C2284"/>
    <mergeCell ref="D2284:F2284"/>
    <mergeCell ref="A2285:C2285"/>
    <mergeCell ref="D2285:F2285"/>
    <mergeCell ref="A2286:C2286"/>
    <mergeCell ref="D2286:F2286"/>
    <mergeCell ref="A2281:C2281"/>
    <mergeCell ref="D2281:F2281"/>
    <mergeCell ref="A2282:C2282"/>
    <mergeCell ref="D2282:F2282"/>
    <mergeCell ref="A2283:C2283"/>
    <mergeCell ref="D2283:F2283"/>
    <mergeCell ref="A2278:C2278"/>
    <mergeCell ref="D2278:F2278"/>
    <mergeCell ref="A2279:C2279"/>
    <mergeCell ref="D2279:F2279"/>
    <mergeCell ref="A2280:C2280"/>
    <mergeCell ref="D2280:F2280"/>
    <mergeCell ref="A2275:C2275"/>
    <mergeCell ref="D2275:F2275"/>
    <mergeCell ref="A2276:C2276"/>
    <mergeCell ref="D2276:F2276"/>
    <mergeCell ref="A2277:C2277"/>
    <mergeCell ref="D2277:F2277"/>
    <mergeCell ref="A2272:C2272"/>
    <mergeCell ref="D2272:F2272"/>
    <mergeCell ref="A2273:C2273"/>
    <mergeCell ref="D2273:F2273"/>
    <mergeCell ref="A2274:C2274"/>
    <mergeCell ref="D2274:F2274"/>
    <mergeCell ref="A2269:C2269"/>
    <mergeCell ref="D2269:F2269"/>
    <mergeCell ref="A2270:C2270"/>
    <mergeCell ref="D2270:F2270"/>
    <mergeCell ref="A2271:C2271"/>
    <mergeCell ref="D2271:F2271"/>
    <mergeCell ref="A2266:C2266"/>
    <mergeCell ref="D2266:F2266"/>
    <mergeCell ref="A2267:C2267"/>
    <mergeCell ref="D2267:F2267"/>
    <mergeCell ref="A2268:C2268"/>
    <mergeCell ref="D2268:F2268"/>
    <mergeCell ref="A2263:C2263"/>
    <mergeCell ref="D2263:F2263"/>
    <mergeCell ref="A2264:C2264"/>
    <mergeCell ref="D2264:F2264"/>
    <mergeCell ref="A2265:C2265"/>
    <mergeCell ref="D2265:F2265"/>
    <mergeCell ref="A2260:C2260"/>
    <mergeCell ref="D2260:F2260"/>
    <mergeCell ref="A2261:C2261"/>
    <mergeCell ref="D2261:F2261"/>
    <mergeCell ref="A2262:C2262"/>
    <mergeCell ref="D2262:F2262"/>
    <mergeCell ref="A2257:C2257"/>
    <mergeCell ref="D2257:F2257"/>
    <mergeCell ref="A2258:C2258"/>
    <mergeCell ref="D2258:F2258"/>
    <mergeCell ref="A2259:C2259"/>
    <mergeCell ref="D2259:F2259"/>
    <mergeCell ref="A2254:C2254"/>
    <mergeCell ref="D2254:F2254"/>
    <mergeCell ref="A2255:C2255"/>
    <mergeCell ref="D2255:F2255"/>
    <mergeCell ref="A2256:C2256"/>
    <mergeCell ref="D2256:F2256"/>
    <mergeCell ref="A2251:C2251"/>
    <mergeCell ref="D2251:F2251"/>
    <mergeCell ref="A2252:C2252"/>
    <mergeCell ref="D2252:F2252"/>
    <mergeCell ref="A2253:C2253"/>
    <mergeCell ref="D2253:F2253"/>
    <mergeCell ref="A2248:C2248"/>
    <mergeCell ref="D2248:F2248"/>
    <mergeCell ref="A2249:C2249"/>
    <mergeCell ref="D2249:F2249"/>
    <mergeCell ref="A2250:C2250"/>
    <mergeCell ref="D2250:F2250"/>
    <mergeCell ref="A2245:C2245"/>
    <mergeCell ref="D2245:F2245"/>
    <mergeCell ref="A2246:C2246"/>
    <mergeCell ref="D2246:F2246"/>
    <mergeCell ref="A2247:C2247"/>
    <mergeCell ref="D2247:F2247"/>
    <mergeCell ref="A2242:C2242"/>
    <mergeCell ref="D2242:F2242"/>
    <mergeCell ref="A2243:C2243"/>
    <mergeCell ref="D2243:F2243"/>
    <mergeCell ref="A2244:C2244"/>
    <mergeCell ref="D2244:F2244"/>
    <mergeCell ref="A2239:C2239"/>
    <mergeCell ref="D2239:F2239"/>
    <mergeCell ref="A2240:C2240"/>
    <mergeCell ref="D2240:F2240"/>
    <mergeCell ref="A2241:C2241"/>
    <mergeCell ref="D2241:F2241"/>
    <mergeCell ref="A2236:C2236"/>
    <mergeCell ref="D2236:F2236"/>
    <mergeCell ref="A2237:C2237"/>
    <mergeCell ref="D2237:F2237"/>
    <mergeCell ref="A2238:C2238"/>
    <mergeCell ref="D2238:F2238"/>
    <mergeCell ref="A2233:C2233"/>
    <mergeCell ref="D2233:F2233"/>
    <mergeCell ref="A2234:C2234"/>
    <mergeCell ref="D2234:F2234"/>
    <mergeCell ref="A2235:C2235"/>
    <mergeCell ref="D2235:F2235"/>
    <mergeCell ref="A2230:C2230"/>
    <mergeCell ref="D2230:F2230"/>
    <mergeCell ref="A2231:C2231"/>
    <mergeCell ref="D2231:F2231"/>
    <mergeCell ref="A2232:C2232"/>
    <mergeCell ref="D2232:F2232"/>
    <mergeCell ref="A2227:C2227"/>
    <mergeCell ref="D2227:F2227"/>
    <mergeCell ref="A2228:C2228"/>
    <mergeCell ref="D2228:F2228"/>
    <mergeCell ref="A2229:C2229"/>
    <mergeCell ref="D2229:F2229"/>
    <mergeCell ref="A2224:C2224"/>
    <mergeCell ref="D2224:F2224"/>
    <mergeCell ref="A2225:C2225"/>
    <mergeCell ref="D2225:F2225"/>
    <mergeCell ref="A2226:C2226"/>
    <mergeCell ref="D2226:F2226"/>
    <mergeCell ref="A2221:C2221"/>
    <mergeCell ref="D2221:F2221"/>
    <mergeCell ref="A2222:C2222"/>
    <mergeCell ref="D2222:F2222"/>
    <mergeCell ref="A2223:C2223"/>
    <mergeCell ref="D2223:F2223"/>
    <mergeCell ref="A2218:C2218"/>
    <mergeCell ref="D2218:F2218"/>
    <mergeCell ref="A2219:C2219"/>
    <mergeCell ref="D2219:F2219"/>
    <mergeCell ref="A2220:C2220"/>
    <mergeCell ref="D2220:F2220"/>
    <mergeCell ref="A2215:C2215"/>
    <mergeCell ref="D2215:F2215"/>
    <mergeCell ref="A2216:C2216"/>
    <mergeCell ref="D2216:F2216"/>
    <mergeCell ref="A2217:C2217"/>
    <mergeCell ref="D2217:F2217"/>
    <mergeCell ref="A2212:C2212"/>
    <mergeCell ref="D2212:F2212"/>
    <mergeCell ref="A2213:C2213"/>
    <mergeCell ref="D2213:F2213"/>
    <mergeCell ref="A2214:C2214"/>
    <mergeCell ref="D2214:F2214"/>
    <mergeCell ref="A2209:C2209"/>
    <mergeCell ref="D2209:F2209"/>
    <mergeCell ref="A2210:C2210"/>
    <mergeCell ref="D2210:F2210"/>
    <mergeCell ref="A2211:C2211"/>
    <mergeCell ref="D2211:F2211"/>
    <mergeCell ref="A2206:C2206"/>
    <mergeCell ref="D2206:F2206"/>
    <mergeCell ref="A2207:C2207"/>
    <mergeCell ref="D2207:F2207"/>
    <mergeCell ref="A2208:C2208"/>
    <mergeCell ref="D2208:F2208"/>
    <mergeCell ref="A2203:C2203"/>
    <mergeCell ref="D2203:F2203"/>
    <mergeCell ref="A2204:C2204"/>
    <mergeCell ref="D2204:F2204"/>
    <mergeCell ref="A2205:C2205"/>
    <mergeCell ref="D2205:F2205"/>
    <mergeCell ref="A2200:C2200"/>
    <mergeCell ref="D2200:F2200"/>
    <mergeCell ref="A2201:C2201"/>
    <mergeCell ref="D2201:F2201"/>
    <mergeCell ref="A2202:C2202"/>
    <mergeCell ref="D2202:F2202"/>
    <mergeCell ref="A2197:C2197"/>
    <mergeCell ref="D2197:F2197"/>
    <mergeCell ref="A2198:C2198"/>
    <mergeCell ref="D2198:F2198"/>
    <mergeCell ref="A2199:C2199"/>
    <mergeCell ref="D2199:F2199"/>
    <mergeCell ref="A2194:C2194"/>
    <mergeCell ref="D2194:F2194"/>
    <mergeCell ref="A2195:C2195"/>
    <mergeCell ref="D2195:F2195"/>
    <mergeCell ref="A2196:C2196"/>
    <mergeCell ref="D2196:F2196"/>
    <mergeCell ref="A2191:C2191"/>
    <mergeCell ref="D2191:F2191"/>
    <mergeCell ref="A2192:C2192"/>
    <mergeCell ref="D2192:F2192"/>
    <mergeCell ref="A2193:C2193"/>
    <mergeCell ref="D2193:F2193"/>
    <mergeCell ref="A2188:C2188"/>
    <mergeCell ref="D2188:F2188"/>
    <mergeCell ref="A2189:C2189"/>
    <mergeCell ref="D2189:F2189"/>
    <mergeCell ref="A2190:C2190"/>
    <mergeCell ref="D2190:F2190"/>
    <mergeCell ref="A2185:C2185"/>
    <mergeCell ref="D2185:F2185"/>
    <mergeCell ref="A2186:C2186"/>
    <mergeCell ref="D2186:F2186"/>
    <mergeCell ref="A2187:C2187"/>
    <mergeCell ref="D2187:F2187"/>
    <mergeCell ref="A2182:C2182"/>
    <mergeCell ref="D2182:F2182"/>
    <mergeCell ref="A2183:C2183"/>
    <mergeCell ref="D2183:F2183"/>
    <mergeCell ref="A2184:C2184"/>
    <mergeCell ref="D2184:F2184"/>
    <mergeCell ref="A2179:C2179"/>
    <mergeCell ref="D2179:F2179"/>
    <mergeCell ref="A2180:C2180"/>
    <mergeCell ref="D2180:F2180"/>
    <mergeCell ref="A2181:C2181"/>
    <mergeCell ref="D2181:F2181"/>
    <mergeCell ref="A2176:C2176"/>
    <mergeCell ref="D2176:F2176"/>
    <mergeCell ref="A2177:C2177"/>
    <mergeCell ref="D2177:F2177"/>
    <mergeCell ref="A2178:C2178"/>
    <mergeCell ref="D2178:F2178"/>
    <mergeCell ref="A2173:C2173"/>
    <mergeCell ref="D2173:F2173"/>
    <mergeCell ref="A2174:C2174"/>
    <mergeCell ref="D2174:F2174"/>
    <mergeCell ref="A2175:C2175"/>
    <mergeCell ref="D2175:F2175"/>
    <mergeCell ref="A2170:C2170"/>
    <mergeCell ref="D2170:F2170"/>
    <mergeCell ref="A2171:C2171"/>
    <mergeCell ref="D2171:F2171"/>
    <mergeCell ref="A2172:C2172"/>
    <mergeCell ref="D2172:F2172"/>
    <mergeCell ref="A2167:C2167"/>
    <mergeCell ref="D2167:F2167"/>
    <mergeCell ref="A2168:C2168"/>
    <mergeCell ref="D2168:F2168"/>
    <mergeCell ref="A2169:C2169"/>
    <mergeCell ref="D2169:F2169"/>
    <mergeCell ref="A2164:C2164"/>
    <mergeCell ref="D2164:F2164"/>
    <mergeCell ref="A2165:C2165"/>
    <mergeCell ref="D2165:F2165"/>
    <mergeCell ref="A2166:C2166"/>
    <mergeCell ref="D2166:F2166"/>
    <mergeCell ref="A2161:C2161"/>
    <mergeCell ref="D2161:F2161"/>
    <mergeCell ref="A2162:C2162"/>
    <mergeCell ref="D2162:F2162"/>
    <mergeCell ref="A2163:C2163"/>
    <mergeCell ref="D2163:F2163"/>
    <mergeCell ref="A2158:C2158"/>
    <mergeCell ref="D2158:F2158"/>
    <mergeCell ref="A2159:C2159"/>
    <mergeCell ref="D2159:F2159"/>
    <mergeCell ref="A2160:C2160"/>
    <mergeCell ref="D2160:F2160"/>
    <mergeCell ref="A2155:C2155"/>
    <mergeCell ref="D2155:F2155"/>
    <mergeCell ref="A2156:C2156"/>
    <mergeCell ref="D2156:F2156"/>
    <mergeCell ref="A2157:C2157"/>
    <mergeCell ref="D2157:F2157"/>
    <mergeCell ref="A2152:C2152"/>
    <mergeCell ref="D2152:F2152"/>
    <mergeCell ref="A2153:C2153"/>
    <mergeCell ref="D2153:F2153"/>
    <mergeCell ref="A2154:C2154"/>
    <mergeCell ref="D2154:F2154"/>
    <mergeCell ref="A2149:C2149"/>
    <mergeCell ref="D2149:F2149"/>
    <mergeCell ref="A2150:C2150"/>
    <mergeCell ref="D2150:F2150"/>
    <mergeCell ref="A2151:C2151"/>
    <mergeCell ref="D2151:F2151"/>
    <mergeCell ref="A2146:C2146"/>
    <mergeCell ref="D2146:F2146"/>
    <mergeCell ref="A2147:C2147"/>
    <mergeCell ref="D2147:F2147"/>
    <mergeCell ref="A2148:C2148"/>
    <mergeCell ref="D2148:F2148"/>
    <mergeCell ref="A2143:C2143"/>
    <mergeCell ref="D2143:F2143"/>
    <mergeCell ref="A2144:C2144"/>
    <mergeCell ref="D2144:F2144"/>
    <mergeCell ref="A2145:C2145"/>
    <mergeCell ref="D2145:F2145"/>
    <mergeCell ref="A2140:C2140"/>
    <mergeCell ref="D2140:F2140"/>
    <mergeCell ref="A2141:C2141"/>
    <mergeCell ref="D2141:F2141"/>
    <mergeCell ref="A2142:C2142"/>
    <mergeCell ref="D2142:F2142"/>
    <mergeCell ref="A2137:C2137"/>
    <mergeCell ref="D2137:F2137"/>
    <mergeCell ref="A2138:C2138"/>
    <mergeCell ref="D2138:F2138"/>
    <mergeCell ref="A2139:C2139"/>
    <mergeCell ref="D2139:F2139"/>
    <mergeCell ref="A2134:C2134"/>
    <mergeCell ref="D2134:F2134"/>
    <mergeCell ref="A2135:C2135"/>
    <mergeCell ref="D2135:F2135"/>
    <mergeCell ref="A2136:C2136"/>
    <mergeCell ref="D2136:F2136"/>
    <mergeCell ref="A2131:C2131"/>
    <mergeCell ref="D2131:F2131"/>
    <mergeCell ref="A2132:C2132"/>
    <mergeCell ref="D2132:F2132"/>
    <mergeCell ref="A2133:C2133"/>
    <mergeCell ref="D2133:F2133"/>
    <mergeCell ref="A2128:C2128"/>
    <mergeCell ref="D2128:F2128"/>
    <mergeCell ref="A2129:C2129"/>
    <mergeCell ref="D2129:F2129"/>
    <mergeCell ref="A2130:C2130"/>
    <mergeCell ref="D2130:F2130"/>
    <mergeCell ref="A2125:C2125"/>
    <mergeCell ref="D2125:F2125"/>
    <mergeCell ref="A2126:C2126"/>
    <mergeCell ref="D2126:F2126"/>
    <mergeCell ref="A2127:C2127"/>
    <mergeCell ref="D2127:F2127"/>
    <mergeCell ref="A2122:C2122"/>
    <mergeCell ref="D2122:F2122"/>
    <mergeCell ref="A2123:C2123"/>
    <mergeCell ref="D2123:F2123"/>
    <mergeCell ref="A2124:C2124"/>
    <mergeCell ref="D2124:F2124"/>
    <mergeCell ref="A2119:C2119"/>
    <mergeCell ref="D2119:F2119"/>
    <mergeCell ref="A2120:C2120"/>
    <mergeCell ref="D2120:F2120"/>
    <mergeCell ref="A2121:C2121"/>
    <mergeCell ref="D2121:F2121"/>
    <mergeCell ref="A2116:C2116"/>
    <mergeCell ref="D2116:F2116"/>
    <mergeCell ref="A2117:C2117"/>
    <mergeCell ref="D2117:F2117"/>
    <mergeCell ref="A2118:C2118"/>
    <mergeCell ref="D2118:F2118"/>
    <mergeCell ref="A2113:C2113"/>
    <mergeCell ref="D2113:F2113"/>
    <mergeCell ref="A2114:C2114"/>
    <mergeCell ref="D2114:F2114"/>
    <mergeCell ref="A2115:C2115"/>
    <mergeCell ref="D2115:F2115"/>
    <mergeCell ref="A2110:C2110"/>
    <mergeCell ref="D2110:F2110"/>
    <mergeCell ref="A2111:C2111"/>
    <mergeCell ref="D2111:F2111"/>
    <mergeCell ref="A2112:C2112"/>
    <mergeCell ref="D2112:F2112"/>
    <mergeCell ref="A2107:C2107"/>
    <mergeCell ref="D2107:F2107"/>
    <mergeCell ref="A2108:C2108"/>
    <mergeCell ref="D2108:F2108"/>
    <mergeCell ref="A2109:C2109"/>
    <mergeCell ref="D2109:F2109"/>
    <mergeCell ref="A2104:C2104"/>
    <mergeCell ref="D2104:F2104"/>
    <mergeCell ref="A2105:C2105"/>
    <mergeCell ref="D2105:F2105"/>
    <mergeCell ref="A2106:C2106"/>
    <mergeCell ref="D2106:F2106"/>
    <mergeCell ref="A2101:C2101"/>
    <mergeCell ref="D2101:F2101"/>
    <mergeCell ref="A2102:C2102"/>
    <mergeCell ref="D2102:F2102"/>
    <mergeCell ref="A2103:C2103"/>
    <mergeCell ref="D2103:F2103"/>
    <mergeCell ref="A2098:C2098"/>
    <mergeCell ref="D2098:F2098"/>
    <mergeCell ref="A2099:C2099"/>
    <mergeCell ref="D2099:F2099"/>
    <mergeCell ref="A2100:C2100"/>
    <mergeCell ref="D2100:F2100"/>
    <mergeCell ref="A2095:C2095"/>
    <mergeCell ref="D2095:F2095"/>
    <mergeCell ref="A2096:C2096"/>
    <mergeCell ref="D2096:F2096"/>
    <mergeCell ref="A2097:C2097"/>
    <mergeCell ref="D2097:F2097"/>
    <mergeCell ref="A2092:C2092"/>
    <mergeCell ref="D2092:F2092"/>
    <mergeCell ref="A2093:C2093"/>
    <mergeCell ref="D2093:F2093"/>
    <mergeCell ref="A2094:C2094"/>
    <mergeCell ref="D2094:F2094"/>
    <mergeCell ref="A2089:C2089"/>
    <mergeCell ref="D2089:F2089"/>
    <mergeCell ref="A2090:C2090"/>
    <mergeCell ref="D2090:F2090"/>
    <mergeCell ref="A2091:C2091"/>
    <mergeCell ref="D2091:F2091"/>
    <mergeCell ref="A2086:C2086"/>
    <mergeCell ref="D2086:F2086"/>
    <mergeCell ref="A2087:C2087"/>
    <mergeCell ref="D2087:F2087"/>
    <mergeCell ref="A2088:C2088"/>
    <mergeCell ref="D2088:F2088"/>
    <mergeCell ref="A2083:C2083"/>
    <mergeCell ref="D2083:F2083"/>
    <mergeCell ref="A2084:C2084"/>
    <mergeCell ref="D2084:F2084"/>
    <mergeCell ref="A2085:C2085"/>
    <mergeCell ref="D2085:F2085"/>
    <mergeCell ref="A2080:C2080"/>
    <mergeCell ref="D2080:F2080"/>
    <mergeCell ref="A2081:C2081"/>
    <mergeCell ref="D2081:F2081"/>
    <mergeCell ref="A2082:C2082"/>
    <mergeCell ref="D2082:F2082"/>
    <mergeCell ref="A2077:C2077"/>
    <mergeCell ref="D2077:F2077"/>
    <mergeCell ref="A2078:C2078"/>
    <mergeCell ref="D2078:F2078"/>
    <mergeCell ref="A2079:C2079"/>
    <mergeCell ref="D2079:F2079"/>
    <mergeCell ref="A2074:C2074"/>
    <mergeCell ref="D2074:F2074"/>
    <mergeCell ref="A2075:C2075"/>
    <mergeCell ref="D2075:F2075"/>
    <mergeCell ref="A2076:C2076"/>
    <mergeCell ref="D2076:F2076"/>
    <mergeCell ref="A2071:C2071"/>
    <mergeCell ref="D2071:F2071"/>
    <mergeCell ref="A2072:C2072"/>
    <mergeCell ref="D2072:F2072"/>
    <mergeCell ref="A2073:C2073"/>
    <mergeCell ref="D2073:F2073"/>
    <mergeCell ref="A2068:C2068"/>
    <mergeCell ref="D2068:F2068"/>
    <mergeCell ref="A2069:C2069"/>
    <mergeCell ref="D2069:F2069"/>
    <mergeCell ref="A2070:C2070"/>
    <mergeCell ref="D2070:F2070"/>
    <mergeCell ref="A2065:C2065"/>
    <mergeCell ref="D2065:F2065"/>
    <mergeCell ref="A2066:C2066"/>
    <mergeCell ref="D2066:F2066"/>
    <mergeCell ref="A2067:C2067"/>
    <mergeCell ref="D2067:F2067"/>
    <mergeCell ref="A2062:C2062"/>
    <mergeCell ref="D2062:F2062"/>
    <mergeCell ref="A2063:C2063"/>
    <mergeCell ref="D2063:F2063"/>
    <mergeCell ref="A2064:C2064"/>
    <mergeCell ref="D2064:F2064"/>
    <mergeCell ref="A2059:C2059"/>
    <mergeCell ref="D2059:F2059"/>
    <mergeCell ref="A2060:C2060"/>
    <mergeCell ref="D2060:F2060"/>
    <mergeCell ref="A2061:C2061"/>
    <mergeCell ref="D2061:F2061"/>
    <mergeCell ref="A2056:C2056"/>
    <mergeCell ref="D2056:F2056"/>
    <mergeCell ref="A2057:C2057"/>
    <mergeCell ref="D2057:F2057"/>
    <mergeCell ref="A2058:C2058"/>
    <mergeCell ref="D2058:F2058"/>
    <mergeCell ref="A2053:C2053"/>
    <mergeCell ref="D2053:F2053"/>
    <mergeCell ref="A2054:C2054"/>
    <mergeCell ref="D2054:F2054"/>
    <mergeCell ref="A2055:C2055"/>
    <mergeCell ref="D2055:F2055"/>
    <mergeCell ref="A2050:C2050"/>
    <mergeCell ref="D2050:F2050"/>
    <mergeCell ref="A2051:C2051"/>
    <mergeCell ref="D2051:F2051"/>
    <mergeCell ref="A2052:C2052"/>
    <mergeCell ref="D2052:F2052"/>
    <mergeCell ref="A2047:C2047"/>
    <mergeCell ref="D2047:F2047"/>
    <mergeCell ref="A2048:C2048"/>
    <mergeCell ref="D2048:F2048"/>
    <mergeCell ref="A2049:C2049"/>
    <mergeCell ref="D2049:F2049"/>
    <mergeCell ref="A2044:C2044"/>
    <mergeCell ref="D2044:F2044"/>
    <mergeCell ref="A2045:C2045"/>
    <mergeCell ref="D2045:F2045"/>
    <mergeCell ref="A2046:C2046"/>
    <mergeCell ref="D2046:F2046"/>
    <mergeCell ref="A2041:C2041"/>
    <mergeCell ref="D2041:F2041"/>
    <mergeCell ref="A2042:C2042"/>
    <mergeCell ref="D2042:F2042"/>
    <mergeCell ref="A2043:C2043"/>
    <mergeCell ref="D2043:F2043"/>
    <mergeCell ref="A2038:C2038"/>
    <mergeCell ref="D2038:F2038"/>
    <mergeCell ref="A2039:C2039"/>
    <mergeCell ref="D2039:F2039"/>
    <mergeCell ref="A2040:C2040"/>
    <mergeCell ref="D2040:F2040"/>
    <mergeCell ref="A2035:C2035"/>
    <mergeCell ref="D2035:F2035"/>
    <mergeCell ref="A2036:C2036"/>
    <mergeCell ref="D2036:F2036"/>
    <mergeCell ref="A2037:C2037"/>
    <mergeCell ref="D2037:F2037"/>
    <mergeCell ref="A2032:C2032"/>
    <mergeCell ref="D2032:F2032"/>
    <mergeCell ref="A2033:C2033"/>
    <mergeCell ref="D2033:F2033"/>
    <mergeCell ref="A2034:C2034"/>
    <mergeCell ref="D2034:F2034"/>
    <mergeCell ref="A2029:C2029"/>
    <mergeCell ref="D2029:F2029"/>
    <mergeCell ref="A2030:C2030"/>
    <mergeCell ref="D2030:F2030"/>
    <mergeCell ref="A2031:C2031"/>
    <mergeCell ref="D2031:F2031"/>
    <mergeCell ref="A2026:C2026"/>
    <mergeCell ref="D2026:F2026"/>
    <mergeCell ref="A2027:C2027"/>
    <mergeCell ref="D2027:F2027"/>
    <mergeCell ref="A2028:C2028"/>
    <mergeCell ref="D2028:F2028"/>
    <mergeCell ref="A2023:C2023"/>
    <mergeCell ref="D2023:F2023"/>
    <mergeCell ref="A2024:C2024"/>
    <mergeCell ref="D2024:F2024"/>
    <mergeCell ref="A2025:C2025"/>
    <mergeCell ref="D2025:F2025"/>
    <mergeCell ref="A2020:C2020"/>
    <mergeCell ref="D2020:F2020"/>
    <mergeCell ref="A2021:C2021"/>
    <mergeCell ref="D2021:F2021"/>
    <mergeCell ref="A2022:C2022"/>
    <mergeCell ref="D2022:F2022"/>
    <mergeCell ref="A2017:C2017"/>
    <mergeCell ref="D2017:F2017"/>
    <mergeCell ref="A2018:C2018"/>
    <mergeCell ref="D2018:F2018"/>
    <mergeCell ref="A2019:C2019"/>
    <mergeCell ref="D2019:F2019"/>
    <mergeCell ref="A2014:C2014"/>
    <mergeCell ref="D2014:F2014"/>
    <mergeCell ref="A2015:C2015"/>
    <mergeCell ref="D2015:F2015"/>
    <mergeCell ref="A2016:C2016"/>
    <mergeCell ref="D2016:F2016"/>
    <mergeCell ref="A2011:C2011"/>
    <mergeCell ref="D2011:F2011"/>
    <mergeCell ref="A2012:C2012"/>
    <mergeCell ref="D2012:F2012"/>
    <mergeCell ref="A2013:C2013"/>
    <mergeCell ref="D2013:F2013"/>
    <mergeCell ref="A2008:C2008"/>
    <mergeCell ref="D2008:F2008"/>
    <mergeCell ref="A2009:C2009"/>
    <mergeCell ref="D2009:F2009"/>
    <mergeCell ref="A2010:C2010"/>
    <mergeCell ref="D2010:F2010"/>
    <mergeCell ref="A2005:C2005"/>
    <mergeCell ref="D2005:F2005"/>
    <mergeCell ref="A2006:C2006"/>
    <mergeCell ref="D2006:F2006"/>
    <mergeCell ref="A2007:C2007"/>
    <mergeCell ref="D2007:F2007"/>
    <mergeCell ref="A2002:C2002"/>
    <mergeCell ref="D2002:F2002"/>
    <mergeCell ref="A2003:C2003"/>
    <mergeCell ref="D2003:F2003"/>
    <mergeCell ref="A2004:C2004"/>
    <mergeCell ref="D2004:F2004"/>
    <mergeCell ref="A1999:C1999"/>
    <mergeCell ref="D1999:F1999"/>
    <mergeCell ref="A2000:C2000"/>
    <mergeCell ref="D2000:F2000"/>
    <mergeCell ref="A2001:C2001"/>
    <mergeCell ref="D2001:F2001"/>
    <mergeCell ref="A1996:C1996"/>
    <mergeCell ref="D1996:F1996"/>
    <mergeCell ref="A1997:C1997"/>
    <mergeCell ref="D1997:F1997"/>
    <mergeCell ref="A1998:C1998"/>
    <mergeCell ref="D1998:F1998"/>
    <mergeCell ref="A1993:C1993"/>
    <mergeCell ref="D1993:F1993"/>
    <mergeCell ref="A1994:C1994"/>
    <mergeCell ref="D1994:F1994"/>
    <mergeCell ref="A1995:C1995"/>
    <mergeCell ref="D1995:F1995"/>
    <mergeCell ref="A1990:C1990"/>
    <mergeCell ref="D1990:F1990"/>
    <mergeCell ref="A1991:C1991"/>
    <mergeCell ref="D1991:F1991"/>
    <mergeCell ref="A1992:C1992"/>
    <mergeCell ref="D1992:F1992"/>
    <mergeCell ref="A1987:C1987"/>
    <mergeCell ref="D1987:F1987"/>
    <mergeCell ref="A1988:C1988"/>
    <mergeCell ref="D1988:F1988"/>
    <mergeCell ref="A1989:C1989"/>
    <mergeCell ref="D1989:F1989"/>
    <mergeCell ref="A1984:C1984"/>
    <mergeCell ref="D1984:F1984"/>
    <mergeCell ref="A1985:C1985"/>
    <mergeCell ref="D1985:F1985"/>
    <mergeCell ref="A1986:C1986"/>
    <mergeCell ref="D1986:F1986"/>
    <mergeCell ref="A1981:C1981"/>
    <mergeCell ref="D1981:F1981"/>
    <mergeCell ref="A1982:C1982"/>
    <mergeCell ref="D1982:F1982"/>
    <mergeCell ref="A1983:C1983"/>
    <mergeCell ref="D1983:F1983"/>
    <mergeCell ref="A1978:C1978"/>
    <mergeCell ref="D1978:F1978"/>
    <mergeCell ref="A1979:C1979"/>
    <mergeCell ref="D1979:F1979"/>
    <mergeCell ref="A1980:C1980"/>
    <mergeCell ref="D1980:F1980"/>
    <mergeCell ref="A1975:C1975"/>
    <mergeCell ref="D1975:F1975"/>
    <mergeCell ref="A1976:C1976"/>
    <mergeCell ref="D1976:F1976"/>
    <mergeCell ref="A1977:C1977"/>
    <mergeCell ref="D1977:F1977"/>
    <mergeCell ref="A1972:C1972"/>
    <mergeCell ref="D1972:F1972"/>
    <mergeCell ref="A1973:C1973"/>
    <mergeCell ref="D1973:F1973"/>
    <mergeCell ref="A1974:C1974"/>
    <mergeCell ref="D1974:F1974"/>
    <mergeCell ref="A1969:C1969"/>
    <mergeCell ref="D1969:F1969"/>
    <mergeCell ref="A1970:C1970"/>
    <mergeCell ref="D1970:F1970"/>
    <mergeCell ref="A1971:C1971"/>
    <mergeCell ref="D1971:F1971"/>
    <mergeCell ref="A1966:C1966"/>
    <mergeCell ref="D1966:F1966"/>
    <mergeCell ref="A1967:C1967"/>
    <mergeCell ref="D1967:F1967"/>
    <mergeCell ref="A1968:C1968"/>
    <mergeCell ref="D1968:F1968"/>
    <mergeCell ref="A1963:C1963"/>
    <mergeCell ref="D1963:F1963"/>
    <mergeCell ref="A1964:C1964"/>
    <mergeCell ref="D1964:F1964"/>
    <mergeCell ref="A1965:C1965"/>
    <mergeCell ref="D1965:F1965"/>
    <mergeCell ref="A1960:C1960"/>
    <mergeCell ref="D1960:F1960"/>
    <mergeCell ref="A1961:C1961"/>
    <mergeCell ref="D1961:F1961"/>
    <mergeCell ref="A1962:C1962"/>
    <mergeCell ref="D1962:F1962"/>
    <mergeCell ref="A1957:C1957"/>
    <mergeCell ref="D1957:F1957"/>
    <mergeCell ref="A1958:C1958"/>
    <mergeCell ref="D1958:F1958"/>
    <mergeCell ref="A1959:C1959"/>
    <mergeCell ref="D1959:F1959"/>
    <mergeCell ref="A1954:C1954"/>
    <mergeCell ref="D1954:F1954"/>
    <mergeCell ref="A1955:C1955"/>
    <mergeCell ref="D1955:F1955"/>
    <mergeCell ref="A1956:C1956"/>
    <mergeCell ref="D1956:F1956"/>
    <mergeCell ref="A1951:C1951"/>
    <mergeCell ref="D1951:F1951"/>
    <mergeCell ref="A1952:C1952"/>
    <mergeCell ref="D1952:F1952"/>
    <mergeCell ref="A1953:C1953"/>
    <mergeCell ref="D1953:F1953"/>
    <mergeCell ref="A1948:C1948"/>
    <mergeCell ref="D1948:F1948"/>
    <mergeCell ref="A1949:C1949"/>
    <mergeCell ref="D1949:F1949"/>
    <mergeCell ref="A1950:C1950"/>
    <mergeCell ref="D1950:F1950"/>
    <mergeCell ref="A1945:C1945"/>
    <mergeCell ref="D1945:F1945"/>
    <mergeCell ref="A1946:C1946"/>
    <mergeCell ref="D1946:F1946"/>
    <mergeCell ref="A1947:C1947"/>
    <mergeCell ref="D1947:F1947"/>
    <mergeCell ref="A1942:C1942"/>
    <mergeCell ref="D1942:F1942"/>
    <mergeCell ref="A1943:C1943"/>
    <mergeCell ref="D1943:F1943"/>
    <mergeCell ref="A1944:C1944"/>
    <mergeCell ref="D1944:F1944"/>
    <mergeCell ref="A1939:C1939"/>
    <mergeCell ref="D1939:F1939"/>
    <mergeCell ref="A1940:C1940"/>
    <mergeCell ref="D1940:F1940"/>
    <mergeCell ref="A1941:C1941"/>
    <mergeCell ref="D1941:F1941"/>
    <mergeCell ref="A1936:C1936"/>
    <mergeCell ref="D1936:F1936"/>
    <mergeCell ref="A1937:C1937"/>
    <mergeCell ref="D1937:F1937"/>
    <mergeCell ref="A1938:C1938"/>
    <mergeCell ref="D1938:F1938"/>
    <mergeCell ref="A1933:C1933"/>
    <mergeCell ref="D1933:F1933"/>
    <mergeCell ref="A1934:C1934"/>
    <mergeCell ref="D1934:F1934"/>
    <mergeCell ref="A1935:C1935"/>
    <mergeCell ref="D1935:F1935"/>
    <mergeCell ref="A1930:C1930"/>
    <mergeCell ref="D1930:F1930"/>
    <mergeCell ref="A1931:C1931"/>
    <mergeCell ref="D1931:F1931"/>
    <mergeCell ref="A1932:C1932"/>
    <mergeCell ref="D1932:F1932"/>
    <mergeCell ref="A1927:C1927"/>
    <mergeCell ref="D1927:F1927"/>
    <mergeCell ref="A1928:C1928"/>
    <mergeCell ref="D1928:F1928"/>
    <mergeCell ref="A1929:C1929"/>
    <mergeCell ref="D1929:F1929"/>
    <mergeCell ref="A1924:C1924"/>
    <mergeCell ref="D1924:F1924"/>
    <mergeCell ref="A1925:C1925"/>
    <mergeCell ref="D1925:F1925"/>
    <mergeCell ref="A1926:C1926"/>
    <mergeCell ref="D1926:F1926"/>
    <mergeCell ref="A1921:C1921"/>
    <mergeCell ref="D1921:F1921"/>
    <mergeCell ref="A1922:C1922"/>
    <mergeCell ref="D1922:F1922"/>
    <mergeCell ref="A1923:C1923"/>
    <mergeCell ref="D1923:F1923"/>
    <mergeCell ref="A1918:C1918"/>
    <mergeCell ref="D1918:F1918"/>
    <mergeCell ref="A1919:C1919"/>
    <mergeCell ref="D1919:F1919"/>
    <mergeCell ref="A1920:C1920"/>
    <mergeCell ref="D1920:F1920"/>
    <mergeCell ref="A1915:C1915"/>
    <mergeCell ref="D1915:F1915"/>
    <mergeCell ref="A1916:C1916"/>
    <mergeCell ref="D1916:F1916"/>
    <mergeCell ref="A1917:C1917"/>
    <mergeCell ref="D1917:F1917"/>
    <mergeCell ref="A1912:C1912"/>
    <mergeCell ref="D1912:F1912"/>
    <mergeCell ref="A1913:C1913"/>
    <mergeCell ref="D1913:F1913"/>
    <mergeCell ref="A1914:C1914"/>
    <mergeCell ref="D1914:F1914"/>
    <mergeCell ref="A1909:C1909"/>
    <mergeCell ref="D1909:F1909"/>
    <mergeCell ref="A1910:C1910"/>
    <mergeCell ref="D1910:F1910"/>
    <mergeCell ref="A1911:C1911"/>
    <mergeCell ref="D1911:F1911"/>
    <mergeCell ref="A1906:C1906"/>
    <mergeCell ref="D1906:F1906"/>
    <mergeCell ref="A1907:C1907"/>
    <mergeCell ref="D1907:F1907"/>
    <mergeCell ref="A1908:C1908"/>
    <mergeCell ref="D1908:F1908"/>
    <mergeCell ref="A1903:C1903"/>
    <mergeCell ref="D1903:F1903"/>
    <mergeCell ref="A1904:C1904"/>
    <mergeCell ref="D1904:F1904"/>
    <mergeCell ref="A1905:C1905"/>
    <mergeCell ref="D1905:F1905"/>
    <mergeCell ref="A1900:C1900"/>
    <mergeCell ref="D1900:F1900"/>
    <mergeCell ref="A1901:C1901"/>
    <mergeCell ref="D1901:F1901"/>
    <mergeCell ref="A1902:C1902"/>
    <mergeCell ref="D1902:F1902"/>
    <mergeCell ref="A1897:C1897"/>
    <mergeCell ref="D1897:F1897"/>
    <mergeCell ref="A1898:C1898"/>
    <mergeCell ref="D1898:F1898"/>
    <mergeCell ref="A1899:C1899"/>
    <mergeCell ref="D1899:F1899"/>
    <mergeCell ref="A1894:C1894"/>
    <mergeCell ref="D1894:F1894"/>
    <mergeCell ref="A1895:C1895"/>
    <mergeCell ref="D1895:F1895"/>
    <mergeCell ref="A1896:C1896"/>
    <mergeCell ref="D1896:F1896"/>
    <mergeCell ref="A1891:C1891"/>
    <mergeCell ref="D1891:F1891"/>
    <mergeCell ref="A1892:C1892"/>
    <mergeCell ref="D1892:F1892"/>
    <mergeCell ref="A1893:C1893"/>
    <mergeCell ref="D1893:F1893"/>
    <mergeCell ref="A1888:C1888"/>
    <mergeCell ref="D1888:F1888"/>
    <mergeCell ref="A1889:C1889"/>
    <mergeCell ref="D1889:F1889"/>
    <mergeCell ref="A1890:C1890"/>
    <mergeCell ref="D1890:F1890"/>
    <mergeCell ref="A1885:C1885"/>
    <mergeCell ref="D1885:F1885"/>
    <mergeCell ref="A1886:C1886"/>
    <mergeCell ref="D1886:F1886"/>
    <mergeCell ref="A1887:C1887"/>
    <mergeCell ref="D1887:F1887"/>
    <mergeCell ref="A1882:C1882"/>
    <mergeCell ref="D1882:F1882"/>
    <mergeCell ref="A1883:C1883"/>
    <mergeCell ref="D1883:F1883"/>
    <mergeCell ref="A1884:C1884"/>
    <mergeCell ref="D1884:F1884"/>
    <mergeCell ref="A1879:C1879"/>
    <mergeCell ref="D1879:F1879"/>
    <mergeCell ref="A1880:C1880"/>
    <mergeCell ref="D1880:F1880"/>
    <mergeCell ref="A1881:C1881"/>
    <mergeCell ref="D1881:F1881"/>
    <mergeCell ref="A1876:C1876"/>
    <mergeCell ref="D1876:F1876"/>
    <mergeCell ref="A1877:C1877"/>
    <mergeCell ref="D1877:F1877"/>
    <mergeCell ref="A1878:C1878"/>
    <mergeCell ref="D1878:F1878"/>
    <mergeCell ref="A1873:C1873"/>
    <mergeCell ref="D1873:F1873"/>
    <mergeCell ref="A1874:C1874"/>
    <mergeCell ref="D1874:F1874"/>
    <mergeCell ref="A1875:C1875"/>
    <mergeCell ref="D1875:F1875"/>
    <mergeCell ref="A1870:C1870"/>
    <mergeCell ref="D1870:F1870"/>
    <mergeCell ref="A1871:C1871"/>
    <mergeCell ref="D1871:F1871"/>
    <mergeCell ref="A1872:C1872"/>
    <mergeCell ref="D1872:F1872"/>
    <mergeCell ref="A1867:C1867"/>
    <mergeCell ref="D1867:F1867"/>
    <mergeCell ref="A1868:C1868"/>
    <mergeCell ref="D1868:F1868"/>
    <mergeCell ref="A1869:C1869"/>
    <mergeCell ref="D1869:F1869"/>
    <mergeCell ref="A1864:C1864"/>
    <mergeCell ref="D1864:F1864"/>
    <mergeCell ref="A1865:C1865"/>
    <mergeCell ref="D1865:F1865"/>
    <mergeCell ref="A1866:C1866"/>
    <mergeCell ref="D1866:F1866"/>
    <mergeCell ref="A1861:C1861"/>
    <mergeCell ref="D1861:F1861"/>
    <mergeCell ref="A1862:C1862"/>
    <mergeCell ref="D1862:F1862"/>
    <mergeCell ref="A1863:C1863"/>
    <mergeCell ref="D1863:F1863"/>
    <mergeCell ref="A1858:C1858"/>
    <mergeCell ref="D1858:F1858"/>
    <mergeCell ref="A1859:C1859"/>
    <mergeCell ref="D1859:F1859"/>
    <mergeCell ref="A1860:C1860"/>
    <mergeCell ref="D1860:F1860"/>
    <mergeCell ref="A1855:C1855"/>
    <mergeCell ref="D1855:F1855"/>
    <mergeCell ref="A1856:C1856"/>
    <mergeCell ref="D1856:F1856"/>
    <mergeCell ref="A1857:C1857"/>
    <mergeCell ref="D1857:F1857"/>
    <mergeCell ref="A1852:C1852"/>
    <mergeCell ref="D1852:F1852"/>
    <mergeCell ref="A1853:C1853"/>
    <mergeCell ref="D1853:F1853"/>
    <mergeCell ref="A1854:C1854"/>
    <mergeCell ref="D1854:F1854"/>
    <mergeCell ref="A1849:C1849"/>
    <mergeCell ref="D1849:F1849"/>
    <mergeCell ref="A1850:C1850"/>
    <mergeCell ref="D1850:F1850"/>
    <mergeCell ref="A1851:C1851"/>
    <mergeCell ref="D1851:F1851"/>
    <mergeCell ref="A1846:C1846"/>
    <mergeCell ref="D1846:F1846"/>
    <mergeCell ref="A1847:C1847"/>
    <mergeCell ref="D1847:F1847"/>
    <mergeCell ref="A1848:C1848"/>
    <mergeCell ref="D1848:F1848"/>
    <mergeCell ref="A1843:C1843"/>
    <mergeCell ref="D1843:F1843"/>
    <mergeCell ref="A1844:C1844"/>
    <mergeCell ref="D1844:F1844"/>
    <mergeCell ref="A1845:C1845"/>
    <mergeCell ref="D1845:F1845"/>
    <mergeCell ref="A1840:C1840"/>
    <mergeCell ref="D1840:F1840"/>
    <mergeCell ref="A1841:C1841"/>
    <mergeCell ref="D1841:F1841"/>
    <mergeCell ref="A1842:C1842"/>
    <mergeCell ref="D1842:F1842"/>
    <mergeCell ref="A1837:C1837"/>
    <mergeCell ref="D1837:F1837"/>
    <mergeCell ref="A1838:C1838"/>
    <mergeCell ref="D1838:F1838"/>
    <mergeCell ref="A1839:C1839"/>
    <mergeCell ref="D1839:F1839"/>
    <mergeCell ref="A1834:C1834"/>
    <mergeCell ref="D1834:F1834"/>
    <mergeCell ref="A1835:C1835"/>
    <mergeCell ref="D1835:F1835"/>
    <mergeCell ref="A1836:C1836"/>
    <mergeCell ref="D1836:F1836"/>
    <mergeCell ref="A1831:C1831"/>
    <mergeCell ref="D1831:F1831"/>
    <mergeCell ref="A1832:C1832"/>
    <mergeCell ref="D1832:F1832"/>
    <mergeCell ref="A1833:C1833"/>
    <mergeCell ref="D1833:F1833"/>
    <mergeCell ref="A1828:C1828"/>
    <mergeCell ref="D1828:F1828"/>
    <mergeCell ref="A1829:C1829"/>
    <mergeCell ref="D1829:F1829"/>
    <mergeCell ref="A1830:C1830"/>
    <mergeCell ref="D1830:F1830"/>
    <mergeCell ref="A1825:C1825"/>
    <mergeCell ref="D1825:F1825"/>
    <mergeCell ref="A1826:C1826"/>
    <mergeCell ref="D1826:F1826"/>
    <mergeCell ref="A1827:C1827"/>
    <mergeCell ref="D1827:F1827"/>
    <mergeCell ref="A1822:C1822"/>
    <mergeCell ref="D1822:F1822"/>
    <mergeCell ref="A1823:C1823"/>
    <mergeCell ref="D1823:F1823"/>
    <mergeCell ref="A1824:C1824"/>
    <mergeCell ref="D1824:F1824"/>
    <mergeCell ref="A1819:C1819"/>
    <mergeCell ref="D1819:F1819"/>
    <mergeCell ref="A1820:C1820"/>
    <mergeCell ref="D1820:F1820"/>
    <mergeCell ref="A1821:C1821"/>
    <mergeCell ref="D1821:F1821"/>
    <mergeCell ref="A1816:C1816"/>
    <mergeCell ref="D1816:F1816"/>
    <mergeCell ref="A1817:C1817"/>
    <mergeCell ref="D1817:F1817"/>
    <mergeCell ref="A1818:C1818"/>
    <mergeCell ref="D1818:F1818"/>
    <mergeCell ref="A1813:C1813"/>
    <mergeCell ref="D1813:F1813"/>
    <mergeCell ref="A1814:C1814"/>
    <mergeCell ref="D1814:F1814"/>
    <mergeCell ref="A1815:C1815"/>
    <mergeCell ref="D1815:F1815"/>
    <mergeCell ref="A1810:C1810"/>
    <mergeCell ref="D1810:F1810"/>
    <mergeCell ref="A1811:C1811"/>
    <mergeCell ref="D1811:F1811"/>
    <mergeCell ref="A1812:C1812"/>
    <mergeCell ref="D1812:F1812"/>
    <mergeCell ref="A1807:C1807"/>
    <mergeCell ref="D1807:F1807"/>
    <mergeCell ref="A1808:C1808"/>
    <mergeCell ref="D1808:F1808"/>
    <mergeCell ref="A1809:C1809"/>
    <mergeCell ref="D1809:F1809"/>
    <mergeCell ref="A1804:C1804"/>
    <mergeCell ref="D1804:F1804"/>
    <mergeCell ref="A1805:C1805"/>
    <mergeCell ref="D1805:F1805"/>
    <mergeCell ref="A1806:C1806"/>
    <mergeCell ref="D1806:F1806"/>
    <mergeCell ref="A1801:C1801"/>
    <mergeCell ref="D1801:F1801"/>
    <mergeCell ref="A1802:C1802"/>
    <mergeCell ref="D1802:F1802"/>
    <mergeCell ref="A1803:C1803"/>
    <mergeCell ref="D1803:F1803"/>
    <mergeCell ref="A1798:C1798"/>
    <mergeCell ref="D1798:F1798"/>
    <mergeCell ref="A1799:C1799"/>
    <mergeCell ref="D1799:F1799"/>
    <mergeCell ref="A1800:C1800"/>
    <mergeCell ref="D1800:F1800"/>
    <mergeCell ref="A1795:C1795"/>
    <mergeCell ref="D1795:F1795"/>
    <mergeCell ref="A1796:C1796"/>
    <mergeCell ref="D1796:F1796"/>
    <mergeCell ref="A1797:C1797"/>
    <mergeCell ref="D1797:F1797"/>
    <mergeCell ref="A1792:C1792"/>
    <mergeCell ref="D1792:F1792"/>
    <mergeCell ref="A1793:C1793"/>
    <mergeCell ref="D1793:F1793"/>
    <mergeCell ref="A1794:C1794"/>
    <mergeCell ref="D1794:F1794"/>
    <mergeCell ref="A1789:C1789"/>
    <mergeCell ref="D1789:F1789"/>
    <mergeCell ref="A1790:C1790"/>
    <mergeCell ref="D1790:F1790"/>
    <mergeCell ref="A1791:C1791"/>
    <mergeCell ref="D1791:F1791"/>
    <mergeCell ref="A1786:C1786"/>
    <mergeCell ref="D1786:F1786"/>
    <mergeCell ref="A1787:C1787"/>
    <mergeCell ref="D1787:F1787"/>
    <mergeCell ref="A1788:C1788"/>
    <mergeCell ref="D1788:F1788"/>
    <mergeCell ref="A1783:C1783"/>
    <mergeCell ref="D1783:F1783"/>
    <mergeCell ref="A1784:C1784"/>
    <mergeCell ref="D1784:F1784"/>
    <mergeCell ref="A1785:C1785"/>
    <mergeCell ref="D1785:F1785"/>
    <mergeCell ref="A1780:C1780"/>
    <mergeCell ref="D1780:F1780"/>
    <mergeCell ref="A1781:C1781"/>
    <mergeCell ref="D1781:F1781"/>
    <mergeCell ref="A1782:C1782"/>
    <mergeCell ref="D1782:F1782"/>
    <mergeCell ref="A1777:C1777"/>
    <mergeCell ref="D1777:F1777"/>
    <mergeCell ref="A1778:C1778"/>
    <mergeCell ref="D1778:F1778"/>
    <mergeCell ref="A1779:C1779"/>
    <mergeCell ref="D1779:F1779"/>
    <mergeCell ref="A1774:C1774"/>
    <mergeCell ref="D1774:F1774"/>
    <mergeCell ref="A1775:C1775"/>
    <mergeCell ref="D1775:F1775"/>
    <mergeCell ref="A1776:C1776"/>
    <mergeCell ref="D1776:F1776"/>
    <mergeCell ref="A1771:C1771"/>
    <mergeCell ref="D1771:F1771"/>
    <mergeCell ref="A1772:C1772"/>
    <mergeCell ref="D1772:F1772"/>
    <mergeCell ref="A1773:C1773"/>
    <mergeCell ref="D1773:F1773"/>
    <mergeCell ref="A1768:C1768"/>
    <mergeCell ref="D1768:F1768"/>
    <mergeCell ref="A1769:C1769"/>
    <mergeCell ref="D1769:F1769"/>
    <mergeCell ref="A1770:C1770"/>
    <mergeCell ref="D1770:F1770"/>
    <mergeCell ref="A1765:C1765"/>
    <mergeCell ref="D1765:F1765"/>
    <mergeCell ref="A1766:C1766"/>
    <mergeCell ref="D1766:F1766"/>
    <mergeCell ref="A1767:C1767"/>
    <mergeCell ref="D1767:F1767"/>
    <mergeCell ref="A1762:C1762"/>
    <mergeCell ref="D1762:F1762"/>
    <mergeCell ref="A1763:C1763"/>
    <mergeCell ref="D1763:F1763"/>
    <mergeCell ref="A1764:C1764"/>
    <mergeCell ref="D1764:F1764"/>
    <mergeCell ref="A1759:C1759"/>
    <mergeCell ref="D1759:F1759"/>
    <mergeCell ref="A1760:C1760"/>
    <mergeCell ref="D1760:F1760"/>
    <mergeCell ref="A1761:C1761"/>
    <mergeCell ref="D1761:F1761"/>
    <mergeCell ref="A1756:C1756"/>
    <mergeCell ref="D1756:F1756"/>
    <mergeCell ref="A1757:C1757"/>
    <mergeCell ref="D1757:F1757"/>
    <mergeCell ref="A1758:C1758"/>
    <mergeCell ref="D1758:F1758"/>
    <mergeCell ref="A1753:C1753"/>
    <mergeCell ref="D1753:F1753"/>
    <mergeCell ref="A1754:C1754"/>
    <mergeCell ref="D1754:F1754"/>
    <mergeCell ref="A1755:C1755"/>
    <mergeCell ref="D1755:F1755"/>
    <mergeCell ref="A1750:C1750"/>
    <mergeCell ref="D1750:F1750"/>
    <mergeCell ref="A1751:C1751"/>
    <mergeCell ref="D1751:F1751"/>
    <mergeCell ref="A1752:C1752"/>
    <mergeCell ref="D1752:F1752"/>
    <mergeCell ref="A1747:C1747"/>
    <mergeCell ref="D1747:F1747"/>
    <mergeCell ref="A1748:C1748"/>
    <mergeCell ref="D1748:F1748"/>
    <mergeCell ref="A1749:C1749"/>
    <mergeCell ref="D1749:F1749"/>
    <mergeCell ref="A1744:C1744"/>
    <mergeCell ref="D1744:F1744"/>
    <mergeCell ref="A1745:C1745"/>
    <mergeCell ref="D1745:F1745"/>
    <mergeCell ref="A1746:C1746"/>
    <mergeCell ref="D1746:F1746"/>
    <mergeCell ref="A1741:C1741"/>
    <mergeCell ref="D1741:F1741"/>
    <mergeCell ref="A1742:C1742"/>
    <mergeCell ref="D1742:F1742"/>
    <mergeCell ref="A1743:C1743"/>
    <mergeCell ref="D1743:F1743"/>
    <mergeCell ref="A1738:C1738"/>
    <mergeCell ref="D1738:F1738"/>
    <mergeCell ref="A1739:C1739"/>
    <mergeCell ref="D1739:F1739"/>
    <mergeCell ref="A1740:C1740"/>
    <mergeCell ref="D1740:F1740"/>
    <mergeCell ref="A1735:C1735"/>
    <mergeCell ref="D1735:F1735"/>
    <mergeCell ref="A1736:C1736"/>
    <mergeCell ref="D1736:F1736"/>
    <mergeCell ref="A1737:C1737"/>
    <mergeCell ref="D1737:F1737"/>
    <mergeCell ref="A1732:C1732"/>
    <mergeCell ref="D1732:F1732"/>
    <mergeCell ref="A1733:C1733"/>
    <mergeCell ref="D1733:F1733"/>
    <mergeCell ref="A1734:C1734"/>
    <mergeCell ref="D1734:F1734"/>
    <mergeCell ref="A1729:C1729"/>
    <mergeCell ref="D1729:F1729"/>
    <mergeCell ref="A1730:C1730"/>
    <mergeCell ref="D1730:F1730"/>
    <mergeCell ref="A1731:C1731"/>
    <mergeCell ref="D1731:F1731"/>
    <mergeCell ref="A1726:C1726"/>
    <mergeCell ref="D1726:F1726"/>
    <mergeCell ref="A1727:C1727"/>
    <mergeCell ref="D1727:F1727"/>
    <mergeCell ref="A1728:C1728"/>
    <mergeCell ref="D1728:F1728"/>
    <mergeCell ref="A1723:C1723"/>
    <mergeCell ref="D1723:F1723"/>
    <mergeCell ref="A1724:C1724"/>
    <mergeCell ref="D1724:F1724"/>
    <mergeCell ref="A1725:C1725"/>
    <mergeCell ref="D1725:F1725"/>
    <mergeCell ref="A1720:C1720"/>
    <mergeCell ref="D1720:F1720"/>
    <mergeCell ref="A1721:C1721"/>
    <mergeCell ref="D1721:F1721"/>
    <mergeCell ref="A1722:C1722"/>
    <mergeCell ref="D1722:F1722"/>
    <mergeCell ref="A1717:C1717"/>
    <mergeCell ref="D1717:F1717"/>
    <mergeCell ref="A1718:C1718"/>
    <mergeCell ref="D1718:F1718"/>
    <mergeCell ref="A1719:C1719"/>
    <mergeCell ref="D1719:F1719"/>
    <mergeCell ref="A1714:C1714"/>
    <mergeCell ref="D1714:F1714"/>
    <mergeCell ref="A1715:C1715"/>
    <mergeCell ref="D1715:F1715"/>
    <mergeCell ref="A1716:C1716"/>
    <mergeCell ref="D1716:F1716"/>
    <mergeCell ref="A1711:C1711"/>
    <mergeCell ref="D1711:F1711"/>
    <mergeCell ref="A1712:C1712"/>
    <mergeCell ref="D1712:F1712"/>
    <mergeCell ref="A1713:C1713"/>
    <mergeCell ref="D1713:F1713"/>
    <mergeCell ref="A1708:C1708"/>
    <mergeCell ref="D1708:F1708"/>
    <mergeCell ref="A1709:C1709"/>
    <mergeCell ref="D1709:F1709"/>
    <mergeCell ref="A1710:C1710"/>
    <mergeCell ref="D1710:F1710"/>
    <mergeCell ref="A1705:C1705"/>
    <mergeCell ref="D1705:F1705"/>
    <mergeCell ref="A1706:C1706"/>
    <mergeCell ref="D1706:F1706"/>
    <mergeCell ref="A1707:C1707"/>
    <mergeCell ref="D1707:F1707"/>
    <mergeCell ref="A1702:C1702"/>
    <mergeCell ref="D1702:F1702"/>
    <mergeCell ref="A1703:C1703"/>
    <mergeCell ref="D1703:F1703"/>
    <mergeCell ref="A1704:C1704"/>
    <mergeCell ref="D1704:F1704"/>
    <mergeCell ref="A1699:C1699"/>
    <mergeCell ref="D1699:F1699"/>
    <mergeCell ref="A1700:C1700"/>
    <mergeCell ref="D1700:F1700"/>
    <mergeCell ref="A1701:C1701"/>
    <mergeCell ref="D1701:F1701"/>
    <mergeCell ref="A1696:C1696"/>
    <mergeCell ref="D1696:F1696"/>
    <mergeCell ref="A1697:C1697"/>
    <mergeCell ref="D1697:F1697"/>
    <mergeCell ref="A1698:C1698"/>
    <mergeCell ref="D1698:F1698"/>
    <mergeCell ref="A1693:C1693"/>
    <mergeCell ref="D1693:F1693"/>
    <mergeCell ref="A1694:C1694"/>
    <mergeCell ref="D1694:F1694"/>
    <mergeCell ref="A1695:C1695"/>
    <mergeCell ref="D1695:F1695"/>
    <mergeCell ref="A1690:C1690"/>
    <mergeCell ref="D1690:F1690"/>
    <mergeCell ref="A1691:C1691"/>
    <mergeCell ref="D1691:F1691"/>
    <mergeCell ref="A1692:C1692"/>
    <mergeCell ref="D1692:F1692"/>
    <mergeCell ref="A1687:C1687"/>
    <mergeCell ref="D1687:F1687"/>
    <mergeCell ref="A1688:C1688"/>
    <mergeCell ref="D1688:F1688"/>
    <mergeCell ref="A1689:C1689"/>
    <mergeCell ref="D1689:F1689"/>
    <mergeCell ref="A1684:C1684"/>
    <mergeCell ref="D1684:F1684"/>
    <mergeCell ref="A1685:C1685"/>
    <mergeCell ref="D1685:F1685"/>
    <mergeCell ref="A1686:C1686"/>
    <mergeCell ref="D1686:F1686"/>
    <mergeCell ref="A1681:C1681"/>
    <mergeCell ref="D1681:F1681"/>
    <mergeCell ref="A1682:C1682"/>
    <mergeCell ref="D1682:F1682"/>
    <mergeCell ref="A1683:C1683"/>
    <mergeCell ref="D1683:F1683"/>
    <mergeCell ref="A1678:C1678"/>
    <mergeCell ref="D1678:F1678"/>
    <mergeCell ref="A1679:C1679"/>
    <mergeCell ref="D1679:F1679"/>
    <mergeCell ref="A1680:C1680"/>
    <mergeCell ref="D1680:F1680"/>
    <mergeCell ref="A1675:C1675"/>
    <mergeCell ref="D1675:F1675"/>
    <mergeCell ref="A1676:C1676"/>
    <mergeCell ref="D1676:F1676"/>
    <mergeCell ref="A1677:C1677"/>
    <mergeCell ref="D1677:F1677"/>
    <mergeCell ref="A1672:C1672"/>
    <mergeCell ref="D1672:F1672"/>
    <mergeCell ref="A1673:C1673"/>
    <mergeCell ref="D1673:F1673"/>
    <mergeCell ref="A1674:C1674"/>
    <mergeCell ref="D1674:F1674"/>
    <mergeCell ref="A1669:C1669"/>
    <mergeCell ref="D1669:F1669"/>
    <mergeCell ref="A1670:C1670"/>
    <mergeCell ref="D1670:F1670"/>
    <mergeCell ref="A1671:C1671"/>
    <mergeCell ref="D1671:F1671"/>
    <mergeCell ref="A1666:C1666"/>
    <mergeCell ref="D1666:F1666"/>
    <mergeCell ref="A1667:C1667"/>
    <mergeCell ref="D1667:F1667"/>
    <mergeCell ref="A1668:C1668"/>
    <mergeCell ref="D1668:F1668"/>
    <mergeCell ref="A1663:C1663"/>
    <mergeCell ref="D1663:F1663"/>
    <mergeCell ref="A1664:C1664"/>
    <mergeCell ref="D1664:F1664"/>
    <mergeCell ref="A1665:C1665"/>
    <mergeCell ref="D1665:F1665"/>
    <mergeCell ref="A1660:C1660"/>
    <mergeCell ref="D1660:F1660"/>
    <mergeCell ref="A1661:C1661"/>
    <mergeCell ref="D1661:F1661"/>
    <mergeCell ref="A1662:C1662"/>
    <mergeCell ref="D1662:F1662"/>
    <mergeCell ref="A1657:C1657"/>
    <mergeCell ref="D1657:F1657"/>
    <mergeCell ref="A1658:C1658"/>
    <mergeCell ref="D1658:F1658"/>
    <mergeCell ref="A1659:C1659"/>
    <mergeCell ref="D1659:F1659"/>
    <mergeCell ref="A1654:C1654"/>
    <mergeCell ref="D1654:F1654"/>
    <mergeCell ref="A1655:C1655"/>
    <mergeCell ref="D1655:F1655"/>
    <mergeCell ref="A1656:C1656"/>
    <mergeCell ref="D1656:F1656"/>
    <mergeCell ref="A1651:C1651"/>
    <mergeCell ref="D1651:F1651"/>
    <mergeCell ref="A1652:C1652"/>
    <mergeCell ref="D1652:F1652"/>
    <mergeCell ref="A1653:C1653"/>
    <mergeCell ref="D1653:F1653"/>
    <mergeCell ref="A1648:C1648"/>
    <mergeCell ref="D1648:F1648"/>
    <mergeCell ref="A1649:C1649"/>
    <mergeCell ref="D1649:F1649"/>
    <mergeCell ref="A1650:C1650"/>
    <mergeCell ref="D1650:F1650"/>
    <mergeCell ref="A1645:C1645"/>
    <mergeCell ref="D1645:F1645"/>
    <mergeCell ref="A1646:C1646"/>
    <mergeCell ref="D1646:F1646"/>
    <mergeCell ref="A1647:C1647"/>
    <mergeCell ref="D1647:F1647"/>
    <mergeCell ref="A1642:C1642"/>
    <mergeCell ref="D1642:F1642"/>
    <mergeCell ref="A1643:C1643"/>
    <mergeCell ref="D1643:F1643"/>
    <mergeCell ref="A1644:C1644"/>
    <mergeCell ref="D1644:F1644"/>
    <mergeCell ref="A1639:C1639"/>
    <mergeCell ref="D1639:F1639"/>
    <mergeCell ref="A1640:C1640"/>
    <mergeCell ref="D1640:F1640"/>
    <mergeCell ref="A1641:C1641"/>
    <mergeCell ref="D1641:F1641"/>
    <mergeCell ref="A1636:C1636"/>
    <mergeCell ref="D1636:F1636"/>
    <mergeCell ref="A1637:C1637"/>
    <mergeCell ref="D1637:F1637"/>
    <mergeCell ref="A1638:C1638"/>
    <mergeCell ref="D1638:F1638"/>
    <mergeCell ref="A1633:C1633"/>
    <mergeCell ref="D1633:F1633"/>
    <mergeCell ref="A1634:C1634"/>
    <mergeCell ref="D1634:F1634"/>
    <mergeCell ref="A1635:C1635"/>
    <mergeCell ref="D1635:F1635"/>
    <mergeCell ref="A1630:C1630"/>
    <mergeCell ref="D1630:F1630"/>
    <mergeCell ref="A1631:C1631"/>
    <mergeCell ref="D1631:F1631"/>
    <mergeCell ref="A1632:C1632"/>
    <mergeCell ref="D1632:F1632"/>
    <mergeCell ref="A1627:C1627"/>
    <mergeCell ref="D1627:F1627"/>
    <mergeCell ref="A1628:C1628"/>
    <mergeCell ref="D1628:F1628"/>
    <mergeCell ref="A1629:C1629"/>
    <mergeCell ref="D1629:F1629"/>
    <mergeCell ref="A1624:C1624"/>
    <mergeCell ref="D1624:F1624"/>
    <mergeCell ref="A1625:C1625"/>
    <mergeCell ref="D1625:F1625"/>
    <mergeCell ref="A1626:C1626"/>
    <mergeCell ref="D1626:F1626"/>
    <mergeCell ref="A1621:C1621"/>
    <mergeCell ref="D1621:F1621"/>
    <mergeCell ref="A1622:C1622"/>
    <mergeCell ref="D1622:F1622"/>
    <mergeCell ref="A1623:C1623"/>
    <mergeCell ref="D1623:F1623"/>
    <mergeCell ref="A1618:C1618"/>
    <mergeCell ref="D1618:F1618"/>
    <mergeCell ref="A1619:C1619"/>
    <mergeCell ref="D1619:F1619"/>
    <mergeCell ref="A1620:C1620"/>
    <mergeCell ref="D1620:F1620"/>
    <mergeCell ref="A1615:C1615"/>
    <mergeCell ref="D1615:F1615"/>
    <mergeCell ref="A1616:C1616"/>
    <mergeCell ref="D1616:F1616"/>
    <mergeCell ref="A1617:C1617"/>
    <mergeCell ref="D1617:F1617"/>
    <mergeCell ref="A1612:C1612"/>
    <mergeCell ref="D1612:F1612"/>
    <mergeCell ref="A1613:C1613"/>
    <mergeCell ref="D1613:F1613"/>
    <mergeCell ref="A1614:C1614"/>
    <mergeCell ref="D1614:F1614"/>
    <mergeCell ref="A1609:C1609"/>
    <mergeCell ref="D1609:F1609"/>
    <mergeCell ref="A1610:C1610"/>
    <mergeCell ref="D1610:F1610"/>
    <mergeCell ref="A1611:C1611"/>
    <mergeCell ref="D1611:F1611"/>
    <mergeCell ref="A1606:C1606"/>
    <mergeCell ref="D1606:F1606"/>
    <mergeCell ref="A1607:C1607"/>
    <mergeCell ref="D1607:F1607"/>
    <mergeCell ref="A1608:C1608"/>
    <mergeCell ref="D1608:F1608"/>
    <mergeCell ref="A1603:C1603"/>
    <mergeCell ref="D1603:F1603"/>
    <mergeCell ref="A1604:C1604"/>
    <mergeCell ref="D1604:F1604"/>
    <mergeCell ref="A1605:C1605"/>
    <mergeCell ref="D1605:F1605"/>
    <mergeCell ref="A1600:C1600"/>
    <mergeCell ref="D1600:F1600"/>
    <mergeCell ref="A1601:C1601"/>
    <mergeCell ref="D1601:F1601"/>
    <mergeCell ref="A1602:C1602"/>
    <mergeCell ref="D1602:F1602"/>
    <mergeCell ref="A1597:C1597"/>
    <mergeCell ref="D1597:F1597"/>
    <mergeCell ref="A1598:C1598"/>
    <mergeCell ref="D1598:F1598"/>
    <mergeCell ref="A1599:C1599"/>
    <mergeCell ref="D1599:F1599"/>
    <mergeCell ref="A1594:C1594"/>
    <mergeCell ref="D1594:F1594"/>
    <mergeCell ref="A1595:C1595"/>
    <mergeCell ref="D1595:F1595"/>
    <mergeCell ref="A1596:C1596"/>
    <mergeCell ref="D1596:F1596"/>
    <mergeCell ref="A1591:C1591"/>
    <mergeCell ref="D1591:F1591"/>
    <mergeCell ref="A1592:C1592"/>
    <mergeCell ref="D1592:F1592"/>
    <mergeCell ref="A1593:C1593"/>
    <mergeCell ref="D1593:F1593"/>
    <mergeCell ref="A1588:C1588"/>
    <mergeCell ref="D1588:F1588"/>
    <mergeCell ref="A1589:C1589"/>
    <mergeCell ref="D1589:F1589"/>
    <mergeCell ref="A1590:C1590"/>
    <mergeCell ref="D1590:F1590"/>
    <mergeCell ref="A1585:C1585"/>
    <mergeCell ref="D1585:F1585"/>
    <mergeCell ref="A1586:C1586"/>
    <mergeCell ref="D1586:F1586"/>
    <mergeCell ref="A1587:C1587"/>
    <mergeCell ref="D1587:F1587"/>
    <mergeCell ref="A1582:C1582"/>
    <mergeCell ref="D1582:F1582"/>
    <mergeCell ref="A1583:C1583"/>
    <mergeCell ref="D1583:F1583"/>
    <mergeCell ref="A1584:C1584"/>
    <mergeCell ref="D1584:F1584"/>
    <mergeCell ref="A1579:C1579"/>
    <mergeCell ref="D1579:F1579"/>
    <mergeCell ref="A1580:C1580"/>
    <mergeCell ref="D1580:F1580"/>
    <mergeCell ref="A1581:C1581"/>
    <mergeCell ref="D1581:F1581"/>
    <mergeCell ref="A1576:C1576"/>
    <mergeCell ref="D1576:F1576"/>
    <mergeCell ref="A1577:C1577"/>
    <mergeCell ref="D1577:F1577"/>
    <mergeCell ref="A1578:C1578"/>
    <mergeCell ref="D1578:F1578"/>
    <mergeCell ref="A1573:C1573"/>
    <mergeCell ref="D1573:F1573"/>
    <mergeCell ref="A1574:C1574"/>
    <mergeCell ref="D1574:F1574"/>
    <mergeCell ref="A1575:C1575"/>
    <mergeCell ref="D1575:F1575"/>
    <mergeCell ref="A1570:C1570"/>
    <mergeCell ref="D1570:F1570"/>
    <mergeCell ref="A1571:C1571"/>
    <mergeCell ref="D1571:F1571"/>
    <mergeCell ref="A1572:C1572"/>
    <mergeCell ref="D1572:F1572"/>
    <mergeCell ref="A1567:C1567"/>
    <mergeCell ref="D1567:F1567"/>
    <mergeCell ref="A1568:C1568"/>
    <mergeCell ref="D1568:F1568"/>
    <mergeCell ref="A1569:C1569"/>
    <mergeCell ref="D1569:F1569"/>
    <mergeCell ref="A1564:C1564"/>
    <mergeCell ref="D1564:F1564"/>
    <mergeCell ref="A1565:C1565"/>
    <mergeCell ref="D1565:F1565"/>
    <mergeCell ref="A1566:C1566"/>
    <mergeCell ref="D1566:F1566"/>
    <mergeCell ref="A1561:C1561"/>
    <mergeCell ref="D1561:F1561"/>
    <mergeCell ref="A1562:C1562"/>
    <mergeCell ref="D1562:F1562"/>
    <mergeCell ref="A1563:C1563"/>
    <mergeCell ref="D1563:F1563"/>
    <mergeCell ref="A1558:C1558"/>
    <mergeCell ref="D1558:F1558"/>
    <mergeCell ref="A1559:C1559"/>
    <mergeCell ref="D1559:F1559"/>
    <mergeCell ref="A1560:C1560"/>
    <mergeCell ref="D1560:F1560"/>
    <mergeCell ref="A1555:C1555"/>
    <mergeCell ref="D1555:F1555"/>
    <mergeCell ref="A1556:C1556"/>
    <mergeCell ref="D1556:F1556"/>
    <mergeCell ref="A1557:C1557"/>
    <mergeCell ref="D1557:F1557"/>
    <mergeCell ref="A1552:C1552"/>
    <mergeCell ref="D1552:F1552"/>
    <mergeCell ref="A1553:C1553"/>
    <mergeCell ref="D1553:F1553"/>
    <mergeCell ref="A1554:C1554"/>
    <mergeCell ref="D1554:F1554"/>
    <mergeCell ref="A1549:C1549"/>
    <mergeCell ref="D1549:F1549"/>
    <mergeCell ref="A1550:C1550"/>
    <mergeCell ref="D1550:F1550"/>
    <mergeCell ref="A1551:C1551"/>
    <mergeCell ref="D1551:F1551"/>
    <mergeCell ref="A1546:C1546"/>
    <mergeCell ref="D1546:F1546"/>
    <mergeCell ref="A1547:C1547"/>
    <mergeCell ref="D1547:F1547"/>
    <mergeCell ref="A1548:C1548"/>
    <mergeCell ref="D1548:F1548"/>
    <mergeCell ref="A1543:C1543"/>
    <mergeCell ref="D1543:F1543"/>
    <mergeCell ref="A1544:C1544"/>
    <mergeCell ref="D1544:F1544"/>
    <mergeCell ref="A1545:C1545"/>
    <mergeCell ref="D1545:F1545"/>
    <mergeCell ref="A1540:C1540"/>
    <mergeCell ref="D1540:F1540"/>
    <mergeCell ref="A1541:C1541"/>
    <mergeCell ref="D1541:F1541"/>
    <mergeCell ref="A1542:C1542"/>
    <mergeCell ref="D1542:F1542"/>
    <mergeCell ref="A1537:C1537"/>
    <mergeCell ref="D1537:F1537"/>
    <mergeCell ref="A1538:C1538"/>
    <mergeCell ref="D1538:F1538"/>
    <mergeCell ref="A1539:C1539"/>
    <mergeCell ref="D1539:F1539"/>
    <mergeCell ref="A1534:C1534"/>
    <mergeCell ref="D1534:F1534"/>
    <mergeCell ref="A1535:C1535"/>
    <mergeCell ref="D1535:F1535"/>
    <mergeCell ref="A1536:C1536"/>
    <mergeCell ref="D1536:F1536"/>
    <mergeCell ref="A1531:C1531"/>
    <mergeCell ref="D1531:F1531"/>
    <mergeCell ref="A1532:C1532"/>
    <mergeCell ref="D1532:F1532"/>
    <mergeCell ref="A1533:C1533"/>
    <mergeCell ref="D1533:F1533"/>
    <mergeCell ref="A1528:C1528"/>
    <mergeCell ref="D1528:F1528"/>
    <mergeCell ref="A1529:C1529"/>
    <mergeCell ref="D1529:F1529"/>
    <mergeCell ref="A1530:C1530"/>
    <mergeCell ref="D1530:F1530"/>
    <mergeCell ref="A1525:C1525"/>
    <mergeCell ref="D1525:F1525"/>
    <mergeCell ref="A1526:C1526"/>
    <mergeCell ref="D1526:F1526"/>
    <mergeCell ref="A1527:C1527"/>
    <mergeCell ref="D1527:F1527"/>
    <mergeCell ref="A1522:C1522"/>
    <mergeCell ref="D1522:F1522"/>
    <mergeCell ref="A1523:C1523"/>
    <mergeCell ref="D1523:F1523"/>
    <mergeCell ref="A1524:C1524"/>
    <mergeCell ref="D1524:F1524"/>
    <mergeCell ref="A1519:C1519"/>
    <mergeCell ref="D1519:F1519"/>
    <mergeCell ref="A1520:C1520"/>
    <mergeCell ref="D1520:F1520"/>
    <mergeCell ref="A1521:C1521"/>
    <mergeCell ref="D1521:F1521"/>
    <mergeCell ref="A1516:C1516"/>
    <mergeCell ref="D1516:F1516"/>
    <mergeCell ref="A1517:C1517"/>
    <mergeCell ref="D1517:F1517"/>
    <mergeCell ref="A1518:C1518"/>
    <mergeCell ref="D1518:F1518"/>
    <mergeCell ref="A1513:C1513"/>
    <mergeCell ref="D1513:F1513"/>
    <mergeCell ref="A1514:C1514"/>
    <mergeCell ref="D1514:F1514"/>
    <mergeCell ref="A1515:C1515"/>
    <mergeCell ref="D1515:F1515"/>
    <mergeCell ref="A1510:C1510"/>
    <mergeCell ref="D1510:F1510"/>
    <mergeCell ref="A1511:C1511"/>
    <mergeCell ref="D1511:F1511"/>
    <mergeCell ref="A1512:C1512"/>
    <mergeCell ref="D1512:F1512"/>
    <mergeCell ref="A1507:C1507"/>
    <mergeCell ref="D1507:F1507"/>
    <mergeCell ref="A1508:C1508"/>
    <mergeCell ref="D1508:F1508"/>
    <mergeCell ref="A1509:C1509"/>
    <mergeCell ref="D1509:F1509"/>
    <mergeCell ref="A1504:C1504"/>
    <mergeCell ref="D1504:F1504"/>
    <mergeCell ref="A1505:C1505"/>
    <mergeCell ref="D1505:F1505"/>
    <mergeCell ref="A1506:C1506"/>
    <mergeCell ref="D1506:F1506"/>
    <mergeCell ref="A1501:C1501"/>
    <mergeCell ref="D1501:F1501"/>
    <mergeCell ref="A1502:C1502"/>
    <mergeCell ref="D1502:F1502"/>
    <mergeCell ref="A1503:C1503"/>
    <mergeCell ref="D1503:F1503"/>
    <mergeCell ref="A1498:C1498"/>
    <mergeCell ref="D1498:F1498"/>
    <mergeCell ref="A1499:C1499"/>
    <mergeCell ref="D1499:F1499"/>
    <mergeCell ref="A1500:C1500"/>
    <mergeCell ref="D1500:F1500"/>
    <mergeCell ref="A1495:C1495"/>
    <mergeCell ref="D1495:F1495"/>
    <mergeCell ref="A1496:C1496"/>
    <mergeCell ref="D1496:F1496"/>
    <mergeCell ref="A1497:C1497"/>
    <mergeCell ref="D1497:F1497"/>
    <mergeCell ref="A1492:C1492"/>
    <mergeCell ref="D1492:F1492"/>
    <mergeCell ref="A1493:C1493"/>
    <mergeCell ref="D1493:F1493"/>
    <mergeCell ref="A1494:C1494"/>
    <mergeCell ref="D1494:F1494"/>
    <mergeCell ref="A1489:C1489"/>
    <mergeCell ref="D1489:F1489"/>
    <mergeCell ref="A1490:C1490"/>
    <mergeCell ref="D1490:F1490"/>
    <mergeCell ref="A1491:C1491"/>
    <mergeCell ref="D1491:F1491"/>
    <mergeCell ref="A1486:C1486"/>
    <mergeCell ref="D1486:F1486"/>
    <mergeCell ref="A1487:C1487"/>
    <mergeCell ref="D1487:F1487"/>
    <mergeCell ref="A1488:C1488"/>
    <mergeCell ref="D1488:F1488"/>
    <mergeCell ref="A1483:C1483"/>
    <mergeCell ref="D1483:F1483"/>
    <mergeCell ref="A1484:C1484"/>
    <mergeCell ref="D1484:F1484"/>
    <mergeCell ref="A1485:C1485"/>
    <mergeCell ref="D1485:F1485"/>
    <mergeCell ref="A1480:C1480"/>
    <mergeCell ref="D1480:F1480"/>
    <mergeCell ref="A1481:C1481"/>
    <mergeCell ref="D1481:F1481"/>
    <mergeCell ref="A1482:C1482"/>
    <mergeCell ref="D1482:F1482"/>
    <mergeCell ref="A1477:C1477"/>
    <mergeCell ref="D1477:F1477"/>
    <mergeCell ref="A1478:C1478"/>
    <mergeCell ref="D1478:F1478"/>
    <mergeCell ref="A1479:C1479"/>
    <mergeCell ref="D1479:F1479"/>
    <mergeCell ref="A1474:C1474"/>
    <mergeCell ref="D1474:F1474"/>
    <mergeCell ref="A1475:C1475"/>
    <mergeCell ref="D1475:F1475"/>
    <mergeCell ref="A1476:C1476"/>
    <mergeCell ref="D1476:F1476"/>
    <mergeCell ref="A1471:C1471"/>
    <mergeCell ref="D1471:F1471"/>
    <mergeCell ref="A1472:C1472"/>
    <mergeCell ref="D1472:F1472"/>
    <mergeCell ref="A1473:C1473"/>
    <mergeCell ref="D1473:F1473"/>
    <mergeCell ref="A1468:C1468"/>
    <mergeCell ref="D1468:F1468"/>
    <mergeCell ref="A1469:C1469"/>
    <mergeCell ref="D1469:F1469"/>
    <mergeCell ref="A1470:C1470"/>
    <mergeCell ref="D1470:F1470"/>
    <mergeCell ref="A1465:C1465"/>
    <mergeCell ref="D1465:F1465"/>
    <mergeCell ref="A1466:C1466"/>
    <mergeCell ref="D1466:F1466"/>
    <mergeCell ref="A1467:C1467"/>
    <mergeCell ref="D1467:F1467"/>
    <mergeCell ref="A1462:C1462"/>
    <mergeCell ref="D1462:F1462"/>
    <mergeCell ref="A1463:C1463"/>
    <mergeCell ref="D1463:F1463"/>
    <mergeCell ref="A1464:C1464"/>
    <mergeCell ref="D1464:F1464"/>
    <mergeCell ref="A1459:C1459"/>
    <mergeCell ref="D1459:F1459"/>
    <mergeCell ref="A1460:C1460"/>
    <mergeCell ref="D1460:F1460"/>
    <mergeCell ref="A1461:C1461"/>
    <mergeCell ref="D1461:F1461"/>
    <mergeCell ref="A1456:C1456"/>
    <mergeCell ref="D1456:F1456"/>
    <mergeCell ref="A1457:C1457"/>
    <mergeCell ref="D1457:F1457"/>
    <mergeCell ref="A1458:C1458"/>
    <mergeCell ref="D1458:F1458"/>
    <mergeCell ref="A1453:C1453"/>
    <mergeCell ref="D1453:F1453"/>
    <mergeCell ref="A1454:C1454"/>
    <mergeCell ref="D1454:F1454"/>
    <mergeCell ref="A1455:C1455"/>
    <mergeCell ref="D1455:F1455"/>
    <mergeCell ref="A1450:C1450"/>
    <mergeCell ref="D1450:F1450"/>
    <mergeCell ref="A1451:C1451"/>
    <mergeCell ref="D1451:F1451"/>
    <mergeCell ref="A1452:C1452"/>
    <mergeCell ref="D1452:F1452"/>
    <mergeCell ref="A1447:C1447"/>
    <mergeCell ref="D1447:F1447"/>
    <mergeCell ref="A1448:C1448"/>
    <mergeCell ref="D1448:F1448"/>
    <mergeCell ref="A1449:C1449"/>
    <mergeCell ref="D1449:F1449"/>
    <mergeCell ref="A1444:C1444"/>
    <mergeCell ref="D1444:F1444"/>
    <mergeCell ref="A1445:C1445"/>
    <mergeCell ref="D1445:F1445"/>
    <mergeCell ref="A1446:C1446"/>
    <mergeCell ref="D1446:F1446"/>
    <mergeCell ref="A1441:C1441"/>
    <mergeCell ref="D1441:F1441"/>
    <mergeCell ref="A1442:C1442"/>
    <mergeCell ref="D1442:F1442"/>
    <mergeCell ref="A1443:C1443"/>
    <mergeCell ref="D1443:F1443"/>
    <mergeCell ref="A1438:C1438"/>
    <mergeCell ref="D1438:F1438"/>
    <mergeCell ref="A1439:C1439"/>
    <mergeCell ref="D1439:F1439"/>
    <mergeCell ref="A1440:C1440"/>
    <mergeCell ref="D1440:F1440"/>
    <mergeCell ref="A1435:C1435"/>
    <mergeCell ref="D1435:F1435"/>
    <mergeCell ref="A1436:C1436"/>
    <mergeCell ref="D1436:F1436"/>
    <mergeCell ref="A1437:C1437"/>
    <mergeCell ref="D1437:F1437"/>
    <mergeCell ref="A1432:C1432"/>
    <mergeCell ref="D1432:F1432"/>
    <mergeCell ref="A1433:C1433"/>
    <mergeCell ref="D1433:F1433"/>
    <mergeCell ref="A1434:C1434"/>
    <mergeCell ref="D1434:F1434"/>
    <mergeCell ref="A1429:C1429"/>
    <mergeCell ref="D1429:F1429"/>
    <mergeCell ref="A1430:C1430"/>
    <mergeCell ref="D1430:F1430"/>
    <mergeCell ref="A1431:C1431"/>
    <mergeCell ref="D1431:F1431"/>
    <mergeCell ref="A1426:C1426"/>
    <mergeCell ref="D1426:F1426"/>
    <mergeCell ref="A1427:C1427"/>
    <mergeCell ref="D1427:F1427"/>
    <mergeCell ref="A1428:C1428"/>
    <mergeCell ref="D1428:F1428"/>
    <mergeCell ref="A1423:C1423"/>
    <mergeCell ref="D1423:F1423"/>
    <mergeCell ref="A1424:C1424"/>
    <mergeCell ref="D1424:F1424"/>
    <mergeCell ref="A1425:C1425"/>
    <mergeCell ref="D1425:F1425"/>
    <mergeCell ref="A1420:C1420"/>
    <mergeCell ref="D1420:F1420"/>
    <mergeCell ref="A1421:C1421"/>
    <mergeCell ref="D1421:F1421"/>
    <mergeCell ref="A1422:C1422"/>
    <mergeCell ref="D1422:F1422"/>
    <mergeCell ref="A1417:C1417"/>
    <mergeCell ref="D1417:F1417"/>
    <mergeCell ref="A1418:C1418"/>
    <mergeCell ref="D1418:F1418"/>
    <mergeCell ref="A1419:C1419"/>
    <mergeCell ref="D1419:F1419"/>
    <mergeCell ref="A1414:C1414"/>
    <mergeCell ref="D1414:F1414"/>
    <mergeCell ref="A1415:C1415"/>
    <mergeCell ref="D1415:F1415"/>
    <mergeCell ref="A1416:C1416"/>
    <mergeCell ref="D1416:F1416"/>
    <mergeCell ref="A1411:C1411"/>
    <mergeCell ref="D1411:F1411"/>
    <mergeCell ref="A1412:C1412"/>
    <mergeCell ref="D1412:F1412"/>
    <mergeCell ref="A1413:C1413"/>
    <mergeCell ref="D1413:F1413"/>
    <mergeCell ref="A1408:C1408"/>
    <mergeCell ref="D1408:F1408"/>
    <mergeCell ref="A1409:C1409"/>
    <mergeCell ref="D1409:F1409"/>
    <mergeCell ref="A1410:C1410"/>
    <mergeCell ref="D1410:F1410"/>
    <mergeCell ref="A1405:C1405"/>
    <mergeCell ref="D1405:F1405"/>
    <mergeCell ref="A1406:C1406"/>
    <mergeCell ref="D1406:F1406"/>
    <mergeCell ref="A1407:C1407"/>
    <mergeCell ref="D1407:F1407"/>
    <mergeCell ref="A1402:C1402"/>
    <mergeCell ref="D1402:F1402"/>
    <mergeCell ref="A1403:C1403"/>
    <mergeCell ref="D1403:F1403"/>
    <mergeCell ref="A1404:C1404"/>
    <mergeCell ref="D1404:F1404"/>
    <mergeCell ref="A1399:C1399"/>
    <mergeCell ref="D1399:F1399"/>
    <mergeCell ref="A1400:C1400"/>
    <mergeCell ref="D1400:F1400"/>
    <mergeCell ref="A1401:C1401"/>
    <mergeCell ref="D1401:F1401"/>
    <mergeCell ref="A1396:C1396"/>
    <mergeCell ref="D1396:F1396"/>
    <mergeCell ref="A1397:C1397"/>
    <mergeCell ref="D1397:F1397"/>
    <mergeCell ref="A1398:C1398"/>
    <mergeCell ref="D1398:F1398"/>
    <mergeCell ref="A1393:C1393"/>
    <mergeCell ref="D1393:F1393"/>
    <mergeCell ref="A1394:C1394"/>
    <mergeCell ref="D1394:F1394"/>
    <mergeCell ref="A1395:C1395"/>
    <mergeCell ref="D1395:F1395"/>
    <mergeCell ref="A1390:C1390"/>
    <mergeCell ref="D1390:F1390"/>
    <mergeCell ref="A1391:C1391"/>
    <mergeCell ref="D1391:F1391"/>
    <mergeCell ref="A1392:C1392"/>
    <mergeCell ref="D1392:F1392"/>
    <mergeCell ref="A1387:C1387"/>
    <mergeCell ref="D1387:F1387"/>
    <mergeCell ref="A1388:C1388"/>
    <mergeCell ref="D1388:F1388"/>
    <mergeCell ref="A1389:C1389"/>
    <mergeCell ref="D1389:F1389"/>
    <mergeCell ref="A1384:C1384"/>
    <mergeCell ref="D1384:F1384"/>
    <mergeCell ref="A1385:C1385"/>
    <mergeCell ref="D1385:F1385"/>
    <mergeCell ref="A1386:C1386"/>
    <mergeCell ref="D1386:F1386"/>
    <mergeCell ref="A1381:C1381"/>
    <mergeCell ref="D1381:F1381"/>
    <mergeCell ref="A1382:C1382"/>
    <mergeCell ref="D1382:F1382"/>
    <mergeCell ref="A1383:C1383"/>
    <mergeCell ref="D1383:F1383"/>
    <mergeCell ref="A1378:C1378"/>
    <mergeCell ref="D1378:F1378"/>
    <mergeCell ref="A1379:C1379"/>
    <mergeCell ref="D1379:F1379"/>
    <mergeCell ref="A1380:C1380"/>
    <mergeCell ref="D1380:F1380"/>
    <mergeCell ref="A1375:C1375"/>
    <mergeCell ref="D1375:F1375"/>
    <mergeCell ref="A1376:C1376"/>
    <mergeCell ref="D1376:F1376"/>
    <mergeCell ref="A1377:C1377"/>
    <mergeCell ref="D1377:F1377"/>
    <mergeCell ref="A1372:C1372"/>
    <mergeCell ref="D1372:F1372"/>
    <mergeCell ref="A1373:C1373"/>
    <mergeCell ref="D1373:F1373"/>
    <mergeCell ref="A1374:C1374"/>
    <mergeCell ref="D1374:F1374"/>
    <mergeCell ref="A1369:C1369"/>
    <mergeCell ref="D1369:F1369"/>
    <mergeCell ref="A1370:C1370"/>
    <mergeCell ref="D1370:F1370"/>
    <mergeCell ref="A1371:C1371"/>
    <mergeCell ref="D1371:F1371"/>
    <mergeCell ref="A1366:C1366"/>
    <mergeCell ref="D1366:F1366"/>
    <mergeCell ref="A1367:C1367"/>
    <mergeCell ref="D1367:F1367"/>
    <mergeCell ref="A1368:C1368"/>
    <mergeCell ref="D1368:F1368"/>
    <mergeCell ref="A1363:C1363"/>
    <mergeCell ref="D1363:F1363"/>
    <mergeCell ref="A1364:C1364"/>
    <mergeCell ref="D1364:F1364"/>
    <mergeCell ref="A1365:C1365"/>
    <mergeCell ref="D1365:F1365"/>
    <mergeCell ref="A1360:C1360"/>
    <mergeCell ref="D1360:F1360"/>
    <mergeCell ref="A1361:C1361"/>
    <mergeCell ref="D1361:F1361"/>
    <mergeCell ref="A1362:C1362"/>
    <mergeCell ref="D1362:F1362"/>
    <mergeCell ref="A1357:C1357"/>
    <mergeCell ref="D1357:F1357"/>
    <mergeCell ref="A1358:C1358"/>
    <mergeCell ref="D1358:F1358"/>
    <mergeCell ref="A1359:C1359"/>
    <mergeCell ref="D1359:F1359"/>
    <mergeCell ref="A1354:C1354"/>
    <mergeCell ref="D1354:F1354"/>
    <mergeCell ref="A1355:C1355"/>
    <mergeCell ref="D1355:F1355"/>
    <mergeCell ref="A1356:C1356"/>
    <mergeCell ref="D1356:F1356"/>
    <mergeCell ref="A1351:C1351"/>
    <mergeCell ref="D1351:F1351"/>
    <mergeCell ref="A1352:C1352"/>
    <mergeCell ref="D1352:F1352"/>
    <mergeCell ref="A1353:C1353"/>
    <mergeCell ref="D1353:F1353"/>
    <mergeCell ref="A1348:C1348"/>
    <mergeCell ref="D1348:F1348"/>
    <mergeCell ref="A1349:C1349"/>
    <mergeCell ref="D1349:F1349"/>
    <mergeCell ref="A1350:C1350"/>
    <mergeCell ref="D1350:F1350"/>
    <mergeCell ref="A1345:C1345"/>
    <mergeCell ref="D1345:F1345"/>
    <mergeCell ref="A1346:C1346"/>
    <mergeCell ref="D1346:F1346"/>
    <mergeCell ref="A1347:C1347"/>
    <mergeCell ref="D1347:F1347"/>
    <mergeCell ref="A1342:C1342"/>
    <mergeCell ref="D1342:F1342"/>
    <mergeCell ref="A1343:C1343"/>
    <mergeCell ref="D1343:F1343"/>
    <mergeCell ref="A1344:C1344"/>
    <mergeCell ref="D1344:F1344"/>
    <mergeCell ref="A1339:C1339"/>
    <mergeCell ref="D1339:F1339"/>
    <mergeCell ref="A1340:C1340"/>
    <mergeCell ref="D1340:F1340"/>
    <mergeCell ref="A1341:C1341"/>
    <mergeCell ref="D1341:F1341"/>
    <mergeCell ref="A1336:C1336"/>
    <mergeCell ref="D1336:F1336"/>
    <mergeCell ref="A1337:C1337"/>
    <mergeCell ref="D1337:F1337"/>
    <mergeCell ref="A1338:C1338"/>
    <mergeCell ref="D1338:F1338"/>
    <mergeCell ref="A1333:C1333"/>
    <mergeCell ref="D1333:F1333"/>
    <mergeCell ref="A1334:C1334"/>
    <mergeCell ref="D1334:F1334"/>
    <mergeCell ref="A1335:C1335"/>
    <mergeCell ref="D1335:F1335"/>
    <mergeCell ref="A1330:C1330"/>
    <mergeCell ref="D1330:F1330"/>
    <mergeCell ref="A1331:C1331"/>
    <mergeCell ref="D1331:F1331"/>
    <mergeCell ref="A1332:C1332"/>
    <mergeCell ref="D1332:F1332"/>
    <mergeCell ref="A1327:C1327"/>
    <mergeCell ref="D1327:F1327"/>
    <mergeCell ref="A1328:C1328"/>
    <mergeCell ref="D1328:F1328"/>
    <mergeCell ref="A1329:C1329"/>
    <mergeCell ref="D1329:F1329"/>
    <mergeCell ref="A1324:C1324"/>
    <mergeCell ref="D1324:F1324"/>
    <mergeCell ref="A1325:C1325"/>
    <mergeCell ref="D1325:F1325"/>
    <mergeCell ref="A1326:C1326"/>
    <mergeCell ref="D1326:F1326"/>
    <mergeCell ref="A1321:C1321"/>
    <mergeCell ref="D1321:F1321"/>
    <mergeCell ref="A1322:C1322"/>
    <mergeCell ref="D1322:F1322"/>
    <mergeCell ref="A1323:C1323"/>
    <mergeCell ref="D1323:F1323"/>
    <mergeCell ref="A1318:C1318"/>
    <mergeCell ref="D1318:F1318"/>
    <mergeCell ref="A1319:C1319"/>
    <mergeCell ref="D1319:F1319"/>
    <mergeCell ref="A1320:C1320"/>
    <mergeCell ref="D1320:F1320"/>
    <mergeCell ref="A1315:C1315"/>
    <mergeCell ref="D1315:F1315"/>
    <mergeCell ref="A1316:C1316"/>
    <mergeCell ref="D1316:F1316"/>
    <mergeCell ref="A1317:C1317"/>
    <mergeCell ref="D1317:F1317"/>
    <mergeCell ref="A1312:C1312"/>
    <mergeCell ref="D1312:F1312"/>
    <mergeCell ref="A1313:C1313"/>
    <mergeCell ref="D1313:F1313"/>
    <mergeCell ref="A1314:C1314"/>
    <mergeCell ref="D1314:F1314"/>
    <mergeCell ref="A1309:C1309"/>
    <mergeCell ref="D1309:F1309"/>
    <mergeCell ref="A1310:C1310"/>
    <mergeCell ref="D1310:F1310"/>
    <mergeCell ref="A1311:C1311"/>
    <mergeCell ref="D1311:F1311"/>
    <mergeCell ref="A1306:C1306"/>
    <mergeCell ref="D1306:F1306"/>
    <mergeCell ref="A1307:C1307"/>
    <mergeCell ref="D1307:F1307"/>
    <mergeCell ref="A1308:C1308"/>
    <mergeCell ref="D1308:F1308"/>
    <mergeCell ref="A1303:C1303"/>
    <mergeCell ref="D1303:F1303"/>
    <mergeCell ref="A1304:C1304"/>
    <mergeCell ref="D1304:F1304"/>
    <mergeCell ref="A1305:C1305"/>
    <mergeCell ref="D1305:F1305"/>
    <mergeCell ref="A1300:C1300"/>
    <mergeCell ref="D1300:F1300"/>
    <mergeCell ref="A1301:C1301"/>
    <mergeCell ref="D1301:F1301"/>
    <mergeCell ref="A1302:C1302"/>
    <mergeCell ref="D1302:F1302"/>
    <mergeCell ref="A1297:C1297"/>
    <mergeCell ref="D1297:F1297"/>
    <mergeCell ref="A1298:C1298"/>
    <mergeCell ref="D1298:F1298"/>
    <mergeCell ref="A1299:C1299"/>
    <mergeCell ref="D1299:F1299"/>
    <mergeCell ref="A1294:C1294"/>
    <mergeCell ref="D1294:F1294"/>
    <mergeCell ref="A1295:C1295"/>
    <mergeCell ref="D1295:F1295"/>
    <mergeCell ref="A1296:C1296"/>
    <mergeCell ref="D1296:F1296"/>
    <mergeCell ref="A1291:C1291"/>
    <mergeCell ref="D1291:F1291"/>
    <mergeCell ref="A1292:C1292"/>
    <mergeCell ref="D1292:F1292"/>
    <mergeCell ref="A1293:C1293"/>
    <mergeCell ref="D1293:F1293"/>
    <mergeCell ref="A1288:C1288"/>
    <mergeCell ref="D1288:F1288"/>
    <mergeCell ref="A1289:C1289"/>
    <mergeCell ref="D1289:F1289"/>
    <mergeCell ref="A1290:C1290"/>
    <mergeCell ref="D1290:F1290"/>
    <mergeCell ref="A1285:C1285"/>
    <mergeCell ref="D1285:F1285"/>
    <mergeCell ref="A1286:C1286"/>
    <mergeCell ref="D1286:F1286"/>
    <mergeCell ref="A1287:C1287"/>
    <mergeCell ref="D1287:F1287"/>
    <mergeCell ref="A1282:C1282"/>
    <mergeCell ref="D1282:F1282"/>
    <mergeCell ref="A1283:C1283"/>
    <mergeCell ref="D1283:F1283"/>
    <mergeCell ref="A1284:C1284"/>
    <mergeCell ref="D1284:F1284"/>
    <mergeCell ref="A1279:C1279"/>
    <mergeCell ref="D1279:F1279"/>
    <mergeCell ref="A1280:C1280"/>
    <mergeCell ref="D1280:F1280"/>
    <mergeCell ref="A1281:C1281"/>
    <mergeCell ref="D1281:F1281"/>
    <mergeCell ref="A1276:C1276"/>
    <mergeCell ref="D1276:F1276"/>
    <mergeCell ref="A1277:C1277"/>
    <mergeCell ref="D1277:F1277"/>
    <mergeCell ref="A1278:C1278"/>
    <mergeCell ref="D1278:F1278"/>
    <mergeCell ref="A1273:C1273"/>
    <mergeCell ref="D1273:F1273"/>
    <mergeCell ref="A1274:C1274"/>
    <mergeCell ref="D1274:F1274"/>
    <mergeCell ref="A1275:C1275"/>
    <mergeCell ref="D1275:F1275"/>
    <mergeCell ref="A1270:C1270"/>
    <mergeCell ref="D1270:F1270"/>
    <mergeCell ref="A1271:C1271"/>
    <mergeCell ref="D1271:F1271"/>
    <mergeCell ref="A1272:C1272"/>
    <mergeCell ref="D1272:F1272"/>
    <mergeCell ref="A1267:C1267"/>
    <mergeCell ref="D1267:F1267"/>
    <mergeCell ref="A1268:C1268"/>
    <mergeCell ref="D1268:F1268"/>
    <mergeCell ref="A1269:C1269"/>
    <mergeCell ref="D1269:F1269"/>
    <mergeCell ref="A1264:C1264"/>
    <mergeCell ref="D1264:F1264"/>
    <mergeCell ref="A1265:C1265"/>
    <mergeCell ref="D1265:F1265"/>
    <mergeCell ref="A1266:C1266"/>
    <mergeCell ref="D1266:F1266"/>
    <mergeCell ref="A1261:C1261"/>
    <mergeCell ref="D1261:F1261"/>
    <mergeCell ref="A1262:C1262"/>
    <mergeCell ref="D1262:F1262"/>
    <mergeCell ref="A1263:C1263"/>
    <mergeCell ref="D1263:F1263"/>
    <mergeCell ref="A1258:C1258"/>
    <mergeCell ref="D1258:F1258"/>
    <mergeCell ref="A1259:C1259"/>
    <mergeCell ref="D1259:F1259"/>
    <mergeCell ref="A1260:C1260"/>
    <mergeCell ref="D1260:F1260"/>
    <mergeCell ref="A1255:C1255"/>
    <mergeCell ref="D1255:F1255"/>
    <mergeCell ref="A1256:C1256"/>
    <mergeCell ref="D1256:F1256"/>
    <mergeCell ref="A1257:C1257"/>
    <mergeCell ref="D1257:F1257"/>
    <mergeCell ref="A1252:C1252"/>
    <mergeCell ref="D1252:F1252"/>
    <mergeCell ref="A1253:C1253"/>
    <mergeCell ref="D1253:F1253"/>
    <mergeCell ref="A1254:C1254"/>
    <mergeCell ref="D1254:F1254"/>
    <mergeCell ref="A1249:C1249"/>
    <mergeCell ref="D1249:F1249"/>
    <mergeCell ref="A1250:C1250"/>
    <mergeCell ref="D1250:F1250"/>
    <mergeCell ref="A1251:C1251"/>
    <mergeCell ref="D1251:F1251"/>
    <mergeCell ref="A1246:C1246"/>
    <mergeCell ref="D1246:F1246"/>
    <mergeCell ref="A1247:C1247"/>
    <mergeCell ref="D1247:F1247"/>
    <mergeCell ref="A1248:C1248"/>
    <mergeCell ref="D1248:F1248"/>
    <mergeCell ref="A1243:C1243"/>
    <mergeCell ref="D1243:F1243"/>
    <mergeCell ref="A1244:C1244"/>
    <mergeCell ref="D1244:F1244"/>
    <mergeCell ref="A1245:C1245"/>
    <mergeCell ref="D1245:F1245"/>
    <mergeCell ref="A1240:C1240"/>
    <mergeCell ref="D1240:F1240"/>
    <mergeCell ref="A1241:C1241"/>
    <mergeCell ref="D1241:F1241"/>
    <mergeCell ref="A1242:C1242"/>
    <mergeCell ref="D1242:F1242"/>
    <mergeCell ref="A1237:C1237"/>
    <mergeCell ref="D1237:F1237"/>
    <mergeCell ref="A1238:C1238"/>
    <mergeCell ref="D1238:F1238"/>
    <mergeCell ref="A1239:C1239"/>
    <mergeCell ref="D1239:F1239"/>
    <mergeCell ref="A1234:C1234"/>
    <mergeCell ref="D1234:F1234"/>
    <mergeCell ref="A1235:C1235"/>
    <mergeCell ref="D1235:F1235"/>
    <mergeCell ref="A1236:C1236"/>
    <mergeCell ref="D1236:F1236"/>
    <mergeCell ref="A1231:C1231"/>
    <mergeCell ref="D1231:F1231"/>
    <mergeCell ref="A1232:C1232"/>
    <mergeCell ref="D1232:F1232"/>
    <mergeCell ref="A1233:C1233"/>
    <mergeCell ref="D1233:F1233"/>
    <mergeCell ref="A1228:C1228"/>
    <mergeCell ref="D1228:F1228"/>
    <mergeCell ref="A1229:C1229"/>
    <mergeCell ref="D1229:F1229"/>
    <mergeCell ref="A1230:C1230"/>
    <mergeCell ref="D1230:F1230"/>
    <mergeCell ref="A1225:C1225"/>
    <mergeCell ref="D1225:F1225"/>
    <mergeCell ref="A1226:C1226"/>
    <mergeCell ref="D1226:F1226"/>
    <mergeCell ref="A1227:C1227"/>
    <mergeCell ref="D1227:F1227"/>
    <mergeCell ref="A1222:C1222"/>
    <mergeCell ref="D1222:F1222"/>
    <mergeCell ref="A1223:C1223"/>
    <mergeCell ref="D1223:F1223"/>
    <mergeCell ref="A1224:C1224"/>
    <mergeCell ref="D1224:F1224"/>
    <mergeCell ref="A1219:C1219"/>
    <mergeCell ref="D1219:F1219"/>
    <mergeCell ref="A1220:C1220"/>
    <mergeCell ref="D1220:F1220"/>
    <mergeCell ref="A1221:C1221"/>
    <mergeCell ref="D1221:F1221"/>
    <mergeCell ref="A1216:C1216"/>
    <mergeCell ref="D1216:F1216"/>
    <mergeCell ref="A1217:C1217"/>
    <mergeCell ref="D1217:F1217"/>
    <mergeCell ref="A1218:C1218"/>
    <mergeCell ref="D1218:F1218"/>
    <mergeCell ref="A1213:C1213"/>
    <mergeCell ref="D1213:F1213"/>
    <mergeCell ref="A1214:C1214"/>
    <mergeCell ref="D1214:F1214"/>
    <mergeCell ref="A1215:C1215"/>
    <mergeCell ref="D1215:F1215"/>
    <mergeCell ref="A1210:C1210"/>
    <mergeCell ref="D1210:F1210"/>
    <mergeCell ref="A1211:C1211"/>
    <mergeCell ref="D1211:F1211"/>
    <mergeCell ref="A1212:C1212"/>
    <mergeCell ref="D1212:F1212"/>
    <mergeCell ref="A1207:C1207"/>
    <mergeCell ref="D1207:F1207"/>
    <mergeCell ref="A1208:C1208"/>
    <mergeCell ref="D1208:F1208"/>
    <mergeCell ref="A1209:C1209"/>
    <mergeCell ref="D1209:F1209"/>
    <mergeCell ref="A1204:C1204"/>
    <mergeCell ref="D1204:F1204"/>
    <mergeCell ref="A1205:C1205"/>
    <mergeCell ref="D1205:F1205"/>
    <mergeCell ref="A1206:C1206"/>
    <mergeCell ref="D1206:F1206"/>
    <mergeCell ref="A1201:C1201"/>
    <mergeCell ref="D1201:F1201"/>
    <mergeCell ref="A1202:C1202"/>
    <mergeCell ref="D1202:F1202"/>
    <mergeCell ref="A1203:C1203"/>
    <mergeCell ref="D1203:F1203"/>
    <mergeCell ref="A1198:C1198"/>
    <mergeCell ref="D1198:F1198"/>
    <mergeCell ref="A1199:C1199"/>
    <mergeCell ref="D1199:F1199"/>
    <mergeCell ref="A1200:C1200"/>
    <mergeCell ref="D1200:F1200"/>
    <mergeCell ref="A1195:C1195"/>
    <mergeCell ref="D1195:F1195"/>
    <mergeCell ref="A1196:C1196"/>
    <mergeCell ref="D1196:F1196"/>
    <mergeCell ref="A1197:C1197"/>
    <mergeCell ref="D1197:F1197"/>
    <mergeCell ref="A1192:C1192"/>
    <mergeCell ref="D1192:F1192"/>
    <mergeCell ref="A1193:C1193"/>
    <mergeCell ref="D1193:F1193"/>
    <mergeCell ref="A1194:C1194"/>
    <mergeCell ref="D1194:F1194"/>
    <mergeCell ref="A1189:C1189"/>
    <mergeCell ref="D1189:F1189"/>
    <mergeCell ref="A1190:C1190"/>
    <mergeCell ref="D1190:F1190"/>
    <mergeCell ref="A1191:C1191"/>
    <mergeCell ref="D1191:F1191"/>
    <mergeCell ref="A1186:C1186"/>
    <mergeCell ref="D1186:F1186"/>
    <mergeCell ref="A1187:C1187"/>
    <mergeCell ref="D1187:F1187"/>
    <mergeCell ref="A1188:C1188"/>
    <mergeCell ref="D1188:F1188"/>
    <mergeCell ref="A1183:C1183"/>
    <mergeCell ref="D1183:F1183"/>
    <mergeCell ref="A1184:C1184"/>
    <mergeCell ref="D1184:F1184"/>
    <mergeCell ref="A1185:C1185"/>
    <mergeCell ref="D1185:F1185"/>
    <mergeCell ref="A1180:C1180"/>
    <mergeCell ref="D1180:F1180"/>
    <mergeCell ref="A1181:C1181"/>
    <mergeCell ref="D1181:F1181"/>
    <mergeCell ref="A1182:C1182"/>
    <mergeCell ref="D1182:F1182"/>
    <mergeCell ref="A1177:C1177"/>
    <mergeCell ref="D1177:F1177"/>
    <mergeCell ref="A1178:C1178"/>
    <mergeCell ref="D1178:F1178"/>
    <mergeCell ref="A1179:C1179"/>
    <mergeCell ref="D1179:F1179"/>
    <mergeCell ref="A1174:C1174"/>
    <mergeCell ref="D1174:F1174"/>
    <mergeCell ref="A1175:C1175"/>
    <mergeCell ref="D1175:F1175"/>
    <mergeCell ref="A1176:C1176"/>
    <mergeCell ref="D1176:F1176"/>
    <mergeCell ref="A1171:C1171"/>
    <mergeCell ref="D1171:F1171"/>
    <mergeCell ref="A1172:C1172"/>
    <mergeCell ref="D1172:F1172"/>
    <mergeCell ref="A1173:C1173"/>
    <mergeCell ref="D1173:F1173"/>
    <mergeCell ref="A1168:C1168"/>
    <mergeCell ref="D1168:F1168"/>
    <mergeCell ref="A1169:C1169"/>
    <mergeCell ref="D1169:F1169"/>
    <mergeCell ref="A1170:C1170"/>
    <mergeCell ref="D1170:F1170"/>
    <mergeCell ref="A1165:C1165"/>
    <mergeCell ref="D1165:F1165"/>
    <mergeCell ref="A1166:C1166"/>
    <mergeCell ref="D1166:F1166"/>
    <mergeCell ref="A1167:C1167"/>
    <mergeCell ref="D1167:F1167"/>
    <mergeCell ref="A1162:C1162"/>
    <mergeCell ref="D1162:F1162"/>
    <mergeCell ref="A1163:C1163"/>
    <mergeCell ref="D1163:F1163"/>
    <mergeCell ref="A1164:C1164"/>
    <mergeCell ref="D1164:F1164"/>
    <mergeCell ref="A1159:C1159"/>
    <mergeCell ref="D1159:F1159"/>
    <mergeCell ref="A1160:C1160"/>
    <mergeCell ref="D1160:F1160"/>
    <mergeCell ref="A1161:C1161"/>
    <mergeCell ref="D1161:F1161"/>
    <mergeCell ref="A1156:C1156"/>
    <mergeCell ref="D1156:F1156"/>
    <mergeCell ref="A1157:C1157"/>
    <mergeCell ref="D1157:F1157"/>
    <mergeCell ref="A1158:C1158"/>
    <mergeCell ref="D1158:F1158"/>
    <mergeCell ref="A1153:C1153"/>
    <mergeCell ref="D1153:F1153"/>
    <mergeCell ref="A1154:C1154"/>
    <mergeCell ref="D1154:F1154"/>
    <mergeCell ref="A1155:C1155"/>
    <mergeCell ref="D1155:F1155"/>
    <mergeCell ref="A1150:C1150"/>
    <mergeCell ref="D1150:F1150"/>
    <mergeCell ref="A1151:C1151"/>
    <mergeCell ref="D1151:F1151"/>
    <mergeCell ref="A1152:C1152"/>
    <mergeCell ref="D1152:F1152"/>
    <mergeCell ref="A1147:C1147"/>
    <mergeCell ref="D1147:F1147"/>
    <mergeCell ref="A1148:C1148"/>
    <mergeCell ref="D1148:F1148"/>
    <mergeCell ref="A1149:C1149"/>
    <mergeCell ref="D1149:F1149"/>
    <mergeCell ref="A1144:C1144"/>
    <mergeCell ref="D1144:F1144"/>
    <mergeCell ref="A1145:C1145"/>
    <mergeCell ref="D1145:F1145"/>
    <mergeCell ref="A1146:C1146"/>
    <mergeCell ref="D1146:F1146"/>
    <mergeCell ref="A1141:C1141"/>
    <mergeCell ref="D1141:F1141"/>
    <mergeCell ref="A1142:C1142"/>
    <mergeCell ref="D1142:F1142"/>
    <mergeCell ref="A1143:C1143"/>
    <mergeCell ref="D1143:F1143"/>
    <mergeCell ref="A1138:C1138"/>
    <mergeCell ref="D1138:F1138"/>
    <mergeCell ref="A1139:C1139"/>
    <mergeCell ref="D1139:F1139"/>
    <mergeCell ref="A1140:C1140"/>
    <mergeCell ref="D1140:F1140"/>
    <mergeCell ref="A1135:C1135"/>
    <mergeCell ref="D1135:F1135"/>
    <mergeCell ref="A1136:C1136"/>
    <mergeCell ref="D1136:F1136"/>
    <mergeCell ref="A1137:C1137"/>
    <mergeCell ref="D1137:F1137"/>
    <mergeCell ref="A1132:C1132"/>
    <mergeCell ref="D1132:F1132"/>
    <mergeCell ref="A1133:C1133"/>
    <mergeCell ref="D1133:F1133"/>
    <mergeCell ref="A1134:C1134"/>
    <mergeCell ref="D1134:F1134"/>
    <mergeCell ref="A1129:C1129"/>
    <mergeCell ref="D1129:F1129"/>
    <mergeCell ref="A1130:C1130"/>
    <mergeCell ref="D1130:F1130"/>
    <mergeCell ref="A1131:C1131"/>
    <mergeCell ref="D1131:F1131"/>
    <mergeCell ref="A1126:C1126"/>
    <mergeCell ref="D1126:F1126"/>
    <mergeCell ref="A1127:C1127"/>
    <mergeCell ref="D1127:F1127"/>
    <mergeCell ref="A1128:C1128"/>
    <mergeCell ref="D1128:F1128"/>
    <mergeCell ref="A1123:C1123"/>
    <mergeCell ref="D1123:F1123"/>
    <mergeCell ref="A1124:C1124"/>
    <mergeCell ref="D1124:F1124"/>
    <mergeCell ref="A1125:C1125"/>
    <mergeCell ref="D1125:F1125"/>
    <mergeCell ref="A1120:C1120"/>
    <mergeCell ref="D1120:F1120"/>
    <mergeCell ref="A1121:C1121"/>
    <mergeCell ref="D1121:F1121"/>
    <mergeCell ref="A1122:C1122"/>
    <mergeCell ref="D1122:F1122"/>
    <mergeCell ref="A1117:C1117"/>
    <mergeCell ref="D1117:F1117"/>
    <mergeCell ref="A1118:C1118"/>
    <mergeCell ref="D1118:F1118"/>
    <mergeCell ref="A1119:C1119"/>
    <mergeCell ref="D1119:F1119"/>
    <mergeCell ref="A1114:C1114"/>
    <mergeCell ref="D1114:F1114"/>
    <mergeCell ref="A1115:C1115"/>
    <mergeCell ref="D1115:F1115"/>
    <mergeCell ref="A1116:C1116"/>
    <mergeCell ref="D1116:F1116"/>
    <mergeCell ref="A1111:C1111"/>
    <mergeCell ref="D1111:F1111"/>
    <mergeCell ref="A1112:C1112"/>
    <mergeCell ref="D1112:F1112"/>
    <mergeCell ref="A1113:C1113"/>
    <mergeCell ref="D1113:F1113"/>
    <mergeCell ref="A1108:C1108"/>
    <mergeCell ref="D1108:F1108"/>
    <mergeCell ref="A1109:C1109"/>
    <mergeCell ref="D1109:F1109"/>
    <mergeCell ref="A1110:C1110"/>
    <mergeCell ref="D1110:F1110"/>
    <mergeCell ref="A1105:C1105"/>
    <mergeCell ref="D1105:F1105"/>
    <mergeCell ref="A1106:C1106"/>
    <mergeCell ref="D1106:F1106"/>
    <mergeCell ref="A1107:C1107"/>
    <mergeCell ref="D1107:F1107"/>
    <mergeCell ref="A1102:C1102"/>
    <mergeCell ref="D1102:F1102"/>
    <mergeCell ref="A1103:C1103"/>
    <mergeCell ref="D1103:F1103"/>
    <mergeCell ref="A1104:C1104"/>
    <mergeCell ref="D1104:F1104"/>
    <mergeCell ref="A1099:C1099"/>
    <mergeCell ref="D1099:F1099"/>
    <mergeCell ref="A1100:C1100"/>
    <mergeCell ref="D1100:F1100"/>
    <mergeCell ref="A1101:C1101"/>
    <mergeCell ref="D1101:F1101"/>
    <mergeCell ref="A1096:C1096"/>
    <mergeCell ref="D1096:F1096"/>
    <mergeCell ref="A1097:C1097"/>
    <mergeCell ref="D1097:F1097"/>
    <mergeCell ref="A1098:C1098"/>
    <mergeCell ref="D1098:F1098"/>
    <mergeCell ref="A1093:C1093"/>
    <mergeCell ref="D1093:F1093"/>
    <mergeCell ref="A1094:C1094"/>
    <mergeCell ref="D1094:F1094"/>
    <mergeCell ref="A1095:C1095"/>
    <mergeCell ref="D1095:F1095"/>
    <mergeCell ref="A1090:C1090"/>
    <mergeCell ref="D1090:F1090"/>
    <mergeCell ref="A1091:C1091"/>
    <mergeCell ref="D1091:F1091"/>
    <mergeCell ref="A1092:C1092"/>
    <mergeCell ref="D1092:F1092"/>
    <mergeCell ref="A1087:C1087"/>
    <mergeCell ref="D1087:F1087"/>
    <mergeCell ref="A1088:C1088"/>
    <mergeCell ref="D1088:F1088"/>
    <mergeCell ref="A1089:C1089"/>
    <mergeCell ref="D1089:F1089"/>
    <mergeCell ref="A1084:C1084"/>
    <mergeCell ref="D1084:F1084"/>
    <mergeCell ref="A1085:C1085"/>
    <mergeCell ref="D1085:F1085"/>
    <mergeCell ref="A1086:C1086"/>
    <mergeCell ref="D1086:F1086"/>
    <mergeCell ref="A1081:C1081"/>
    <mergeCell ref="D1081:F1081"/>
    <mergeCell ref="A1082:C1082"/>
    <mergeCell ref="D1082:F1082"/>
    <mergeCell ref="A1083:C1083"/>
    <mergeCell ref="D1083:F1083"/>
    <mergeCell ref="A1078:C1078"/>
    <mergeCell ref="D1078:F1078"/>
    <mergeCell ref="A1079:C1079"/>
    <mergeCell ref="D1079:F1079"/>
    <mergeCell ref="A1080:C1080"/>
    <mergeCell ref="D1080:F1080"/>
    <mergeCell ref="A1075:C1075"/>
    <mergeCell ref="D1075:F1075"/>
    <mergeCell ref="A1076:C1076"/>
    <mergeCell ref="D1076:F1076"/>
    <mergeCell ref="A1077:C1077"/>
    <mergeCell ref="D1077:F1077"/>
    <mergeCell ref="A1072:C1072"/>
    <mergeCell ref="D1072:F1072"/>
    <mergeCell ref="A1073:C1073"/>
    <mergeCell ref="D1073:F1073"/>
    <mergeCell ref="A1074:C1074"/>
    <mergeCell ref="D1074:F1074"/>
    <mergeCell ref="A1069:C1069"/>
    <mergeCell ref="D1069:F1069"/>
    <mergeCell ref="A1070:C1070"/>
    <mergeCell ref="D1070:F1070"/>
    <mergeCell ref="A1071:C1071"/>
    <mergeCell ref="D1071:F1071"/>
    <mergeCell ref="A1066:C1066"/>
    <mergeCell ref="D1066:F1066"/>
    <mergeCell ref="A1067:C1067"/>
    <mergeCell ref="D1067:F1067"/>
    <mergeCell ref="A1068:C1068"/>
    <mergeCell ref="D1068:F1068"/>
    <mergeCell ref="A1063:C1063"/>
    <mergeCell ref="D1063:F1063"/>
    <mergeCell ref="A1064:C1064"/>
    <mergeCell ref="D1064:F1064"/>
    <mergeCell ref="A1065:C1065"/>
    <mergeCell ref="D1065:F1065"/>
    <mergeCell ref="A1060:C1060"/>
    <mergeCell ref="D1060:F1060"/>
    <mergeCell ref="A1061:C1061"/>
    <mergeCell ref="D1061:F1061"/>
    <mergeCell ref="A1062:C1062"/>
    <mergeCell ref="D1062:F1062"/>
    <mergeCell ref="A1057:C1057"/>
    <mergeCell ref="D1057:F1057"/>
    <mergeCell ref="A1058:C1058"/>
    <mergeCell ref="D1058:F1058"/>
    <mergeCell ref="A1059:C1059"/>
    <mergeCell ref="D1059:F1059"/>
    <mergeCell ref="A1054:C1054"/>
    <mergeCell ref="D1054:F1054"/>
    <mergeCell ref="A1055:C1055"/>
    <mergeCell ref="D1055:F1055"/>
    <mergeCell ref="A1056:C1056"/>
    <mergeCell ref="D1056:F1056"/>
    <mergeCell ref="A1051:C1051"/>
    <mergeCell ref="D1051:F1051"/>
    <mergeCell ref="A1052:C1052"/>
    <mergeCell ref="D1052:F1052"/>
    <mergeCell ref="A1053:C1053"/>
    <mergeCell ref="D1053:F1053"/>
    <mergeCell ref="A1048:C1048"/>
    <mergeCell ref="D1048:F1048"/>
    <mergeCell ref="A1049:C1049"/>
    <mergeCell ref="D1049:F1049"/>
    <mergeCell ref="A1050:C1050"/>
    <mergeCell ref="D1050:F1050"/>
    <mergeCell ref="A1045:C1045"/>
    <mergeCell ref="D1045:F1045"/>
    <mergeCell ref="A1046:C1046"/>
    <mergeCell ref="D1046:F1046"/>
    <mergeCell ref="A1047:C1047"/>
    <mergeCell ref="D1047:F1047"/>
    <mergeCell ref="A1042:C1042"/>
    <mergeCell ref="D1042:F1042"/>
    <mergeCell ref="A1043:C1043"/>
    <mergeCell ref="D1043:F1043"/>
    <mergeCell ref="A1044:C1044"/>
    <mergeCell ref="D1044:F1044"/>
    <mergeCell ref="A1039:C1039"/>
    <mergeCell ref="D1039:F1039"/>
    <mergeCell ref="A1040:C1040"/>
    <mergeCell ref="D1040:F1040"/>
    <mergeCell ref="A1041:C1041"/>
    <mergeCell ref="D1041:F1041"/>
    <mergeCell ref="A1036:C1036"/>
    <mergeCell ref="D1036:F1036"/>
    <mergeCell ref="A1037:C1037"/>
    <mergeCell ref="D1037:F1037"/>
    <mergeCell ref="A1038:C1038"/>
    <mergeCell ref="D1038:F1038"/>
    <mergeCell ref="A1033:C1033"/>
    <mergeCell ref="D1033:F1033"/>
    <mergeCell ref="A1034:C1034"/>
    <mergeCell ref="D1034:F1034"/>
    <mergeCell ref="A1035:C1035"/>
    <mergeCell ref="D1035:F1035"/>
    <mergeCell ref="A1030:C1030"/>
    <mergeCell ref="D1030:F1030"/>
    <mergeCell ref="A1031:C1031"/>
    <mergeCell ref="D1031:F1031"/>
    <mergeCell ref="A1032:C1032"/>
    <mergeCell ref="D1032:F1032"/>
    <mergeCell ref="A1027:C1027"/>
    <mergeCell ref="D1027:F1027"/>
    <mergeCell ref="A1028:C1028"/>
    <mergeCell ref="D1028:F1028"/>
    <mergeCell ref="A1029:C1029"/>
    <mergeCell ref="D1029:F1029"/>
    <mergeCell ref="A1024:C1024"/>
    <mergeCell ref="D1024:F1024"/>
    <mergeCell ref="A1025:C1025"/>
    <mergeCell ref="D1025:F1025"/>
    <mergeCell ref="A1026:C1026"/>
    <mergeCell ref="D1026:F1026"/>
    <mergeCell ref="A1021:C1021"/>
    <mergeCell ref="D1021:F1021"/>
    <mergeCell ref="A1022:C1022"/>
    <mergeCell ref="D1022:F1022"/>
    <mergeCell ref="A1023:C1023"/>
    <mergeCell ref="D1023:F1023"/>
    <mergeCell ref="A1018:C1018"/>
    <mergeCell ref="D1018:F1018"/>
    <mergeCell ref="A1019:C1019"/>
    <mergeCell ref="D1019:F1019"/>
    <mergeCell ref="A1020:C1020"/>
    <mergeCell ref="D1020:F1020"/>
    <mergeCell ref="A1015:C1015"/>
    <mergeCell ref="D1015:F1015"/>
    <mergeCell ref="A1016:C1016"/>
    <mergeCell ref="D1016:F1016"/>
    <mergeCell ref="A1017:C1017"/>
    <mergeCell ref="D1017:F1017"/>
    <mergeCell ref="A1012:C1012"/>
    <mergeCell ref="D1012:F1012"/>
    <mergeCell ref="A1013:C1013"/>
    <mergeCell ref="D1013:F1013"/>
    <mergeCell ref="A1014:C1014"/>
    <mergeCell ref="D1014:F1014"/>
    <mergeCell ref="A1009:C1009"/>
    <mergeCell ref="D1009:F1009"/>
    <mergeCell ref="A1010:C1010"/>
    <mergeCell ref="D1010:F1010"/>
    <mergeCell ref="A1011:C1011"/>
    <mergeCell ref="D1011:F1011"/>
    <mergeCell ref="A1006:C1006"/>
    <mergeCell ref="D1006:F1006"/>
    <mergeCell ref="A1007:C1007"/>
    <mergeCell ref="D1007:F1007"/>
    <mergeCell ref="A1008:C1008"/>
    <mergeCell ref="D1008:F1008"/>
    <mergeCell ref="A1003:C1003"/>
    <mergeCell ref="D1003:F1003"/>
    <mergeCell ref="A1004:C1004"/>
    <mergeCell ref="D1004:F1004"/>
    <mergeCell ref="A1005:C1005"/>
    <mergeCell ref="D1005:F1005"/>
    <mergeCell ref="A1000:C1000"/>
    <mergeCell ref="D1000:F1000"/>
    <mergeCell ref="A1001:C1001"/>
    <mergeCell ref="D1001:F1001"/>
    <mergeCell ref="A1002:C1002"/>
    <mergeCell ref="D1002:F1002"/>
    <mergeCell ref="A997:C997"/>
    <mergeCell ref="D997:F997"/>
    <mergeCell ref="A998:C998"/>
    <mergeCell ref="D998:F998"/>
    <mergeCell ref="A999:C999"/>
    <mergeCell ref="D999:F999"/>
    <mergeCell ref="A994:C994"/>
    <mergeCell ref="D994:F994"/>
    <mergeCell ref="A995:C995"/>
    <mergeCell ref="D995:F995"/>
    <mergeCell ref="A996:C996"/>
    <mergeCell ref="D996:F996"/>
    <mergeCell ref="A991:C991"/>
    <mergeCell ref="D991:F991"/>
    <mergeCell ref="A992:C992"/>
    <mergeCell ref="D992:F992"/>
    <mergeCell ref="A993:C993"/>
    <mergeCell ref="D993:F993"/>
    <mergeCell ref="A988:C988"/>
    <mergeCell ref="D988:F988"/>
    <mergeCell ref="A989:C989"/>
    <mergeCell ref="D989:F989"/>
    <mergeCell ref="A990:C990"/>
    <mergeCell ref="D990:F990"/>
    <mergeCell ref="A985:C985"/>
    <mergeCell ref="D985:F985"/>
    <mergeCell ref="A986:C986"/>
    <mergeCell ref="D986:F986"/>
    <mergeCell ref="A987:C987"/>
    <mergeCell ref="D987:F987"/>
    <mergeCell ref="A982:C982"/>
    <mergeCell ref="D982:F982"/>
    <mergeCell ref="A983:C983"/>
    <mergeCell ref="D983:F983"/>
    <mergeCell ref="A984:C984"/>
    <mergeCell ref="D984:F984"/>
    <mergeCell ref="A979:C979"/>
    <mergeCell ref="D979:F979"/>
    <mergeCell ref="A980:C980"/>
    <mergeCell ref="D980:F980"/>
    <mergeCell ref="A981:C981"/>
    <mergeCell ref="D981:F981"/>
    <mergeCell ref="A976:C976"/>
    <mergeCell ref="D976:F976"/>
    <mergeCell ref="A977:C977"/>
    <mergeCell ref="D977:F977"/>
    <mergeCell ref="A978:C978"/>
    <mergeCell ref="D978:F978"/>
    <mergeCell ref="A973:C973"/>
    <mergeCell ref="D973:F973"/>
    <mergeCell ref="A974:C974"/>
    <mergeCell ref="D974:F974"/>
    <mergeCell ref="A975:C975"/>
    <mergeCell ref="D975:F975"/>
    <mergeCell ref="A970:C970"/>
    <mergeCell ref="D970:F970"/>
    <mergeCell ref="A971:C971"/>
    <mergeCell ref="D971:F971"/>
    <mergeCell ref="A972:C972"/>
    <mergeCell ref="D972:F972"/>
    <mergeCell ref="A967:C967"/>
    <mergeCell ref="D967:F967"/>
    <mergeCell ref="A968:C968"/>
    <mergeCell ref="D968:F968"/>
    <mergeCell ref="A969:C969"/>
    <mergeCell ref="D969:F969"/>
    <mergeCell ref="A964:C964"/>
    <mergeCell ref="D964:F964"/>
    <mergeCell ref="A965:C965"/>
    <mergeCell ref="D965:F965"/>
    <mergeCell ref="A966:C966"/>
    <mergeCell ref="D966:F966"/>
    <mergeCell ref="A961:C961"/>
    <mergeCell ref="D961:F961"/>
    <mergeCell ref="A962:C962"/>
    <mergeCell ref="D962:F962"/>
    <mergeCell ref="A963:C963"/>
    <mergeCell ref="D963:F963"/>
    <mergeCell ref="A958:C958"/>
    <mergeCell ref="D958:F958"/>
    <mergeCell ref="A959:C959"/>
    <mergeCell ref="D959:F959"/>
    <mergeCell ref="A960:C960"/>
    <mergeCell ref="D960:F960"/>
    <mergeCell ref="A955:C955"/>
    <mergeCell ref="D955:F955"/>
    <mergeCell ref="A956:C956"/>
    <mergeCell ref="D956:F956"/>
    <mergeCell ref="A957:C957"/>
    <mergeCell ref="D957:F957"/>
    <mergeCell ref="A952:C952"/>
    <mergeCell ref="D952:F952"/>
    <mergeCell ref="A953:C953"/>
    <mergeCell ref="D953:F953"/>
    <mergeCell ref="A954:C954"/>
    <mergeCell ref="D954:F954"/>
    <mergeCell ref="A949:C949"/>
    <mergeCell ref="D949:F949"/>
    <mergeCell ref="A950:C950"/>
    <mergeCell ref="D950:F950"/>
    <mergeCell ref="A951:C951"/>
    <mergeCell ref="D951:F951"/>
    <mergeCell ref="A946:C946"/>
    <mergeCell ref="D946:F946"/>
    <mergeCell ref="A947:C947"/>
    <mergeCell ref="D947:F947"/>
    <mergeCell ref="A948:C948"/>
    <mergeCell ref="D948:F948"/>
    <mergeCell ref="A943:C943"/>
    <mergeCell ref="D943:F943"/>
    <mergeCell ref="A944:C944"/>
    <mergeCell ref="D944:F944"/>
    <mergeCell ref="A945:C945"/>
    <mergeCell ref="D945:F945"/>
    <mergeCell ref="A940:C940"/>
    <mergeCell ref="D940:F940"/>
    <mergeCell ref="A941:C941"/>
    <mergeCell ref="D941:F941"/>
    <mergeCell ref="A942:C942"/>
    <mergeCell ref="D942:F942"/>
    <mergeCell ref="A937:C937"/>
    <mergeCell ref="D937:F937"/>
    <mergeCell ref="A938:C938"/>
    <mergeCell ref="D938:F938"/>
    <mergeCell ref="A939:C939"/>
    <mergeCell ref="D939:F939"/>
    <mergeCell ref="A934:C934"/>
    <mergeCell ref="D934:F934"/>
    <mergeCell ref="A935:C935"/>
    <mergeCell ref="D935:F935"/>
    <mergeCell ref="A936:C936"/>
    <mergeCell ref="D936:F936"/>
    <mergeCell ref="A931:C931"/>
    <mergeCell ref="D931:F931"/>
    <mergeCell ref="A932:C932"/>
    <mergeCell ref="D932:F932"/>
    <mergeCell ref="A933:C933"/>
    <mergeCell ref="D933:F933"/>
    <mergeCell ref="A928:C928"/>
    <mergeCell ref="D928:F928"/>
    <mergeCell ref="A929:C929"/>
    <mergeCell ref="D929:F929"/>
    <mergeCell ref="A930:C930"/>
    <mergeCell ref="D930:F930"/>
    <mergeCell ref="A925:C925"/>
    <mergeCell ref="D925:F925"/>
    <mergeCell ref="A926:C926"/>
    <mergeCell ref="D926:F926"/>
    <mergeCell ref="A927:C927"/>
    <mergeCell ref="D927:F927"/>
    <mergeCell ref="A922:C922"/>
    <mergeCell ref="D922:F922"/>
    <mergeCell ref="A923:C923"/>
    <mergeCell ref="D923:F923"/>
    <mergeCell ref="A924:C924"/>
    <mergeCell ref="D924:F924"/>
    <mergeCell ref="A919:C919"/>
    <mergeCell ref="D919:F919"/>
    <mergeCell ref="A920:C920"/>
    <mergeCell ref="D920:F920"/>
    <mergeCell ref="A921:C921"/>
    <mergeCell ref="D921:F921"/>
    <mergeCell ref="A916:C916"/>
    <mergeCell ref="D916:F916"/>
    <mergeCell ref="A917:C917"/>
    <mergeCell ref="D917:F917"/>
    <mergeCell ref="A918:C918"/>
    <mergeCell ref="D918:F918"/>
    <mergeCell ref="A913:C913"/>
    <mergeCell ref="D913:F913"/>
    <mergeCell ref="A914:C914"/>
    <mergeCell ref="D914:F914"/>
    <mergeCell ref="A915:C915"/>
    <mergeCell ref="D915:F915"/>
    <mergeCell ref="A910:C910"/>
    <mergeCell ref="D910:F910"/>
    <mergeCell ref="A911:C911"/>
    <mergeCell ref="D911:F911"/>
    <mergeCell ref="A912:C912"/>
    <mergeCell ref="D912:F912"/>
    <mergeCell ref="A907:C907"/>
    <mergeCell ref="D907:F907"/>
    <mergeCell ref="A908:C908"/>
    <mergeCell ref="D908:F908"/>
    <mergeCell ref="A909:C909"/>
    <mergeCell ref="D909:F909"/>
    <mergeCell ref="A904:C904"/>
    <mergeCell ref="D904:F904"/>
    <mergeCell ref="A905:C905"/>
    <mergeCell ref="D905:F905"/>
    <mergeCell ref="A906:C906"/>
    <mergeCell ref="D906:F906"/>
    <mergeCell ref="A901:C901"/>
    <mergeCell ref="D901:F901"/>
    <mergeCell ref="A902:C902"/>
    <mergeCell ref="D902:F902"/>
    <mergeCell ref="A903:C903"/>
    <mergeCell ref="D903:F903"/>
    <mergeCell ref="A898:C898"/>
    <mergeCell ref="D898:F898"/>
    <mergeCell ref="A899:C899"/>
    <mergeCell ref="D899:F899"/>
    <mergeCell ref="A900:C900"/>
    <mergeCell ref="D900:F900"/>
    <mergeCell ref="A895:C895"/>
    <mergeCell ref="D895:F895"/>
    <mergeCell ref="A896:C896"/>
    <mergeCell ref="D896:F896"/>
    <mergeCell ref="A897:C897"/>
    <mergeCell ref="D897:F897"/>
    <mergeCell ref="A892:C892"/>
    <mergeCell ref="D892:F892"/>
    <mergeCell ref="A893:C893"/>
    <mergeCell ref="D893:F893"/>
    <mergeCell ref="A894:C894"/>
    <mergeCell ref="D894:F894"/>
    <mergeCell ref="A889:C889"/>
    <mergeCell ref="D889:F889"/>
    <mergeCell ref="A890:C890"/>
    <mergeCell ref="D890:F890"/>
    <mergeCell ref="A891:C891"/>
    <mergeCell ref="D891:F891"/>
    <mergeCell ref="A886:C886"/>
    <mergeCell ref="D886:F886"/>
    <mergeCell ref="A887:C887"/>
    <mergeCell ref="D887:F887"/>
    <mergeCell ref="A888:C888"/>
    <mergeCell ref="D888:F888"/>
    <mergeCell ref="A883:C883"/>
    <mergeCell ref="D883:F883"/>
    <mergeCell ref="A884:C884"/>
    <mergeCell ref="D884:F884"/>
    <mergeCell ref="A885:C885"/>
    <mergeCell ref="D885:F885"/>
    <mergeCell ref="A880:C880"/>
    <mergeCell ref="D880:F880"/>
    <mergeCell ref="A881:C881"/>
    <mergeCell ref="D881:F881"/>
    <mergeCell ref="A882:C882"/>
    <mergeCell ref="D882:F882"/>
    <mergeCell ref="A877:C877"/>
    <mergeCell ref="D877:F877"/>
    <mergeCell ref="A878:C878"/>
    <mergeCell ref="D878:F878"/>
    <mergeCell ref="A879:C879"/>
    <mergeCell ref="D879:F879"/>
    <mergeCell ref="A874:C874"/>
    <mergeCell ref="D874:F874"/>
    <mergeCell ref="A875:C875"/>
    <mergeCell ref="D875:F875"/>
    <mergeCell ref="A876:C876"/>
    <mergeCell ref="D876:F876"/>
    <mergeCell ref="A871:C871"/>
    <mergeCell ref="D871:F871"/>
    <mergeCell ref="A872:C872"/>
    <mergeCell ref="D872:F872"/>
    <mergeCell ref="A873:C873"/>
    <mergeCell ref="D873:F873"/>
    <mergeCell ref="A868:C868"/>
    <mergeCell ref="D868:F868"/>
    <mergeCell ref="A869:C869"/>
    <mergeCell ref="D869:F869"/>
    <mergeCell ref="A870:C870"/>
    <mergeCell ref="D870:F870"/>
    <mergeCell ref="A865:C865"/>
    <mergeCell ref="D865:F865"/>
    <mergeCell ref="A866:C866"/>
    <mergeCell ref="D866:F866"/>
    <mergeCell ref="A867:C867"/>
    <mergeCell ref="D867:F867"/>
    <mergeCell ref="A862:C862"/>
    <mergeCell ref="D862:F862"/>
    <mergeCell ref="A863:C863"/>
    <mergeCell ref="D863:F863"/>
    <mergeCell ref="A864:C864"/>
    <mergeCell ref="D864:F864"/>
    <mergeCell ref="A859:C859"/>
    <mergeCell ref="D859:F859"/>
    <mergeCell ref="A860:C860"/>
    <mergeCell ref="D860:F860"/>
    <mergeCell ref="A861:C861"/>
    <mergeCell ref="D861:F861"/>
    <mergeCell ref="A856:C856"/>
    <mergeCell ref="D856:F856"/>
    <mergeCell ref="A857:C857"/>
    <mergeCell ref="D857:F857"/>
    <mergeCell ref="A858:C858"/>
    <mergeCell ref="D858:F858"/>
    <mergeCell ref="A853:C853"/>
    <mergeCell ref="D853:F853"/>
    <mergeCell ref="A854:C854"/>
    <mergeCell ref="D854:F854"/>
    <mergeCell ref="A855:C855"/>
    <mergeCell ref="D855:F855"/>
    <mergeCell ref="A850:C850"/>
    <mergeCell ref="D850:F850"/>
    <mergeCell ref="A851:C851"/>
    <mergeCell ref="D851:F851"/>
    <mergeCell ref="A852:C852"/>
    <mergeCell ref="D852:F852"/>
    <mergeCell ref="A847:C847"/>
    <mergeCell ref="D847:F847"/>
    <mergeCell ref="A848:C848"/>
    <mergeCell ref="D848:F848"/>
    <mergeCell ref="A849:C849"/>
    <mergeCell ref="D849:F849"/>
    <mergeCell ref="A844:C844"/>
    <mergeCell ref="D844:F844"/>
    <mergeCell ref="A845:C845"/>
    <mergeCell ref="D845:F845"/>
    <mergeCell ref="A846:C846"/>
    <mergeCell ref="D846:F846"/>
    <mergeCell ref="A841:C841"/>
    <mergeCell ref="D841:F841"/>
    <mergeCell ref="A842:C842"/>
    <mergeCell ref="D842:F842"/>
    <mergeCell ref="A843:C843"/>
    <mergeCell ref="D843:F843"/>
    <mergeCell ref="A838:C838"/>
    <mergeCell ref="D838:F838"/>
    <mergeCell ref="A839:C839"/>
    <mergeCell ref="D839:F839"/>
    <mergeCell ref="A840:C840"/>
    <mergeCell ref="D840:F840"/>
    <mergeCell ref="A835:C835"/>
    <mergeCell ref="D835:F835"/>
    <mergeCell ref="A836:C836"/>
    <mergeCell ref="D836:F836"/>
    <mergeCell ref="A837:C837"/>
    <mergeCell ref="D837:F837"/>
    <mergeCell ref="A832:C832"/>
    <mergeCell ref="D832:F832"/>
    <mergeCell ref="A833:C833"/>
    <mergeCell ref="D833:F833"/>
    <mergeCell ref="A834:C834"/>
    <mergeCell ref="D834:F834"/>
    <mergeCell ref="A829:C829"/>
    <mergeCell ref="D829:F829"/>
    <mergeCell ref="A830:C830"/>
    <mergeCell ref="D830:F830"/>
    <mergeCell ref="A831:C831"/>
    <mergeCell ref="D831:F831"/>
    <mergeCell ref="A826:C826"/>
    <mergeCell ref="D826:F826"/>
    <mergeCell ref="A827:C827"/>
    <mergeCell ref="D827:F827"/>
    <mergeCell ref="A828:C828"/>
    <mergeCell ref="D828:F828"/>
    <mergeCell ref="A823:C823"/>
    <mergeCell ref="D823:F823"/>
    <mergeCell ref="A824:C824"/>
    <mergeCell ref="D824:F824"/>
    <mergeCell ref="A825:C825"/>
    <mergeCell ref="D825:F825"/>
    <mergeCell ref="A820:C820"/>
    <mergeCell ref="D820:F820"/>
    <mergeCell ref="A821:C821"/>
    <mergeCell ref="D821:F821"/>
    <mergeCell ref="A822:C822"/>
    <mergeCell ref="D822:F822"/>
    <mergeCell ref="A817:C817"/>
    <mergeCell ref="D817:F817"/>
    <mergeCell ref="A818:C818"/>
    <mergeCell ref="D818:F818"/>
    <mergeCell ref="A819:C819"/>
    <mergeCell ref="D819:F819"/>
    <mergeCell ref="A814:C814"/>
    <mergeCell ref="D814:F814"/>
    <mergeCell ref="A815:C815"/>
    <mergeCell ref="D815:F815"/>
    <mergeCell ref="A816:C816"/>
    <mergeCell ref="D816:F816"/>
    <mergeCell ref="A811:C811"/>
    <mergeCell ref="D811:F811"/>
    <mergeCell ref="A812:C812"/>
    <mergeCell ref="D812:F812"/>
    <mergeCell ref="A813:C813"/>
    <mergeCell ref="D813:F813"/>
    <mergeCell ref="A808:C808"/>
    <mergeCell ref="D808:F808"/>
    <mergeCell ref="A809:C809"/>
    <mergeCell ref="D809:F809"/>
    <mergeCell ref="A810:C810"/>
    <mergeCell ref="D810:F810"/>
    <mergeCell ref="A805:C805"/>
    <mergeCell ref="D805:F805"/>
    <mergeCell ref="A806:C806"/>
    <mergeCell ref="D806:F806"/>
    <mergeCell ref="A807:C807"/>
    <mergeCell ref="D807:F807"/>
    <mergeCell ref="A802:C802"/>
    <mergeCell ref="D802:F802"/>
    <mergeCell ref="A803:C803"/>
    <mergeCell ref="D803:F803"/>
    <mergeCell ref="A804:C804"/>
    <mergeCell ref="D804:F804"/>
    <mergeCell ref="A799:C799"/>
    <mergeCell ref="D799:F799"/>
    <mergeCell ref="A800:C800"/>
    <mergeCell ref="D800:F800"/>
    <mergeCell ref="A801:C801"/>
    <mergeCell ref="D801:F801"/>
    <mergeCell ref="A796:C796"/>
    <mergeCell ref="D796:F796"/>
    <mergeCell ref="A797:C797"/>
    <mergeCell ref="D797:F797"/>
    <mergeCell ref="A798:C798"/>
    <mergeCell ref="D798:F798"/>
    <mergeCell ref="A793:C793"/>
    <mergeCell ref="D793:F793"/>
    <mergeCell ref="A794:C794"/>
    <mergeCell ref="D794:F794"/>
    <mergeCell ref="A795:C795"/>
    <mergeCell ref="D795:F795"/>
    <mergeCell ref="A790:C790"/>
    <mergeCell ref="D790:F790"/>
    <mergeCell ref="A791:C791"/>
    <mergeCell ref="D791:F791"/>
    <mergeCell ref="A792:C792"/>
    <mergeCell ref="D792:F792"/>
    <mergeCell ref="A787:C787"/>
    <mergeCell ref="D787:F787"/>
    <mergeCell ref="A788:C788"/>
    <mergeCell ref="D788:F788"/>
    <mergeCell ref="A789:C789"/>
    <mergeCell ref="D789:F789"/>
    <mergeCell ref="A784:C784"/>
    <mergeCell ref="D784:F784"/>
    <mergeCell ref="A785:C785"/>
    <mergeCell ref="D785:F785"/>
    <mergeCell ref="A786:C786"/>
    <mergeCell ref="D786:F786"/>
    <mergeCell ref="A781:C781"/>
    <mergeCell ref="D781:F781"/>
    <mergeCell ref="A782:C782"/>
    <mergeCell ref="D782:F782"/>
    <mergeCell ref="A783:C783"/>
    <mergeCell ref="D783:F783"/>
    <mergeCell ref="A778:C778"/>
    <mergeCell ref="D778:F778"/>
    <mergeCell ref="A779:C779"/>
    <mergeCell ref="D779:F779"/>
    <mergeCell ref="A780:C780"/>
    <mergeCell ref="D780:F780"/>
    <mergeCell ref="A775:C775"/>
    <mergeCell ref="D775:F775"/>
    <mergeCell ref="A776:C776"/>
    <mergeCell ref="D776:F776"/>
    <mergeCell ref="A777:C777"/>
    <mergeCell ref="D777:F777"/>
    <mergeCell ref="A772:C772"/>
    <mergeCell ref="D772:F772"/>
    <mergeCell ref="A773:C773"/>
    <mergeCell ref="D773:F773"/>
    <mergeCell ref="A774:C774"/>
    <mergeCell ref="D774:F774"/>
    <mergeCell ref="A769:C769"/>
    <mergeCell ref="D769:F769"/>
    <mergeCell ref="A770:C770"/>
    <mergeCell ref="D770:F770"/>
    <mergeCell ref="A771:C771"/>
    <mergeCell ref="D771:F771"/>
    <mergeCell ref="A766:C766"/>
    <mergeCell ref="D766:F766"/>
    <mergeCell ref="A767:C767"/>
    <mergeCell ref="D767:F767"/>
    <mergeCell ref="A768:C768"/>
    <mergeCell ref="D768:F768"/>
    <mergeCell ref="A763:C763"/>
    <mergeCell ref="D763:F763"/>
    <mergeCell ref="A764:C764"/>
    <mergeCell ref="D764:F764"/>
    <mergeCell ref="A765:C765"/>
    <mergeCell ref="D765:F765"/>
    <mergeCell ref="A760:C760"/>
    <mergeCell ref="D760:F760"/>
    <mergeCell ref="A761:C761"/>
    <mergeCell ref="D761:F761"/>
    <mergeCell ref="A762:C762"/>
    <mergeCell ref="D762:F762"/>
    <mergeCell ref="A757:C757"/>
    <mergeCell ref="D757:F757"/>
    <mergeCell ref="A758:C758"/>
    <mergeCell ref="D758:F758"/>
    <mergeCell ref="A759:C759"/>
    <mergeCell ref="D759:F759"/>
    <mergeCell ref="A754:C754"/>
    <mergeCell ref="D754:F754"/>
    <mergeCell ref="A755:C755"/>
    <mergeCell ref="D755:F755"/>
    <mergeCell ref="A756:C756"/>
    <mergeCell ref="D756:F756"/>
    <mergeCell ref="A751:C751"/>
    <mergeCell ref="D751:F751"/>
    <mergeCell ref="A752:C752"/>
    <mergeCell ref="D752:F752"/>
    <mergeCell ref="A753:C753"/>
    <mergeCell ref="D753:F753"/>
    <mergeCell ref="A748:C748"/>
    <mergeCell ref="D748:F748"/>
    <mergeCell ref="A749:C749"/>
    <mergeCell ref="D749:F749"/>
    <mergeCell ref="A750:C750"/>
    <mergeCell ref="D750:F750"/>
    <mergeCell ref="A745:C745"/>
    <mergeCell ref="D745:F745"/>
    <mergeCell ref="A746:C746"/>
    <mergeCell ref="D746:F746"/>
    <mergeCell ref="A747:C747"/>
    <mergeCell ref="D747:F747"/>
    <mergeCell ref="A742:C742"/>
    <mergeCell ref="D742:F742"/>
    <mergeCell ref="A743:C743"/>
    <mergeCell ref="D743:F743"/>
    <mergeCell ref="A744:C744"/>
    <mergeCell ref="D744:F744"/>
    <mergeCell ref="A739:C739"/>
    <mergeCell ref="D739:F739"/>
    <mergeCell ref="A740:C740"/>
    <mergeCell ref="D740:F740"/>
    <mergeCell ref="A741:C741"/>
    <mergeCell ref="D741:F741"/>
    <mergeCell ref="A736:C736"/>
    <mergeCell ref="D736:F736"/>
    <mergeCell ref="A737:C737"/>
    <mergeCell ref="D737:F737"/>
    <mergeCell ref="A738:C738"/>
    <mergeCell ref="D738:F738"/>
    <mergeCell ref="A733:C733"/>
    <mergeCell ref="D733:F733"/>
    <mergeCell ref="A734:C734"/>
    <mergeCell ref="D734:F734"/>
    <mergeCell ref="A735:C735"/>
    <mergeCell ref="D735:F735"/>
    <mergeCell ref="A730:C730"/>
    <mergeCell ref="D730:F730"/>
    <mergeCell ref="A731:C731"/>
    <mergeCell ref="D731:F731"/>
    <mergeCell ref="A732:C732"/>
    <mergeCell ref="D732:F732"/>
    <mergeCell ref="A727:C727"/>
    <mergeCell ref="D727:F727"/>
    <mergeCell ref="A728:C728"/>
    <mergeCell ref="D728:F728"/>
    <mergeCell ref="A729:C729"/>
    <mergeCell ref="D729:F729"/>
    <mergeCell ref="A724:C724"/>
    <mergeCell ref="D724:F724"/>
    <mergeCell ref="A725:C725"/>
    <mergeCell ref="D725:F725"/>
    <mergeCell ref="A726:C726"/>
    <mergeCell ref="D726:F726"/>
    <mergeCell ref="A721:C721"/>
    <mergeCell ref="D721:F721"/>
    <mergeCell ref="A722:C722"/>
    <mergeCell ref="D722:F722"/>
    <mergeCell ref="A723:C723"/>
    <mergeCell ref="D723:F723"/>
    <mergeCell ref="A718:C718"/>
    <mergeCell ref="D718:F718"/>
    <mergeCell ref="A719:C719"/>
    <mergeCell ref="D719:F719"/>
    <mergeCell ref="A720:C720"/>
    <mergeCell ref="D720:F720"/>
    <mergeCell ref="A715:C715"/>
    <mergeCell ref="D715:F715"/>
    <mergeCell ref="A716:C716"/>
    <mergeCell ref="D716:F716"/>
    <mergeCell ref="A717:C717"/>
    <mergeCell ref="D717:F717"/>
    <mergeCell ref="A712:C712"/>
    <mergeCell ref="D712:F712"/>
    <mergeCell ref="A713:C713"/>
    <mergeCell ref="D713:F713"/>
    <mergeCell ref="A714:C714"/>
    <mergeCell ref="D714:F714"/>
    <mergeCell ref="A709:C709"/>
    <mergeCell ref="D709:F709"/>
    <mergeCell ref="A710:C710"/>
    <mergeCell ref="D710:F710"/>
    <mergeCell ref="A711:C711"/>
    <mergeCell ref="D711:F711"/>
    <mergeCell ref="A706:C706"/>
    <mergeCell ref="D706:F706"/>
    <mergeCell ref="A707:C707"/>
    <mergeCell ref="D707:F707"/>
    <mergeCell ref="A708:C708"/>
    <mergeCell ref="D708:F708"/>
    <mergeCell ref="A703:C703"/>
    <mergeCell ref="D703:F703"/>
    <mergeCell ref="A704:C704"/>
    <mergeCell ref="D704:F704"/>
    <mergeCell ref="A705:C705"/>
    <mergeCell ref="D705:F705"/>
    <mergeCell ref="A700:C700"/>
    <mergeCell ref="D700:F700"/>
    <mergeCell ref="A701:C701"/>
    <mergeCell ref="D701:F701"/>
    <mergeCell ref="A702:C702"/>
    <mergeCell ref="D702:F702"/>
    <mergeCell ref="A697:C697"/>
    <mergeCell ref="D697:F697"/>
    <mergeCell ref="A698:C698"/>
    <mergeCell ref="D698:F698"/>
    <mergeCell ref="A699:C699"/>
    <mergeCell ref="D699:F699"/>
    <mergeCell ref="A694:C694"/>
    <mergeCell ref="D694:F694"/>
    <mergeCell ref="A695:C695"/>
    <mergeCell ref="D695:F695"/>
    <mergeCell ref="A696:C696"/>
    <mergeCell ref="D696:F696"/>
    <mergeCell ref="A691:C691"/>
    <mergeCell ref="D691:F691"/>
    <mergeCell ref="A692:C692"/>
    <mergeCell ref="D692:F692"/>
    <mergeCell ref="A693:C693"/>
    <mergeCell ref="D693:F693"/>
    <mergeCell ref="A688:C688"/>
    <mergeCell ref="D688:F688"/>
    <mergeCell ref="A689:C689"/>
    <mergeCell ref="D689:F689"/>
    <mergeCell ref="A690:C690"/>
    <mergeCell ref="D690:F690"/>
    <mergeCell ref="A685:C685"/>
    <mergeCell ref="D685:F685"/>
    <mergeCell ref="A686:C686"/>
    <mergeCell ref="D686:F686"/>
    <mergeCell ref="A687:C687"/>
    <mergeCell ref="D687:F687"/>
    <mergeCell ref="A682:C682"/>
    <mergeCell ref="D682:F682"/>
    <mergeCell ref="A683:C683"/>
    <mergeCell ref="D683:F683"/>
    <mergeCell ref="A684:C684"/>
    <mergeCell ref="D684:F684"/>
    <mergeCell ref="A679:C679"/>
    <mergeCell ref="D679:F679"/>
    <mergeCell ref="A680:C680"/>
    <mergeCell ref="D680:F680"/>
    <mergeCell ref="A681:C681"/>
    <mergeCell ref="D681:F681"/>
    <mergeCell ref="A676:C676"/>
    <mergeCell ref="D676:F676"/>
    <mergeCell ref="A677:C677"/>
    <mergeCell ref="D677:F677"/>
    <mergeCell ref="A678:C678"/>
    <mergeCell ref="D678:F678"/>
    <mergeCell ref="A673:C673"/>
    <mergeCell ref="D673:F673"/>
    <mergeCell ref="A674:C674"/>
    <mergeCell ref="D674:F674"/>
    <mergeCell ref="A675:C675"/>
    <mergeCell ref="D675:F675"/>
    <mergeCell ref="A670:C670"/>
    <mergeCell ref="D670:F670"/>
    <mergeCell ref="A671:C671"/>
    <mergeCell ref="D671:F671"/>
    <mergeCell ref="A672:C672"/>
    <mergeCell ref="D672:F672"/>
    <mergeCell ref="A667:C667"/>
    <mergeCell ref="D667:F667"/>
    <mergeCell ref="A668:C668"/>
    <mergeCell ref="D668:F668"/>
    <mergeCell ref="A669:C669"/>
    <mergeCell ref="D669:F669"/>
    <mergeCell ref="A664:C664"/>
    <mergeCell ref="D664:F664"/>
    <mergeCell ref="A665:C665"/>
    <mergeCell ref="D665:F665"/>
    <mergeCell ref="A666:C666"/>
    <mergeCell ref="D666:F666"/>
    <mergeCell ref="A661:C661"/>
    <mergeCell ref="D661:F661"/>
    <mergeCell ref="A662:C662"/>
    <mergeCell ref="D662:F662"/>
    <mergeCell ref="A663:C663"/>
    <mergeCell ref="D663:F663"/>
    <mergeCell ref="A658:C658"/>
    <mergeCell ref="D658:F658"/>
    <mergeCell ref="A659:C659"/>
    <mergeCell ref="D659:F659"/>
    <mergeCell ref="A660:C660"/>
    <mergeCell ref="D660:F660"/>
    <mergeCell ref="A655:C655"/>
    <mergeCell ref="D655:F655"/>
    <mergeCell ref="A656:C656"/>
    <mergeCell ref="D656:F656"/>
    <mergeCell ref="A657:C657"/>
    <mergeCell ref="D657:F657"/>
    <mergeCell ref="A652:C652"/>
    <mergeCell ref="D652:F652"/>
    <mergeCell ref="A653:C653"/>
    <mergeCell ref="D653:F653"/>
    <mergeCell ref="A654:C654"/>
    <mergeCell ref="D654:F654"/>
    <mergeCell ref="A649:C649"/>
    <mergeCell ref="D649:F649"/>
    <mergeCell ref="A650:C650"/>
    <mergeCell ref="D650:F650"/>
    <mergeCell ref="A651:C651"/>
    <mergeCell ref="D651:F651"/>
    <mergeCell ref="A646:C646"/>
    <mergeCell ref="D646:F646"/>
    <mergeCell ref="A647:C647"/>
    <mergeCell ref="D647:F647"/>
    <mergeCell ref="A648:C648"/>
    <mergeCell ref="D648:F648"/>
    <mergeCell ref="A643:C643"/>
    <mergeCell ref="D643:F643"/>
    <mergeCell ref="A644:C644"/>
    <mergeCell ref="D644:F644"/>
    <mergeCell ref="A645:C645"/>
    <mergeCell ref="D645:F645"/>
    <mergeCell ref="A640:C640"/>
    <mergeCell ref="D640:F640"/>
    <mergeCell ref="A641:C641"/>
    <mergeCell ref="D641:F641"/>
    <mergeCell ref="A642:C642"/>
    <mergeCell ref="D642:F642"/>
    <mergeCell ref="A637:C637"/>
    <mergeCell ref="D637:F637"/>
    <mergeCell ref="A638:C638"/>
    <mergeCell ref="D638:F638"/>
    <mergeCell ref="A639:C639"/>
    <mergeCell ref="D639:F639"/>
    <mergeCell ref="A634:C634"/>
    <mergeCell ref="D634:F634"/>
    <mergeCell ref="A635:C635"/>
    <mergeCell ref="D635:F635"/>
    <mergeCell ref="A636:C636"/>
    <mergeCell ref="D636:F636"/>
    <mergeCell ref="A631:C631"/>
    <mergeCell ref="D631:F631"/>
    <mergeCell ref="A632:C632"/>
    <mergeCell ref="D632:F632"/>
    <mergeCell ref="A633:C633"/>
    <mergeCell ref="D633:F633"/>
    <mergeCell ref="A628:C628"/>
    <mergeCell ref="D628:F628"/>
    <mergeCell ref="A629:C629"/>
    <mergeCell ref="D629:F629"/>
    <mergeCell ref="A630:C630"/>
    <mergeCell ref="D630:F630"/>
    <mergeCell ref="A625:C625"/>
    <mergeCell ref="D625:F625"/>
    <mergeCell ref="A626:C626"/>
    <mergeCell ref="D626:F626"/>
    <mergeCell ref="A627:C627"/>
    <mergeCell ref="D627:F627"/>
    <mergeCell ref="A622:C622"/>
    <mergeCell ref="D622:F622"/>
    <mergeCell ref="A623:C623"/>
    <mergeCell ref="D623:F623"/>
    <mergeCell ref="A624:C624"/>
    <mergeCell ref="D624:F624"/>
    <mergeCell ref="A619:C619"/>
    <mergeCell ref="D619:F619"/>
    <mergeCell ref="A620:C620"/>
    <mergeCell ref="D620:F620"/>
    <mergeCell ref="A621:C621"/>
    <mergeCell ref="D621:F621"/>
    <mergeCell ref="A616:C616"/>
    <mergeCell ref="D616:F616"/>
    <mergeCell ref="A617:C617"/>
    <mergeCell ref="D617:F617"/>
    <mergeCell ref="A618:C618"/>
    <mergeCell ref="D618:F618"/>
    <mergeCell ref="A613:C613"/>
    <mergeCell ref="D613:F613"/>
    <mergeCell ref="A614:C614"/>
    <mergeCell ref="D614:F614"/>
    <mergeCell ref="A615:C615"/>
    <mergeCell ref="D615:F615"/>
    <mergeCell ref="A610:C610"/>
    <mergeCell ref="D610:F610"/>
    <mergeCell ref="A611:C611"/>
    <mergeCell ref="D611:F611"/>
    <mergeCell ref="A612:C612"/>
    <mergeCell ref="D612:F612"/>
    <mergeCell ref="A607:C607"/>
    <mergeCell ref="D607:F607"/>
    <mergeCell ref="A608:C608"/>
    <mergeCell ref="D608:F608"/>
    <mergeCell ref="A609:C609"/>
    <mergeCell ref="D609:F609"/>
    <mergeCell ref="A604:C604"/>
    <mergeCell ref="D604:F604"/>
    <mergeCell ref="A605:C605"/>
    <mergeCell ref="D605:F605"/>
    <mergeCell ref="A606:C606"/>
    <mergeCell ref="D606:F606"/>
    <mergeCell ref="A601:C601"/>
    <mergeCell ref="D601:F601"/>
    <mergeCell ref="A602:C602"/>
    <mergeCell ref="D602:F602"/>
    <mergeCell ref="A603:C603"/>
    <mergeCell ref="D603:F603"/>
    <mergeCell ref="A598:C598"/>
    <mergeCell ref="D598:F598"/>
    <mergeCell ref="A599:C599"/>
    <mergeCell ref="D599:F599"/>
    <mergeCell ref="A600:C600"/>
    <mergeCell ref="D600:F600"/>
    <mergeCell ref="A595:C595"/>
    <mergeCell ref="D595:F595"/>
    <mergeCell ref="A596:C596"/>
    <mergeCell ref="D596:F596"/>
    <mergeCell ref="A597:C597"/>
    <mergeCell ref="D597:F597"/>
    <mergeCell ref="A592:C592"/>
    <mergeCell ref="D592:F592"/>
    <mergeCell ref="A593:C593"/>
    <mergeCell ref="D593:F593"/>
    <mergeCell ref="A594:C594"/>
    <mergeCell ref="D594:F594"/>
    <mergeCell ref="A589:C589"/>
    <mergeCell ref="D589:F589"/>
    <mergeCell ref="A590:C590"/>
    <mergeCell ref="D590:F590"/>
    <mergeCell ref="A591:C591"/>
    <mergeCell ref="D591:F591"/>
    <mergeCell ref="A586:C586"/>
    <mergeCell ref="D586:F586"/>
    <mergeCell ref="A587:C587"/>
    <mergeCell ref="D587:F587"/>
    <mergeCell ref="A588:C588"/>
    <mergeCell ref="D588:F588"/>
    <mergeCell ref="A583:C583"/>
    <mergeCell ref="D583:F583"/>
    <mergeCell ref="A584:C584"/>
    <mergeCell ref="D584:F584"/>
    <mergeCell ref="A585:C585"/>
    <mergeCell ref="D585:F585"/>
    <mergeCell ref="A580:C580"/>
    <mergeCell ref="D580:F580"/>
    <mergeCell ref="A581:C581"/>
    <mergeCell ref="D581:F581"/>
    <mergeCell ref="A582:C582"/>
    <mergeCell ref="D582:F582"/>
    <mergeCell ref="A577:C577"/>
    <mergeCell ref="D577:F577"/>
    <mergeCell ref="A578:C578"/>
    <mergeCell ref="D578:F578"/>
    <mergeCell ref="A579:C579"/>
    <mergeCell ref="D579:F579"/>
    <mergeCell ref="A574:C574"/>
    <mergeCell ref="D574:F574"/>
    <mergeCell ref="A575:C575"/>
    <mergeCell ref="D575:F575"/>
    <mergeCell ref="A576:C576"/>
    <mergeCell ref="D576:F576"/>
    <mergeCell ref="A571:C571"/>
    <mergeCell ref="D571:F571"/>
    <mergeCell ref="A572:C572"/>
    <mergeCell ref="D572:F572"/>
    <mergeCell ref="A573:C573"/>
    <mergeCell ref="D573:F573"/>
    <mergeCell ref="A568:C568"/>
    <mergeCell ref="D568:F568"/>
    <mergeCell ref="A569:C569"/>
    <mergeCell ref="D569:F569"/>
    <mergeCell ref="A570:C570"/>
    <mergeCell ref="D570:F570"/>
    <mergeCell ref="A565:C565"/>
    <mergeCell ref="D565:F565"/>
    <mergeCell ref="A566:C566"/>
    <mergeCell ref="D566:F566"/>
    <mergeCell ref="A567:C567"/>
    <mergeCell ref="D567:F567"/>
    <mergeCell ref="A562:C562"/>
    <mergeCell ref="D562:F562"/>
    <mergeCell ref="A563:C563"/>
    <mergeCell ref="D563:F563"/>
    <mergeCell ref="A564:C564"/>
    <mergeCell ref="D564:F564"/>
    <mergeCell ref="A559:C559"/>
    <mergeCell ref="D559:F559"/>
    <mergeCell ref="A560:C560"/>
    <mergeCell ref="D560:F560"/>
    <mergeCell ref="A561:C561"/>
    <mergeCell ref="D561:F561"/>
    <mergeCell ref="A556:C556"/>
    <mergeCell ref="D556:F556"/>
    <mergeCell ref="A557:C557"/>
    <mergeCell ref="D557:F557"/>
    <mergeCell ref="A558:C558"/>
    <mergeCell ref="D558:F558"/>
    <mergeCell ref="A553:C553"/>
    <mergeCell ref="D553:F553"/>
    <mergeCell ref="A554:C554"/>
    <mergeCell ref="D554:F554"/>
    <mergeCell ref="A555:C555"/>
    <mergeCell ref="D555:F555"/>
    <mergeCell ref="A550:C550"/>
    <mergeCell ref="D550:F550"/>
    <mergeCell ref="A551:C551"/>
    <mergeCell ref="D551:F551"/>
    <mergeCell ref="A552:C552"/>
    <mergeCell ref="D552:F552"/>
    <mergeCell ref="A547:C547"/>
    <mergeCell ref="D547:F547"/>
    <mergeCell ref="A548:C548"/>
    <mergeCell ref="D548:F548"/>
    <mergeCell ref="A549:C549"/>
    <mergeCell ref="D549:F549"/>
    <mergeCell ref="A544:C544"/>
    <mergeCell ref="D544:F544"/>
    <mergeCell ref="A545:C545"/>
    <mergeCell ref="D545:F545"/>
    <mergeCell ref="A546:C546"/>
    <mergeCell ref="D546:F546"/>
    <mergeCell ref="A541:C541"/>
    <mergeCell ref="D541:F541"/>
    <mergeCell ref="A542:C542"/>
    <mergeCell ref="D542:F542"/>
    <mergeCell ref="A543:C543"/>
    <mergeCell ref="D543:F543"/>
    <mergeCell ref="A538:C538"/>
    <mergeCell ref="D538:F538"/>
    <mergeCell ref="A539:C539"/>
    <mergeCell ref="D539:F539"/>
    <mergeCell ref="A540:C540"/>
    <mergeCell ref="D540:F540"/>
    <mergeCell ref="A535:C535"/>
    <mergeCell ref="D535:F535"/>
    <mergeCell ref="A536:C536"/>
    <mergeCell ref="D536:F536"/>
    <mergeCell ref="A537:C537"/>
    <mergeCell ref="D537:F537"/>
    <mergeCell ref="A532:C532"/>
    <mergeCell ref="D532:F532"/>
    <mergeCell ref="A533:C533"/>
    <mergeCell ref="D533:F533"/>
    <mergeCell ref="A534:C534"/>
    <mergeCell ref="D534:F534"/>
    <mergeCell ref="A529:C529"/>
    <mergeCell ref="D529:F529"/>
    <mergeCell ref="A530:C530"/>
    <mergeCell ref="D530:F530"/>
    <mergeCell ref="A531:C531"/>
    <mergeCell ref="D531:F531"/>
    <mergeCell ref="A526:C526"/>
    <mergeCell ref="D526:F526"/>
    <mergeCell ref="A527:C527"/>
    <mergeCell ref="D527:F527"/>
    <mergeCell ref="A528:C528"/>
    <mergeCell ref="D528:F528"/>
    <mergeCell ref="A523:C523"/>
    <mergeCell ref="D523:F523"/>
    <mergeCell ref="A524:C524"/>
    <mergeCell ref="D524:F524"/>
    <mergeCell ref="A525:C525"/>
    <mergeCell ref="D525:F525"/>
    <mergeCell ref="A520:C520"/>
    <mergeCell ref="D520:F520"/>
    <mergeCell ref="A521:C521"/>
    <mergeCell ref="D521:F521"/>
    <mergeCell ref="A522:C522"/>
    <mergeCell ref="D522:F522"/>
    <mergeCell ref="A517:C517"/>
    <mergeCell ref="D517:F517"/>
    <mergeCell ref="A518:C518"/>
    <mergeCell ref="D518:F518"/>
    <mergeCell ref="A519:C519"/>
    <mergeCell ref="D519:F519"/>
    <mergeCell ref="A514:C514"/>
    <mergeCell ref="D514:F514"/>
    <mergeCell ref="A515:C515"/>
    <mergeCell ref="D515:F515"/>
    <mergeCell ref="A516:C516"/>
    <mergeCell ref="D516:F516"/>
    <mergeCell ref="A511:C511"/>
    <mergeCell ref="D511:F511"/>
    <mergeCell ref="A512:C512"/>
    <mergeCell ref="D512:F512"/>
    <mergeCell ref="A513:C513"/>
    <mergeCell ref="D513:F513"/>
    <mergeCell ref="A508:C508"/>
    <mergeCell ref="D508:F508"/>
    <mergeCell ref="A509:C509"/>
    <mergeCell ref="D509:F509"/>
    <mergeCell ref="A510:C510"/>
    <mergeCell ref="D510:F510"/>
    <mergeCell ref="A505:C505"/>
    <mergeCell ref="D505:F505"/>
    <mergeCell ref="A506:C506"/>
    <mergeCell ref="D506:F506"/>
    <mergeCell ref="A507:C507"/>
    <mergeCell ref="D507:F507"/>
    <mergeCell ref="A502:C502"/>
    <mergeCell ref="D502:F502"/>
    <mergeCell ref="A503:C503"/>
    <mergeCell ref="D503:F503"/>
    <mergeCell ref="A504:C504"/>
    <mergeCell ref="D504:F504"/>
    <mergeCell ref="A499:C499"/>
    <mergeCell ref="D499:F499"/>
    <mergeCell ref="A500:C500"/>
    <mergeCell ref="D500:F500"/>
    <mergeCell ref="A501:C501"/>
    <mergeCell ref="D501:F501"/>
    <mergeCell ref="A496:C496"/>
    <mergeCell ref="D496:F496"/>
    <mergeCell ref="A497:C497"/>
    <mergeCell ref="D497:F497"/>
    <mergeCell ref="A498:C498"/>
    <mergeCell ref="D498:F498"/>
    <mergeCell ref="A493:C493"/>
    <mergeCell ref="D493:F493"/>
    <mergeCell ref="A494:C494"/>
    <mergeCell ref="D494:F494"/>
    <mergeCell ref="A495:C495"/>
    <mergeCell ref="D495:F495"/>
    <mergeCell ref="A490:C490"/>
    <mergeCell ref="D490:F490"/>
    <mergeCell ref="A491:C491"/>
    <mergeCell ref="D491:F491"/>
    <mergeCell ref="A492:C492"/>
    <mergeCell ref="D492:F492"/>
    <mergeCell ref="A487:C487"/>
    <mergeCell ref="D487:F487"/>
    <mergeCell ref="A488:C488"/>
    <mergeCell ref="D488:F488"/>
    <mergeCell ref="A489:C489"/>
    <mergeCell ref="D489:F489"/>
    <mergeCell ref="A484:C484"/>
    <mergeCell ref="D484:F484"/>
    <mergeCell ref="A485:C485"/>
    <mergeCell ref="D485:F485"/>
    <mergeCell ref="A486:C486"/>
    <mergeCell ref="D486:F486"/>
    <mergeCell ref="A481:C481"/>
    <mergeCell ref="D481:F481"/>
    <mergeCell ref="A482:C482"/>
    <mergeCell ref="D482:F482"/>
    <mergeCell ref="A483:C483"/>
    <mergeCell ref="D483:F483"/>
    <mergeCell ref="A478:C478"/>
    <mergeCell ref="D478:F478"/>
    <mergeCell ref="A479:C479"/>
    <mergeCell ref="D479:F479"/>
    <mergeCell ref="A480:C480"/>
    <mergeCell ref="D480:F480"/>
    <mergeCell ref="A475:C475"/>
    <mergeCell ref="D475:F475"/>
    <mergeCell ref="A476:C476"/>
    <mergeCell ref="D476:F476"/>
    <mergeCell ref="A477:C477"/>
    <mergeCell ref="D477:F477"/>
    <mergeCell ref="A472:C472"/>
    <mergeCell ref="D472:F472"/>
    <mergeCell ref="A473:C473"/>
    <mergeCell ref="D473:F473"/>
    <mergeCell ref="A474:C474"/>
    <mergeCell ref="D474:F474"/>
    <mergeCell ref="A469:C469"/>
    <mergeCell ref="D469:F469"/>
    <mergeCell ref="A470:C470"/>
    <mergeCell ref="D470:F470"/>
    <mergeCell ref="A471:C471"/>
    <mergeCell ref="D471:F471"/>
    <mergeCell ref="A466:C466"/>
    <mergeCell ref="D466:F466"/>
    <mergeCell ref="A467:C467"/>
    <mergeCell ref="D467:F467"/>
    <mergeCell ref="A468:C468"/>
    <mergeCell ref="D468:F468"/>
    <mergeCell ref="A463:C463"/>
    <mergeCell ref="D463:F463"/>
    <mergeCell ref="A464:C464"/>
    <mergeCell ref="D464:F464"/>
    <mergeCell ref="A465:C465"/>
    <mergeCell ref="D465:F465"/>
    <mergeCell ref="A460:C460"/>
    <mergeCell ref="D460:F460"/>
    <mergeCell ref="A461:C461"/>
    <mergeCell ref="D461:F461"/>
    <mergeCell ref="A462:C462"/>
    <mergeCell ref="D462:F462"/>
    <mergeCell ref="A457:C457"/>
    <mergeCell ref="D457:F457"/>
    <mergeCell ref="A458:C458"/>
    <mergeCell ref="D458:F458"/>
    <mergeCell ref="A459:C459"/>
    <mergeCell ref="D459:F459"/>
    <mergeCell ref="A454:C454"/>
    <mergeCell ref="D454:F454"/>
    <mergeCell ref="A455:C455"/>
    <mergeCell ref="D455:F455"/>
    <mergeCell ref="A456:C456"/>
    <mergeCell ref="D456:F456"/>
    <mergeCell ref="A451:C451"/>
    <mergeCell ref="D451:F451"/>
    <mergeCell ref="A452:C452"/>
    <mergeCell ref="D452:F452"/>
    <mergeCell ref="A453:C453"/>
    <mergeCell ref="D453:F453"/>
    <mergeCell ref="A448:C448"/>
    <mergeCell ref="D448:F448"/>
    <mergeCell ref="A449:C449"/>
    <mergeCell ref="D449:F449"/>
    <mergeCell ref="A450:C450"/>
    <mergeCell ref="D450:F450"/>
    <mergeCell ref="A445:C445"/>
    <mergeCell ref="D445:F445"/>
    <mergeCell ref="A446:C446"/>
    <mergeCell ref="D446:F446"/>
    <mergeCell ref="A447:C447"/>
    <mergeCell ref="D447:F447"/>
    <mergeCell ref="A442:C442"/>
    <mergeCell ref="D442:F442"/>
    <mergeCell ref="A443:C443"/>
    <mergeCell ref="D443:F443"/>
    <mergeCell ref="A444:C444"/>
    <mergeCell ref="D444:F444"/>
    <mergeCell ref="A439:C439"/>
    <mergeCell ref="D439:F439"/>
    <mergeCell ref="A440:C440"/>
    <mergeCell ref="D440:F440"/>
    <mergeCell ref="A441:C441"/>
    <mergeCell ref="D441:F441"/>
    <mergeCell ref="A436:C436"/>
    <mergeCell ref="D436:F436"/>
    <mergeCell ref="A437:C437"/>
    <mergeCell ref="D437:F437"/>
    <mergeCell ref="A438:C438"/>
    <mergeCell ref="D438:F438"/>
    <mergeCell ref="A433:C433"/>
    <mergeCell ref="D433:F433"/>
    <mergeCell ref="A434:C434"/>
    <mergeCell ref="D434:F434"/>
    <mergeCell ref="A435:C435"/>
    <mergeCell ref="D435:F435"/>
    <mergeCell ref="A430:C430"/>
    <mergeCell ref="D430:F430"/>
    <mergeCell ref="A431:C431"/>
    <mergeCell ref="D431:F431"/>
    <mergeCell ref="A432:C432"/>
    <mergeCell ref="D432:F432"/>
    <mergeCell ref="A427:C427"/>
    <mergeCell ref="D427:F427"/>
    <mergeCell ref="A428:C428"/>
    <mergeCell ref="D428:F428"/>
    <mergeCell ref="A429:C429"/>
    <mergeCell ref="D429:F429"/>
    <mergeCell ref="A424:C424"/>
    <mergeCell ref="D424:F424"/>
    <mergeCell ref="A425:C425"/>
    <mergeCell ref="D425:F425"/>
    <mergeCell ref="A426:C426"/>
    <mergeCell ref="D426:F426"/>
    <mergeCell ref="A421:C421"/>
    <mergeCell ref="D421:F421"/>
    <mergeCell ref="A422:C422"/>
    <mergeCell ref="D422:F422"/>
    <mergeCell ref="A423:C423"/>
    <mergeCell ref="D423:F423"/>
    <mergeCell ref="A418:C418"/>
    <mergeCell ref="D418:F418"/>
    <mergeCell ref="A419:C419"/>
    <mergeCell ref="D419:F419"/>
    <mergeCell ref="A420:C420"/>
    <mergeCell ref="D420:F420"/>
    <mergeCell ref="A415:C415"/>
    <mergeCell ref="D415:F415"/>
    <mergeCell ref="A416:C416"/>
    <mergeCell ref="D416:F416"/>
    <mergeCell ref="A417:C417"/>
    <mergeCell ref="D417:F417"/>
    <mergeCell ref="A412:C412"/>
    <mergeCell ref="D412:F412"/>
    <mergeCell ref="A413:C413"/>
    <mergeCell ref="D413:F413"/>
    <mergeCell ref="A414:C414"/>
    <mergeCell ref="D414:F414"/>
    <mergeCell ref="A409:C409"/>
    <mergeCell ref="D409:F409"/>
    <mergeCell ref="A410:C410"/>
    <mergeCell ref="D410:F410"/>
    <mergeCell ref="A411:C411"/>
    <mergeCell ref="D411:F411"/>
    <mergeCell ref="A406:C406"/>
    <mergeCell ref="D406:F406"/>
    <mergeCell ref="A407:C407"/>
    <mergeCell ref="D407:F407"/>
    <mergeCell ref="A408:C408"/>
    <mergeCell ref="D408:F408"/>
    <mergeCell ref="A403:C403"/>
    <mergeCell ref="D403:F403"/>
    <mergeCell ref="A404:C404"/>
    <mergeCell ref="D404:F404"/>
    <mergeCell ref="A405:C405"/>
    <mergeCell ref="D405:F405"/>
    <mergeCell ref="A400:C400"/>
    <mergeCell ref="D400:F400"/>
    <mergeCell ref="A401:C401"/>
    <mergeCell ref="D401:F401"/>
    <mergeCell ref="A402:C402"/>
    <mergeCell ref="D402:F402"/>
    <mergeCell ref="A397:C397"/>
    <mergeCell ref="D397:F397"/>
    <mergeCell ref="A398:C398"/>
    <mergeCell ref="D398:F398"/>
    <mergeCell ref="A399:C399"/>
    <mergeCell ref="D399:F399"/>
    <mergeCell ref="A394:C394"/>
    <mergeCell ref="D394:F394"/>
    <mergeCell ref="A395:C395"/>
    <mergeCell ref="D395:F395"/>
    <mergeCell ref="A396:C396"/>
    <mergeCell ref="D396:F396"/>
    <mergeCell ref="A391:C391"/>
    <mergeCell ref="D391:F391"/>
    <mergeCell ref="A392:C392"/>
    <mergeCell ref="D392:F392"/>
    <mergeCell ref="A393:C393"/>
    <mergeCell ref="D393:F393"/>
    <mergeCell ref="A388:C388"/>
    <mergeCell ref="D388:F388"/>
    <mergeCell ref="A389:C389"/>
    <mergeCell ref="D389:F389"/>
    <mergeCell ref="A390:C390"/>
    <mergeCell ref="D390:F390"/>
    <mergeCell ref="A385:C385"/>
    <mergeCell ref="D385:F385"/>
    <mergeCell ref="A386:C386"/>
    <mergeCell ref="D386:F386"/>
    <mergeCell ref="A387:C387"/>
    <mergeCell ref="D387:F387"/>
    <mergeCell ref="A382:C382"/>
    <mergeCell ref="D382:F382"/>
    <mergeCell ref="A383:C383"/>
    <mergeCell ref="D383:F383"/>
    <mergeCell ref="A384:C384"/>
    <mergeCell ref="D384:F384"/>
    <mergeCell ref="A379:C379"/>
    <mergeCell ref="D379:F379"/>
    <mergeCell ref="A380:C380"/>
    <mergeCell ref="D380:F380"/>
    <mergeCell ref="A381:C381"/>
    <mergeCell ref="D381:F381"/>
    <mergeCell ref="A376:C376"/>
    <mergeCell ref="D376:F376"/>
    <mergeCell ref="A377:C377"/>
    <mergeCell ref="D377:F377"/>
    <mergeCell ref="A378:C378"/>
    <mergeCell ref="D378:F378"/>
    <mergeCell ref="A373:C373"/>
    <mergeCell ref="D373:F373"/>
    <mergeCell ref="A374:C374"/>
    <mergeCell ref="D374:F374"/>
    <mergeCell ref="A375:C375"/>
    <mergeCell ref="D375:F375"/>
    <mergeCell ref="A370:C370"/>
    <mergeCell ref="D370:F370"/>
    <mergeCell ref="A371:C371"/>
    <mergeCell ref="D371:F371"/>
    <mergeCell ref="A372:C372"/>
    <mergeCell ref="D372:F372"/>
    <mergeCell ref="A367:C367"/>
    <mergeCell ref="D367:F367"/>
    <mergeCell ref="A368:C368"/>
    <mergeCell ref="D368:F368"/>
    <mergeCell ref="A369:C369"/>
    <mergeCell ref="D369:F369"/>
    <mergeCell ref="A364:C364"/>
    <mergeCell ref="D364:F364"/>
    <mergeCell ref="A365:C365"/>
    <mergeCell ref="D365:F365"/>
    <mergeCell ref="A366:C366"/>
    <mergeCell ref="D366:F366"/>
    <mergeCell ref="A361:C361"/>
    <mergeCell ref="D361:F361"/>
    <mergeCell ref="A362:C362"/>
    <mergeCell ref="D362:F362"/>
    <mergeCell ref="A363:C363"/>
    <mergeCell ref="D363:F363"/>
    <mergeCell ref="A358:C358"/>
    <mergeCell ref="D358:F358"/>
    <mergeCell ref="A359:C359"/>
    <mergeCell ref="D359:F359"/>
    <mergeCell ref="A360:C360"/>
    <mergeCell ref="D360:F360"/>
    <mergeCell ref="A355:C355"/>
    <mergeCell ref="D355:F355"/>
    <mergeCell ref="A356:C356"/>
    <mergeCell ref="D356:F356"/>
    <mergeCell ref="A357:C357"/>
    <mergeCell ref="D357:F357"/>
    <mergeCell ref="A352:C352"/>
    <mergeCell ref="D352:F352"/>
    <mergeCell ref="A353:C353"/>
    <mergeCell ref="D353:F353"/>
    <mergeCell ref="A354:C354"/>
    <mergeCell ref="D354:F354"/>
    <mergeCell ref="A349:C349"/>
    <mergeCell ref="D349:F349"/>
    <mergeCell ref="A350:C350"/>
    <mergeCell ref="D350:F350"/>
    <mergeCell ref="A351:C351"/>
    <mergeCell ref="D351:F351"/>
    <mergeCell ref="A346:C346"/>
    <mergeCell ref="D346:F346"/>
    <mergeCell ref="A347:C347"/>
    <mergeCell ref="D347:F347"/>
    <mergeCell ref="A348:C348"/>
    <mergeCell ref="D348:F348"/>
    <mergeCell ref="A343:C343"/>
    <mergeCell ref="D343:F343"/>
    <mergeCell ref="A344:C344"/>
    <mergeCell ref="D344:F344"/>
    <mergeCell ref="A345:C345"/>
    <mergeCell ref="D345:F345"/>
    <mergeCell ref="A340:C340"/>
    <mergeCell ref="D340:F340"/>
    <mergeCell ref="A341:C341"/>
    <mergeCell ref="D341:F341"/>
    <mergeCell ref="A342:C342"/>
    <mergeCell ref="D342:F342"/>
    <mergeCell ref="A337:C337"/>
    <mergeCell ref="D337:F337"/>
    <mergeCell ref="A338:C338"/>
    <mergeCell ref="D338:F338"/>
    <mergeCell ref="A339:C339"/>
    <mergeCell ref="D339:F339"/>
    <mergeCell ref="A334:C334"/>
    <mergeCell ref="D334:F334"/>
    <mergeCell ref="A335:C335"/>
    <mergeCell ref="D335:F335"/>
    <mergeCell ref="A336:C336"/>
    <mergeCell ref="D336:F336"/>
    <mergeCell ref="A331:C331"/>
    <mergeCell ref="D331:F331"/>
    <mergeCell ref="A332:C332"/>
    <mergeCell ref="D332:F332"/>
    <mergeCell ref="A333:C333"/>
    <mergeCell ref="D333:F333"/>
    <mergeCell ref="A328:C328"/>
    <mergeCell ref="D328:F328"/>
    <mergeCell ref="A329:C329"/>
    <mergeCell ref="D329:F329"/>
    <mergeCell ref="A330:C330"/>
    <mergeCell ref="D330:F330"/>
    <mergeCell ref="A325:C325"/>
    <mergeCell ref="D325:F325"/>
    <mergeCell ref="A326:C326"/>
    <mergeCell ref="D326:F326"/>
    <mergeCell ref="A327:C327"/>
    <mergeCell ref="D327:F327"/>
    <mergeCell ref="A322:C322"/>
    <mergeCell ref="D322:F322"/>
    <mergeCell ref="A323:C323"/>
    <mergeCell ref="D323:F323"/>
    <mergeCell ref="A324:C324"/>
    <mergeCell ref="D324:F324"/>
    <mergeCell ref="A319:C319"/>
    <mergeCell ref="D319:F319"/>
    <mergeCell ref="A320:C320"/>
    <mergeCell ref="D320:F320"/>
    <mergeCell ref="A321:C321"/>
    <mergeCell ref="D321:F321"/>
    <mergeCell ref="A316:C316"/>
    <mergeCell ref="D316:F316"/>
    <mergeCell ref="A317:C317"/>
    <mergeCell ref="D317:F317"/>
    <mergeCell ref="A318:C318"/>
    <mergeCell ref="D318:F318"/>
    <mergeCell ref="A313:C313"/>
    <mergeCell ref="D313:F313"/>
    <mergeCell ref="A314:C314"/>
    <mergeCell ref="D314:F314"/>
    <mergeCell ref="A315:C315"/>
    <mergeCell ref="D315:F315"/>
    <mergeCell ref="A310:C310"/>
    <mergeCell ref="D310:F310"/>
    <mergeCell ref="A311:C311"/>
    <mergeCell ref="D311:F311"/>
    <mergeCell ref="A312:C312"/>
    <mergeCell ref="D312:F312"/>
    <mergeCell ref="A307:C307"/>
    <mergeCell ref="D307:F307"/>
    <mergeCell ref="A308:C308"/>
    <mergeCell ref="D308:F308"/>
    <mergeCell ref="A309:C309"/>
    <mergeCell ref="D309:F309"/>
    <mergeCell ref="A304:C304"/>
    <mergeCell ref="D304:F304"/>
    <mergeCell ref="A305:C305"/>
    <mergeCell ref="D305:F305"/>
    <mergeCell ref="A306:C306"/>
    <mergeCell ref="D306:F306"/>
    <mergeCell ref="A301:C301"/>
    <mergeCell ref="D301:F301"/>
    <mergeCell ref="A302:C302"/>
    <mergeCell ref="D302:F302"/>
    <mergeCell ref="A303:C303"/>
    <mergeCell ref="D303:F303"/>
    <mergeCell ref="A298:C298"/>
    <mergeCell ref="D298:F298"/>
    <mergeCell ref="A299:C299"/>
    <mergeCell ref="D299:F299"/>
    <mergeCell ref="A300:C300"/>
    <mergeCell ref="D300:F300"/>
    <mergeCell ref="A295:C295"/>
    <mergeCell ref="D295:F295"/>
    <mergeCell ref="A296:C296"/>
    <mergeCell ref="D296:F296"/>
    <mergeCell ref="A297:C297"/>
    <mergeCell ref="D297:F297"/>
    <mergeCell ref="A292:C292"/>
    <mergeCell ref="D292:F292"/>
    <mergeCell ref="A293:C293"/>
    <mergeCell ref="D293:F293"/>
    <mergeCell ref="A294:C294"/>
    <mergeCell ref="D294:F294"/>
    <mergeCell ref="A289:C289"/>
    <mergeCell ref="D289:F289"/>
    <mergeCell ref="A290:C290"/>
    <mergeCell ref="D290:F290"/>
    <mergeCell ref="A291:C291"/>
    <mergeCell ref="D291:F291"/>
    <mergeCell ref="A286:C286"/>
    <mergeCell ref="D286:F286"/>
    <mergeCell ref="A287:C287"/>
    <mergeCell ref="D287:F287"/>
    <mergeCell ref="A288:C288"/>
    <mergeCell ref="D288:F288"/>
    <mergeCell ref="A283:C283"/>
    <mergeCell ref="D283:F283"/>
    <mergeCell ref="A284:C284"/>
    <mergeCell ref="D284:F284"/>
    <mergeCell ref="A285:C285"/>
    <mergeCell ref="D285:F285"/>
    <mergeCell ref="A280:C280"/>
    <mergeCell ref="D280:F280"/>
    <mergeCell ref="A281:C281"/>
    <mergeCell ref="D281:F281"/>
    <mergeCell ref="A282:C282"/>
    <mergeCell ref="D282:F282"/>
    <mergeCell ref="A277:C277"/>
    <mergeCell ref="D277:F277"/>
    <mergeCell ref="A278:C278"/>
    <mergeCell ref="D278:F278"/>
    <mergeCell ref="A279:C279"/>
    <mergeCell ref="D279:F279"/>
    <mergeCell ref="A274:C274"/>
    <mergeCell ref="D274:F274"/>
    <mergeCell ref="A275:C275"/>
    <mergeCell ref="D275:F275"/>
    <mergeCell ref="A276:C276"/>
    <mergeCell ref="D276:F276"/>
    <mergeCell ref="A271:C271"/>
    <mergeCell ref="D271:F271"/>
    <mergeCell ref="A272:C272"/>
    <mergeCell ref="D272:F272"/>
    <mergeCell ref="A273:C273"/>
    <mergeCell ref="D273:F273"/>
    <mergeCell ref="A268:C268"/>
    <mergeCell ref="D268:F268"/>
    <mergeCell ref="A269:C269"/>
    <mergeCell ref="D269:F269"/>
    <mergeCell ref="A270:C270"/>
    <mergeCell ref="D270:F270"/>
    <mergeCell ref="A265:C265"/>
    <mergeCell ref="D265:F265"/>
    <mergeCell ref="A266:C266"/>
    <mergeCell ref="D266:F266"/>
    <mergeCell ref="A267:C267"/>
    <mergeCell ref="D267:F267"/>
    <mergeCell ref="A262:C262"/>
    <mergeCell ref="D262:F262"/>
    <mergeCell ref="A263:C263"/>
    <mergeCell ref="D263:F263"/>
    <mergeCell ref="A264:C264"/>
    <mergeCell ref="D264:F264"/>
    <mergeCell ref="A259:C259"/>
    <mergeCell ref="D259:F259"/>
    <mergeCell ref="A260:C260"/>
    <mergeCell ref="D260:F260"/>
    <mergeCell ref="A261:C261"/>
    <mergeCell ref="D261:F261"/>
    <mergeCell ref="A256:C256"/>
    <mergeCell ref="D256:F256"/>
    <mergeCell ref="A257:C257"/>
    <mergeCell ref="D257:F257"/>
    <mergeCell ref="A258:C258"/>
    <mergeCell ref="D258:F258"/>
    <mergeCell ref="A253:C253"/>
    <mergeCell ref="D253:F253"/>
    <mergeCell ref="A254:C254"/>
    <mergeCell ref="D254:F254"/>
    <mergeCell ref="A255:C255"/>
    <mergeCell ref="D255:F255"/>
    <mergeCell ref="A250:C250"/>
    <mergeCell ref="D250:F250"/>
    <mergeCell ref="A251:C251"/>
    <mergeCell ref="D251:F251"/>
    <mergeCell ref="A252:C252"/>
    <mergeCell ref="D252:F252"/>
    <mergeCell ref="A247:C247"/>
    <mergeCell ref="D247:F247"/>
    <mergeCell ref="A248:C248"/>
    <mergeCell ref="D248:F248"/>
    <mergeCell ref="A249:C249"/>
    <mergeCell ref="D249:F249"/>
    <mergeCell ref="A244:C244"/>
    <mergeCell ref="D244:F244"/>
    <mergeCell ref="A245:C245"/>
    <mergeCell ref="D245:F245"/>
    <mergeCell ref="A246:C246"/>
    <mergeCell ref="D246:F246"/>
    <mergeCell ref="A241:C241"/>
    <mergeCell ref="D241:F241"/>
    <mergeCell ref="A242:C242"/>
    <mergeCell ref="D242:F242"/>
    <mergeCell ref="A243:C243"/>
    <mergeCell ref="D243:F243"/>
    <mergeCell ref="A238:C238"/>
    <mergeCell ref="D238:F238"/>
    <mergeCell ref="A239:C239"/>
    <mergeCell ref="D239:F239"/>
    <mergeCell ref="A240:C240"/>
    <mergeCell ref="D240:F240"/>
    <mergeCell ref="A235:C235"/>
    <mergeCell ref="D235:F235"/>
    <mergeCell ref="A236:C236"/>
    <mergeCell ref="D236:F236"/>
    <mergeCell ref="A237:C237"/>
    <mergeCell ref="D237:F237"/>
    <mergeCell ref="A232:C232"/>
    <mergeCell ref="D232:F232"/>
    <mergeCell ref="A233:C233"/>
    <mergeCell ref="D233:F233"/>
    <mergeCell ref="A234:C234"/>
    <mergeCell ref="D234:F234"/>
    <mergeCell ref="A229:C229"/>
    <mergeCell ref="D229:F229"/>
    <mergeCell ref="A230:C230"/>
    <mergeCell ref="D230:F230"/>
    <mergeCell ref="A231:C231"/>
    <mergeCell ref="D231:F231"/>
    <mergeCell ref="A226:C226"/>
    <mergeCell ref="D226:F226"/>
    <mergeCell ref="A227:C227"/>
    <mergeCell ref="D227:F227"/>
    <mergeCell ref="A228:C228"/>
    <mergeCell ref="D228:F228"/>
    <mergeCell ref="A223:C223"/>
    <mergeCell ref="D223:F223"/>
    <mergeCell ref="A224:C224"/>
    <mergeCell ref="D224:F224"/>
    <mergeCell ref="A225:C225"/>
    <mergeCell ref="D225:F225"/>
    <mergeCell ref="A220:C220"/>
    <mergeCell ref="D220:F220"/>
    <mergeCell ref="A221:C221"/>
    <mergeCell ref="D221:F221"/>
    <mergeCell ref="A222:C222"/>
    <mergeCell ref="D222:F222"/>
    <mergeCell ref="A217:C217"/>
    <mergeCell ref="D217:F217"/>
    <mergeCell ref="A218:C218"/>
    <mergeCell ref="D218:F218"/>
    <mergeCell ref="A219:C219"/>
    <mergeCell ref="D219:F219"/>
    <mergeCell ref="A214:C214"/>
    <mergeCell ref="D214:F214"/>
    <mergeCell ref="A215:C215"/>
    <mergeCell ref="D215:F215"/>
    <mergeCell ref="A216:C216"/>
    <mergeCell ref="D216:F216"/>
    <mergeCell ref="A211:C211"/>
    <mergeCell ref="D211:F211"/>
    <mergeCell ref="A212:C212"/>
    <mergeCell ref="D212:F212"/>
    <mergeCell ref="A213:C213"/>
    <mergeCell ref="D213:F213"/>
    <mergeCell ref="A208:C208"/>
    <mergeCell ref="D208:F208"/>
    <mergeCell ref="A209:C209"/>
    <mergeCell ref="D209:F209"/>
    <mergeCell ref="A210:C210"/>
    <mergeCell ref="D210:F210"/>
    <mergeCell ref="A205:C205"/>
    <mergeCell ref="D205:F205"/>
    <mergeCell ref="A206:C206"/>
    <mergeCell ref="D206:F206"/>
    <mergeCell ref="A207:C207"/>
    <mergeCell ref="D207:F207"/>
    <mergeCell ref="A202:C202"/>
    <mergeCell ref="D202:F202"/>
    <mergeCell ref="A203:C203"/>
    <mergeCell ref="D203:F203"/>
    <mergeCell ref="A204:C204"/>
    <mergeCell ref="D204:F204"/>
    <mergeCell ref="A199:C199"/>
    <mergeCell ref="D199:F199"/>
    <mergeCell ref="A200:C200"/>
    <mergeCell ref="D200:F200"/>
    <mergeCell ref="A201:C201"/>
    <mergeCell ref="D201:F201"/>
    <mergeCell ref="A196:C196"/>
    <mergeCell ref="D196:F196"/>
    <mergeCell ref="A197:C197"/>
    <mergeCell ref="D197:F197"/>
    <mergeCell ref="A198:C198"/>
    <mergeCell ref="D198:F198"/>
    <mergeCell ref="A193:C193"/>
    <mergeCell ref="D193:F193"/>
    <mergeCell ref="A194:C194"/>
    <mergeCell ref="D194:F194"/>
    <mergeCell ref="A195:C195"/>
    <mergeCell ref="D195:F195"/>
    <mergeCell ref="A190:C190"/>
    <mergeCell ref="D190:F190"/>
    <mergeCell ref="A191:C191"/>
    <mergeCell ref="D191:F191"/>
    <mergeCell ref="A192:C192"/>
    <mergeCell ref="D192:F192"/>
    <mergeCell ref="A187:C187"/>
    <mergeCell ref="D187:F187"/>
    <mergeCell ref="A188:C188"/>
    <mergeCell ref="D188:F188"/>
    <mergeCell ref="A189:C189"/>
    <mergeCell ref="D189:F189"/>
    <mergeCell ref="A184:C184"/>
    <mergeCell ref="D184:F184"/>
    <mergeCell ref="A185:C185"/>
    <mergeCell ref="D185:F185"/>
    <mergeCell ref="A186:C186"/>
    <mergeCell ref="D186:F186"/>
    <mergeCell ref="A181:C181"/>
    <mergeCell ref="D181:F181"/>
    <mergeCell ref="A182:C182"/>
    <mergeCell ref="D182:F182"/>
    <mergeCell ref="A183:C183"/>
    <mergeCell ref="D183:F183"/>
    <mergeCell ref="A178:C178"/>
    <mergeCell ref="D178:F178"/>
    <mergeCell ref="A179:C179"/>
    <mergeCell ref="D179:F179"/>
    <mergeCell ref="A180:C180"/>
    <mergeCell ref="D180:F180"/>
    <mergeCell ref="A175:C175"/>
    <mergeCell ref="D175:F175"/>
    <mergeCell ref="A176:C176"/>
    <mergeCell ref="D176:F176"/>
    <mergeCell ref="A177:C177"/>
    <mergeCell ref="D177:F177"/>
    <mergeCell ref="A172:C172"/>
    <mergeCell ref="D172:F172"/>
    <mergeCell ref="A173:C173"/>
    <mergeCell ref="D173:F173"/>
    <mergeCell ref="A174:C174"/>
    <mergeCell ref="D174:F174"/>
    <mergeCell ref="A169:C169"/>
    <mergeCell ref="D169:F169"/>
    <mergeCell ref="A170:C170"/>
    <mergeCell ref="D170:F170"/>
    <mergeCell ref="A171:C171"/>
    <mergeCell ref="D171:F171"/>
    <mergeCell ref="A166:C166"/>
    <mergeCell ref="D166:F166"/>
    <mergeCell ref="A167:C167"/>
    <mergeCell ref="D167:F167"/>
    <mergeCell ref="A168:C168"/>
    <mergeCell ref="D168:F168"/>
    <mergeCell ref="A163:C163"/>
    <mergeCell ref="D163:F163"/>
    <mergeCell ref="A164:C164"/>
    <mergeCell ref="D164:F164"/>
    <mergeCell ref="A165:C165"/>
    <mergeCell ref="D165:F165"/>
    <mergeCell ref="A160:C160"/>
    <mergeCell ref="D160:F160"/>
    <mergeCell ref="A161:C161"/>
    <mergeCell ref="D161:F161"/>
    <mergeCell ref="A162:C162"/>
    <mergeCell ref="D162:F162"/>
    <mergeCell ref="A157:C157"/>
    <mergeCell ref="D157:F157"/>
    <mergeCell ref="A158:C158"/>
    <mergeCell ref="D158:F158"/>
    <mergeCell ref="A159:C159"/>
    <mergeCell ref="D159:F159"/>
    <mergeCell ref="A154:C154"/>
    <mergeCell ref="D154:F154"/>
    <mergeCell ref="A155:C155"/>
    <mergeCell ref="D155:F155"/>
    <mergeCell ref="A156:C156"/>
    <mergeCell ref="D156:F156"/>
    <mergeCell ref="A151:C151"/>
    <mergeCell ref="D151:F151"/>
    <mergeCell ref="A152:C152"/>
    <mergeCell ref="D152:F152"/>
    <mergeCell ref="A153:C153"/>
    <mergeCell ref="D153:F153"/>
    <mergeCell ref="A148:C148"/>
    <mergeCell ref="D148:F148"/>
    <mergeCell ref="A149:C149"/>
    <mergeCell ref="D149:F149"/>
    <mergeCell ref="A150:C150"/>
    <mergeCell ref="D150:F150"/>
    <mergeCell ref="A145:C145"/>
    <mergeCell ref="D145:F145"/>
    <mergeCell ref="A146:C146"/>
    <mergeCell ref="D146:F146"/>
    <mergeCell ref="A147:C147"/>
    <mergeCell ref="D147:F147"/>
    <mergeCell ref="A142:C142"/>
    <mergeCell ref="D142:F142"/>
    <mergeCell ref="A143:C143"/>
    <mergeCell ref="D143:F143"/>
    <mergeCell ref="A144:C144"/>
    <mergeCell ref="D144:F144"/>
    <mergeCell ref="A139:C139"/>
    <mergeCell ref="D139:F139"/>
    <mergeCell ref="A140:C140"/>
    <mergeCell ref="D140:F140"/>
    <mergeCell ref="A141:C141"/>
    <mergeCell ref="D141:F141"/>
    <mergeCell ref="A136:C136"/>
    <mergeCell ref="D136:F136"/>
    <mergeCell ref="A137:C137"/>
    <mergeCell ref="D137:F137"/>
    <mergeCell ref="A138:C138"/>
    <mergeCell ref="D138:F138"/>
    <mergeCell ref="A133:C133"/>
    <mergeCell ref="D133:F133"/>
    <mergeCell ref="A134:C134"/>
    <mergeCell ref="D134:F134"/>
    <mergeCell ref="A135:C135"/>
    <mergeCell ref="D135:F135"/>
    <mergeCell ref="A130:C130"/>
    <mergeCell ref="D130:F130"/>
    <mergeCell ref="A131:C131"/>
    <mergeCell ref="D131:F131"/>
    <mergeCell ref="A132:C132"/>
    <mergeCell ref="D132:F132"/>
    <mergeCell ref="A127:C127"/>
    <mergeCell ref="D127:F127"/>
    <mergeCell ref="A128:C128"/>
    <mergeCell ref="D128:F128"/>
    <mergeCell ref="A129:C129"/>
    <mergeCell ref="D129:F129"/>
    <mergeCell ref="A124:C124"/>
    <mergeCell ref="D124:F124"/>
    <mergeCell ref="A125:C125"/>
    <mergeCell ref="D125:F125"/>
    <mergeCell ref="A126:C126"/>
    <mergeCell ref="D126:F126"/>
    <mergeCell ref="A121:C121"/>
    <mergeCell ref="D121:F121"/>
    <mergeCell ref="A122:C122"/>
    <mergeCell ref="D122:F122"/>
    <mergeCell ref="A123:C123"/>
    <mergeCell ref="D123:F123"/>
    <mergeCell ref="A118:C118"/>
    <mergeCell ref="D118:F118"/>
    <mergeCell ref="A119:C119"/>
    <mergeCell ref="D119:F119"/>
    <mergeCell ref="A120:C120"/>
    <mergeCell ref="D120:F120"/>
    <mergeCell ref="A115:C115"/>
    <mergeCell ref="D115:F115"/>
    <mergeCell ref="A116:C116"/>
    <mergeCell ref="D116:F116"/>
    <mergeCell ref="A117:C117"/>
    <mergeCell ref="D117:F117"/>
    <mergeCell ref="A112:C112"/>
    <mergeCell ref="D112:F112"/>
    <mergeCell ref="A113:C113"/>
    <mergeCell ref="D113:F113"/>
    <mergeCell ref="A114:C114"/>
    <mergeCell ref="D114:F114"/>
    <mergeCell ref="A109:C109"/>
    <mergeCell ref="D109:F109"/>
    <mergeCell ref="A110:C110"/>
    <mergeCell ref="D110:F110"/>
    <mergeCell ref="A111:C111"/>
    <mergeCell ref="D111:F111"/>
    <mergeCell ref="A106:C106"/>
    <mergeCell ref="D106:F106"/>
    <mergeCell ref="A107:C107"/>
    <mergeCell ref="D107:F107"/>
    <mergeCell ref="A108:C108"/>
    <mergeCell ref="D108:F108"/>
    <mergeCell ref="A103:C103"/>
    <mergeCell ref="D103:F103"/>
    <mergeCell ref="A104:C104"/>
    <mergeCell ref="D104:F104"/>
    <mergeCell ref="A105:C105"/>
    <mergeCell ref="D105:F105"/>
    <mergeCell ref="A100:C100"/>
    <mergeCell ref="D100:F100"/>
    <mergeCell ref="A101:C101"/>
    <mergeCell ref="D101:F101"/>
    <mergeCell ref="A102:C102"/>
    <mergeCell ref="D102:F102"/>
    <mergeCell ref="A97:C97"/>
    <mergeCell ref="D97:F97"/>
    <mergeCell ref="A98:C98"/>
    <mergeCell ref="D98:F98"/>
    <mergeCell ref="A99:C99"/>
    <mergeCell ref="D99:F99"/>
    <mergeCell ref="A94:C94"/>
    <mergeCell ref="D94:F94"/>
    <mergeCell ref="A95:C95"/>
    <mergeCell ref="D95:F95"/>
    <mergeCell ref="A96:C96"/>
    <mergeCell ref="D96:F96"/>
    <mergeCell ref="A91:C91"/>
    <mergeCell ref="D91:F91"/>
    <mergeCell ref="A92:C92"/>
    <mergeCell ref="D92:F92"/>
    <mergeCell ref="A93:C93"/>
    <mergeCell ref="D93:F93"/>
    <mergeCell ref="A88:C88"/>
    <mergeCell ref="D88:F88"/>
    <mergeCell ref="A89:C89"/>
    <mergeCell ref="D89:F89"/>
    <mergeCell ref="A90:C90"/>
    <mergeCell ref="D90:F90"/>
    <mergeCell ref="A85:C85"/>
    <mergeCell ref="D85:F85"/>
    <mergeCell ref="A86:C86"/>
    <mergeCell ref="D86:F86"/>
    <mergeCell ref="A87:C87"/>
    <mergeCell ref="D87:F87"/>
    <mergeCell ref="A82:C82"/>
    <mergeCell ref="D82:F82"/>
    <mergeCell ref="A83:C83"/>
    <mergeCell ref="D83:F83"/>
    <mergeCell ref="A84:C84"/>
    <mergeCell ref="D84:F84"/>
    <mergeCell ref="A79:C79"/>
    <mergeCell ref="D79:F79"/>
    <mergeCell ref="A80:C80"/>
    <mergeCell ref="D80:F80"/>
    <mergeCell ref="A81:C81"/>
    <mergeCell ref="D81:F81"/>
    <mergeCell ref="A76:C76"/>
    <mergeCell ref="D76:F76"/>
    <mergeCell ref="A77:C77"/>
    <mergeCell ref="D77:F77"/>
    <mergeCell ref="A78:C78"/>
    <mergeCell ref="D78:F78"/>
    <mergeCell ref="A73:C73"/>
    <mergeCell ref="D73:F73"/>
    <mergeCell ref="A74:C74"/>
    <mergeCell ref="D74:F74"/>
    <mergeCell ref="A75:C75"/>
    <mergeCell ref="D75:F75"/>
    <mergeCell ref="A70:C70"/>
    <mergeCell ref="D70:F70"/>
    <mergeCell ref="A71:C71"/>
    <mergeCell ref="D71:F71"/>
    <mergeCell ref="A72:C72"/>
    <mergeCell ref="D72:F72"/>
    <mergeCell ref="A67:C67"/>
    <mergeCell ref="D67:F67"/>
    <mergeCell ref="A68:C68"/>
    <mergeCell ref="D68:F68"/>
    <mergeCell ref="A69:C69"/>
    <mergeCell ref="D69:F69"/>
    <mergeCell ref="A64:C64"/>
    <mergeCell ref="D64:F64"/>
    <mergeCell ref="A65:C65"/>
    <mergeCell ref="D65:F65"/>
    <mergeCell ref="A66:C66"/>
    <mergeCell ref="D66:F66"/>
    <mergeCell ref="A61:C61"/>
    <mergeCell ref="D61:F61"/>
    <mergeCell ref="A62:C62"/>
    <mergeCell ref="D62:F62"/>
    <mergeCell ref="A63:C63"/>
    <mergeCell ref="D63:F63"/>
    <mergeCell ref="A58:C58"/>
    <mergeCell ref="D58:F58"/>
    <mergeCell ref="A59:C59"/>
    <mergeCell ref="D59:F59"/>
    <mergeCell ref="A60:C60"/>
    <mergeCell ref="D60:F60"/>
    <mergeCell ref="A55:C55"/>
    <mergeCell ref="D55:F55"/>
    <mergeCell ref="A56:C56"/>
    <mergeCell ref="D56:F56"/>
    <mergeCell ref="A57:C57"/>
    <mergeCell ref="D57:F57"/>
    <mergeCell ref="A52:C52"/>
    <mergeCell ref="D52:F52"/>
    <mergeCell ref="A53:C53"/>
    <mergeCell ref="D53:F53"/>
    <mergeCell ref="A54:C54"/>
    <mergeCell ref="D54:F54"/>
    <mergeCell ref="A49:C49"/>
    <mergeCell ref="D49:F49"/>
    <mergeCell ref="A50:C50"/>
    <mergeCell ref="D50:F50"/>
    <mergeCell ref="A51:C51"/>
    <mergeCell ref="D51:F51"/>
    <mergeCell ref="A46:C46"/>
    <mergeCell ref="D46:F46"/>
    <mergeCell ref="A47:C47"/>
    <mergeCell ref="D47:F47"/>
    <mergeCell ref="A48:C48"/>
    <mergeCell ref="D48:F48"/>
    <mergeCell ref="A43:C43"/>
    <mergeCell ref="D43:F43"/>
    <mergeCell ref="A44:C44"/>
    <mergeCell ref="D44:F44"/>
    <mergeCell ref="A45:C45"/>
    <mergeCell ref="D45:F45"/>
    <mergeCell ref="A40:C40"/>
    <mergeCell ref="D40:F40"/>
    <mergeCell ref="A41:C41"/>
    <mergeCell ref="D41:F41"/>
    <mergeCell ref="A42:C42"/>
    <mergeCell ref="D42:F42"/>
    <mergeCell ref="A37:C37"/>
    <mergeCell ref="D37:F37"/>
    <mergeCell ref="A38:C38"/>
    <mergeCell ref="D38:F38"/>
    <mergeCell ref="A39:C39"/>
    <mergeCell ref="D39:F39"/>
    <mergeCell ref="A34:C34"/>
    <mergeCell ref="D34:F34"/>
    <mergeCell ref="A35:C35"/>
    <mergeCell ref="D35:F35"/>
    <mergeCell ref="A36:C36"/>
    <mergeCell ref="D36:F36"/>
    <mergeCell ref="A14:C14"/>
    <mergeCell ref="D14:F14"/>
    <mergeCell ref="A15:C15"/>
    <mergeCell ref="D15:F15"/>
    <mergeCell ref="A10:C10"/>
    <mergeCell ref="D10:F10"/>
    <mergeCell ref="A31:C31"/>
    <mergeCell ref="D31:F31"/>
    <mergeCell ref="A32:C32"/>
    <mergeCell ref="D32:F32"/>
    <mergeCell ref="A33:C33"/>
    <mergeCell ref="D33:F33"/>
    <mergeCell ref="A28:C28"/>
    <mergeCell ref="D28:F28"/>
    <mergeCell ref="A29:C29"/>
    <mergeCell ref="D29:F29"/>
    <mergeCell ref="A30:C30"/>
    <mergeCell ref="D30:F30"/>
    <mergeCell ref="A25:C25"/>
    <mergeCell ref="D25:F25"/>
    <mergeCell ref="A26:C26"/>
    <mergeCell ref="D26:F26"/>
    <mergeCell ref="A27:C27"/>
    <mergeCell ref="D27:F27"/>
    <mergeCell ref="A11:C11"/>
    <mergeCell ref="D11:F11"/>
    <mergeCell ref="A12:C12"/>
    <mergeCell ref="D12:F12"/>
    <mergeCell ref="A7:C7"/>
    <mergeCell ref="D7:F7"/>
    <mergeCell ref="A8:C8"/>
    <mergeCell ref="D8:F8"/>
    <mergeCell ref="A9:C9"/>
    <mergeCell ref="D9:F9"/>
    <mergeCell ref="A1:J1"/>
    <mergeCell ref="A22:C22"/>
    <mergeCell ref="D22:F22"/>
    <mergeCell ref="A23:C23"/>
    <mergeCell ref="D23:F23"/>
    <mergeCell ref="A24:C24"/>
    <mergeCell ref="D24:F24"/>
    <mergeCell ref="A19:C19"/>
    <mergeCell ref="D19:F19"/>
    <mergeCell ref="A20:C20"/>
    <mergeCell ref="D20:F20"/>
    <mergeCell ref="A21:C21"/>
    <mergeCell ref="D21:F21"/>
    <mergeCell ref="A16:C16"/>
    <mergeCell ref="D16:F16"/>
    <mergeCell ref="A17:C17"/>
    <mergeCell ref="D17:F17"/>
    <mergeCell ref="A18:C18"/>
    <mergeCell ref="D18:F18"/>
    <mergeCell ref="A2:D2"/>
    <mergeCell ref="A5:C5"/>
    <mergeCell ref="D5:G5"/>
    <mergeCell ref="H5:L5"/>
    <mergeCell ref="D6:F6"/>
    <mergeCell ref="A13:C13"/>
    <mergeCell ref="D13:F13"/>
  </mergeCells>
  <hyperlinks>
    <hyperlink ref="A4"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2"/>
  <sheetViews>
    <sheetView workbookViewId="0">
      <pane ySplit="5" topLeftCell="A6" activePane="bottomLeft" state="frozen"/>
      <selection pane="bottomLeft" activeCell="C185" sqref="C185"/>
    </sheetView>
  </sheetViews>
  <sheetFormatPr defaultColWidth="9.109375" defaultRowHeight="14.4" x14ac:dyDescent="0.3"/>
  <cols>
    <col min="1" max="1" width="9.109375" style="47"/>
    <col min="2" max="2" width="14" style="47" customWidth="1"/>
    <col min="3" max="3" width="16.44140625" style="47" customWidth="1"/>
    <col min="4" max="4" width="5.5546875" style="47" bestFit="1" customWidth="1"/>
    <col min="5" max="5" width="17.44140625" style="47" customWidth="1"/>
    <col min="6" max="6" width="17.88671875" style="47" customWidth="1"/>
    <col min="7" max="7" width="17" style="47" customWidth="1"/>
    <col min="8" max="8" width="14.6640625" style="47" customWidth="1"/>
    <col min="9" max="16384" width="9.109375" style="47"/>
  </cols>
  <sheetData>
    <row r="1" spans="1:8" x14ac:dyDescent="0.3">
      <c r="A1" s="98" t="s">
        <v>27810</v>
      </c>
      <c r="B1" s="98"/>
      <c r="C1" s="98"/>
      <c r="D1" s="98"/>
      <c r="E1" s="98"/>
      <c r="F1" s="98"/>
      <c r="G1" s="95"/>
      <c r="H1" s="95"/>
    </row>
    <row r="2" spans="1:8" x14ac:dyDescent="0.3">
      <c r="A2" s="101" t="s">
        <v>27809</v>
      </c>
      <c r="B2" s="99"/>
      <c r="C2" s="99"/>
      <c r="D2" s="99"/>
      <c r="E2" s="99"/>
      <c r="F2" s="99"/>
      <c r="G2" s="95"/>
      <c r="H2" s="95"/>
    </row>
    <row r="3" spans="1:8" x14ac:dyDescent="0.3">
      <c r="A3" s="102" t="s">
        <v>27808</v>
      </c>
      <c r="B3" s="99"/>
      <c r="C3" s="99"/>
      <c r="D3" s="99"/>
      <c r="E3" s="99"/>
      <c r="F3" s="99"/>
      <c r="G3" s="95"/>
      <c r="H3" s="95"/>
    </row>
    <row r="4" spans="1:8" x14ac:dyDescent="0.3">
      <c r="B4" s="100"/>
      <c r="C4" s="100"/>
      <c r="D4" s="100"/>
      <c r="E4" s="100"/>
      <c r="F4" s="100"/>
      <c r="G4" s="95"/>
      <c r="H4" s="95"/>
    </row>
    <row r="5" spans="1:8" ht="28.8" x14ac:dyDescent="0.3">
      <c r="A5" s="16" t="s">
        <v>22604</v>
      </c>
      <c r="B5" s="16" t="s">
        <v>27388</v>
      </c>
      <c r="C5" s="16" t="s">
        <v>27389</v>
      </c>
      <c r="D5" s="16" t="s">
        <v>1025</v>
      </c>
      <c r="E5" s="16" t="s">
        <v>27390</v>
      </c>
      <c r="F5" s="16" t="s">
        <v>27391</v>
      </c>
      <c r="G5" s="16" t="s">
        <v>27392</v>
      </c>
      <c r="H5" s="16" t="s">
        <v>27393</v>
      </c>
    </row>
    <row r="6" spans="1:8" ht="28.8" x14ac:dyDescent="0.3">
      <c r="A6" s="96">
        <v>1</v>
      </c>
      <c r="B6" s="96" t="s">
        <v>27394</v>
      </c>
      <c r="C6" s="96" t="s">
        <v>27399</v>
      </c>
      <c r="D6" s="96" t="s">
        <v>1111</v>
      </c>
      <c r="E6" s="96"/>
      <c r="F6" s="96" t="s">
        <v>27396</v>
      </c>
      <c r="G6" s="96" t="s">
        <v>27400</v>
      </c>
      <c r="H6" s="96" t="s">
        <v>27398</v>
      </c>
    </row>
    <row r="7" spans="1:8" ht="43.2" x14ac:dyDescent="0.3">
      <c r="A7" s="96">
        <v>1</v>
      </c>
      <c r="B7" s="96" t="s">
        <v>27394</v>
      </c>
      <c r="C7" s="96" t="s">
        <v>27401</v>
      </c>
      <c r="D7" s="96" t="s">
        <v>1111</v>
      </c>
      <c r="E7" s="96"/>
      <c r="F7" s="96" t="s">
        <v>27396</v>
      </c>
      <c r="G7" s="96" t="s">
        <v>27402</v>
      </c>
      <c r="H7" s="96" t="s">
        <v>27398</v>
      </c>
    </row>
    <row r="8" spans="1:8" ht="28.8" x14ac:dyDescent="0.3">
      <c r="A8" s="96">
        <v>1</v>
      </c>
      <c r="B8" s="96" t="s">
        <v>27394</v>
      </c>
      <c r="C8" s="96" t="s">
        <v>27395</v>
      </c>
      <c r="D8" s="96" t="s">
        <v>1196</v>
      </c>
      <c r="E8" s="96"/>
      <c r="F8" s="96" t="s">
        <v>27396</v>
      </c>
      <c r="G8" s="96" t="s">
        <v>27397</v>
      </c>
      <c r="H8" s="96" t="s">
        <v>27398</v>
      </c>
    </row>
    <row r="9" spans="1:8" ht="28.8" x14ac:dyDescent="0.3">
      <c r="A9" s="96">
        <v>1</v>
      </c>
      <c r="B9" s="96" t="s">
        <v>27713</v>
      </c>
      <c r="C9" s="96" t="s">
        <v>27714</v>
      </c>
      <c r="D9" s="96" t="s">
        <v>1226</v>
      </c>
      <c r="E9" s="96"/>
      <c r="F9" s="96" t="s">
        <v>27396</v>
      </c>
      <c r="G9" s="96" t="s">
        <v>27715</v>
      </c>
      <c r="H9" s="96"/>
    </row>
    <row r="10" spans="1:8" x14ac:dyDescent="0.3">
      <c r="A10" s="96">
        <v>2</v>
      </c>
      <c r="B10" s="96" t="s">
        <v>27403</v>
      </c>
      <c r="C10" s="96" t="s">
        <v>27250</v>
      </c>
      <c r="D10" s="96" t="s">
        <v>22592</v>
      </c>
      <c r="E10" s="96"/>
      <c r="F10" s="96" t="s">
        <v>27396</v>
      </c>
      <c r="G10" s="96" t="s">
        <v>27404</v>
      </c>
      <c r="H10" s="96"/>
    </row>
    <row r="11" spans="1:8" ht="43.2" x14ac:dyDescent="0.3">
      <c r="A11" s="96">
        <v>2</v>
      </c>
      <c r="B11" s="96" t="s">
        <v>27394</v>
      </c>
      <c r="C11" s="96" t="s">
        <v>27401</v>
      </c>
      <c r="D11" s="96" t="s">
        <v>1228</v>
      </c>
      <c r="E11" s="96"/>
      <c r="F11" s="96" t="s">
        <v>27396</v>
      </c>
      <c r="G11" s="96" t="s">
        <v>27402</v>
      </c>
      <c r="H11" s="96" t="s">
        <v>27398</v>
      </c>
    </row>
    <row r="12" spans="1:8" ht="57.6" x14ac:dyDescent="0.3">
      <c r="A12" s="96">
        <v>2</v>
      </c>
      <c r="B12" s="96" t="s">
        <v>27394</v>
      </c>
      <c r="C12" s="96" t="s">
        <v>27407</v>
      </c>
      <c r="D12" s="96" t="s">
        <v>1228</v>
      </c>
      <c r="E12" s="96"/>
      <c r="F12" s="96" t="s">
        <v>27396</v>
      </c>
      <c r="G12" s="96" t="s">
        <v>27408</v>
      </c>
      <c r="H12" s="96" t="s">
        <v>27398</v>
      </c>
    </row>
    <row r="13" spans="1:8" ht="28.8" x14ac:dyDescent="0.3">
      <c r="A13" s="96">
        <v>2</v>
      </c>
      <c r="B13" s="96" t="s">
        <v>27394</v>
      </c>
      <c r="C13" s="96" t="s">
        <v>27405</v>
      </c>
      <c r="D13" s="96" t="s">
        <v>1234</v>
      </c>
      <c r="E13" s="96"/>
      <c r="F13" s="96" t="s">
        <v>27396</v>
      </c>
      <c r="G13" s="96" t="s">
        <v>27406</v>
      </c>
      <c r="H13" s="96" t="s">
        <v>27398</v>
      </c>
    </row>
    <row r="14" spans="1:8" ht="43.2" x14ac:dyDescent="0.3">
      <c r="A14" s="96">
        <v>2</v>
      </c>
      <c r="B14" s="96" t="s">
        <v>27394</v>
      </c>
      <c r="C14" s="96" t="s">
        <v>27401</v>
      </c>
      <c r="D14" s="96" t="s">
        <v>1234</v>
      </c>
      <c r="E14" s="96"/>
      <c r="F14" s="96" t="s">
        <v>27396</v>
      </c>
      <c r="G14" s="96" t="s">
        <v>27402</v>
      </c>
      <c r="H14" s="96" t="s">
        <v>27398</v>
      </c>
    </row>
    <row r="15" spans="1:8" ht="28.8" x14ac:dyDescent="0.3">
      <c r="A15" s="96">
        <v>2</v>
      </c>
      <c r="B15" s="96" t="s">
        <v>27409</v>
      </c>
      <c r="C15" s="96" t="s">
        <v>27410</v>
      </c>
      <c r="D15" s="96" t="s">
        <v>1234</v>
      </c>
      <c r="E15" s="96"/>
      <c r="F15" s="96" t="s">
        <v>27396</v>
      </c>
      <c r="G15" s="96" t="s">
        <v>27411</v>
      </c>
      <c r="H15" s="96" t="s">
        <v>27412</v>
      </c>
    </row>
    <row r="16" spans="1:8" ht="28.8" x14ac:dyDescent="0.3">
      <c r="A16" s="96">
        <v>3</v>
      </c>
      <c r="B16" s="96" t="s">
        <v>27403</v>
      </c>
      <c r="C16" s="96" t="s">
        <v>27413</v>
      </c>
      <c r="D16" s="96" t="s">
        <v>1262</v>
      </c>
      <c r="E16" s="96"/>
      <c r="F16" s="96" t="s">
        <v>27396</v>
      </c>
      <c r="G16" s="96" t="s">
        <v>27414</v>
      </c>
      <c r="H16" s="96"/>
    </row>
    <row r="17" spans="1:8" x14ac:dyDescent="0.3">
      <c r="A17" s="96">
        <v>3</v>
      </c>
      <c r="B17" s="96" t="s">
        <v>27403</v>
      </c>
      <c r="C17" s="96" t="s">
        <v>27415</v>
      </c>
      <c r="D17" s="96" t="s">
        <v>1262</v>
      </c>
      <c r="E17" s="96"/>
      <c r="F17" s="96" t="s">
        <v>27396</v>
      </c>
      <c r="G17" s="96" t="s">
        <v>27416</v>
      </c>
      <c r="H17" s="96"/>
    </row>
    <row r="18" spans="1:8" x14ac:dyDescent="0.3">
      <c r="A18" s="96">
        <v>3</v>
      </c>
      <c r="B18" s="96" t="s">
        <v>27403</v>
      </c>
      <c r="C18" s="96" t="s">
        <v>27417</v>
      </c>
      <c r="D18" s="96" t="s">
        <v>1262</v>
      </c>
      <c r="E18" s="96"/>
      <c r="F18" s="96" t="s">
        <v>27396</v>
      </c>
      <c r="G18" s="96" t="s">
        <v>27418</v>
      </c>
      <c r="H18" s="96"/>
    </row>
    <row r="19" spans="1:8" ht="28.8" x14ac:dyDescent="0.3">
      <c r="A19" s="96">
        <v>3</v>
      </c>
      <c r="B19" s="96" t="s">
        <v>27394</v>
      </c>
      <c r="C19" s="96" t="s">
        <v>69</v>
      </c>
      <c r="D19" s="96" t="s">
        <v>1116</v>
      </c>
      <c r="E19" s="96"/>
      <c r="F19" s="96" t="s">
        <v>27396</v>
      </c>
      <c r="G19" s="96" t="s">
        <v>27426</v>
      </c>
      <c r="H19" s="96" t="s">
        <v>27398</v>
      </c>
    </row>
    <row r="20" spans="1:8" ht="57.6" x14ac:dyDescent="0.3">
      <c r="A20" s="96">
        <v>3</v>
      </c>
      <c r="B20" s="96" t="s">
        <v>27394</v>
      </c>
      <c r="C20" s="96" t="s">
        <v>27407</v>
      </c>
      <c r="D20" s="96" t="s">
        <v>1114</v>
      </c>
      <c r="E20" s="96"/>
      <c r="F20" s="96" t="s">
        <v>27396</v>
      </c>
      <c r="G20" s="96" t="s">
        <v>27408</v>
      </c>
      <c r="H20" s="96" t="s">
        <v>27398</v>
      </c>
    </row>
    <row r="21" spans="1:8" ht="28.8" x14ac:dyDescent="0.3">
      <c r="A21" s="96">
        <v>3</v>
      </c>
      <c r="B21" s="96" t="s">
        <v>27394</v>
      </c>
      <c r="C21" s="96" t="s">
        <v>27425</v>
      </c>
      <c r="D21" s="96" t="s">
        <v>1114</v>
      </c>
      <c r="E21" s="96"/>
      <c r="F21" s="96" t="s">
        <v>27396</v>
      </c>
      <c r="G21" s="96" t="s">
        <v>196</v>
      </c>
      <c r="H21" s="96" t="s">
        <v>27398</v>
      </c>
    </row>
    <row r="22" spans="1:8" ht="28.8" x14ac:dyDescent="0.3">
      <c r="A22" s="96">
        <v>3</v>
      </c>
      <c r="B22" s="96" t="s">
        <v>27394</v>
      </c>
      <c r="C22" s="96" t="s">
        <v>447</v>
      </c>
      <c r="D22" s="96" t="s">
        <v>1192</v>
      </c>
      <c r="E22" s="96"/>
      <c r="F22" s="96" t="s">
        <v>27396</v>
      </c>
      <c r="G22" s="96" t="s">
        <v>27421</v>
      </c>
      <c r="H22" s="96" t="s">
        <v>27412</v>
      </c>
    </row>
    <row r="23" spans="1:8" ht="57.6" x14ac:dyDescent="0.3">
      <c r="A23" s="96">
        <v>3</v>
      </c>
      <c r="B23" s="96" t="s">
        <v>27394</v>
      </c>
      <c r="C23" s="96" t="s">
        <v>27407</v>
      </c>
      <c r="D23" s="96" t="s">
        <v>1192</v>
      </c>
      <c r="E23" s="96"/>
      <c r="F23" s="96" t="s">
        <v>27396</v>
      </c>
      <c r="G23" s="96" t="s">
        <v>27408</v>
      </c>
      <c r="H23" s="96" t="s">
        <v>27398</v>
      </c>
    </row>
    <row r="24" spans="1:8" ht="28.8" x14ac:dyDescent="0.3">
      <c r="A24" s="96">
        <v>3</v>
      </c>
      <c r="B24" s="96" t="s">
        <v>27394</v>
      </c>
      <c r="C24" s="96" t="s">
        <v>69</v>
      </c>
      <c r="D24" s="96" t="s">
        <v>1192</v>
      </c>
      <c r="E24" s="96"/>
      <c r="F24" s="96" t="s">
        <v>27396</v>
      </c>
      <c r="G24" s="96" t="s">
        <v>27426</v>
      </c>
      <c r="H24" s="96" t="s">
        <v>27398</v>
      </c>
    </row>
    <row r="25" spans="1:8" ht="43.2" x14ac:dyDescent="0.3">
      <c r="A25" s="96">
        <v>3</v>
      </c>
      <c r="B25" s="96" t="s">
        <v>27394</v>
      </c>
      <c r="C25" s="96" t="s">
        <v>27419</v>
      </c>
      <c r="D25" s="96" t="s">
        <v>1262</v>
      </c>
      <c r="E25" s="96"/>
      <c r="F25" s="96" t="s">
        <v>27396</v>
      </c>
      <c r="G25" s="96" t="s">
        <v>27420</v>
      </c>
      <c r="H25" s="96" t="s">
        <v>27398</v>
      </c>
    </row>
    <row r="26" spans="1:8" ht="28.8" x14ac:dyDescent="0.3">
      <c r="A26" s="96">
        <v>3</v>
      </c>
      <c r="B26" s="96" t="s">
        <v>27394</v>
      </c>
      <c r="C26" s="96" t="s">
        <v>570</v>
      </c>
      <c r="D26" s="96" t="s">
        <v>1262</v>
      </c>
      <c r="E26" s="96"/>
      <c r="F26" s="96" t="s">
        <v>27396</v>
      </c>
      <c r="G26" s="96" t="s">
        <v>796</v>
      </c>
      <c r="H26" s="96" t="s">
        <v>27398</v>
      </c>
    </row>
    <row r="27" spans="1:8" ht="57.6" x14ac:dyDescent="0.3">
      <c r="A27" s="96">
        <v>3</v>
      </c>
      <c r="B27" s="96" t="s">
        <v>27394</v>
      </c>
      <c r="C27" s="96" t="s">
        <v>27407</v>
      </c>
      <c r="D27" s="96" t="s">
        <v>1262</v>
      </c>
      <c r="E27" s="96"/>
      <c r="F27" s="96" t="s">
        <v>27396</v>
      </c>
      <c r="G27" s="96" t="s">
        <v>27408</v>
      </c>
      <c r="H27" s="96" t="s">
        <v>27398</v>
      </c>
    </row>
    <row r="28" spans="1:8" ht="28.8" x14ac:dyDescent="0.3">
      <c r="A28" s="96">
        <v>3</v>
      </c>
      <c r="B28" s="96" t="s">
        <v>27394</v>
      </c>
      <c r="C28" s="96" t="s">
        <v>27422</v>
      </c>
      <c r="D28" s="96" t="s">
        <v>1262</v>
      </c>
      <c r="E28" s="96"/>
      <c r="F28" s="96" t="s">
        <v>27396</v>
      </c>
      <c r="G28" s="96" t="s">
        <v>27423</v>
      </c>
      <c r="H28" s="96" t="s">
        <v>27398</v>
      </c>
    </row>
    <row r="29" spans="1:8" ht="28.8" x14ac:dyDescent="0.3">
      <c r="A29" s="96">
        <v>3</v>
      </c>
      <c r="B29" s="96" t="s">
        <v>27394</v>
      </c>
      <c r="C29" s="96" t="s">
        <v>27424</v>
      </c>
      <c r="D29" s="96" t="s">
        <v>1262</v>
      </c>
      <c r="E29" s="96"/>
      <c r="F29" s="96" t="s">
        <v>27396</v>
      </c>
      <c r="G29" s="96" t="s">
        <v>776</v>
      </c>
      <c r="H29" s="96" t="s">
        <v>27398</v>
      </c>
    </row>
    <row r="30" spans="1:8" ht="28.8" x14ac:dyDescent="0.3">
      <c r="A30" s="96">
        <v>3</v>
      </c>
      <c r="B30" s="96" t="s">
        <v>27394</v>
      </c>
      <c r="C30" s="96" t="s">
        <v>69</v>
      </c>
      <c r="D30" s="96" t="s">
        <v>1290</v>
      </c>
      <c r="E30" s="96"/>
      <c r="F30" s="96" t="s">
        <v>27396</v>
      </c>
      <c r="G30" s="96" t="s">
        <v>27426</v>
      </c>
      <c r="H30" s="96" t="s">
        <v>27398</v>
      </c>
    </row>
    <row r="31" spans="1:8" x14ac:dyDescent="0.3">
      <c r="A31" s="96">
        <v>3</v>
      </c>
      <c r="B31" s="96" t="s">
        <v>27427</v>
      </c>
      <c r="C31" s="96" t="s">
        <v>27428</v>
      </c>
      <c r="D31" s="96" t="s">
        <v>1262</v>
      </c>
      <c r="E31" s="96"/>
      <c r="F31" s="96" t="s">
        <v>27396</v>
      </c>
      <c r="G31" s="96" t="s">
        <v>27429</v>
      </c>
      <c r="H31" s="96" t="s">
        <v>27412</v>
      </c>
    </row>
    <row r="32" spans="1:8" ht="28.8" x14ac:dyDescent="0.3">
      <c r="A32" s="96">
        <v>3</v>
      </c>
      <c r="B32" s="96" t="s">
        <v>27427</v>
      </c>
      <c r="C32" s="96" t="s">
        <v>27422</v>
      </c>
      <c r="D32" s="96" t="s">
        <v>1262</v>
      </c>
      <c r="E32" s="97">
        <v>42279</v>
      </c>
      <c r="F32" s="96" t="s">
        <v>27430</v>
      </c>
      <c r="G32" s="96" t="s">
        <v>27423</v>
      </c>
      <c r="H32" s="96" t="s">
        <v>27412</v>
      </c>
    </row>
    <row r="33" spans="1:8" ht="28.8" x14ac:dyDescent="0.3">
      <c r="A33" s="96">
        <v>3</v>
      </c>
      <c r="B33" s="96" t="s">
        <v>27431</v>
      </c>
      <c r="C33" s="96" t="s">
        <v>27432</v>
      </c>
      <c r="D33" s="96" t="s">
        <v>1262</v>
      </c>
      <c r="E33" s="96"/>
      <c r="F33" s="96" t="s">
        <v>27396</v>
      </c>
      <c r="G33" s="96" t="s">
        <v>27433</v>
      </c>
      <c r="H33" s="96" t="s">
        <v>27412</v>
      </c>
    </row>
    <row r="34" spans="1:8" ht="28.8" x14ac:dyDescent="0.3">
      <c r="A34" s="96">
        <v>3</v>
      </c>
      <c r="B34" s="96" t="s">
        <v>27431</v>
      </c>
      <c r="C34" s="96" t="s">
        <v>27434</v>
      </c>
      <c r="D34" s="96" t="s">
        <v>1262</v>
      </c>
      <c r="E34" s="96"/>
      <c r="F34" s="96" t="s">
        <v>27396</v>
      </c>
      <c r="G34" s="96" t="s">
        <v>27435</v>
      </c>
      <c r="H34" s="96" t="s">
        <v>27412</v>
      </c>
    </row>
    <row r="35" spans="1:8" ht="28.8" x14ac:dyDescent="0.3">
      <c r="A35" s="96">
        <v>3</v>
      </c>
      <c r="B35" s="96" t="s">
        <v>27431</v>
      </c>
      <c r="C35" s="96" t="s">
        <v>27436</v>
      </c>
      <c r="D35" s="96" t="s">
        <v>1262</v>
      </c>
      <c r="E35" s="96"/>
      <c r="F35" s="96" t="s">
        <v>27396</v>
      </c>
      <c r="G35" s="96" t="s">
        <v>27437</v>
      </c>
      <c r="H35" s="96" t="s">
        <v>27412</v>
      </c>
    </row>
    <row r="36" spans="1:8" x14ac:dyDescent="0.3">
      <c r="A36" s="96">
        <v>3</v>
      </c>
      <c r="B36" s="96" t="s">
        <v>27713</v>
      </c>
      <c r="C36" s="96" t="s">
        <v>771</v>
      </c>
      <c r="D36" s="96" t="s">
        <v>1262</v>
      </c>
      <c r="E36" s="96"/>
      <c r="F36" s="96" t="s">
        <v>27396</v>
      </c>
      <c r="G36" s="96" t="s">
        <v>27716</v>
      </c>
      <c r="H36" s="96"/>
    </row>
    <row r="37" spans="1:8" x14ac:dyDescent="0.3">
      <c r="A37" s="96">
        <v>3</v>
      </c>
      <c r="B37" s="96" t="s">
        <v>27713</v>
      </c>
      <c r="C37" s="96" t="s">
        <v>774</v>
      </c>
      <c r="D37" s="96" t="s">
        <v>1262</v>
      </c>
      <c r="E37" s="96"/>
      <c r="F37" s="96" t="s">
        <v>27396</v>
      </c>
      <c r="G37" s="96" t="s">
        <v>27717</v>
      </c>
      <c r="H37" s="96"/>
    </row>
    <row r="38" spans="1:8" x14ac:dyDescent="0.3">
      <c r="A38" s="96">
        <v>3</v>
      </c>
      <c r="B38" s="96" t="s">
        <v>27713</v>
      </c>
      <c r="C38" s="96" t="s">
        <v>314</v>
      </c>
      <c r="D38" s="96" t="s">
        <v>1262</v>
      </c>
      <c r="E38" s="96"/>
      <c r="F38" s="96" t="s">
        <v>27396</v>
      </c>
      <c r="G38" s="96" t="s">
        <v>793</v>
      </c>
      <c r="H38" s="96"/>
    </row>
    <row r="39" spans="1:8" x14ac:dyDescent="0.3">
      <c r="A39" s="96">
        <v>3</v>
      </c>
      <c r="B39" s="96" t="s">
        <v>27713</v>
      </c>
      <c r="C39" s="96" t="s">
        <v>367</v>
      </c>
      <c r="D39" s="96" t="s">
        <v>1262</v>
      </c>
      <c r="E39" s="96"/>
      <c r="F39" s="96" t="s">
        <v>27396</v>
      </c>
      <c r="G39" s="96" t="s">
        <v>27721</v>
      </c>
      <c r="H39" s="96"/>
    </row>
    <row r="40" spans="1:8" x14ac:dyDescent="0.3">
      <c r="A40" s="96">
        <v>3</v>
      </c>
      <c r="B40" s="96" t="s">
        <v>27713</v>
      </c>
      <c r="C40" s="96" t="s">
        <v>1313</v>
      </c>
      <c r="D40" s="96" t="s">
        <v>1311</v>
      </c>
      <c r="E40" s="96"/>
      <c r="F40" s="96" t="s">
        <v>27396</v>
      </c>
      <c r="G40" s="96" t="s">
        <v>27718</v>
      </c>
      <c r="H40" s="96"/>
    </row>
    <row r="41" spans="1:8" ht="28.8" x14ac:dyDescent="0.3">
      <c r="A41" s="96">
        <v>3</v>
      </c>
      <c r="B41" s="96" t="s">
        <v>27713</v>
      </c>
      <c r="C41" s="96" t="s">
        <v>27719</v>
      </c>
      <c r="D41" s="96" t="s">
        <v>1311</v>
      </c>
      <c r="E41" s="96"/>
      <c r="F41" s="96" t="s">
        <v>27396</v>
      </c>
      <c r="G41" s="96" t="s">
        <v>27720</v>
      </c>
      <c r="H41" s="96"/>
    </row>
    <row r="42" spans="1:8" x14ac:dyDescent="0.3">
      <c r="A42" s="96">
        <v>4</v>
      </c>
      <c r="B42" s="96" t="s">
        <v>27403</v>
      </c>
      <c r="C42" s="96" t="s">
        <v>27441</v>
      </c>
      <c r="D42" s="96" t="s">
        <v>1031</v>
      </c>
      <c r="E42" s="96"/>
      <c r="F42" s="96" t="s">
        <v>27396</v>
      </c>
      <c r="G42" s="96" t="s">
        <v>27442</v>
      </c>
      <c r="H42" s="96"/>
    </row>
    <row r="43" spans="1:8" x14ac:dyDescent="0.3">
      <c r="A43" s="96">
        <v>4</v>
      </c>
      <c r="B43" s="96" t="s">
        <v>27403</v>
      </c>
      <c r="C43" s="96" t="s">
        <v>27439</v>
      </c>
      <c r="D43" s="96" t="s">
        <v>22594</v>
      </c>
      <c r="E43" s="96"/>
      <c r="F43" s="96" t="s">
        <v>27396</v>
      </c>
      <c r="G43" s="96" t="s">
        <v>27440</v>
      </c>
      <c r="H43" s="96"/>
    </row>
    <row r="44" spans="1:8" x14ac:dyDescent="0.3">
      <c r="A44" s="96">
        <v>4</v>
      </c>
      <c r="B44" s="96" t="s">
        <v>27403</v>
      </c>
      <c r="C44" s="96" t="s">
        <v>464</v>
      </c>
      <c r="D44" s="96" t="s">
        <v>1275</v>
      </c>
      <c r="E44" s="96"/>
      <c r="F44" s="96" t="s">
        <v>27396</v>
      </c>
      <c r="G44" s="96" t="s">
        <v>27438</v>
      </c>
      <c r="H44" s="96"/>
    </row>
    <row r="45" spans="1:8" ht="28.8" x14ac:dyDescent="0.3">
      <c r="A45" s="96">
        <v>4</v>
      </c>
      <c r="B45" s="96" t="s">
        <v>27394</v>
      </c>
      <c r="C45" s="96" t="s">
        <v>27443</v>
      </c>
      <c r="D45" s="96" t="s">
        <v>1118</v>
      </c>
      <c r="E45" s="96"/>
      <c r="F45" s="96" t="s">
        <v>27396</v>
      </c>
      <c r="G45" s="96" t="s">
        <v>27444</v>
      </c>
      <c r="H45" s="96" t="s">
        <v>27398</v>
      </c>
    </row>
    <row r="46" spans="1:8" ht="28.8" x14ac:dyDescent="0.3">
      <c r="A46" s="96">
        <v>4</v>
      </c>
      <c r="B46" s="96" t="s">
        <v>27394</v>
      </c>
      <c r="C46" s="96" t="s">
        <v>27447</v>
      </c>
      <c r="D46" s="96" t="s">
        <v>1178</v>
      </c>
      <c r="E46" s="96"/>
      <c r="F46" s="96" t="s">
        <v>27396</v>
      </c>
      <c r="G46" s="96" t="s">
        <v>27448</v>
      </c>
      <c r="H46" s="96" t="s">
        <v>27398</v>
      </c>
    </row>
    <row r="47" spans="1:8" ht="28.8" x14ac:dyDescent="0.3">
      <c r="A47" s="96">
        <v>4</v>
      </c>
      <c r="B47" s="96" t="s">
        <v>27394</v>
      </c>
      <c r="C47" s="96" t="s">
        <v>27449</v>
      </c>
      <c r="D47" s="96" t="s">
        <v>1208</v>
      </c>
      <c r="E47" s="97">
        <v>42499</v>
      </c>
      <c r="F47" s="96" t="s">
        <v>27396</v>
      </c>
      <c r="G47" s="96" t="s">
        <v>63</v>
      </c>
      <c r="H47" s="96" t="s">
        <v>27398</v>
      </c>
    </row>
    <row r="48" spans="1:8" ht="28.8" x14ac:dyDescent="0.3">
      <c r="A48" s="96">
        <v>4</v>
      </c>
      <c r="B48" s="96" t="s">
        <v>27394</v>
      </c>
      <c r="C48" s="96" t="s">
        <v>27445</v>
      </c>
      <c r="D48" s="96" t="s">
        <v>1267</v>
      </c>
      <c r="E48" s="97">
        <v>42380</v>
      </c>
      <c r="F48" s="96" t="s">
        <v>27430</v>
      </c>
      <c r="G48" s="96" t="s">
        <v>27446</v>
      </c>
      <c r="H48" s="96" t="s">
        <v>27398</v>
      </c>
    </row>
    <row r="49" spans="1:8" ht="28.8" x14ac:dyDescent="0.3">
      <c r="A49" s="96">
        <v>4</v>
      </c>
      <c r="B49" s="96" t="s">
        <v>27394</v>
      </c>
      <c r="C49" s="96" t="s">
        <v>27449</v>
      </c>
      <c r="D49" s="96" t="s">
        <v>1275</v>
      </c>
      <c r="E49" s="96"/>
      <c r="F49" s="96" t="s">
        <v>27396</v>
      </c>
      <c r="G49" s="96" t="s">
        <v>63</v>
      </c>
      <c r="H49" s="96" t="s">
        <v>27398</v>
      </c>
    </row>
    <row r="50" spans="1:8" ht="43.2" x14ac:dyDescent="0.3">
      <c r="A50" s="96">
        <v>4</v>
      </c>
      <c r="B50" s="96" t="s">
        <v>27427</v>
      </c>
      <c r="C50" s="96" t="s">
        <v>27450</v>
      </c>
      <c r="D50" s="96" t="s">
        <v>1275</v>
      </c>
      <c r="E50" s="96"/>
      <c r="F50" s="96" t="s">
        <v>27396</v>
      </c>
      <c r="G50" s="96" t="s">
        <v>27451</v>
      </c>
      <c r="H50" s="96" t="s">
        <v>27412</v>
      </c>
    </row>
    <row r="51" spans="1:8" ht="28.8" x14ac:dyDescent="0.3">
      <c r="A51" s="96">
        <v>4</v>
      </c>
      <c r="B51" s="96" t="s">
        <v>27713</v>
      </c>
      <c r="C51" s="96" t="s">
        <v>27724</v>
      </c>
      <c r="D51" s="96" t="s">
        <v>22594</v>
      </c>
      <c r="E51" s="96"/>
      <c r="F51" s="96" t="s">
        <v>27396</v>
      </c>
      <c r="G51" s="96" t="s">
        <v>27725</v>
      </c>
      <c r="H51" s="96"/>
    </row>
    <row r="52" spans="1:8" x14ac:dyDescent="0.3">
      <c r="A52" s="96">
        <v>4</v>
      </c>
      <c r="B52" s="96" t="s">
        <v>27713</v>
      </c>
      <c r="C52" s="96" t="s">
        <v>27727</v>
      </c>
      <c r="D52" s="96" t="s">
        <v>22594</v>
      </c>
      <c r="E52" s="96"/>
      <c r="F52" s="96" t="s">
        <v>27396</v>
      </c>
      <c r="G52" s="96" t="s">
        <v>27728</v>
      </c>
      <c r="H52" s="96"/>
    </row>
    <row r="53" spans="1:8" ht="28.8" x14ac:dyDescent="0.3">
      <c r="A53" s="96">
        <v>4</v>
      </c>
      <c r="B53" s="96" t="s">
        <v>27713</v>
      </c>
      <c r="C53" s="96" t="s">
        <v>27722</v>
      </c>
      <c r="D53" s="96" t="s">
        <v>1178</v>
      </c>
      <c r="E53" s="96"/>
      <c r="F53" s="96" t="s">
        <v>27396</v>
      </c>
      <c r="G53" s="96" t="s">
        <v>27723</v>
      </c>
      <c r="H53" s="96"/>
    </row>
    <row r="54" spans="1:8" ht="28.8" x14ac:dyDescent="0.3">
      <c r="A54" s="96">
        <v>4</v>
      </c>
      <c r="B54" s="96" t="s">
        <v>27713</v>
      </c>
      <c r="C54" s="96" t="s">
        <v>27484</v>
      </c>
      <c r="D54" s="96" t="s">
        <v>1178</v>
      </c>
      <c r="E54" s="96"/>
      <c r="F54" s="96" t="s">
        <v>27396</v>
      </c>
      <c r="G54" s="96" t="s">
        <v>27726</v>
      </c>
      <c r="H54" s="96"/>
    </row>
    <row r="55" spans="1:8" x14ac:dyDescent="0.3">
      <c r="A55" s="96">
        <v>4</v>
      </c>
      <c r="B55" s="96" t="s">
        <v>27713</v>
      </c>
      <c r="C55" s="96" t="s">
        <v>27729</v>
      </c>
      <c r="D55" s="96" t="s">
        <v>1275</v>
      </c>
      <c r="E55" s="96"/>
      <c r="F55" s="96" t="s">
        <v>27396</v>
      </c>
      <c r="G55" s="96" t="s">
        <v>27730</v>
      </c>
      <c r="H55" s="96"/>
    </row>
    <row r="56" spans="1:8" x14ac:dyDescent="0.3">
      <c r="A56" s="96">
        <v>5</v>
      </c>
      <c r="B56" s="96" t="s">
        <v>27403</v>
      </c>
      <c r="C56" s="96" t="s">
        <v>27454</v>
      </c>
      <c r="D56" s="96" t="s">
        <v>22595</v>
      </c>
      <c r="E56" s="96"/>
      <c r="F56" s="96" t="s">
        <v>27396</v>
      </c>
      <c r="G56" s="96" t="s">
        <v>27455</v>
      </c>
      <c r="H56" s="96"/>
    </row>
    <row r="57" spans="1:8" x14ac:dyDescent="0.3">
      <c r="A57" s="96">
        <v>5</v>
      </c>
      <c r="B57" s="96" t="s">
        <v>27403</v>
      </c>
      <c r="C57" s="96" t="s">
        <v>27460</v>
      </c>
      <c r="D57" s="96" t="s">
        <v>22595</v>
      </c>
      <c r="E57" s="96"/>
      <c r="F57" s="96" t="s">
        <v>27396</v>
      </c>
      <c r="G57" s="96" t="s">
        <v>27461</v>
      </c>
      <c r="H57" s="96"/>
    </row>
    <row r="58" spans="1:8" x14ac:dyDescent="0.3">
      <c r="A58" s="96">
        <v>5</v>
      </c>
      <c r="B58" s="96" t="s">
        <v>27403</v>
      </c>
      <c r="C58" s="96" t="s">
        <v>27462</v>
      </c>
      <c r="D58" s="96" t="s">
        <v>1146</v>
      </c>
      <c r="E58" s="96"/>
      <c r="F58" s="96" t="s">
        <v>27396</v>
      </c>
      <c r="G58" s="96" t="s">
        <v>323</v>
      </c>
      <c r="H58" s="96"/>
    </row>
    <row r="59" spans="1:8" x14ac:dyDescent="0.3">
      <c r="A59" s="96">
        <v>5</v>
      </c>
      <c r="B59" s="96" t="s">
        <v>27403</v>
      </c>
      <c r="C59" s="96" t="s">
        <v>27452</v>
      </c>
      <c r="D59" s="96" t="s">
        <v>1198</v>
      </c>
      <c r="E59" s="96"/>
      <c r="F59" s="96" t="s">
        <v>27396</v>
      </c>
      <c r="G59" s="96" t="s">
        <v>27453</v>
      </c>
      <c r="H59" s="96"/>
    </row>
    <row r="60" spans="1:8" x14ac:dyDescent="0.3">
      <c r="A60" s="96">
        <v>5</v>
      </c>
      <c r="B60" s="96" t="s">
        <v>27403</v>
      </c>
      <c r="C60" s="96" t="s">
        <v>27458</v>
      </c>
      <c r="D60" s="96" t="s">
        <v>1201</v>
      </c>
      <c r="E60" s="96"/>
      <c r="F60" s="96" t="s">
        <v>27396</v>
      </c>
      <c r="G60" s="96" t="s">
        <v>27459</v>
      </c>
      <c r="H60" s="96"/>
    </row>
    <row r="61" spans="1:8" x14ac:dyDescent="0.3">
      <c r="A61" s="96">
        <v>5</v>
      </c>
      <c r="B61" s="96" t="s">
        <v>27403</v>
      </c>
      <c r="C61" s="96" t="s">
        <v>741</v>
      </c>
      <c r="D61" s="96" t="s">
        <v>1250</v>
      </c>
      <c r="E61" s="96"/>
      <c r="F61" s="96" t="s">
        <v>27396</v>
      </c>
      <c r="G61" s="96" t="s">
        <v>27456</v>
      </c>
      <c r="H61" s="96"/>
    </row>
    <row r="62" spans="1:8" x14ac:dyDescent="0.3">
      <c r="A62" s="96">
        <v>5</v>
      </c>
      <c r="B62" s="96" t="s">
        <v>27403</v>
      </c>
      <c r="C62" s="96" t="s">
        <v>22997</v>
      </c>
      <c r="D62" s="96" t="s">
        <v>1250</v>
      </c>
      <c r="E62" s="96"/>
      <c r="F62" s="96" t="s">
        <v>27396</v>
      </c>
      <c r="G62" s="96" t="s">
        <v>27457</v>
      </c>
      <c r="H62" s="96"/>
    </row>
    <row r="63" spans="1:8" ht="28.8" x14ac:dyDescent="0.3">
      <c r="A63" s="96">
        <v>5</v>
      </c>
      <c r="B63" s="96" t="s">
        <v>27394</v>
      </c>
      <c r="C63" s="96" t="s">
        <v>27463</v>
      </c>
      <c r="D63" s="96" t="s">
        <v>22595</v>
      </c>
      <c r="E63" s="96"/>
      <c r="F63" s="96" t="s">
        <v>27396</v>
      </c>
      <c r="G63" s="96" t="s">
        <v>27464</v>
      </c>
      <c r="H63" s="96" t="s">
        <v>27398</v>
      </c>
    </row>
    <row r="64" spans="1:8" ht="43.2" x14ac:dyDescent="0.3">
      <c r="A64" s="96">
        <v>5</v>
      </c>
      <c r="B64" s="96" t="s">
        <v>27394</v>
      </c>
      <c r="C64" s="96" t="s">
        <v>27469</v>
      </c>
      <c r="D64" s="96" t="s">
        <v>22595</v>
      </c>
      <c r="E64" s="96"/>
      <c r="F64" s="96" t="s">
        <v>27396</v>
      </c>
      <c r="G64" s="96" t="s">
        <v>27470</v>
      </c>
      <c r="H64" s="96" t="s">
        <v>27398</v>
      </c>
    </row>
    <row r="65" spans="1:8" ht="28.8" x14ac:dyDescent="0.3">
      <c r="A65" s="96">
        <v>5</v>
      </c>
      <c r="B65" s="96" t="s">
        <v>27394</v>
      </c>
      <c r="C65" s="96" t="s">
        <v>27463</v>
      </c>
      <c r="D65" s="96" t="s">
        <v>1146</v>
      </c>
      <c r="E65" s="96"/>
      <c r="F65" s="96" t="s">
        <v>27396</v>
      </c>
      <c r="G65" s="96" t="s">
        <v>27464</v>
      </c>
      <c r="H65" s="96" t="s">
        <v>27398</v>
      </c>
    </row>
    <row r="66" spans="1:8" ht="28.8" x14ac:dyDescent="0.3">
      <c r="A66" s="96">
        <v>5</v>
      </c>
      <c r="B66" s="96" t="s">
        <v>27394</v>
      </c>
      <c r="C66" s="96" t="s">
        <v>27447</v>
      </c>
      <c r="D66" s="96" t="s">
        <v>1146</v>
      </c>
      <c r="E66" s="96"/>
      <c r="F66" s="96" t="s">
        <v>27396</v>
      </c>
      <c r="G66" s="96" t="s">
        <v>27448</v>
      </c>
      <c r="H66" s="96" t="s">
        <v>27398</v>
      </c>
    </row>
    <row r="67" spans="1:8" ht="28.8" x14ac:dyDescent="0.3">
      <c r="A67" s="96">
        <v>5</v>
      </c>
      <c r="B67" s="96" t="s">
        <v>27394</v>
      </c>
      <c r="C67" s="96" t="s">
        <v>27447</v>
      </c>
      <c r="D67" s="96" t="s">
        <v>1250</v>
      </c>
      <c r="E67" s="96"/>
      <c r="F67" s="96" t="s">
        <v>27396</v>
      </c>
      <c r="G67" s="96" t="s">
        <v>27448</v>
      </c>
      <c r="H67" s="96" t="s">
        <v>27398</v>
      </c>
    </row>
    <row r="68" spans="1:8" ht="28.8" x14ac:dyDescent="0.3">
      <c r="A68" s="96">
        <v>5</v>
      </c>
      <c r="B68" s="96" t="s">
        <v>27394</v>
      </c>
      <c r="C68" s="96" t="s">
        <v>27465</v>
      </c>
      <c r="D68" s="96" t="s">
        <v>1250</v>
      </c>
      <c r="E68" s="96"/>
      <c r="F68" s="96" t="s">
        <v>27396</v>
      </c>
      <c r="G68" s="96" t="s">
        <v>27466</v>
      </c>
      <c r="H68" s="96" t="s">
        <v>27398</v>
      </c>
    </row>
    <row r="69" spans="1:8" ht="28.8" x14ac:dyDescent="0.3">
      <c r="A69" s="96">
        <v>5</v>
      </c>
      <c r="B69" s="96" t="s">
        <v>27394</v>
      </c>
      <c r="C69" s="96" t="s">
        <v>25346</v>
      </c>
      <c r="D69" s="96" t="s">
        <v>1250</v>
      </c>
      <c r="E69" s="96"/>
      <c r="F69" s="96" t="s">
        <v>27396</v>
      </c>
      <c r="G69" s="96" t="s">
        <v>711</v>
      </c>
      <c r="H69" s="96" t="s">
        <v>27398</v>
      </c>
    </row>
    <row r="70" spans="1:8" ht="28.8" x14ac:dyDescent="0.3">
      <c r="A70" s="96">
        <v>5</v>
      </c>
      <c r="B70" s="96" t="s">
        <v>27394</v>
      </c>
      <c r="C70" s="96" t="s">
        <v>27463</v>
      </c>
      <c r="D70" s="96" t="s">
        <v>1315</v>
      </c>
      <c r="E70" s="96"/>
      <c r="F70" s="96" t="s">
        <v>27396</v>
      </c>
      <c r="G70" s="96" t="s">
        <v>27464</v>
      </c>
      <c r="H70" s="96" t="s">
        <v>27398</v>
      </c>
    </row>
    <row r="71" spans="1:8" ht="28.8" x14ac:dyDescent="0.3">
      <c r="A71" s="96">
        <v>5</v>
      </c>
      <c r="B71" s="96" t="s">
        <v>27394</v>
      </c>
      <c r="C71" s="96" t="s">
        <v>27467</v>
      </c>
      <c r="D71" s="96" t="s">
        <v>1315</v>
      </c>
      <c r="E71" s="96"/>
      <c r="F71" s="96" t="s">
        <v>27396</v>
      </c>
      <c r="G71" s="96" t="s">
        <v>27468</v>
      </c>
      <c r="H71" s="96" t="s">
        <v>27398</v>
      </c>
    </row>
    <row r="72" spans="1:8" x14ac:dyDescent="0.3">
      <c r="A72" s="96">
        <v>5</v>
      </c>
      <c r="B72" s="96" t="s">
        <v>27431</v>
      </c>
      <c r="C72" s="96" t="s">
        <v>741</v>
      </c>
      <c r="D72" s="96" t="s">
        <v>1250</v>
      </c>
      <c r="E72" s="96"/>
      <c r="F72" s="96" t="s">
        <v>27396</v>
      </c>
      <c r="G72" s="96" t="s">
        <v>27456</v>
      </c>
      <c r="H72" s="96" t="s">
        <v>27412</v>
      </c>
    </row>
    <row r="73" spans="1:8" x14ac:dyDescent="0.3">
      <c r="A73" s="96">
        <v>5</v>
      </c>
      <c r="B73" s="96" t="s">
        <v>27713</v>
      </c>
      <c r="C73" s="96" t="s">
        <v>27737</v>
      </c>
      <c r="D73" s="96" t="s">
        <v>22595</v>
      </c>
      <c r="E73" s="96"/>
      <c r="F73" s="96" t="s">
        <v>27396</v>
      </c>
      <c r="G73" s="96" t="s">
        <v>27738</v>
      </c>
      <c r="H73" s="96"/>
    </row>
    <row r="74" spans="1:8" x14ac:dyDescent="0.3">
      <c r="A74" s="96">
        <v>5</v>
      </c>
      <c r="B74" s="96" t="s">
        <v>27713</v>
      </c>
      <c r="C74" s="96" t="s">
        <v>27743</v>
      </c>
      <c r="D74" s="96" t="s">
        <v>22595</v>
      </c>
      <c r="E74" s="96"/>
      <c r="F74" s="96" t="s">
        <v>27396</v>
      </c>
      <c r="G74" s="96" t="s">
        <v>27744</v>
      </c>
      <c r="H74" s="96"/>
    </row>
    <row r="75" spans="1:8" x14ac:dyDescent="0.3">
      <c r="A75" s="96">
        <v>5</v>
      </c>
      <c r="B75" s="96" t="s">
        <v>27713</v>
      </c>
      <c r="C75" s="96" t="s">
        <v>27733</v>
      </c>
      <c r="D75" s="96" t="s">
        <v>1146</v>
      </c>
      <c r="E75" s="96"/>
      <c r="F75" s="96" t="s">
        <v>27396</v>
      </c>
      <c r="G75" s="96" t="s">
        <v>27734</v>
      </c>
      <c r="H75" s="96"/>
    </row>
    <row r="76" spans="1:8" x14ac:dyDescent="0.3">
      <c r="A76" s="96">
        <v>5</v>
      </c>
      <c r="B76" s="96" t="s">
        <v>27713</v>
      </c>
      <c r="C76" s="96" t="s">
        <v>27739</v>
      </c>
      <c r="D76" s="96" t="s">
        <v>1146</v>
      </c>
      <c r="E76" s="96"/>
      <c r="F76" s="96" t="s">
        <v>27396</v>
      </c>
      <c r="G76" s="96" t="s">
        <v>27740</v>
      </c>
      <c r="H76" s="96"/>
    </row>
    <row r="77" spans="1:8" ht="28.8" x14ac:dyDescent="0.3">
      <c r="A77" s="96">
        <v>5</v>
      </c>
      <c r="B77" s="96" t="s">
        <v>27713</v>
      </c>
      <c r="C77" s="96" t="s">
        <v>27747</v>
      </c>
      <c r="D77" s="96" t="s">
        <v>1146</v>
      </c>
      <c r="E77" s="96"/>
      <c r="F77" s="96" t="s">
        <v>27396</v>
      </c>
      <c r="G77" s="96" t="s">
        <v>27748</v>
      </c>
      <c r="H77" s="96"/>
    </row>
    <row r="78" spans="1:8" x14ac:dyDescent="0.3">
      <c r="A78" s="96">
        <v>5</v>
      </c>
      <c r="B78" s="96" t="s">
        <v>27713</v>
      </c>
      <c r="C78" s="96" t="s">
        <v>27749</v>
      </c>
      <c r="D78" s="96" t="s">
        <v>1146</v>
      </c>
      <c r="E78" s="96"/>
      <c r="F78" s="96" t="s">
        <v>27396</v>
      </c>
      <c r="G78" s="96" t="s">
        <v>348</v>
      </c>
      <c r="H78" s="96"/>
    </row>
    <row r="79" spans="1:8" x14ac:dyDescent="0.3">
      <c r="A79" s="96">
        <v>5</v>
      </c>
      <c r="B79" s="96" t="s">
        <v>27713</v>
      </c>
      <c r="C79" s="96" t="s">
        <v>27731</v>
      </c>
      <c r="D79" s="96" t="s">
        <v>1198</v>
      </c>
      <c r="E79" s="96"/>
      <c r="F79" s="96" t="s">
        <v>27396</v>
      </c>
      <c r="G79" s="96" t="s">
        <v>27732</v>
      </c>
      <c r="H79" s="96"/>
    </row>
    <row r="80" spans="1:8" ht="28.8" x14ac:dyDescent="0.3">
      <c r="A80" s="96">
        <v>5</v>
      </c>
      <c r="B80" s="96" t="s">
        <v>27713</v>
      </c>
      <c r="C80" s="96" t="s">
        <v>27722</v>
      </c>
      <c r="D80" s="96" t="s">
        <v>1250</v>
      </c>
      <c r="E80" s="96"/>
      <c r="F80" s="96" t="s">
        <v>27396</v>
      </c>
      <c r="G80" s="96" t="s">
        <v>27723</v>
      </c>
      <c r="H80" s="96"/>
    </row>
    <row r="81" spans="1:8" x14ac:dyDescent="0.3">
      <c r="A81" s="96">
        <v>5</v>
      </c>
      <c r="B81" s="96" t="s">
        <v>27713</v>
      </c>
      <c r="C81" s="96" t="s">
        <v>27735</v>
      </c>
      <c r="D81" s="96" t="s">
        <v>1250</v>
      </c>
      <c r="E81" s="96"/>
      <c r="F81" s="96" t="s">
        <v>27396</v>
      </c>
      <c r="G81" s="96" t="s">
        <v>27736</v>
      </c>
      <c r="H81" s="96"/>
    </row>
    <row r="82" spans="1:8" ht="28.8" x14ac:dyDescent="0.3">
      <c r="A82" s="96">
        <v>5</v>
      </c>
      <c r="B82" s="96" t="s">
        <v>27713</v>
      </c>
      <c r="C82" s="96" t="s">
        <v>27741</v>
      </c>
      <c r="D82" s="96" t="s">
        <v>1250</v>
      </c>
      <c r="E82" s="96"/>
      <c r="F82" s="96" t="s">
        <v>27396</v>
      </c>
      <c r="G82" s="96" t="s">
        <v>27742</v>
      </c>
      <c r="H82" s="96"/>
    </row>
    <row r="83" spans="1:8" ht="28.8" x14ac:dyDescent="0.3">
      <c r="A83" s="96">
        <v>5</v>
      </c>
      <c r="B83" s="96" t="s">
        <v>27713</v>
      </c>
      <c r="C83" s="96" t="s">
        <v>27719</v>
      </c>
      <c r="D83" s="96" t="s">
        <v>1250</v>
      </c>
      <c r="E83" s="96"/>
      <c r="F83" s="96" t="s">
        <v>27396</v>
      </c>
      <c r="G83" s="96" t="s">
        <v>27720</v>
      </c>
      <c r="H83" s="96"/>
    </row>
    <row r="84" spans="1:8" x14ac:dyDescent="0.3">
      <c r="A84" s="96">
        <v>5</v>
      </c>
      <c r="B84" s="96" t="s">
        <v>27713</v>
      </c>
      <c r="C84" s="96" t="s">
        <v>27745</v>
      </c>
      <c r="D84" s="96" t="s">
        <v>1315</v>
      </c>
      <c r="E84" s="96"/>
      <c r="F84" s="96" t="s">
        <v>27396</v>
      </c>
      <c r="G84" s="96" t="s">
        <v>27746</v>
      </c>
      <c r="H84" s="96"/>
    </row>
    <row r="85" spans="1:8" x14ac:dyDescent="0.3">
      <c r="A85" s="96">
        <v>6</v>
      </c>
      <c r="B85" s="96" t="s">
        <v>27403</v>
      </c>
      <c r="C85" s="96" t="s">
        <v>27471</v>
      </c>
      <c r="D85" s="96" t="s">
        <v>1277</v>
      </c>
      <c r="E85" s="96"/>
      <c r="F85" s="96" t="s">
        <v>27396</v>
      </c>
      <c r="G85" s="96" t="s">
        <v>27472</v>
      </c>
      <c r="H85" s="96"/>
    </row>
    <row r="86" spans="1:8" ht="28.8" x14ac:dyDescent="0.3">
      <c r="A86" s="96">
        <v>6</v>
      </c>
      <c r="B86" s="96" t="s">
        <v>27394</v>
      </c>
      <c r="C86" s="96" t="s">
        <v>27449</v>
      </c>
      <c r="D86" s="96" t="s">
        <v>1066</v>
      </c>
      <c r="E86" s="97">
        <v>42515</v>
      </c>
      <c r="F86" s="96" t="s">
        <v>27396</v>
      </c>
      <c r="G86" s="96" t="s">
        <v>63</v>
      </c>
      <c r="H86" s="96" t="s">
        <v>27398</v>
      </c>
    </row>
    <row r="87" spans="1:8" ht="28.8" x14ac:dyDescent="0.3">
      <c r="A87" s="96">
        <v>6</v>
      </c>
      <c r="B87" s="96" t="s">
        <v>27394</v>
      </c>
      <c r="C87" s="96" t="s">
        <v>27473</v>
      </c>
      <c r="D87" s="96" t="s">
        <v>1184</v>
      </c>
      <c r="E87" s="96"/>
      <c r="F87" s="96" t="s">
        <v>27396</v>
      </c>
      <c r="G87" s="96" t="s">
        <v>407</v>
      </c>
      <c r="H87" s="96" t="s">
        <v>27398</v>
      </c>
    </row>
    <row r="88" spans="1:8" ht="28.8" x14ac:dyDescent="0.3">
      <c r="A88" s="96">
        <v>6</v>
      </c>
      <c r="B88" s="96" t="s">
        <v>27394</v>
      </c>
      <c r="C88" s="96" t="s">
        <v>27474</v>
      </c>
      <c r="D88" s="96" t="s">
        <v>1277</v>
      </c>
      <c r="E88" s="96"/>
      <c r="F88" s="96" t="s">
        <v>27396</v>
      </c>
      <c r="G88" s="96" t="s">
        <v>27475</v>
      </c>
      <c r="H88" s="96" t="s">
        <v>27412</v>
      </c>
    </row>
    <row r="89" spans="1:8" ht="43.2" x14ac:dyDescent="0.3">
      <c r="A89" s="96">
        <v>6</v>
      </c>
      <c r="B89" s="96" t="s">
        <v>27394</v>
      </c>
      <c r="C89" s="96" t="s">
        <v>27476</v>
      </c>
      <c r="D89" s="96" t="s">
        <v>1277</v>
      </c>
      <c r="E89" s="96"/>
      <c r="F89" s="96" t="s">
        <v>27396</v>
      </c>
      <c r="G89" s="96" t="s">
        <v>27477</v>
      </c>
      <c r="H89" s="96" t="s">
        <v>27398</v>
      </c>
    </row>
    <row r="90" spans="1:8" ht="28.8" x14ac:dyDescent="0.3">
      <c r="A90" s="96">
        <v>6</v>
      </c>
      <c r="B90" s="96" t="s">
        <v>27409</v>
      </c>
      <c r="C90" s="96" t="s">
        <v>27478</v>
      </c>
      <c r="D90" s="96" t="s">
        <v>1232</v>
      </c>
      <c r="E90" s="96"/>
      <c r="F90" s="96" t="s">
        <v>27396</v>
      </c>
      <c r="G90" s="96" t="s">
        <v>27479</v>
      </c>
      <c r="H90" s="96" t="s">
        <v>27412</v>
      </c>
    </row>
    <row r="91" spans="1:8" x14ac:dyDescent="0.3">
      <c r="A91" s="96">
        <v>6</v>
      </c>
      <c r="B91" s="96" t="s">
        <v>27409</v>
      </c>
      <c r="C91" s="96" t="s">
        <v>27480</v>
      </c>
      <c r="D91" s="96" t="s">
        <v>1277</v>
      </c>
      <c r="E91" s="96"/>
      <c r="F91" s="96" t="s">
        <v>27396</v>
      </c>
      <c r="G91" s="96" t="s">
        <v>27481</v>
      </c>
      <c r="H91" s="96" t="s">
        <v>27412</v>
      </c>
    </row>
    <row r="92" spans="1:8" ht="28.8" x14ac:dyDescent="0.3">
      <c r="A92" s="96">
        <v>6</v>
      </c>
      <c r="B92" s="96" t="s">
        <v>27713</v>
      </c>
      <c r="C92" s="96" t="s">
        <v>24267</v>
      </c>
      <c r="D92" s="96" t="s">
        <v>1184</v>
      </c>
      <c r="E92" s="96"/>
      <c r="F92" s="96" t="s">
        <v>27396</v>
      </c>
      <c r="G92" s="96" t="s">
        <v>27750</v>
      </c>
      <c r="H92" s="96"/>
    </row>
    <row r="93" spans="1:8" ht="28.8" x14ac:dyDescent="0.3">
      <c r="A93" s="96">
        <v>7</v>
      </c>
      <c r="B93" s="96" t="s">
        <v>27403</v>
      </c>
      <c r="C93" s="96" t="s">
        <v>27486</v>
      </c>
      <c r="D93" s="96" t="s">
        <v>1162</v>
      </c>
      <c r="E93" s="96"/>
      <c r="F93" s="96" t="s">
        <v>27396</v>
      </c>
      <c r="G93" s="96" t="s">
        <v>27487</v>
      </c>
      <c r="H93" s="96"/>
    </row>
    <row r="94" spans="1:8" x14ac:dyDescent="0.3">
      <c r="A94" s="96">
        <v>7</v>
      </c>
      <c r="B94" s="96" t="s">
        <v>27403</v>
      </c>
      <c r="C94" s="96" t="s">
        <v>27488</v>
      </c>
      <c r="D94" s="96" t="s">
        <v>1173</v>
      </c>
      <c r="E94" s="96"/>
      <c r="F94" s="96" t="s">
        <v>27396</v>
      </c>
      <c r="G94" s="96" t="s">
        <v>27489</v>
      </c>
      <c r="H94" s="96"/>
    </row>
    <row r="95" spans="1:8" ht="43.2" x14ac:dyDescent="0.3">
      <c r="A95" s="96">
        <v>7</v>
      </c>
      <c r="B95" s="96" t="s">
        <v>27403</v>
      </c>
      <c r="C95" s="96" t="s">
        <v>27482</v>
      </c>
      <c r="D95" s="96" t="s">
        <v>1212</v>
      </c>
      <c r="E95" s="96"/>
      <c r="F95" s="96" t="s">
        <v>27396</v>
      </c>
      <c r="G95" s="96" t="s">
        <v>27483</v>
      </c>
      <c r="H95" s="96"/>
    </row>
    <row r="96" spans="1:8" ht="28.8" x14ac:dyDescent="0.3">
      <c r="A96" s="96">
        <v>7</v>
      </c>
      <c r="B96" s="96" t="s">
        <v>27403</v>
      </c>
      <c r="C96" s="96" t="s">
        <v>27484</v>
      </c>
      <c r="D96" s="96" t="s">
        <v>1212</v>
      </c>
      <c r="E96" s="96"/>
      <c r="F96" s="96" t="s">
        <v>27396</v>
      </c>
      <c r="G96" s="96" t="s">
        <v>27485</v>
      </c>
      <c r="H96" s="96"/>
    </row>
    <row r="97" spans="1:8" ht="43.2" x14ac:dyDescent="0.3">
      <c r="A97" s="96">
        <v>7</v>
      </c>
      <c r="B97" s="96" t="s">
        <v>27394</v>
      </c>
      <c r="C97" s="96" t="s">
        <v>27469</v>
      </c>
      <c r="D97" s="96" t="s">
        <v>1212</v>
      </c>
      <c r="E97" s="96"/>
      <c r="F97" s="96" t="s">
        <v>27396</v>
      </c>
      <c r="G97" s="96" t="s">
        <v>27470</v>
      </c>
      <c r="H97" s="96" t="s">
        <v>27398</v>
      </c>
    </row>
    <row r="98" spans="1:8" x14ac:dyDescent="0.3">
      <c r="A98" s="96">
        <v>7</v>
      </c>
      <c r="B98" s="96" t="s">
        <v>27713</v>
      </c>
      <c r="C98" s="96" t="s">
        <v>1166</v>
      </c>
      <c r="D98" s="96" t="s">
        <v>1162</v>
      </c>
      <c r="E98" s="96"/>
      <c r="F98" s="96" t="s">
        <v>27396</v>
      </c>
      <c r="G98" s="96" t="s">
        <v>27753</v>
      </c>
      <c r="H98" s="96"/>
    </row>
    <row r="99" spans="1:8" ht="28.8" x14ac:dyDescent="0.3">
      <c r="A99" s="96">
        <v>7</v>
      </c>
      <c r="B99" s="96" t="s">
        <v>27713</v>
      </c>
      <c r="C99" s="96" t="s">
        <v>27751</v>
      </c>
      <c r="D99" s="96" t="s">
        <v>1212</v>
      </c>
      <c r="E99" s="96"/>
      <c r="F99" s="96" t="s">
        <v>27396</v>
      </c>
      <c r="G99" s="96" t="s">
        <v>27752</v>
      </c>
      <c r="H99" s="96"/>
    </row>
    <row r="100" spans="1:8" ht="28.8" x14ac:dyDescent="0.3">
      <c r="A100" s="96">
        <v>7</v>
      </c>
      <c r="B100" s="96" t="s">
        <v>27713</v>
      </c>
      <c r="C100" s="96" t="s">
        <v>27484</v>
      </c>
      <c r="D100" s="96" t="s">
        <v>1212</v>
      </c>
      <c r="E100" s="96"/>
      <c r="F100" s="96" t="s">
        <v>27396</v>
      </c>
      <c r="G100" s="96" t="s">
        <v>27485</v>
      </c>
      <c r="H100" s="96"/>
    </row>
    <row r="101" spans="1:8" ht="43.2" x14ac:dyDescent="0.3">
      <c r="A101" s="96">
        <v>8</v>
      </c>
      <c r="B101" s="96" t="s">
        <v>27394</v>
      </c>
      <c r="C101" s="96" t="s">
        <v>27490</v>
      </c>
      <c r="D101" s="96" t="s">
        <v>1109</v>
      </c>
      <c r="E101" s="96"/>
      <c r="F101" s="96" t="s">
        <v>27396</v>
      </c>
      <c r="G101" s="96" t="s">
        <v>27491</v>
      </c>
      <c r="H101" s="96" t="s">
        <v>27398</v>
      </c>
    </row>
    <row r="102" spans="1:8" ht="28.8" x14ac:dyDescent="0.3">
      <c r="A102" s="96">
        <v>8</v>
      </c>
      <c r="B102" s="96" t="s">
        <v>27394</v>
      </c>
      <c r="C102" s="96" t="s">
        <v>27492</v>
      </c>
      <c r="D102" s="96" t="s">
        <v>1317</v>
      </c>
      <c r="E102" s="96"/>
      <c r="F102" s="96" t="s">
        <v>27396</v>
      </c>
      <c r="G102" s="96" t="s">
        <v>27493</v>
      </c>
      <c r="H102" s="96" t="s">
        <v>27398</v>
      </c>
    </row>
    <row r="103" spans="1:8" ht="43.2" x14ac:dyDescent="0.3">
      <c r="A103" s="96">
        <v>8</v>
      </c>
      <c r="B103" s="96" t="s">
        <v>27409</v>
      </c>
      <c r="C103" s="96" t="s">
        <v>27494</v>
      </c>
      <c r="D103" s="96" t="s">
        <v>1216</v>
      </c>
      <c r="E103" s="96"/>
      <c r="F103" s="96" t="s">
        <v>27396</v>
      </c>
      <c r="G103" s="96" t="s">
        <v>27495</v>
      </c>
      <c r="H103" s="96" t="s">
        <v>27412</v>
      </c>
    </row>
    <row r="104" spans="1:8" ht="43.2" x14ac:dyDescent="0.3">
      <c r="A104" s="96">
        <v>8</v>
      </c>
      <c r="B104" s="96" t="s">
        <v>27409</v>
      </c>
      <c r="C104" s="96" t="s">
        <v>27496</v>
      </c>
      <c r="D104" s="96" t="s">
        <v>1216</v>
      </c>
      <c r="E104" s="96"/>
      <c r="F104" s="96" t="s">
        <v>27396</v>
      </c>
      <c r="G104" s="96" t="s">
        <v>27497</v>
      </c>
      <c r="H104" s="96" t="s">
        <v>27412</v>
      </c>
    </row>
    <row r="105" spans="1:8" ht="43.2" x14ac:dyDescent="0.3">
      <c r="A105" s="96">
        <v>8</v>
      </c>
      <c r="B105" s="96" t="s">
        <v>27409</v>
      </c>
      <c r="C105" s="96" t="s">
        <v>27498</v>
      </c>
      <c r="D105" s="96" t="s">
        <v>1216</v>
      </c>
      <c r="E105" s="96"/>
      <c r="F105" s="96" t="s">
        <v>27396</v>
      </c>
      <c r="G105" s="96" t="s">
        <v>27499</v>
      </c>
      <c r="H105" s="96" t="s">
        <v>27412</v>
      </c>
    </row>
    <row r="106" spans="1:8" ht="28.8" x14ac:dyDescent="0.3">
      <c r="A106" s="96">
        <v>8</v>
      </c>
      <c r="B106" s="96" t="s">
        <v>27409</v>
      </c>
      <c r="C106" s="96" t="s">
        <v>27500</v>
      </c>
      <c r="D106" s="96" t="s">
        <v>1216</v>
      </c>
      <c r="E106" s="96"/>
      <c r="F106" s="96" t="s">
        <v>27396</v>
      </c>
      <c r="G106" s="96" t="s">
        <v>27501</v>
      </c>
      <c r="H106" s="96" t="s">
        <v>27412</v>
      </c>
    </row>
    <row r="107" spans="1:8" ht="28.8" x14ac:dyDescent="0.3">
      <c r="A107" s="96">
        <v>8</v>
      </c>
      <c r="B107" s="96" t="s">
        <v>27409</v>
      </c>
      <c r="C107" s="96" t="s">
        <v>27502</v>
      </c>
      <c r="D107" s="96" t="s">
        <v>1216</v>
      </c>
      <c r="E107" s="96"/>
      <c r="F107" s="96" t="s">
        <v>27396</v>
      </c>
      <c r="G107" s="96" t="s">
        <v>27503</v>
      </c>
      <c r="H107" s="96" t="s">
        <v>27412</v>
      </c>
    </row>
    <row r="108" spans="1:8" ht="43.2" x14ac:dyDescent="0.3">
      <c r="A108" s="96">
        <v>8</v>
      </c>
      <c r="B108" s="96" t="s">
        <v>27409</v>
      </c>
      <c r="C108" s="96" t="s">
        <v>27504</v>
      </c>
      <c r="D108" s="96" t="s">
        <v>1216</v>
      </c>
      <c r="E108" s="96"/>
      <c r="F108" s="96" t="s">
        <v>27396</v>
      </c>
      <c r="G108" s="96" t="s">
        <v>27505</v>
      </c>
      <c r="H108" s="96" t="s">
        <v>27412</v>
      </c>
    </row>
    <row r="109" spans="1:8" ht="43.2" x14ac:dyDescent="0.3">
      <c r="A109" s="96">
        <v>8</v>
      </c>
      <c r="B109" s="96" t="s">
        <v>27409</v>
      </c>
      <c r="C109" s="96" t="s">
        <v>27506</v>
      </c>
      <c r="D109" s="96" t="s">
        <v>1216</v>
      </c>
      <c r="E109" s="96"/>
      <c r="F109" s="96" t="s">
        <v>27396</v>
      </c>
      <c r="G109" s="96" t="s">
        <v>27507</v>
      </c>
      <c r="H109" s="96" t="s">
        <v>27412</v>
      </c>
    </row>
    <row r="110" spans="1:8" ht="28.8" x14ac:dyDescent="0.3">
      <c r="A110" s="96">
        <v>8</v>
      </c>
      <c r="B110" s="96" t="s">
        <v>27409</v>
      </c>
      <c r="C110" s="96" t="s">
        <v>27510</v>
      </c>
      <c r="D110" s="96" t="s">
        <v>1216</v>
      </c>
      <c r="E110" s="96"/>
      <c r="F110" s="96" t="s">
        <v>27396</v>
      </c>
      <c r="G110" s="96" t="s">
        <v>27511</v>
      </c>
      <c r="H110" s="96" t="s">
        <v>27412</v>
      </c>
    </row>
    <row r="111" spans="1:8" ht="57.6" x14ac:dyDescent="0.3">
      <c r="A111" s="96">
        <v>8</v>
      </c>
      <c r="B111" s="96" t="s">
        <v>27409</v>
      </c>
      <c r="C111" s="96" t="s">
        <v>27514</v>
      </c>
      <c r="D111" s="96" t="s">
        <v>1216</v>
      </c>
      <c r="E111" s="96"/>
      <c r="F111" s="96" t="s">
        <v>27396</v>
      </c>
      <c r="G111" s="96" t="s">
        <v>27515</v>
      </c>
      <c r="H111" s="96" t="s">
        <v>27412</v>
      </c>
    </row>
    <row r="112" spans="1:8" ht="28.8" x14ac:dyDescent="0.3">
      <c r="A112" s="96">
        <v>8</v>
      </c>
      <c r="B112" s="96" t="s">
        <v>27409</v>
      </c>
      <c r="C112" s="96" t="s">
        <v>27518</v>
      </c>
      <c r="D112" s="96" t="s">
        <v>1216</v>
      </c>
      <c r="E112" s="96"/>
      <c r="F112" s="96" t="s">
        <v>27396</v>
      </c>
      <c r="G112" s="96" t="s">
        <v>27519</v>
      </c>
      <c r="H112" s="96" t="s">
        <v>27412</v>
      </c>
    </row>
    <row r="113" spans="1:8" x14ac:dyDescent="0.3">
      <c r="A113" s="96">
        <v>8</v>
      </c>
      <c r="B113" s="96" t="s">
        <v>27409</v>
      </c>
      <c r="C113" s="96" t="s">
        <v>27508</v>
      </c>
      <c r="D113" s="96" t="s">
        <v>1285</v>
      </c>
      <c r="E113" s="96"/>
      <c r="F113" s="96" t="s">
        <v>27396</v>
      </c>
      <c r="G113" s="96" t="s">
        <v>27509</v>
      </c>
      <c r="H113" s="96" t="s">
        <v>27412</v>
      </c>
    </row>
    <row r="114" spans="1:8" ht="28.8" x14ac:dyDescent="0.3">
      <c r="A114" s="96">
        <v>8</v>
      </c>
      <c r="B114" s="96" t="s">
        <v>27409</v>
      </c>
      <c r="C114" s="96" t="s">
        <v>27512</v>
      </c>
      <c r="D114" s="96" t="s">
        <v>1285</v>
      </c>
      <c r="E114" s="96"/>
      <c r="F114" s="96" t="s">
        <v>27396</v>
      </c>
      <c r="G114" s="96" t="s">
        <v>27513</v>
      </c>
      <c r="H114" s="96" t="s">
        <v>27412</v>
      </c>
    </row>
    <row r="115" spans="1:8" x14ac:dyDescent="0.3">
      <c r="A115" s="96">
        <v>8</v>
      </c>
      <c r="B115" s="96" t="s">
        <v>27409</v>
      </c>
      <c r="C115" s="96" t="s">
        <v>27520</v>
      </c>
      <c r="D115" s="96" t="s">
        <v>1285</v>
      </c>
      <c r="E115" s="96"/>
      <c r="F115" s="96" t="s">
        <v>27396</v>
      </c>
      <c r="G115" s="96" t="s">
        <v>27521</v>
      </c>
      <c r="H115" s="96" t="s">
        <v>27412</v>
      </c>
    </row>
    <row r="116" spans="1:8" ht="43.2" x14ac:dyDescent="0.3">
      <c r="A116" s="96">
        <v>8</v>
      </c>
      <c r="B116" s="96" t="s">
        <v>27409</v>
      </c>
      <c r="C116" s="96" t="s">
        <v>27516</v>
      </c>
      <c r="D116" s="96" t="s">
        <v>1317</v>
      </c>
      <c r="E116" s="96"/>
      <c r="F116" s="96" t="s">
        <v>27396</v>
      </c>
      <c r="G116" s="96" t="s">
        <v>27517</v>
      </c>
      <c r="H116" s="96" t="s">
        <v>27412</v>
      </c>
    </row>
    <row r="117" spans="1:8" x14ac:dyDescent="0.3">
      <c r="A117" s="96">
        <v>8</v>
      </c>
      <c r="B117" s="96" t="s">
        <v>27427</v>
      </c>
      <c r="C117" s="96" t="s">
        <v>22851</v>
      </c>
      <c r="D117" s="96" t="s">
        <v>1285</v>
      </c>
      <c r="E117" s="96"/>
      <c r="F117" s="96" t="s">
        <v>27396</v>
      </c>
      <c r="G117" s="96" t="s">
        <v>906</v>
      </c>
      <c r="H117" s="96" t="s">
        <v>27412</v>
      </c>
    </row>
    <row r="118" spans="1:8" x14ac:dyDescent="0.3">
      <c r="A118" s="96">
        <v>8</v>
      </c>
      <c r="B118" s="96" t="s">
        <v>27427</v>
      </c>
      <c r="C118" s="96" t="s">
        <v>27522</v>
      </c>
      <c r="D118" s="96" t="s">
        <v>1285</v>
      </c>
      <c r="E118" s="96"/>
      <c r="F118" s="96" t="s">
        <v>27396</v>
      </c>
      <c r="G118" s="96" t="s">
        <v>27523</v>
      </c>
      <c r="H118" s="96" t="s">
        <v>27412</v>
      </c>
    </row>
    <row r="119" spans="1:8" x14ac:dyDescent="0.3">
      <c r="A119" s="96">
        <v>8</v>
      </c>
      <c r="B119" s="96" t="s">
        <v>27427</v>
      </c>
      <c r="C119" s="96" t="s">
        <v>27524</v>
      </c>
      <c r="D119" s="96" t="s">
        <v>1285</v>
      </c>
      <c r="E119" s="96"/>
      <c r="F119" s="96" t="s">
        <v>27396</v>
      </c>
      <c r="G119" s="96" t="s">
        <v>913</v>
      </c>
      <c r="H119" s="96" t="s">
        <v>27412</v>
      </c>
    </row>
    <row r="120" spans="1:8" x14ac:dyDescent="0.3">
      <c r="A120" s="96">
        <v>8</v>
      </c>
      <c r="B120" s="96" t="s">
        <v>27713</v>
      </c>
      <c r="C120" s="96" t="s">
        <v>692</v>
      </c>
      <c r="D120" s="96" t="s">
        <v>1216</v>
      </c>
      <c r="E120" s="96"/>
      <c r="F120" s="96" t="s">
        <v>27396</v>
      </c>
      <c r="G120" s="96" t="s">
        <v>27754</v>
      </c>
      <c r="H120" s="96"/>
    </row>
    <row r="121" spans="1:8" x14ac:dyDescent="0.3">
      <c r="A121" s="96">
        <v>9</v>
      </c>
      <c r="B121" s="96" t="s">
        <v>27403</v>
      </c>
      <c r="C121" s="96" t="s">
        <v>27525</v>
      </c>
      <c r="D121" s="96" t="s">
        <v>1059</v>
      </c>
      <c r="E121" s="96"/>
      <c r="F121" s="96" t="s">
        <v>27396</v>
      </c>
      <c r="G121" s="96" t="s">
        <v>27526</v>
      </c>
      <c r="H121" s="96"/>
    </row>
    <row r="122" spans="1:8" ht="43.2" x14ac:dyDescent="0.3">
      <c r="A122" s="96">
        <v>9</v>
      </c>
      <c r="B122" s="96" t="s">
        <v>27403</v>
      </c>
      <c r="C122" s="96" t="s">
        <v>27527</v>
      </c>
      <c r="D122" s="96" t="s">
        <v>1076</v>
      </c>
      <c r="E122" s="96"/>
      <c r="F122" s="96" t="s">
        <v>27396</v>
      </c>
      <c r="G122" s="96" t="s">
        <v>27528</v>
      </c>
      <c r="H122" s="96"/>
    </row>
    <row r="123" spans="1:8" ht="28.8" x14ac:dyDescent="0.3">
      <c r="A123" s="96">
        <v>9</v>
      </c>
      <c r="B123" s="96" t="s">
        <v>27394</v>
      </c>
      <c r="C123" s="96" t="s">
        <v>27552</v>
      </c>
      <c r="D123" s="96" t="s">
        <v>1059</v>
      </c>
      <c r="E123" s="96"/>
      <c r="F123" s="96" t="s">
        <v>27396</v>
      </c>
      <c r="G123" s="96" t="s">
        <v>27553</v>
      </c>
      <c r="H123" s="96" t="s">
        <v>27398</v>
      </c>
    </row>
    <row r="124" spans="1:8" ht="28.8" x14ac:dyDescent="0.3">
      <c r="A124" s="96">
        <v>9</v>
      </c>
      <c r="B124" s="96" t="s">
        <v>27394</v>
      </c>
      <c r="C124" s="96" t="s">
        <v>27529</v>
      </c>
      <c r="D124" s="96" t="s">
        <v>1076</v>
      </c>
      <c r="E124" s="96"/>
      <c r="F124" s="96" t="s">
        <v>27396</v>
      </c>
      <c r="G124" s="96" t="s">
        <v>27530</v>
      </c>
      <c r="H124" s="96" t="s">
        <v>27398</v>
      </c>
    </row>
    <row r="125" spans="1:8" ht="28.8" x14ac:dyDescent="0.3">
      <c r="A125" s="96">
        <v>9</v>
      </c>
      <c r="B125" s="96" t="s">
        <v>27394</v>
      </c>
      <c r="C125" s="96" t="s">
        <v>27531</v>
      </c>
      <c r="D125" s="96" t="s">
        <v>1076</v>
      </c>
      <c r="E125" s="96"/>
      <c r="F125" s="96" t="s">
        <v>27396</v>
      </c>
      <c r="G125" s="96" t="s">
        <v>27532</v>
      </c>
      <c r="H125" s="96" t="s">
        <v>27398</v>
      </c>
    </row>
    <row r="126" spans="1:8" ht="28.8" x14ac:dyDescent="0.3">
      <c r="A126" s="96">
        <v>9</v>
      </c>
      <c r="B126" s="96" t="s">
        <v>27394</v>
      </c>
      <c r="C126" s="96" t="s">
        <v>27533</v>
      </c>
      <c r="D126" s="96" t="s">
        <v>1076</v>
      </c>
      <c r="E126" s="96"/>
      <c r="F126" s="96" t="s">
        <v>27396</v>
      </c>
      <c r="G126" s="96" t="s">
        <v>27534</v>
      </c>
      <c r="H126" s="96" t="s">
        <v>27398</v>
      </c>
    </row>
    <row r="127" spans="1:8" ht="28.8" x14ac:dyDescent="0.3">
      <c r="A127" s="96">
        <v>9</v>
      </c>
      <c r="B127" s="96" t="s">
        <v>27394</v>
      </c>
      <c r="C127" s="96" t="s">
        <v>27535</v>
      </c>
      <c r="D127" s="96" t="s">
        <v>1076</v>
      </c>
      <c r="E127" s="96"/>
      <c r="F127" s="96" t="s">
        <v>27396</v>
      </c>
      <c r="G127" s="96" t="s">
        <v>27536</v>
      </c>
      <c r="H127" s="96" t="s">
        <v>27398</v>
      </c>
    </row>
    <row r="128" spans="1:8" ht="57.6" x14ac:dyDescent="0.3">
      <c r="A128" s="96">
        <v>9</v>
      </c>
      <c r="B128" s="96" t="s">
        <v>27394</v>
      </c>
      <c r="C128" s="96" t="s">
        <v>27537</v>
      </c>
      <c r="D128" s="96" t="s">
        <v>1076</v>
      </c>
      <c r="E128" s="96"/>
      <c r="F128" s="96" t="s">
        <v>27396</v>
      </c>
      <c r="G128" s="96" t="s">
        <v>27538</v>
      </c>
      <c r="H128" s="96" t="s">
        <v>27539</v>
      </c>
    </row>
    <row r="129" spans="1:8" ht="28.8" x14ac:dyDescent="0.3">
      <c r="A129" s="96">
        <v>9</v>
      </c>
      <c r="B129" s="96" t="s">
        <v>27394</v>
      </c>
      <c r="C129" s="96" t="s">
        <v>27540</v>
      </c>
      <c r="D129" s="96" t="s">
        <v>1076</v>
      </c>
      <c r="E129" s="96"/>
      <c r="F129" s="96" t="s">
        <v>27396</v>
      </c>
      <c r="G129" s="96" t="s">
        <v>27541</v>
      </c>
      <c r="H129" s="96" t="s">
        <v>27542</v>
      </c>
    </row>
    <row r="130" spans="1:8" ht="28.8" x14ac:dyDescent="0.3">
      <c r="A130" s="96">
        <v>9</v>
      </c>
      <c r="B130" s="96" t="s">
        <v>27394</v>
      </c>
      <c r="C130" s="96" t="s">
        <v>27543</v>
      </c>
      <c r="D130" s="96" t="s">
        <v>1076</v>
      </c>
      <c r="E130" s="96"/>
      <c r="F130" s="96" t="s">
        <v>27396</v>
      </c>
      <c r="G130" s="96" t="s">
        <v>27544</v>
      </c>
      <c r="H130" s="96" t="s">
        <v>27398</v>
      </c>
    </row>
    <row r="131" spans="1:8" ht="28.8" x14ac:dyDescent="0.3">
      <c r="A131" s="96">
        <v>9</v>
      </c>
      <c r="B131" s="96" t="s">
        <v>27394</v>
      </c>
      <c r="C131" s="96" t="s">
        <v>27545</v>
      </c>
      <c r="D131" s="96" t="s">
        <v>1076</v>
      </c>
      <c r="E131" s="96"/>
      <c r="F131" s="96" t="s">
        <v>27396</v>
      </c>
      <c r="G131" s="96" t="s">
        <v>27546</v>
      </c>
      <c r="H131" s="96" t="s">
        <v>27547</v>
      </c>
    </row>
    <row r="132" spans="1:8" ht="28.8" x14ac:dyDescent="0.3">
      <c r="A132" s="96">
        <v>9</v>
      </c>
      <c r="B132" s="96" t="s">
        <v>27394</v>
      </c>
      <c r="C132" s="96" t="s">
        <v>27548</v>
      </c>
      <c r="D132" s="96" t="s">
        <v>1076</v>
      </c>
      <c r="E132" s="96"/>
      <c r="F132" s="96" t="s">
        <v>27396</v>
      </c>
      <c r="G132" s="96" t="s">
        <v>27549</v>
      </c>
      <c r="H132" s="96" t="s">
        <v>27398</v>
      </c>
    </row>
    <row r="133" spans="1:8" ht="72" x14ac:dyDescent="0.3">
      <c r="A133" s="96">
        <v>9</v>
      </c>
      <c r="B133" s="96" t="s">
        <v>27394</v>
      </c>
      <c r="C133" s="96" t="s">
        <v>27550</v>
      </c>
      <c r="D133" s="96" t="s">
        <v>1076</v>
      </c>
      <c r="E133" s="96"/>
      <c r="F133" s="96" t="s">
        <v>27396</v>
      </c>
      <c r="G133" s="96" t="s">
        <v>27551</v>
      </c>
      <c r="H133" s="96" t="s">
        <v>27412</v>
      </c>
    </row>
    <row r="134" spans="1:8" ht="43.2" x14ac:dyDescent="0.3">
      <c r="A134" s="96">
        <v>9</v>
      </c>
      <c r="B134" s="96" t="s">
        <v>27394</v>
      </c>
      <c r="C134" s="96" t="s">
        <v>27554</v>
      </c>
      <c r="D134" s="96" t="s">
        <v>1076</v>
      </c>
      <c r="E134" s="96"/>
      <c r="F134" s="96" t="s">
        <v>27396</v>
      </c>
      <c r="G134" s="96" t="s">
        <v>27555</v>
      </c>
      <c r="H134" s="96" t="s">
        <v>27539</v>
      </c>
    </row>
    <row r="135" spans="1:8" ht="28.8" x14ac:dyDescent="0.3">
      <c r="A135" s="96">
        <v>9</v>
      </c>
      <c r="B135" s="96" t="s">
        <v>27394</v>
      </c>
      <c r="C135" s="96" t="s">
        <v>27556</v>
      </c>
      <c r="D135" s="96" t="s">
        <v>1076</v>
      </c>
      <c r="E135" s="96"/>
      <c r="F135" s="96" t="s">
        <v>27396</v>
      </c>
      <c r="G135" s="96" t="s">
        <v>27557</v>
      </c>
      <c r="H135" s="96" t="s">
        <v>27539</v>
      </c>
    </row>
    <row r="136" spans="1:8" ht="28.8" x14ac:dyDescent="0.3">
      <c r="A136" s="96">
        <v>9</v>
      </c>
      <c r="B136" s="96" t="s">
        <v>27394</v>
      </c>
      <c r="C136" s="96" t="s">
        <v>27558</v>
      </c>
      <c r="D136" s="96" t="s">
        <v>1076</v>
      </c>
      <c r="E136" s="96"/>
      <c r="F136" s="96" t="s">
        <v>27396</v>
      </c>
      <c r="G136" s="96" t="s">
        <v>27559</v>
      </c>
      <c r="H136" s="96" t="s">
        <v>27398</v>
      </c>
    </row>
    <row r="137" spans="1:8" ht="28.8" x14ac:dyDescent="0.3">
      <c r="A137" s="96">
        <v>9</v>
      </c>
      <c r="B137" s="96" t="s">
        <v>27394</v>
      </c>
      <c r="C137" s="96" t="s">
        <v>27560</v>
      </c>
      <c r="D137" s="96" t="s">
        <v>1076</v>
      </c>
      <c r="E137" s="96"/>
      <c r="F137" s="96" t="s">
        <v>27396</v>
      </c>
      <c r="G137" s="96" t="s">
        <v>27561</v>
      </c>
      <c r="H137" s="96" t="s">
        <v>27398</v>
      </c>
    </row>
    <row r="138" spans="1:8" ht="28.8" x14ac:dyDescent="0.3">
      <c r="A138" s="96">
        <v>9</v>
      </c>
      <c r="B138" s="96" t="s">
        <v>27394</v>
      </c>
      <c r="C138" s="96" t="s">
        <v>27562</v>
      </c>
      <c r="D138" s="96" t="s">
        <v>1076</v>
      </c>
      <c r="E138" s="96"/>
      <c r="F138" s="96" t="s">
        <v>27396</v>
      </c>
      <c r="G138" s="96" t="s">
        <v>27563</v>
      </c>
      <c r="H138" s="96" t="s">
        <v>27542</v>
      </c>
    </row>
    <row r="139" spans="1:8" ht="43.2" x14ac:dyDescent="0.3">
      <c r="A139" s="96">
        <v>9</v>
      </c>
      <c r="B139" s="96" t="s">
        <v>27394</v>
      </c>
      <c r="C139" s="96" t="s">
        <v>27564</v>
      </c>
      <c r="D139" s="96" t="s">
        <v>1076</v>
      </c>
      <c r="E139" s="96"/>
      <c r="F139" s="96" t="s">
        <v>27396</v>
      </c>
      <c r="G139" s="96" t="s">
        <v>27565</v>
      </c>
      <c r="H139" s="96" t="s">
        <v>27398</v>
      </c>
    </row>
    <row r="140" spans="1:8" ht="28.8" x14ac:dyDescent="0.3">
      <c r="A140" s="96">
        <v>9</v>
      </c>
      <c r="B140" s="96" t="s">
        <v>27394</v>
      </c>
      <c r="C140" s="96" t="s">
        <v>27566</v>
      </c>
      <c r="D140" s="96" t="s">
        <v>1076</v>
      </c>
      <c r="E140" s="96"/>
      <c r="F140" s="96" t="s">
        <v>27396</v>
      </c>
      <c r="G140" s="96" t="s">
        <v>27567</v>
      </c>
      <c r="H140" s="96" t="s">
        <v>27398</v>
      </c>
    </row>
    <row r="141" spans="1:8" ht="28.8" x14ac:dyDescent="0.3">
      <c r="A141" s="96">
        <v>9</v>
      </c>
      <c r="B141" s="96" t="s">
        <v>27394</v>
      </c>
      <c r="C141" s="96" t="s">
        <v>27568</v>
      </c>
      <c r="D141" s="96" t="s">
        <v>1076</v>
      </c>
      <c r="E141" s="96"/>
      <c r="F141" s="96" t="s">
        <v>27396</v>
      </c>
      <c r="G141" s="96" t="s">
        <v>27569</v>
      </c>
      <c r="H141" s="96" t="s">
        <v>27547</v>
      </c>
    </row>
    <row r="142" spans="1:8" ht="43.2" x14ac:dyDescent="0.3">
      <c r="A142" s="96">
        <v>9</v>
      </c>
      <c r="B142" s="96" t="s">
        <v>27409</v>
      </c>
      <c r="C142" s="96" t="s">
        <v>27570</v>
      </c>
      <c r="D142" s="96" t="s">
        <v>1059</v>
      </c>
      <c r="E142" s="96"/>
      <c r="F142" s="96" t="s">
        <v>27396</v>
      </c>
      <c r="G142" s="96" t="s">
        <v>27571</v>
      </c>
      <c r="H142" s="96" t="s">
        <v>27412</v>
      </c>
    </row>
    <row r="143" spans="1:8" x14ac:dyDescent="0.3">
      <c r="A143" s="96">
        <v>9</v>
      </c>
      <c r="B143" s="96" t="s">
        <v>27409</v>
      </c>
      <c r="C143" s="96" t="s">
        <v>27525</v>
      </c>
      <c r="D143" s="96" t="s">
        <v>1059</v>
      </c>
      <c r="E143" s="96"/>
      <c r="F143" s="96" t="s">
        <v>27396</v>
      </c>
      <c r="G143" s="96" t="s">
        <v>27526</v>
      </c>
      <c r="H143" s="96" t="s">
        <v>27412</v>
      </c>
    </row>
    <row r="144" spans="1:8" ht="57.6" x14ac:dyDescent="0.3">
      <c r="A144" s="96">
        <v>9</v>
      </c>
      <c r="B144" s="96" t="s">
        <v>27409</v>
      </c>
      <c r="C144" s="96" t="s">
        <v>27578</v>
      </c>
      <c r="D144" s="96" t="s">
        <v>1059</v>
      </c>
      <c r="E144" s="96"/>
      <c r="F144" s="96" t="s">
        <v>27396</v>
      </c>
      <c r="G144" s="96" t="s">
        <v>27579</v>
      </c>
      <c r="H144" s="96" t="s">
        <v>27547</v>
      </c>
    </row>
    <row r="145" spans="1:8" x14ac:dyDescent="0.3">
      <c r="A145" s="96">
        <v>9</v>
      </c>
      <c r="B145" s="96" t="s">
        <v>27409</v>
      </c>
      <c r="C145" s="96" t="s">
        <v>725</v>
      </c>
      <c r="D145" s="96" t="s">
        <v>1059</v>
      </c>
      <c r="E145" s="96"/>
      <c r="F145" s="96" t="s">
        <v>27396</v>
      </c>
      <c r="G145" s="96" t="s">
        <v>27580</v>
      </c>
      <c r="H145" s="96" t="s">
        <v>27412</v>
      </c>
    </row>
    <row r="146" spans="1:8" ht="28.8" x14ac:dyDescent="0.3">
      <c r="A146" s="96">
        <v>9</v>
      </c>
      <c r="B146" s="96" t="s">
        <v>27409</v>
      </c>
      <c r="C146" s="96" t="s">
        <v>27585</v>
      </c>
      <c r="D146" s="96" t="s">
        <v>1059</v>
      </c>
      <c r="E146" s="96"/>
      <c r="F146" s="96" t="s">
        <v>27396</v>
      </c>
      <c r="G146" s="96" t="s">
        <v>27586</v>
      </c>
      <c r="H146" s="96" t="s">
        <v>27412</v>
      </c>
    </row>
    <row r="147" spans="1:8" ht="43.2" x14ac:dyDescent="0.3">
      <c r="A147" s="96">
        <v>9</v>
      </c>
      <c r="B147" s="96" t="s">
        <v>27409</v>
      </c>
      <c r="C147" s="96" t="s">
        <v>27587</v>
      </c>
      <c r="D147" s="96" t="s">
        <v>1059</v>
      </c>
      <c r="E147" s="96"/>
      <c r="F147" s="96" t="s">
        <v>27396</v>
      </c>
      <c r="G147" s="96" t="s">
        <v>27588</v>
      </c>
      <c r="H147" s="96" t="s">
        <v>27412</v>
      </c>
    </row>
    <row r="148" spans="1:8" ht="28.8" x14ac:dyDescent="0.3">
      <c r="A148" s="96">
        <v>9</v>
      </c>
      <c r="B148" s="96" t="s">
        <v>27409</v>
      </c>
      <c r="C148" s="96" t="s">
        <v>27589</v>
      </c>
      <c r="D148" s="96" t="s">
        <v>1059</v>
      </c>
      <c r="E148" s="96"/>
      <c r="F148" s="96" t="s">
        <v>27396</v>
      </c>
      <c r="G148" s="96" t="s">
        <v>27590</v>
      </c>
      <c r="H148" s="96" t="s">
        <v>27412</v>
      </c>
    </row>
    <row r="149" spans="1:8" ht="43.2" x14ac:dyDescent="0.3">
      <c r="A149" s="96">
        <v>9</v>
      </c>
      <c r="B149" s="96" t="s">
        <v>27409</v>
      </c>
      <c r="C149" s="96" t="s">
        <v>27595</v>
      </c>
      <c r="D149" s="96" t="s">
        <v>1059</v>
      </c>
      <c r="E149" s="96"/>
      <c r="F149" s="96" t="s">
        <v>27396</v>
      </c>
      <c r="G149" s="96" t="s">
        <v>27596</v>
      </c>
      <c r="H149" s="96" t="s">
        <v>27412</v>
      </c>
    </row>
    <row r="150" spans="1:8" ht="43.2" x14ac:dyDescent="0.3">
      <c r="A150" s="96">
        <v>9</v>
      </c>
      <c r="B150" s="96" t="s">
        <v>27409</v>
      </c>
      <c r="C150" s="96" t="s">
        <v>27601</v>
      </c>
      <c r="D150" s="96" t="s">
        <v>1059</v>
      </c>
      <c r="E150" s="96"/>
      <c r="F150" s="96" t="s">
        <v>27396</v>
      </c>
      <c r="G150" s="96" t="s">
        <v>27602</v>
      </c>
      <c r="H150" s="96" t="s">
        <v>27412</v>
      </c>
    </row>
    <row r="151" spans="1:8" ht="28.8" x14ac:dyDescent="0.3">
      <c r="A151" s="96">
        <v>9</v>
      </c>
      <c r="B151" s="96" t="s">
        <v>27409</v>
      </c>
      <c r="C151" s="96" t="s">
        <v>27572</v>
      </c>
      <c r="D151" s="96" t="s">
        <v>1076</v>
      </c>
      <c r="E151" s="96"/>
      <c r="F151" s="96" t="s">
        <v>27396</v>
      </c>
      <c r="G151" s="96" t="s">
        <v>27573</v>
      </c>
      <c r="H151" s="96" t="s">
        <v>27547</v>
      </c>
    </row>
    <row r="152" spans="1:8" ht="43.2" x14ac:dyDescent="0.3">
      <c r="A152" s="96">
        <v>9</v>
      </c>
      <c r="B152" s="96" t="s">
        <v>27409</v>
      </c>
      <c r="C152" s="96" t="s">
        <v>27574</v>
      </c>
      <c r="D152" s="96" t="s">
        <v>1076</v>
      </c>
      <c r="E152" s="96"/>
      <c r="F152" s="96" t="s">
        <v>27396</v>
      </c>
      <c r="G152" s="96" t="s">
        <v>27575</v>
      </c>
      <c r="H152" s="96" t="s">
        <v>27547</v>
      </c>
    </row>
    <row r="153" spans="1:8" ht="43.2" x14ac:dyDescent="0.3">
      <c r="A153" s="96">
        <v>9</v>
      </c>
      <c r="B153" s="96" t="s">
        <v>27409</v>
      </c>
      <c r="C153" s="96" t="s">
        <v>27576</v>
      </c>
      <c r="D153" s="96" t="s">
        <v>1076</v>
      </c>
      <c r="E153" s="96"/>
      <c r="F153" s="96" t="s">
        <v>27396</v>
      </c>
      <c r="G153" s="96" t="s">
        <v>27577</v>
      </c>
      <c r="H153" s="96" t="s">
        <v>27547</v>
      </c>
    </row>
    <row r="154" spans="1:8" ht="43.2" x14ac:dyDescent="0.3">
      <c r="A154" s="96">
        <v>9</v>
      </c>
      <c r="B154" s="96" t="s">
        <v>27409</v>
      </c>
      <c r="C154" s="96" t="s">
        <v>27581</v>
      </c>
      <c r="D154" s="96" t="s">
        <v>1076</v>
      </c>
      <c r="E154" s="97">
        <v>42312</v>
      </c>
      <c r="F154" s="96" t="s">
        <v>27430</v>
      </c>
      <c r="G154" s="96" t="s">
        <v>27582</v>
      </c>
      <c r="H154" s="96" t="s">
        <v>27412</v>
      </c>
    </row>
    <row r="155" spans="1:8" ht="28.8" x14ac:dyDescent="0.3">
      <c r="A155" s="96">
        <v>9</v>
      </c>
      <c r="B155" s="96" t="s">
        <v>27409</v>
      </c>
      <c r="C155" s="96" t="s">
        <v>27583</v>
      </c>
      <c r="D155" s="96" t="s">
        <v>1076</v>
      </c>
      <c r="E155" s="96"/>
      <c r="F155" s="96" t="s">
        <v>27396</v>
      </c>
      <c r="G155" s="96" t="s">
        <v>27584</v>
      </c>
      <c r="H155" s="96" t="s">
        <v>27412</v>
      </c>
    </row>
    <row r="156" spans="1:8" ht="43.2" x14ac:dyDescent="0.3">
      <c r="A156" s="96">
        <v>9</v>
      </c>
      <c r="B156" s="96" t="s">
        <v>27409</v>
      </c>
      <c r="C156" s="96" t="s">
        <v>27591</v>
      </c>
      <c r="D156" s="96" t="s">
        <v>1076</v>
      </c>
      <c r="E156" s="96"/>
      <c r="F156" s="96" t="s">
        <v>27396</v>
      </c>
      <c r="G156" s="96" t="s">
        <v>27592</v>
      </c>
      <c r="H156" s="96" t="s">
        <v>27547</v>
      </c>
    </row>
    <row r="157" spans="1:8" ht="86.4" x14ac:dyDescent="0.3">
      <c r="A157" s="96">
        <v>9</v>
      </c>
      <c r="B157" s="96" t="s">
        <v>27409</v>
      </c>
      <c r="C157" s="96" t="s">
        <v>27593</v>
      </c>
      <c r="D157" s="96" t="s">
        <v>1076</v>
      </c>
      <c r="E157" s="96"/>
      <c r="F157" s="96" t="s">
        <v>27396</v>
      </c>
      <c r="G157" s="96" t="s">
        <v>27594</v>
      </c>
      <c r="H157" s="96" t="s">
        <v>27412</v>
      </c>
    </row>
    <row r="158" spans="1:8" x14ac:dyDescent="0.3">
      <c r="A158" s="96">
        <v>9</v>
      </c>
      <c r="B158" s="96" t="s">
        <v>27409</v>
      </c>
      <c r="C158" s="96" t="s">
        <v>27597</v>
      </c>
      <c r="D158" s="96" t="s">
        <v>1076</v>
      </c>
      <c r="E158" s="96"/>
      <c r="F158" s="96" t="s">
        <v>27396</v>
      </c>
      <c r="G158" s="96" t="s">
        <v>27598</v>
      </c>
      <c r="H158" s="96" t="s">
        <v>27412</v>
      </c>
    </row>
    <row r="159" spans="1:8" ht="43.2" x14ac:dyDescent="0.3">
      <c r="A159" s="96">
        <v>9</v>
      </c>
      <c r="B159" s="96" t="s">
        <v>27409</v>
      </c>
      <c r="C159" s="96" t="s">
        <v>27599</v>
      </c>
      <c r="D159" s="96" t="s">
        <v>1224</v>
      </c>
      <c r="E159" s="96"/>
      <c r="F159" s="96" t="s">
        <v>27396</v>
      </c>
      <c r="G159" s="96" t="s">
        <v>27600</v>
      </c>
      <c r="H159" s="96" t="s">
        <v>27547</v>
      </c>
    </row>
    <row r="160" spans="1:8" x14ac:dyDescent="0.3">
      <c r="A160" s="96">
        <v>9</v>
      </c>
      <c r="B160" s="96" t="s">
        <v>27427</v>
      </c>
      <c r="C160" s="96" t="s">
        <v>27604</v>
      </c>
      <c r="D160" s="96" t="s">
        <v>1059</v>
      </c>
      <c r="E160" s="96"/>
      <c r="F160" s="96" t="s">
        <v>27396</v>
      </c>
      <c r="G160" s="96" t="s">
        <v>27605</v>
      </c>
      <c r="H160" s="96" t="s">
        <v>27412</v>
      </c>
    </row>
    <row r="161" spans="1:8" ht="28.8" x14ac:dyDescent="0.3">
      <c r="A161" s="96">
        <v>9</v>
      </c>
      <c r="B161" s="96" t="s">
        <v>27427</v>
      </c>
      <c r="C161" s="96" t="s">
        <v>27607</v>
      </c>
      <c r="D161" s="96" t="s">
        <v>1059</v>
      </c>
      <c r="E161" s="96"/>
      <c r="F161" s="96" t="s">
        <v>27396</v>
      </c>
      <c r="G161" s="96" t="s">
        <v>27608</v>
      </c>
      <c r="H161" s="96" t="s">
        <v>27412</v>
      </c>
    </row>
    <row r="162" spans="1:8" x14ac:dyDescent="0.3">
      <c r="A162" s="96">
        <v>9</v>
      </c>
      <c r="B162" s="96" t="s">
        <v>27427</v>
      </c>
      <c r="C162" s="96" t="s">
        <v>27603</v>
      </c>
      <c r="D162" s="96" t="s">
        <v>1076</v>
      </c>
      <c r="E162" s="96"/>
      <c r="F162" s="96" t="s">
        <v>27396</v>
      </c>
      <c r="G162" s="96" t="s">
        <v>76</v>
      </c>
      <c r="H162" s="96" t="s">
        <v>27412</v>
      </c>
    </row>
    <row r="163" spans="1:8" ht="28.8" x14ac:dyDescent="0.3">
      <c r="A163" s="96">
        <v>9</v>
      </c>
      <c r="B163" s="96" t="s">
        <v>27427</v>
      </c>
      <c r="C163" s="96" t="s">
        <v>27533</v>
      </c>
      <c r="D163" s="96" t="s">
        <v>1076</v>
      </c>
      <c r="E163" s="96"/>
      <c r="F163" s="96" t="s">
        <v>27396</v>
      </c>
      <c r="G163" s="96" t="s">
        <v>27534</v>
      </c>
      <c r="H163" s="96" t="s">
        <v>27412</v>
      </c>
    </row>
    <row r="164" spans="1:8" ht="28.8" x14ac:dyDescent="0.3">
      <c r="A164" s="96">
        <v>9</v>
      </c>
      <c r="B164" s="96" t="s">
        <v>27427</v>
      </c>
      <c r="C164" s="96" t="s">
        <v>27540</v>
      </c>
      <c r="D164" s="96" t="s">
        <v>1076</v>
      </c>
      <c r="E164" s="96"/>
      <c r="F164" s="96" t="s">
        <v>27396</v>
      </c>
      <c r="G164" s="96" t="s">
        <v>27541</v>
      </c>
      <c r="H164" s="96" t="s">
        <v>27547</v>
      </c>
    </row>
    <row r="165" spans="1:8" x14ac:dyDescent="0.3">
      <c r="A165" s="96">
        <v>9</v>
      </c>
      <c r="B165" s="96" t="s">
        <v>27427</v>
      </c>
      <c r="C165" s="96" t="s">
        <v>115</v>
      </c>
      <c r="D165" s="96" t="s">
        <v>1076</v>
      </c>
      <c r="E165" s="96"/>
      <c r="F165" s="96" t="s">
        <v>27396</v>
      </c>
      <c r="G165" s="96" t="s">
        <v>27606</v>
      </c>
      <c r="H165" s="96" t="s">
        <v>27412</v>
      </c>
    </row>
    <row r="166" spans="1:8" ht="28.8" x14ac:dyDescent="0.3">
      <c r="A166" s="96">
        <v>9</v>
      </c>
      <c r="B166" s="96" t="s">
        <v>27427</v>
      </c>
      <c r="C166" s="96" t="s">
        <v>27560</v>
      </c>
      <c r="D166" s="96" t="s">
        <v>1076</v>
      </c>
      <c r="E166" s="96"/>
      <c r="F166" s="96" t="s">
        <v>27396</v>
      </c>
      <c r="G166" s="96" t="s">
        <v>27561</v>
      </c>
      <c r="H166" s="96" t="s">
        <v>27412</v>
      </c>
    </row>
    <row r="167" spans="1:8" ht="28.8" x14ac:dyDescent="0.3">
      <c r="A167" s="96">
        <v>9</v>
      </c>
      <c r="B167" s="96" t="s">
        <v>27427</v>
      </c>
      <c r="C167" s="96" t="s">
        <v>27562</v>
      </c>
      <c r="D167" s="96" t="s">
        <v>1076</v>
      </c>
      <c r="E167" s="96"/>
      <c r="F167" s="96" t="s">
        <v>27396</v>
      </c>
      <c r="G167" s="96" t="s">
        <v>27563</v>
      </c>
      <c r="H167" s="96" t="s">
        <v>27547</v>
      </c>
    </row>
    <row r="168" spans="1:8" ht="28.8" x14ac:dyDescent="0.3">
      <c r="A168" s="96">
        <v>9</v>
      </c>
      <c r="B168" s="96" t="s">
        <v>27431</v>
      </c>
      <c r="C168" s="96" t="s">
        <v>27533</v>
      </c>
      <c r="D168" s="96" t="s">
        <v>1076</v>
      </c>
      <c r="E168" s="96"/>
      <c r="F168" s="96" t="s">
        <v>27396</v>
      </c>
      <c r="G168" s="96" t="s">
        <v>27534</v>
      </c>
      <c r="H168" s="96" t="s">
        <v>27412</v>
      </c>
    </row>
    <row r="169" spans="1:8" ht="28.8" x14ac:dyDescent="0.3">
      <c r="A169" s="96">
        <v>9</v>
      </c>
      <c r="B169" s="96" t="s">
        <v>27431</v>
      </c>
      <c r="C169" s="96" t="s">
        <v>27540</v>
      </c>
      <c r="D169" s="96" t="s">
        <v>1076</v>
      </c>
      <c r="E169" s="96"/>
      <c r="F169" s="96" t="s">
        <v>27396</v>
      </c>
      <c r="G169" s="96" t="s">
        <v>27541</v>
      </c>
      <c r="H169" s="96" t="s">
        <v>27412</v>
      </c>
    </row>
    <row r="170" spans="1:8" x14ac:dyDescent="0.3">
      <c r="A170" s="96">
        <v>9</v>
      </c>
      <c r="B170" s="96" t="s">
        <v>27431</v>
      </c>
      <c r="C170" s="96" t="s">
        <v>27609</v>
      </c>
      <c r="D170" s="96" t="s">
        <v>1076</v>
      </c>
      <c r="E170" s="96"/>
      <c r="F170" s="96" t="s">
        <v>27396</v>
      </c>
      <c r="G170" s="96" t="s">
        <v>27610</v>
      </c>
      <c r="H170" s="96" t="s">
        <v>27412</v>
      </c>
    </row>
    <row r="171" spans="1:8" ht="28.8" x14ac:dyDescent="0.3">
      <c r="A171" s="96">
        <v>9</v>
      </c>
      <c r="B171" s="96" t="s">
        <v>27431</v>
      </c>
      <c r="C171" s="96" t="s">
        <v>27562</v>
      </c>
      <c r="D171" s="96" t="s">
        <v>1076</v>
      </c>
      <c r="E171" s="96"/>
      <c r="F171" s="96" t="s">
        <v>27396</v>
      </c>
      <c r="G171" s="96" t="s">
        <v>27563</v>
      </c>
      <c r="H171" s="96" t="s">
        <v>27412</v>
      </c>
    </row>
    <row r="172" spans="1:8" x14ac:dyDescent="0.3">
      <c r="A172" s="96">
        <v>9</v>
      </c>
      <c r="B172" s="96" t="s">
        <v>27713</v>
      </c>
      <c r="C172" s="96" t="s">
        <v>27525</v>
      </c>
      <c r="D172" s="96" t="s">
        <v>1059</v>
      </c>
      <c r="E172" s="96"/>
      <c r="F172" s="96" t="s">
        <v>27396</v>
      </c>
      <c r="G172" s="96" t="s">
        <v>27526</v>
      </c>
      <c r="H172" s="96"/>
    </row>
    <row r="173" spans="1:8" x14ac:dyDescent="0.3">
      <c r="A173" s="96">
        <v>9</v>
      </c>
      <c r="B173" s="96" t="s">
        <v>27713</v>
      </c>
      <c r="C173" s="96" t="s">
        <v>725</v>
      </c>
      <c r="D173" s="96" t="s">
        <v>1059</v>
      </c>
      <c r="E173" s="96"/>
      <c r="F173" s="96" t="s">
        <v>27396</v>
      </c>
      <c r="G173" s="96" t="s">
        <v>27580</v>
      </c>
      <c r="H173" s="96"/>
    </row>
    <row r="174" spans="1:8" ht="57.6" x14ac:dyDescent="0.3">
      <c r="A174" s="96">
        <v>10</v>
      </c>
      <c r="B174" s="96" t="s">
        <v>27409</v>
      </c>
      <c r="C174" s="96" t="s">
        <v>27613</v>
      </c>
      <c r="D174" s="96" t="s">
        <v>1141</v>
      </c>
      <c r="E174" s="96"/>
      <c r="F174" s="96" t="s">
        <v>27396</v>
      </c>
      <c r="G174" s="96" t="s">
        <v>27614</v>
      </c>
      <c r="H174" s="96" t="s">
        <v>27412</v>
      </c>
    </row>
    <row r="175" spans="1:8" ht="43.2" x14ac:dyDescent="0.3">
      <c r="A175" s="96">
        <v>10</v>
      </c>
      <c r="B175" s="96" t="s">
        <v>27409</v>
      </c>
      <c r="C175" s="96" t="s">
        <v>27615</v>
      </c>
      <c r="D175" s="96" t="s">
        <v>1141</v>
      </c>
      <c r="E175" s="96"/>
      <c r="F175" s="96" t="s">
        <v>27396</v>
      </c>
      <c r="G175" s="96" t="s">
        <v>27616</v>
      </c>
      <c r="H175" s="96" t="s">
        <v>27412</v>
      </c>
    </row>
    <row r="176" spans="1:8" ht="43.2" x14ac:dyDescent="0.3">
      <c r="A176" s="96">
        <v>10</v>
      </c>
      <c r="B176" s="96" t="s">
        <v>27409</v>
      </c>
      <c r="C176" s="96" t="s">
        <v>27617</v>
      </c>
      <c r="D176" s="96" t="s">
        <v>1141</v>
      </c>
      <c r="E176" s="96"/>
      <c r="F176" s="96" t="s">
        <v>27396</v>
      </c>
      <c r="G176" s="96" t="s">
        <v>27618</v>
      </c>
      <c r="H176" s="96" t="s">
        <v>27412</v>
      </c>
    </row>
    <row r="177" spans="1:8" ht="28.8" x14ac:dyDescent="0.3">
      <c r="A177" s="96">
        <v>10</v>
      </c>
      <c r="B177" s="96" t="s">
        <v>27409</v>
      </c>
      <c r="C177" s="96" t="s">
        <v>27611</v>
      </c>
      <c r="D177" s="96" t="s">
        <v>1256</v>
      </c>
      <c r="E177" s="96"/>
      <c r="F177" s="96" t="s">
        <v>27396</v>
      </c>
      <c r="G177" s="96" t="s">
        <v>27612</v>
      </c>
      <c r="H177" s="96" t="s">
        <v>27412</v>
      </c>
    </row>
    <row r="178" spans="1:8" x14ac:dyDescent="0.3">
      <c r="A178" s="96">
        <v>10</v>
      </c>
      <c r="B178" s="96" t="s">
        <v>27427</v>
      </c>
      <c r="C178" s="96" t="s">
        <v>27619</v>
      </c>
      <c r="D178" s="96" t="s">
        <v>1049</v>
      </c>
      <c r="E178" s="96"/>
      <c r="F178" s="96" t="s">
        <v>27396</v>
      </c>
      <c r="G178" s="96" t="s">
        <v>40</v>
      </c>
      <c r="H178" s="96" t="s">
        <v>27412</v>
      </c>
    </row>
    <row r="179" spans="1:8" x14ac:dyDescent="0.3">
      <c r="A179" s="96">
        <v>10</v>
      </c>
      <c r="B179" s="96" t="s">
        <v>27427</v>
      </c>
      <c r="C179" s="96" t="s">
        <v>22851</v>
      </c>
      <c r="D179" s="96" t="s">
        <v>1141</v>
      </c>
      <c r="E179" s="96"/>
      <c r="F179" s="96" t="s">
        <v>27396</v>
      </c>
      <c r="G179" s="96" t="s">
        <v>906</v>
      </c>
      <c r="H179" s="96" t="s">
        <v>27412</v>
      </c>
    </row>
    <row r="180" spans="1:8" x14ac:dyDescent="0.3">
      <c r="A180" s="96">
        <v>10</v>
      </c>
      <c r="B180" s="96" t="s">
        <v>27427</v>
      </c>
      <c r="C180" s="96" t="s">
        <v>27620</v>
      </c>
      <c r="D180" s="96" t="s">
        <v>1256</v>
      </c>
      <c r="E180" s="96"/>
      <c r="F180" s="96" t="s">
        <v>27396</v>
      </c>
      <c r="G180" s="96" t="s">
        <v>27621</v>
      </c>
      <c r="H180" s="96" t="s">
        <v>27412</v>
      </c>
    </row>
    <row r="181" spans="1:8" x14ac:dyDescent="0.3">
      <c r="A181" s="96">
        <v>10</v>
      </c>
      <c r="B181" s="96" t="s">
        <v>27427</v>
      </c>
      <c r="C181" s="96" t="s">
        <v>27622</v>
      </c>
      <c r="D181" s="96" t="s">
        <v>1256</v>
      </c>
      <c r="E181" s="96"/>
      <c r="F181" s="96" t="s">
        <v>27396</v>
      </c>
      <c r="G181" s="96" t="s">
        <v>27623</v>
      </c>
      <c r="H181" s="96" t="s">
        <v>27412</v>
      </c>
    </row>
    <row r="182" spans="1:8" ht="28.8" x14ac:dyDescent="0.3">
      <c r="A182" s="96">
        <v>10</v>
      </c>
      <c r="B182" s="96" t="s">
        <v>27431</v>
      </c>
      <c r="C182" s="96" t="s">
        <v>27624</v>
      </c>
      <c r="D182" s="96" t="s">
        <v>1141</v>
      </c>
      <c r="E182" s="96"/>
      <c r="F182" s="96" t="s">
        <v>27396</v>
      </c>
      <c r="G182" s="96" t="s">
        <v>27625</v>
      </c>
      <c r="H182" s="96" t="s">
        <v>27412</v>
      </c>
    </row>
  </sheetData>
  <sortState ref="A5:N181">
    <sortCondition ref="A5:A181"/>
    <sortCondition ref="B5:B181"/>
    <sortCondition ref="D5:D181"/>
    <sortCondition ref="C5:C181"/>
  </sortState>
  <hyperlinks>
    <hyperlink ref="A3"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9"/>
  <sheetViews>
    <sheetView topLeftCell="A4" workbookViewId="0">
      <selection activeCell="A67" sqref="A67"/>
    </sheetView>
  </sheetViews>
  <sheetFormatPr defaultColWidth="9.109375" defaultRowHeight="14.4" x14ac:dyDescent="0.3"/>
  <cols>
    <col min="1" max="16384" width="9.109375" style="103"/>
  </cols>
  <sheetData>
    <row r="1" spans="1:3" x14ac:dyDescent="0.3">
      <c r="A1" s="104" t="s">
        <v>27811</v>
      </c>
    </row>
    <row r="2" spans="1:3" x14ac:dyDescent="0.3">
      <c r="A2" s="105" t="s">
        <v>27812</v>
      </c>
    </row>
    <row r="3" spans="1:3" x14ac:dyDescent="0.3">
      <c r="B3" s="105"/>
    </row>
    <row r="4" spans="1:3" x14ac:dyDescent="0.3">
      <c r="A4" s="103" t="s">
        <v>22604</v>
      </c>
      <c r="B4" s="106" t="s">
        <v>1025</v>
      </c>
      <c r="C4" s="52" t="s">
        <v>22591</v>
      </c>
    </row>
    <row r="5" spans="1:3" x14ac:dyDescent="0.3">
      <c r="A5" s="103" t="s">
        <v>27628</v>
      </c>
      <c r="B5" s="107" t="s">
        <v>1111</v>
      </c>
      <c r="C5" s="52">
        <v>1</v>
      </c>
    </row>
    <row r="6" spans="1:3" x14ac:dyDescent="0.3">
      <c r="B6" s="107" t="s">
        <v>1190</v>
      </c>
      <c r="C6" s="52">
        <v>1</v>
      </c>
    </row>
    <row r="7" spans="1:3" x14ac:dyDescent="0.3">
      <c r="B7" s="107" t="s">
        <v>1196</v>
      </c>
      <c r="C7" s="52">
        <v>1</v>
      </c>
    </row>
    <row r="8" spans="1:3" x14ac:dyDescent="0.3">
      <c r="B8" s="107" t="s">
        <v>1226</v>
      </c>
      <c r="C8" s="52">
        <v>1</v>
      </c>
    </row>
    <row r="9" spans="1:3" x14ac:dyDescent="0.3">
      <c r="B9" s="107" t="s">
        <v>1265</v>
      </c>
      <c r="C9" s="52">
        <v>1</v>
      </c>
    </row>
    <row r="10" spans="1:3" x14ac:dyDescent="0.3">
      <c r="B10" s="107" t="s">
        <v>1287</v>
      </c>
      <c r="C10" s="52">
        <v>1</v>
      </c>
    </row>
    <row r="11" spans="1:3" x14ac:dyDescent="0.3">
      <c r="B11" s="107"/>
      <c r="C11" s="52"/>
    </row>
    <row r="12" spans="1:3" x14ac:dyDescent="0.3">
      <c r="A12" s="103" t="s">
        <v>27631</v>
      </c>
      <c r="B12" s="107" t="s">
        <v>1228</v>
      </c>
      <c r="C12" s="52">
        <v>1</v>
      </c>
    </row>
    <row r="13" spans="1:3" x14ac:dyDescent="0.3">
      <c r="B13" s="107" t="s">
        <v>1234</v>
      </c>
      <c r="C13" s="52">
        <v>1</v>
      </c>
    </row>
    <row r="14" spans="1:3" x14ac:dyDescent="0.3">
      <c r="B14" s="107" t="s">
        <v>22592</v>
      </c>
      <c r="C14" s="52">
        <v>0.5</v>
      </c>
    </row>
    <row r="15" spans="1:3" x14ac:dyDescent="0.3">
      <c r="B15" s="107" t="s">
        <v>22593</v>
      </c>
      <c r="C15" s="52">
        <v>0.5</v>
      </c>
    </row>
    <row r="16" spans="1:3" x14ac:dyDescent="0.3">
      <c r="B16" s="107"/>
      <c r="C16" s="52"/>
    </row>
    <row r="17" spans="1:3" x14ac:dyDescent="0.3">
      <c r="A17" s="103" t="s">
        <v>27634</v>
      </c>
      <c r="B17" s="107" t="s">
        <v>1114</v>
      </c>
      <c r="C17" s="52">
        <v>1</v>
      </c>
    </row>
    <row r="18" spans="1:3" x14ac:dyDescent="0.3">
      <c r="B18" s="107" t="s">
        <v>1116</v>
      </c>
      <c r="C18" s="52">
        <v>1</v>
      </c>
    </row>
    <row r="19" spans="1:3" x14ac:dyDescent="0.3">
      <c r="B19" s="107" t="s">
        <v>1192</v>
      </c>
      <c r="C19" s="52">
        <v>1</v>
      </c>
    </row>
    <row r="20" spans="1:3" x14ac:dyDescent="0.3">
      <c r="B20" s="107" t="s">
        <v>1262</v>
      </c>
      <c r="C20" s="52">
        <v>1</v>
      </c>
    </row>
    <row r="21" spans="1:3" x14ac:dyDescent="0.3">
      <c r="B21" s="107" t="s">
        <v>1290</v>
      </c>
      <c r="C21" s="52">
        <v>1</v>
      </c>
    </row>
    <row r="22" spans="1:3" x14ac:dyDescent="0.3">
      <c r="B22" s="107" t="s">
        <v>1311</v>
      </c>
      <c r="C22" s="52">
        <v>1</v>
      </c>
    </row>
    <row r="23" spans="1:3" x14ac:dyDescent="0.3">
      <c r="B23" s="107"/>
      <c r="C23" s="52"/>
    </row>
    <row r="24" spans="1:3" x14ac:dyDescent="0.3">
      <c r="A24" s="103" t="s">
        <v>27635</v>
      </c>
      <c r="B24" s="107" t="s">
        <v>1031</v>
      </c>
      <c r="C24" s="52">
        <v>1</v>
      </c>
    </row>
    <row r="25" spans="1:3" x14ac:dyDescent="0.3">
      <c r="B25" s="107" t="s">
        <v>22594</v>
      </c>
      <c r="C25" s="52">
        <v>1</v>
      </c>
    </row>
    <row r="26" spans="1:3" x14ac:dyDescent="0.3">
      <c r="B26" s="107" t="s">
        <v>1118</v>
      </c>
      <c r="C26" s="52">
        <v>1</v>
      </c>
    </row>
    <row r="27" spans="1:3" x14ac:dyDescent="0.3">
      <c r="B27" s="107" t="s">
        <v>1178</v>
      </c>
      <c r="C27" s="52">
        <v>1</v>
      </c>
    </row>
    <row r="28" spans="1:3" x14ac:dyDescent="0.3">
      <c r="B28" s="107" t="s">
        <v>1208</v>
      </c>
      <c r="C28" s="52">
        <v>1</v>
      </c>
    </row>
    <row r="29" spans="1:3" x14ac:dyDescent="0.3">
      <c r="B29" s="107" t="s">
        <v>1237</v>
      </c>
      <c r="C29" s="52">
        <v>1</v>
      </c>
    </row>
    <row r="30" spans="1:3" x14ac:dyDescent="0.3">
      <c r="B30" s="107" t="s">
        <v>1267</v>
      </c>
      <c r="C30" s="52">
        <v>1</v>
      </c>
    </row>
    <row r="31" spans="1:3" x14ac:dyDescent="0.3">
      <c r="B31" s="107" t="s">
        <v>1275</v>
      </c>
      <c r="C31" s="52">
        <v>1</v>
      </c>
    </row>
    <row r="32" spans="1:3" x14ac:dyDescent="0.3">
      <c r="B32" s="107"/>
      <c r="C32" s="52"/>
    </row>
    <row r="33" spans="1:3" x14ac:dyDescent="0.3">
      <c r="A33" s="103" t="s">
        <v>27637</v>
      </c>
      <c r="B33" s="107" t="s">
        <v>22595</v>
      </c>
      <c r="C33" s="52">
        <v>1</v>
      </c>
    </row>
    <row r="34" spans="1:3" x14ac:dyDescent="0.3">
      <c r="B34" s="107" t="s">
        <v>1146</v>
      </c>
      <c r="C34" s="52">
        <v>1</v>
      </c>
    </row>
    <row r="35" spans="1:3" x14ac:dyDescent="0.3">
      <c r="B35" s="107" t="s">
        <v>1198</v>
      </c>
      <c r="C35" s="52">
        <v>1</v>
      </c>
    </row>
    <row r="36" spans="1:3" x14ac:dyDescent="0.3">
      <c r="B36" s="107" t="s">
        <v>1201</v>
      </c>
      <c r="C36" s="52">
        <v>1</v>
      </c>
    </row>
    <row r="37" spans="1:3" x14ac:dyDescent="0.3">
      <c r="B37" s="107" t="s">
        <v>1250</v>
      </c>
      <c r="C37" s="52">
        <v>1</v>
      </c>
    </row>
    <row r="38" spans="1:3" x14ac:dyDescent="0.3">
      <c r="B38" s="107" t="s">
        <v>1315</v>
      </c>
      <c r="C38" s="52">
        <v>1</v>
      </c>
    </row>
    <row r="39" spans="1:3" x14ac:dyDescent="0.3">
      <c r="B39" s="107"/>
      <c r="C39" s="52"/>
    </row>
    <row r="40" spans="1:3" x14ac:dyDescent="0.3">
      <c r="A40" s="103" t="s">
        <v>27629</v>
      </c>
      <c r="B40" s="107" t="s">
        <v>1066</v>
      </c>
      <c r="C40" s="52">
        <v>1</v>
      </c>
    </row>
    <row r="41" spans="1:3" x14ac:dyDescent="0.3">
      <c r="B41" s="107" t="s">
        <v>1184</v>
      </c>
      <c r="C41" s="52">
        <v>1</v>
      </c>
    </row>
    <row r="42" spans="1:3" x14ac:dyDescent="0.3">
      <c r="B42" s="107" t="s">
        <v>1232</v>
      </c>
      <c r="C42" s="52">
        <v>1</v>
      </c>
    </row>
    <row r="43" spans="1:3" x14ac:dyDescent="0.3">
      <c r="B43" s="107" t="s">
        <v>1254</v>
      </c>
      <c r="C43" s="52">
        <v>1</v>
      </c>
    </row>
    <row r="44" spans="1:3" x14ac:dyDescent="0.3">
      <c r="B44" s="107" t="s">
        <v>1277</v>
      </c>
      <c r="C44" s="52">
        <v>1</v>
      </c>
    </row>
    <row r="45" spans="1:3" x14ac:dyDescent="0.3">
      <c r="B45" s="107"/>
      <c r="C45" s="52"/>
    </row>
    <row r="46" spans="1:3" x14ac:dyDescent="0.3">
      <c r="A46" s="103" t="s">
        <v>27813</v>
      </c>
      <c r="B46" s="107" t="s">
        <v>1162</v>
      </c>
      <c r="C46" s="52">
        <v>1</v>
      </c>
    </row>
    <row r="47" spans="1:3" x14ac:dyDescent="0.3">
      <c r="B47" s="107" t="s">
        <v>1173</v>
      </c>
      <c r="C47" s="52">
        <v>1</v>
      </c>
    </row>
    <row r="48" spans="1:3" x14ac:dyDescent="0.3">
      <c r="B48" s="107" t="s">
        <v>1212</v>
      </c>
      <c r="C48" s="52">
        <v>1</v>
      </c>
    </row>
    <row r="49" spans="1:3" x14ac:dyDescent="0.3">
      <c r="B49" s="107" t="s">
        <v>1221</v>
      </c>
      <c r="C49" s="52">
        <v>1</v>
      </c>
    </row>
    <row r="50" spans="1:3" x14ac:dyDescent="0.3">
      <c r="B50" s="107"/>
      <c r="C50" s="52"/>
    </row>
    <row r="51" spans="1:3" x14ac:dyDescent="0.3">
      <c r="A51" s="103" t="s">
        <v>27633</v>
      </c>
      <c r="B51" s="107" t="s">
        <v>1109</v>
      </c>
      <c r="C51" s="52">
        <v>1</v>
      </c>
    </row>
    <row r="52" spans="1:3" x14ac:dyDescent="0.3">
      <c r="B52" s="107" t="s">
        <v>1216</v>
      </c>
      <c r="C52" s="52">
        <v>1</v>
      </c>
    </row>
    <row r="53" spans="1:3" x14ac:dyDescent="0.3">
      <c r="B53" s="107" t="s">
        <v>1248</v>
      </c>
      <c r="C53" s="52">
        <v>1</v>
      </c>
    </row>
    <row r="54" spans="1:3" x14ac:dyDescent="0.3">
      <c r="B54" s="107" t="s">
        <v>1271</v>
      </c>
      <c r="C54" s="52">
        <v>1</v>
      </c>
    </row>
    <row r="55" spans="1:3" x14ac:dyDescent="0.3">
      <c r="B55" s="107" t="s">
        <v>1285</v>
      </c>
      <c r="C55" s="52">
        <v>1</v>
      </c>
    </row>
    <row r="56" spans="1:3" x14ac:dyDescent="0.3">
      <c r="B56" s="107" t="s">
        <v>1317</v>
      </c>
      <c r="C56" s="52">
        <v>1</v>
      </c>
    </row>
    <row r="57" spans="1:3" x14ac:dyDescent="0.3">
      <c r="B57" s="107"/>
      <c r="C57" s="52"/>
    </row>
    <row r="58" spans="1:3" x14ac:dyDescent="0.3">
      <c r="A58" s="103" t="s">
        <v>22608</v>
      </c>
      <c r="B58" s="52" t="s">
        <v>22596</v>
      </c>
      <c r="C58" s="52">
        <v>0.5</v>
      </c>
    </row>
    <row r="59" spans="1:3" x14ac:dyDescent="0.3">
      <c r="B59" s="52" t="s">
        <v>1059</v>
      </c>
      <c r="C59" s="52">
        <v>1</v>
      </c>
    </row>
    <row r="60" spans="1:3" x14ac:dyDescent="0.3">
      <c r="B60" s="52" t="s">
        <v>1076</v>
      </c>
      <c r="C60" s="52">
        <v>1</v>
      </c>
    </row>
    <row r="61" spans="1:3" x14ac:dyDescent="0.3">
      <c r="B61" s="52" t="s">
        <v>22597</v>
      </c>
      <c r="C61" s="52">
        <v>0.5</v>
      </c>
    </row>
    <row r="62" spans="1:3" x14ac:dyDescent="0.3">
      <c r="B62" s="52" t="s">
        <v>1137</v>
      </c>
      <c r="C62" s="52">
        <v>1</v>
      </c>
    </row>
    <row r="63" spans="1:3" x14ac:dyDescent="0.3">
      <c r="B63" s="52" t="s">
        <v>22598</v>
      </c>
      <c r="C63" s="52">
        <v>0.5</v>
      </c>
    </row>
    <row r="64" spans="1:3" x14ac:dyDescent="0.3">
      <c r="B64" s="52" t="s">
        <v>1224</v>
      </c>
      <c r="C64" s="52">
        <v>1</v>
      </c>
    </row>
    <row r="65" spans="1:3" x14ac:dyDescent="0.3">
      <c r="B65" s="52"/>
      <c r="C65" s="52"/>
    </row>
    <row r="66" spans="1:3" x14ac:dyDescent="0.3">
      <c r="A66" s="103" t="s">
        <v>27636</v>
      </c>
      <c r="B66" s="52" t="s">
        <v>1049</v>
      </c>
      <c r="C66" s="52">
        <v>1</v>
      </c>
    </row>
    <row r="67" spans="1:3" x14ac:dyDescent="0.3">
      <c r="B67" s="52" t="s">
        <v>1141</v>
      </c>
      <c r="C67" s="52">
        <v>1</v>
      </c>
    </row>
    <row r="68" spans="1:3" x14ac:dyDescent="0.3">
      <c r="B68" s="52" t="s">
        <v>1256</v>
      </c>
      <c r="C68" s="52">
        <v>1</v>
      </c>
    </row>
    <row r="69" spans="1:3" x14ac:dyDescent="0.3">
      <c r="B69" s="52" t="s">
        <v>1307</v>
      </c>
      <c r="C69" s="52">
        <v>1</v>
      </c>
    </row>
  </sheetData>
  <hyperlinks>
    <hyperlink ref="A2"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D6" sqref="D6"/>
    </sheetView>
  </sheetViews>
  <sheetFormatPr defaultColWidth="9.109375" defaultRowHeight="14.4" x14ac:dyDescent="0.3"/>
  <cols>
    <col min="1" max="1" width="9.109375" style="47"/>
    <col min="2" max="2" width="7.88671875" style="47" customWidth="1"/>
    <col min="3" max="3" width="8.6640625" style="47" customWidth="1"/>
    <col min="4" max="4" width="10.5546875" style="47" customWidth="1"/>
    <col min="5" max="5" width="15.88671875" style="108" customWidth="1"/>
    <col min="6" max="6" width="12.109375" style="47" customWidth="1"/>
    <col min="7" max="7" width="13.88671875" style="47" customWidth="1"/>
    <col min="8" max="9" width="8.6640625" style="47" customWidth="1"/>
    <col min="10" max="10" width="16.33203125" style="47" customWidth="1"/>
    <col min="11" max="11" width="9.109375" style="47"/>
    <col min="12" max="12" width="12.44140625" style="47" customWidth="1"/>
    <col min="13" max="13" width="9.109375" style="47"/>
    <col min="14" max="14" width="11.88671875" style="47" customWidth="1"/>
    <col min="15" max="16384" width="9.109375" style="47"/>
  </cols>
  <sheetData>
    <row r="1" spans="1:12" x14ac:dyDescent="0.3">
      <c r="A1" s="84" t="s">
        <v>22610</v>
      </c>
    </row>
    <row r="2" spans="1:12" s="10" customFormat="1" x14ac:dyDescent="0.3">
      <c r="A2" s="117" t="s">
        <v>27794</v>
      </c>
      <c r="B2" s="117"/>
      <c r="C2" s="118"/>
      <c r="E2" s="109"/>
      <c r="F2" s="109"/>
      <c r="G2" s="109"/>
      <c r="H2" s="109"/>
      <c r="I2" s="117"/>
    </row>
    <row r="3" spans="1:12" s="10" customFormat="1" x14ac:dyDescent="0.3">
      <c r="A3" s="119" t="s">
        <v>22599</v>
      </c>
      <c r="B3" s="117"/>
      <c r="C3" s="118"/>
      <c r="D3" s="109"/>
      <c r="E3" s="109"/>
      <c r="F3" s="109"/>
      <c r="G3" s="109"/>
      <c r="H3" s="109"/>
      <c r="I3" s="109"/>
      <c r="J3" s="110"/>
    </row>
    <row r="4" spans="1:12" s="10" customFormat="1" x14ac:dyDescent="0.3">
      <c r="A4" s="120" t="s">
        <v>27814</v>
      </c>
      <c r="B4" s="121"/>
      <c r="C4" s="122"/>
      <c r="D4" s="111"/>
      <c r="E4" s="111"/>
      <c r="F4" s="111"/>
      <c r="G4" s="111"/>
      <c r="H4" s="111"/>
      <c r="I4" s="111"/>
      <c r="J4" s="112"/>
    </row>
    <row r="5" spans="1:12" s="84" customFormat="1" ht="57" customHeight="1" thickBot="1" x14ac:dyDescent="0.4">
      <c r="A5" s="314" t="s">
        <v>22600</v>
      </c>
      <c r="B5" s="315"/>
      <c r="C5" s="123" t="s">
        <v>22601</v>
      </c>
      <c r="D5" s="123" t="s">
        <v>22602</v>
      </c>
      <c r="E5" s="123" t="s">
        <v>27815</v>
      </c>
      <c r="F5" s="123" t="s">
        <v>27816</v>
      </c>
      <c r="G5" s="123" t="s">
        <v>1109</v>
      </c>
      <c r="H5" s="123" t="s">
        <v>27817</v>
      </c>
      <c r="I5" s="123" t="s">
        <v>27818</v>
      </c>
      <c r="J5" s="124" t="s">
        <v>22603</v>
      </c>
    </row>
    <row r="6" spans="1:12" ht="44.4" thickTop="1" thickBot="1" x14ac:dyDescent="0.35">
      <c r="A6" s="126"/>
      <c r="B6" s="127" t="s">
        <v>22604</v>
      </c>
      <c r="C6" s="128" t="s">
        <v>22605</v>
      </c>
      <c r="D6" s="128" t="s">
        <v>22605</v>
      </c>
      <c r="E6" s="128" t="s">
        <v>22605</v>
      </c>
      <c r="F6" s="128" t="s">
        <v>22605</v>
      </c>
      <c r="G6" s="128" t="s">
        <v>22605</v>
      </c>
      <c r="H6" s="128" t="s">
        <v>22605</v>
      </c>
      <c r="I6" s="128" t="s">
        <v>22605</v>
      </c>
      <c r="J6" s="128" t="s">
        <v>22605</v>
      </c>
      <c r="L6" s="52"/>
    </row>
    <row r="7" spans="1:12" ht="15" thickTop="1" x14ac:dyDescent="0.3">
      <c r="A7" s="311"/>
      <c r="B7" s="139">
        <v>1</v>
      </c>
      <c r="C7" s="129">
        <v>70</v>
      </c>
      <c r="D7" s="129">
        <v>0</v>
      </c>
      <c r="E7" s="130">
        <v>4</v>
      </c>
      <c r="F7" s="131">
        <v>27</v>
      </c>
      <c r="G7" s="129">
        <v>24</v>
      </c>
      <c r="H7" s="129">
        <v>28</v>
      </c>
      <c r="I7" s="129">
        <v>28</v>
      </c>
      <c r="J7" s="132">
        <v>8</v>
      </c>
      <c r="L7" s="108"/>
    </row>
    <row r="8" spans="1:12" x14ac:dyDescent="0.3">
      <c r="A8" s="312"/>
      <c r="B8" s="140">
        <v>2</v>
      </c>
      <c r="C8" s="133">
        <v>48</v>
      </c>
      <c r="D8" s="133">
        <v>7</v>
      </c>
      <c r="E8" s="134">
        <v>1</v>
      </c>
      <c r="F8" s="135">
        <v>9</v>
      </c>
      <c r="G8" s="133">
        <v>19</v>
      </c>
      <c r="H8" s="133">
        <v>33</v>
      </c>
      <c r="I8" s="133">
        <v>18</v>
      </c>
      <c r="J8" s="136">
        <v>5</v>
      </c>
      <c r="L8" s="108"/>
    </row>
    <row r="9" spans="1:12" x14ac:dyDescent="0.3">
      <c r="A9" s="312"/>
      <c r="B9" s="140">
        <v>3</v>
      </c>
      <c r="C9" s="133">
        <v>112</v>
      </c>
      <c r="D9" s="133">
        <v>25</v>
      </c>
      <c r="E9" s="134">
        <v>2</v>
      </c>
      <c r="F9" s="135">
        <v>48</v>
      </c>
      <c r="G9" s="133">
        <v>42</v>
      </c>
      <c r="H9" s="133">
        <v>69</v>
      </c>
      <c r="I9" s="133">
        <v>49</v>
      </c>
      <c r="J9" s="136">
        <v>8</v>
      </c>
      <c r="L9" s="108"/>
    </row>
    <row r="10" spans="1:12" x14ac:dyDescent="0.3">
      <c r="A10" s="312"/>
      <c r="B10" s="140">
        <v>4</v>
      </c>
      <c r="C10" s="133">
        <v>226</v>
      </c>
      <c r="D10" s="133">
        <v>24</v>
      </c>
      <c r="E10" s="134">
        <v>6</v>
      </c>
      <c r="F10" s="135">
        <v>87</v>
      </c>
      <c r="G10" s="133">
        <v>34</v>
      </c>
      <c r="H10" s="133">
        <v>80</v>
      </c>
      <c r="I10" s="133">
        <v>46</v>
      </c>
      <c r="J10" s="136">
        <v>12</v>
      </c>
      <c r="L10" s="108"/>
    </row>
    <row r="11" spans="1:12" x14ac:dyDescent="0.3">
      <c r="A11" s="312"/>
      <c r="B11" s="140">
        <v>5</v>
      </c>
      <c r="C11" s="133">
        <v>201</v>
      </c>
      <c r="D11" s="133">
        <v>62</v>
      </c>
      <c r="E11" s="134">
        <v>1</v>
      </c>
      <c r="F11" s="135">
        <v>66</v>
      </c>
      <c r="G11" s="133">
        <v>35</v>
      </c>
      <c r="H11" s="133">
        <v>74</v>
      </c>
      <c r="I11" s="133">
        <v>35</v>
      </c>
      <c r="J11" s="136">
        <v>10</v>
      </c>
      <c r="L11" s="108"/>
    </row>
    <row r="12" spans="1:12" x14ac:dyDescent="0.3">
      <c r="A12" s="312"/>
      <c r="B12" s="140">
        <v>6</v>
      </c>
      <c r="C12" s="133">
        <v>160</v>
      </c>
      <c r="D12" s="133">
        <v>25</v>
      </c>
      <c r="E12" s="134">
        <v>2</v>
      </c>
      <c r="F12" s="135">
        <v>68</v>
      </c>
      <c r="G12" s="133">
        <v>28</v>
      </c>
      <c r="H12" s="133">
        <v>56</v>
      </c>
      <c r="I12" s="133">
        <v>75</v>
      </c>
      <c r="J12" s="136">
        <v>8</v>
      </c>
      <c r="L12" s="108"/>
    </row>
    <row r="13" spans="1:12" x14ac:dyDescent="0.3">
      <c r="A13" s="312"/>
      <c r="B13" s="140">
        <v>7</v>
      </c>
      <c r="C13" s="133">
        <v>60</v>
      </c>
      <c r="D13" s="133">
        <v>21</v>
      </c>
      <c r="E13" s="134">
        <v>1</v>
      </c>
      <c r="F13" s="135">
        <v>57</v>
      </c>
      <c r="G13" s="133">
        <v>10</v>
      </c>
      <c r="H13" s="133">
        <v>33</v>
      </c>
      <c r="I13" s="133">
        <v>21</v>
      </c>
      <c r="J13" s="136">
        <v>4</v>
      </c>
      <c r="L13" s="108"/>
    </row>
    <row r="14" spans="1:12" x14ac:dyDescent="0.3">
      <c r="A14" s="312"/>
      <c r="B14" s="140">
        <v>8</v>
      </c>
      <c r="C14" s="133">
        <v>86</v>
      </c>
      <c r="D14" s="133">
        <v>2</v>
      </c>
      <c r="E14" s="134">
        <v>2</v>
      </c>
      <c r="F14" s="135">
        <v>94</v>
      </c>
      <c r="G14" s="133">
        <v>18</v>
      </c>
      <c r="H14" s="133">
        <v>24</v>
      </c>
      <c r="I14" s="133">
        <v>58</v>
      </c>
      <c r="J14" s="136">
        <v>6</v>
      </c>
      <c r="L14" s="108"/>
    </row>
    <row r="15" spans="1:12" x14ac:dyDescent="0.3">
      <c r="A15" s="312"/>
      <c r="B15" s="140">
        <v>9</v>
      </c>
      <c r="C15" s="133">
        <v>246</v>
      </c>
      <c r="D15" s="133">
        <v>26</v>
      </c>
      <c r="E15" s="137">
        <v>4</v>
      </c>
      <c r="F15" s="135">
        <v>241</v>
      </c>
      <c r="G15" s="133">
        <v>101</v>
      </c>
      <c r="H15" s="133">
        <v>52</v>
      </c>
      <c r="I15" s="133">
        <v>117</v>
      </c>
      <c r="J15" s="138">
        <v>12</v>
      </c>
      <c r="L15" s="108"/>
    </row>
    <row r="16" spans="1:12" x14ac:dyDescent="0.3">
      <c r="A16" s="312"/>
      <c r="B16" s="140">
        <v>10</v>
      </c>
      <c r="C16" s="133">
        <v>31</v>
      </c>
      <c r="D16" s="133">
        <v>0</v>
      </c>
      <c r="E16" s="134">
        <v>3</v>
      </c>
      <c r="F16" s="135">
        <v>32</v>
      </c>
      <c r="G16" s="133">
        <v>14</v>
      </c>
      <c r="H16" s="133">
        <v>11</v>
      </c>
      <c r="I16" s="133">
        <v>7</v>
      </c>
      <c r="J16" s="136">
        <v>5</v>
      </c>
      <c r="L16" s="108"/>
    </row>
    <row r="17" spans="1:12" x14ac:dyDescent="0.3">
      <c r="A17" s="312"/>
      <c r="B17" s="145"/>
      <c r="C17" s="146"/>
      <c r="D17" s="146"/>
      <c r="E17" s="147"/>
      <c r="F17" s="148"/>
      <c r="G17" s="146"/>
      <c r="H17" s="146"/>
      <c r="I17" s="146"/>
      <c r="J17" s="149"/>
      <c r="L17" s="108"/>
    </row>
    <row r="18" spans="1:12" s="84" customFormat="1" ht="15" thickBot="1" x14ac:dyDescent="0.35">
      <c r="A18" s="313"/>
      <c r="B18" s="141" t="s">
        <v>22606</v>
      </c>
      <c r="C18" s="142">
        <f t="shared" ref="C18:I18" si="0">SUM(C7:C16)</f>
        <v>1240</v>
      </c>
      <c r="D18" s="142">
        <f t="shared" si="0"/>
        <v>192</v>
      </c>
      <c r="E18" s="142">
        <f t="shared" si="0"/>
        <v>26</v>
      </c>
      <c r="F18" s="143">
        <f t="shared" si="0"/>
        <v>729</v>
      </c>
      <c r="G18" s="142">
        <f t="shared" si="0"/>
        <v>325</v>
      </c>
      <c r="H18" s="142">
        <f t="shared" si="0"/>
        <v>460</v>
      </c>
      <c r="I18" s="142">
        <f t="shared" si="0"/>
        <v>454</v>
      </c>
      <c r="J18" s="144">
        <f>SUM(J7:J16)</f>
        <v>78</v>
      </c>
      <c r="L18" s="108"/>
    </row>
    <row r="19" spans="1:12" ht="15" thickTop="1" x14ac:dyDescent="0.3">
      <c r="C19" s="84" t="s">
        <v>22607</v>
      </c>
    </row>
    <row r="20" spans="1:12" x14ac:dyDescent="0.3">
      <c r="C20" s="73" t="s">
        <v>27788</v>
      </c>
    </row>
    <row r="21" spans="1:12" x14ac:dyDescent="0.3">
      <c r="C21" s="73" t="s">
        <v>27789</v>
      </c>
    </row>
  </sheetData>
  <mergeCells count="2">
    <mergeCell ref="A7:A18"/>
    <mergeCell ref="A5:B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82"/>
  <sheetViews>
    <sheetView workbookViewId="0">
      <selection activeCell="A3" sqref="A3"/>
    </sheetView>
  </sheetViews>
  <sheetFormatPr defaultColWidth="9.109375" defaultRowHeight="14.4" x14ac:dyDescent="0.3"/>
  <cols>
    <col min="1" max="1" width="9.109375" style="47"/>
    <col min="2" max="2" width="24.33203125" style="47" customWidth="1"/>
    <col min="3" max="3" width="33.88671875" style="47" customWidth="1"/>
    <col min="4" max="4" width="9.109375" style="47"/>
    <col min="5" max="5" width="19.5546875" style="47" customWidth="1"/>
    <col min="6" max="6" width="29.6640625" style="47" customWidth="1"/>
    <col min="7" max="16384" width="9.109375" style="47"/>
  </cols>
  <sheetData>
    <row r="1" spans="1:6" x14ac:dyDescent="0.3">
      <c r="A1" s="15" t="s">
        <v>27386</v>
      </c>
    </row>
    <row r="2" spans="1:6" x14ac:dyDescent="0.3">
      <c r="A2" s="15" t="s">
        <v>27819</v>
      </c>
    </row>
    <row r="3" spans="1:6" x14ac:dyDescent="0.3">
      <c r="A3" s="85" t="s">
        <v>27795</v>
      </c>
    </row>
    <row r="4" spans="1:6" x14ac:dyDescent="0.3">
      <c r="A4" s="47" t="s">
        <v>22611</v>
      </c>
      <c r="B4" s="47" t="s">
        <v>4</v>
      </c>
      <c r="C4" s="47" t="s">
        <v>22612</v>
      </c>
      <c r="D4" s="47" t="s">
        <v>22613</v>
      </c>
      <c r="E4" s="47" t="s">
        <v>27781</v>
      </c>
      <c r="F4" s="47" t="s">
        <v>22614</v>
      </c>
    </row>
    <row r="5" spans="1:6" x14ac:dyDescent="0.3">
      <c r="A5" s="47" t="s">
        <v>22615</v>
      </c>
      <c r="C5" s="47" t="s">
        <v>22616</v>
      </c>
      <c r="D5" s="47" t="s">
        <v>22617</v>
      </c>
      <c r="E5" s="47">
        <v>312576287</v>
      </c>
      <c r="F5" s="150">
        <v>39.9220014742708</v>
      </c>
    </row>
    <row r="6" spans="1:6" x14ac:dyDescent="0.3">
      <c r="A6" s="47" t="s">
        <v>1031</v>
      </c>
      <c r="B6" s="47" t="s">
        <v>22618</v>
      </c>
      <c r="C6" s="47" t="s">
        <v>22619</v>
      </c>
      <c r="D6" s="47" t="s">
        <v>22620</v>
      </c>
      <c r="E6" s="47">
        <v>4779692</v>
      </c>
      <c r="F6" s="150">
        <v>51.120265736632703</v>
      </c>
    </row>
    <row r="7" spans="1:6" x14ac:dyDescent="0.3">
      <c r="A7" s="47" t="s">
        <v>1031</v>
      </c>
      <c r="B7" s="47" t="s">
        <v>22618</v>
      </c>
      <c r="C7" s="47" t="s">
        <v>22621</v>
      </c>
      <c r="D7" s="47" t="s">
        <v>22622</v>
      </c>
      <c r="E7" s="47">
        <v>54571</v>
      </c>
      <c r="F7" s="150">
        <v>56.435468801022601</v>
      </c>
    </row>
    <row r="8" spans="1:6" x14ac:dyDescent="0.3">
      <c r="A8" s="47" t="s">
        <v>1031</v>
      </c>
      <c r="B8" s="47" t="s">
        <v>22618</v>
      </c>
      <c r="C8" s="47" t="s">
        <v>10</v>
      </c>
      <c r="D8" s="47" t="s">
        <v>22623</v>
      </c>
      <c r="E8" s="47">
        <v>182265</v>
      </c>
      <c r="F8" s="150">
        <v>39.016617168832603</v>
      </c>
    </row>
    <row r="9" spans="1:6" x14ac:dyDescent="0.3">
      <c r="A9" s="47" t="s">
        <v>1031</v>
      </c>
      <c r="B9" s="47" t="s">
        <v>22618</v>
      </c>
      <c r="C9" s="47" t="s">
        <v>22624</v>
      </c>
      <c r="D9" s="47" t="s">
        <v>22625</v>
      </c>
      <c r="E9" s="47">
        <v>27457</v>
      </c>
      <c r="F9" s="150">
        <v>48.169440307191401</v>
      </c>
    </row>
    <row r="10" spans="1:6" x14ac:dyDescent="0.3">
      <c r="A10" s="47" t="s">
        <v>1031</v>
      </c>
      <c r="B10" s="47" t="s">
        <v>22618</v>
      </c>
      <c r="C10" s="47" t="s">
        <v>250</v>
      </c>
      <c r="D10" s="47" t="s">
        <v>22626</v>
      </c>
      <c r="E10" s="47">
        <v>22915</v>
      </c>
      <c r="F10" s="150">
        <v>51.432777324399403</v>
      </c>
    </row>
    <row r="11" spans="1:6" x14ac:dyDescent="0.3">
      <c r="A11" s="47" t="s">
        <v>1031</v>
      </c>
      <c r="B11" s="47" t="s">
        <v>22618</v>
      </c>
      <c r="C11" s="47" t="s">
        <v>844</v>
      </c>
      <c r="D11" s="47" t="s">
        <v>22627</v>
      </c>
      <c r="E11" s="47">
        <v>57322</v>
      </c>
      <c r="F11" s="150">
        <v>45.278996254389298</v>
      </c>
    </row>
    <row r="12" spans="1:6" x14ac:dyDescent="0.3">
      <c r="A12" s="47" t="s">
        <v>1031</v>
      </c>
      <c r="B12" s="47" t="s">
        <v>22618</v>
      </c>
      <c r="C12" s="47" t="s">
        <v>22628</v>
      </c>
      <c r="D12" s="47" t="s">
        <v>22629</v>
      </c>
      <c r="E12" s="47">
        <v>10914</v>
      </c>
      <c r="F12" s="150">
        <v>49.768319205586003</v>
      </c>
    </row>
    <row r="13" spans="1:6" x14ac:dyDescent="0.3">
      <c r="A13" s="47" t="s">
        <v>1031</v>
      </c>
      <c r="B13" s="47" t="s">
        <v>22618</v>
      </c>
      <c r="C13" s="47" t="s">
        <v>705</v>
      </c>
      <c r="D13" s="47" t="s">
        <v>22630</v>
      </c>
      <c r="E13" s="47">
        <v>20947</v>
      </c>
      <c r="F13" s="150">
        <v>49.854046724853099</v>
      </c>
    </row>
    <row r="14" spans="1:6" x14ac:dyDescent="0.3">
      <c r="A14" s="47" t="s">
        <v>1031</v>
      </c>
      <c r="B14" s="47" t="s">
        <v>22618</v>
      </c>
      <c r="C14" s="47" t="s">
        <v>22631</v>
      </c>
      <c r="D14" s="47" t="s">
        <v>22632</v>
      </c>
      <c r="E14" s="47">
        <v>118572</v>
      </c>
      <c r="F14" s="150">
        <v>49.642111955291597</v>
      </c>
    </row>
    <row r="15" spans="1:6" x14ac:dyDescent="0.3">
      <c r="A15" s="47" t="s">
        <v>1031</v>
      </c>
      <c r="B15" s="47" t="s">
        <v>22618</v>
      </c>
      <c r="C15" s="47" t="s">
        <v>22633</v>
      </c>
      <c r="D15" s="47" t="s">
        <v>22634</v>
      </c>
      <c r="E15" s="47">
        <v>34215</v>
      </c>
      <c r="F15" s="150">
        <v>47.387189718847203</v>
      </c>
    </row>
    <row r="16" spans="1:6" x14ac:dyDescent="0.3">
      <c r="A16" s="47" t="s">
        <v>1031</v>
      </c>
      <c r="B16" s="47" t="s">
        <v>22618</v>
      </c>
      <c r="C16" s="47" t="s">
        <v>739</v>
      </c>
      <c r="D16" s="47" t="s">
        <v>22635</v>
      </c>
      <c r="E16" s="47">
        <v>25989</v>
      </c>
      <c r="F16" s="150">
        <v>43.499661307710802</v>
      </c>
    </row>
    <row r="17" spans="1:6" x14ac:dyDescent="0.3">
      <c r="A17" s="47" t="s">
        <v>1031</v>
      </c>
      <c r="B17" s="47" t="s">
        <v>22618</v>
      </c>
      <c r="C17" s="47" t="s">
        <v>22636</v>
      </c>
      <c r="D17" s="47" t="s">
        <v>22637</v>
      </c>
      <c r="E17" s="47">
        <v>43643</v>
      </c>
      <c r="F17" s="150">
        <v>50.453715867466101</v>
      </c>
    </row>
    <row r="18" spans="1:6" x14ac:dyDescent="0.3">
      <c r="A18" s="47" t="s">
        <v>1031</v>
      </c>
      <c r="B18" s="47" t="s">
        <v>22618</v>
      </c>
      <c r="C18" s="47" t="s">
        <v>22638</v>
      </c>
      <c r="D18" s="47" t="s">
        <v>22639</v>
      </c>
      <c r="E18" s="47">
        <v>13859</v>
      </c>
      <c r="F18" s="150">
        <v>48.017914457385501</v>
      </c>
    </row>
    <row r="19" spans="1:6" x14ac:dyDescent="0.3">
      <c r="A19" s="47" t="s">
        <v>1031</v>
      </c>
      <c r="B19" s="47" t="s">
        <v>22618</v>
      </c>
      <c r="C19" s="47" t="s">
        <v>256</v>
      </c>
      <c r="D19" s="47" t="s">
        <v>22640</v>
      </c>
      <c r="E19" s="47">
        <v>25833</v>
      </c>
      <c r="F19" s="150">
        <v>48.080240106659303</v>
      </c>
    </row>
    <row r="20" spans="1:6" x14ac:dyDescent="0.3">
      <c r="A20" s="47" t="s">
        <v>1031</v>
      </c>
      <c r="B20" s="47" t="s">
        <v>22618</v>
      </c>
      <c r="C20" s="47" t="s">
        <v>552</v>
      </c>
      <c r="D20" s="47" t="s">
        <v>22641</v>
      </c>
      <c r="E20" s="47">
        <v>13932</v>
      </c>
      <c r="F20" s="150">
        <v>44.382529712423903</v>
      </c>
    </row>
    <row r="21" spans="1:6" x14ac:dyDescent="0.3">
      <c r="A21" s="47" t="s">
        <v>1031</v>
      </c>
      <c r="B21" s="47" t="s">
        <v>22618</v>
      </c>
      <c r="C21" s="47" t="s">
        <v>22642</v>
      </c>
      <c r="D21" s="47" t="s">
        <v>22643</v>
      </c>
      <c r="E21" s="47">
        <v>14972</v>
      </c>
      <c r="F21" s="150">
        <v>44.596648615363002</v>
      </c>
    </row>
    <row r="22" spans="1:6" x14ac:dyDescent="0.3">
      <c r="A22" s="47" t="s">
        <v>1031</v>
      </c>
      <c r="B22" s="47" t="s">
        <v>22618</v>
      </c>
      <c r="C22" s="47" t="s">
        <v>22644</v>
      </c>
      <c r="D22" s="47" t="s">
        <v>22645</v>
      </c>
      <c r="E22" s="47">
        <v>49946</v>
      </c>
      <c r="F22" s="150">
        <v>47.420978599188402</v>
      </c>
    </row>
    <row r="23" spans="1:6" x14ac:dyDescent="0.3">
      <c r="A23" s="47" t="s">
        <v>1031</v>
      </c>
      <c r="B23" s="47" t="s">
        <v>22618</v>
      </c>
      <c r="C23" s="47" t="s">
        <v>13</v>
      </c>
      <c r="D23" s="47" t="s">
        <v>22646</v>
      </c>
      <c r="E23" s="47">
        <v>54428</v>
      </c>
      <c r="F23" s="150">
        <v>45.661700606564402</v>
      </c>
    </row>
    <row r="24" spans="1:6" x14ac:dyDescent="0.3">
      <c r="A24" s="47" t="s">
        <v>1031</v>
      </c>
      <c r="B24" s="47" t="s">
        <v>22618</v>
      </c>
      <c r="C24" s="47" t="s">
        <v>22647</v>
      </c>
      <c r="D24" s="47" t="s">
        <v>22648</v>
      </c>
      <c r="E24" s="47">
        <v>13228</v>
      </c>
      <c r="F24" s="150">
        <v>47.535812324430402</v>
      </c>
    </row>
    <row r="25" spans="1:6" x14ac:dyDescent="0.3">
      <c r="A25" s="47" t="s">
        <v>1031</v>
      </c>
      <c r="B25" s="47" t="s">
        <v>22618</v>
      </c>
      <c r="C25" s="47" t="s">
        <v>22649</v>
      </c>
      <c r="D25" s="47" t="s">
        <v>22650</v>
      </c>
      <c r="E25" s="47">
        <v>11539</v>
      </c>
      <c r="F25" s="150">
        <v>47.785724499410797</v>
      </c>
    </row>
    <row r="26" spans="1:6" x14ac:dyDescent="0.3">
      <c r="A26" s="47" t="s">
        <v>1031</v>
      </c>
      <c r="B26" s="47" t="s">
        <v>22618</v>
      </c>
      <c r="C26" s="47" t="s">
        <v>22651</v>
      </c>
      <c r="D26" s="47" t="s">
        <v>22652</v>
      </c>
      <c r="E26" s="47">
        <v>37765</v>
      </c>
      <c r="F26" s="150">
        <v>45.285613357609797</v>
      </c>
    </row>
    <row r="27" spans="1:6" x14ac:dyDescent="0.3">
      <c r="A27" s="47" t="s">
        <v>1031</v>
      </c>
      <c r="B27" s="47" t="s">
        <v>22618</v>
      </c>
      <c r="C27" s="47" t="s">
        <v>22653</v>
      </c>
      <c r="D27" s="47" t="s">
        <v>22654</v>
      </c>
      <c r="E27" s="47">
        <v>13906</v>
      </c>
      <c r="F27" s="150">
        <v>47.258791461825901</v>
      </c>
    </row>
    <row r="28" spans="1:6" x14ac:dyDescent="0.3">
      <c r="A28" s="47" t="s">
        <v>1031</v>
      </c>
      <c r="B28" s="47" t="s">
        <v>22618</v>
      </c>
      <c r="C28" s="47" t="s">
        <v>22655</v>
      </c>
      <c r="D28" s="47" t="s">
        <v>22656</v>
      </c>
      <c r="E28" s="47">
        <v>80406</v>
      </c>
      <c r="F28" s="150">
        <v>48.999760713540802</v>
      </c>
    </row>
    <row r="29" spans="1:6" x14ac:dyDescent="0.3">
      <c r="A29" s="47" t="s">
        <v>1031</v>
      </c>
      <c r="B29" s="47" t="s">
        <v>22618</v>
      </c>
      <c r="C29" s="47" t="s">
        <v>22657</v>
      </c>
      <c r="D29" s="47" t="s">
        <v>22658</v>
      </c>
      <c r="E29" s="47">
        <v>50251</v>
      </c>
      <c r="F29" s="150">
        <v>49.720288111434101</v>
      </c>
    </row>
    <row r="30" spans="1:6" x14ac:dyDescent="0.3">
      <c r="A30" s="47" t="s">
        <v>1031</v>
      </c>
      <c r="B30" s="47" t="s">
        <v>22618</v>
      </c>
      <c r="C30" s="47" t="s">
        <v>869</v>
      </c>
      <c r="D30" s="47" t="s">
        <v>22659</v>
      </c>
      <c r="E30" s="47">
        <v>43820</v>
      </c>
      <c r="F30" s="150">
        <v>53.957881750763597</v>
      </c>
    </row>
    <row r="31" spans="1:6" x14ac:dyDescent="0.3">
      <c r="A31" s="47" t="s">
        <v>1031</v>
      </c>
      <c r="B31" s="47" t="s">
        <v>22618</v>
      </c>
      <c r="C31" s="47" t="s">
        <v>15</v>
      </c>
      <c r="D31" s="47" t="s">
        <v>22660</v>
      </c>
      <c r="E31" s="47">
        <v>71109</v>
      </c>
      <c r="F31" s="150">
        <v>40.003945175148701</v>
      </c>
    </row>
    <row r="32" spans="1:6" x14ac:dyDescent="0.3">
      <c r="A32" s="47" t="s">
        <v>1031</v>
      </c>
      <c r="B32" s="47" t="s">
        <v>22618</v>
      </c>
      <c r="C32" s="47" t="s">
        <v>17</v>
      </c>
      <c r="D32" s="47" t="s">
        <v>22661</v>
      </c>
      <c r="E32" s="47">
        <v>79299</v>
      </c>
      <c r="F32" s="150">
        <v>53.1774773061369</v>
      </c>
    </row>
    <row r="33" spans="1:6" x14ac:dyDescent="0.3">
      <c r="A33" s="47" t="s">
        <v>1031</v>
      </c>
      <c r="B33" s="47" t="s">
        <v>22618</v>
      </c>
      <c r="C33" s="47" t="s">
        <v>216</v>
      </c>
      <c r="D33" s="47" t="s">
        <v>22662</v>
      </c>
      <c r="E33" s="47">
        <v>38319</v>
      </c>
      <c r="F33" s="150">
        <v>46.2615581819243</v>
      </c>
    </row>
    <row r="34" spans="1:6" x14ac:dyDescent="0.3">
      <c r="A34" s="47" t="s">
        <v>1031</v>
      </c>
      <c r="B34" s="47" t="s">
        <v>22618</v>
      </c>
      <c r="C34" s="47" t="s">
        <v>19</v>
      </c>
      <c r="D34" s="47" t="s">
        <v>22663</v>
      </c>
      <c r="E34" s="47">
        <v>104430</v>
      </c>
      <c r="F34" s="150">
        <v>50.1054883510498</v>
      </c>
    </row>
    <row r="35" spans="1:6" x14ac:dyDescent="0.3">
      <c r="A35" s="47" t="s">
        <v>1031</v>
      </c>
      <c r="B35" s="47" t="s">
        <v>22618</v>
      </c>
      <c r="C35" s="47" t="s">
        <v>393</v>
      </c>
      <c r="D35" s="47" t="s">
        <v>22664</v>
      </c>
      <c r="E35" s="47">
        <v>17241</v>
      </c>
      <c r="F35" s="150">
        <v>47.049296650311497</v>
      </c>
    </row>
    <row r="36" spans="1:6" x14ac:dyDescent="0.3">
      <c r="A36" s="47" t="s">
        <v>1031</v>
      </c>
      <c r="B36" s="47" t="s">
        <v>22618</v>
      </c>
      <c r="C36" s="47" t="s">
        <v>666</v>
      </c>
      <c r="D36" s="47" t="s">
        <v>22665</v>
      </c>
      <c r="E36" s="47">
        <v>31704</v>
      </c>
      <c r="F36" s="150">
        <v>42.2513219882443</v>
      </c>
    </row>
    <row r="37" spans="1:6" x14ac:dyDescent="0.3">
      <c r="A37" s="47" t="s">
        <v>1031</v>
      </c>
      <c r="B37" s="47" t="s">
        <v>22618</v>
      </c>
      <c r="C37" s="47" t="s">
        <v>22666</v>
      </c>
      <c r="D37" s="47" t="s">
        <v>22667</v>
      </c>
      <c r="E37" s="47">
        <v>26790</v>
      </c>
      <c r="F37" s="150">
        <v>48.4749729885148</v>
      </c>
    </row>
    <row r="38" spans="1:6" x14ac:dyDescent="0.3">
      <c r="A38" s="47" t="s">
        <v>1031</v>
      </c>
      <c r="B38" s="47" t="s">
        <v>22618</v>
      </c>
      <c r="C38" s="47" t="s">
        <v>327</v>
      </c>
      <c r="D38" s="47" t="s">
        <v>22668</v>
      </c>
      <c r="E38" s="47">
        <v>9045</v>
      </c>
      <c r="F38" s="150">
        <v>51.041156241459198</v>
      </c>
    </row>
    <row r="39" spans="1:6" x14ac:dyDescent="0.3">
      <c r="A39" s="47" t="s">
        <v>1031</v>
      </c>
      <c r="B39" s="47" t="s">
        <v>22618</v>
      </c>
      <c r="C39" s="47" t="s">
        <v>22669</v>
      </c>
      <c r="D39" s="47" t="s">
        <v>22670</v>
      </c>
      <c r="E39" s="47">
        <v>15760</v>
      </c>
      <c r="F39" s="150">
        <v>50.119395198835697</v>
      </c>
    </row>
    <row r="40" spans="1:6" x14ac:dyDescent="0.3">
      <c r="A40" s="47" t="s">
        <v>1031</v>
      </c>
      <c r="B40" s="47" t="s">
        <v>22618</v>
      </c>
      <c r="C40" s="47" t="s">
        <v>266</v>
      </c>
      <c r="D40" s="47" t="s">
        <v>22671</v>
      </c>
      <c r="E40" s="47">
        <v>17302</v>
      </c>
      <c r="F40" s="150">
        <v>45.8635934604578</v>
      </c>
    </row>
    <row r="41" spans="1:6" x14ac:dyDescent="0.3">
      <c r="A41" s="47" t="s">
        <v>1031</v>
      </c>
      <c r="B41" s="47" t="s">
        <v>22618</v>
      </c>
      <c r="C41" s="47" t="s">
        <v>21</v>
      </c>
      <c r="D41" s="47" t="s">
        <v>22672</v>
      </c>
      <c r="E41" s="47">
        <v>101547</v>
      </c>
      <c r="F41" s="150">
        <v>49.210494412950901</v>
      </c>
    </row>
    <row r="42" spans="1:6" x14ac:dyDescent="0.3">
      <c r="A42" s="47" t="s">
        <v>1031</v>
      </c>
      <c r="B42" s="47" t="s">
        <v>22618</v>
      </c>
      <c r="C42" s="47" t="s">
        <v>163</v>
      </c>
      <c r="D42" s="47" t="s">
        <v>22673</v>
      </c>
      <c r="E42" s="47">
        <v>53227</v>
      </c>
      <c r="F42" s="150">
        <v>40.233889501820101</v>
      </c>
    </row>
    <row r="43" spans="1:6" x14ac:dyDescent="0.3">
      <c r="A43" s="47" t="s">
        <v>1031</v>
      </c>
      <c r="B43" s="47" t="s">
        <v>22618</v>
      </c>
      <c r="C43" s="47" t="s">
        <v>23</v>
      </c>
      <c r="D43" s="47" t="s">
        <v>22674</v>
      </c>
      <c r="E43" s="47">
        <v>658431</v>
      </c>
      <c r="F43" s="150">
        <v>62.9448576215107</v>
      </c>
    </row>
    <row r="44" spans="1:6" x14ac:dyDescent="0.3">
      <c r="A44" s="47" t="s">
        <v>1031</v>
      </c>
      <c r="B44" s="47" t="s">
        <v>22618</v>
      </c>
      <c r="C44" s="47" t="s">
        <v>22675</v>
      </c>
      <c r="D44" s="47" t="s">
        <v>22676</v>
      </c>
      <c r="E44" s="47">
        <v>14564</v>
      </c>
      <c r="F44" s="150">
        <v>46.071171120174398</v>
      </c>
    </row>
    <row r="45" spans="1:6" x14ac:dyDescent="0.3">
      <c r="A45" s="47" t="s">
        <v>1031</v>
      </c>
      <c r="B45" s="47" t="s">
        <v>22618</v>
      </c>
      <c r="C45" s="47" t="s">
        <v>541</v>
      </c>
      <c r="D45" s="47" t="s">
        <v>22677</v>
      </c>
      <c r="E45" s="47">
        <v>92709</v>
      </c>
      <c r="F45" s="150">
        <v>45.897003989151003</v>
      </c>
    </row>
    <row r="46" spans="1:6" x14ac:dyDescent="0.3">
      <c r="A46" s="47" t="s">
        <v>1031</v>
      </c>
      <c r="B46" s="47" t="s">
        <v>22618</v>
      </c>
      <c r="C46" s="47" t="s">
        <v>717</v>
      </c>
      <c r="D46" s="47" t="s">
        <v>22678</v>
      </c>
      <c r="E46" s="47">
        <v>34339</v>
      </c>
      <c r="F46" s="150">
        <v>43.7323028278457</v>
      </c>
    </row>
    <row r="47" spans="1:6" x14ac:dyDescent="0.3">
      <c r="A47" s="47" t="s">
        <v>1031</v>
      </c>
      <c r="B47" s="47" t="s">
        <v>22618</v>
      </c>
      <c r="C47" s="47" t="s">
        <v>228</v>
      </c>
      <c r="D47" s="47" t="s">
        <v>22679</v>
      </c>
      <c r="E47" s="47">
        <v>140247</v>
      </c>
      <c r="F47" s="150">
        <v>52.308344180559502</v>
      </c>
    </row>
    <row r="48" spans="1:6" x14ac:dyDescent="0.3">
      <c r="A48" s="47" t="s">
        <v>1031</v>
      </c>
      <c r="B48" s="47" t="s">
        <v>22618</v>
      </c>
      <c r="C48" s="47" t="s">
        <v>22680</v>
      </c>
      <c r="D48" s="47" t="s">
        <v>22681</v>
      </c>
      <c r="E48" s="47">
        <v>82782</v>
      </c>
      <c r="F48" s="150">
        <v>44.2532065011494</v>
      </c>
    </row>
    <row r="49" spans="1:6" x14ac:dyDescent="0.3">
      <c r="A49" s="47" t="s">
        <v>1031</v>
      </c>
      <c r="B49" s="47" t="s">
        <v>22618</v>
      </c>
      <c r="C49" s="47" t="s">
        <v>1127</v>
      </c>
      <c r="D49" s="47" t="s">
        <v>22682</v>
      </c>
      <c r="E49" s="47">
        <v>11299</v>
      </c>
      <c r="F49" s="150">
        <v>48.992667130683401</v>
      </c>
    </row>
    <row r="50" spans="1:6" x14ac:dyDescent="0.3">
      <c r="A50" s="47" t="s">
        <v>1031</v>
      </c>
      <c r="B50" s="47" t="s">
        <v>22618</v>
      </c>
      <c r="C50" s="47" t="s">
        <v>300</v>
      </c>
      <c r="D50" s="47" t="s">
        <v>22683</v>
      </c>
      <c r="E50" s="47">
        <v>21452</v>
      </c>
      <c r="F50" s="150">
        <v>54.326514989567997</v>
      </c>
    </row>
    <row r="51" spans="1:6" x14ac:dyDescent="0.3">
      <c r="A51" s="47" t="s">
        <v>1031</v>
      </c>
      <c r="B51" s="47" t="s">
        <v>22618</v>
      </c>
      <c r="C51" s="47" t="s">
        <v>25</v>
      </c>
      <c r="D51" s="47" t="s">
        <v>22684</v>
      </c>
      <c r="E51" s="47">
        <v>334811</v>
      </c>
      <c r="F51" s="150">
        <v>46.254945225999798</v>
      </c>
    </row>
    <row r="52" spans="1:6" x14ac:dyDescent="0.3">
      <c r="A52" s="47" t="s">
        <v>1031</v>
      </c>
      <c r="B52" s="47" t="s">
        <v>22618</v>
      </c>
      <c r="C52" s="47" t="s">
        <v>22685</v>
      </c>
      <c r="D52" s="47" t="s">
        <v>22686</v>
      </c>
      <c r="E52" s="47">
        <v>21027</v>
      </c>
      <c r="F52" s="150">
        <v>49.874792897017798</v>
      </c>
    </row>
    <row r="53" spans="1:6" x14ac:dyDescent="0.3">
      <c r="A53" s="47" t="s">
        <v>1031</v>
      </c>
      <c r="B53" s="47" t="s">
        <v>22618</v>
      </c>
      <c r="C53" s="47" t="s">
        <v>234</v>
      </c>
      <c r="D53" s="47" t="s">
        <v>22687</v>
      </c>
      <c r="E53" s="47">
        <v>30776</v>
      </c>
      <c r="F53" s="150">
        <v>44.009218586520198</v>
      </c>
    </row>
    <row r="54" spans="1:6" x14ac:dyDescent="0.3">
      <c r="A54" s="47" t="s">
        <v>1031</v>
      </c>
      <c r="B54" s="47" t="s">
        <v>22618</v>
      </c>
      <c r="C54" s="47" t="s">
        <v>1313</v>
      </c>
      <c r="D54" s="47" t="s">
        <v>22688</v>
      </c>
      <c r="E54" s="47">
        <v>93019</v>
      </c>
      <c r="F54" s="150">
        <v>42.407869362820499</v>
      </c>
    </row>
    <row r="55" spans="1:6" x14ac:dyDescent="0.3">
      <c r="A55" s="47" t="s">
        <v>1031</v>
      </c>
      <c r="B55" s="47" t="s">
        <v>22618</v>
      </c>
      <c r="C55" s="47" t="s">
        <v>27</v>
      </c>
      <c r="D55" s="47" t="s">
        <v>22689</v>
      </c>
      <c r="E55" s="47">
        <v>412992</v>
      </c>
      <c r="F55" s="150">
        <v>48.120796452561102</v>
      </c>
    </row>
    <row r="56" spans="1:6" x14ac:dyDescent="0.3">
      <c r="A56" s="47" t="s">
        <v>1031</v>
      </c>
      <c r="B56" s="47" t="s">
        <v>22618</v>
      </c>
      <c r="C56" s="47" t="s">
        <v>557</v>
      </c>
      <c r="D56" s="47" t="s">
        <v>22690</v>
      </c>
      <c r="E56" s="47">
        <v>23068</v>
      </c>
      <c r="F56" s="150">
        <v>45.613824214193201</v>
      </c>
    </row>
    <row r="57" spans="1:6" x14ac:dyDescent="0.3">
      <c r="A57" s="47" t="s">
        <v>1031</v>
      </c>
      <c r="B57" s="47" t="s">
        <v>22618</v>
      </c>
      <c r="C57" s="47" t="s">
        <v>29</v>
      </c>
      <c r="D57" s="47" t="s">
        <v>22691</v>
      </c>
      <c r="E57" s="47">
        <v>229363</v>
      </c>
      <c r="F57" s="150">
        <v>60.140821227664802</v>
      </c>
    </row>
    <row r="58" spans="1:6" x14ac:dyDescent="0.3">
      <c r="A58" s="47" t="s">
        <v>1031</v>
      </c>
      <c r="B58" s="47" t="s">
        <v>22618</v>
      </c>
      <c r="C58" s="47" t="s">
        <v>30</v>
      </c>
      <c r="D58" s="47" t="s">
        <v>22692</v>
      </c>
      <c r="E58" s="47">
        <v>119490</v>
      </c>
      <c r="F58" s="150">
        <v>50.544469039487602</v>
      </c>
    </row>
    <row r="59" spans="1:6" x14ac:dyDescent="0.3">
      <c r="A59" s="47" t="s">
        <v>1031</v>
      </c>
      <c r="B59" s="47" t="s">
        <v>22618</v>
      </c>
      <c r="C59" s="47" t="s">
        <v>340</v>
      </c>
      <c r="D59" s="47" t="s">
        <v>22693</v>
      </c>
      <c r="E59" s="47">
        <v>10591</v>
      </c>
      <c r="F59" s="150">
        <v>48.859622677372798</v>
      </c>
    </row>
    <row r="60" spans="1:6" x14ac:dyDescent="0.3">
      <c r="A60" s="47" t="s">
        <v>1031</v>
      </c>
      <c r="B60" s="47" t="s">
        <v>22618</v>
      </c>
      <c r="C60" s="47" t="s">
        <v>830</v>
      </c>
      <c r="D60" s="47" t="s">
        <v>22694</v>
      </c>
      <c r="E60" s="47">
        <v>19746</v>
      </c>
      <c r="F60" s="150">
        <v>47.867566513229796</v>
      </c>
    </row>
    <row r="61" spans="1:6" x14ac:dyDescent="0.3">
      <c r="A61" s="47" t="s">
        <v>1031</v>
      </c>
      <c r="B61" s="47" t="s">
        <v>22618</v>
      </c>
      <c r="C61" s="47" t="s">
        <v>271</v>
      </c>
      <c r="D61" s="47" t="s">
        <v>22695</v>
      </c>
      <c r="E61" s="47">
        <v>32899</v>
      </c>
      <c r="F61" s="150">
        <v>49.5157972107936</v>
      </c>
    </row>
    <row r="62" spans="1:6" x14ac:dyDescent="0.3">
      <c r="A62" s="47" t="s">
        <v>1031</v>
      </c>
      <c r="B62" s="47" t="s">
        <v>22618</v>
      </c>
      <c r="C62" s="47" t="s">
        <v>305</v>
      </c>
      <c r="D62" s="47" t="s">
        <v>22696</v>
      </c>
      <c r="E62" s="47">
        <v>22913</v>
      </c>
      <c r="F62" s="150">
        <v>44.416792856681099</v>
      </c>
    </row>
    <row r="63" spans="1:6" x14ac:dyDescent="0.3">
      <c r="A63" s="47" t="s">
        <v>1031</v>
      </c>
      <c r="B63" s="47" t="s">
        <v>22618</v>
      </c>
      <c r="C63" s="47" t="s">
        <v>32</v>
      </c>
      <c r="D63" s="47" t="s">
        <v>22697</v>
      </c>
      <c r="E63" s="47">
        <v>52947</v>
      </c>
      <c r="F63" s="150">
        <v>55.405034407411598</v>
      </c>
    </row>
    <row r="64" spans="1:6" x14ac:dyDescent="0.3">
      <c r="A64" s="47" t="s">
        <v>1031</v>
      </c>
      <c r="B64" s="47" t="s">
        <v>22618</v>
      </c>
      <c r="C64" s="47" t="s">
        <v>507</v>
      </c>
      <c r="D64" s="47" t="s">
        <v>22698</v>
      </c>
      <c r="E64" s="47">
        <v>83593</v>
      </c>
      <c r="F64" s="150">
        <v>49.3539089615686</v>
      </c>
    </row>
    <row r="65" spans="1:6" x14ac:dyDescent="0.3">
      <c r="A65" s="47" t="s">
        <v>1031</v>
      </c>
      <c r="B65" s="47" t="s">
        <v>22618</v>
      </c>
      <c r="C65" s="47" t="s">
        <v>34</v>
      </c>
      <c r="D65" s="47" t="s">
        <v>22699</v>
      </c>
      <c r="E65" s="47">
        <v>195085</v>
      </c>
      <c r="F65" s="150">
        <v>55.561443447970397</v>
      </c>
    </row>
    <row r="66" spans="1:6" x14ac:dyDescent="0.3">
      <c r="A66" s="47" t="s">
        <v>1031</v>
      </c>
      <c r="B66" s="47" t="s">
        <v>22618</v>
      </c>
      <c r="C66" s="47" t="s">
        <v>274</v>
      </c>
      <c r="D66" s="47" t="s">
        <v>22700</v>
      </c>
      <c r="E66" s="47">
        <v>13763</v>
      </c>
      <c r="F66" s="150">
        <v>49.056016274382799</v>
      </c>
    </row>
    <row r="67" spans="1:6" x14ac:dyDescent="0.3">
      <c r="A67" s="47" t="s">
        <v>1031</v>
      </c>
      <c r="B67" s="47" t="s">
        <v>22618</v>
      </c>
      <c r="C67" s="47" t="s">
        <v>1045</v>
      </c>
      <c r="D67" s="47" t="s">
        <v>22701</v>
      </c>
      <c r="E67" s="47">
        <v>82291</v>
      </c>
      <c r="F67" s="150">
        <v>50.9095517665111</v>
      </c>
    </row>
    <row r="68" spans="1:6" x14ac:dyDescent="0.3">
      <c r="A68" s="47" t="s">
        <v>1031</v>
      </c>
      <c r="B68" s="47" t="s">
        <v>22618</v>
      </c>
      <c r="C68" s="47" t="s">
        <v>22702</v>
      </c>
      <c r="D68" s="47" t="s">
        <v>22703</v>
      </c>
      <c r="E68" s="47">
        <v>41616</v>
      </c>
      <c r="F68" s="150">
        <v>48.550766996603102</v>
      </c>
    </row>
    <row r="69" spans="1:6" x14ac:dyDescent="0.3">
      <c r="A69" s="47" t="s">
        <v>1031</v>
      </c>
      <c r="B69" s="47" t="s">
        <v>22618</v>
      </c>
      <c r="C69" s="47" t="s">
        <v>35</v>
      </c>
      <c r="D69" s="47" t="s">
        <v>22704</v>
      </c>
      <c r="E69" s="47">
        <v>194656</v>
      </c>
      <c r="F69" s="150">
        <v>60.115205762648003</v>
      </c>
    </row>
    <row r="70" spans="1:6" x14ac:dyDescent="0.3">
      <c r="A70" s="47" t="s">
        <v>1031</v>
      </c>
      <c r="B70" s="47" t="s">
        <v>22618</v>
      </c>
      <c r="C70" s="47" t="s">
        <v>1132</v>
      </c>
      <c r="D70" s="47" t="s">
        <v>22705</v>
      </c>
      <c r="E70" s="47">
        <v>67023</v>
      </c>
      <c r="F70" s="150">
        <v>49.250138762813002</v>
      </c>
    </row>
    <row r="71" spans="1:6" x14ac:dyDescent="0.3">
      <c r="A71" s="47" t="s">
        <v>1031</v>
      </c>
      <c r="B71" s="47" t="s">
        <v>22618</v>
      </c>
      <c r="C71" s="47" t="s">
        <v>69</v>
      </c>
      <c r="D71" s="47" t="s">
        <v>22706</v>
      </c>
      <c r="E71" s="47">
        <v>17581</v>
      </c>
      <c r="F71" s="150">
        <v>46.245209502046798</v>
      </c>
    </row>
    <row r="72" spans="1:6" x14ac:dyDescent="0.3">
      <c r="A72" s="47" t="s">
        <v>1031</v>
      </c>
      <c r="B72" s="47" t="s">
        <v>22618</v>
      </c>
      <c r="C72" s="47" t="s">
        <v>22707</v>
      </c>
      <c r="D72" s="47" t="s">
        <v>22708</v>
      </c>
      <c r="E72" s="47">
        <v>11667</v>
      </c>
      <c r="F72" s="150">
        <v>48.3800425953998</v>
      </c>
    </row>
    <row r="73" spans="1:6" x14ac:dyDescent="0.3">
      <c r="A73" s="47" t="s">
        <v>1031</v>
      </c>
      <c r="B73" s="47" t="s">
        <v>22618</v>
      </c>
      <c r="C73" s="47" t="s">
        <v>22709</v>
      </c>
      <c r="D73" s="47" t="s">
        <v>22710</v>
      </c>
      <c r="E73" s="47">
        <v>24484</v>
      </c>
      <c r="F73" s="150">
        <v>43.633078774814003</v>
      </c>
    </row>
    <row r="74" spans="1:6" x14ac:dyDescent="0.3">
      <c r="A74" s="47" t="s">
        <v>1049</v>
      </c>
      <c r="B74" s="47" t="s">
        <v>22711</v>
      </c>
      <c r="C74" s="47" t="s">
        <v>22619</v>
      </c>
      <c r="D74" s="47" t="s">
        <v>22712</v>
      </c>
      <c r="E74" s="47">
        <v>710211</v>
      </c>
      <c r="F74" s="150">
        <v>38.828047607175499</v>
      </c>
    </row>
    <row r="75" spans="1:6" x14ac:dyDescent="0.3">
      <c r="A75" s="47" t="s">
        <v>1049</v>
      </c>
      <c r="B75" s="47" t="s">
        <v>22711</v>
      </c>
      <c r="C75" s="47" t="s">
        <v>22713</v>
      </c>
      <c r="D75" s="47" t="s">
        <v>22714</v>
      </c>
      <c r="E75" s="47">
        <v>3141</v>
      </c>
      <c r="F75" s="150">
        <v>24.227533715179199</v>
      </c>
    </row>
    <row r="76" spans="1:6" x14ac:dyDescent="0.3">
      <c r="A76" s="47" t="s">
        <v>1049</v>
      </c>
      <c r="B76" s="47" t="s">
        <v>22711</v>
      </c>
      <c r="C76" s="47" t="s">
        <v>22715</v>
      </c>
      <c r="D76" s="47" t="s">
        <v>22716</v>
      </c>
      <c r="E76" s="47">
        <v>5561</v>
      </c>
      <c r="F76" s="150">
        <v>24.421255742987402</v>
      </c>
    </row>
    <row r="77" spans="1:6" x14ac:dyDescent="0.3">
      <c r="A77" s="47" t="s">
        <v>1049</v>
      </c>
      <c r="B77" s="47" t="s">
        <v>22711</v>
      </c>
      <c r="C77" s="47" t="s">
        <v>22717</v>
      </c>
      <c r="D77" s="47" t="s">
        <v>22718</v>
      </c>
      <c r="E77" s="47">
        <v>291826</v>
      </c>
      <c r="F77" s="150">
        <v>52.0858621715834</v>
      </c>
    </row>
    <row r="78" spans="1:6" x14ac:dyDescent="0.3">
      <c r="A78" s="47" t="s">
        <v>1049</v>
      </c>
      <c r="B78" s="47" t="s">
        <v>22711</v>
      </c>
      <c r="C78" s="47" t="s">
        <v>22719</v>
      </c>
      <c r="D78" s="47" t="s">
        <v>22720</v>
      </c>
      <c r="E78" s="47">
        <v>17013</v>
      </c>
      <c r="F78" s="150">
        <v>24.599793599209701</v>
      </c>
    </row>
    <row r="79" spans="1:6" x14ac:dyDescent="0.3">
      <c r="A79" s="47" t="s">
        <v>1049</v>
      </c>
      <c r="B79" s="47" t="s">
        <v>22711</v>
      </c>
      <c r="C79" s="47" t="s">
        <v>22721</v>
      </c>
      <c r="D79" s="47" t="s">
        <v>22722</v>
      </c>
      <c r="E79" s="47">
        <v>997</v>
      </c>
      <c r="F79" s="150">
        <v>24.464715579379401</v>
      </c>
    </row>
    <row r="80" spans="1:6" x14ac:dyDescent="0.3">
      <c r="A80" s="47" t="s">
        <v>1049</v>
      </c>
      <c r="B80" s="47" t="s">
        <v>22711</v>
      </c>
      <c r="C80" s="47" t="s">
        <v>22723</v>
      </c>
      <c r="D80" s="47" t="s">
        <v>22724</v>
      </c>
      <c r="E80" s="47">
        <v>1826</v>
      </c>
      <c r="F80" s="150">
        <v>24.180226557865399</v>
      </c>
    </row>
    <row r="81" spans="1:6" x14ac:dyDescent="0.3">
      <c r="A81" s="47" t="s">
        <v>1049</v>
      </c>
      <c r="B81" s="47" t="s">
        <v>22711</v>
      </c>
      <c r="C81" s="47" t="s">
        <v>22725</v>
      </c>
      <c r="D81" s="47" t="s">
        <v>22726</v>
      </c>
      <c r="E81" s="47">
        <v>4847</v>
      </c>
      <c r="F81" s="150">
        <v>24.635041926011201</v>
      </c>
    </row>
    <row r="82" spans="1:6" x14ac:dyDescent="0.3">
      <c r="A82" s="47" t="s">
        <v>1049</v>
      </c>
      <c r="B82" s="47" t="s">
        <v>22711</v>
      </c>
      <c r="C82" s="47" t="s">
        <v>22727</v>
      </c>
      <c r="D82" s="47" t="s">
        <v>22728</v>
      </c>
      <c r="E82" s="47">
        <v>97567</v>
      </c>
      <c r="F82" s="150">
        <v>39.056321147550598</v>
      </c>
    </row>
    <row r="83" spans="1:6" x14ac:dyDescent="0.3">
      <c r="A83" s="47" t="s">
        <v>1049</v>
      </c>
      <c r="B83" s="47" t="s">
        <v>22711</v>
      </c>
      <c r="C83" s="47" t="s">
        <v>22729</v>
      </c>
      <c r="D83" s="47" t="s">
        <v>22730</v>
      </c>
      <c r="E83" s="47">
        <v>2508</v>
      </c>
      <c r="F83" s="150">
        <v>24.331939924045901</v>
      </c>
    </row>
    <row r="84" spans="1:6" x14ac:dyDescent="0.3">
      <c r="A84" s="47" t="s">
        <v>1049</v>
      </c>
      <c r="B84" s="47" t="s">
        <v>22711</v>
      </c>
      <c r="C84" s="47" t="s">
        <v>22731</v>
      </c>
      <c r="D84" s="47" t="s">
        <v>22732</v>
      </c>
      <c r="E84" s="47">
        <v>2150</v>
      </c>
      <c r="F84" s="150">
        <v>24.656681258830702</v>
      </c>
    </row>
    <row r="85" spans="1:6" x14ac:dyDescent="0.3">
      <c r="A85" s="47" t="s">
        <v>1049</v>
      </c>
      <c r="B85" s="47" t="s">
        <v>22711</v>
      </c>
      <c r="C85" s="47" t="s">
        <v>22733</v>
      </c>
      <c r="D85" s="47" t="s">
        <v>22734</v>
      </c>
      <c r="E85" s="47">
        <v>31275</v>
      </c>
      <c r="F85" s="150">
        <v>27.164507476513801</v>
      </c>
    </row>
    <row r="86" spans="1:6" x14ac:dyDescent="0.3">
      <c r="A86" s="47" t="s">
        <v>1049</v>
      </c>
      <c r="B86" s="47" t="s">
        <v>22711</v>
      </c>
      <c r="C86" s="47" t="s">
        <v>22735</v>
      </c>
      <c r="D86" s="47" t="s">
        <v>22736</v>
      </c>
      <c r="E86" s="47">
        <v>55397</v>
      </c>
      <c r="F86" s="150">
        <v>25.432052112831698</v>
      </c>
    </row>
    <row r="87" spans="1:6" x14ac:dyDescent="0.3">
      <c r="A87" s="47" t="s">
        <v>1049</v>
      </c>
      <c r="B87" s="47" t="s">
        <v>22711</v>
      </c>
      <c r="C87" s="47" t="s">
        <v>22737</v>
      </c>
      <c r="D87" s="47" t="s">
        <v>22738</v>
      </c>
      <c r="E87" s="47">
        <v>13477</v>
      </c>
      <c r="F87" s="150">
        <v>33.7706749184035</v>
      </c>
    </row>
    <row r="88" spans="1:6" x14ac:dyDescent="0.3">
      <c r="A88" s="47" t="s">
        <v>1049</v>
      </c>
      <c r="B88" s="47" t="s">
        <v>22711</v>
      </c>
      <c r="C88" s="47" t="s">
        <v>22739</v>
      </c>
      <c r="D88" s="47" t="s">
        <v>22740</v>
      </c>
      <c r="E88" s="47">
        <v>13590</v>
      </c>
      <c r="F88" s="150">
        <v>25.868739541901299</v>
      </c>
    </row>
    <row r="89" spans="1:6" x14ac:dyDescent="0.3">
      <c r="A89" s="47" t="s">
        <v>1049</v>
      </c>
      <c r="B89" s="47" t="s">
        <v>22711</v>
      </c>
      <c r="C89" s="47" t="s">
        <v>22741</v>
      </c>
      <c r="D89" s="47" t="s">
        <v>22742</v>
      </c>
      <c r="E89" s="47">
        <v>1630</v>
      </c>
      <c r="F89" s="150">
        <v>24.2012190587586</v>
      </c>
    </row>
    <row r="90" spans="1:6" x14ac:dyDescent="0.3">
      <c r="A90" s="47" t="s">
        <v>1049</v>
      </c>
      <c r="B90" s="47" t="s">
        <v>22711</v>
      </c>
      <c r="C90" s="47" t="s">
        <v>22743</v>
      </c>
      <c r="D90" s="47" t="s">
        <v>22744</v>
      </c>
      <c r="E90" s="47">
        <v>88995</v>
      </c>
      <c r="F90" s="150">
        <v>28.778487427591099</v>
      </c>
    </row>
    <row r="91" spans="1:6" x14ac:dyDescent="0.3">
      <c r="A91" s="47" t="s">
        <v>1049</v>
      </c>
      <c r="B91" s="47" t="s">
        <v>22711</v>
      </c>
      <c r="C91" s="47" t="s">
        <v>22745</v>
      </c>
      <c r="D91" s="47" t="s">
        <v>22746</v>
      </c>
      <c r="E91" s="47">
        <v>9492</v>
      </c>
      <c r="F91" s="150">
        <v>24.538921512443899</v>
      </c>
    </row>
    <row r="92" spans="1:6" x14ac:dyDescent="0.3">
      <c r="A92" s="47" t="s">
        <v>1049</v>
      </c>
      <c r="B92" s="47" t="s">
        <v>22711</v>
      </c>
      <c r="C92" s="47" t="s">
        <v>22747</v>
      </c>
      <c r="D92" s="47" t="s">
        <v>22748</v>
      </c>
      <c r="E92" s="47">
        <v>9430</v>
      </c>
      <c r="F92" s="150">
        <v>25.3011855068575</v>
      </c>
    </row>
    <row r="93" spans="1:6" x14ac:dyDescent="0.3">
      <c r="A93" s="47" t="s">
        <v>1049</v>
      </c>
      <c r="B93" s="47" t="s">
        <v>22711</v>
      </c>
      <c r="C93" s="47" t="s">
        <v>22749</v>
      </c>
      <c r="D93" s="47" t="s">
        <v>22750</v>
      </c>
      <c r="E93" s="47">
        <v>7523</v>
      </c>
      <c r="F93" s="150">
        <v>24.907029731324101</v>
      </c>
    </row>
    <row r="94" spans="1:6" x14ac:dyDescent="0.3">
      <c r="A94" s="47" t="s">
        <v>1049</v>
      </c>
      <c r="B94" s="47" t="s">
        <v>22711</v>
      </c>
      <c r="C94" s="47" t="s">
        <v>22751</v>
      </c>
      <c r="D94" s="47" t="s">
        <v>22752</v>
      </c>
      <c r="E94" s="47">
        <v>3815</v>
      </c>
      <c r="F94" s="150">
        <v>24.5068230269632</v>
      </c>
    </row>
    <row r="95" spans="1:6" x14ac:dyDescent="0.3">
      <c r="A95" s="47" t="s">
        <v>1049</v>
      </c>
      <c r="B95" s="47" t="s">
        <v>22711</v>
      </c>
      <c r="C95" s="47" t="s">
        <v>22753</v>
      </c>
      <c r="D95" s="47" t="s">
        <v>22754</v>
      </c>
      <c r="E95" s="47">
        <v>5559</v>
      </c>
      <c r="F95" s="150">
        <v>25.007396434213799</v>
      </c>
    </row>
    <row r="96" spans="1:6" x14ac:dyDescent="0.3">
      <c r="A96" s="47" t="s">
        <v>1049</v>
      </c>
      <c r="B96" s="47" t="s">
        <v>22711</v>
      </c>
      <c r="C96" s="47" t="s">
        <v>22755</v>
      </c>
      <c r="D96" s="47" t="s">
        <v>22756</v>
      </c>
      <c r="E96" s="47">
        <v>8881</v>
      </c>
      <c r="F96" s="150">
        <v>28.810346056474302</v>
      </c>
    </row>
    <row r="97" spans="1:6" x14ac:dyDescent="0.3">
      <c r="A97" s="47" t="s">
        <v>1049</v>
      </c>
      <c r="B97" s="47" t="s">
        <v>22711</v>
      </c>
      <c r="C97" s="47" t="s">
        <v>22757</v>
      </c>
      <c r="D97" s="47" t="s">
        <v>22758</v>
      </c>
      <c r="E97" s="47">
        <v>968</v>
      </c>
      <c r="F97" s="150">
        <v>25.184030800158101</v>
      </c>
    </row>
    <row r="98" spans="1:6" x14ac:dyDescent="0.3">
      <c r="A98" s="47" t="s">
        <v>1049</v>
      </c>
      <c r="B98" s="47" t="s">
        <v>22711</v>
      </c>
      <c r="C98" s="47" t="s">
        <v>22759</v>
      </c>
      <c r="D98" s="47" t="s">
        <v>22760</v>
      </c>
      <c r="E98" s="47">
        <v>7029</v>
      </c>
      <c r="F98" s="150">
        <v>24.208423600128899</v>
      </c>
    </row>
    <row r="99" spans="1:6" x14ac:dyDescent="0.3">
      <c r="A99" s="47" t="s">
        <v>1049</v>
      </c>
      <c r="B99" s="47" t="s">
        <v>22711</v>
      </c>
      <c r="C99" s="47" t="s">
        <v>22761</v>
      </c>
      <c r="D99" s="47" t="s">
        <v>22762</v>
      </c>
      <c r="E99" s="47">
        <v>9636</v>
      </c>
      <c r="F99" s="150">
        <v>24.283281664181601</v>
      </c>
    </row>
    <row r="100" spans="1:6" x14ac:dyDescent="0.3">
      <c r="A100" s="47" t="s">
        <v>1049</v>
      </c>
      <c r="B100" s="47" t="s">
        <v>22711</v>
      </c>
      <c r="C100" s="47" t="s">
        <v>22763</v>
      </c>
      <c r="D100" s="47" t="s">
        <v>22764</v>
      </c>
      <c r="E100" s="47">
        <v>7459</v>
      </c>
      <c r="F100" s="150">
        <v>24.297174538469701</v>
      </c>
    </row>
    <row r="101" spans="1:6" x14ac:dyDescent="0.3">
      <c r="A101" s="47" t="s">
        <v>1049</v>
      </c>
      <c r="B101" s="47" t="s">
        <v>22711</v>
      </c>
      <c r="C101" s="47" t="s">
        <v>22765</v>
      </c>
      <c r="D101" s="47" t="s">
        <v>22766</v>
      </c>
      <c r="E101" s="47">
        <v>2369</v>
      </c>
      <c r="F101" s="150">
        <v>24.316140018489399</v>
      </c>
    </row>
    <row r="102" spans="1:6" x14ac:dyDescent="0.3">
      <c r="A102" s="47" t="s">
        <v>1049</v>
      </c>
      <c r="B102" s="47" t="s">
        <v>22711</v>
      </c>
      <c r="C102" s="47" t="s">
        <v>22767</v>
      </c>
      <c r="D102" s="47" t="s">
        <v>22768</v>
      </c>
      <c r="E102" s="47">
        <v>662</v>
      </c>
      <c r="F102" s="150">
        <v>24.210871652868299</v>
      </c>
    </row>
    <row r="103" spans="1:6" x14ac:dyDescent="0.3">
      <c r="A103" s="47" t="s">
        <v>1049</v>
      </c>
      <c r="B103" s="47" t="s">
        <v>22711</v>
      </c>
      <c r="C103" s="47" t="s">
        <v>22769</v>
      </c>
      <c r="D103" s="47" t="s">
        <v>22770</v>
      </c>
      <c r="E103" s="47">
        <v>5588</v>
      </c>
      <c r="F103" s="150">
        <v>24.466225669897199</v>
      </c>
    </row>
    <row r="104" spans="1:6" x14ac:dyDescent="0.3">
      <c r="A104" s="47" t="s">
        <v>1059</v>
      </c>
      <c r="B104" s="47" t="s">
        <v>22771</v>
      </c>
      <c r="C104" s="47" t="s">
        <v>22619</v>
      </c>
      <c r="D104" s="47" t="s">
        <v>22772</v>
      </c>
      <c r="E104" s="47">
        <v>6392017</v>
      </c>
      <c r="F104" s="150">
        <v>43.607539457884101</v>
      </c>
    </row>
    <row r="105" spans="1:6" x14ac:dyDescent="0.3">
      <c r="A105" s="47" t="s">
        <v>1059</v>
      </c>
      <c r="B105" s="47" t="s">
        <v>22771</v>
      </c>
      <c r="C105" s="47" t="s">
        <v>22773</v>
      </c>
      <c r="D105" s="47" t="s">
        <v>22774</v>
      </c>
      <c r="E105" s="47">
        <v>71518</v>
      </c>
      <c r="F105" s="150">
        <v>19.3927117412203</v>
      </c>
    </row>
    <row r="106" spans="1:6" x14ac:dyDescent="0.3">
      <c r="A106" s="47" t="s">
        <v>1059</v>
      </c>
      <c r="B106" s="47" t="s">
        <v>22771</v>
      </c>
      <c r="C106" s="47" t="s">
        <v>42</v>
      </c>
      <c r="D106" s="47" t="s">
        <v>22775</v>
      </c>
      <c r="E106" s="47">
        <v>131346</v>
      </c>
      <c r="F106" s="150">
        <v>27.3355341177569</v>
      </c>
    </row>
    <row r="107" spans="1:6" x14ac:dyDescent="0.3">
      <c r="A107" s="47" t="s">
        <v>1059</v>
      </c>
      <c r="B107" s="47" t="s">
        <v>22771</v>
      </c>
      <c r="C107" s="47" t="s">
        <v>44</v>
      </c>
      <c r="D107" s="47" t="s">
        <v>22776</v>
      </c>
      <c r="E107" s="47">
        <v>134421</v>
      </c>
      <c r="F107" s="150">
        <v>22.588742840026899</v>
      </c>
    </row>
    <row r="108" spans="1:6" x14ac:dyDescent="0.3">
      <c r="A108" s="47" t="s">
        <v>1059</v>
      </c>
      <c r="B108" s="47" t="s">
        <v>22771</v>
      </c>
      <c r="C108" s="47" t="s">
        <v>46</v>
      </c>
      <c r="D108" s="47" t="s">
        <v>22777</v>
      </c>
      <c r="E108" s="47">
        <v>53597</v>
      </c>
      <c r="F108" s="150">
        <v>28.395266523581501</v>
      </c>
    </row>
    <row r="109" spans="1:6" x14ac:dyDescent="0.3">
      <c r="A109" s="47" t="s">
        <v>1059</v>
      </c>
      <c r="B109" s="47" t="s">
        <v>22771</v>
      </c>
      <c r="C109" s="47" t="s">
        <v>668</v>
      </c>
      <c r="D109" s="47" t="s">
        <v>22778</v>
      </c>
      <c r="E109" s="47">
        <v>37220</v>
      </c>
      <c r="F109" s="150">
        <v>31.774776886415601</v>
      </c>
    </row>
    <row r="110" spans="1:6" x14ac:dyDescent="0.3">
      <c r="A110" s="47" t="s">
        <v>1059</v>
      </c>
      <c r="B110" s="47" t="s">
        <v>22771</v>
      </c>
      <c r="C110" s="47" t="s">
        <v>22779</v>
      </c>
      <c r="D110" s="47" t="s">
        <v>22780</v>
      </c>
      <c r="E110" s="47">
        <v>8437</v>
      </c>
      <c r="F110" s="150">
        <v>25.354275133568599</v>
      </c>
    </row>
    <row r="111" spans="1:6" x14ac:dyDescent="0.3">
      <c r="A111" s="47" t="s">
        <v>1059</v>
      </c>
      <c r="B111" s="47" t="s">
        <v>22771</v>
      </c>
      <c r="C111" s="47" t="s">
        <v>48</v>
      </c>
      <c r="D111" s="47" t="s">
        <v>22781</v>
      </c>
      <c r="E111" s="47">
        <v>20489</v>
      </c>
      <c r="F111" s="150">
        <v>41.045724867560097</v>
      </c>
    </row>
    <row r="112" spans="1:6" x14ac:dyDescent="0.3">
      <c r="A112" s="47" t="s">
        <v>1059</v>
      </c>
      <c r="B112" s="47" t="s">
        <v>22771</v>
      </c>
      <c r="C112" s="47" t="s">
        <v>49</v>
      </c>
      <c r="D112" s="47" t="s">
        <v>22782</v>
      </c>
      <c r="E112" s="47">
        <v>3817117</v>
      </c>
      <c r="F112" s="150">
        <v>48.020475052810802</v>
      </c>
    </row>
    <row r="113" spans="1:6" x14ac:dyDescent="0.3">
      <c r="A113" s="47" t="s">
        <v>1059</v>
      </c>
      <c r="B113" s="47" t="s">
        <v>22771</v>
      </c>
      <c r="C113" s="47" t="s">
        <v>22783</v>
      </c>
      <c r="D113" s="47" t="s">
        <v>22784</v>
      </c>
      <c r="E113" s="47">
        <v>200186</v>
      </c>
      <c r="F113" s="150">
        <v>35.460308746169297</v>
      </c>
    </row>
    <row r="114" spans="1:6" x14ac:dyDescent="0.3">
      <c r="A114" s="47" t="s">
        <v>1059</v>
      </c>
      <c r="B114" s="47" t="s">
        <v>22771</v>
      </c>
      <c r="C114" s="47" t="s">
        <v>52</v>
      </c>
      <c r="D114" s="47" t="s">
        <v>22785</v>
      </c>
      <c r="E114" s="47">
        <v>107449</v>
      </c>
      <c r="F114" s="150">
        <v>21.812011375232601</v>
      </c>
    </row>
    <row r="115" spans="1:6" x14ac:dyDescent="0.3">
      <c r="A115" s="47" t="s">
        <v>1059</v>
      </c>
      <c r="B115" s="47" t="s">
        <v>22771</v>
      </c>
      <c r="C115" s="47" t="s">
        <v>54</v>
      </c>
      <c r="D115" s="47" t="s">
        <v>22786</v>
      </c>
      <c r="E115" s="47">
        <v>980263</v>
      </c>
      <c r="F115" s="150">
        <v>44.017837119143998</v>
      </c>
    </row>
    <row r="116" spans="1:6" x14ac:dyDescent="0.3">
      <c r="A116" s="47" t="s">
        <v>1059</v>
      </c>
      <c r="B116" s="47" t="s">
        <v>22771</v>
      </c>
      <c r="C116" s="47" t="s">
        <v>56</v>
      </c>
      <c r="D116" s="47" t="s">
        <v>22787</v>
      </c>
      <c r="E116" s="47">
        <v>375770</v>
      </c>
      <c r="F116" s="150">
        <v>41.185320810207898</v>
      </c>
    </row>
    <row r="117" spans="1:6" x14ac:dyDescent="0.3">
      <c r="A117" s="47" t="s">
        <v>1059</v>
      </c>
      <c r="B117" s="47" t="s">
        <v>22771</v>
      </c>
      <c r="C117" s="47" t="s">
        <v>130</v>
      </c>
      <c r="D117" s="47" t="s">
        <v>22788</v>
      </c>
      <c r="E117" s="47">
        <v>47420</v>
      </c>
      <c r="F117" s="150">
        <v>29.579578684841</v>
      </c>
    </row>
    <row r="118" spans="1:6" x14ac:dyDescent="0.3">
      <c r="A118" s="47" t="s">
        <v>1059</v>
      </c>
      <c r="B118" s="47" t="s">
        <v>22771</v>
      </c>
      <c r="C118" s="47" t="s">
        <v>57</v>
      </c>
      <c r="D118" s="47" t="s">
        <v>22789</v>
      </c>
      <c r="E118" s="47">
        <v>211033</v>
      </c>
      <c r="F118" s="150">
        <v>27.1080782146025</v>
      </c>
    </row>
    <row r="119" spans="1:6" x14ac:dyDescent="0.3">
      <c r="A119" s="47" t="s">
        <v>1059</v>
      </c>
      <c r="B119" s="47" t="s">
        <v>22771</v>
      </c>
      <c r="C119" s="47" t="s">
        <v>59</v>
      </c>
      <c r="D119" s="47" t="s">
        <v>22790</v>
      </c>
      <c r="E119" s="47">
        <v>195751</v>
      </c>
      <c r="F119" s="150">
        <v>43.300914623608897</v>
      </c>
    </row>
    <row r="120" spans="1:6" x14ac:dyDescent="0.3">
      <c r="A120" s="47" t="s">
        <v>1066</v>
      </c>
      <c r="B120" s="47" t="s">
        <v>22791</v>
      </c>
      <c r="C120" s="47" t="s">
        <v>22619</v>
      </c>
      <c r="D120" s="47" t="s">
        <v>22792</v>
      </c>
      <c r="E120" s="47">
        <v>2915910</v>
      </c>
      <c r="F120" s="150">
        <v>48.078366364706099</v>
      </c>
    </row>
    <row r="121" spans="1:6" x14ac:dyDescent="0.3">
      <c r="A121" s="47" t="s">
        <v>1066</v>
      </c>
      <c r="B121" s="47" t="s">
        <v>22791</v>
      </c>
      <c r="C121" s="47" t="s">
        <v>61</v>
      </c>
      <c r="D121" s="47" t="s">
        <v>22793</v>
      </c>
      <c r="E121" s="47">
        <v>19019</v>
      </c>
      <c r="F121" s="150">
        <v>41.460906965020499</v>
      </c>
    </row>
    <row r="122" spans="1:6" x14ac:dyDescent="0.3">
      <c r="A122" s="47" t="s">
        <v>1066</v>
      </c>
      <c r="B122" s="47" t="s">
        <v>22791</v>
      </c>
      <c r="C122" s="47" t="s">
        <v>1067</v>
      </c>
      <c r="D122" s="47" t="s">
        <v>22794</v>
      </c>
      <c r="E122" s="47">
        <v>21853</v>
      </c>
      <c r="F122" s="150">
        <v>48.913554812113397</v>
      </c>
    </row>
    <row r="123" spans="1:6" x14ac:dyDescent="0.3">
      <c r="A123" s="47" t="s">
        <v>1066</v>
      </c>
      <c r="B123" s="47" t="s">
        <v>22791</v>
      </c>
      <c r="C123" s="47" t="s">
        <v>22795</v>
      </c>
      <c r="D123" s="47" t="s">
        <v>22796</v>
      </c>
      <c r="E123" s="47">
        <v>41513</v>
      </c>
      <c r="F123" s="150">
        <v>44.5389844587353</v>
      </c>
    </row>
    <row r="124" spans="1:6" x14ac:dyDescent="0.3">
      <c r="A124" s="47" t="s">
        <v>1066</v>
      </c>
      <c r="B124" s="47" t="s">
        <v>22791</v>
      </c>
      <c r="C124" s="47" t="s">
        <v>22797</v>
      </c>
      <c r="D124" s="47" t="s">
        <v>22798</v>
      </c>
      <c r="E124" s="47">
        <v>221339</v>
      </c>
      <c r="F124" s="150">
        <v>43.4572358043077</v>
      </c>
    </row>
    <row r="125" spans="1:6" x14ac:dyDescent="0.3">
      <c r="A125" s="47" t="s">
        <v>1066</v>
      </c>
      <c r="B125" s="47" t="s">
        <v>22791</v>
      </c>
      <c r="C125" s="47" t="s">
        <v>317</v>
      </c>
      <c r="D125" s="47" t="s">
        <v>22799</v>
      </c>
      <c r="E125" s="47">
        <v>36903</v>
      </c>
      <c r="F125" s="150">
        <v>40.810417775182302</v>
      </c>
    </row>
    <row r="126" spans="1:6" x14ac:dyDescent="0.3">
      <c r="A126" s="47" t="s">
        <v>1066</v>
      </c>
      <c r="B126" s="47" t="s">
        <v>22791</v>
      </c>
      <c r="C126" s="47" t="s">
        <v>22800</v>
      </c>
      <c r="D126" s="47" t="s">
        <v>22801</v>
      </c>
      <c r="E126" s="47">
        <v>11508</v>
      </c>
      <c r="F126" s="150">
        <v>47.473427672153697</v>
      </c>
    </row>
    <row r="127" spans="1:6" x14ac:dyDescent="0.3">
      <c r="A127" s="47" t="s">
        <v>1066</v>
      </c>
      <c r="B127" s="47" t="s">
        <v>22791</v>
      </c>
      <c r="C127" s="47" t="s">
        <v>22631</v>
      </c>
      <c r="D127" s="47" t="s">
        <v>22802</v>
      </c>
      <c r="E127" s="47">
        <v>5368</v>
      </c>
      <c r="F127" s="150">
        <v>48.425225014516798</v>
      </c>
    </row>
    <row r="128" spans="1:6" x14ac:dyDescent="0.3">
      <c r="A128" s="47" t="s">
        <v>1066</v>
      </c>
      <c r="B128" s="47" t="s">
        <v>22791</v>
      </c>
      <c r="C128" s="47" t="s">
        <v>319</v>
      </c>
      <c r="D128" s="47" t="s">
        <v>22803</v>
      </c>
      <c r="E128" s="47">
        <v>27446</v>
      </c>
      <c r="F128" s="150">
        <v>37.132977929685097</v>
      </c>
    </row>
    <row r="129" spans="1:6" x14ac:dyDescent="0.3">
      <c r="A129" s="47" t="s">
        <v>1066</v>
      </c>
      <c r="B129" s="47" t="s">
        <v>22791</v>
      </c>
      <c r="C129" s="47" t="s">
        <v>22804</v>
      </c>
      <c r="D129" s="47" t="s">
        <v>22805</v>
      </c>
      <c r="E129" s="47">
        <v>11800</v>
      </c>
      <c r="F129" s="150">
        <v>40.036659710155199</v>
      </c>
    </row>
    <row r="130" spans="1:6" x14ac:dyDescent="0.3">
      <c r="A130" s="47" t="s">
        <v>1066</v>
      </c>
      <c r="B130" s="47" t="s">
        <v>22791</v>
      </c>
      <c r="C130" s="47" t="s">
        <v>321</v>
      </c>
      <c r="D130" s="47" t="s">
        <v>22806</v>
      </c>
      <c r="E130" s="47">
        <v>22995</v>
      </c>
      <c r="F130" s="150">
        <v>54.287165353432101</v>
      </c>
    </row>
    <row r="131" spans="1:6" x14ac:dyDescent="0.3">
      <c r="A131" s="47" t="s">
        <v>1066</v>
      </c>
      <c r="B131" s="47" t="s">
        <v>22791</v>
      </c>
      <c r="C131" s="47" t="s">
        <v>552</v>
      </c>
      <c r="D131" s="47" t="s">
        <v>22807</v>
      </c>
      <c r="E131" s="47">
        <v>16083</v>
      </c>
      <c r="F131" s="150">
        <v>38.808948570557398</v>
      </c>
    </row>
    <row r="132" spans="1:6" x14ac:dyDescent="0.3">
      <c r="A132" s="47" t="s">
        <v>1066</v>
      </c>
      <c r="B132" s="47" t="s">
        <v>22791</v>
      </c>
      <c r="C132" s="47" t="s">
        <v>22642</v>
      </c>
      <c r="D132" s="47" t="s">
        <v>22808</v>
      </c>
      <c r="E132" s="47">
        <v>25970</v>
      </c>
      <c r="F132" s="150">
        <v>44.502340567347602</v>
      </c>
    </row>
    <row r="133" spans="1:6" x14ac:dyDescent="0.3">
      <c r="A133" s="47" t="s">
        <v>1066</v>
      </c>
      <c r="B133" s="47" t="s">
        <v>22791</v>
      </c>
      <c r="C133" s="47" t="s">
        <v>741</v>
      </c>
      <c r="D133" s="47" t="s">
        <v>22809</v>
      </c>
      <c r="E133" s="47">
        <v>8689</v>
      </c>
      <c r="F133" s="150">
        <v>46.183172854046703</v>
      </c>
    </row>
    <row r="134" spans="1:6" x14ac:dyDescent="0.3">
      <c r="A134" s="47" t="s">
        <v>1066</v>
      </c>
      <c r="B134" s="47" t="s">
        <v>22791</v>
      </c>
      <c r="C134" s="47" t="s">
        <v>213</v>
      </c>
      <c r="D134" s="47" t="s">
        <v>22810</v>
      </c>
      <c r="E134" s="47">
        <v>24552</v>
      </c>
      <c r="F134" s="150">
        <v>52.478397597663403</v>
      </c>
    </row>
    <row r="135" spans="1:6" x14ac:dyDescent="0.3">
      <c r="A135" s="47" t="s">
        <v>1066</v>
      </c>
      <c r="B135" s="47" t="s">
        <v>22791</v>
      </c>
      <c r="C135" s="47" t="s">
        <v>22811</v>
      </c>
      <c r="D135" s="47" t="s">
        <v>22812</v>
      </c>
      <c r="E135" s="47">
        <v>21273</v>
      </c>
      <c r="F135" s="150">
        <v>50.129632119746198</v>
      </c>
    </row>
    <row r="136" spans="1:6" x14ac:dyDescent="0.3">
      <c r="A136" s="47" t="s">
        <v>1066</v>
      </c>
      <c r="B136" s="47" t="s">
        <v>22791</v>
      </c>
      <c r="C136" s="47" t="s">
        <v>22813</v>
      </c>
      <c r="D136" s="47" t="s">
        <v>22814</v>
      </c>
      <c r="E136" s="47">
        <v>96443</v>
      </c>
      <c r="F136" s="150">
        <v>42.832627781482898</v>
      </c>
    </row>
    <row r="137" spans="1:6" x14ac:dyDescent="0.3">
      <c r="A137" s="47" t="s">
        <v>1066</v>
      </c>
      <c r="B137" s="47" t="s">
        <v>22791</v>
      </c>
      <c r="C137" s="47" t="s">
        <v>22815</v>
      </c>
      <c r="D137" s="47" t="s">
        <v>22816</v>
      </c>
      <c r="E137" s="47">
        <v>61948</v>
      </c>
      <c r="F137" s="150">
        <v>48.647445537137699</v>
      </c>
    </row>
    <row r="138" spans="1:6" x14ac:dyDescent="0.3">
      <c r="A138" s="47" t="s">
        <v>1066</v>
      </c>
      <c r="B138" s="47" t="s">
        <v>22791</v>
      </c>
      <c r="C138" s="47" t="s">
        <v>62</v>
      </c>
      <c r="D138" s="47" t="s">
        <v>22817</v>
      </c>
      <c r="E138" s="47">
        <v>50902</v>
      </c>
      <c r="F138" s="150">
        <v>47.162647271895501</v>
      </c>
    </row>
    <row r="139" spans="1:6" x14ac:dyDescent="0.3">
      <c r="A139" s="47" t="s">
        <v>1066</v>
      </c>
      <c r="B139" s="47" t="s">
        <v>22791</v>
      </c>
      <c r="C139" s="47" t="s">
        <v>22818</v>
      </c>
      <c r="D139" s="47" t="s">
        <v>22819</v>
      </c>
      <c r="E139" s="47">
        <v>17870</v>
      </c>
      <c r="F139" s="150">
        <v>41.311277030037402</v>
      </c>
    </row>
    <row r="140" spans="1:6" x14ac:dyDescent="0.3">
      <c r="A140" s="47" t="s">
        <v>1066</v>
      </c>
      <c r="B140" s="47" t="s">
        <v>22791</v>
      </c>
      <c r="C140" s="47" t="s">
        <v>869</v>
      </c>
      <c r="D140" s="47" t="s">
        <v>22820</v>
      </c>
      <c r="E140" s="47">
        <v>8116</v>
      </c>
      <c r="F140" s="150">
        <v>49.149890358838</v>
      </c>
    </row>
    <row r="141" spans="1:6" x14ac:dyDescent="0.3">
      <c r="A141" s="47" t="s">
        <v>1066</v>
      </c>
      <c r="B141" s="47" t="s">
        <v>22791</v>
      </c>
      <c r="C141" s="47" t="s">
        <v>22821</v>
      </c>
      <c r="D141" s="47" t="s">
        <v>22822</v>
      </c>
      <c r="E141" s="47">
        <v>13008</v>
      </c>
      <c r="F141" s="150">
        <v>40.990112953899498</v>
      </c>
    </row>
    <row r="142" spans="1:6" x14ac:dyDescent="0.3">
      <c r="A142" s="47" t="s">
        <v>1066</v>
      </c>
      <c r="B142" s="47" t="s">
        <v>22791</v>
      </c>
      <c r="C142" s="47" t="s">
        <v>22823</v>
      </c>
      <c r="D142" s="47" t="s">
        <v>22824</v>
      </c>
      <c r="E142" s="47">
        <v>18509</v>
      </c>
      <c r="F142" s="150">
        <v>45.443318808433801</v>
      </c>
    </row>
    <row r="143" spans="1:6" x14ac:dyDescent="0.3">
      <c r="A143" s="47" t="s">
        <v>1066</v>
      </c>
      <c r="B143" s="47" t="s">
        <v>22791</v>
      </c>
      <c r="C143" s="47" t="s">
        <v>22825</v>
      </c>
      <c r="D143" s="47" t="s">
        <v>22826</v>
      </c>
      <c r="E143" s="47">
        <v>113237</v>
      </c>
      <c r="F143" s="150">
        <v>53.296598569128598</v>
      </c>
    </row>
    <row r="144" spans="1:6" x14ac:dyDescent="0.3">
      <c r="A144" s="47" t="s">
        <v>1066</v>
      </c>
      <c r="B144" s="47" t="s">
        <v>22791</v>
      </c>
      <c r="C144" s="47" t="s">
        <v>666</v>
      </c>
      <c r="D144" s="47" t="s">
        <v>22827</v>
      </c>
      <c r="E144" s="47">
        <v>18125</v>
      </c>
      <c r="F144" s="150">
        <v>45.903506656223797</v>
      </c>
    </row>
    <row r="145" spans="1:6" x14ac:dyDescent="0.3">
      <c r="A145" s="47" t="s">
        <v>1066</v>
      </c>
      <c r="B145" s="47" t="s">
        <v>22791</v>
      </c>
      <c r="C145" s="47" t="s">
        <v>262</v>
      </c>
      <c r="D145" s="47" t="s">
        <v>22828</v>
      </c>
      <c r="E145" s="47">
        <v>12245</v>
      </c>
      <c r="F145" s="150">
        <v>41.438399053978799</v>
      </c>
    </row>
    <row r="146" spans="1:6" x14ac:dyDescent="0.3">
      <c r="A146" s="47" t="s">
        <v>1066</v>
      </c>
      <c r="B146" s="47" t="s">
        <v>22791</v>
      </c>
      <c r="C146" s="47" t="s">
        <v>1070</v>
      </c>
      <c r="D146" s="47" t="s">
        <v>22829</v>
      </c>
      <c r="E146" s="47">
        <v>96024</v>
      </c>
      <c r="F146" s="150">
        <v>50.747810180562801</v>
      </c>
    </row>
    <row r="147" spans="1:6" x14ac:dyDescent="0.3">
      <c r="A147" s="47" t="s">
        <v>1066</v>
      </c>
      <c r="B147" s="47" t="s">
        <v>22791</v>
      </c>
      <c r="C147" s="47" t="s">
        <v>614</v>
      </c>
      <c r="D147" s="47" t="s">
        <v>22830</v>
      </c>
      <c r="E147" s="47">
        <v>17853</v>
      </c>
      <c r="F147" s="150">
        <v>49.171412377000102</v>
      </c>
    </row>
    <row r="148" spans="1:6" x14ac:dyDescent="0.3">
      <c r="A148" s="47" t="s">
        <v>1066</v>
      </c>
      <c r="B148" s="47" t="s">
        <v>22791</v>
      </c>
      <c r="C148" s="47" t="s">
        <v>327</v>
      </c>
      <c r="D148" s="47" t="s">
        <v>22831</v>
      </c>
      <c r="E148" s="47">
        <v>42090</v>
      </c>
      <c r="F148" s="150">
        <v>40.337376807443803</v>
      </c>
    </row>
    <row r="149" spans="1:6" x14ac:dyDescent="0.3">
      <c r="A149" s="47" t="s">
        <v>1066</v>
      </c>
      <c r="B149" s="47" t="s">
        <v>22791</v>
      </c>
      <c r="C149" s="47" t="s">
        <v>22832</v>
      </c>
      <c r="D149" s="47" t="s">
        <v>22833</v>
      </c>
      <c r="E149" s="47">
        <v>22609</v>
      </c>
      <c r="F149" s="150">
        <v>51.439010160871</v>
      </c>
    </row>
    <row r="150" spans="1:6" x14ac:dyDescent="0.3">
      <c r="A150" s="47" t="s">
        <v>1066</v>
      </c>
      <c r="B150" s="47" t="s">
        <v>22791</v>
      </c>
      <c r="C150" s="47" t="s">
        <v>22834</v>
      </c>
      <c r="D150" s="47" t="s">
        <v>22835</v>
      </c>
      <c r="E150" s="47">
        <v>32923</v>
      </c>
      <c r="F150" s="150">
        <v>52.937954724762399</v>
      </c>
    </row>
    <row r="151" spans="1:6" x14ac:dyDescent="0.3">
      <c r="A151" s="47" t="s">
        <v>1066</v>
      </c>
      <c r="B151" s="47" t="s">
        <v>22791</v>
      </c>
      <c r="C151" s="47" t="s">
        <v>22836</v>
      </c>
      <c r="D151" s="47" t="s">
        <v>22837</v>
      </c>
      <c r="E151" s="47">
        <v>13781</v>
      </c>
      <c r="F151" s="150">
        <v>49.250959281074998</v>
      </c>
    </row>
    <row r="152" spans="1:6" x14ac:dyDescent="0.3">
      <c r="A152" s="47" t="s">
        <v>1066</v>
      </c>
      <c r="B152" s="47" t="s">
        <v>22791</v>
      </c>
      <c r="C152" s="47" t="s">
        <v>22838</v>
      </c>
      <c r="D152" s="47" t="s">
        <v>22839</v>
      </c>
      <c r="E152" s="47">
        <v>36647</v>
      </c>
      <c r="F152" s="150">
        <v>43.155967669947302</v>
      </c>
    </row>
    <row r="153" spans="1:6" x14ac:dyDescent="0.3">
      <c r="A153" s="47" t="s">
        <v>1066</v>
      </c>
      <c r="B153" s="47" t="s">
        <v>22791</v>
      </c>
      <c r="C153" s="47" t="s">
        <v>22840</v>
      </c>
      <c r="D153" s="47" t="s">
        <v>22841</v>
      </c>
      <c r="E153" s="47">
        <v>13696</v>
      </c>
      <c r="F153" s="150">
        <v>41.847986403953897</v>
      </c>
    </row>
    <row r="154" spans="1:6" x14ac:dyDescent="0.3">
      <c r="A154" s="47" t="s">
        <v>1066</v>
      </c>
      <c r="B154" s="47" t="s">
        <v>22791</v>
      </c>
      <c r="C154" s="47" t="s">
        <v>163</v>
      </c>
      <c r="D154" s="47" t="s">
        <v>22842</v>
      </c>
      <c r="E154" s="47">
        <v>17997</v>
      </c>
      <c r="F154" s="150">
        <v>41.329438509707799</v>
      </c>
    </row>
    <row r="155" spans="1:6" x14ac:dyDescent="0.3">
      <c r="A155" s="47" t="s">
        <v>1066</v>
      </c>
      <c r="B155" s="47" t="s">
        <v>22791</v>
      </c>
      <c r="C155" s="47" t="s">
        <v>23</v>
      </c>
      <c r="D155" s="47" t="s">
        <v>22843</v>
      </c>
      <c r="E155" s="47">
        <v>77435</v>
      </c>
      <c r="F155" s="150">
        <v>50.489021346283003</v>
      </c>
    </row>
    <row r="156" spans="1:6" x14ac:dyDescent="0.3">
      <c r="A156" s="47" t="s">
        <v>1066</v>
      </c>
      <c r="B156" s="47" t="s">
        <v>22791</v>
      </c>
      <c r="C156" s="47" t="s">
        <v>334</v>
      </c>
      <c r="D156" s="47" t="s">
        <v>22844</v>
      </c>
      <c r="E156" s="47">
        <v>25540</v>
      </c>
      <c r="F156" s="150">
        <v>46.867253532421799</v>
      </c>
    </row>
    <row r="157" spans="1:6" x14ac:dyDescent="0.3">
      <c r="A157" s="47" t="s">
        <v>1066</v>
      </c>
      <c r="B157" s="47" t="s">
        <v>22791</v>
      </c>
      <c r="C157" s="47" t="s">
        <v>416</v>
      </c>
      <c r="D157" s="47" t="s">
        <v>22845</v>
      </c>
      <c r="E157" s="47">
        <v>7645</v>
      </c>
      <c r="F157" s="150">
        <v>48.601070541535201</v>
      </c>
    </row>
    <row r="158" spans="1:6" x14ac:dyDescent="0.3">
      <c r="A158" s="47" t="s">
        <v>1066</v>
      </c>
      <c r="B158" s="47" t="s">
        <v>22791</v>
      </c>
      <c r="C158" s="47" t="s">
        <v>717</v>
      </c>
      <c r="D158" s="47" t="s">
        <v>22846</v>
      </c>
      <c r="E158" s="47">
        <v>17415</v>
      </c>
      <c r="F158" s="150">
        <v>41.380663395097002</v>
      </c>
    </row>
    <row r="159" spans="1:6" x14ac:dyDescent="0.3">
      <c r="A159" s="47" t="s">
        <v>1066</v>
      </c>
      <c r="B159" s="47" t="s">
        <v>22791</v>
      </c>
      <c r="C159" s="47" t="s">
        <v>228</v>
      </c>
      <c r="D159" s="47" t="s">
        <v>22847</v>
      </c>
      <c r="E159" s="47">
        <v>10424</v>
      </c>
      <c r="F159" s="150">
        <v>39.833024541474799</v>
      </c>
    </row>
    <row r="160" spans="1:6" x14ac:dyDescent="0.3">
      <c r="A160" s="47" t="s">
        <v>1066</v>
      </c>
      <c r="B160" s="47" t="s">
        <v>22791</v>
      </c>
      <c r="C160" s="47" t="s">
        <v>556</v>
      </c>
      <c r="D160" s="47" t="s">
        <v>22848</v>
      </c>
      <c r="E160" s="47">
        <v>14134</v>
      </c>
      <c r="F160" s="150">
        <v>43.621296773377999</v>
      </c>
    </row>
    <row r="161" spans="1:6" x14ac:dyDescent="0.3">
      <c r="A161" s="47" t="s">
        <v>1066</v>
      </c>
      <c r="B161" s="47" t="s">
        <v>22791</v>
      </c>
      <c r="C161" s="47" t="s">
        <v>22849</v>
      </c>
      <c r="D161" s="47" t="s">
        <v>22850</v>
      </c>
      <c r="E161" s="47">
        <v>13171</v>
      </c>
      <c r="F161" s="150">
        <v>48.940007966677797</v>
      </c>
    </row>
    <row r="162" spans="1:6" x14ac:dyDescent="0.3">
      <c r="A162" s="47" t="s">
        <v>1066</v>
      </c>
      <c r="B162" s="47" t="s">
        <v>22791</v>
      </c>
      <c r="C162" s="47" t="s">
        <v>22851</v>
      </c>
      <c r="D162" s="47" t="s">
        <v>22852</v>
      </c>
      <c r="E162" s="47">
        <v>22353</v>
      </c>
      <c r="F162" s="150">
        <v>45.993293554631698</v>
      </c>
    </row>
    <row r="163" spans="1:6" x14ac:dyDescent="0.3">
      <c r="A163" s="47" t="s">
        <v>1066</v>
      </c>
      <c r="B163" s="47" t="s">
        <v>22791</v>
      </c>
      <c r="C163" s="47" t="s">
        <v>22853</v>
      </c>
      <c r="D163" s="47" t="s">
        <v>22854</v>
      </c>
      <c r="E163" s="47">
        <v>68356</v>
      </c>
      <c r="F163" s="150">
        <v>48.416657506496897</v>
      </c>
    </row>
    <row r="164" spans="1:6" x14ac:dyDescent="0.3">
      <c r="A164" s="47" t="s">
        <v>1066</v>
      </c>
      <c r="B164" s="47" t="s">
        <v>22791</v>
      </c>
      <c r="C164" s="47" t="s">
        <v>25</v>
      </c>
      <c r="D164" s="47" t="s">
        <v>22855</v>
      </c>
      <c r="E164" s="47">
        <v>15717</v>
      </c>
      <c r="F164" s="150">
        <v>36.439872259531398</v>
      </c>
    </row>
    <row r="165" spans="1:6" x14ac:dyDescent="0.3">
      <c r="A165" s="47" t="s">
        <v>1066</v>
      </c>
      <c r="B165" s="47" t="s">
        <v>22791</v>
      </c>
      <c r="C165" s="47" t="s">
        <v>234</v>
      </c>
      <c r="D165" s="47" t="s">
        <v>22856</v>
      </c>
      <c r="E165" s="47">
        <v>16653</v>
      </c>
      <c r="F165" s="150">
        <v>41.589050994479003</v>
      </c>
    </row>
    <row r="166" spans="1:6" x14ac:dyDescent="0.3">
      <c r="A166" s="47" t="s">
        <v>1066</v>
      </c>
      <c r="B166" s="47" t="s">
        <v>22791</v>
      </c>
      <c r="C166" s="47" t="s">
        <v>22857</v>
      </c>
      <c r="D166" s="47" t="s">
        <v>22858</v>
      </c>
      <c r="E166" s="47">
        <v>43462</v>
      </c>
      <c r="F166" s="150">
        <v>55.992171734642902</v>
      </c>
    </row>
    <row r="167" spans="1:6" x14ac:dyDescent="0.3">
      <c r="A167" s="47" t="s">
        <v>1066</v>
      </c>
      <c r="B167" s="47" t="s">
        <v>22791</v>
      </c>
      <c r="C167" s="47" t="s">
        <v>533</v>
      </c>
      <c r="D167" s="47" t="s">
        <v>22859</v>
      </c>
      <c r="E167" s="47">
        <v>46480</v>
      </c>
      <c r="F167" s="150">
        <v>39.714625786357097</v>
      </c>
    </row>
    <row r="168" spans="1:6" x14ac:dyDescent="0.3">
      <c r="A168" s="47" t="s">
        <v>1066</v>
      </c>
      <c r="B168" s="47" t="s">
        <v>22791</v>
      </c>
      <c r="C168" s="47" t="s">
        <v>557</v>
      </c>
      <c r="D168" s="47" t="s">
        <v>22860</v>
      </c>
      <c r="E168" s="47">
        <v>8149</v>
      </c>
      <c r="F168" s="150">
        <v>40.986082958342003</v>
      </c>
    </row>
    <row r="169" spans="1:6" x14ac:dyDescent="0.3">
      <c r="A169" s="47" t="s">
        <v>1066</v>
      </c>
      <c r="B169" s="47" t="s">
        <v>22791</v>
      </c>
      <c r="C169" s="47" t="s">
        <v>29</v>
      </c>
      <c r="D169" s="47" t="s">
        <v>22861</v>
      </c>
      <c r="E169" s="47">
        <v>9487</v>
      </c>
      <c r="F169" s="150">
        <v>44.234443312267601</v>
      </c>
    </row>
    <row r="170" spans="1:6" x14ac:dyDescent="0.3">
      <c r="A170" s="47" t="s">
        <v>1066</v>
      </c>
      <c r="B170" s="47" t="s">
        <v>22791</v>
      </c>
      <c r="C170" s="47" t="s">
        <v>109</v>
      </c>
      <c r="D170" s="47" t="s">
        <v>22862</v>
      </c>
      <c r="E170" s="47">
        <v>8997</v>
      </c>
      <c r="F170" s="150">
        <v>51.201163806931497</v>
      </c>
    </row>
    <row r="171" spans="1:6" x14ac:dyDescent="0.3">
      <c r="A171" s="47" t="s">
        <v>1066</v>
      </c>
      <c r="B171" s="47" t="s">
        <v>22791</v>
      </c>
      <c r="C171" s="47" t="s">
        <v>64</v>
      </c>
      <c r="D171" s="47" t="s">
        <v>22863</v>
      </c>
      <c r="E171" s="47">
        <v>8330</v>
      </c>
      <c r="F171" s="150">
        <v>36.856671445618602</v>
      </c>
    </row>
    <row r="172" spans="1:6" x14ac:dyDescent="0.3">
      <c r="A172" s="47" t="s">
        <v>1066</v>
      </c>
      <c r="B172" s="47" t="s">
        <v>22791</v>
      </c>
      <c r="C172" s="47" t="s">
        <v>421</v>
      </c>
      <c r="D172" s="47" t="s">
        <v>22864</v>
      </c>
      <c r="E172" s="47">
        <v>26120</v>
      </c>
      <c r="F172" s="150">
        <v>52.0975135255308</v>
      </c>
    </row>
    <row r="173" spans="1:6" x14ac:dyDescent="0.3">
      <c r="A173" s="47" t="s">
        <v>1066</v>
      </c>
      <c r="B173" s="47" t="s">
        <v>22791</v>
      </c>
      <c r="C173" s="47" t="s">
        <v>340</v>
      </c>
      <c r="D173" s="47" t="s">
        <v>22865</v>
      </c>
      <c r="E173" s="47">
        <v>10445</v>
      </c>
      <c r="F173" s="150">
        <v>47.097803517868101</v>
      </c>
    </row>
    <row r="174" spans="1:6" x14ac:dyDescent="0.3">
      <c r="A174" s="47" t="s">
        <v>1066</v>
      </c>
      <c r="B174" s="47" t="s">
        <v>22791</v>
      </c>
      <c r="C174" s="47" t="s">
        <v>22866</v>
      </c>
      <c r="D174" s="47" t="s">
        <v>22867</v>
      </c>
      <c r="E174" s="47">
        <v>21757</v>
      </c>
      <c r="F174" s="150">
        <v>39.841922628393696</v>
      </c>
    </row>
    <row r="175" spans="1:6" x14ac:dyDescent="0.3">
      <c r="A175" s="47" t="s">
        <v>1066</v>
      </c>
      <c r="B175" s="47" t="s">
        <v>22791</v>
      </c>
      <c r="C175" s="47" t="s">
        <v>271</v>
      </c>
      <c r="D175" s="47" t="s">
        <v>22868</v>
      </c>
      <c r="E175" s="47">
        <v>11291</v>
      </c>
      <c r="F175" s="150">
        <v>47.340343389082101</v>
      </c>
    </row>
    <row r="176" spans="1:6" x14ac:dyDescent="0.3">
      <c r="A176" s="47" t="s">
        <v>1066</v>
      </c>
      <c r="B176" s="47" t="s">
        <v>22791</v>
      </c>
      <c r="C176" s="47" t="s">
        <v>22869</v>
      </c>
      <c r="D176" s="47" t="s">
        <v>22870</v>
      </c>
      <c r="E176" s="47">
        <v>24583</v>
      </c>
      <c r="F176" s="150">
        <v>40.335728048313698</v>
      </c>
    </row>
    <row r="177" spans="1:6" x14ac:dyDescent="0.3">
      <c r="A177" s="47" t="s">
        <v>1066</v>
      </c>
      <c r="B177" s="47" t="s">
        <v>22791</v>
      </c>
      <c r="C177" s="47" t="s">
        <v>66</v>
      </c>
      <c r="D177" s="47" t="s">
        <v>22871</v>
      </c>
      <c r="E177" s="47">
        <v>20662</v>
      </c>
      <c r="F177" s="150">
        <v>42.5195620182105</v>
      </c>
    </row>
    <row r="178" spans="1:6" x14ac:dyDescent="0.3">
      <c r="A178" s="47" t="s">
        <v>1066</v>
      </c>
      <c r="B178" s="47" t="s">
        <v>22791</v>
      </c>
      <c r="C178" s="47" t="s">
        <v>22872</v>
      </c>
      <c r="D178" s="47" t="s">
        <v>22873</v>
      </c>
      <c r="E178" s="47">
        <v>61754</v>
      </c>
      <c r="F178" s="150">
        <v>53.211533722286298</v>
      </c>
    </row>
    <row r="179" spans="1:6" x14ac:dyDescent="0.3">
      <c r="A179" s="47" t="s">
        <v>1066</v>
      </c>
      <c r="B179" s="47" t="s">
        <v>22791</v>
      </c>
      <c r="C179" s="47" t="s">
        <v>22874</v>
      </c>
      <c r="D179" s="47" t="s">
        <v>22875</v>
      </c>
      <c r="E179" s="47">
        <v>8715</v>
      </c>
      <c r="F179" s="150">
        <v>41.9310073076348</v>
      </c>
    </row>
    <row r="180" spans="1:6" x14ac:dyDescent="0.3">
      <c r="A180" s="47" t="s">
        <v>1066</v>
      </c>
      <c r="B180" s="47" t="s">
        <v>22791</v>
      </c>
      <c r="C180" s="47" t="s">
        <v>67</v>
      </c>
      <c r="D180" s="47" t="s">
        <v>22876</v>
      </c>
      <c r="E180" s="47">
        <v>382748</v>
      </c>
      <c r="F180" s="150">
        <v>56.159680224174899</v>
      </c>
    </row>
    <row r="181" spans="1:6" x14ac:dyDescent="0.3">
      <c r="A181" s="47" t="s">
        <v>1066</v>
      </c>
      <c r="B181" s="47" t="s">
        <v>22791</v>
      </c>
      <c r="C181" s="47" t="s">
        <v>305</v>
      </c>
      <c r="D181" s="47" t="s">
        <v>22877</v>
      </c>
      <c r="E181" s="47">
        <v>17969</v>
      </c>
      <c r="F181" s="150">
        <v>41.516890390924999</v>
      </c>
    </row>
    <row r="182" spans="1:6" x14ac:dyDescent="0.3">
      <c r="A182" s="47" t="s">
        <v>1066</v>
      </c>
      <c r="B182" s="47" t="s">
        <v>22791</v>
      </c>
      <c r="C182" s="47" t="s">
        <v>22878</v>
      </c>
      <c r="D182" s="47" t="s">
        <v>22879</v>
      </c>
      <c r="E182" s="47">
        <v>28258</v>
      </c>
      <c r="F182" s="150">
        <v>42.1991325867303</v>
      </c>
    </row>
    <row r="183" spans="1:6" x14ac:dyDescent="0.3">
      <c r="A183" s="47" t="s">
        <v>1066</v>
      </c>
      <c r="B183" s="47" t="s">
        <v>22791</v>
      </c>
      <c r="C183" s="47" t="s">
        <v>22880</v>
      </c>
      <c r="D183" s="47" t="s">
        <v>22881</v>
      </c>
      <c r="E183" s="47">
        <v>107118</v>
      </c>
      <c r="F183" s="150">
        <v>53.518597544546601</v>
      </c>
    </row>
    <row r="184" spans="1:6" x14ac:dyDescent="0.3">
      <c r="A184" s="47" t="s">
        <v>1066</v>
      </c>
      <c r="B184" s="47" t="s">
        <v>22791</v>
      </c>
      <c r="C184" s="47" t="s">
        <v>363</v>
      </c>
      <c r="D184" s="47" t="s">
        <v>22882</v>
      </c>
      <c r="E184" s="47">
        <v>11233</v>
      </c>
      <c r="F184" s="150">
        <v>43.105074208913003</v>
      </c>
    </row>
    <row r="185" spans="1:6" x14ac:dyDescent="0.3">
      <c r="A185" s="47" t="s">
        <v>1066</v>
      </c>
      <c r="B185" s="47" t="s">
        <v>22791</v>
      </c>
      <c r="C185" s="47" t="s">
        <v>22883</v>
      </c>
      <c r="D185" s="47" t="s">
        <v>22884</v>
      </c>
      <c r="E185" s="47">
        <v>8195</v>
      </c>
      <c r="F185" s="150">
        <v>39.246610864620102</v>
      </c>
    </row>
    <row r="186" spans="1:6" x14ac:dyDescent="0.3">
      <c r="A186" s="47" t="s">
        <v>1066</v>
      </c>
      <c r="B186" s="47" t="s">
        <v>22791</v>
      </c>
      <c r="C186" s="47" t="s">
        <v>22885</v>
      </c>
      <c r="D186" s="47" t="s">
        <v>22886</v>
      </c>
      <c r="E186" s="47">
        <v>125744</v>
      </c>
      <c r="F186" s="150">
        <v>51.264919812563903</v>
      </c>
    </row>
    <row r="187" spans="1:6" x14ac:dyDescent="0.3">
      <c r="A187" s="47" t="s">
        <v>1066</v>
      </c>
      <c r="B187" s="47" t="s">
        <v>22791</v>
      </c>
      <c r="C187" s="47" t="s">
        <v>852</v>
      </c>
      <c r="D187" s="47" t="s">
        <v>22887</v>
      </c>
      <c r="E187" s="47">
        <v>17058</v>
      </c>
      <c r="F187" s="150">
        <v>49.9874060034062</v>
      </c>
    </row>
    <row r="188" spans="1:6" x14ac:dyDescent="0.3">
      <c r="A188" s="47" t="s">
        <v>1066</v>
      </c>
      <c r="B188" s="47" t="s">
        <v>22791</v>
      </c>
      <c r="C188" s="47" t="s">
        <v>22888</v>
      </c>
      <c r="D188" s="47" t="s">
        <v>22889</v>
      </c>
      <c r="E188" s="47">
        <v>17264</v>
      </c>
      <c r="F188" s="150">
        <v>42.171791636418497</v>
      </c>
    </row>
    <row r="189" spans="1:6" x14ac:dyDescent="0.3">
      <c r="A189" s="47" t="s">
        <v>1066</v>
      </c>
      <c r="B189" s="47" t="s">
        <v>22791</v>
      </c>
      <c r="C189" s="47" t="s">
        <v>22890</v>
      </c>
      <c r="D189" s="47" t="s">
        <v>22891</v>
      </c>
      <c r="E189" s="47">
        <v>12394</v>
      </c>
      <c r="F189" s="150">
        <v>40.401557765837602</v>
      </c>
    </row>
    <row r="190" spans="1:6" x14ac:dyDescent="0.3">
      <c r="A190" s="47" t="s">
        <v>1066</v>
      </c>
      <c r="B190" s="47" t="s">
        <v>22791</v>
      </c>
      <c r="C190" s="47" t="s">
        <v>688</v>
      </c>
      <c r="D190" s="47" t="s">
        <v>22892</v>
      </c>
      <c r="E190" s="47">
        <v>41639</v>
      </c>
      <c r="F190" s="150">
        <v>64.225095299593207</v>
      </c>
    </row>
    <row r="191" spans="1:6" x14ac:dyDescent="0.3">
      <c r="A191" s="47" t="s">
        <v>1066</v>
      </c>
      <c r="B191" s="47" t="s">
        <v>22791</v>
      </c>
      <c r="C191" s="47" t="s">
        <v>366</v>
      </c>
      <c r="D191" s="47" t="s">
        <v>22893</v>
      </c>
      <c r="E191" s="47">
        <v>17295</v>
      </c>
      <c r="F191" s="150">
        <v>44.635684681533299</v>
      </c>
    </row>
    <row r="192" spans="1:6" x14ac:dyDescent="0.3">
      <c r="A192" s="47" t="s">
        <v>1066</v>
      </c>
      <c r="B192" s="47" t="s">
        <v>22791</v>
      </c>
      <c r="C192" s="47" t="s">
        <v>69</v>
      </c>
      <c r="D192" s="47" t="s">
        <v>22894</v>
      </c>
      <c r="E192" s="47">
        <v>203065</v>
      </c>
      <c r="F192" s="150">
        <v>44.287622638921</v>
      </c>
    </row>
    <row r="193" spans="1:6" x14ac:dyDescent="0.3">
      <c r="A193" s="47" t="s">
        <v>1066</v>
      </c>
      <c r="B193" s="47" t="s">
        <v>22791</v>
      </c>
      <c r="C193" s="47" t="s">
        <v>22895</v>
      </c>
      <c r="D193" s="47" t="s">
        <v>22896</v>
      </c>
      <c r="E193" s="47">
        <v>77076</v>
      </c>
      <c r="F193" s="150">
        <v>46.203603003829301</v>
      </c>
    </row>
    <row r="194" spans="1:6" x14ac:dyDescent="0.3">
      <c r="A194" s="47" t="s">
        <v>1066</v>
      </c>
      <c r="B194" s="47" t="s">
        <v>22791</v>
      </c>
      <c r="C194" s="47" t="s">
        <v>22897</v>
      </c>
      <c r="D194" s="47" t="s">
        <v>22898</v>
      </c>
      <c r="E194" s="47">
        <v>7260</v>
      </c>
      <c r="F194" s="150">
        <v>39.466077812803903</v>
      </c>
    </row>
    <row r="195" spans="1:6" x14ac:dyDescent="0.3">
      <c r="A195" s="47" t="s">
        <v>1066</v>
      </c>
      <c r="B195" s="47" t="s">
        <v>22791</v>
      </c>
      <c r="C195" s="47" t="s">
        <v>22899</v>
      </c>
      <c r="D195" s="47" t="s">
        <v>22900</v>
      </c>
      <c r="E195" s="47">
        <v>22185</v>
      </c>
      <c r="F195" s="150">
        <v>48.419499444948798</v>
      </c>
    </row>
    <row r="196" spans="1:6" x14ac:dyDescent="0.3">
      <c r="A196" s="47" t="s">
        <v>1076</v>
      </c>
      <c r="B196" s="47" t="s">
        <v>22771</v>
      </c>
      <c r="C196" s="47" t="s">
        <v>22619</v>
      </c>
      <c r="D196" s="47" t="s">
        <v>22901</v>
      </c>
      <c r="E196" s="47">
        <v>37253884</v>
      </c>
      <c r="F196" s="150">
        <v>43.546174139953401</v>
      </c>
    </row>
    <row r="197" spans="1:6" x14ac:dyDescent="0.3">
      <c r="A197" s="47" t="s">
        <v>1076</v>
      </c>
      <c r="B197" s="47" t="s">
        <v>22771</v>
      </c>
      <c r="C197" s="47" t="s">
        <v>72</v>
      </c>
      <c r="D197" s="47" t="s">
        <v>22902</v>
      </c>
      <c r="E197" s="47">
        <v>1510270</v>
      </c>
      <c r="F197" s="150">
        <v>37.926165829340903</v>
      </c>
    </row>
    <row r="198" spans="1:6" x14ac:dyDescent="0.3">
      <c r="A198" s="47" t="s">
        <v>1076</v>
      </c>
      <c r="B198" s="47" t="s">
        <v>22771</v>
      </c>
      <c r="C198" s="47" t="s">
        <v>22903</v>
      </c>
      <c r="D198" s="47" t="s">
        <v>22904</v>
      </c>
      <c r="E198" s="47">
        <v>1175</v>
      </c>
      <c r="F198" s="150">
        <v>16.326303086623401</v>
      </c>
    </row>
    <row r="199" spans="1:6" x14ac:dyDescent="0.3">
      <c r="A199" s="47" t="s">
        <v>1076</v>
      </c>
      <c r="B199" s="47" t="s">
        <v>22771</v>
      </c>
      <c r="C199" s="47" t="s">
        <v>74</v>
      </c>
      <c r="D199" s="47" t="s">
        <v>22905</v>
      </c>
      <c r="E199" s="47">
        <v>38091</v>
      </c>
      <c r="F199" s="150">
        <v>35.595618316451201</v>
      </c>
    </row>
    <row r="200" spans="1:6" x14ac:dyDescent="0.3">
      <c r="A200" s="47" t="s">
        <v>1076</v>
      </c>
      <c r="B200" s="47" t="s">
        <v>22771</v>
      </c>
      <c r="C200" s="47" t="s">
        <v>75</v>
      </c>
      <c r="D200" s="47" t="s">
        <v>22906</v>
      </c>
      <c r="E200" s="47">
        <v>220000</v>
      </c>
      <c r="F200" s="150">
        <v>48.925812037538797</v>
      </c>
    </row>
    <row r="201" spans="1:6" x14ac:dyDescent="0.3">
      <c r="A201" s="47" t="s">
        <v>1076</v>
      </c>
      <c r="B201" s="47" t="s">
        <v>22771</v>
      </c>
      <c r="C201" s="47" t="s">
        <v>77</v>
      </c>
      <c r="D201" s="47" t="s">
        <v>22907</v>
      </c>
      <c r="E201" s="47">
        <v>45578</v>
      </c>
      <c r="F201" s="150">
        <v>33.536804962927398</v>
      </c>
    </row>
    <row r="202" spans="1:6" x14ac:dyDescent="0.3">
      <c r="A202" s="47" t="s">
        <v>1076</v>
      </c>
      <c r="B202" s="47" t="s">
        <v>22771</v>
      </c>
      <c r="C202" s="47" t="s">
        <v>78</v>
      </c>
      <c r="D202" s="47" t="s">
        <v>22908</v>
      </c>
      <c r="E202" s="47">
        <v>21419</v>
      </c>
      <c r="F202" s="150">
        <v>33.746567617443397</v>
      </c>
    </row>
    <row r="203" spans="1:6" x14ac:dyDescent="0.3">
      <c r="A203" s="47" t="s">
        <v>1076</v>
      </c>
      <c r="B203" s="47" t="s">
        <v>22771</v>
      </c>
      <c r="C203" s="47" t="s">
        <v>79</v>
      </c>
      <c r="D203" s="47" t="s">
        <v>22909</v>
      </c>
      <c r="E203" s="47">
        <v>1048991</v>
      </c>
      <c r="F203" s="150">
        <v>35.132059859744402</v>
      </c>
    </row>
    <row r="204" spans="1:6" x14ac:dyDescent="0.3">
      <c r="A204" s="47" t="s">
        <v>1076</v>
      </c>
      <c r="B204" s="47" t="s">
        <v>22771</v>
      </c>
      <c r="C204" s="47" t="s">
        <v>22910</v>
      </c>
      <c r="D204" s="47" t="s">
        <v>22911</v>
      </c>
      <c r="E204" s="47">
        <v>28610</v>
      </c>
      <c r="F204" s="150">
        <v>21.8236889881263</v>
      </c>
    </row>
    <row r="205" spans="1:6" x14ac:dyDescent="0.3">
      <c r="A205" s="47" t="s">
        <v>1076</v>
      </c>
      <c r="B205" s="47" t="s">
        <v>22771</v>
      </c>
      <c r="C205" s="47" t="s">
        <v>80</v>
      </c>
      <c r="D205" s="47" t="s">
        <v>22912</v>
      </c>
      <c r="E205" s="47">
        <v>181058</v>
      </c>
      <c r="F205" s="150">
        <v>37.729422020835003</v>
      </c>
    </row>
    <row r="206" spans="1:6" x14ac:dyDescent="0.3">
      <c r="A206" s="47" t="s">
        <v>1076</v>
      </c>
      <c r="B206" s="47" t="s">
        <v>22771</v>
      </c>
      <c r="C206" s="47" t="s">
        <v>82</v>
      </c>
      <c r="D206" s="47" t="s">
        <v>22913</v>
      </c>
      <c r="E206" s="47">
        <v>930450</v>
      </c>
      <c r="F206" s="150">
        <v>48.6435405648255</v>
      </c>
    </row>
    <row r="207" spans="1:6" x14ac:dyDescent="0.3">
      <c r="A207" s="47" t="s">
        <v>1076</v>
      </c>
      <c r="B207" s="47" t="s">
        <v>22771</v>
      </c>
      <c r="C207" s="47" t="s">
        <v>84</v>
      </c>
      <c r="D207" s="47" t="s">
        <v>22914</v>
      </c>
      <c r="E207" s="47">
        <v>28122</v>
      </c>
      <c r="F207" s="150">
        <v>46.464563062484601</v>
      </c>
    </row>
    <row r="208" spans="1:6" x14ac:dyDescent="0.3">
      <c r="A208" s="47" t="s">
        <v>1076</v>
      </c>
      <c r="B208" s="47" t="s">
        <v>22771</v>
      </c>
      <c r="C208" s="47" t="s">
        <v>85</v>
      </c>
      <c r="D208" s="47" t="s">
        <v>22915</v>
      </c>
      <c r="E208" s="47">
        <v>134620</v>
      </c>
      <c r="F208" s="150">
        <v>24.3345008561603</v>
      </c>
    </row>
    <row r="209" spans="1:6" x14ac:dyDescent="0.3">
      <c r="A209" s="47" t="s">
        <v>1076</v>
      </c>
      <c r="B209" s="47" t="s">
        <v>22771</v>
      </c>
      <c r="C209" s="47" t="s">
        <v>87</v>
      </c>
      <c r="D209" s="47" t="s">
        <v>22916</v>
      </c>
      <c r="E209" s="47">
        <v>174528</v>
      </c>
      <c r="F209" s="150">
        <v>46.531130961849897</v>
      </c>
    </row>
    <row r="210" spans="1:6" x14ac:dyDescent="0.3">
      <c r="A210" s="47" t="s">
        <v>1076</v>
      </c>
      <c r="B210" s="47" t="s">
        <v>22771</v>
      </c>
      <c r="C210" s="47" t="s">
        <v>89</v>
      </c>
      <c r="D210" s="47" t="s">
        <v>22917</v>
      </c>
      <c r="E210" s="47">
        <v>18546</v>
      </c>
      <c r="F210" s="150">
        <v>21.570690856459699</v>
      </c>
    </row>
    <row r="211" spans="1:6" x14ac:dyDescent="0.3">
      <c r="A211" s="47" t="s">
        <v>1076</v>
      </c>
      <c r="B211" s="47" t="s">
        <v>22771</v>
      </c>
      <c r="C211" s="47" t="s">
        <v>91</v>
      </c>
      <c r="D211" s="47" t="s">
        <v>22918</v>
      </c>
      <c r="E211" s="47">
        <v>839631</v>
      </c>
      <c r="F211" s="150">
        <v>45.637080777640797</v>
      </c>
    </row>
    <row r="212" spans="1:6" x14ac:dyDescent="0.3">
      <c r="A212" s="47" t="s">
        <v>1076</v>
      </c>
      <c r="B212" s="47" t="s">
        <v>22771</v>
      </c>
      <c r="C212" s="47" t="s">
        <v>93</v>
      </c>
      <c r="D212" s="47" t="s">
        <v>22919</v>
      </c>
      <c r="E212" s="47">
        <v>152982</v>
      </c>
      <c r="F212" s="150">
        <v>40.864295453535298</v>
      </c>
    </row>
    <row r="213" spans="1:6" x14ac:dyDescent="0.3">
      <c r="A213" s="47" t="s">
        <v>1076</v>
      </c>
      <c r="B213" s="47" t="s">
        <v>22771</v>
      </c>
      <c r="C213" s="47" t="s">
        <v>95</v>
      </c>
      <c r="D213" s="47" t="s">
        <v>22920</v>
      </c>
      <c r="E213" s="47">
        <v>64665</v>
      </c>
      <c r="F213" s="150">
        <v>28.986200211021099</v>
      </c>
    </row>
    <row r="214" spans="1:6" x14ac:dyDescent="0.3">
      <c r="A214" s="47" t="s">
        <v>1076</v>
      </c>
      <c r="B214" s="47" t="s">
        <v>22771</v>
      </c>
      <c r="C214" s="47" t="s">
        <v>22921</v>
      </c>
      <c r="D214" s="47" t="s">
        <v>22922</v>
      </c>
      <c r="E214" s="47">
        <v>34895</v>
      </c>
      <c r="F214" s="150">
        <v>20.760687405308499</v>
      </c>
    </row>
    <row r="215" spans="1:6" x14ac:dyDescent="0.3">
      <c r="A215" s="47" t="s">
        <v>1076</v>
      </c>
      <c r="B215" s="47" t="s">
        <v>22771</v>
      </c>
      <c r="C215" s="47" t="s">
        <v>97</v>
      </c>
      <c r="D215" s="47" t="s">
        <v>22923</v>
      </c>
      <c r="E215" s="47">
        <v>9818586</v>
      </c>
      <c r="F215" s="150">
        <v>50.4452040533589</v>
      </c>
    </row>
    <row r="216" spans="1:6" x14ac:dyDescent="0.3">
      <c r="A216" s="47" t="s">
        <v>1076</v>
      </c>
      <c r="B216" s="47" t="s">
        <v>22771</v>
      </c>
      <c r="C216" s="47" t="s">
        <v>99</v>
      </c>
      <c r="D216" s="47" t="s">
        <v>22924</v>
      </c>
      <c r="E216" s="47">
        <v>150865</v>
      </c>
      <c r="F216" s="150">
        <v>46.431051474667598</v>
      </c>
    </row>
    <row r="217" spans="1:6" x14ac:dyDescent="0.3">
      <c r="A217" s="47" t="s">
        <v>1076</v>
      </c>
      <c r="B217" s="47" t="s">
        <v>22771</v>
      </c>
      <c r="C217" s="47" t="s">
        <v>101</v>
      </c>
      <c r="D217" s="47" t="s">
        <v>22925</v>
      </c>
      <c r="E217" s="47">
        <v>252405</v>
      </c>
      <c r="F217" s="150">
        <v>27.682227568922901</v>
      </c>
    </row>
    <row r="218" spans="1:6" x14ac:dyDescent="0.3">
      <c r="A218" s="47" t="s">
        <v>1076</v>
      </c>
      <c r="B218" s="47" t="s">
        <v>22771</v>
      </c>
      <c r="C218" s="47" t="s">
        <v>102</v>
      </c>
      <c r="D218" s="47" t="s">
        <v>22926</v>
      </c>
      <c r="E218" s="47">
        <v>18251</v>
      </c>
      <c r="F218" s="150">
        <v>30.192024025702601</v>
      </c>
    </row>
    <row r="219" spans="1:6" x14ac:dyDescent="0.3">
      <c r="A219" s="47" t="s">
        <v>1076</v>
      </c>
      <c r="B219" s="47" t="s">
        <v>22771</v>
      </c>
      <c r="C219" s="47" t="s">
        <v>22927</v>
      </c>
      <c r="D219" s="47" t="s">
        <v>22928</v>
      </c>
      <c r="E219" s="47">
        <v>87841</v>
      </c>
      <c r="F219" s="150">
        <v>27.6023655240352</v>
      </c>
    </row>
    <row r="220" spans="1:6" x14ac:dyDescent="0.3">
      <c r="A220" s="47" t="s">
        <v>1076</v>
      </c>
      <c r="B220" s="47" t="s">
        <v>22771</v>
      </c>
      <c r="C220" s="47" t="s">
        <v>103</v>
      </c>
      <c r="D220" s="47" t="s">
        <v>22929</v>
      </c>
      <c r="E220" s="47">
        <v>255793</v>
      </c>
      <c r="F220" s="150">
        <v>41.143446289231797</v>
      </c>
    </row>
    <row r="221" spans="1:6" x14ac:dyDescent="0.3">
      <c r="A221" s="47" t="s">
        <v>1076</v>
      </c>
      <c r="B221" s="47" t="s">
        <v>22771</v>
      </c>
      <c r="C221" s="47" t="s">
        <v>22930</v>
      </c>
      <c r="D221" s="47" t="s">
        <v>22931</v>
      </c>
      <c r="E221" s="47">
        <v>9686</v>
      </c>
      <c r="F221" s="150">
        <v>18.884168417869901</v>
      </c>
    </row>
    <row r="222" spans="1:6" x14ac:dyDescent="0.3">
      <c r="A222" s="47" t="s">
        <v>1076</v>
      </c>
      <c r="B222" s="47" t="s">
        <v>22771</v>
      </c>
      <c r="C222" s="47" t="s">
        <v>22932</v>
      </c>
      <c r="D222" s="47" t="s">
        <v>22933</v>
      </c>
      <c r="E222" s="47">
        <v>14202</v>
      </c>
      <c r="F222" s="150">
        <v>13.583183363953999</v>
      </c>
    </row>
    <row r="223" spans="1:6" x14ac:dyDescent="0.3">
      <c r="A223" s="47" t="s">
        <v>1076</v>
      </c>
      <c r="B223" s="47" t="s">
        <v>22771</v>
      </c>
      <c r="C223" s="47" t="s">
        <v>105</v>
      </c>
      <c r="D223" s="47" t="s">
        <v>22934</v>
      </c>
      <c r="E223" s="47">
        <v>415057</v>
      </c>
      <c r="F223" s="150">
        <v>28.116681896982598</v>
      </c>
    </row>
    <row r="224" spans="1:6" x14ac:dyDescent="0.3">
      <c r="A224" s="47" t="s">
        <v>1076</v>
      </c>
      <c r="B224" s="47" t="s">
        <v>22771</v>
      </c>
      <c r="C224" s="47" t="s">
        <v>107</v>
      </c>
      <c r="D224" s="47" t="s">
        <v>22935</v>
      </c>
      <c r="E224" s="47">
        <v>136484</v>
      </c>
      <c r="F224" s="150">
        <v>30.439029940160001</v>
      </c>
    </row>
    <row r="225" spans="1:6" x14ac:dyDescent="0.3">
      <c r="A225" s="47" t="s">
        <v>1076</v>
      </c>
      <c r="B225" s="47" t="s">
        <v>22771</v>
      </c>
      <c r="C225" s="47" t="s">
        <v>109</v>
      </c>
      <c r="D225" s="47" t="s">
        <v>22936</v>
      </c>
      <c r="E225" s="47">
        <v>98764</v>
      </c>
      <c r="F225" s="150">
        <v>38.866778952552501</v>
      </c>
    </row>
    <row r="226" spans="1:6" x14ac:dyDescent="0.3">
      <c r="A226" s="47" t="s">
        <v>1076</v>
      </c>
      <c r="B226" s="47" t="s">
        <v>22771</v>
      </c>
      <c r="C226" s="47" t="s">
        <v>111</v>
      </c>
      <c r="D226" s="47" t="s">
        <v>22937</v>
      </c>
      <c r="E226" s="47">
        <v>3010232</v>
      </c>
      <c r="F226" s="150">
        <v>43.359798452763698</v>
      </c>
    </row>
    <row r="227" spans="1:6" x14ac:dyDescent="0.3">
      <c r="A227" s="47" t="s">
        <v>1076</v>
      </c>
      <c r="B227" s="47" t="s">
        <v>22771</v>
      </c>
      <c r="C227" s="47" t="s">
        <v>112</v>
      </c>
      <c r="D227" s="47" t="s">
        <v>22938</v>
      </c>
      <c r="E227" s="47">
        <v>348432</v>
      </c>
      <c r="F227" s="150">
        <v>46.570873425039601</v>
      </c>
    </row>
    <row r="228" spans="1:6" x14ac:dyDescent="0.3">
      <c r="A228" s="47" t="s">
        <v>1076</v>
      </c>
      <c r="B228" s="47" t="s">
        <v>22771</v>
      </c>
      <c r="C228" s="47" t="s">
        <v>1093</v>
      </c>
      <c r="D228" s="47" t="s">
        <v>22939</v>
      </c>
      <c r="E228" s="47">
        <v>20007</v>
      </c>
      <c r="F228" s="150">
        <v>23.931779991351</v>
      </c>
    </row>
    <row r="229" spans="1:6" x14ac:dyDescent="0.3">
      <c r="A229" s="47" t="s">
        <v>1076</v>
      </c>
      <c r="B229" s="47" t="s">
        <v>22771</v>
      </c>
      <c r="C229" s="47" t="s">
        <v>113</v>
      </c>
      <c r="D229" s="47" t="s">
        <v>22940</v>
      </c>
      <c r="E229" s="47">
        <v>2189641</v>
      </c>
      <c r="F229" s="150">
        <v>40.344669625701698</v>
      </c>
    </row>
    <row r="230" spans="1:6" x14ac:dyDescent="0.3">
      <c r="A230" s="47" t="s">
        <v>1076</v>
      </c>
      <c r="B230" s="47" t="s">
        <v>22771</v>
      </c>
      <c r="C230" s="47" t="s">
        <v>115</v>
      </c>
      <c r="D230" s="47" t="s">
        <v>22941</v>
      </c>
      <c r="E230" s="47">
        <v>1418788</v>
      </c>
      <c r="F230" s="150">
        <v>53.827727883746903</v>
      </c>
    </row>
    <row r="231" spans="1:6" x14ac:dyDescent="0.3">
      <c r="A231" s="47" t="s">
        <v>1076</v>
      </c>
      <c r="B231" s="47" t="s">
        <v>22771</v>
      </c>
      <c r="C231" s="47" t="s">
        <v>116</v>
      </c>
      <c r="D231" s="47" t="s">
        <v>22942</v>
      </c>
      <c r="E231" s="47">
        <v>55269</v>
      </c>
      <c r="F231" s="150">
        <v>30.119871362351098</v>
      </c>
    </row>
    <row r="232" spans="1:6" x14ac:dyDescent="0.3">
      <c r="A232" s="47" t="s">
        <v>1076</v>
      </c>
      <c r="B232" s="47" t="s">
        <v>22771</v>
      </c>
      <c r="C232" s="47" t="s">
        <v>118</v>
      </c>
      <c r="D232" s="47" t="s">
        <v>22943</v>
      </c>
      <c r="E232" s="47">
        <v>2035208</v>
      </c>
      <c r="F232" s="150">
        <v>40.963514577819303</v>
      </c>
    </row>
    <row r="233" spans="1:6" x14ac:dyDescent="0.3">
      <c r="A233" s="47" t="s">
        <v>1076</v>
      </c>
      <c r="B233" s="47" t="s">
        <v>22771</v>
      </c>
      <c r="C233" s="47" t="s">
        <v>119</v>
      </c>
      <c r="D233" s="47" t="s">
        <v>22944</v>
      </c>
      <c r="E233" s="47">
        <v>3095308</v>
      </c>
      <c r="F233" s="150">
        <v>42.218931361375802</v>
      </c>
    </row>
    <row r="234" spans="1:6" x14ac:dyDescent="0.3">
      <c r="A234" s="47" t="s">
        <v>1076</v>
      </c>
      <c r="B234" s="47" t="s">
        <v>22771</v>
      </c>
      <c r="C234" s="47" t="s">
        <v>121</v>
      </c>
      <c r="D234" s="47" t="s">
        <v>22945</v>
      </c>
      <c r="E234" s="47">
        <v>805235</v>
      </c>
      <c r="F234" s="150">
        <v>58.523738247535903</v>
      </c>
    </row>
    <row r="235" spans="1:6" x14ac:dyDescent="0.3">
      <c r="A235" s="47" t="s">
        <v>1076</v>
      </c>
      <c r="B235" s="47" t="s">
        <v>22771</v>
      </c>
      <c r="C235" s="47" t="s">
        <v>122</v>
      </c>
      <c r="D235" s="47" t="s">
        <v>22946</v>
      </c>
      <c r="E235" s="47">
        <v>685304</v>
      </c>
      <c r="F235" s="150">
        <v>41.502692353225697</v>
      </c>
    </row>
    <row r="236" spans="1:6" x14ac:dyDescent="0.3">
      <c r="A236" s="47" t="s">
        <v>1076</v>
      </c>
      <c r="B236" s="47" t="s">
        <v>22771</v>
      </c>
      <c r="C236" s="47" t="s">
        <v>124</v>
      </c>
      <c r="D236" s="47" t="s">
        <v>22947</v>
      </c>
      <c r="E236" s="47">
        <v>269637</v>
      </c>
      <c r="F236" s="150">
        <v>26.7788120332517</v>
      </c>
    </row>
    <row r="237" spans="1:6" x14ac:dyDescent="0.3">
      <c r="A237" s="47" t="s">
        <v>1076</v>
      </c>
      <c r="B237" s="47" t="s">
        <v>22771</v>
      </c>
      <c r="C237" s="47" t="s">
        <v>126</v>
      </c>
      <c r="D237" s="47" t="s">
        <v>22948</v>
      </c>
      <c r="E237" s="47">
        <v>718451</v>
      </c>
      <c r="F237" s="150">
        <v>30.813587805010201</v>
      </c>
    </row>
    <row r="238" spans="1:6" x14ac:dyDescent="0.3">
      <c r="A238" s="47" t="s">
        <v>1076</v>
      </c>
      <c r="B238" s="47" t="s">
        <v>22771</v>
      </c>
      <c r="C238" s="47" t="s">
        <v>127</v>
      </c>
      <c r="D238" s="47" t="s">
        <v>22949</v>
      </c>
      <c r="E238" s="47">
        <v>423895</v>
      </c>
      <c r="F238" s="150">
        <v>30.653376949683999</v>
      </c>
    </row>
    <row r="239" spans="1:6" x14ac:dyDescent="0.3">
      <c r="A239" s="47" t="s">
        <v>1076</v>
      </c>
      <c r="B239" s="47" t="s">
        <v>22771</v>
      </c>
      <c r="C239" s="47" t="s">
        <v>129</v>
      </c>
      <c r="D239" s="47" t="s">
        <v>22950</v>
      </c>
      <c r="E239" s="47">
        <v>1781642</v>
      </c>
      <c r="F239" s="150">
        <v>39.964386757562501</v>
      </c>
    </row>
    <row r="240" spans="1:6" x14ac:dyDescent="0.3">
      <c r="A240" s="47" t="s">
        <v>1076</v>
      </c>
      <c r="B240" s="47" t="s">
        <v>22771</v>
      </c>
      <c r="C240" s="47" t="s">
        <v>130</v>
      </c>
      <c r="D240" s="47" t="s">
        <v>22951</v>
      </c>
      <c r="E240" s="47">
        <v>262382</v>
      </c>
      <c r="F240" s="150">
        <v>30.775913056541601</v>
      </c>
    </row>
    <row r="241" spans="1:6" x14ac:dyDescent="0.3">
      <c r="A241" s="47" t="s">
        <v>1076</v>
      </c>
      <c r="B241" s="47" t="s">
        <v>22771</v>
      </c>
      <c r="C241" s="47" t="s">
        <v>132</v>
      </c>
      <c r="D241" s="47" t="s">
        <v>22952</v>
      </c>
      <c r="E241" s="47">
        <v>177223</v>
      </c>
      <c r="F241" s="150">
        <v>42.207502428222</v>
      </c>
    </row>
    <row r="242" spans="1:6" x14ac:dyDescent="0.3">
      <c r="A242" s="47" t="s">
        <v>1076</v>
      </c>
      <c r="B242" s="47" t="s">
        <v>22771</v>
      </c>
      <c r="C242" s="47" t="s">
        <v>22953</v>
      </c>
      <c r="D242" s="47" t="s">
        <v>22954</v>
      </c>
      <c r="E242" s="47">
        <v>3240</v>
      </c>
      <c r="F242" s="150">
        <v>20.8565148559743</v>
      </c>
    </row>
    <row r="243" spans="1:6" x14ac:dyDescent="0.3">
      <c r="A243" s="47" t="s">
        <v>1076</v>
      </c>
      <c r="B243" s="47" t="s">
        <v>22771</v>
      </c>
      <c r="C243" s="47" t="s">
        <v>134</v>
      </c>
      <c r="D243" s="47" t="s">
        <v>22955</v>
      </c>
      <c r="E243" s="47">
        <v>44900</v>
      </c>
      <c r="F243" s="150">
        <v>21.282172649710599</v>
      </c>
    </row>
    <row r="244" spans="1:6" x14ac:dyDescent="0.3">
      <c r="A244" s="47" t="s">
        <v>1076</v>
      </c>
      <c r="B244" s="47" t="s">
        <v>22771</v>
      </c>
      <c r="C244" s="47" t="s">
        <v>135</v>
      </c>
      <c r="D244" s="47" t="s">
        <v>22956</v>
      </c>
      <c r="E244" s="47">
        <v>413342</v>
      </c>
      <c r="F244" s="150">
        <v>32.814445869917797</v>
      </c>
    </row>
    <row r="245" spans="1:6" x14ac:dyDescent="0.3">
      <c r="A245" s="47" t="s">
        <v>1076</v>
      </c>
      <c r="B245" s="47" t="s">
        <v>22771</v>
      </c>
      <c r="C245" s="47" t="s">
        <v>137</v>
      </c>
      <c r="D245" s="47" t="s">
        <v>22957</v>
      </c>
      <c r="E245" s="47">
        <v>483878</v>
      </c>
      <c r="F245" s="150">
        <v>31.888570656820701</v>
      </c>
    </row>
    <row r="246" spans="1:6" x14ac:dyDescent="0.3">
      <c r="A246" s="47" t="s">
        <v>1076</v>
      </c>
      <c r="B246" s="47" t="s">
        <v>22771</v>
      </c>
      <c r="C246" s="47" t="s">
        <v>139</v>
      </c>
      <c r="D246" s="47" t="s">
        <v>22958</v>
      </c>
      <c r="E246" s="47">
        <v>514453</v>
      </c>
      <c r="F246" s="150">
        <v>43.038332572244897</v>
      </c>
    </row>
    <row r="247" spans="1:6" x14ac:dyDescent="0.3">
      <c r="A247" s="47" t="s">
        <v>1076</v>
      </c>
      <c r="B247" s="47" t="s">
        <v>22771</v>
      </c>
      <c r="C247" s="47" t="s">
        <v>141</v>
      </c>
      <c r="D247" s="47" t="s">
        <v>22959</v>
      </c>
      <c r="E247" s="47">
        <v>94737</v>
      </c>
      <c r="F247" s="150">
        <v>52.240873740477397</v>
      </c>
    </row>
    <row r="248" spans="1:6" x14ac:dyDescent="0.3">
      <c r="A248" s="47" t="s">
        <v>1076</v>
      </c>
      <c r="B248" s="47" t="s">
        <v>22771</v>
      </c>
      <c r="C248" s="47" t="s">
        <v>143</v>
      </c>
      <c r="D248" s="47" t="s">
        <v>22960</v>
      </c>
      <c r="E248" s="47">
        <v>63463</v>
      </c>
      <c r="F248" s="150">
        <v>38.509037285568802</v>
      </c>
    </row>
    <row r="249" spans="1:6" x14ac:dyDescent="0.3">
      <c r="A249" s="47" t="s">
        <v>1076</v>
      </c>
      <c r="B249" s="47" t="s">
        <v>22771</v>
      </c>
      <c r="C249" s="47" t="s">
        <v>22961</v>
      </c>
      <c r="D249" s="47" t="s">
        <v>22962</v>
      </c>
      <c r="E249" s="47">
        <v>13786</v>
      </c>
      <c r="F249" s="150">
        <v>27.761144697866499</v>
      </c>
    </row>
    <row r="250" spans="1:6" x14ac:dyDescent="0.3">
      <c r="A250" s="47" t="s">
        <v>1076</v>
      </c>
      <c r="B250" s="47" t="s">
        <v>22771</v>
      </c>
      <c r="C250" s="47" t="s">
        <v>145</v>
      </c>
      <c r="D250" s="47" t="s">
        <v>22963</v>
      </c>
      <c r="E250" s="47">
        <v>442179</v>
      </c>
      <c r="F250" s="150">
        <v>50.615296241022698</v>
      </c>
    </row>
    <row r="251" spans="1:6" x14ac:dyDescent="0.3">
      <c r="A251" s="47" t="s">
        <v>1076</v>
      </c>
      <c r="B251" s="47" t="s">
        <v>22771</v>
      </c>
      <c r="C251" s="47" t="s">
        <v>147</v>
      </c>
      <c r="D251" s="47" t="s">
        <v>22964</v>
      </c>
      <c r="E251" s="47">
        <v>55365</v>
      </c>
      <c r="F251" s="150">
        <v>34.5914901361284</v>
      </c>
    </row>
    <row r="252" spans="1:6" x14ac:dyDescent="0.3">
      <c r="A252" s="47" t="s">
        <v>1076</v>
      </c>
      <c r="B252" s="47" t="s">
        <v>22771</v>
      </c>
      <c r="C252" s="47" t="s">
        <v>149</v>
      </c>
      <c r="D252" s="47" t="s">
        <v>22965</v>
      </c>
      <c r="E252" s="47">
        <v>823318</v>
      </c>
      <c r="F252" s="150">
        <v>34.991848988652599</v>
      </c>
    </row>
    <row r="253" spans="1:6" x14ac:dyDescent="0.3">
      <c r="A253" s="47" t="s">
        <v>1076</v>
      </c>
      <c r="B253" s="47" t="s">
        <v>22771</v>
      </c>
      <c r="C253" s="47" t="s">
        <v>151</v>
      </c>
      <c r="D253" s="47" t="s">
        <v>22966</v>
      </c>
      <c r="E253" s="47">
        <v>200849</v>
      </c>
      <c r="F253" s="150">
        <v>44.690587058740597</v>
      </c>
    </row>
    <row r="254" spans="1:6" x14ac:dyDescent="0.3">
      <c r="A254" s="47" t="s">
        <v>1076</v>
      </c>
      <c r="B254" s="47" t="s">
        <v>22771</v>
      </c>
      <c r="C254" s="47" t="s">
        <v>22967</v>
      </c>
      <c r="D254" s="47" t="s">
        <v>22968</v>
      </c>
      <c r="E254" s="47">
        <v>72155</v>
      </c>
      <c r="F254" s="150">
        <v>49.561917297755897</v>
      </c>
    </row>
    <row r="255" spans="1:6" x14ac:dyDescent="0.3">
      <c r="A255" s="47" t="s">
        <v>1109</v>
      </c>
      <c r="B255" s="47" t="s">
        <v>22969</v>
      </c>
      <c r="C255" s="47" t="s">
        <v>22619</v>
      </c>
      <c r="D255" s="47" t="s">
        <v>22970</v>
      </c>
      <c r="E255" s="47">
        <v>5029186</v>
      </c>
      <c r="F255" s="150">
        <v>36.418751585814299</v>
      </c>
    </row>
    <row r="256" spans="1:6" x14ac:dyDescent="0.3">
      <c r="A256" s="47" t="s">
        <v>1109</v>
      </c>
      <c r="B256" s="47" t="s">
        <v>22969</v>
      </c>
      <c r="C256" s="47" t="s">
        <v>153</v>
      </c>
      <c r="D256" s="47" t="s">
        <v>22971</v>
      </c>
      <c r="E256" s="47">
        <v>441603</v>
      </c>
      <c r="F256" s="150">
        <v>50.5951802722834</v>
      </c>
    </row>
    <row r="257" spans="1:6" x14ac:dyDescent="0.3">
      <c r="A257" s="47" t="s">
        <v>1109</v>
      </c>
      <c r="B257" s="47" t="s">
        <v>22969</v>
      </c>
      <c r="C257" s="47" t="s">
        <v>22972</v>
      </c>
      <c r="D257" s="47" t="s">
        <v>22973</v>
      </c>
      <c r="E257" s="47">
        <v>15445</v>
      </c>
      <c r="F257" s="150">
        <v>21.2074959663965</v>
      </c>
    </row>
    <row r="258" spans="1:6" x14ac:dyDescent="0.3">
      <c r="A258" s="47" t="s">
        <v>1109</v>
      </c>
      <c r="B258" s="47" t="s">
        <v>22969</v>
      </c>
      <c r="C258" s="47" t="s">
        <v>155</v>
      </c>
      <c r="D258" s="47" t="s">
        <v>22974</v>
      </c>
      <c r="E258" s="47">
        <v>572003</v>
      </c>
      <c r="F258" s="150">
        <v>44.551315537412897</v>
      </c>
    </row>
    <row r="259" spans="1:6" x14ac:dyDescent="0.3">
      <c r="A259" s="47" t="s">
        <v>1109</v>
      </c>
      <c r="B259" s="47" t="s">
        <v>22969</v>
      </c>
      <c r="C259" s="47" t="s">
        <v>22975</v>
      </c>
      <c r="D259" s="47" t="s">
        <v>22976</v>
      </c>
      <c r="E259" s="47">
        <v>12084</v>
      </c>
      <c r="F259" s="150">
        <v>17.0357234065843</v>
      </c>
    </row>
    <row r="260" spans="1:6" x14ac:dyDescent="0.3">
      <c r="A260" s="47" t="s">
        <v>1109</v>
      </c>
      <c r="B260" s="47" t="s">
        <v>22969</v>
      </c>
      <c r="C260" s="47" t="s">
        <v>22977</v>
      </c>
      <c r="D260" s="47" t="s">
        <v>22978</v>
      </c>
      <c r="E260" s="47">
        <v>3788</v>
      </c>
      <c r="F260" s="150">
        <v>20.283296013606101</v>
      </c>
    </row>
    <row r="261" spans="1:6" x14ac:dyDescent="0.3">
      <c r="A261" s="47" t="s">
        <v>1109</v>
      </c>
      <c r="B261" s="47" t="s">
        <v>22969</v>
      </c>
      <c r="C261" s="47" t="s">
        <v>22979</v>
      </c>
      <c r="D261" s="47" t="s">
        <v>22980</v>
      </c>
      <c r="E261" s="47">
        <v>6499</v>
      </c>
      <c r="F261" s="150">
        <v>22.257331684413</v>
      </c>
    </row>
    <row r="262" spans="1:6" x14ac:dyDescent="0.3">
      <c r="A262" s="47" t="s">
        <v>1109</v>
      </c>
      <c r="B262" s="47" t="s">
        <v>22969</v>
      </c>
      <c r="C262" s="47" t="s">
        <v>156</v>
      </c>
      <c r="D262" s="47" t="s">
        <v>22981</v>
      </c>
      <c r="E262" s="47">
        <v>294567</v>
      </c>
      <c r="F262" s="150">
        <v>31.147104730049101</v>
      </c>
    </row>
    <row r="263" spans="1:6" x14ac:dyDescent="0.3">
      <c r="A263" s="47" t="s">
        <v>1109</v>
      </c>
      <c r="B263" s="47" t="s">
        <v>22969</v>
      </c>
      <c r="C263" s="47" t="s">
        <v>22982</v>
      </c>
      <c r="D263" s="47" t="s">
        <v>22983</v>
      </c>
      <c r="E263" s="47">
        <v>55889</v>
      </c>
      <c r="F263" s="150">
        <v>38.648350818058802</v>
      </c>
    </row>
    <row r="264" spans="1:6" x14ac:dyDescent="0.3">
      <c r="A264" s="47" t="s">
        <v>1109</v>
      </c>
      <c r="B264" s="47" t="s">
        <v>22969</v>
      </c>
      <c r="C264" s="47" t="s">
        <v>22984</v>
      </c>
      <c r="D264" s="47" t="s">
        <v>22985</v>
      </c>
      <c r="E264" s="47">
        <v>17809</v>
      </c>
      <c r="F264" s="150">
        <v>13.938739622246</v>
      </c>
    </row>
    <row r="265" spans="1:6" x14ac:dyDescent="0.3">
      <c r="A265" s="47" t="s">
        <v>1109</v>
      </c>
      <c r="B265" s="47" t="s">
        <v>22969</v>
      </c>
      <c r="C265" s="47" t="s">
        <v>22986</v>
      </c>
      <c r="D265" s="47" t="s">
        <v>22987</v>
      </c>
      <c r="E265" s="47">
        <v>1836</v>
      </c>
      <c r="F265" s="150">
        <v>19.1781684098857</v>
      </c>
    </row>
    <row r="266" spans="1:6" x14ac:dyDescent="0.3">
      <c r="A266" s="47" t="s">
        <v>1109</v>
      </c>
      <c r="B266" s="47" t="s">
        <v>22969</v>
      </c>
      <c r="C266" s="47" t="s">
        <v>22988</v>
      </c>
      <c r="D266" s="47" t="s">
        <v>22989</v>
      </c>
      <c r="E266" s="47">
        <v>9088</v>
      </c>
      <c r="F266" s="150">
        <v>13.5609446993445</v>
      </c>
    </row>
    <row r="267" spans="1:6" x14ac:dyDescent="0.3">
      <c r="A267" s="47" t="s">
        <v>1109</v>
      </c>
      <c r="B267" s="47" t="s">
        <v>22969</v>
      </c>
      <c r="C267" s="47" t="s">
        <v>22990</v>
      </c>
      <c r="D267" s="47" t="s">
        <v>22991</v>
      </c>
      <c r="E267" s="47">
        <v>8256</v>
      </c>
      <c r="F267" s="150">
        <v>14.546902444631399</v>
      </c>
    </row>
    <row r="268" spans="1:6" x14ac:dyDescent="0.3">
      <c r="A268" s="47" t="s">
        <v>1109</v>
      </c>
      <c r="B268" s="47" t="s">
        <v>22969</v>
      </c>
      <c r="C268" s="47" t="s">
        <v>22992</v>
      </c>
      <c r="D268" s="47" t="s">
        <v>22993</v>
      </c>
      <c r="E268" s="47">
        <v>3524</v>
      </c>
      <c r="F268" s="150">
        <v>13.823212884684899</v>
      </c>
    </row>
    <row r="269" spans="1:6" x14ac:dyDescent="0.3">
      <c r="A269" s="47" t="s">
        <v>1109</v>
      </c>
      <c r="B269" s="47" t="s">
        <v>22969</v>
      </c>
      <c r="C269" s="47" t="s">
        <v>22994</v>
      </c>
      <c r="D269" s="47" t="s">
        <v>22995</v>
      </c>
      <c r="E269" s="47">
        <v>5823</v>
      </c>
      <c r="F269" s="150">
        <v>20.079327390505899</v>
      </c>
    </row>
    <row r="270" spans="1:6" x14ac:dyDescent="0.3">
      <c r="A270" s="47" t="s">
        <v>1109</v>
      </c>
      <c r="B270" s="47" t="s">
        <v>22969</v>
      </c>
      <c r="C270" s="47" t="s">
        <v>838</v>
      </c>
      <c r="D270" s="47" t="s">
        <v>22996</v>
      </c>
      <c r="E270" s="47">
        <v>4255</v>
      </c>
      <c r="F270" s="150">
        <v>12.405269530082</v>
      </c>
    </row>
    <row r="271" spans="1:6" x14ac:dyDescent="0.3">
      <c r="A271" s="47" t="s">
        <v>1109</v>
      </c>
      <c r="B271" s="47" t="s">
        <v>22969</v>
      </c>
      <c r="C271" s="47" t="s">
        <v>22997</v>
      </c>
      <c r="D271" s="47" t="s">
        <v>22998</v>
      </c>
      <c r="E271" s="47">
        <v>30952</v>
      </c>
      <c r="F271" s="150">
        <v>17.648217888650599</v>
      </c>
    </row>
    <row r="272" spans="1:6" x14ac:dyDescent="0.3">
      <c r="A272" s="47" t="s">
        <v>1109</v>
      </c>
      <c r="B272" s="47" t="s">
        <v>22969</v>
      </c>
      <c r="C272" s="47" t="s">
        <v>158</v>
      </c>
      <c r="D272" s="47" t="s">
        <v>22999</v>
      </c>
      <c r="E272" s="47">
        <v>600158</v>
      </c>
      <c r="F272" s="150">
        <v>58.276977777195199</v>
      </c>
    </row>
    <row r="273" spans="1:6" x14ac:dyDescent="0.3">
      <c r="A273" s="47" t="s">
        <v>1109</v>
      </c>
      <c r="B273" s="47" t="s">
        <v>22969</v>
      </c>
      <c r="C273" s="47" t="s">
        <v>23000</v>
      </c>
      <c r="D273" s="47" t="s">
        <v>23001</v>
      </c>
      <c r="E273" s="47">
        <v>2064</v>
      </c>
      <c r="F273" s="150">
        <v>14.8846381590929</v>
      </c>
    </row>
    <row r="274" spans="1:6" x14ac:dyDescent="0.3">
      <c r="A274" s="47" t="s">
        <v>1109</v>
      </c>
      <c r="B274" s="47" t="s">
        <v>22969</v>
      </c>
      <c r="C274" s="47" t="s">
        <v>159</v>
      </c>
      <c r="D274" s="47" t="s">
        <v>23002</v>
      </c>
      <c r="E274" s="47">
        <v>285465</v>
      </c>
      <c r="F274" s="150">
        <v>29.7148457801297</v>
      </c>
    </row>
    <row r="275" spans="1:6" x14ac:dyDescent="0.3">
      <c r="A275" s="47" t="s">
        <v>1109</v>
      </c>
      <c r="B275" s="47" t="s">
        <v>22969</v>
      </c>
      <c r="C275" s="47" t="s">
        <v>23003</v>
      </c>
      <c r="D275" s="47" t="s">
        <v>23004</v>
      </c>
      <c r="E275" s="47">
        <v>52197</v>
      </c>
      <c r="F275" s="150">
        <v>15.450361077377901</v>
      </c>
    </row>
    <row r="276" spans="1:6" x14ac:dyDescent="0.3">
      <c r="A276" s="47" t="s">
        <v>1109</v>
      </c>
      <c r="B276" s="47" t="s">
        <v>22969</v>
      </c>
      <c r="C276" s="47" t="s">
        <v>23005</v>
      </c>
      <c r="D276" s="47" t="s">
        <v>23006</v>
      </c>
      <c r="E276" s="47">
        <v>23086</v>
      </c>
      <c r="F276" s="150">
        <v>18.190999568443299</v>
      </c>
    </row>
    <row r="277" spans="1:6" x14ac:dyDescent="0.3">
      <c r="A277" s="47" t="s">
        <v>1109</v>
      </c>
      <c r="B277" s="47" t="s">
        <v>22969</v>
      </c>
      <c r="C277" s="47" t="s">
        <v>160</v>
      </c>
      <c r="D277" s="47" t="s">
        <v>23007</v>
      </c>
      <c r="E277" s="47">
        <v>622263</v>
      </c>
      <c r="F277" s="150">
        <v>29.4202417125423</v>
      </c>
    </row>
    <row r="278" spans="1:6" x14ac:dyDescent="0.3">
      <c r="A278" s="47" t="s">
        <v>1109</v>
      </c>
      <c r="B278" s="47" t="s">
        <v>22969</v>
      </c>
      <c r="C278" s="47" t="s">
        <v>1006</v>
      </c>
      <c r="D278" s="47" t="s">
        <v>23008</v>
      </c>
      <c r="E278" s="47">
        <v>46824</v>
      </c>
      <c r="F278" s="150">
        <v>18.394936039687799</v>
      </c>
    </row>
    <row r="279" spans="1:6" x14ac:dyDescent="0.3">
      <c r="A279" s="47" t="s">
        <v>1109</v>
      </c>
      <c r="B279" s="47" t="s">
        <v>22969</v>
      </c>
      <c r="C279" s="47" t="s">
        <v>162</v>
      </c>
      <c r="D279" s="47" t="s">
        <v>23009</v>
      </c>
      <c r="E279" s="47">
        <v>56389</v>
      </c>
      <c r="F279" s="150">
        <v>22.3109222164843</v>
      </c>
    </row>
    <row r="280" spans="1:6" x14ac:dyDescent="0.3">
      <c r="A280" s="47" t="s">
        <v>1109</v>
      </c>
      <c r="B280" s="47" t="s">
        <v>22969</v>
      </c>
      <c r="C280" s="47" t="s">
        <v>23010</v>
      </c>
      <c r="D280" s="47" t="s">
        <v>23011</v>
      </c>
      <c r="E280" s="47">
        <v>5441</v>
      </c>
      <c r="F280" s="150">
        <v>13.6676523080121</v>
      </c>
    </row>
    <row r="281" spans="1:6" x14ac:dyDescent="0.3">
      <c r="A281" s="47" t="s">
        <v>1109</v>
      </c>
      <c r="B281" s="47" t="s">
        <v>22969</v>
      </c>
      <c r="C281" s="47" t="s">
        <v>23012</v>
      </c>
      <c r="D281" s="47" t="s">
        <v>23013</v>
      </c>
      <c r="E281" s="47">
        <v>14843</v>
      </c>
      <c r="F281" s="150">
        <v>14.9268122477445</v>
      </c>
    </row>
    <row r="282" spans="1:6" x14ac:dyDescent="0.3">
      <c r="A282" s="47" t="s">
        <v>1109</v>
      </c>
      <c r="B282" s="47" t="s">
        <v>22969</v>
      </c>
      <c r="C282" s="47" t="s">
        <v>23014</v>
      </c>
      <c r="D282" s="47" t="s">
        <v>23015</v>
      </c>
      <c r="E282" s="47">
        <v>15324</v>
      </c>
      <c r="F282" s="150">
        <v>16.4337019551362</v>
      </c>
    </row>
    <row r="283" spans="1:6" x14ac:dyDescent="0.3">
      <c r="A283" s="47" t="s">
        <v>1109</v>
      </c>
      <c r="B283" s="47" t="s">
        <v>22969</v>
      </c>
      <c r="C283" s="47" t="s">
        <v>23016</v>
      </c>
      <c r="D283" s="47" t="s">
        <v>23017</v>
      </c>
      <c r="E283" s="47">
        <v>843</v>
      </c>
      <c r="F283" s="150">
        <v>10.9296546979113</v>
      </c>
    </row>
    <row r="284" spans="1:6" x14ac:dyDescent="0.3">
      <c r="A284" s="47" t="s">
        <v>1109</v>
      </c>
      <c r="B284" s="47" t="s">
        <v>22969</v>
      </c>
      <c r="C284" s="47" t="s">
        <v>23018</v>
      </c>
      <c r="D284" s="47" t="s">
        <v>23019</v>
      </c>
      <c r="E284" s="47">
        <v>6711</v>
      </c>
      <c r="F284" s="150">
        <v>15.341830753223499</v>
      </c>
    </row>
    <row r="285" spans="1:6" x14ac:dyDescent="0.3">
      <c r="A285" s="47" t="s">
        <v>1109</v>
      </c>
      <c r="B285" s="47" t="s">
        <v>22969</v>
      </c>
      <c r="C285" s="47" t="s">
        <v>163</v>
      </c>
      <c r="D285" s="47" t="s">
        <v>23020</v>
      </c>
      <c r="E285" s="47">
        <v>1394</v>
      </c>
      <c r="F285" s="150">
        <v>13.7806323255422</v>
      </c>
    </row>
    <row r="286" spans="1:6" x14ac:dyDescent="0.3">
      <c r="A286" s="47" t="s">
        <v>1109</v>
      </c>
      <c r="B286" s="47" t="s">
        <v>22969</v>
      </c>
      <c r="C286" s="47" t="s">
        <v>23</v>
      </c>
      <c r="D286" s="47" t="s">
        <v>23021</v>
      </c>
      <c r="E286" s="47">
        <v>534543</v>
      </c>
      <c r="F286" s="150">
        <v>34.436500191829097</v>
      </c>
    </row>
    <row r="287" spans="1:6" x14ac:dyDescent="0.3">
      <c r="A287" s="47" t="s">
        <v>1109</v>
      </c>
      <c r="B287" s="47" t="s">
        <v>22969</v>
      </c>
      <c r="C287" s="47" t="s">
        <v>23022</v>
      </c>
      <c r="D287" s="47" t="s">
        <v>23023</v>
      </c>
      <c r="E287" s="47">
        <v>1398</v>
      </c>
      <c r="F287" s="150">
        <v>19.924455164342</v>
      </c>
    </row>
    <row r="288" spans="1:6" x14ac:dyDescent="0.3">
      <c r="A288" s="47" t="s">
        <v>1109</v>
      </c>
      <c r="B288" s="47" t="s">
        <v>22969</v>
      </c>
      <c r="C288" s="47" t="s">
        <v>23024</v>
      </c>
      <c r="D288" s="47" t="s">
        <v>23025</v>
      </c>
      <c r="E288" s="47">
        <v>8270</v>
      </c>
      <c r="F288" s="150">
        <v>20.5995041129319</v>
      </c>
    </row>
    <row r="289" spans="1:6" x14ac:dyDescent="0.3">
      <c r="A289" s="47" t="s">
        <v>1109</v>
      </c>
      <c r="B289" s="47" t="s">
        <v>22969</v>
      </c>
      <c r="C289" s="47" t="s">
        <v>95</v>
      </c>
      <c r="D289" s="47" t="s">
        <v>23026</v>
      </c>
      <c r="E289" s="47">
        <v>7310</v>
      </c>
      <c r="F289" s="150">
        <v>12.7925630785231</v>
      </c>
    </row>
    <row r="290" spans="1:6" x14ac:dyDescent="0.3">
      <c r="A290" s="47" t="s">
        <v>1109</v>
      </c>
      <c r="B290" s="47" t="s">
        <v>22969</v>
      </c>
      <c r="C290" s="47" t="s">
        <v>164</v>
      </c>
      <c r="D290" s="47" t="s">
        <v>23027</v>
      </c>
      <c r="E290" s="47">
        <v>51334</v>
      </c>
      <c r="F290" s="150">
        <v>18.764735047689701</v>
      </c>
    </row>
    <row r="291" spans="1:6" x14ac:dyDescent="0.3">
      <c r="A291" s="47" t="s">
        <v>1109</v>
      </c>
      <c r="B291" s="47" t="s">
        <v>22969</v>
      </c>
      <c r="C291" s="47" t="s">
        <v>166</v>
      </c>
      <c r="D291" s="47" t="s">
        <v>23028</v>
      </c>
      <c r="E291" s="47">
        <v>299630</v>
      </c>
      <c r="F291" s="150">
        <v>33.104644556389303</v>
      </c>
    </row>
    <row r="292" spans="1:6" x14ac:dyDescent="0.3">
      <c r="A292" s="47" t="s">
        <v>1109</v>
      </c>
      <c r="B292" s="47" t="s">
        <v>22969</v>
      </c>
      <c r="C292" s="47" t="s">
        <v>23029</v>
      </c>
      <c r="D292" s="47" t="s">
        <v>23030</v>
      </c>
      <c r="E292" s="47">
        <v>15507</v>
      </c>
      <c r="F292" s="150">
        <v>18.570083227897602</v>
      </c>
    </row>
    <row r="293" spans="1:6" x14ac:dyDescent="0.3">
      <c r="A293" s="47" t="s">
        <v>1109</v>
      </c>
      <c r="B293" s="47" t="s">
        <v>22969</v>
      </c>
      <c r="C293" s="47" t="s">
        <v>556</v>
      </c>
      <c r="D293" s="47" t="s">
        <v>23031</v>
      </c>
      <c r="E293" s="47">
        <v>5467</v>
      </c>
      <c r="F293" s="150">
        <v>17.8876388094059</v>
      </c>
    </row>
    <row r="294" spans="1:6" x14ac:dyDescent="0.3">
      <c r="A294" s="47" t="s">
        <v>1109</v>
      </c>
      <c r="B294" s="47" t="s">
        <v>22969</v>
      </c>
      <c r="C294" s="47" t="s">
        <v>22851</v>
      </c>
      <c r="D294" s="47" t="s">
        <v>23032</v>
      </c>
      <c r="E294" s="47">
        <v>22709</v>
      </c>
      <c r="F294" s="150">
        <v>21.875684315290499</v>
      </c>
    </row>
    <row r="295" spans="1:6" x14ac:dyDescent="0.3">
      <c r="A295" s="47" t="s">
        <v>1109</v>
      </c>
      <c r="B295" s="47" t="s">
        <v>22969</v>
      </c>
      <c r="C295" s="47" t="s">
        <v>168</v>
      </c>
      <c r="D295" s="47" t="s">
        <v>23033</v>
      </c>
      <c r="E295" s="47">
        <v>146723</v>
      </c>
      <c r="F295" s="150">
        <v>29.524443348977499</v>
      </c>
    </row>
    <row r="296" spans="1:6" x14ac:dyDescent="0.3">
      <c r="A296" s="47" t="s">
        <v>1109</v>
      </c>
      <c r="B296" s="47" t="s">
        <v>22969</v>
      </c>
      <c r="C296" s="47" t="s">
        <v>23034</v>
      </c>
      <c r="D296" s="47" t="s">
        <v>23035</v>
      </c>
      <c r="E296" s="47">
        <v>712</v>
      </c>
      <c r="F296" s="150">
        <v>11.9629240569008</v>
      </c>
    </row>
    <row r="297" spans="1:6" x14ac:dyDescent="0.3">
      <c r="A297" s="47" t="s">
        <v>1109</v>
      </c>
      <c r="B297" s="47" t="s">
        <v>22969</v>
      </c>
      <c r="C297" s="47" t="s">
        <v>170</v>
      </c>
      <c r="D297" s="47" t="s">
        <v>23036</v>
      </c>
      <c r="E297" s="47">
        <v>13795</v>
      </c>
      <c r="F297" s="150">
        <v>24.574753999030399</v>
      </c>
    </row>
    <row r="298" spans="1:6" x14ac:dyDescent="0.3">
      <c r="A298" s="47" t="s">
        <v>1109</v>
      </c>
      <c r="B298" s="47" t="s">
        <v>22969</v>
      </c>
      <c r="C298" s="47" t="s">
        <v>171</v>
      </c>
      <c r="D298" s="47" t="s">
        <v>23037</v>
      </c>
      <c r="E298" s="47">
        <v>25535</v>
      </c>
      <c r="F298" s="150">
        <v>17.575323755837399</v>
      </c>
    </row>
    <row r="299" spans="1:6" x14ac:dyDescent="0.3">
      <c r="A299" s="47" t="s">
        <v>1109</v>
      </c>
      <c r="B299" s="47" t="s">
        <v>22969</v>
      </c>
      <c r="C299" s="47" t="s">
        <v>23038</v>
      </c>
      <c r="D299" s="47" t="s">
        <v>23039</v>
      </c>
      <c r="E299" s="47">
        <v>41276</v>
      </c>
      <c r="F299" s="150">
        <v>22.296607490079602</v>
      </c>
    </row>
    <row r="300" spans="1:6" x14ac:dyDescent="0.3">
      <c r="A300" s="47" t="s">
        <v>1109</v>
      </c>
      <c r="B300" s="47" t="s">
        <v>22969</v>
      </c>
      <c r="C300" s="47" t="s">
        <v>30</v>
      </c>
      <c r="D300" s="47" t="s">
        <v>23040</v>
      </c>
      <c r="E300" s="47">
        <v>28159</v>
      </c>
      <c r="F300" s="150">
        <v>33.294868795419198</v>
      </c>
    </row>
    <row r="301" spans="1:6" x14ac:dyDescent="0.3">
      <c r="A301" s="47" t="s">
        <v>1109</v>
      </c>
      <c r="B301" s="47" t="s">
        <v>22969</v>
      </c>
      <c r="C301" s="47" t="s">
        <v>23041</v>
      </c>
      <c r="D301" s="47" t="s">
        <v>23042</v>
      </c>
      <c r="E301" s="47">
        <v>18831</v>
      </c>
      <c r="F301" s="150">
        <v>25.614269997811402</v>
      </c>
    </row>
    <row r="302" spans="1:6" x14ac:dyDescent="0.3">
      <c r="A302" s="47" t="s">
        <v>1109</v>
      </c>
      <c r="B302" s="47" t="s">
        <v>22969</v>
      </c>
      <c r="C302" s="47" t="s">
        <v>23043</v>
      </c>
      <c r="D302" s="47" t="s">
        <v>23044</v>
      </c>
      <c r="E302" s="47">
        <v>4436</v>
      </c>
      <c r="F302" s="150">
        <v>12.442180404649999</v>
      </c>
    </row>
    <row r="303" spans="1:6" x14ac:dyDescent="0.3">
      <c r="A303" s="47" t="s">
        <v>1109</v>
      </c>
      <c r="B303" s="47" t="s">
        <v>22969</v>
      </c>
      <c r="C303" s="47" t="s">
        <v>1319</v>
      </c>
      <c r="D303" s="47" t="s">
        <v>23045</v>
      </c>
      <c r="E303" s="47">
        <v>16206</v>
      </c>
      <c r="F303" s="150">
        <v>12.206134858528801</v>
      </c>
    </row>
    <row r="304" spans="1:6" x14ac:dyDescent="0.3">
      <c r="A304" s="47" t="s">
        <v>1109</v>
      </c>
      <c r="B304" s="47" t="s">
        <v>22969</v>
      </c>
      <c r="C304" s="47" t="s">
        <v>22866</v>
      </c>
      <c r="D304" s="47" t="s">
        <v>23046</v>
      </c>
      <c r="E304" s="47">
        <v>4442</v>
      </c>
      <c r="F304" s="150">
        <v>19.327334643535</v>
      </c>
    </row>
    <row r="305" spans="1:6" x14ac:dyDescent="0.3">
      <c r="A305" s="47" t="s">
        <v>1109</v>
      </c>
      <c r="B305" s="47" t="s">
        <v>22969</v>
      </c>
      <c r="C305" s="47" t="s">
        <v>23047</v>
      </c>
      <c r="D305" s="47" t="s">
        <v>23048</v>
      </c>
      <c r="E305" s="47">
        <v>17148</v>
      </c>
      <c r="F305" s="150">
        <v>14.1756479288098</v>
      </c>
    </row>
    <row r="306" spans="1:6" x14ac:dyDescent="0.3">
      <c r="A306" s="47" t="s">
        <v>1109</v>
      </c>
      <c r="B306" s="47" t="s">
        <v>22969</v>
      </c>
      <c r="C306" s="47" t="s">
        <v>23049</v>
      </c>
      <c r="D306" s="47" t="s">
        <v>23050</v>
      </c>
      <c r="E306" s="47">
        <v>12551</v>
      </c>
      <c r="F306" s="150">
        <v>26.2216555497249</v>
      </c>
    </row>
    <row r="307" spans="1:6" x14ac:dyDescent="0.3">
      <c r="A307" s="47" t="s">
        <v>1109</v>
      </c>
      <c r="B307" s="47" t="s">
        <v>22969</v>
      </c>
      <c r="C307" s="47" t="s">
        <v>23051</v>
      </c>
      <c r="D307" s="47" t="s">
        <v>23052</v>
      </c>
      <c r="E307" s="47">
        <v>159063</v>
      </c>
      <c r="F307" s="150">
        <v>30.9772603480626</v>
      </c>
    </row>
    <row r="308" spans="1:6" x14ac:dyDescent="0.3">
      <c r="A308" s="47" t="s">
        <v>1109</v>
      </c>
      <c r="B308" s="47" t="s">
        <v>22969</v>
      </c>
      <c r="C308" s="47" t="s">
        <v>172</v>
      </c>
      <c r="D308" s="47" t="s">
        <v>23053</v>
      </c>
      <c r="E308" s="47">
        <v>6666</v>
      </c>
      <c r="F308" s="150">
        <v>16.594094953856501</v>
      </c>
    </row>
    <row r="309" spans="1:6" x14ac:dyDescent="0.3">
      <c r="A309" s="47" t="s">
        <v>1109</v>
      </c>
      <c r="B309" s="47" t="s">
        <v>22969</v>
      </c>
      <c r="C309" s="47" t="s">
        <v>23054</v>
      </c>
      <c r="D309" s="47" t="s">
        <v>23055</v>
      </c>
      <c r="E309" s="47">
        <v>11982</v>
      </c>
      <c r="F309" s="150">
        <v>16.1740215232415</v>
      </c>
    </row>
    <row r="310" spans="1:6" x14ac:dyDescent="0.3">
      <c r="A310" s="47" t="s">
        <v>1109</v>
      </c>
      <c r="B310" s="47" t="s">
        <v>22969</v>
      </c>
      <c r="C310" s="47" t="s">
        <v>23056</v>
      </c>
      <c r="D310" s="47" t="s">
        <v>23057</v>
      </c>
      <c r="E310" s="47">
        <v>23509</v>
      </c>
      <c r="F310" s="150">
        <v>15.9472580759655</v>
      </c>
    </row>
    <row r="311" spans="1:6" x14ac:dyDescent="0.3">
      <c r="A311" s="47" t="s">
        <v>1109</v>
      </c>
      <c r="B311" s="47" t="s">
        <v>22969</v>
      </c>
      <c r="C311" s="47" t="s">
        <v>23058</v>
      </c>
      <c r="D311" s="47" t="s">
        <v>23059</v>
      </c>
      <c r="E311" s="47">
        <v>6108</v>
      </c>
      <c r="F311" s="150">
        <v>14.2937166316964</v>
      </c>
    </row>
    <row r="312" spans="1:6" x14ac:dyDescent="0.3">
      <c r="A312" s="47" t="s">
        <v>1109</v>
      </c>
      <c r="B312" s="47" t="s">
        <v>22969</v>
      </c>
      <c r="C312" s="47" t="s">
        <v>621</v>
      </c>
      <c r="D312" s="47" t="s">
        <v>23060</v>
      </c>
      <c r="E312" s="47">
        <v>699</v>
      </c>
      <c r="F312" s="150">
        <v>11.492473768032699</v>
      </c>
    </row>
    <row r="313" spans="1:6" x14ac:dyDescent="0.3">
      <c r="A313" s="47" t="s">
        <v>1109</v>
      </c>
      <c r="B313" s="47" t="s">
        <v>22969</v>
      </c>
      <c r="C313" s="47" t="s">
        <v>23061</v>
      </c>
      <c r="D313" s="47" t="s">
        <v>23062</v>
      </c>
      <c r="E313" s="47">
        <v>7359</v>
      </c>
      <c r="F313" s="150">
        <v>12.162722898394501</v>
      </c>
    </row>
    <row r="314" spans="1:6" x14ac:dyDescent="0.3">
      <c r="A314" s="47" t="s">
        <v>1109</v>
      </c>
      <c r="B314" s="47" t="s">
        <v>22969</v>
      </c>
      <c r="C314" s="47" t="s">
        <v>371</v>
      </c>
      <c r="D314" s="47" t="s">
        <v>23063</v>
      </c>
      <c r="E314" s="47">
        <v>2379</v>
      </c>
      <c r="F314" s="150">
        <v>17.875895684945402</v>
      </c>
    </row>
    <row r="315" spans="1:6" x14ac:dyDescent="0.3">
      <c r="A315" s="47" t="s">
        <v>1109</v>
      </c>
      <c r="B315" s="47" t="s">
        <v>22969</v>
      </c>
      <c r="C315" s="47" t="s">
        <v>731</v>
      </c>
      <c r="D315" s="47" t="s">
        <v>23064</v>
      </c>
      <c r="E315" s="47">
        <v>27994</v>
      </c>
      <c r="F315" s="150">
        <v>13.411937811032001</v>
      </c>
    </row>
    <row r="316" spans="1:6" x14ac:dyDescent="0.3">
      <c r="A316" s="47" t="s">
        <v>1109</v>
      </c>
      <c r="B316" s="47" t="s">
        <v>22969</v>
      </c>
      <c r="C316" s="47" t="s">
        <v>23065</v>
      </c>
      <c r="D316" s="47" t="s">
        <v>23066</v>
      </c>
      <c r="E316" s="47">
        <v>23350</v>
      </c>
      <c r="F316" s="150">
        <v>14.444190428863299</v>
      </c>
    </row>
    <row r="317" spans="1:6" x14ac:dyDescent="0.3">
      <c r="A317" s="47" t="s">
        <v>1109</v>
      </c>
      <c r="B317" s="47" t="s">
        <v>22969</v>
      </c>
      <c r="C317" s="47" t="s">
        <v>69</v>
      </c>
      <c r="D317" s="47" t="s">
        <v>23067</v>
      </c>
      <c r="E317" s="47">
        <v>4814</v>
      </c>
      <c r="F317" s="150">
        <v>18.332777424182499</v>
      </c>
    </row>
    <row r="318" spans="1:6" x14ac:dyDescent="0.3">
      <c r="A318" s="47" t="s">
        <v>1109</v>
      </c>
      <c r="B318" s="47" t="s">
        <v>22969</v>
      </c>
      <c r="C318" s="47" t="s">
        <v>173</v>
      </c>
      <c r="D318" s="47" t="s">
        <v>23068</v>
      </c>
      <c r="E318" s="47">
        <v>252815</v>
      </c>
      <c r="F318" s="150">
        <v>41.328682728284697</v>
      </c>
    </row>
    <row r="319" spans="1:6" x14ac:dyDescent="0.3">
      <c r="A319" s="47" t="s">
        <v>1109</v>
      </c>
      <c r="B319" s="47" t="s">
        <v>22969</v>
      </c>
      <c r="C319" s="47" t="s">
        <v>59</v>
      </c>
      <c r="D319" s="47" t="s">
        <v>23069</v>
      </c>
      <c r="E319" s="47">
        <v>10043</v>
      </c>
      <c r="F319" s="150">
        <v>19.984512815501901</v>
      </c>
    </row>
    <row r="320" spans="1:6" x14ac:dyDescent="0.3">
      <c r="A320" s="47" t="s">
        <v>1111</v>
      </c>
      <c r="B320" s="47" t="s">
        <v>23070</v>
      </c>
      <c r="C320" s="47" t="s">
        <v>22619</v>
      </c>
      <c r="D320" s="47" t="s">
        <v>23071</v>
      </c>
      <c r="E320" s="47">
        <v>3574097</v>
      </c>
      <c r="F320" s="150">
        <v>36.686924072512703</v>
      </c>
    </row>
    <row r="321" spans="1:6" x14ac:dyDescent="0.3">
      <c r="A321" s="47" t="s">
        <v>1111</v>
      </c>
      <c r="B321" s="47" t="s">
        <v>23070</v>
      </c>
      <c r="C321" s="47" t="s">
        <v>176</v>
      </c>
      <c r="D321" s="47" t="s">
        <v>23072</v>
      </c>
      <c r="E321" s="47">
        <v>916829</v>
      </c>
      <c r="F321" s="150">
        <v>40.902612386611402</v>
      </c>
    </row>
    <row r="322" spans="1:6" x14ac:dyDescent="0.3">
      <c r="A322" s="47" t="s">
        <v>1111</v>
      </c>
      <c r="B322" s="47" t="s">
        <v>23070</v>
      </c>
      <c r="C322" s="47" t="s">
        <v>178</v>
      </c>
      <c r="D322" s="47" t="s">
        <v>23073</v>
      </c>
      <c r="E322" s="47">
        <v>894014</v>
      </c>
      <c r="F322" s="150">
        <v>37.622803912066097</v>
      </c>
    </row>
    <row r="323" spans="1:6" x14ac:dyDescent="0.3">
      <c r="A323" s="47" t="s">
        <v>1111</v>
      </c>
      <c r="B323" s="47" t="s">
        <v>23070</v>
      </c>
      <c r="C323" s="47" t="s">
        <v>180</v>
      </c>
      <c r="D323" s="47" t="s">
        <v>23074</v>
      </c>
      <c r="E323" s="47">
        <v>189927</v>
      </c>
      <c r="F323" s="150">
        <v>27.180466709848002</v>
      </c>
    </row>
    <row r="324" spans="1:6" x14ac:dyDescent="0.3">
      <c r="A324" s="47" t="s">
        <v>1111</v>
      </c>
      <c r="B324" s="47" t="s">
        <v>23070</v>
      </c>
      <c r="C324" s="47" t="s">
        <v>182</v>
      </c>
      <c r="D324" s="47" t="s">
        <v>23075</v>
      </c>
      <c r="E324" s="47">
        <v>165676</v>
      </c>
      <c r="F324" s="150">
        <v>31.773691516387501</v>
      </c>
    </row>
    <row r="325" spans="1:6" x14ac:dyDescent="0.3">
      <c r="A325" s="47" t="s">
        <v>1111</v>
      </c>
      <c r="B325" s="47" t="s">
        <v>23070</v>
      </c>
      <c r="C325" s="47" t="s">
        <v>183</v>
      </c>
      <c r="D325" s="47" t="s">
        <v>23076</v>
      </c>
      <c r="E325" s="47">
        <v>862477</v>
      </c>
      <c r="F325" s="150">
        <v>38.974612232358098</v>
      </c>
    </row>
    <row r="326" spans="1:6" x14ac:dyDescent="0.3">
      <c r="A326" s="47" t="s">
        <v>1111</v>
      </c>
      <c r="B326" s="47" t="s">
        <v>23070</v>
      </c>
      <c r="C326" s="47" t="s">
        <v>185</v>
      </c>
      <c r="D326" s="47" t="s">
        <v>23077</v>
      </c>
      <c r="E326" s="47">
        <v>274055</v>
      </c>
      <c r="F326" s="150">
        <v>29.763250962612901</v>
      </c>
    </row>
    <row r="327" spans="1:6" x14ac:dyDescent="0.3">
      <c r="A327" s="47" t="s">
        <v>1111</v>
      </c>
      <c r="B327" s="47" t="s">
        <v>23070</v>
      </c>
      <c r="C327" s="47" t="s">
        <v>187</v>
      </c>
      <c r="D327" s="47" t="s">
        <v>23078</v>
      </c>
      <c r="E327" s="47">
        <v>152691</v>
      </c>
      <c r="F327" s="150">
        <v>29.8049751564707</v>
      </c>
    </row>
    <row r="328" spans="1:6" x14ac:dyDescent="0.3">
      <c r="A328" s="47" t="s">
        <v>1111</v>
      </c>
      <c r="B328" s="47" t="s">
        <v>23070</v>
      </c>
      <c r="C328" s="47" t="s">
        <v>188</v>
      </c>
      <c r="D328" s="47" t="s">
        <v>23079</v>
      </c>
      <c r="E328" s="47">
        <v>118428</v>
      </c>
      <c r="F328" s="150">
        <v>27.339330085584798</v>
      </c>
    </row>
    <row r="329" spans="1:6" x14ac:dyDescent="0.3">
      <c r="A329" s="47" t="s">
        <v>1114</v>
      </c>
      <c r="B329" s="47" t="s">
        <v>23080</v>
      </c>
      <c r="C329" s="47" t="s">
        <v>22619</v>
      </c>
      <c r="D329" s="47" t="s">
        <v>23081</v>
      </c>
      <c r="E329" s="47">
        <v>897916</v>
      </c>
      <c r="F329" s="150">
        <v>36.291868892313097</v>
      </c>
    </row>
    <row r="330" spans="1:6" x14ac:dyDescent="0.3">
      <c r="A330" s="47" t="s">
        <v>1114</v>
      </c>
      <c r="B330" s="47" t="s">
        <v>23080</v>
      </c>
      <c r="C330" s="47" t="s">
        <v>191</v>
      </c>
      <c r="D330" s="47" t="s">
        <v>23082</v>
      </c>
      <c r="E330" s="47">
        <v>162310</v>
      </c>
      <c r="F330" s="150">
        <v>31.658230836699001</v>
      </c>
    </row>
    <row r="331" spans="1:6" x14ac:dyDescent="0.3">
      <c r="A331" s="47" t="s">
        <v>1114</v>
      </c>
      <c r="B331" s="47" t="s">
        <v>23080</v>
      </c>
      <c r="C331" s="47" t="s">
        <v>193</v>
      </c>
      <c r="D331" s="47" t="s">
        <v>23083</v>
      </c>
      <c r="E331" s="47">
        <v>538461</v>
      </c>
      <c r="F331" s="150">
        <v>40.595135077333701</v>
      </c>
    </row>
    <row r="332" spans="1:6" x14ac:dyDescent="0.3">
      <c r="A332" s="47" t="s">
        <v>1114</v>
      </c>
      <c r="B332" s="47" t="s">
        <v>23080</v>
      </c>
      <c r="C332" s="47" t="s">
        <v>195</v>
      </c>
      <c r="D332" s="47" t="s">
        <v>23084</v>
      </c>
      <c r="E332" s="47">
        <v>197145</v>
      </c>
      <c r="F332" s="150">
        <v>28.353269280627899</v>
      </c>
    </row>
    <row r="333" spans="1:6" x14ac:dyDescent="0.3">
      <c r="A333" s="47" t="s">
        <v>1116</v>
      </c>
      <c r="B333" s="47" t="s">
        <v>23080</v>
      </c>
      <c r="C333" s="47" t="s">
        <v>22619</v>
      </c>
      <c r="D333" s="47" t="s">
        <v>23085</v>
      </c>
      <c r="E333" s="47">
        <v>601723</v>
      </c>
      <c r="F333" s="150">
        <v>59.692295400176903</v>
      </c>
    </row>
    <row r="334" spans="1:6" x14ac:dyDescent="0.3">
      <c r="A334" s="47" t="s">
        <v>1116</v>
      </c>
      <c r="B334" s="47" t="s">
        <v>23080</v>
      </c>
      <c r="C334" s="47" t="s">
        <v>198</v>
      </c>
      <c r="D334" s="47" t="s">
        <v>23086</v>
      </c>
      <c r="E334" s="47">
        <v>601723</v>
      </c>
      <c r="F334" s="150">
        <v>59.692295400176903</v>
      </c>
    </row>
    <row r="335" spans="1:6" x14ac:dyDescent="0.3">
      <c r="A335" s="47" t="s">
        <v>22594</v>
      </c>
      <c r="B335" s="47" t="s">
        <v>22618</v>
      </c>
      <c r="C335" s="47" t="s">
        <v>22619</v>
      </c>
      <c r="D335" s="47" t="s">
        <v>23087</v>
      </c>
      <c r="E335" s="47">
        <v>18801304</v>
      </c>
      <c r="F335" s="150">
        <v>37.1487207887822</v>
      </c>
    </row>
    <row r="336" spans="1:6" x14ac:dyDescent="0.3">
      <c r="A336" s="47" t="s">
        <v>22594</v>
      </c>
      <c r="B336" s="47" t="s">
        <v>22618</v>
      </c>
      <c r="C336" s="47" t="s">
        <v>201</v>
      </c>
      <c r="D336" s="47" t="s">
        <v>23088</v>
      </c>
      <c r="E336" s="47">
        <v>247336</v>
      </c>
      <c r="F336" s="150">
        <v>47.9908863201915</v>
      </c>
    </row>
    <row r="337" spans="1:6" x14ac:dyDescent="0.3">
      <c r="A337" s="47" t="s">
        <v>22594</v>
      </c>
      <c r="B337" s="47" t="s">
        <v>22618</v>
      </c>
      <c r="C337" s="47" t="s">
        <v>203</v>
      </c>
      <c r="D337" s="47" t="s">
        <v>23089</v>
      </c>
      <c r="E337" s="47">
        <v>27115</v>
      </c>
      <c r="F337" s="150">
        <v>42.666776237253501</v>
      </c>
    </row>
    <row r="338" spans="1:6" x14ac:dyDescent="0.3">
      <c r="A338" s="47" t="s">
        <v>22594</v>
      </c>
      <c r="B338" s="47" t="s">
        <v>22618</v>
      </c>
      <c r="C338" s="47" t="s">
        <v>205</v>
      </c>
      <c r="D338" s="47" t="s">
        <v>23090</v>
      </c>
      <c r="E338" s="47">
        <v>168852</v>
      </c>
      <c r="F338" s="150">
        <v>36.998647722014397</v>
      </c>
    </row>
    <row r="339" spans="1:6" x14ac:dyDescent="0.3">
      <c r="A339" s="47" t="s">
        <v>22594</v>
      </c>
      <c r="B339" s="47" t="s">
        <v>22618</v>
      </c>
      <c r="C339" s="47" t="s">
        <v>23091</v>
      </c>
      <c r="D339" s="47" t="s">
        <v>23092</v>
      </c>
      <c r="E339" s="47">
        <v>28520</v>
      </c>
      <c r="F339" s="150">
        <v>41.937666978490597</v>
      </c>
    </row>
    <row r="340" spans="1:6" x14ac:dyDescent="0.3">
      <c r="A340" s="47" t="s">
        <v>22594</v>
      </c>
      <c r="B340" s="47" t="s">
        <v>22618</v>
      </c>
      <c r="C340" s="47" t="s">
        <v>207</v>
      </c>
      <c r="D340" s="47" t="s">
        <v>23093</v>
      </c>
      <c r="E340" s="47">
        <v>543376</v>
      </c>
      <c r="F340" s="150">
        <v>31.4638440945014</v>
      </c>
    </row>
    <row r="341" spans="1:6" x14ac:dyDescent="0.3">
      <c r="A341" s="47" t="s">
        <v>22594</v>
      </c>
      <c r="B341" s="47" t="s">
        <v>22618</v>
      </c>
      <c r="C341" s="47" t="s">
        <v>209</v>
      </c>
      <c r="D341" s="47" t="s">
        <v>23094</v>
      </c>
      <c r="E341" s="47">
        <v>1748066</v>
      </c>
      <c r="F341" s="150">
        <v>32.982294374670097</v>
      </c>
    </row>
    <row r="342" spans="1:6" x14ac:dyDescent="0.3">
      <c r="A342" s="47" t="s">
        <v>22594</v>
      </c>
      <c r="B342" s="47" t="s">
        <v>22618</v>
      </c>
      <c r="C342" s="47" t="s">
        <v>22631</v>
      </c>
      <c r="D342" s="47" t="s">
        <v>23095</v>
      </c>
      <c r="E342" s="47">
        <v>14625</v>
      </c>
      <c r="F342" s="150">
        <v>43.841878291428102</v>
      </c>
    </row>
    <row r="343" spans="1:6" x14ac:dyDescent="0.3">
      <c r="A343" s="47" t="s">
        <v>22594</v>
      </c>
      <c r="B343" s="47" t="s">
        <v>22618</v>
      </c>
      <c r="C343" s="47" t="s">
        <v>23096</v>
      </c>
      <c r="D343" s="47" t="s">
        <v>23097</v>
      </c>
      <c r="E343" s="47">
        <v>159978</v>
      </c>
      <c r="F343" s="150">
        <v>32.4764159424018</v>
      </c>
    </row>
    <row r="344" spans="1:6" x14ac:dyDescent="0.3">
      <c r="A344" s="47" t="s">
        <v>22594</v>
      </c>
      <c r="B344" s="47" t="s">
        <v>22618</v>
      </c>
      <c r="C344" s="47" t="s">
        <v>23098</v>
      </c>
      <c r="D344" s="47" t="s">
        <v>23099</v>
      </c>
      <c r="E344" s="47">
        <v>141236</v>
      </c>
      <c r="F344" s="150">
        <v>34.872210342427401</v>
      </c>
    </row>
    <row r="345" spans="1:6" x14ac:dyDescent="0.3">
      <c r="A345" s="47" t="s">
        <v>22594</v>
      </c>
      <c r="B345" s="47" t="s">
        <v>22618</v>
      </c>
      <c r="C345" s="47" t="s">
        <v>552</v>
      </c>
      <c r="D345" s="47" t="s">
        <v>23100</v>
      </c>
      <c r="E345" s="47">
        <v>190865</v>
      </c>
      <c r="F345" s="150">
        <v>42.074881479993998</v>
      </c>
    </row>
    <row r="346" spans="1:6" x14ac:dyDescent="0.3">
      <c r="A346" s="47" t="s">
        <v>22594</v>
      </c>
      <c r="B346" s="47" t="s">
        <v>22618</v>
      </c>
      <c r="C346" s="47" t="s">
        <v>211</v>
      </c>
      <c r="D346" s="47" t="s">
        <v>23101</v>
      </c>
      <c r="E346" s="47">
        <v>321520</v>
      </c>
      <c r="F346" s="150">
        <v>31.835341259289699</v>
      </c>
    </row>
    <row r="347" spans="1:6" x14ac:dyDescent="0.3">
      <c r="A347" s="47" t="s">
        <v>22594</v>
      </c>
      <c r="B347" s="47" t="s">
        <v>22618</v>
      </c>
      <c r="C347" s="47" t="s">
        <v>213</v>
      </c>
      <c r="D347" s="47" t="s">
        <v>23102</v>
      </c>
      <c r="E347" s="47">
        <v>67531</v>
      </c>
      <c r="F347" s="150">
        <v>43.505446436401598</v>
      </c>
    </row>
    <row r="348" spans="1:6" x14ac:dyDescent="0.3">
      <c r="A348" s="47" t="s">
        <v>22594</v>
      </c>
      <c r="B348" s="47" t="s">
        <v>22618</v>
      </c>
      <c r="C348" s="47" t="s">
        <v>536</v>
      </c>
      <c r="D348" s="47" t="s">
        <v>23103</v>
      </c>
      <c r="E348" s="47">
        <v>34862</v>
      </c>
      <c r="F348" s="150">
        <v>36.152509941483999</v>
      </c>
    </row>
    <row r="349" spans="1:6" x14ac:dyDescent="0.3">
      <c r="A349" s="47" t="s">
        <v>22594</v>
      </c>
      <c r="B349" s="47" t="s">
        <v>22618</v>
      </c>
      <c r="C349" s="47" t="s">
        <v>23104</v>
      </c>
      <c r="D349" s="47" t="s">
        <v>23105</v>
      </c>
      <c r="E349" s="47">
        <v>16422</v>
      </c>
      <c r="F349" s="150">
        <v>36.7662832856319</v>
      </c>
    </row>
    <row r="350" spans="1:6" x14ac:dyDescent="0.3">
      <c r="A350" s="47" t="s">
        <v>22594</v>
      </c>
      <c r="B350" s="47" t="s">
        <v>22618</v>
      </c>
      <c r="C350" s="47" t="s">
        <v>215</v>
      </c>
      <c r="D350" s="47" t="s">
        <v>23106</v>
      </c>
      <c r="E350" s="47">
        <v>864262</v>
      </c>
      <c r="F350" s="150">
        <v>43.327968738545799</v>
      </c>
    </row>
    <row r="351" spans="1:6" x14ac:dyDescent="0.3">
      <c r="A351" s="47" t="s">
        <v>22594</v>
      </c>
      <c r="B351" s="47" t="s">
        <v>22618</v>
      </c>
      <c r="C351" s="47" t="s">
        <v>216</v>
      </c>
      <c r="D351" s="47" t="s">
        <v>23107</v>
      </c>
      <c r="E351" s="47">
        <v>297619</v>
      </c>
      <c r="F351" s="150">
        <v>40.3321927494341</v>
      </c>
    </row>
    <row r="352" spans="1:6" x14ac:dyDescent="0.3">
      <c r="A352" s="47" t="s">
        <v>22594</v>
      </c>
      <c r="B352" s="47" t="s">
        <v>22618</v>
      </c>
      <c r="C352" s="47" t="s">
        <v>218</v>
      </c>
      <c r="D352" s="47" t="s">
        <v>23108</v>
      </c>
      <c r="E352" s="47">
        <v>95696</v>
      </c>
      <c r="F352" s="150">
        <v>33.403560902178498</v>
      </c>
    </row>
    <row r="353" spans="1:6" x14ac:dyDescent="0.3">
      <c r="A353" s="47" t="s">
        <v>22594</v>
      </c>
      <c r="B353" s="47" t="s">
        <v>22618</v>
      </c>
      <c r="C353" s="47" t="s">
        <v>666</v>
      </c>
      <c r="D353" s="47" t="s">
        <v>23109</v>
      </c>
      <c r="E353" s="47">
        <v>11549</v>
      </c>
      <c r="F353" s="150">
        <v>29.333346364242299</v>
      </c>
    </row>
    <row r="354" spans="1:6" x14ac:dyDescent="0.3">
      <c r="A354" s="47" t="s">
        <v>22594</v>
      </c>
      <c r="B354" s="47" t="s">
        <v>22618</v>
      </c>
      <c r="C354" s="47" t="s">
        <v>23110</v>
      </c>
      <c r="D354" s="47" t="s">
        <v>23111</v>
      </c>
      <c r="E354" s="47">
        <v>46389</v>
      </c>
      <c r="F354" s="150">
        <v>48.049292040460301</v>
      </c>
    </row>
    <row r="355" spans="1:6" x14ac:dyDescent="0.3">
      <c r="A355" s="47" t="s">
        <v>22594</v>
      </c>
      <c r="B355" s="47" t="s">
        <v>22618</v>
      </c>
      <c r="C355" s="47" t="s">
        <v>23112</v>
      </c>
      <c r="D355" s="47" t="s">
        <v>23113</v>
      </c>
      <c r="E355" s="47">
        <v>16939</v>
      </c>
      <c r="F355" s="150">
        <v>39.206570590128102</v>
      </c>
    </row>
    <row r="356" spans="1:6" x14ac:dyDescent="0.3">
      <c r="A356" s="47" t="s">
        <v>22594</v>
      </c>
      <c r="B356" s="47" t="s">
        <v>22618</v>
      </c>
      <c r="C356" s="47" t="s">
        <v>23114</v>
      </c>
      <c r="D356" s="47" t="s">
        <v>23115</v>
      </c>
      <c r="E356" s="47">
        <v>12884</v>
      </c>
      <c r="F356" s="150">
        <v>30.922260691466398</v>
      </c>
    </row>
    <row r="357" spans="1:6" x14ac:dyDescent="0.3">
      <c r="A357" s="47" t="s">
        <v>22594</v>
      </c>
      <c r="B357" s="47" t="s">
        <v>22618</v>
      </c>
      <c r="C357" s="47" t="s">
        <v>23116</v>
      </c>
      <c r="D357" s="47" t="s">
        <v>23117</v>
      </c>
      <c r="E357" s="47">
        <v>15863</v>
      </c>
      <c r="F357" s="150">
        <v>35.309406272415998</v>
      </c>
    </row>
    <row r="358" spans="1:6" x14ac:dyDescent="0.3">
      <c r="A358" s="47" t="s">
        <v>22594</v>
      </c>
      <c r="B358" s="47" t="s">
        <v>22618</v>
      </c>
      <c r="C358" s="47" t="s">
        <v>291</v>
      </c>
      <c r="D358" s="47" t="s">
        <v>23118</v>
      </c>
      <c r="E358" s="47">
        <v>14799</v>
      </c>
      <c r="F358" s="150">
        <v>43.8279310890658</v>
      </c>
    </row>
    <row r="359" spans="1:6" x14ac:dyDescent="0.3">
      <c r="A359" s="47" t="s">
        <v>22594</v>
      </c>
      <c r="B359" s="47" t="s">
        <v>22618</v>
      </c>
      <c r="C359" s="47" t="s">
        <v>23119</v>
      </c>
      <c r="D359" s="47" t="s">
        <v>23120</v>
      </c>
      <c r="E359" s="47">
        <v>27731</v>
      </c>
      <c r="F359" s="150">
        <v>35.315714780290797</v>
      </c>
    </row>
    <row r="360" spans="1:6" x14ac:dyDescent="0.3">
      <c r="A360" s="47" t="s">
        <v>22594</v>
      </c>
      <c r="B360" s="47" t="s">
        <v>22618</v>
      </c>
      <c r="C360" s="47" t="s">
        <v>23121</v>
      </c>
      <c r="D360" s="47" t="s">
        <v>23122</v>
      </c>
      <c r="E360" s="47">
        <v>39140</v>
      </c>
      <c r="F360" s="150">
        <v>33.008035126206202</v>
      </c>
    </row>
    <row r="361" spans="1:6" x14ac:dyDescent="0.3">
      <c r="A361" s="47" t="s">
        <v>22594</v>
      </c>
      <c r="B361" s="47" t="s">
        <v>22618</v>
      </c>
      <c r="C361" s="47" t="s">
        <v>23123</v>
      </c>
      <c r="D361" s="47" t="s">
        <v>23124</v>
      </c>
      <c r="E361" s="47">
        <v>172778</v>
      </c>
      <c r="F361" s="150">
        <v>34.904336985113197</v>
      </c>
    </row>
    <row r="362" spans="1:6" x14ac:dyDescent="0.3">
      <c r="A362" s="47" t="s">
        <v>22594</v>
      </c>
      <c r="B362" s="47" t="s">
        <v>22618</v>
      </c>
      <c r="C362" s="47" t="s">
        <v>220</v>
      </c>
      <c r="D362" s="47" t="s">
        <v>23125</v>
      </c>
      <c r="E362" s="47">
        <v>98786</v>
      </c>
      <c r="F362" s="150">
        <v>34.9503331762958</v>
      </c>
    </row>
    <row r="363" spans="1:6" x14ac:dyDescent="0.3">
      <c r="A363" s="47" t="s">
        <v>22594</v>
      </c>
      <c r="B363" s="47" t="s">
        <v>22618</v>
      </c>
      <c r="C363" s="47" t="s">
        <v>222</v>
      </c>
      <c r="D363" s="47" t="s">
        <v>23126</v>
      </c>
      <c r="E363" s="47">
        <v>1229226</v>
      </c>
      <c r="F363" s="150">
        <v>42.9514255451829</v>
      </c>
    </row>
    <row r="364" spans="1:6" x14ac:dyDescent="0.3">
      <c r="A364" s="47" t="s">
        <v>22594</v>
      </c>
      <c r="B364" s="47" t="s">
        <v>22618</v>
      </c>
      <c r="C364" s="47" t="s">
        <v>224</v>
      </c>
      <c r="D364" s="47" t="s">
        <v>23127</v>
      </c>
      <c r="E364" s="47">
        <v>19927</v>
      </c>
      <c r="F364" s="150">
        <v>44.309312592173796</v>
      </c>
    </row>
    <row r="365" spans="1:6" x14ac:dyDescent="0.3">
      <c r="A365" s="47" t="s">
        <v>22594</v>
      </c>
      <c r="B365" s="47" t="s">
        <v>22618</v>
      </c>
      <c r="C365" s="47" t="s">
        <v>225</v>
      </c>
      <c r="D365" s="47" t="s">
        <v>23128</v>
      </c>
      <c r="E365" s="47">
        <v>138028</v>
      </c>
      <c r="F365" s="150">
        <v>26.884259984031502</v>
      </c>
    </row>
    <row r="366" spans="1:6" x14ac:dyDescent="0.3">
      <c r="A366" s="47" t="s">
        <v>22594</v>
      </c>
      <c r="B366" s="47" t="s">
        <v>22618</v>
      </c>
      <c r="C366" s="47" t="s">
        <v>163</v>
      </c>
      <c r="D366" s="47" t="s">
        <v>23129</v>
      </c>
      <c r="E366" s="47">
        <v>49746</v>
      </c>
      <c r="F366" s="150">
        <v>44.489245431938699</v>
      </c>
    </row>
    <row r="367" spans="1:6" x14ac:dyDescent="0.3">
      <c r="A367" s="47" t="s">
        <v>22594</v>
      </c>
      <c r="B367" s="47" t="s">
        <v>22618</v>
      </c>
      <c r="C367" s="47" t="s">
        <v>23</v>
      </c>
      <c r="D367" s="47" t="s">
        <v>23130</v>
      </c>
      <c r="E367" s="47">
        <v>14761</v>
      </c>
      <c r="F367" s="150">
        <v>47.418152414972099</v>
      </c>
    </row>
    <row r="368" spans="1:6" x14ac:dyDescent="0.3">
      <c r="A368" s="47" t="s">
        <v>22594</v>
      </c>
      <c r="B368" s="47" t="s">
        <v>22618</v>
      </c>
      <c r="C368" s="47" t="s">
        <v>416</v>
      </c>
      <c r="D368" s="47" t="s">
        <v>23131</v>
      </c>
      <c r="E368" s="47">
        <v>8870</v>
      </c>
      <c r="F368" s="150">
        <v>39.337432023594197</v>
      </c>
    </row>
    <row r="369" spans="1:6" x14ac:dyDescent="0.3">
      <c r="A369" s="47" t="s">
        <v>22594</v>
      </c>
      <c r="B369" s="47" t="s">
        <v>22618</v>
      </c>
      <c r="C369" s="47" t="s">
        <v>95</v>
      </c>
      <c r="D369" s="47" t="s">
        <v>23132</v>
      </c>
      <c r="E369" s="47">
        <v>297052</v>
      </c>
      <c r="F369" s="150">
        <v>36.3360153563114</v>
      </c>
    </row>
    <row r="370" spans="1:6" x14ac:dyDescent="0.3">
      <c r="A370" s="47" t="s">
        <v>22594</v>
      </c>
      <c r="B370" s="47" t="s">
        <v>22618</v>
      </c>
      <c r="C370" s="47" t="s">
        <v>228</v>
      </c>
      <c r="D370" s="47" t="s">
        <v>23133</v>
      </c>
      <c r="E370" s="47">
        <v>618754</v>
      </c>
      <c r="F370" s="150">
        <v>33.370310374843797</v>
      </c>
    </row>
    <row r="371" spans="1:6" x14ac:dyDescent="0.3">
      <c r="A371" s="47" t="s">
        <v>22594</v>
      </c>
      <c r="B371" s="47" t="s">
        <v>22618</v>
      </c>
      <c r="C371" s="47" t="s">
        <v>230</v>
      </c>
      <c r="D371" s="47" t="s">
        <v>23134</v>
      </c>
      <c r="E371" s="47">
        <v>275487</v>
      </c>
      <c r="F371" s="150">
        <v>55.251691311958297</v>
      </c>
    </row>
    <row r="372" spans="1:6" x14ac:dyDescent="0.3">
      <c r="A372" s="47" t="s">
        <v>22594</v>
      </c>
      <c r="B372" s="47" t="s">
        <v>22618</v>
      </c>
      <c r="C372" s="47" t="s">
        <v>23135</v>
      </c>
      <c r="D372" s="47" t="s">
        <v>23136</v>
      </c>
      <c r="E372" s="47">
        <v>40801</v>
      </c>
      <c r="F372" s="150">
        <v>36.8649959645359</v>
      </c>
    </row>
    <row r="373" spans="1:6" x14ac:dyDescent="0.3">
      <c r="A373" s="47" t="s">
        <v>22594</v>
      </c>
      <c r="B373" s="47" t="s">
        <v>22618</v>
      </c>
      <c r="C373" s="47" t="s">
        <v>23137</v>
      </c>
      <c r="D373" s="47" t="s">
        <v>23138</v>
      </c>
      <c r="E373" s="47">
        <v>8365</v>
      </c>
      <c r="F373" s="150">
        <v>43.693433745158103</v>
      </c>
    </row>
    <row r="374" spans="1:6" x14ac:dyDescent="0.3">
      <c r="A374" s="47" t="s">
        <v>22594</v>
      </c>
      <c r="B374" s="47" t="s">
        <v>22618</v>
      </c>
      <c r="C374" s="47" t="s">
        <v>25</v>
      </c>
      <c r="D374" s="47" t="s">
        <v>23139</v>
      </c>
      <c r="E374" s="47">
        <v>19224</v>
      </c>
      <c r="F374" s="150">
        <v>44.630087519190397</v>
      </c>
    </row>
    <row r="375" spans="1:6" x14ac:dyDescent="0.3">
      <c r="A375" s="47" t="s">
        <v>22594</v>
      </c>
      <c r="B375" s="47" t="s">
        <v>22618</v>
      </c>
      <c r="C375" s="47" t="s">
        <v>232</v>
      </c>
      <c r="D375" s="47" t="s">
        <v>23140</v>
      </c>
      <c r="E375" s="47">
        <v>322833</v>
      </c>
      <c r="F375" s="150">
        <v>34.767368377220301</v>
      </c>
    </row>
    <row r="376" spans="1:6" x14ac:dyDescent="0.3">
      <c r="A376" s="47" t="s">
        <v>22594</v>
      </c>
      <c r="B376" s="47" t="s">
        <v>22618</v>
      </c>
      <c r="C376" s="47" t="s">
        <v>234</v>
      </c>
      <c r="D376" s="47" t="s">
        <v>23141</v>
      </c>
      <c r="E376" s="47">
        <v>331298</v>
      </c>
      <c r="F376" s="150">
        <v>41.580573673680703</v>
      </c>
    </row>
    <row r="377" spans="1:6" x14ac:dyDescent="0.3">
      <c r="A377" s="47" t="s">
        <v>22594</v>
      </c>
      <c r="B377" s="47" t="s">
        <v>22618</v>
      </c>
      <c r="C377" s="47" t="s">
        <v>677</v>
      </c>
      <c r="D377" s="47" t="s">
        <v>23142</v>
      </c>
      <c r="E377" s="47">
        <v>146318</v>
      </c>
      <c r="F377" s="150">
        <v>27.176532934712601</v>
      </c>
    </row>
    <row r="378" spans="1:6" x14ac:dyDescent="0.3">
      <c r="A378" s="47" t="s">
        <v>22594</v>
      </c>
      <c r="B378" s="47" t="s">
        <v>22618</v>
      </c>
      <c r="C378" s="47" t="s">
        <v>236</v>
      </c>
      <c r="D378" s="47" t="s">
        <v>23143</v>
      </c>
      <c r="E378" s="47">
        <v>2496435</v>
      </c>
      <c r="F378" s="150">
        <v>37.253775425302997</v>
      </c>
    </row>
    <row r="379" spans="1:6" x14ac:dyDescent="0.3">
      <c r="A379" s="47" t="s">
        <v>22594</v>
      </c>
      <c r="B379" s="47" t="s">
        <v>22618</v>
      </c>
      <c r="C379" s="47" t="s">
        <v>557</v>
      </c>
      <c r="D379" s="47" t="s">
        <v>23144</v>
      </c>
      <c r="E379" s="47">
        <v>73090</v>
      </c>
      <c r="F379" s="150">
        <v>17.533266252752</v>
      </c>
    </row>
    <row r="380" spans="1:6" x14ac:dyDescent="0.3">
      <c r="A380" s="47" t="s">
        <v>22594</v>
      </c>
      <c r="B380" s="47" t="s">
        <v>22618</v>
      </c>
      <c r="C380" s="47" t="s">
        <v>23145</v>
      </c>
      <c r="D380" s="47" t="s">
        <v>23146</v>
      </c>
      <c r="E380" s="47">
        <v>73314</v>
      </c>
      <c r="F380" s="150">
        <v>36.985100356297501</v>
      </c>
    </row>
    <row r="381" spans="1:6" x14ac:dyDescent="0.3">
      <c r="A381" s="47" t="s">
        <v>22594</v>
      </c>
      <c r="B381" s="47" t="s">
        <v>22618</v>
      </c>
      <c r="C381" s="47" t="s">
        <v>237</v>
      </c>
      <c r="D381" s="47" t="s">
        <v>23147</v>
      </c>
      <c r="E381" s="47">
        <v>180822</v>
      </c>
      <c r="F381" s="150">
        <v>39.487113863118701</v>
      </c>
    </row>
    <row r="382" spans="1:6" x14ac:dyDescent="0.3">
      <c r="A382" s="47" t="s">
        <v>22594</v>
      </c>
      <c r="B382" s="47" t="s">
        <v>22618</v>
      </c>
      <c r="C382" s="47" t="s">
        <v>23148</v>
      </c>
      <c r="D382" s="47" t="s">
        <v>23149</v>
      </c>
      <c r="E382" s="47">
        <v>39996</v>
      </c>
      <c r="F382" s="150">
        <v>30.6065419151881</v>
      </c>
    </row>
    <row r="383" spans="1:6" x14ac:dyDescent="0.3">
      <c r="A383" s="47" t="s">
        <v>22594</v>
      </c>
      <c r="B383" s="47" t="s">
        <v>22618</v>
      </c>
      <c r="C383" s="47" t="s">
        <v>111</v>
      </c>
      <c r="D383" s="47" t="s">
        <v>23150</v>
      </c>
      <c r="E383" s="47">
        <v>1145956</v>
      </c>
      <c r="F383" s="150">
        <v>44.732734968793103</v>
      </c>
    </row>
    <row r="384" spans="1:6" x14ac:dyDescent="0.3">
      <c r="A384" s="47" t="s">
        <v>22594</v>
      </c>
      <c r="B384" s="47" t="s">
        <v>22618</v>
      </c>
      <c r="C384" s="47" t="s">
        <v>239</v>
      </c>
      <c r="D384" s="47" t="s">
        <v>23151</v>
      </c>
      <c r="E384" s="47">
        <v>268685</v>
      </c>
      <c r="F384" s="150">
        <v>38.883751842475</v>
      </c>
    </row>
    <row r="385" spans="1:6" x14ac:dyDescent="0.3">
      <c r="A385" s="47" t="s">
        <v>22594</v>
      </c>
      <c r="B385" s="47" t="s">
        <v>22618</v>
      </c>
      <c r="C385" s="47" t="s">
        <v>240</v>
      </c>
      <c r="D385" s="47" t="s">
        <v>23152</v>
      </c>
      <c r="E385" s="47">
        <v>1320134</v>
      </c>
      <c r="F385" s="150">
        <v>28.672483916066199</v>
      </c>
    </row>
    <row r="386" spans="1:6" x14ac:dyDescent="0.3">
      <c r="A386" s="47" t="s">
        <v>22594</v>
      </c>
      <c r="B386" s="47" t="s">
        <v>22618</v>
      </c>
      <c r="C386" s="47" t="s">
        <v>241</v>
      </c>
      <c r="D386" s="47" t="s">
        <v>23153</v>
      </c>
      <c r="E386" s="47">
        <v>464697</v>
      </c>
      <c r="F386" s="150">
        <v>36.643903564801001</v>
      </c>
    </row>
    <row r="387" spans="1:6" x14ac:dyDescent="0.3">
      <c r="A387" s="47" t="s">
        <v>22594</v>
      </c>
      <c r="B387" s="47" t="s">
        <v>22618</v>
      </c>
      <c r="C387" s="47" t="s">
        <v>242</v>
      </c>
      <c r="D387" s="47" t="s">
        <v>23154</v>
      </c>
      <c r="E387" s="47">
        <v>916541</v>
      </c>
      <c r="F387" s="150">
        <v>34.210554085917998</v>
      </c>
    </row>
    <row r="388" spans="1:6" x14ac:dyDescent="0.3">
      <c r="A388" s="47" t="s">
        <v>22594</v>
      </c>
      <c r="B388" s="47" t="s">
        <v>22618</v>
      </c>
      <c r="C388" s="47" t="s">
        <v>66</v>
      </c>
      <c r="D388" s="47" t="s">
        <v>23155</v>
      </c>
      <c r="E388" s="47">
        <v>602095</v>
      </c>
      <c r="F388" s="150">
        <v>40.582783073099797</v>
      </c>
    </row>
    <row r="389" spans="1:6" x14ac:dyDescent="0.3">
      <c r="A389" s="47" t="s">
        <v>22594</v>
      </c>
      <c r="B389" s="47" t="s">
        <v>22618</v>
      </c>
      <c r="C389" s="47" t="s">
        <v>644</v>
      </c>
      <c r="D389" s="47" t="s">
        <v>23156</v>
      </c>
      <c r="E389" s="47">
        <v>74364</v>
      </c>
      <c r="F389" s="150">
        <v>39.6020086830206</v>
      </c>
    </row>
    <row r="390" spans="1:6" x14ac:dyDescent="0.3">
      <c r="A390" s="47" t="s">
        <v>22594</v>
      </c>
      <c r="B390" s="47" t="s">
        <v>22618</v>
      </c>
      <c r="C390" s="47" t="s">
        <v>23157</v>
      </c>
      <c r="D390" s="47" t="s">
        <v>23158</v>
      </c>
      <c r="E390" s="47">
        <v>190039</v>
      </c>
      <c r="F390" s="150">
        <v>35.227932003091198</v>
      </c>
    </row>
    <row r="391" spans="1:6" x14ac:dyDescent="0.3">
      <c r="A391" s="47" t="s">
        <v>22594</v>
      </c>
      <c r="B391" s="47" t="s">
        <v>22618</v>
      </c>
      <c r="C391" s="47" t="s">
        <v>23159</v>
      </c>
      <c r="D391" s="47" t="s">
        <v>23160</v>
      </c>
      <c r="E391" s="47">
        <v>277789</v>
      </c>
      <c r="F391" s="150">
        <v>29.265338783751901</v>
      </c>
    </row>
    <row r="392" spans="1:6" x14ac:dyDescent="0.3">
      <c r="A392" s="47" t="s">
        <v>22594</v>
      </c>
      <c r="B392" s="47" t="s">
        <v>22618</v>
      </c>
      <c r="C392" s="47" t="s">
        <v>244</v>
      </c>
      <c r="D392" s="47" t="s">
        <v>23161</v>
      </c>
      <c r="E392" s="47">
        <v>151372</v>
      </c>
      <c r="F392" s="150">
        <v>38.361307269132503</v>
      </c>
    </row>
    <row r="393" spans="1:6" x14ac:dyDescent="0.3">
      <c r="A393" s="47" t="s">
        <v>22594</v>
      </c>
      <c r="B393" s="47" t="s">
        <v>22618</v>
      </c>
      <c r="C393" s="47" t="s">
        <v>245</v>
      </c>
      <c r="D393" s="47" t="s">
        <v>23162</v>
      </c>
      <c r="E393" s="47">
        <v>379448</v>
      </c>
      <c r="F393" s="150">
        <v>33.516898987092503</v>
      </c>
    </row>
    <row r="394" spans="1:6" x14ac:dyDescent="0.3">
      <c r="A394" s="47" t="s">
        <v>22594</v>
      </c>
      <c r="B394" s="47" t="s">
        <v>22618</v>
      </c>
      <c r="C394" s="47" t="s">
        <v>246</v>
      </c>
      <c r="D394" s="47" t="s">
        <v>23163</v>
      </c>
      <c r="E394" s="47">
        <v>422718</v>
      </c>
      <c r="F394" s="150">
        <v>42.732281583346797</v>
      </c>
    </row>
    <row r="395" spans="1:6" x14ac:dyDescent="0.3">
      <c r="A395" s="47" t="s">
        <v>22594</v>
      </c>
      <c r="B395" s="47" t="s">
        <v>22618</v>
      </c>
      <c r="C395" s="47" t="s">
        <v>274</v>
      </c>
      <c r="D395" s="47" t="s">
        <v>23164</v>
      </c>
      <c r="E395" s="47">
        <v>93420</v>
      </c>
      <c r="F395" s="150">
        <v>36.896866985395199</v>
      </c>
    </row>
    <row r="396" spans="1:6" x14ac:dyDescent="0.3">
      <c r="A396" s="47" t="s">
        <v>22594</v>
      </c>
      <c r="B396" s="47" t="s">
        <v>22618</v>
      </c>
      <c r="C396" s="47" t="s">
        <v>23165</v>
      </c>
      <c r="D396" s="47" t="s">
        <v>23166</v>
      </c>
      <c r="E396" s="47">
        <v>41551</v>
      </c>
      <c r="F396" s="150">
        <v>41.951211832791103</v>
      </c>
    </row>
    <row r="397" spans="1:6" x14ac:dyDescent="0.3">
      <c r="A397" s="47" t="s">
        <v>22594</v>
      </c>
      <c r="B397" s="47" t="s">
        <v>22618</v>
      </c>
      <c r="C397" s="47" t="s">
        <v>998</v>
      </c>
      <c r="D397" s="47" t="s">
        <v>23167</v>
      </c>
      <c r="E397" s="47">
        <v>22566</v>
      </c>
      <c r="F397" s="150">
        <v>38.932740946491499</v>
      </c>
    </row>
    <row r="398" spans="1:6" x14ac:dyDescent="0.3">
      <c r="A398" s="47" t="s">
        <v>22594</v>
      </c>
      <c r="B398" s="47" t="s">
        <v>22618</v>
      </c>
      <c r="C398" s="47" t="s">
        <v>688</v>
      </c>
      <c r="D398" s="47" t="s">
        <v>23168</v>
      </c>
      <c r="E398" s="47">
        <v>15535</v>
      </c>
      <c r="F398" s="150">
        <v>41.799184312129199</v>
      </c>
    </row>
    <row r="399" spans="1:6" x14ac:dyDescent="0.3">
      <c r="A399" s="47" t="s">
        <v>22594</v>
      </c>
      <c r="B399" s="47" t="s">
        <v>22618</v>
      </c>
      <c r="C399" s="47" t="s">
        <v>247</v>
      </c>
      <c r="D399" s="47" t="s">
        <v>23169</v>
      </c>
      <c r="E399" s="47">
        <v>494593</v>
      </c>
      <c r="F399" s="150">
        <v>35.919093982378001</v>
      </c>
    </row>
    <row r="400" spans="1:6" x14ac:dyDescent="0.3">
      <c r="A400" s="47" t="s">
        <v>22594</v>
      </c>
      <c r="B400" s="47" t="s">
        <v>22618</v>
      </c>
      <c r="C400" s="47" t="s">
        <v>23170</v>
      </c>
      <c r="D400" s="47" t="s">
        <v>23171</v>
      </c>
      <c r="E400" s="47">
        <v>30776</v>
      </c>
      <c r="F400" s="150">
        <v>43.5543138282749</v>
      </c>
    </row>
    <row r="401" spans="1:6" x14ac:dyDescent="0.3">
      <c r="A401" s="47" t="s">
        <v>22594</v>
      </c>
      <c r="B401" s="47" t="s">
        <v>22618</v>
      </c>
      <c r="C401" s="47" t="s">
        <v>23172</v>
      </c>
      <c r="D401" s="47" t="s">
        <v>23173</v>
      </c>
      <c r="E401" s="47">
        <v>55043</v>
      </c>
      <c r="F401" s="150">
        <v>38.7733404866323</v>
      </c>
    </row>
    <row r="402" spans="1:6" x14ac:dyDescent="0.3">
      <c r="A402" s="47" t="s">
        <v>22594</v>
      </c>
      <c r="B402" s="47" t="s">
        <v>22618</v>
      </c>
      <c r="C402" s="47" t="s">
        <v>69</v>
      </c>
      <c r="D402" s="47" t="s">
        <v>23174</v>
      </c>
      <c r="E402" s="47">
        <v>24896</v>
      </c>
      <c r="F402" s="150">
        <v>43.326921363907303</v>
      </c>
    </row>
    <row r="403" spans="1:6" x14ac:dyDescent="0.3">
      <c r="A403" s="47" t="s">
        <v>1118</v>
      </c>
      <c r="B403" s="47" t="s">
        <v>22618</v>
      </c>
      <c r="C403" s="47" t="s">
        <v>22619</v>
      </c>
      <c r="D403" s="47" t="s">
        <v>23175</v>
      </c>
      <c r="E403" s="47">
        <v>9687633</v>
      </c>
      <c r="F403" s="150">
        <v>48.520252369227002</v>
      </c>
    </row>
    <row r="404" spans="1:6" x14ac:dyDescent="0.3">
      <c r="A404" s="47" t="s">
        <v>1118</v>
      </c>
      <c r="B404" s="47" t="s">
        <v>22618</v>
      </c>
      <c r="C404" s="47" t="s">
        <v>23176</v>
      </c>
      <c r="D404" s="47" t="s">
        <v>23177</v>
      </c>
      <c r="E404" s="47">
        <v>18236</v>
      </c>
      <c r="F404" s="150">
        <v>43.156215195076499</v>
      </c>
    </row>
    <row r="405" spans="1:6" x14ac:dyDescent="0.3">
      <c r="A405" s="47" t="s">
        <v>1118</v>
      </c>
      <c r="B405" s="47" t="s">
        <v>22618</v>
      </c>
      <c r="C405" s="47" t="s">
        <v>23178</v>
      </c>
      <c r="D405" s="47" t="s">
        <v>23179</v>
      </c>
      <c r="E405" s="47">
        <v>8375</v>
      </c>
      <c r="F405" s="150">
        <v>43.851968120240997</v>
      </c>
    </row>
    <row r="406" spans="1:6" x14ac:dyDescent="0.3">
      <c r="A406" s="47" t="s">
        <v>1118</v>
      </c>
      <c r="B406" s="47" t="s">
        <v>22618</v>
      </c>
      <c r="C406" s="47" t="s">
        <v>23180</v>
      </c>
      <c r="D406" s="47" t="s">
        <v>23181</v>
      </c>
      <c r="E406" s="47">
        <v>11096</v>
      </c>
      <c r="F406" s="150">
        <v>42.593976462766797</v>
      </c>
    </row>
    <row r="407" spans="1:6" x14ac:dyDescent="0.3">
      <c r="A407" s="47" t="s">
        <v>1118</v>
      </c>
      <c r="B407" s="47" t="s">
        <v>22618</v>
      </c>
      <c r="C407" s="47" t="s">
        <v>203</v>
      </c>
      <c r="D407" s="47" t="s">
        <v>23182</v>
      </c>
      <c r="E407" s="47">
        <v>3451</v>
      </c>
      <c r="F407" s="150">
        <v>44.378822721884902</v>
      </c>
    </row>
    <row r="408" spans="1:6" x14ac:dyDescent="0.3">
      <c r="A408" s="47" t="s">
        <v>1118</v>
      </c>
      <c r="B408" s="47" t="s">
        <v>22618</v>
      </c>
      <c r="C408" s="47" t="s">
        <v>10</v>
      </c>
      <c r="D408" s="47" t="s">
        <v>23183</v>
      </c>
      <c r="E408" s="47">
        <v>45720</v>
      </c>
      <c r="F408" s="150">
        <v>49.9443322947496</v>
      </c>
    </row>
    <row r="409" spans="1:6" x14ac:dyDescent="0.3">
      <c r="A409" s="47" t="s">
        <v>1118</v>
      </c>
      <c r="B409" s="47" t="s">
        <v>22618</v>
      </c>
      <c r="C409" s="47" t="s">
        <v>23184</v>
      </c>
      <c r="D409" s="47" t="s">
        <v>23185</v>
      </c>
      <c r="E409" s="47">
        <v>18395</v>
      </c>
      <c r="F409" s="150">
        <v>40.748625784816198</v>
      </c>
    </row>
    <row r="410" spans="1:6" x14ac:dyDescent="0.3">
      <c r="A410" s="47" t="s">
        <v>1118</v>
      </c>
      <c r="B410" s="47" t="s">
        <v>22618</v>
      </c>
      <c r="C410" s="47" t="s">
        <v>23186</v>
      </c>
      <c r="D410" s="47" t="s">
        <v>23187</v>
      </c>
      <c r="E410" s="47">
        <v>69367</v>
      </c>
      <c r="F410" s="150">
        <v>46.0071819613364</v>
      </c>
    </row>
    <row r="411" spans="1:6" x14ac:dyDescent="0.3">
      <c r="A411" s="47" t="s">
        <v>1118</v>
      </c>
      <c r="B411" s="47" t="s">
        <v>22618</v>
      </c>
      <c r="C411" s="47" t="s">
        <v>23188</v>
      </c>
      <c r="D411" s="47" t="s">
        <v>23189</v>
      </c>
      <c r="E411" s="47">
        <v>100157</v>
      </c>
      <c r="F411" s="150">
        <v>47.967250900929997</v>
      </c>
    </row>
    <row r="412" spans="1:6" x14ac:dyDescent="0.3">
      <c r="A412" s="47" t="s">
        <v>1118</v>
      </c>
      <c r="B412" s="47" t="s">
        <v>22618</v>
      </c>
      <c r="C412" s="47" t="s">
        <v>23190</v>
      </c>
      <c r="D412" s="47" t="s">
        <v>23191</v>
      </c>
      <c r="E412" s="47">
        <v>17634</v>
      </c>
      <c r="F412" s="150">
        <v>43.695524190206797</v>
      </c>
    </row>
    <row r="413" spans="1:6" x14ac:dyDescent="0.3">
      <c r="A413" s="47" t="s">
        <v>1118</v>
      </c>
      <c r="B413" s="47" t="s">
        <v>22618</v>
      </c>
      <c r="C413" s="47" t="s">
        <v>481</v>
      </c>
      <c r="D413" s="47" t="s">
        <v>23192</v>
      </c>
      <c r="E413" s="47">
        <v>19286</v>
      </c>
      <c r="F413" s="150">
        <v>44.352355150295999</v>
      </c>
    </row>
    <row r="414" spans="1:6" x14ac:dyDescent="0.3">
      <c r="A414" s="47" t="s">
        <v>1118</v>
      </c>
      <c r="B414" s="47" t="s">
        <v>22618</v>
      </c>
      <c r="C414" s="47" t="s">
        <v>250</v>
      </c>
      <c r="D414" s="47" t="s">
        <v>23193</v>
      </c>
      <c r="E414" s="47">
        <v>155538</v>
      </c>
      <c r="F414" s="150">
        <v>53.896981517868198</v>
      </c>
    </row>
    <row r="415" spans="1:6" x14ac:dyDescent="0.3">
      <c r="A415" s="47" t="s">
        <v>1118</v>
      </c>
      <c r="B415" s="47" t="s">
        <v>22618</v>
      </c>
      <c r="C415" s="47" t="s">
        <v>23194</v>
      </c>
      <c r="D415" s="47" t="s">
        <v>23195</v>
      </c>
      <c r="E415" s="47">
        <v>13063</v>
      </c>
      <c r="F415" s="150">
        <v>44.657737307213402</v>
      </c>
    </row>
    <row r="416" spans="1:6" x14ac:dyDescent="0.3">
      <c r="A416" s="47" t="s">
        <v>1118</v>
      </c>
      <c r="B416" s="47" t="s">
        <v>22618</v>
      </c>
      <c r="C416" s="47" t="s">
        <v>23196</v>
      </c>
      <c r="D416" s="47" t="s">
        <v>23197</v>
      </c>
      <c r="E416" s="47">
        <v>18411</v>
      </c>
      <c r="F416" s="150">
        <v>40.564786765766598</v>
      </c>
    </row>
    <row r="417" spans="1:6" x14ac:dyDescent="0.3">
      <c r="A417" s="47" t="s">
        <v>1118</v>
      </c>
      <c r="B417" s="47" t="s">
        <v>22618</v>
      </c>
      <c r="C417" s="47" t="s">
        <v>23198</v>
      </c>
      <c r="D417" s="47" t="s">
        <v>23199</v>
      </c>
      <c r="E417" s="47">
        <v>16243</v>
      </c>
      <c r="F417" s="150">
        <v>45.920815122679798</v>
      </c>
    </row>
    <row r="418" spans="1:6" x14ac:dyDescent="0.3">
      <c r="A418" s="47" t="s">
        <v>1118</v>
      </c>
      <c r="B418" s="47" t="s">
        <v>22618</v>
      </c>
      <c r="C418" s="47" t="s">
        <v>23200</v>
      </c>
      <c r="D418" s="47" t="s">
        <v>23201</v>
      </c>
      <c r="E418" s="47">
        <v>30233</v>
      </c>
      <c r="F418" s="150">
        <v>40.5153389818202</v>
      </c>
    </row>
    <row r="419" spans="1:6" x14ac:dyDescent="0.3">
      <c r="A419" s="47" t="s">
        <v>1118</v>
      </c>
      <c r="B419" s="47" t="s">
        <v>22618</v>
      </c>
      <c r="C419" s="47" t="s">
        <v>23202</v>
      </c>
      <c r="D419" s="47" t="s">
        <v>23203</v>
      </c>
      <c r="E419" s="47">
        <v>70217</v>
      </c>
      <c r="F419" s="150">
        <v>43.1611505803914</v>
      </c>
    </row>
    <row r="420" spans="1:6" x14ac:dyDescent="0.3">
      <c r="A420" s="47" t="s">
        <v>1118</v>
      </c>
      <c r="B420" s="47" t="s">
        <v>22618</v>
      </c>
      <c r="C420" s="47" t="s">
        <v>694</v>
      </c>
      <c r="D420" s="47" t="s">
        <v>23204</v>
      </c>
      <c r="E420" s="47">
        <v>23316</v>
      </c>
      <c r="F420" s="150">
        <v>42.720450536138699</v>
      </c>
    </row>
    <row r="421" spans="1:6" x14ac:dyDescent="0.3">
      <c r="A421" s="47" t="s">
        <v>1118</v>
      </c>
      <c r="B421" s="47" t="s">
        <v>22618</v>
      </c>
      <c r="C421" s="47" t="s">
        <v>23205</v>
      </c>
      <c r="D421" s="47" t="s">
        <v>23206</v>
      </c>
      <c r="E421" s="47">
        <v>23655</v>
      </c>
      <c r="F421" s="150">
        <v>47.289944351515601</v>
      </c>
    </row>
    <row r="422" spans="1:6" x14ac:dyDescent="0.3">
      <c r="A422" s="47" t="s">
        <v>1118</v>
      </c>
      <c r="B422" s="47" t="s">
        <v>22618</v>
      </c>
      <c r="C422" s="47" t="s">
        <v>22631</v>
      </c>
      <c r="D422" s="47" t="s">
        <v>23207</v>
      </c>
      <c r="E422" s="47">
        <v>6694</v>
      </c>
      <c r="F422" s="150">
        <v>44.604580483247403</v>
      </c>
    </row>
    <row r="423" spans="1:6" x14ac:dyDescent="0.3">
      <c r="A423" s="47" t="s">
        <v>1118</v>
      </c>
      <c r="B423" s="47" t="s">
        <v>22618</v>
      </c>
      <c r="C423" s="47" t="s">
        <v>595</v>
      </c>
      <c r="D423" s="47" t="s">
        <v>23208</v>
      </c>
      <c r="E423" s="47">
        <v>50513</v>
      </c>
      <c r="F423" s="150">
        <v>40.021261056321897</v>
      </c>
    </row>
    <row r="424" spans="1:6" x14ac:dyDescent="0.3">
      <c r="A424" s="47" t="s">
        <v>1118</v>
      </c>
      <c r="B424" s="47" t="s">
        <v>22618</v>
      </c>
      <c r="C424" s="47" t="s">
        <v>23209</v>
      </c>
      <c r="D424" s="47" t="s">
        <v>23210</v>
      </c>
      <c r="E424" s="47">
        <v>10998</v>
      </c>
      <c r="F424" s="150">
        <v>42.402589058153097</v>
      </c>
    </row>
    <row r="425" spans="1:6" x14ac:dyDescent="0.3">
      <c r="A425" s="47" t="s">
        <v>1118</v>
      </c>
      <c r="B425" s="47" t="s">
        <v>22618</v>
      </c>
      <c r="C425" s="47" t="s">
        <v>319</v>
      </c>
      <c r="D425" s="47" t="s">
        <v>23211</v>
      </c>
      <c r="E425" s="47">
        <v>110527</v>
      </c>
      <c r="F425" s="150">
        <v>44.063024001421397</v>
      </c>
    </row>
    <row r="426" spans="1:6" x14ac:dyDescent="0.3">
      <c r="A426" s="47" t="s">
        <v>1118</v>
      </c>
      <c r="B426" s="47" t="s">
        <v>22618</v>
      </c>
      <c r="C426" s="47" t="s">
        <v>23212</v>
      </c>
      <c r="D426" s="47" t="s">
        <v>23213</v>
      </c>
      <c r="E426" s="47">
        <v>63942</v>
      </c>
      <c r="F426" s="150">
        <v>46.484575453770802</v>
      </c>
    </row>
    <row r="427" spans="1:6" x14ac:dyDescent="0.3">
      <c r="A427" s="47" t="s">
        <v>1118</v>
      </c>
      <c r="B427" s="47" t="s">
        <v>22618</v>
      </c>
      <c r="C427" s="47" t="s">
        <v>23214</v>
      </c>
      <c r="D427" s="47" t="s">
        <v>23215</v>
      </c>
      <c r="E427" s="47">
        <v>12171</v>
      </c>
      <c r="F427" s="150">
        <v>40.523266825809202</v>
      </c>
    </row>
    <row r="428" spans="1:6" x14ac:dyDescent="0.3">
      <c r="A428" s="47" t="s">
        <v>1118</v>
      </c>
      <c r="B428" s="47" t="s">
        <v>22618</v>
      </c>
      <c r="C428" s="47" t="s">
        <v>252</v>
      </c>
      <c r="D428" s="47" t="s">
        <v>23216</v>
      </c>
      <c r="E428" s="47">
        <v>265128</v>
      </c>
      <c r="F428" s="150">
        <v>40.776790628056297</v>
      </c>
    </row>
    <row r="429" spans="1:6" x14ac:dyDescent="0.3">
      <c r="A429" s="47" t="s">
        <v>1118</v>
      </c>
      <c r="B429" s="47" t="s">
        <v>22618</v>
      </c>
      <c r="C429" s="47" t="s">
        <v>23217</v>
      </c>
      <c r="D429" s="47" t="s">
        <v>23218</v>
      </c>
      <c r="E429" s="47">
        <v>11267</v>
      </c>
      <c r="F429" s="150">
        <v>49.085579278650798</v>
      </c>
    </row>
    <row r="430" spans="1:6" x14ac:dyDescent="0.3">
      <c r="A430" s="47" t="s">
        <v>1118</v>
      </c>
      <c r="B430" s="47" t="s">
        <v>22618</v>
      </c>
      <c r="C430" s="47" t="s">
        <v>254</v>
      </c>
      <c r="D430" s="47" t="s">
        <v>23219</v>
      </c>
      <c r="E430" s="47">
        <v>26007</v>
      </c>
      <c r="F430" s="150">
        <v>41.796398543571499</v>
      </c>
    </row>
    <row r="431" spans="1:6" x14ac:dyDescent="0.3">
      <c r="A431" s="47" t="s">
        <v>1118</v>
      </c>
      <c r="B431" s="47" t="s">
        <v>22618</v>
      </c>
      <c r="C431" s="47" t="s">
        <v>739</v>
      </c>
      <c r="D431" s="47" t="s">
        <v>23220</v>
      </c>
      <c r="E431" s="47">
        <v>214346</v>
      </c>
      <c r="F431" s="150">
        <v>46.308600648135197</v>
      </c>
    </row>
    <row r="432" spans="1:6" x14ac:dyDescent="0.3">
      <c r="A432" s="47" t="s">
        <v>1118</v>
      </c>
      <c r="B432" s="47" t="s">
        <v>22618</v>
      </c>
      <c r="C432" s="47" t="s">
        <v>256</v>
      </c>
      <c r="D432" s="47" t="s">
        <v>23221</v>
      </c>
      <c r="E432" s="47">
        <v>116714</v>
      </c>
      <c r="F432" s="150">
        <v>51.643694879311198</v>
      </c>
    </row>
    <row r="433" spans="1:6" x14ac:dyDescent="0.3">
      <c r="A433" s="47" t="s">
        <v>1118</v>
      </c>
      <c r="B433" s="47" t="s">
        <v>22618</v>
      </c>
      <c r="C433" s="47" t="s">
        <v>552</v>
      </c>
      <c r="D433" s="47" t="s">
        <v>23222</v>
      </c>
      <c r="E433" s="47">
        <v>3183</v>
      </c>
      <c r="F433" s="150">
        <v>45.439400792374201</v>
      </c>
    </row>
    <row r="434" spans="1:6" x14ac:dyDescent="0.3">
      <c r="A434" s="47" t="s">
        <v>1118</v>
      </c>
      <c r="B434" s="47" t="s">
        <v>22618</v>
      </c>
      <c r="C434" s="47" t="s">
        <v>1119</v>
      </c>
      <c r="D434" s="47" t="s">
        <v>23223</v>
      </c>
      <c r="E434" s="47">
        <v>259424</v>
      </c>
      <c r="F434" s="150">
        <v>54.938629757641003</v>
      </c>
    </row>
    <row r="435" spans="1:6" x14ac:dyDescent="0.3">
      <c r="A435" s="47" t="s">
        <v>1118</v>
      </c>
      <c r="B435" s="47" t="s">
        <v>22618</v>
      </c>
      <c r="C435" s="47" t="s">
        <v>23224</v>
      </c>
      <c r="D435" s="47" t="s">
        <v>23225</v>
      </c>
      <c r="E435" s="47">
        <v>6798</v>
      </c>
      <c r="F435" s="150">
        <v>43.438600149541301</v>
      </c>
    </row>
    <row r="436" spans="1:6" x14ac:dyDescent="0.3">
      <c r="A436" s="47" t="s">
        <v>1118</v>
      </c>
      <c r="B436" s="47" t="s">
        <v>22618</v>
      </c>
      <c r="C436" s="47" t="s">
        <v>1120</v>
      </c>
      <c r="D436" s="47" t="s">
        <v>23226</v>
      </c>
      <c r="E436" s="47">
        <v>688078</v>
      </c>
      <c r="F436" s="150">
        <v>51.343011877285903</v>
      </c>
    </row>
    <row r="437" spans="1:6" x14ac:dyDescent="0.3">
      <c r="A437" s="47" t="s">
        <v>1118</v>
      </c>
      <c r="B437" s="47" t="s">
        <v>22618</v>
      </c>
      <c r="C437" s="47" t="s">
        <v>22644</v>
      </c>
      <c r="D437" s="47" t="s">
        <v>23227</v>
      </c>
      <c r="E437" s="47">
        <v>42356</v>
      </c>
      <c r="F437" s="150">
        <v>44.555713253624702</v>
      </c>
    </row>
    <row r="438" spans="1:6" x14ac:dyDescent="0.3">
      <c r="A438" s="47" t="s">
        <v>1118</v>
      </c>
      <c r="B438" s="47" t="s">
        <v>22618</v>
      </c>
      <c r="C438" s="47" t="s">
        <v>23228</v>
      </c>
      <c r="D438" s="47" t="s">
        <v>23229</v>
      </c>
      <c r="E438" s="47">
        <v>45498</v>
      </c>
      <c r="F438" s="150">
        <v>45.609331648519699</v>
      </c>
    </row>
    <row r="439" spans="1:6" x14ac:dyDescent="0.3">
      <c r="A439" s="47" t="s">
        <v>1118</v>
      </c>
      <c r="B439" s="47" t="s">
        <v>22618</v>
      </c>
      <c r="C439" s="47" t="s">
        <v>213</v>
      </c>
      <c r="D439" s="47" t="s">
        <v>23230</v>
      </c>
      <c r="E439" s="47">
        <v>124053</v>
      </c>
      <c r="F439" s="150">
        <v>50.705905276797502</v>
      </c>
    </row>
    <row r="440" spans="1:6" x14ac:dyDescent="0.3">
      <c r="A440" s="47" t="s">
        <v>1118</v>
      </c>
      <c r="B440" s="47" t="s">
        <v>22618</v>
      </c>
      <c r="C440" s="47" t="s">
        <v>286</v>
      </c>
      <c r="D440" s="47" t="s">
        <v>23231</v>
      </c>
      <c r="E440" s="47">
        <v>17212</v>
      </c>
      <c r="F440" s="150">
        <v>45.294593376467198</v>
      </c>
    </row>
    <row r="441" spans="1:6" x14ac:dyDescent="0.3">
      <c r="A441" s="47" t="s">
        <v>1118</v>
      </c>
      <c r="B441" s="47" t="s">
        <v>22618</v>
      </c>
      <c r="C441" s="47" t="s">
        <v>259</v>
      </c>
      <c r="D441" s="47" t="s">
        <v>23232</v>
      </c>
      <c r="E441" s="47">
        <v>127317</v>
      </c>
      <c r="F441" s="150">
        <v>46.175003408948797</v>
      </c>
    </row>
    <row r="442" spans="1:6" x14ac:dyDescent="0.3">
      <c r="A442" s="47" t="s">
        <v>1118</v>
      </c>
      <c r="B442" s="47" t="s">
        <v>22618</v>
      </c>
      <c r="C442" s="47" t="s">
        <v>22815</v>
      </c>
      <c r="D442" s="47" t="s">
        <v>23233</v>
      </c>
      <c r="E442" s="47">
        <v>12630</v>
      </c>
      <c r="F442" s="150">
        <v>46.025256604338303</v>
      </c>
    </row>
    <row r="443" spans="1:6" x14ac:dyDescent="0.3">
      <c r="A443" s="47" t="s">
        <v>1118</v>
      </c>
      <c r="B443" s="47" t="s">
        <v>22618</v>
      </c>
      <c r="C443" s="47" t="s">
        <v>23234</v>
      </c>
      <c r="D443" s="47" t="s">
        <v>23235</v>
      </c>
      <c r="E443" s="47">
        <v>23439</v>
      </c>
      <c r="F443" s="150">
        <v>45.881467000707097</v>
      </c>
    </row>
    <row r="444" spans="1:6" x14ac:dyDescent="0.3">
      <c r="A444" s="47" t="s">
        <v>1118</v>
      </c>
      <c r="B444" s="47" t="s">
        <v>22618</v>
      </c>
      <c r="C444" s="47" t="s">
        <v>23236</v>
      </c>
      <c r="D444" s="47" t="s">
        <v>23237</v>
      </c>
      <c r="E444" s="47">
        <v>16633</v>
      </c>
      <c r="F444" s="150">
        <v>40.376366612549397</v>
      </c>
    </row>
    <row r="445" spans="1:6" x14ac:dyDescent="0.3">
      <c r="A445" s="47" t="s">
        <v>1118</v>
      </c>
      <c r="B445" s="47" t="s">
        <v>22618</v>
      </c>
      <c r="C445" s="47" t="s">
        <v>261</v>
      </c>
      <c r="D445" s="47" t="s">
        <v>23238</v>
      </c>
      <c r="E445" s="47">
        <v>22330</v>
      </c>
      <c r="F445" s="150">
        <v>38.156357951003798</v>
      </c>
    </row>
    <row r="446" spans="1:6" x14ac:dyDescent="0.3">
      <c r="A446" s="47" t="s">
        <v>1118</v>
      </c>
      <c r="B446" s="47" t="s">
        <v>22618</v>
      </c>
      <c r="C446" s="47" t="s">
        <v>23239</v>
      </c>
      <c r="D446" s="47" t="s">
        <v>23240</v>
      </c>
      <c r="E446" s="47">
        <v>27842</v>
      </c>
      <c r="F446" s="150">
        <v>49.127875147283603</v>
      </c>
    </row>
    <row r="447" spans="1:6" x14ac:dyDescent="0.3">
      <c r="A447" s="47" t="s">
        <v>1118</v>
      </c>
      <c r="B447" s="47" t="s">
        <v>22618</v>
      </c>
      <c r="C447" s="47" t="s">
        <v>15</v>
      </c>
      <c r="D447" s="47" t="s">
        <v>23241</v>
      </c>
      <c r="E447" s="47">
        <v>691893</v>
      </c>
      <c r="F447" s="150">
        <v>54.546043714974203</v>
      </c>
    </row>
    <row r="448" spans="1:6" x14ac:dyDescent="0.3">
      <c r="A448" s="47" t="s">
        <v>1118</v>
      </c>
      <c r="B448" s="47" t="s">
        <v>22618</v>
      </c>
      <c r="C448" s="47" t="s">
        <v>974</v>
      </c>
      <c r="D448" s="47" t="s">
        <v>23242</v>
      </c>
      <c r="E448" s="47">
        <v>21796</v>
      </c>
      <c r="F448" s="150">
        <v>44.966370014526099</v>
      </c>
    </row>
    <row r="449" spans="1:6" x14ac:dyDescent="0.3">
      <c r="A449" s="47" t="s">
        <v>1118</v>
      </c>
      <c r="B449" s="47" t="s">
        <v>22618</v>
      </c>
      <c r="C449" s="47" t="s">
        <v>23243</v>
      </c>
      <c r="D449" s="47" t="s">
        <v>23244</v>
      </c>
      <c r="E449" s="47">
        <v>14918</v>
      </c>
      <c r="F449" s="150">
        <v>44.333200340976703</v>
      </c>
    </row>
    <row r="450" spans="1:6" x14ac:dyDescent="0.3">
      <c r="A450" s="47" t="s">
        <v>1118</v>
      </c>
      <c r="B450" s="47" t="s">
        <v>22618</v>
      </c>
      <c r="C450" s="47" t="s">
        <v>1121</v>
      </c>
      <c r="D450" s="47" t="s">
        <v>23245</v>
      </c>
      <c r="E450" s="47">
        <v>94565</v>
      </c>
      <c r="F450" s="150">
        <v>51.938807256836903</v>
      </c>
    </row>
    <row r="451" spans="1:6" x14ac:dyDescent="0.3">
      <c r="A451" s="47" t="s">
        <v>1118</v>
      </c>
      <c r="B451" s="47" t="s">
        <v>22618</v>
      </c>
      <c r="C451" s="47" t="s">
        <v>159</v>
      </c>
      <c r="D451" s="47" t="s">
        <v>23246</v>
      </c>
      <c r="E451" s="47">
        <v>132403</v>
      </c>
      <c r="F451" s="150">
        <v>46.467994515779701</v>
      </c>
    </row>
    <row r="452" spans="1:6" x14ac:dyDescent="0.3">
      <c r="A452" s="47" t="s">
        <v>1118</v>
      </c>
      <c r="B452" s="47" t="s">
        <v>22618</v>
      </c>
      <c r="C452" s="47" t="s">
        <v>23247</v>
      </c>
      <c r="D452" s="47" t="s">
        <v>23248</v>
      </c>
      <c r="E452" s="47">
        <v>11008</v>
      </c>
      <c r="F452" s="150">
        <v>45.337513349349599</v>
      </c>
    </row>
    <row r="453" spans="1:6" x14ac:dyDescent="0.3">
      <c r="A453" s="47" t="s">
        <v>1118</v>
      </c>
      <c r="B453" s="47" t="s">
        <v>22618</v>
      </c>
      <c r="C453" s="47" t="s">
        <v>23249</v>
      </c>
      <c r="D453" s="47" t="s">
        <v>23250</v>
      </c>
      <c r="E453" s="47">
        <v>4034</v>
      </c>
      <c r="F453" s="150">
        <v>44.3208151816618</v>
      </c>
    </row>
    <row r="454" spans="1:6" x14ac:dyDescent="0.3">
      <c r="A454" s="47" t="s">
        <v>1118</v>
      </c>
      <c r="B454" s="47" t="s">
        <v>22618</v>
      </c>
      <c r="C454" s="47" t="s">
        <v>289</v>
      </c>
      <c r="D454" s="47" t="s">
        <v>23251</v>
      </c>
      <c r="E454" s="47">
        <v>52250</v>
      </c>
      <c r="F454" s="150">
        <v>40.643508663249897</v>
      </c>
    </row>
    <row r="455" spans="1:6" x14ac:dyDescent="0.3">
      <c r="A455" s="47" t="s">
        <v>1118</v>
      </c>
      <c r="B455" s="47" t="s">
        <v>22618</v>
      </c>
      <c r="C455" s="47" t="s">
        <v>23005</v>
      </c>
      <c r="D455" s="47" t="s">
        <v>23252</v>
      </c>
      <c r="E455" s="47">
        <v>20166</v>
      </c>
      <c r="F455" s="150">
        <v>44.671630372048497</v>
      </c>
    </row>
    <row r="456" spans="1:6" x14ac:dyDescent="0.3">
      <c r="A456" s="47" t="s">
        <v>1118</v>
      </c>
      <c r="B456" s="47" t="s">
        <v>22618</v>
      </c>
      <c r="C456" s="47" t="s">
        <v>23253</v>
      </c>
      <c r="D456" s="47" t="s">
        <v>23254</v>
      </c>
      <c r="E456" s="47">
        <v>22598</v>
      </c>
      <c r="F456" s="150">
        <v>43.365519045201097</v>
      </c>
    </row>
    <row r="457" spans="1:6" x14ac:dyDescent="0.3">
      <c r="A457" s="47" t="s">
        <v>1118</v>
      </c>
      <c r="B457" s="47" t="s">
        <v>22618</v>
      </c>
      <c r="C457" s="47" t="s">
        <v>23255</v>
      </c>
      <c r="D457" s="47" t="s">
        <v>23256</v>
      </c>
      <c r="E457" s="47">
        <v>11000</v>
      </c>
      <c r="F457" s="150">
        <v>41.7797639073558</v>
      </c>
    </row>
    <row r="458" spans="1:6" x14ac:dyDescent="0.3">
      <c r="A458" s="47" t="s">
        <v>1118</v>
      </c>
      <c r="B458" s="47" t="s">
        <v>22618</v>
      </c>
      <c r="C458" s="47" t="s">
        <v>23257</v>
      </c>
      <c r="D458" s="47" t="s">
        <v>23258</v>
      </c>
      <c r="E458" s="47">
        <v>23682</v>
      </c>
      <c r="F458" s="150">
        <v>33.872818851576902</v>
      </c>
    </row>
    <row r="459" spans="1:6" x14ac:dyDescent="0.3">
      <c r="A459" s="47" t="s">
        <v>1118</v>
      </c>
      <c r="B459" s="47" t="s">
        <v>22618</v>
      </c>
      <c r="C459" s="47" t="s">
        <v>393</v>
      </c>
      <c r="D459" s="47" t="s">
        <v>23259</v>
      </c>
      <c r="E459" s="47">
        <v>106567</v>
      </c>
      <c r="F459" s="150">
        <v>47.137651320065302</v>
      </c>
    </row>
    <row r="460" spans="1:6" x14ac:dyDescent="0.3">
      <c r="A460" s="47" t="s">
        <v>1118</v>
      </c>
      <c r="B460" s="47" t="s">
        <v>22618</v>
      </c>
      <c r="C460" s="47" t="s">
        <v>326</v>
      </c>
      <c r="D460" s="47" t="s">
        <v>23260</v>
      </c>
      <c r="E460" s="47">
        <v>96317</v>
      </c>
      <c r="F460" s="150">
        <v>48.820403337414199</v>
      </c>
    </row>
    <row r="461" spans="1:6" x14ac:dyDescent="0.3">
      <c r="A461" s="47" t="s">
        <v>1118</v>
      </c>
      <c r="B461" s="47" t="s">
        <v>22618</v>
      </c>
      <c r="C461" s="47" t="s">
        <v>665</v>
      </c>
      <c r="D461" s="47" t="s">
        <v>23261</v>
      </c>
      <c r="E461" s="47">
        <v>175511</v>
      </c>
      <c r="F461" s="150">
        <v>44.0809741145627</v>
      </c>
    </row>
    <row r="462" spans="1:6" x14ac:dyDescent="0.3">
      <c r="A462" s="47" t="s">
        <v>1118</v>
      </c>
      <c r="B462" s="47" t="s">
        <v>22618</v>
      </c>
      <c r="C462" s="47" t="s">
        <v>666</v>
      </c>
      <c r="D462" s="47" t="s">
        <v>23262</v>
      </c>
      <c r="E462" s="47">
        <v>22084</v>
      </c>
      <c r="F462" s="150">
        <v>43.280266131167899</v>
      </c>
    </row>
    <row r="463" spans="1:6" x14ac:dyDescent="0.3">
      <c r="A463" s="47" t="s">
        <v>1118</v>
      </c>
      <c r="B463" s="47" t="s">
        <v>22618</v>
      </c>
      <c r="C463" s="47" t="s">
        <v>262</v>
      </c>
      <c r="D463" s="47" t="s">
        <v>23263</v>
      </c>
      <c r="E463" s="47">
        <v>920581</v>
      </c>
      <c r="F463" s="150">
        <v>54.107083193932098</v>
      </c>
    </row>
    <row r="464" spans="1:6" x14ac:dyDescent="0.3">
      <c r="A464" s="47" t="s">
        <v>1118</v>
      </c>
      <c r="B464" s="47" t="s">
        <v>22618</v>
      </c>
      <c r="C464" s="47" t="s">
        <v>960</v>
      </c>
      <c r="D464" s="47" t="s">
        <v>23264</v>
      </c>
      <c r="E464" s="47">
        <v>28292</v>
      </c>
      <c r="F464" s="150">
        <v>35.167420712002098</v>
      </c>
    </row>
    <row r="465" spans="1:6" x14ac:dyDescent="0.3">
      <c r="A465" s="47" t="s">
        <v>1118</v>
      </c>
      <c r="B465" s="47" t="s">
        <v>22618</v>
      </c>
      <c r="C465" s="47" t="s">
        <v>23265</v>
      </c>
      <c r="D465" s="47" t="s">
        <v>23266</v>
      </c>
      <c r="E465" s="47">
        <v>3082</v>
      </c>
      <c r="F465" s="150">
        <v>44.798728214061803</v>
      </c>
    </row>
    <row r="466" spans="1:6" x14ac:dyDescent="0.3">
      <c r="A466" s="47" t="s">
        <v>1118</v>
      </c>
      <c r="B466" s="47" t="s">
        <v>22618</v>
      </c>
      <c r="C466" s="47" t="s">
        <v>263</v>
      </c>
      <c r="D466" s="47" t="s">
        <v>23267</v>
      </c>
      <c r="E466" s="47">
        <v>79626</v>
      </c>
      <c r="F466" s="150">
        <v>37.624370037419297</v>
      </c>
    </row>
    <row r="467" spans="1:6" x14ac:dyDescent="0.3">
      <c r="A467" s="47" t="s">
        <v>1118</v>
      </c>
      <c r="B467" s="47" t="s">
        <v>22618</v>
      </c>
      <c r="C467" s="47" t="s">
        <v>23268</v>
      </c>
      <c r="D467" s="47" t="s">
        <v>23269</v>
      </c>
      <c r="E467" s="47">
        <v>55186</v>
      </c>
      <c r="F467" s="150">
        <v>48.293217103090797</v>
      </c>
    </row>
    <row r="468" spans="1:6" x14ac:dyDescent="0.3">
      <c r="A468" s="47" t="s">
        <v>1118</v>
      </c>
      <c r="B468" s="47" t="s">
        <v>22618</v>
      </c>
      <c r="C468" s="47" t="s">
        <v>23270</v>
      </c>
      <c r="D468" s="47" t="s">
        <v>23271</v>
      </c>
      <c r="E468" s="47">
        <v>25011</v>
      </c>
      <c r="F468" s="150">
        <v>48.406722170006901</v>
      </c>
    </row>
    <row r="469" spans="1:6" x14ac:dyDescent="0.3">
      <c r="A469" s="47" t="s">
        <v>1118</v>
      </c>
      <c r="B469" s="47" t="s">
        <v>22618</v>
      </c>
      <c r="C469" s="47" t="s">
        <v>327</v>
      </c>
      <c r="D469" s="47" t="s">
        <v>23272</v>
      </c>
      <c r="E469" s="47">
        <v>15994</v>
      </c>
      <c r="F469" s="150">
        <v>45.104505110366901</v>
      </c>
    </row>
    <row r="470" spans="1:6" x14ac:dyDescent="0.3">
      <c r="A470" s="47" t="s">
        <v>1118</v>
      </c>
      <c r="B470" s="47" t="s">
        <v>22618</v>
      </c>
      <c r="C470" s="47" t="s">
        <v>265</v>
      </c>
      <c r="D470" s="47" t="s">
        <v>23273</v>
      </c>
      <c r="E470" s="47">
        <v>805321</v>
      </c>
      <c r="F470" s="150">
        <v>51.239898122785704</v>
      </c>
    </row>
    <row r="471" spans="1:6" x14ac:dyDescent="0.3">
      <c r="A471" s="47" t="s">
        <v>1118</v>
      </c>
      <c r="B471" s="47" t="s">
        <v>22618</v>
      </c>
      <c r="C471" s="47" t="s">
        <v>23274</v>
      </c>
      <c r="D471" s="47" t="s">
        <v>23275</v>
      </c>
      <c r="E471" s="47">
        <v>43041</v>
      </c>
      <c r="F471" s="150">
        <v>36.503097155739297</v>
      </c>
    </row>
    <row r="472" spans="1:6" x14ac:dyDescent="0.3">
      <c r="A472" s="47" t="s">
        <v>1118</v>
      </c>
      <c r="B472" s="47" t="s">
        <v>22618</v>
      </c>
      <c r="C472" s="47" t="s">
        <v>1124</v>
      </c>
      <c r="D472" s="47" t="s">
        <v>23276</v>
      </c>
      <c r="E472" s="47">
        <v>179684</v>
      </c>
      <c r="F472" s="150">
        <v>44.123850306643</v>
      </c>
    </row>
    <row r="473" spans="1:6" x14ac:dyDescent="0.3">
      <c r="A473" s="47" t="s">
        <v>1118</v>
      </c>
      <c r="B473" s="47" t="s">
        <v>22618</v>
      </c>
      <c r="C473" s="47" t="s">
        <v>329</v>
      </c>
      <c r="D473" s="47" t="s">
        <v>23277</v>
      </c>
      <c r="E473" s="47">
        <v>9429</v>
      </c>
      <c r="F473" s="150">
        <v>46.072800726755197</v>
      </c>
    </row>
    <row r="474" spans="1:6" x14ac:dyDescent="0.3">
      <c r="A474" s="47" t="s">
        <v>1118</v>
      </c>
      <c r="B474" s="47" t="s">
        <v>22618</v>
      </c>
      <c r="C474" s="47" t="s">
        <v>23278</v>
      </c>
      <c r="D474" s="47" t="s">
        <v>23279</v>
      </c>
      <c r="E474" s="47">
        <v>28780</v>
      </c>
      <c r="F474" s="150">
        <v>42.189078865905202</v>
      </c>
    </row>
    <row r="475" spans="1:6" x14ac:dyDescent="0.3">
      <c r="A475" s="47" t="s">
        <v>1118</v>
      </c>
      <c r="B475" s="47" t="s">
        <v>22618</v>
      </c>
      <c r="C475" s="47" t="s">
        <v>876</v>
      </c>
      <c r="D475" s="47" t="s">
        <v>23280</v>
      </c>
      <c r="E475" s="47">
        <v>32024</v>
      </c>
      <c r="F475" s="150">
        <v>46.728282821709399</v>
      </c>
    </row>
    <row r="476" spans="1:6" x14ac:dyDescent="0.3">
      <c r="A476" s="47" t="s">
        <v>1118</v>
      </c>
      <c r="B476" s="47" t="s">
        <v>22618</v>
      </c>
      <c r="C476" s="47" t="s">
        <v>23281</v>
      </c>
      <c r="D476" s="47" t="s">
        <v>23282</v>
      </c>
      <c r="E476" s="47">
        <v>25213</v>
      </c>
      <c r="F476" s="150">
        <v>42.028208395570601</v>
      </c>
    </row>
    <row r="477" spans="1:6" x14ac:dyDescent="0.3">
      <c r="A477" s="47" t="s">
        <v>1118</v>
      </c>
      <c r="B477" s="47" t="s">
        <v>22618</v>
      </c>
      <c r="C477" s="47" t="s">
        <v>23283</v>
      </c>
      <c r="D477" s="47" t="s">
        <v>23284</v>
      </c>
      <c r="E477" s="47">
        <v>11834</v>
      </c>
      <c r="F477" s="150">
        <v>43.584408558582503</v>
      </c>
    </row>
    <row r="478" spans="1:6" x14ac:dyDescent="0.3">
      <c r="A478" s="47" t="s">
        <v>1118</v>
      </c>
      <c r="B478" s="47" t="s">
        <v>22618</v>
      </c>
      <c r="C478" s="47" t="s">
        <v>266</v>
      </c>
      <c r="D478" s="47" t="s">
        <v>23285</v>
      </c>
      <c r="E478" s="47">
        <v>203922</v>
      </c>
      <c r="F478" s="150">
        <v>49.207893158586003</v>
      </c>
    </row>
    <row r="479" spans="1:6" x14ac:dyDescent="0.3">
      <c r="A479" s="47" t="s">
        <v>1118</v>
      </c>
      <c r="B479" s="47" t="s">
        <v>22618</v>
      </c>
      <c r="C479" s="47" t="s">
        <v>21</v>
      </c>
      <c r="D479" s="47" t="s">
        <v>23286</v>
      </c>
      <c r="E479" s="47">
        <v>139900</v>
      </c>
      <c r="F479" s="150">
        <v>51.205973214917698</v>
      </c>
    </row>
    <row r="480" spans="1:6" x14ac:dyDescent="0.3">
      <c r="A480" s="47" t="s">
        <v>1118</v>
      </c>
      <c r="B480" s="47" t="s">
        <v>22618</v>
      </c>
      <c r="C480" s="47" t="s">
        <v>23287</v>
      </c>
      <c r="D480" s="47" t="s">
        <v>23288</v>
      </c>
      <c r="E480" s="47">
        <v>9538</v>
      </c>
      <c r="F480" s="150">
        <v>42.618879656961099</v>
      </c>
    </row>
    <row r="481" spans="1:6" x14ac:dyDescent="0.3">
      <c r="A481" s="47" t="s">
        <v>1118</v>
      </c>
      <c r="B481" s="47" t="s">
        <v>22618</v>
      </c>
      <c r="C481" s="47" t="s">
        <v>163</v>
      </c>
      <c r="D481" s="47" t="s">
        <v>23289</v>
      </c>
      <c r="E481" s="47">
        <v>60485</v>
      </c>
      <c r="F481" s="150">
        <v>44.306227417258</v>
      </c>
    </row>
    <row r="482" spans="1:6" x14ac:dyDescent="0.3">
      <c r="A482" s="47" t="s">
        <v>1118</v>
      </c>
      <c r="B482" s="47" t="s">
        <v>22618</v>
      </c>
      <c r="C482" s="47" t="s">
        <v>554</v>
      </c>
      <c r="D482" s="47" t="s">
        <v>23290</v>
      </c>
      <c r="E482" s="47">
        <v>13900</v>
      </c>
      <c r="F482" s="150">
        <v>46.422081661556497</v>
      </c>
    </row>
    <row r="483" spans="1:6" x14ac:dyDescent="0.3">
      <c r="A483" s="47" t="s">
        <v>1118</v>
      </c>
      <c r="B483" s="47" t="s">
        <v>22618</v>
      </c>
      <c r="C483" s="47" t="s">
        <v>23291</v>
      </c>
      <c r="D483" s="47" t="s">
        <v>23292</v>
      </c>
      <c r="E483" s="47">
        <v>15068</v>
      </c>
      <c r="F483" s="150">
        <v>43.228962439369496</v>
      </c>
    </row>
    <row r="484" spans="1:6" x14ac:dyDescent="0.3">
      <c r="A484" s="47" t="s">
        <v>1118</v>
      </c>
      <c r="B484" s="47" t="s">
        <v>22618</v>
      </c>
      <c r="C484" s="47" t="s">
        <v>23</v>
      </c>
      <c r="D484" s="47" t="s">
        <v>23293</v>
      </c>
      <c r="E484" s="47">
        <v>16930</v>
      </c>
      <c r="F484" s="150">
        <v>44.254609430950701</v>
      </c>
    </row>
    <row r="485" spans="1:6" x14ac:dyDescent="0.3">
      <c r="A485" s="47" t="s">
        <v>1118</v>
      </c>
      <c r="B485" s="47" t="s">
        <v>22618</v>
      </c>
      <c r="C485" s="47" t="s">
        <v>23294</v>
      </c>
      <c r="D485" s="47" t="s">
        <v>23295</v>
      </c>
      <c r="E485" s="47">
        <v>8340</v>
      </c>
      <c r="F485" s="150">
        <v>41.9915807799064</v>
      </c>
    </row>
    <row r="486" spans="1:6" x14ac:dyDescent="0.3">
      <c r="A486" s="47" t="s">
        <v>1118</v>
      </c>
      <c r="B486" s="47" t="s">
        <v>22618</v>
      </c>
      <c r="C486" s="47" t="s">
        <v>334</v>
      </c>
      <c r="D486" s="47" t="s">
        <v>23296</v>
      </c>
      <c r="E486" s="47">
        <v>9980</v>
      </c>
      <c r="F486" s="150">
        <v>44.997135266067303</v>
      </c>
    </row>
    <row r="487" spans="1:6" x14ac:dyDescent="0.3">
      <c r="A487" s="47" t="s">
        <v>1118</v>
      </c>
      <c r="B487" s="47" t="s">
        <v>22618</v>
      </c>
      <c r="C487" s="47" t="s">
        <v>23297</v>
      </c>
      <c r="D487" s="47" t="s">
        <v>23298</v>
      </c>
      <c r="E487" s="47">
        <v>28669</v>
      </c>
      <c r="F487" s="150">
        <v>48.744933290600599</v>
      </c>
    </row>
    <row r="488" spans="1:6" x14ac:dyDescent="0.3">
      <c r="A488" s="47" t="s">
        <v>1118</v>
      </c>
      <c r="B488" s="47" t="s">
        <v>22618</v>
      </c>
      <c r="C488" s="47" t="s">
        <v>22675</v>
      </c>
      <c r="D488" s="47" t="s">
        <v>23299</v>
      </c>
      <c r="E488" s="47">
        <v>18317</v>
      </c>
      <c r="F488" s="150">
        <v>44.174676321058101</v>
      </c>
    </row>
    <row r="489" spans="1:6" x14ac:dyDescent="0.3">
      <c r="A489" s="47" t="s">
        <v>1118</v>
      </c>
      <c r="B489" s="47" t="s">
        <v>22618</v>
      </c>
      <c r="C489" s="47" t="s">
        <v>23300</v>
      </c>
      <c r="D489" s="47" t="s">
        <v>23301</v>
      </c>
      <c r="E489" s="47">
        <v>10078</v>
      </c>
      <c r="F489" s="150">
        <v>45.048017520499897</v>
      </c>
    </row>
    <row r="490" spans="1:6" x14ac:dyDescent="0.3">
      <c r="A490" s="47" t="s">
        <v>1118</v>
      </c>
      <c r="B490" s="47" t="s">
        <v>22618</v>
      </c>
      <c r="C490" s="47" t="s">
        <v>23302</v>
      </c>
      <c r="D490" s="47" t="s">
        <v>23303</v>
      </c>
      <c r="E490" s="47">
        <v>48434</v>
      </c>
      <c r="F490" s="150">
        <v>48.0148407512416</v>
      </c>
    </row>
    <row r="491" spans="1:6" x14ac:dyDescent="0.3">
      <c r="A491" s="47" t="s">
        <v>1118</v>
      </c>
      <c r="B491" s="47" t="s">
        <v>22618</v>
      </c>
      <c r="C491" s="47" t="s">
        <v>228</v>
      </c>
      <c r="D491" s="47" t="s">
        <v>23304</v>
      </c>
      <c r="E491" s="47">
        <v>28298</v>
      </c>
      <c r="F491" s="150">
        <v>47.648889100940401</v>
      </c>
    </row>
    <row r="492" spans="1:6" x14ac:dyDescent="0.3">
      <c r="A492" s="47" t="s">
        <v>1118</v>
      </c>
      <c r="B492" s="47" t="s">
        <v>22618</v>
      </c>
      <c r="C492" s="47" t="s">
        <v>23137</v>
      </c>
      <c r="D492" s="47" t="s">
        <v>23305</v>
      </c>
      <c r="E492" s="47">
        <v>63453</v>
      </c>
      <c r="F492" s="150">
        <v>43.644981244109204</v>
      </c>
    </row>
    <row r="493" spans="1:6" x14ac:dyDescent="0.3">
      <c r="A493" s="47" t="s">
        <v>1118</v>
      </c>
      <c r="B493" s="47" t="s">
        <v>22618</v>
      </c>
      <c r="C493" s="47" t="s">
        <v>556</v>
      </c>
      <c r="D493" s="47" t="s">
        <v>23306</v>
      </c>
      <c r="E493" s="47">
        <v>7996</v>
      </c>
      <c r="F493" s="150">
        <v>43.839401800632203</v>
      </c>
    </row>
    <row r="494" spans="1:6" x14ac:dyDescent="0.3">
      <c r="A494" s="47" t="s">
        <v>1118</v>
      </c>
      <c r="B494" s="47" t="s">
        <v>22618</v>
      </c>
      <c r="C494" s="47" t="s">
        <v>23307</v>
      </c>
      <c r="D494" s="47" t="s">
        <v>23308</v>
      </c>
      <c r="E494" s="47">
        <v>14464</v>
      </c>
      <c r="F494" s="150">
        <v>41.364646191631302</v>
      </c>
    </row>
    <row r="495" spans="1:6" x14ac:dyDescent="0.3">
      <c r="A495" s="47" t="s">
        <v>1118</v>
      </c>
      <c r="B495" s="47" t="s">
        <v>22618</v>
      </c>
      <c r="C495" s="47" t="s">
        <v>1127</v>
      </c>
      <c r="D495" s="47" t="s">
        <v>23309</v>
      </c>
      <c r="E495" s="47">
        <v>109233</v>
      </c>
      <c r="F495" s="150">
        <v>50.304345326292101</v>
      </c>
    </row>
    <row r="496" spans="1:6" x14ac:dyDescent="0.3">
      <c r="A496" s="47" t="s">
        <v>1118</v>
      </c>
      <c r="B496" s="47" t="s">
        <v>22618</v>
      </c>
      <c r="C496" s="47" t="s">
        <v>23310</v>
      </c>
      <c r="D496" s="47" t="s">
        <v>23311</v>
      </c>
      <c r="E496" s="47">
        <v>29966</v>
      </c>
      <c r="F496" s="150">
        <v>35.062181405402796</v>
      </c>
    </row>
    <row r="497" spans="1:6" x14ac:dyDescent="0.3">
      <c r="A497" s="47" t="s">
        <v>1118</v>
      </c>
      <c r="B497" s="47" t="s">
        <v>22618</v>
      </c>
      <c r="C497" s="47" t="s">
        <v>23312</v>
      </c>
      <c r="D497" s="47" t="s">
        <v>23313</v>
      </c>
      <c r="E497" s="47">
        <v>21875</v>
      </c>
      <c r="F497" s="150">
        <v>46.2150470277412</v>
      </c>
    </row>
    <row r="498" spans="1:6" x14ac:dyDescent="0.3">
      <c r="A498" s="47" t="s">
        <v>1118</v>
      </c>
      <c r="B498" s="47" t="s">
        <v>22618</v>
      </c>
      <c r="C498" s="47" t="s">
        <v>23314</v>
      </c>
      <c r="D498" s="47" t="s">
        <v>23315</v>
      </c>
      <c r="E498" s="47">
        <v>14333</v>
      </c>
      <c r="F498" s="150">
        <v>34.058285889257398</v>
      </c>
    </row>
    <row r="499" spans="1:6" x14ac:dyDescent="0.3">
      <c r="A499" s="47" t="s">
        <v>1118</v>
      </c>
      <c r="B499" s="47" t="s">
        <v>22618</v>
      </c>
      <c r="C499" s="47" t="s">
        <v>300</v>
      </c>
      <c r="D499" s="47" t="s">
        <v>23316</v>
      </c>
      <c r="E499" s="47">
        <v>14740</v>
      </c>
      <c r="F499" s="150">
        <v>45.263427690827903</v>
      </c>
    </row>
    <row r="500" spans="1:6" x14ac:dyDescent="0.3">
      <c r="A500" s="47" t="s">
        <v>1118</v>
      </c>
      <c r="B500" s="47" t="s">
        <v>22618</v>
      </c>
      <c r="C500" s="47" t="s">
        <v>25</v>
      </c>
      <c r="D500" s="47" t="s">
        <v>23317</v>
      </c>
      <c r="E500" s="47">
        <v>28120</v>
      </c>
      <c r="F500" s="150">
        <v>44.071016729096598</v>
      </c>
    </row>
    <row r="501" spans="1:6" x14ac:dyDescent="0.3">
      <c r="A501" s="47" t="s">
        <v>1118</v>
      </c>
      <c r="B501" s="47" t="s">
        <v>22618</v>
      </c>
      <c r="C501" s="47" t="s">
        <v>234</v>
      </c>
      <c r="D501" s="47" t="s">
        <v>23318</v>
      </c>
      <c r="E501" s="47">
        <v>8742</v>
      </c>
      <c r="F501" s="150">
        <v>45.1971277002514</v>
      </c>
    </row>
    <row r="502" spans="1:6" x14ac:dyDescent="0.3">
      <c r="A502" s="47" t="s">
        <v>1118</v>
      </c>
      <c r="B502" s="47" t="s">
        <v>22618</v>
      </c>
      <c r="C502" s="47" t="s">
        <v>23319</v>
      </c>
      <c r="D502" s="47" t="s">
        <v>23320</v>
      </c>
      <c r="E502" s="47">
        <v>21992</v>
      </c>
      <c r="F502" s="150">
        <v>44.037072763327103</v>
      </c>
    </row>
    <row r="503" spans="1:6" x14ac:dyDescent="0.3">
      <c r="A503" s="47" t="s">
        <v>1118</v>
      </c>
      <c r="B503" s="47" t="s">
        <v>22618</v>
      </c>
      <c r="C503" s="47" t="s">
        <v>22857</v>
      </c>
      <c r="D503" s="47" t="s">
        <v>23321</v>
      </c>
      <c r="E503" s="47">
        <v>6125</v>
      </c>
      <c r="F503" s="150">
        <v>42.353922906836402</v>
      </c>
    </row>
    <row r="504" spans="1:6" x14ac:dyDescent="0.3">
      <c r="A504" s="47" t="s">
        <v>1118</v>
      </c>
      <c r="B504" s="47" t="s">
        <v>22618</v>
      </c>
      <c r="C504" s="47" t="s">
        <v>23322</v>
      </c>
      <c r="D504" s="47" t="s">
        <v>23323</v>
      </c>
      <c r="E504" s="47">
        <v>23498</v>
      </c>
      <c r="F504" s="150">
        <v>45.5766941684955</v>
      </c>
    </row>
    <row r="505" spans="1:6" x14ac:dyDescent="0.3">
      <c r="A505" s="47" t="s">
        <v>1118</v>
      </c>
      <c r="B505" s="47" t="s">
        <v>22618</v>
      </c>
      <c r="C505" s="47" t="s">
        <v>557</v>
      </c>
      <c r="D505" s="47" t="s">
        <v>23324</v>
      </c>
      <c r="E505" s="47">
        <v>26424</v>
      </c>
      <c r="F505" s="150">
        <v>47.701268960514597</v>
      </c>
    </row>
    <row r="506" spans="1:6" x14ac:dyDescent="0.3">
      <c r="A506" s="47" t="s">
        <v>1118</v>
      </c>
      <c r="B506" s="47" t="s">
        <v>22618</v>
      </c>
      <c r="C506" s="47" t="s">
        <v>29</v>
      </c>
      <c r="D506" s="47" t="s">
        <v>23325</v>
      </c>
      <c r="E506" s="47">
        <v>9123</v>
      </c>
      <c r="F506" s="150">
        <v>44.755947240080999</v>
      </c>
    </row>
    <row r="507" spans="1:6" x14ac:dyDescent="0.3">
      <c r="A507" s="47" t="s">
        <v>1118</v>
      </c>
      <c r="B507" s="47" t="s">
        <v>22618</v>
      </c>
      <c r="C507" s="47" t="s">
        <v>30</v>
      </c>
      <c r="D507" s="47" t="s">
        <v>23326</v>
      </c>
      <c r="E507" s="47">
        <v>17868</v>
      </c>
      <c r="F507" s="150">
        <v>46.747986711451802</v>
      </c>
    </row>
    <row r="508" spans="1:6" x14ac:dyDescent="0.3">
      <c r="A508" s="47" t="s">
        <v>1118</v>
      </c>
      <c r="B508" s="47" t="s">
        <v>22618</v>
      </c>
      <c r="C508" s="47" t="s">
        <v>267</v>
      </c>
      <c r="D508" s="47" t="s">
        <v>23327</v>
      </c>
      <c r="E508" s="47">
        <v>39628</v>
      </c>
      <c r="F508" s="150">
        <v>40.328046934242202</v>
      </c>
    </row>
    <row r="509" spans="1:6" x14ac:dyDescent="0.3">
      <c r="A509" s="47" t="s">
        <v>1118</v>
      </c>
      <c r="B509" s="47" t="s">
        <v>22618</v>
      </c>
      <c r="C509" s="47" t="s">
        <v>269</v>
      </c>
      <c r="D509" s="47" t="s">
        <v>23328</v>
      </c>
      <c r="E509" s="47">
        <v>189885</v>
      </c>
      <c r="F509" s="150">
        <v>56.255504364868898</v>
      </c>
    </row>
    <row r="510" spans="1:6" x14ac:dyDescent="0.3">
      <c r="A510" s="47" t="s">
        <v>1118</v>
      </c>
      <c r="B510" s="47" t="s">
        <v>22618</v>
      </c>
      <c r="C510" s="47" t="s">
        <v>64</v>
      </c>
      <c r="D510" s="47" t="s">
        <v>23329</v>
      </c>
      <c r="E510" s="47">
        <v>99958</v>
      </c>
      <c r="F510" s="150">
        <v>49.297403251805498</v>
      </c>
    </row>
    <row r="511" spans="1:6" x14ac:dyDescent="0.3">
      <c r="A511" s="47" t="s">
        <v>1118</v>
      </c>
      <c r="B511" s="47" t="s">
        <v>22618</v>
      </c>
      <c r="C511" s="47" t="s">
        <v>23330</v>
      </c>
      <c r="D511" s="47" t="s">
        <v>23331</v>
      </c>
      <c r="E511" s="47">
        <v>32808</v>
      </c>
      <c r="F511" s="150">
        <v>45.423691117051398</v>
      </c>
    </row>
    <row r="512" spans="1:6" x14ac:dyDescent="0.3">
      <c r="A512" s="47" t="s">
        <v>1118</v>
      </c>
      <c r="B512" s="47" t="s">
        <v>22618</v>
      </c>
      <c r="C512" s="47" t="s">
        <v>23332</v>
      </c>
      <c r="D512" s="47" t="s">
        <v>23333</v>
      </c>
      <c r="E512" s="47">
        <v>14899</v>
      </c>
      <c r="F512" s="150">
        <v>44.463264489044498</v>
      </c>
    </row>
    <row r="513" spans="1:6" x14ac:dyDescent="0.3">
      <c r="A513" s="47" t="s">
        <v>1118</v>
      </c>
      <c r="B513" s="47" t="s">
        <v>22618</v>
      </c>
      <c r="C513" s="47" t="s">
        <v>270</v>
      </c>
      <c r="D513" s="47" t="s">
        <v>23334</v>
      </c>
      <c r="E513" s="47">
        <v>142324</v>
      </c>
      <c r="F513" s="150">
        <v>44.795987605836601</v>
      </c>
    </row>
    <row r="514" spans="1:6" x14ac:dyDescent="0.3">
      <c r="A514" s="47" t="s">
        <v>1118</v>
      </c>
      <c r="B514" s="47" t="s">
        <v>22618</v>
      </c>
      <c r="C514" s="47" t="s">
        <v>23335</v>
      </c>
      <c r="D514" s="47" t="s">
        <v>23336</v>
      </c>
      <c r="E514" s="47">
        <v>27695</v>
      </c>
      <c r="F514" s="150">
        <v>47.325028944264197</v>
      </c>
    </row>
    <row r="515" spans="1:6" x14ac:dyDescent="0.3">
      <c r="A515" s="47" t="s">
        <v>1118</v>
      </c>
      <c r="B515" s="47" t="s">
        <v>22618</v>
      </c>
      <c r="C515" s="47" t="s">
        <v>830</v>
      </c>
      <c r="D515" s="47" t="s">
        <v>23337</v>
      </c>
      <c r="E515" s="47">
        <v>29431</v>
      </c>
      <c r="F515" s="150">
        <v>38.036263641820398</v>
      </c>
    </row>
    <row r="516" spans="1:6" x14ac:dyDescent="0.3">
      <c r="A516" s="47" t="s">
        <v>1118</v>
      </c>
      <c r="B516" s="47" t="s">
        <v>22618</v>
      </c>
      <c r="C516" s="47" t="s">
        <v>949</v>
      </c>
      <c r="D516" s="47" t="s">
        <v>23338</v>
      </c>
      <c r="E516" s="47">
        <v>18758</v>
      </c>
      <c r="F516" s="150">
        <v>42.585823812368297</v>
      </c>
    </row>
    <row r="517" spans="1:6" x14ac:dyDescent="0.3">
      <c r="A517" s="47" t="s">
        <v>1118</v>
      </c>
      <c r="B517" s="47" t="s">
        <v>22618</v>
      </c>
      <c r="C517" s="47" t="s">
        <v>271</v>
      </c>
      <c r="D517" s="47" t="s">
        <v>23339</v>
      </c>
      <c r="E517" s="47">
        <v>17869</v>
      </c>
      <c r="F517" s="150">
        <v>44.052334800093597</v>
      </c>
    </row>
    <row r="518" spans="1:6" x14ac:dyDescent="0.3">
      <c r="A518" s="47" t="s">
        <v>1118</v>
      </c>
      <c r="B518" s="47" t="s">
        <v>22618</v>
      </c>
      <c r="C518" s="47" t="s">
        <v>66</v>
      </c>
      <c r="D518" s="47" t="s">
        <v>23340</v>
      </c>
      <c r="E518" s="47">
        <v>41475</v>
      </c>
      <c r="F518" s="150">
        <v>43.679639702557203</v>
      </c>
    </row>
    <row r="519" spans="1:6" x14ac:dyDescent="0.3">
      <c r="A519" s="47" t="s">
        <v>1118</v>
      </c>
      <c r="B519" s="47" t="s">
        <v>22618</v>
      </c>
      <c r="C519" s="47" t="s">
        <v>67</v>
      </c>
      <c r="D519" s="47" t="s">
        <v>23341</v>
      </c>
      <c r="E519" s="47">
        <v>12010</v>
      </c>
      <c r="F519" s="150">
        <v>44.385638052793901</v>
      </c>
    </row>
    <row r="520" spans="1:6" x14ac:dyDescent="0.3">
      <c r="A520" s="47" t="s">
        <v>1118</v>
      </c>
      <c r="B520" s="47" t="s">
        <v>22618</v>
      </c>
      <c r="C520" s="47" t="s">
        <v>644</v>
      </c>
      <c r="D520" s="47" t="s">
        <v>23342</v>
      </c>
      <c r="E520" s="47">
        <v>21218</v>
      </c>
      <c r="F520" s="150">
        <v>47.3324641214991</v>
      </c>
    </row>
    <row r="521" spans="1:6" x14ac:dyDescent="0.3">
      <c r="A521" s="47" t="s">
        <v>1118</v>
      </c>
      <c r="B521" s="47" t="s">
        <v>22618</v>
      </c>
      <c r="C521" s="47" t="s">
        <v>23343</v>
      </c>
      <c r="D521" s="47" t="s">
        <v>23344</v>
      </c>
      <c r="E521" s="47">
        <v>2513</v>
      </c>
      <c r="F521" s="150">
        <v>45.469015581803603</v>
      </c>
    </row>
    <row r="522" spans="1:6" x14ac:dyDescent="0.3">
      <c r="A522" s="47" t="s">
        <v>1118</v>
      </c>
      <c r="B522" s="47" t="s">
        <v>22618</v>
      </c>
      <c r="C522" s="47" t="s">
        <v>23345</v>
      </c>
      <c r="D522" s="47" t="s">
        <v>23346</v>
      </c>
      <c r="E522" s="47">
        <v>16273</v>
      </c>
      <c r="F522" s="150">
        <v>29.549331388292401</v>
      </c>
    </row>
    <row r="523" spans="1:6" x14ac:dyDescent="0.3">
      <c r="A523" s="47" t="s">
        <v>1118</v>
      </c>
      <c r="B523" s="47" t="s">
        <v>22618</v>
      </c>
      <c r="C523" s="47" t="s">
        <v>305</v>
      </c>
      <c r="D523" s="47" t="s">
        <v>23347</v>
      </c>
      <c r="E523" s="47">
        <v>7719</v>
      </c>
      <c r="F523" s="150">
        <v>45.461116928882298</v>
      </c>
    </row>
    <row r="524" spans="1:6" x14ac:dyDescent="0.3">
      <c r="A524" s="47" t="s">
        <v>1118</v>
      </c>
      <c r="B524" s="47" t="s">
        <v>22618</v>
      </c>
      <c r="C524" s="47" t="s">
        <v>272</v>
      </c>
      <c r="D524" s="47" t="s">
        <v>23348</v>
      </c>
      <c r="E524" s="47">
        <v>200549</v>
      </c>
      <c r="F524" s="150">
        <v>52.822831465623203</v>
      </c>
    </row>
    <row r="525" spans="1:6" x14ac:dyDescent="0.3">
      <c r="A525" s="47" t="s">
        <v>1118</v>
      </c>
      <c r="B525" s="47" t="s">
        <v>22618</v>
      </c>
      <c r="C525" s="47" t="s">
        <v>273</v>
      </c>
      <c r="D525" s="47" t="s">
        <v>23349</v>
      </c>
      <c r="E525" s="47">
        <v>85215</v>
      </c>
      <c r="F525" s="150">
        <v>49.402445334230599</v>
      </c>
    </row>
    <row r="526" spans="1:6" x14ac:dyDescent="0.3">
      <c r="A526" s="47" t="s">
        <v>1118</v>
      </c>
      <c r="B526" s="47" t="s">
        <v>22618</v>
      </c>
      <c r="C526" s="47" t="s">
        <v>23350</v>
      </c>
      <c r="D526" s="47" t="s">
        <v>23351</v>
      </c>
      <c r="E526" s="47">
        <v>5010</v>
      </c>
      <c r="F526" s="150">
        <v>44.300796834093099</v>
      </c>
    </row>
    <row r="527" spans="1:6" x14ac:dyDescent="0.3">
      <c r="A527" s="47" t="s">
        <v>1118</v>
      </c>
      <c r="B527" s="47" t="s">
        <v>22618</v>
      </c>
      <c r="C527" s="47" t="s">
        <v>23352</v>
      </c>
      <c r="D527" s="47" t="s">
        <v>23353</v>
      </c>
      <c r="E527" s="47">
        <v>14593</v>
      </c>
      <c r="F527" s="150">
        <v>40.712759641260099</v>
      </c>
    </row>
    <row r="528" spans="1:6" x14ac:dyDescent="0.3">
      <c r="A528" s="47" t="s">
        <v>1118</v>
      </c>
      <c r="B528" s="47" t="s">
        <v>22618</v>
      </c>
      <c r="C528" s="47" t="s">
        <v>246</v>
      </c>
      <c r="D528" s="47" t="s">
        <v>23354</v>
      </c>
      <c r="E528" s="47">
        <v>8729</v>
      </c>
      <c r="F528" s="150">
        <v>43.6490818519936</v>
      </c>
    </row>
    <row r="529" spans="1:6" x14ac:dyDescent="0.3">
      <c r="A529" s="47" t="s">
        <v>1118</v>
      </c>
      <c r="B529" s="47" t="s">
        <v>22618</v>
      </c>
      <c r="C529" s="47" t="s">
        <v>23355</v>
      </c>
      <c r="D529" s="47" t="s">
        <v>23356</v>
      </c>
      <c r="E529" s="47">
        <v>64073</v>
      </c>
      <c r="F529" s="150">
        <v>45.842297078089103</v>
      </c>
    </row>
    <row r="530" spans="1:6" x14ac:dyDescent="0.3">
      <c r="A530" s="47" t="s">
        <v>1118</v>
      </c>
      <c r="B530" s="47" t="s">
        <v>22618</v>
      </c>
      <c r="C530" s="47" t="s">
        <v>23357</v>
      </c>
      <c r="D530" s="47" t="s">
        <v>23358</v>
      </c>
      <c r="E530" s="47">
        <v>26175</v>
      </c>
      <c r="F530" s="150">
        <v>40.140191071345399</v>
      </c>
    </row>
    <row r="531" spans="1:6" x14ac:dyDescent="0.3">
      <c r="A531" s="47" t="s">
        <v>1118</v>
      </c>
      <c r="B531" s="47" t="s">
        <v>22618</v>
      </c>
      <c r="C531" s="47" t="s">
        <v>23359</v>
      </c>
      <c r="D531" s="47" t="s">
        <v>23360</v>
      </c>
      <c r="E531" s="47">
        <v>6058</v>
      </c>
      <c r="F531" s="150">
        <v>45.995947608409502</v>
      </c>
    </row>
    <row r="532" spans="1:6" x14ac:dyDescent="0.3">
      <c r="A532" s="47" t="s">
        <v>1118</v>
      </c>
      <c r="B532" s="47" t="s">
        <v>22618</v>
      </c>
      <c r="C532" s="47" t="s">
        <v>274</v>
      </c>
      <c r="D532" s="47" t="s">
        <v>23361</v>
      </c>
      <c r="E532" s="47">
        <v>32819</v>
      </c>
      <c r="F532" s="150">
        <v>47.0232726781108</v>
      </c>
    </row>
    <row r="533" spans="1:6" x14ac:dyDescent="0.3">
      <c r="A533" s="47" t="s">
        <v>1118</v>
      </c>
      <c r="B533" s="47" t="s">
        <v>22618</v>
      </c>
      <c r="C533" s="47" t="s">
        <v>23362</v>
      </c>
      <c r="D533" s="47" t="s">
        <v>23363</v>
      </c>
      <c r="E533" s="47">
        <v>6865</v>
      </c>
      <c r="F533" s="150">
        <v>44.757003113166903</v>
      </c>
    </row>
    <row r="534" spans="1:6" x14ac:dyDescent="0.3">
      <c r="A534" s="47" t="s">
        <v>1118</v>
      </c>
      <c r="B534" s="47" t="s">
        <v>22618</v>
      </c>
      <c r="C534" s="47" t="s">
        <v>23364</v>
      </c>
      <c r="D534" s="47" t="s">
        <v>23365</v>
      </c>
      <c r="E534" s="47">
        <v>1717</v>
      </c>
      <c r="F534" s="150">
        <v>44.3713376774351</v>
      </c>
    </row>
    <row r="535" spans="1:6" x14ac:dyDescent="0.3">
      <c r="A535" s="47" t="s">
        <v>1118</v>
      </c>
      <c r="B535" s="47" t="s">
        <v>22618</v>
      </c>
      <c r="C535" s="47" t="s">
        <v>23366</v>
      </c>
      <c r="D535" s="47" t="s">
        <v>23367</v>
      </c>
      <c r="E535" s="47">
        <v>25520</v>
      </c>
      <c r="F535" s="150">
        <v>41.6887383542267</v>
      </c>
    </row>
    <row r="536" spans="1:6" x14ac:dyDescent="0.3">
      <c r="A536" s="47" t="s">
        <v>1118</v>
      </c>
      <c r="B536" s="47" t="s">
        <v>22618</v>
      </c>
      <c r="C536" s="47" t="s">
        <v>998</v>
      </c>
      <c r="D536" s="47" t="s">
        <v>23368</v>
      </c>
      <c r="E536" s="47">
        <v>8906</v>
      </c>
      <c r="F536" s="150">
        <v>44.974658694218903</v>
      </c>
    </row>
    <row r="537" spans="1:6" x14ac:dyDescent="0.3">
      <c r="A537" s="47" t="s">
        <v>1118</v>
      </c>
      <c r="B537" s="47" t="s">
        <v>22618</v>
      </c>
      <c r="C537" s="47" t="s">
        <v>23369</v>
      </c>
      <c r="D537" s="47" t="s">
        <v>23370</v>
      </c>
      <c r="E537" s="47">
        <v>16500</v>
      </c>
      <c r="F537" s="150">
        <v>45.3881345446975</v>
      </c>
    </row>
    <row r="538" spans="1:6" x14ac:dyDescent="0.3">
      <c r="A538" s="47" t="s">
        <v>1118</v>
      </c>
      <c r="B538" s="47" t="s">
        <v>22618</v>
      </c>
      <c r="C538" s="47" t="s">
        <v>23371</v>
      </c>
      <c r="D538" s="47" t="s">
        <v>23372</v>
      </c>
      <c r="E538" s="47">
        <v>9315</v>
      </c>
      <c r="F538" s="150">
        <v>46.818906264016199</v>
      </c>
    </row>
    <row r="539" spans="1:6" x14ac:dyDescent="0.3">
      <c r="A539" s="47" t="s">
        <v>1118</v>
      </c>
      <c r="B539" s="47" t="s">
        <v>22618</v>
      </c>
      <c r="C539" s="47" t="s">
        <v>23373</v>
      </c>
      <c r="D539" s="47" t="s">
        <v>23374</v>
      </c>
      <c r="E539" s="47">
        <v>44720</v>
      </c>
      <c r="F539" s="150">
        <v>50.9430219337018</v>
      </c>
    </row>
    <row r="540" spans="1:6" x14ac:dyDescent="0.3">
      <c r="A540" s="47" t="s">
        <v>1118</v>
      </c>
      <c r="B540" s="47" t="s">
        <v>22618</v>
      </c>
      <c r="C540" s="47" t="s">
        <v>23375</v>
      </c>
      <c r="D540" s="47" t="s">
        <v>23376</v>
      </c>
      <c r="E540" s="47">
        <v>40118</v>
      </c>
      <c r="F540" s="150">
        <v>46.175182520001599</v>
      </c>
    </row>
    <row r="541" spans="1:6" x14ac:dyDescent="0.3">
      <c r="A541" s="47" t="s">
        <v>1118</v>
      </c>
      <c r="B541" s="47" t="s">
        <v>22618</v>
      </c>
      <c r="C541" s="47" t="s">
        <v>23377</v>
      </c>
      <c r="D541" s="47" t="s">
        <v>23378</v>
      </c>
      <c r="E541" s="47">
        <v>27223</v>
      </c>
      <c r="F541" s="150">
        <v>44.740381671480399</v>
      </c>
    </row>
    <row r="542" spans="1:6" x14ac:dyDescent="0.3">
      <c r="A542" s="47" t="s">
        <v>1118</v>
      </c>
      <c r="B542" s="47" t="s">
        <v>22618</v>
      </c>
      <c r="C542" s="47" t="s">
        <v>23379</v>
      </c>
      <c r="D542" s="47" t="s">
        <v>23380</v>
      </c>
      <c r="E542" s="47">
        <v>10471</v>
      </c>
      <c r="F542" s="150">
        <v>30.4460284196741</v>
      </c>
    </row>
    <row r="543" spans="1:6" x14ac:dyDescent="0.3">
      <c r="A543" s="47" t="s">
        <v>1118</v>
      </c>
      <c r="B543" s="47" t="s">
        <v>22618</v>
      </c>
      <c r="C543" s="47" t="s">
        <v>23381</v>
      </c>
      <c r="D543" s="47" t="s">
        <v>23382</v>
      </c>
      <c r="E543" s="47">
        <v>6885</v>
      </c>
      <c r="F543" s="150">
        <v>45.169425783048098</v>
      </c>
    </row>
    <row r="544" spans="1:6" x14ac:dyDescent="0.3">
      <c r="A544" s="47" t="s">
        <v>1118</v>
      </c>
      <c r="B544" s="47" t="s">
        <v>22618</v>
      </c>
      <c r="C544" s="47" t="s">
        <v>23383</v>
      </c>
      <c r="D544" s="47" t="s">
        <v>23384</v>
      </c>
      <c r="E544" s="47">
        <v>67044</v>
      </c>
      <c r="F544" s="150">
        <v>47.947703141205402</v>
      </c>
    </row>
    <row r="545" spans="1:6" x14ac:dyDescent="0.3">
      <c r="A545" s="47" t="s">
        <v>1118</v>
      </c>
      <c r="B545" s="47" t="s">
        <v>22618</v>
      </c>
      <c r="C545" s="47" t="s">
        <v>23385</v>
      </c>
      <c r="D545" s="47" t="s">
        <v>23386</v>
      </c>
      <c r="E545" s="47">
        <v>8930</v>
      </c>
      <c r="F545" s="150">
        <v>43.531361412932696</v>
      </c>
    </row>
    <row r="546" spans="1:6" x14ac:dyDescent="0.3">
      <c r="A546" s="47" t="s">
        <v>1118</v>
      </c>
      <c r="B546" s="47" t="s">
        <v>22618</v>
      </c>
      <c r="C546" s="47" t="s">
        <v>23387</v>
      </c>
      <c r="D546" s="47" t="s">
        <v>23388</v>
      </c>
      <c r="E546" s="47">
        <v>9023</v>
      </c>
      <c r="F546" s="150">
        <v>46.378107631588797</v>
      </c>
    </row>
    <row r="547" spans="1:6" x14ac:dyDescent="0.3">
      <c r="A547" s="47" t="s">
        <v>1118</v>
      </c>
      <c r="B547" s="47" t="s">
        <v>22618</v>
      </c>
      <c r="C547" s="47" t="s">
        <v>688</v>
      </c>
      <c r="D547" s="47" t="s">
        <v>23389</v>
      </c>
      <c r="E547" s="47">
        <v>21356</v>
      </c>
      <c r="F547" s="150">
        <v>32.097450130916002</v>
      </c>
    </row>
    <row r="548" spans="1:6" x14ac:dyDescent="0.3">
      <c r="A548" s="47" t="s">
        <v>1118</v>
      </c>
      <c r="B548" s="47" t="s">
        <v>22618</v>
      </c>
      <c r="C548" s="47" t="s">
        <v>23390</v>
      </c>
      <c r="D548" s="47" t="s">
        <v>23391</v>
      </c>
      <c r="E548" s="47">
        <v>27153</v>
      </c>
      <c r="F548" s="150">
        <v>45.643400075611098</v>
      </c>
    </row>
    <row r="549" spans="1:6" x14ac:dyDescent="0.3">
      <c r="A549" s="47" t="s">
        <v>1118</v>
      </c>
      <c r="B549" s="47" t="s">
        <v>22618</v>
      </c>
      <c r="C549" s="47" t="s">
        <v>1132</v>
      </c>
      <c r="D549" s="47" t="s">
        <v>23392</v>
      </c>
      <c r="E549" s="47">
        <v>68756</v>
      </c>
      <c r="F549" s="150">
        <v>43.055593213856802</v>
      </c>
    </row>
    <row r="550" spans="1:6" x14ac:dyDescent="0.3">
      <c r="A550" s="47" t="s">
        <v>1118</v>
      </c>
      <c r="B550" s="47" t="s">
        <v>22618</v>
      </c>
      <c r="C550" s="47" t="s">
        <v>23172</v>
      </c>
      <c r="D550" s="47" t="s">
        <v>23393</v>
      </c>
      <c r="E550" s="47">
        <v>83768</v>
      </c>
      <c r="F550" s="150">
        <v>46.492316958097597</v>
      </c>
    </row>
    <row r="551" spans="1:6" x14ac:dyDescent="0.3">
      <c r="A551" s="47" t="s">
        <v>1118</v>
      </c>
      <c r="B551" s="47" t="s">
        <v>22618</v>
      </c>
      <c r="C551" s="47" t="s">
        <v>23394</v>
      </c>
      <c r="D551" s="47" t="s">
        <v>23395</v>
      </c>
      <c r="E551" s="47">
        <v>36312</v>
      </c>
      <c r="F551" s="150">
        <v>47.210912435442701</v>
      </c>
    </row>
    <row r="552" spans="1:6" x14ac:dyDescent="0.3">
      <c r="A552" s="47" t="s">
        <v>1118</v>
      </c>
      <c r="B552" s="47" t="s">
        <v>22618</v>
      </c>
      <c r="C552" s="47" t="s">
        <v>367</v>
      </c>
      <c r="D552" s="47" t="s">
        <v>23396</v>
      </c>
      <c r="E552" s="47">
        <v>5834</v>
      </c>
      <c r="F552" s="150">
        <v>45.476456478103401</v>
      </c>
    </row>
    <row r="553" spans="1:6" x14ac:dyDescent="0.3">
      <c r="A553" s="47" t="s">
        <v>1118</v>
      </c>
      <c r="B553" s="47" t="s">
        <v>22618</v>
      </c>
      <c r="C553" s="47" t="s">
        <v>69</v>
      </c>
      <c r="D553" s="47" t="s">
        <v>23397</v>
      </c>
      <c r="E553" s="47">
        <v>21187</v>
      </c>
      <c r="F553" s="150">
        <v>45.652868750121698</v>
      </c>
    </row>
    <row r="554" spans="1:6" x14ac:dyDescent="0.3">
      <c r="A554" s="47" t="s">
        <v>1118</v>
      </c>
      <c r="B554" s="47" t="s">
        <v>22618</v>
      </c>
      <c r="C554" s="47" t="s">
        <v>512</v>
      </c>
      <c r="D554" s="47" t="s">
        <v>23398</v>
      </c>
      <c r="E554" s="47">
        <v>30099</v>
      </c>
      <c r="F554" s="150">
        <v>42.591143324151702</v>
      </c>
    </row>
    <row r="555" spans="1:6" x14ac:dyDescent="0.3">
      <c r="A555" s="47" t="s">
        <v>1118</v>
      </c>
      <c r="B555" s="47" t="s">
        <v>22618</v>
      </c>
      <c r="C555" s="47" t="s">
        <v>23399</v>
      </c>
      <c r="D555" s="47" t="s">
        <v>23400</v>
      </c>
      <c r="E555" s="47">
        <v>2799</v>
      </c>
      <c r="F555" s="150">
        <v>44.6627482147736</v>
      </c>
    </row>
    <row r="556" spans="1:6" x14ac:dyDescent="0.3">
      <c r="A556" s="47" t="s">
        <v>1118</v>
      </c>
      <c r="B556" s="47" t="s">
        <v>22618</v>
      </c>
      <c r="C556" s="47" t="s">
        <v>23401</v>
      </c>
      <c r="D556" s="47" t="s">
        <v>23402</v>
      </c>
      <c r="E556" s="47">
        <v>7421</v>
      </c>
      <c r="F556" s="150">
        <v>45.687455060023296</v>
      </c>
    </row>
    <row r="557" spans="1:6" x14ac:dyDescent="0.3">
      <c r="A557" s="47" t="s">
        <v>1118</v>
      </c>
      <c r="B557" s="47" t="s">
        <v>22618</v>
      </c>
      <c r="C557" s="47" t="s">
        <v>22895</v>
      </c>
      <c r="D557" s="47" t="s">
        <v>23403</v>
      </c>
      <c r="E557" s="47">
        <v>27144</v>
      </c>
      <c r="F557" s="150">
        <v>34.842012583964902</v>
      </c>
    </row>
    <row r="558" spans="1:6" x14ac:dyDescent="0.3">
      <c r="A558" s="47" t="s">
        <v>1118</v>
      </c>
      <c r="B558" s="47" t="s">
        <v>22618</v>
      </c>
      <c r="C558" s="47" t="s">
        <v>23404</v>
      </c>
      <c r="D558" s="47" t="s">
        <v>23405</v>
      </c>
      <c r="E558" s="47">
        <v>102599</v>
      </c>
      <c r="F558" s="150">
        <v>48.932628467056297</v>
      </c>
    </row>
    <row r="559" spans="1:6" x14ac:dyDescent="0.3">
      <c r="A559" s="47" t="s">
        <v>1118</v>
      </c>
      <c r="B559" s="47" t="s">
        <v>22618</v>
      </c>
      <c r="C559" s="47" t="s">
        <v>22707</v>
      </c>
      <c r="D559" s="47" t="s">
        <v>23406</v>
      </c>
      <c r="E559" s="47">
        <v>9255</v>
      </c>
      <c r="F559" s="150">
        <v>43.483028717622901</v>
      </c>
    </row>
    <row r="560" spans="1:6" x14ac:dyDescent="0.3">
      <c r="A560" s="47" t="s">
        <v>1118</v>
      </c>
      <c r="B560" s="47" t="s">
        <v>22618</v>
      </c>
      <c r="C560" s="47" t="s">
        <v>23407</v>
      </c>
      <c r="D560" s="47" t="s">
        <v>23408</v>
      </c>
      <c r="E560" s="47">
        <v>10593</v>
      </c>
      <c r="F560" s="150">
        <v>43.9640046753753</v>
      </c>
    </row>
    <row r="561" spans="1:6" x14ac:dyDescent="0.3">
      <c r="A561" s="47" t="s">
        <v>1118</v>
      </c>
      <c r="B561" s="47" t="s">
        <v>22618</v>
      </c>
      <c r="C561" s="47" t="s">
        <v>1135</v>
      </c>
      <c r="D561" s="47" t="s">
        <v>23409</v>
      </c>
      <c r="E561" s="47">
        <v>9563</v>
      </c>
      <c r="F561" s="150">
        <v>46.132999801956103</v>
      </c>
    </row>
    <row r="562" spans="1:6" x14ac:dyDescent="0.3">
      <c r="A562" s="47" t="s">
        <v>1118</v>
      </c>
      <c r="B562" s="47" t="s">
        <v>22618</v>
      </c>
      <c r="C562" s="47" t="s">
        <v>23410</v>
      </c>
      <c r="D562" s="47" t="s">
        <v>23411</v>
      </c>
      <c r="E562" s="47">
        <v>21679</v>
      </c>
      <c r="F562" s="150">
        <v>45.076081236252499</v>
      </c>
    </row>
    <row r="563" spans="1:6" x14ac:dyDescent="0.3">
      <c r="A563" s="47" t="s">
        <v>1137</v>
      </c>
      <c r="B563" s="47" t="s">
        <v>22771</v>
      </c>
      <c r="C563" s="47" t="s">
        <v>22619</v>
      </c>
      <c r="D563" s="47" t="s">
        <v>23412</v>
      </c>
      <c r="E563" s="47">
        <v>1360300</v>
      </c>
      <c r="F563" s="150">
        <v>33.833931199449601</v>
      </c>
    </row>
    <row r="564" spans="1:6" x14ac:dyDescent="0.3">
      <c r="A564" s="47" t="s">
        <v>1137</v>
      </c>
      <c r="B564" s="47" t="s">
        <v>22771</v>
      </c>
      <c r="C564" s="47" t="s">
        <v>276</v>
      </c>
      <c r="D564" s="47" t="s">
        <v>23413</v>
      </c>
      <c r="E564" s="47">
        <v>185078</v>
      </c>
      <c r="F564" s="150">
        <v>27.4215935713124</v>
      </c>
    </row>
    <row r="565" spans="1:6" x14ac:dyDescent="0.3">
      <c r="A565" s="47" t="s">
        <v>1137</v>
      </c>
      <c r="B565" s="47" t="s">
        <v>22771</v>
      </c>
      <c r="C565" s="47" t="s">
        <v>277</v>
      </c>
      <c r="D565" s="47" t="s">
        <v>23414</v>
      </c>
      <c r="E565" s="47">
        <v>953207</v>
      </c>
      <c r="F565" s="150">
        <v>36.484800500435199</v>
      </c>
    </row>
    <row r="566" spans="1:6" x14ac:dyDescent="0.3">
      <c r="A566" s="47" t="s">
        <v>1137</v>
      </c>
      <c r="B566" s="47" t="s">
        <v>22771</v>
      </c>
      <c r="C566" s="47" t="s">
        <v>23415</v>
      </c>
      <c r="D566" s="47" t="s">
        <v>23416</v>
      </c>
      <c r="E566" s="47">
        <v>90</v>
      </c>
      <c r="F566" s="150">
        <v>24.235112395491701</v>
      </c>
    </row>
    <row r="567" spans="1:6" x14ac:dyDescent="0.3">
      <c r="A567" s="47" t="s">
        <v>1137</v>
      </c>
      <c r="B567" s="47" t="s">
        <v>22771</v>
      </c>
      <c r="C567" s="47" t="s">
        <v>1138</v>
      </c>
      <c r="D567" s="47" t="s">
        <v>23417</v>
      </c>
      <c r="E567" s="47">
        <v>67091</v>
      </c>
      <c r="F567" s="150">
        <v>25.6318282338604</v>
      </c>
    </row>
    <row r="568" spans="1:6" x14ac:dyDescent="0.3">
      <c r="A568" s="47" t="s">
        <v>1137</v>
      </c>
      <c r="B568" s="47" t="s">
        <v>22771</v>
      </c>
      <c r="C568" s="47" t="s">
        <v>1139</v>
      </c>
      <c r="D568" s="47" t="s">
        <v>23418</v>
      </c>
      <c r="E568" s="47">
        <v>154834</v>
      </c>
      <c r="F568" s="150">
        <v>28.738839898524098</v>
      </c>
    </row>
    <row r="569" spans="1:6" x14ac:dyDescent="0.3">
      <c r="A569" s="47" t="s">
        <v>1141</v>
      </c>
      <c r="B569" s="47" t="s">
        <v>22711</v>
      </c>
      <c r="C569" s="47" t="s">
        <v>22619</v>
      </c>
      <c r="D569" s="47" t="s">
        <v>23419</v>
      </c>
      <c r="E569" s="47">
        <v>1567581</v>
      </c>
      <c r="F569" s="150">
        <v>33.024808372208298</v>
      </c>
    </row>
    <row r="570" spans="1:6" x14ac:dyDescent="0.3">
      <c r="A570" s="47" t="s">
        <v>1141</v>
      </c>
      <c r="B570" s="47" t="s">
        <v>22711</v>
      </c>
      <c r="C570" s="47" t="s">
        <v>280</v>
      </c>
      <c r="D570" s="47" t="s">
        <v>23420</v>
      </c>
      <c r="E570" s="47">
        <v>392365</v>
      </c>
      <c r="F570" s="150">
        <v>45.859910116013097</v>
      </c>
    </row>
    <row r="571" spans="1:6" x14ac:dyDescent="0.3">
      <c r="A571" s="47" t="s">
        <v>1141</v>
      </c>
      <c r="B571" s="47" t="s">
        <v>22711</v>
      </c>
      <c r="C571" s="47" t="s">
        <v>153</v>
      </c>
      <c r="D571" s="47" t="s">
        <v>23421</v>
      </c>
      <c r="E571" s="47">
        <v>3976</v>
      </c>
      <c r="F571" s="150">
        <v>17.006833972803399</v>
      </c>
    </row>
    <row r="572" spans="1:6" x14ac:dyDescent="0.3">
      <c r="A572" s="47" t="s">
        <v>1141</v>
      </c>
      <c r="B572" s="47" t="s">
        <v>22711</v>
      </c>
      <c r="C572" s="47" t="s">
        <v>1142</v>
      </c>
      <c r="D572" s="47" t="s">
        <v>23422</v>
      </c>
      <c r="E572" s="47">
        <v>82839</v>
      </c>
      <c r="F572" s="150">
        <v>27.7586283410932</v>
      </c>
    </row>
    <row r="573" spans="1:6" x14ac:dyDescent="0.3">
      <c r="A573" s="47" t="s">
        <v>1141</v>
      </c>
      <c r="B573" s="47" t="s">
        <v>22711</v>
      </c>
      <c r="C573" s="47" t="s">
        <v>23423</v>
      </c>
      <c r="D573" s="47" t="s">
        <v>23424</v>
      </c>
      <c r="E573" s="47">
        <v>5986</v>
      </c>
      <c r="F573" s="150">
        <v>15.902016781461899</v>
      </c>
    </row>
    <row r="574" spans="1:6" x14ac:dyDescent="0.3">
      <c r="A574" s="47" t="s">
        <v>1141</v>
      </c>
      <c r="B574" s="47" t="s">
        <v>22711</v>
      </c>
      <c r="C574" s="47" t="s">
        <v>23425</v>
      </c>
      <c r="D574" s="47" t="s">
        <v>23426</v>
      </c>
      <c r="E574" s="47">
        <v>9285</v>
      </c>
      <c r="F574" s="150">
        <v>20.563599216508099</v>
      </c>
    </row>
    <row r="575" spans="1:6" x14ac:dyDescent="0.3">
      <c r="A575" s="47" t="s">
        <v>1141</v>
      </c>
      <c r="B575" s="47" t="s">
        <v>22711</v>
      </c>
      <c r="C575" s="47" t="s">
        <v>23427</v>
      </c>
      <c r="D575" s="47" t="s">
        <v>23428</v>
      </c>
      <c r="E575" s="47">
        <v>45607</v>
      </c>
      <c r="F575" s="150">
        <v>20.686695740808801</v>
      </c>
    </row>
    <row r="576" spans="1:6" x14ac:dyDescent="0.3">
      <c r="A576" s="47" t="s">
        <v>1141</v>
      </c>
      <c r="B576" s="47" t="s">
        <v>22711</v>
      </c>
      <c r="C576" s="47" t="s">
        <v>23429</v>
      </c>
      <c r="D576" s="47" t="s">
        <v>23430</v>
      </c>
      <c r="E576" s="47">
        <v>21376</v>
      </c>
      <c r="F576" s="150">
        <v>14.889595117475199</v>
      </c>
    </row>
    <row r="577" spans="1:6" x14ac:dyDescent="0.3">
      <c r="A577" s="47" t="s">
        <v>1141</v>
      </c>
      <c r="B577" s="47" t="s">
        <v>22711</v>
      </c>
      <c r="C577" s="47" t="s">
        <v>23431</v>
      </c>
      <c r="D577" s="47" t="s">
        <v>23432</v>
      </c>
      <c r="E577" s="47">
        <v>7028</v>
      </c>
      <c r="F577" s="150">
        <v>17.9313809742623</v>
      </c>
    </row>
    <row r="578" spans="1:6" x14ac:dyDescent="0.3">
      <c r="A578" s="47" t="s">
        <v>1141</v>
      </c>
      <c r="B578" s="47" t="s">
        <v>22711</v>
      </c>
      <c r="C578" s="47" t="s">
        <v>23433</v>
      </c>
      <c r="D578" s="47" t="s">
        <v>23434</v>
      </c>
      <c r="E578" s="47">
        <v>40877</v>
      </c>
      <c r="F578" s="150">
        <v>23.992119077805601</v>
      </c>
    </row>
    <row r="579" spans="1:6" x14ac:dyDescent="0.3">
      <c r="A579" s="47" t="s">
        <v>1141</v>
      </c>
      <c r="B579" s="47" t="s">
        <v>22711</v>
      </c>
      <c r="C579" s="47" t="s">
        <v>23435</v>
      </c>
      <c r="D579" s="47" t="s">
        <v>23436</v>
      </c>
      <c r="E579" s="47">
        <v>104234</v>
      </c>
      <c r="F579" s="150">
        <v>29.867019793884399</v>
      </c>
    </row>
    <row r="580" spans="1:6" x14ac:dyDescent="0.3">
      <c r="A580" s="47" t="s">
        <v>1141</v>
      </c>
      <c r="B580" s="47" t="s">
        <v>22711</v>
      </c>
      <c r="C580" s="47" t="s">
        <v>23437</v>
      </c>
      <c r="D580" s="47" t="s">
        <v>23438</v>
      </c>
      <c r="E580" s="47">
        <v>10972</v>
      </c>
      <c r="F580" s="150">
        <v>18.8886595444798</v>
      </c>
    </row>
    <row r="581" spans="1:6" x14ac:dyDescent="0.3">
      <c r="A581" s="47" t="s">
        <v>1141</v>
      </c>
      <c r="B581" s="47" t="s">
        <v>22711</v>
      </c>
      <c r="C581" s="47" t="s">
        <v>75</v>
      </c>
      <c r="D581" s="47" t="s">
        <v>23439</v>
      </c>
      <c r="E581" s="47">
        <v>2891</v>
      </c>
      <c r="F581" s="150">
        <v>12.726521140230499</v>
      </c>
    </row>
    <row r="582" spans="1:6" x14ac:dyDescent="0.3">
      <c r="A582" s="47" t="s">
        <v>1141</v>
      </c>
      <c r="B582" s="47" t="s">
        <v>22711</v>
      </c>
      <c r="C582" s="47" t="s">
        <v>23440</v>
      </c>
      <c r="D582" s="47" t="s">
        <v>23441</v>
      </c>
      <c r="E582" s="47">
        <v>1117</v>
      </c>
      <c r="F582" s="150">
        <v>13.1885269402008</v>
      </c>
    </row>
    <row r="583" spans="1:6" x14ac:dyDescent="0.3">
      <c r="A583" s="47" t="s">
        <v>1141</v>
      </c>
      <c r="B583" s="47" t="s">
        <v>22711</v>
      </c>
      <c r="C583" s="47" t="s">
        <v>23442</v>
      </c>
      <c r="D583" s="47" t="s">
        <v>23443</v>
      </c>
      <c r="E583" s="47">
        <v>188922</v>
      </c>
      <c r="F583" s="150">
        <v>46.767608553315597</v>
      </c>
    </row>
    <row r="584" spans="1:6" x14ac:dyDescent="0.3">
      <c r="A584" s="47" t="s">
        <v>1141</v>
      </c>
      <c r="B584" s="47" t="s">
        <v>22711</v>
      </c>
      <c r="C584" s="47" t="s">
        <v>23444</v>
      </c>
      <c r="D584" s="47" t="s">
        <v>23445</v>
      </c>
      <c r="E584" s="47">
        <v>6963</v>
      </c>
      <c r="F584" s="150">
        <v>34.309250658816502</v>
      </c>
    </row>
    <row r="585" spans="1:6" x14ac:dyDescent="0.3">
      <c r="A585" s="47" t="s">
        <v>1141</v>
      </c>
      <c r="B585" s="47" t="s">
        <v>22711</v>
      </c>
      <c r="C585" s="47" t="s">
        <v>23446</v>
      </c>
      <c r="D585" s="47" t="s">
        <v>23447</v>
      </c>
      <c r="E585" s="47">
        <v>22952</v>
      </c>
      <c r="F585" s="150">
        <v>19.193125284444399</v>
      </c>
    </row>
    <row r="586" spans="1:6" x14ac:dyDescent="0.3">
      <c r="A586" s="47" t="s">
        <v>1141</v>
      </c>
      <c r="B586" s="47" t="s">
        <v>22711</v>
      </c>
      <c r="C586" s="47" t="s">
        <v>321</v>
      </c>
      <c r="D586" s="47" t="s">
        <v>23448</v>
      </c>
      <c r="E586" s="47">
        <v>982</v>
      </c>
      <c r="F586" s="150">
        <v>15.7083960343071</v>
      </c>
    </row>
    <row r="587" spans="1:6" x14ac:dyDescent="0.3">
      <c r="A587" s="47" t="s">
        <v>1141</v>
      </c>
      <c r="B587" s="47" t="s">
        <v>22711</v>
      </c>
      <c r="C587" s="47" t="s">
        <v>23449</v>
      </c>
      <c r="D587" s="47" t="s">
        <v>23450</v>
      </c>
      <c r="E587" s="47">
        <v>8761</v>
      </c>
      <c r="F587" s="150">
        <v>24.037304418804201</v>
      </c>
    </row>
    <row r="588" spans="1:6" x14ac:dyDescent="0.3">
      <c r="A588" s="47" t="s">
        <v>1141</v>
      </c>
      <c r="B588" s="47" t="s">
        <v>22711</v>
      </c>
      <c r="C588" s="47" t="s">
        <v>838</v>
      </c>
      <c r="D588" s="47" t="s">
        <v>23451</v>
      </c>
      <c r="E588" s="47">
        <v>4368</v>
      </c>
      <c r="F588" s="150">
        <v>12.4671499921948</v>
      </c>
    </row>
    <row r="589" spans="1:6" x14ac:dyDescent="0.3">
      <c r="A589" s="47" t="s">
        <v>1141</v>
      </c>
      <c r="B589" s="47" t="s">
        <v>22711</v>
      </c>
      <c r="C589" s="47" t="s">
        <v>17</v>
      </c>
      <c r="D589" s="47" t="s">
        <v>23452</v>
      </c>
      <c r="E589" s="47">
        <v>27038</v>
      </c>
      <c r="F589" s="150">
        <v>22.462050488023898</v>
      </c>
    </row>
    <row r="590" spans="1:6" x14ac:dyDescent="0.3">
      <c r="A590" s="47" t="s">
        <v>1141</v>
      </c>
      <c r="B590" s="47" t="s">
        <v>22711</v>
      </c>
      <c r="C590" s="47" t="s">
        <v>666</v>
      </c>
      <c r="D590" s="47" t="s">
        <v>23453</v>
      </c>
      <c r="E590" s="47">
        <v>12786</v>
      </c>
      <c r="F590" s="150">
        <v>16.757158878094302</v>
      </c>
    </row>
    <row r="591" spans="1:6" x14ac:dyDescent="0.3">
      <c r="A591" s="47" t="s">
        <v>1141</v>
      </c>
      <c r="B591" s="47" t="s">
        <v>22711</v>
      </c>
      <c r="C591" s="47" t="s">
        <v>1006</v>
      </c>
      <c r="D591" s="47" t="s">
        <v>23454</v>
      </c>
      <c r="E591" s="47">
        <v>13242</v>
      </c>
      <c r="F591" s="150">
        <v>17.686893556483501</v>
      </c>
    </row>
    <row r="592" spans="1:6" x14ac:dyDescent="0.3">
      <c r="A592" s="47" t="s">
        <v>1141</v>
      </c>
      <c r="B592" s="47" t="s">
        <v>22711</v>
      </c>
      <c r="C592" s="47" t="s">
        <v>23455</v>
      </c>
      <c r="D592" s="47" t="s">
        <v>23456</v>
      </c>
      <c r="E592" s="47">
        <v>16719</v>
      </c>
      <c r="F592" s="150">
        <v>26.332686757495601</v>
      </c>
    </row>
    <row r="593" spans="1:6" x14ac:dyDescent="0.3">
      <c r="A593" s="47" t="s">
        <v>1141</v>
      </c>
      <c r="B593" s="47" t="s">
        <v>22711</v>
      </c>
      <c r="C593" s="47" t="s">
        <v>23457</v>
      </c>
      <c r="D593" s="47" t="s">
        <v>23458</v>
      </c>
      <c r="E593" s="47">
        <v>15464</v>
      </c>
      <c r="F593" s="150">
        <v>20.0959792282449</v>
      </c>
    </row>
    <row r="594" spans="1:6" x14ac:dyDescent="0.3">
      <c r="A594" s="47" t="s">
        <v>1141</v>
      </c>
      <c r="B594" s="47" t="s">
        <v>22711</v>
      </c>
      <c r="C594" s="47" t="s">
        <v>279</v>
      </c>
      <c r="D594" s="47" t="s">
        <v>23459</v>
      </c>
      <c r="E594" s="47">
        <v>16267</v>
      </c>
      <c r="F594" s="150">
        <v>19.948326730491601</v>
      </c>
    </row>
    <row r="595" spans="1:6" x14ac:dyDescent="0.3">
      <c r="A595" s="47" t="s">
        <v>1141</v>
      </c>
      <c r="B595" s="47" t="s">
        <v>22711</v>
      </c>
      <c r="C595" s="47" t="s">
        <v>23</v>
      </c>
      <c r="D595" s="47" t="s">
        <v>23460</v>
      </c>
      <c r="E595" s="47">
        <v>26140</v>
      </c>
      <c r="F595" s="150">
        <v>21.082086984642501</v>
      </c>
    </row>
    <row r="596" spans="1:6" x14ac:dyDescent="0.3">
      <c r="A596" s="47" t="s">
        <v>1141</v>
      </c>
      <c r="B596" s="47" t="s">
        <v>22711</v>
      </c>
      <c r="C596" s="47" t="s">
        <v>23461</v>
      </c>
      <c r="D596" s="47" t="s">
        <v>23462</v>
      </c>
      <c r="E596" s="47">
        <v>22374</v>
      </c>
      <c r="F596" s="150">
        <v>23.986932409383002</v>
      </c>
    </row>
    <row r="597" spans="1:6" x14ac:dyDescent="0.3">
      <c r="A597" s="47" t="s">
        <v>1141</v>
      </c>
      <c r="B597" s="47" t="s">
        <v>22711</v>
      </c>
      <c r="C597" s="47" t="s">
        <v>23463</v>
      </c>
      <c r="D597" s="47" t="s">
        <v>23464</v>
      </c>
      <c r="E597" s="47">
        <v>138494</v>
      </c>
      <c r="F597" s="150">
        <v>32.8776132449184</v>
      </c>
    </row>
    <row r="598" spans="1:6" x14ac:dyDescent="0.3">
      <c r="A598" s="47" t="s">
        <v>1141</v>
      </c>
      <c r="B598" s="47" t="s">
        <v>22711</v>
      </c>
      <c r="C598" s="47" t="s">
        <v>23465</v>
      </c>
      <c r="D598" s="47" t="s">
        <v>23466</v>
      </c>
      <c r="E598" s="47">
        <v>37244</v>
      </c>
      <c r="F598" s="150">
        <v>20.824419757037401</v>
      </c>
    </row>
    <row r="599" spans="1:6" x14ac:dyDescent="0.3">
      <c r="A599" s="47" t="s">
        <v>1141</v>
      </c>
      <c r="B599" s="47" t="s">
        <v>22711</v>
      </c>
      <c r="C599" s="47" t="s">
        <v>1143</v>
      </c>
      <c r="D599" s="47" t="s">
        <v>23467</v>
      </c>
      <c r="E599" s="47">
        <v>7936</v>
      </c>
      <c r="F599" s="150">
        <v>16.508714584573902</v>
      </c>
    </row>
    <row r="600" spans="1:6" x14ac:dyDescent="0.3">
      <c r="A600" s="47" t="s">
        <v>1141</v>
      </c>
      <c r="B600" s="47" t="s">
        <v>22711</v>
      </c>
      <c r="C600" s="47" t="s">
        <v>23468</v>
      </c>
      <c r="D600" s="47" t="s">
        <v>23469</v>
      </c>
      <c r="E600" s="47">
        <v>3821</v>
      </c>
      <c r="F600" s="150">
        <v>20.353291576260499</v>
      </c>
    </row>
    <row r="601" spans="1:6" x14ac:dyDescent="0.3">
      <c r="A601" s="47" t="s">
        <v>1141</v>
      </c>
      <c r="B601" s="47" t="s">
        <v>22711</v>
      </c>
      <c r="C601" s="47" t="s">
        <v>556</v>
      </c>
      <c r="D601" s="47" t="s">
        <v>23470</v>
      </c>
      <c r="E601" s="47">
        <v>5208</v>
      </c>
      <c r="F601" s="150">
        <v>17.9757948225609</v>
      </c>
    </row>
    <row r="602" spans="1:6" x14ac:dyDescent="0.3">
      <c r="A602" s="47" t="s">
        <v>1141</v>
      </c>
      <c r="B602" s="47" t="s">
        <v>22711</v>
      </c>
      <c r="C602" s="47" t="s">
        <v>25</v>
      </c>
      <c r="D602" s="47" t="s">
        <v>23471</v>
      </c>
      <c r="E602" s="47">
        <v>37536</v>
      </c>
      <c r="F602" s="150">
        <v>29.453974274574598</v>
      </c>
    </row>
    <row r="603" spans="1:6" x14ac:dyDescent="0.3">
      <c r="A603" s="47" t="s">
        <v>1141</v>
      </c>
      <c r="B603" s="47" t="s">
        <v>22711</v>
      </c>
      <c r="C603" s="47" t="s">
        <v>23472</v>
      </c>
      <c r="D603" s="47" t="s">
        <v>23473</v>
      </c>
      <c r="E603" s="47">
        <v>20069</v>
      </c>
      <c r="F603" s="150">
        <v>21.770964516304399</v>
      </c>
    </row>
    <row r="604" spans="1:6" x14ac:dyDescent="0.3">
      <c r="A604" s="47" t="s">
        <v>1141</v>
      </c>
      <c r="B604" s="47" t="s">
        <v>22711</v>
      </c>
      <c r="C604" s="47" t="s">
        <v>23474</v>
      </c>
      <c r="D604" s="47" t="s">
        <v>23475</v>
      </c>
      <c r="E604" s="47">
        <v>39265</v>
      </c>
      <c r="F604" s="150">
        <v>29.177627271291399</v>
      </c>
    </row>
    <row r="605" spans="1:6" x14ac:dyDescent="0.3">
      <c r="A605" s="47" t="s">
        <v>1141</v>
      </c>
      <c r="B605" s="47" t="s">
        <v>22711</v>
      </c>
      <c r="C605" s="47" t="s">
        <v>23476</v>
      </c>
      <c r="D605" s="47" t="s">
        <v>23477</v>
      </c>
      <c r="E605" s="47">
        <v>4286</v>
      </c>
      <c r="F605" s="150">
        <v>16.032237457268799</v>
      </c>
    </row>
    <row r="606" spans="1:6" x14ac:dyDescent="0.3">
      <c r="A606" s="47" t="s">
        <v>1141</v>
      </c>
      <c r="B606" s="47" t="s">
        <v>22711</v>
      </c>
      <c r="C606" s="47" t="s">
        <v>23478</v>
      </c>
      <c r="D606" s="47" t="s">
        <v>23479</v>
      </c>
      <c r="E606" s="47">
        <v>11526</v>
      </c>
      <c r="F606" s="150">
        <v>21.572337565960002</v>
      </c>
    </row>
    <row r="607" spans="1:6" x14ac:dyDescent="0.3">
      <c r="A607" s="47" t="s">
        <v>1141</v>
      </c>
      <c r="B607" s="47" t="s">
        <v>22711</v>
      </c>
      <c r="C607" s="47" t="s">
        <v>23480</v>
      </c>
      <c r="D607" s="47" t="s">
        <v>23481</v>
      </c>
      <c r="E607" s="47">
        <v>22623</v>
      </c>
      <c r="F607" s="150">
        <v>28.500381804196099</v>
      </c>
    </row>
    <row r="608" spans="1:6" x14ac:dyDescent="0.3">
      <c r="A608" s="47" t="s">
        <v>1141</v>
      </c>
      <c r="B608" s="47" t="s">
        <v>22711</v>
      </c>
      <c r="C608" s="47" t="s">
        <v>23482</v>
      </c>
      <c r="D608" s="47" t="s">
        <v>23483</v>
      </c>
      <c r="E608" s="47">
        <v>7817</v>
      </c>
      <c r="F608" s="150">
        <v>16.8966660099879</v>
      </c>
    </row>
    <row r="609" spans="1:6" x14ac:dyDescent="0.3">
      <c r="A609" s="47" t="s">
        <v>1141</v>
      </c>
      <c r="B609" s="47" t="s">
        <v>22711</v>
      </c>
      <c r="C609" s="47" t="s">
        <v>1144</v>
      </c>
      <c r="D609" s="47" t="s">
        <v>23484</v>
      </c>
      <c r="E609" s="47">
        <v>12765</v>
      </c>
      <c r="F609" s="150">
        <v>18.619433184917501</v>
      </c>
    </row>
    <row r="610" spans="1:6" x14ac:dyDescent="0.3">
      <c r="A610" s="47" t="s">
        <v>1141</v>
      </c>
      <c r="B610" s="47" t="s">
        <v>22711</v>
      </c>
      <c r="C610" s="47" t="s">
        <v>1013</v>
      </c>
      <c r="D610" s="47" t="s">
        <v>23485</v>
      </c>
      <c r="E610" s="47">
        <v>10170</v>
      </c>
      <c r="F610" s="150">
        <v>14.039073204905501</v>
      </c>
    </row>
    <row r="611" spans="1:6" x14ac:dyDescent="0.3">
      <c r="A611" s="47" t="s">
        <v>1141</v>
      </c>
      <c r="B611" s="47" t="s">
        <v>22711</v>
      </c>
      <c r="C611" s="47" t="s">
        <v>23486</v>
      </c>
      <c r="D611" s="47" t="s">
        <v>23487</v>
      </c>
      <c r="E611" s="47">
        <v>77230</v>
      </c>
      <c r="F611" s="150">
        <v>28.5509660860982</v>
      </c>
    </row>
    <row r="612" spans="1:6" x14ac:dyDescent="0.3">
      <c r="A612" s="47" t="s">
        <v>1141</v>
      </c>
      <c r="B612" s="47" t="s">
        <v>22711</v>
      </c>
      <c r="C612" s="47" t="s">
        <v>23488</v>
      </c>
      <c r="D612" s="47" t="s">
        <v>23489</v>
      </c>
      <c r="E612" s="47">
        <v>9862</v>
      </c>
      <c r="F612" s="150">
        <v>16.0957631546977</v>
      </c>
    </row>
    <row r="613" spans="1:6" x14ac:dyDescent="0.3">
      <c r="A613" s="47" t="s">
        <v>1141</v>
      </c>
      <c r="B613" s="47" t="s">
        <v>22711</v>
      </c>
      <c r="C613" s="47" t="s">
        <v>69</v>
      </c>
      <c r="D613" s="47" t="s">
        <v>23490</v>
      </c>
      <c r="E613" s="47">
        <v>10198</v>
      </c>
      <c r="F613" s="150">
        <v>20.522966354035201</v>
      </c>
    </row>
    <row r="614" spans="1:6" x14ac:dyDescent="0.3">
      <c r="A614" s="47" t="s">
        <v>22595</v>
      </c>
      <c r="B614" s="47" t="s">
        <v>23491</v>
      </c>
      <c r="C614" s="47" t="s">
        <v>22619</v>
      </c>
      <c r="D614" s="47" t="s">
        <v>23492</v>
      </c>
      <c r="E614" s="47">
        <v>12830615</v>
      </c>
      <c r="F614" s="150">
        <v>35.477059502486803</v>
      </c>
    </row>
    <row r="615" spans="1:6" x14ac:dyDescent="0.3">
      <c r="A615" s="47" t="s">
        <v>22595</v>
      </c>
      <c r="B615" s="47" t="s">
        <v>23491</v>
      </c>
      <c r="C615" s="47" t="s">
        <v>153</v>
      </c>
      <c r="D615" s="47" t="s">
        <v>23493</v>
      </c>
      <c r="E615" s="47">
        <v>67103</v>
      </c>
      <c r="F615" s="150">
        <v>32.963315241574797</v>
      </c>
    </row>
    <row r="616" spans="1:6" x14ac:dyDescent="0.3">
      <c r="A616" s="47" t="s">
        <v>22595</v>
      </c>
      <c r="B616" s="47" t="s">
        <v>23491</v>
      </c>
      <c r="C616" s="47" t="s">
        <v>23494</v>
      </c>
      <c r="D616" s="47" t="s">
        <v>23495</v>
      </c>
      <c r="E616" s="47">
        <v>8238</v>
      </c>
      <c r="F616" s="150">
        <v>33.421800085441802</v>
      </c>
    </row>
    <row r="617" spans="1:6" x14ac:dyDescent="0.3">
      <c r="A617" s="47" t="s">
        <v>22595</v>
      </c>
      <c r="B617" s="47" t="s">
        <v>23491</v>
      </c>
      <c r="C617" s="47" t="s">
        <v>23496</v>
      </c>
      <c r="D617" s="47" t="s">
        <v>23497</v>
      </c>
      <c r="E617" s="47">
        <v>17768</v>
      </c>
      <c r="F617" s="150">
        <v>33.148944260801997</v>
      </c>
    </row>
    <row r="618" spans="1:6" x14ac:dyDescent="0.3">
      <c r="A618" s="47" t="s">
        <v>22595</v>
      </c>
      <c r="B618" s="47" t="s">
        <v>23491</v>
      </c>
      <c r="C618" s="47" t="s">
        <v>317</v>
      </c>
      <c r="D618" s="47" t="s">
        <v>23498</v>
      </c>
      <c r="E618" s="47">
        <v>54165</v>
      </c>
      <c r="F618" s="150">
        <v>28.654797634010102</v>
      </c>
    </row>
    <row r="619" spans="1:6" x14ac:dyDescent="0.3">
      <c r="A619" s="47" t="s">
        <v>22595</v>
      </c>
      <c r="B619" s="47" t="s">
        <v>23491</v>
      </c>
      <c r="C619" s="47" t="s">
        <v>970</v>
      </c>
      <c r="D619" s="47" t="s">
        <v>23499</v>
      </c>
      <c r="E619" s="47">
        <v>6937</v>
      </c>
      <c r="F619" s="150">
        <v>29.6828194121567</v>
      </c>
    </row>
    <row r="620" spans="1:6" x14ac:dyDescent="0.3">
      <c r="A620" s="47" t="s">
        <v>22595</v>
      </c>
      <c r="B620" s="47" t="s">
        <v>23491</v>
      </c>
      <c r="C620" s="47" t="s">
        <v>23500</v>
      </c>
      <c r="D620" s="47" t="s">
        <v>23501</v>
      </c>
      <c r="E620" s="47">
        <v>34978</v>
      </c>
      <c r="F620" s="150">
        <v>27.2576138214562</v>
      </c>
    </row>
    <row r="621" spans="1:6" x14ac:dyDescent="0.3">
      <c r="A621" s="47" t="s">
        <v>22595</v>
      </c>
      <c r="B621" s="47" t="s">
        <v>23491</v>
      </c>
      <c r="C621" s="47" t="s">
        <v>22631</v>
      </c>
      <c r="D621" s="47" t="s">
        <v>23502</v>
      </c>
      <c r="E621" s="47">
        <v>5089</v>
      </c>
      <c r="F621" s="150">
        <v>34.076730935183299</v>
      </c>
    </row>
    <row r="622" spans="1:6" x14ac:dyDescent="0.3">
      <c r="A622" s="47" t="s">
        <v>22595</v>
      </c>
      <c r="B622" s="47" t="s">
        <v>23491</v>
      </c>
      <c r="C622" s="47" t="s">
        <v>319</v>
      </c>
      <c r="D622" s="47" t="s">
        <v>23503</v>
      </c>
      <c r="E622" s="47">
        <v>15387</v>
      </c>
      <c r="F622" s="150">
        <v>24.857060586487599</v>
      </c>
    </row>
    <row r="623" spans="1:6" x14ac:dyDescent="0.3">
      <c r="A623" s="47" t="s">
        <v>22595</v>
      </c>
      <c r="B623" s="47" t="s">
        <v>23491</v>
      </c>
      <c r="C623" s="47" t="s">
        <v>483</v>
      </c>
      <c r="D623" s="47" t="s">
        <v>23504</v>
      </c>
      <c r="E623" s="47">
        <v>13642</v>
      </c>
      <c r="F623" s="150">
        <v>31.684108803649501</v>
      </c>
    </row>
    <row r="624" spans="1:6" x14ac:dyDescent="0.3">
      <c r="A624" s="47" t="s">
        <v>22595</v>
      </c>
      <c r="B624" s="47" t="s">
        <v>23491</v>
      </c>
      <c r="C624" s="47" t="s">
        <v>284</v>
      </c>
      <c r="D624" s="47" t="s">
        <v>23505</v>
      </c>
      <c r="E624" s="47">
        <v>201081</v>
      </c>
      <c r="F624" s="150">
        <v>34.021782100140499</v>
      </c>
    </row>
    <row r="625" spans="1:6" x14ac:dyDescent="0.3">
      <c r="A625" s="47" t="s">
        <v>22595</v>
      </c>
      <c r="B625" s="47" t="s">
        <v>23491</v>
      </c>
      <c r="C625" s="47" t="s">
        <v>387</v>
      </c>
      <c r="D625" s="47" t="s">
        <v>23506</v>
      </c>
      <c r="E625" s="47">
        <v>34800</v>
      </c>
      <c r="F625" s="150">
        <v>31.283689264798699</v>
      </c>
    </row>
    <row r="626" spans="1:6" x14ac:dyDescent="0.3">
      <c r="A626" s="47" t="s">
        <v>22595</v>
      </c>
      <c r="B626" s="47" t="s">
        <v>23491</v>
      </c>
      <c r="C626" s="47" t="s">
        <v>321</v>
      </c>
      <c r="D626" s="47" t="s">
        <v>23507</v>
      </c>
      <c r="E626" s="47">
        <v>16335</v>
      </c>
      <c r="F626" s="150">
        <v>29.029863878256801</v>
      </c>
    </row>
    <row r="627" spans="1:6" x14ac:dyDescent="0.3">
      <c r="A627" s="47" t="s">
        <v>22595</v>
      </c>
      <c r="B627" s="47" t="s">
        <v>23491</v>
      </c>
      <c r="C627" s="47" t="s">
        <v>552</v>
      </c>
      <c r="D627" s="47" t="s">
        <v>23508</v>
      </c>
      <c r="E627" s="47">
        <v>13815</v>
      </c>
      <c r="F627" s="150">
        <v>30.454032401261401</v>
      </c>
    </row>
    <row r="628" spans="1:6" x14ac:dyDescent="0.3">
      <c r="A628" s="47" t="s">
        <v>22595</v>
      </c>
      <c r="B628" s="47" t="s">
        <v>23491</v>
      </c>
      <c r="C628" s="47" t="s">
        <v>355</v>
      </c>
      <c r="D628" s="47" t="s">
        <v>23509</v>
      </c>
      <c r="E628" s="47">
        <v>37762</v>
      </c>
      <c r="F628" s="150">
        <v>31.8356114978736</v>
      </c>
    </row>
    <row r="629" spans="1:6" x14ac:dyDescent="0.3">
      <c r="A629" s="47" t="s">
        <v>22595</v>
      </c>
      <c r="B629" s="47" t="s">
        <v>23491</v>
      </c>
      <c r="C629" s="47" t="s">
        <v>23510</v>
      </c>
      <c r="D629" s="47" t="s">
        <v>23511</v>
      </c>
      <c r="E629" s="47">
        <v>53873</v>
      </c>
      <c r="F629" s="150">
        <v>30.382034068894701</v>
      </c>
    </row>
    <row r="630" spans="1:6" x14ac:dyDescent="0.3">
      <c r="A630" s="47" t="s">
        <v>22595</v>
      </c>
      <c r="B630" s="47" t="s">
        <v>23491</v>
      </c>
      <c r="C630" s="47" t="s">
        <v>286</v>
      </c>
      <c r="D630" s="47" t="s">
        <v>23512</v>
      </c>
      <c r="E630" s="47">
        <v>5194665</v>
      </c>
      <c r="F630" s="150">
        <v>39.993877441737702</v>
      </c>
    </row>
    <row r="631" spans="1:6" x14ac:dyDescent="0.3">
      <c r="A631" s="47" t="s">
        <v>22595</v>
      </c>
      <c r="B631" s="47" t="s">
        <v>23491</v>
      </c>
      <c r="C631" s="47" t="s">
        <v>22815</v>
      </c>
      <c r="D631" s="47" t="s">
        <v>23513</v>
      </c>
      <c r="E631" s="47">
        <v>19817</v>
      </c>
      <c r="F631" s="150">
        <v>36.969080579166203</v>
      </c>
    </row>
    <row r="632" spans="1:6" x14ac:dyDescent="0.3">
      <c r="A632" s="47" t="s">
        <v>22595</v>
      </c>
      <c r="B632" s="47" t="s">
        <v>23491</v>
      </c>
      <c r="C632" s="47" t="s">
        <v>434</v>
      </c>
      <c r="D632" s="47" t="s">
        <v>23514</v>
      </c>
      <c r="E632" s="47">
        <v>11048</v>
      </c>
      <c r="F632" s="150">
        <v>28.208405407679098</v>
      </c>
    </row>
    <row r="633" spans="1:6" x14ac:dyDescent="0.3">
      <c r="A633" s="47" t="s">
        <v>22595</v>
      </c>
      <c r="B633" s="47" t="s">
        <v>23491</v>
      </c>
      <c r="C633" s="47" t="s">
        <v>15</v>
      </c>
      <c r="D633" s="47" t="s">
        <v>23515</v>
      </c>
      <c r="E633" s="47">
        <v>105160</v>
      </c>
      <c r="F633" s="150">
        <v>28.266770294543399</v>
      </c>
    </row>
    <row r="634" spans="1:6" x14ac:dyDescent="0.3">
      <c r="A634" s="47" t="s">
        <v>22595</v>
      </c>
      <c r="B634" s="47" t="s">
        <v>23491</v>
      </c>
      <c r="C634" s="47" t="s">
        <v>23516</v>
      </c>
      <c r="D634" s="47" t="s">
        <v>23517</v>
      </c>
      <c r="E634" s="47">
        <v>16561</v>
      </c>
      <c r="F634" s="150">
        <v>30.471104150562901</v>
      </c>
    </row>
    <row r="635" spans="1:6" x14ac:dyDescent="0.3">
      <c r="A635" s="47" t="s">
        <v>22595</v>
      </c>
      <c r="B635" s="47" t="s">
        <v>23491</v>
      </c>
      <c r="C635" s="47" t="s">
        <v>159</v>
      </c>
      <c r="D635" s="47" t="s">
        <v>23518</v>
      </c>
      <c r="E635" s="47">
        <v>19980</v>
      </c>
      <c r="F635" s="150">
        <v>28.1114769909146</v>
      </c>
    </row>
    <row r="636" spans="1:6" x14ac:dyDescent="0.3">
      <c r="A636" s="47" t="s">
        <v>22595</v>
      </c>
      <c r="B636" s="47" t="s">
        <v>23491</v>
      </c>
      <c r="C636" s="47" t="s">
        <v>288</v>
      </c>
      <c r="D636" s="47" t="s">
        <v>23519</v>
      </c>
      <c r="E636" s="47">
        <v>916924</v>
      </c>
      <c r="F636" s="150">
        <v>35.3475537304003</v>
      </c>
    </row>
    <row r="637" spans="1:6" x14ac:dyDescent="0.3">
      <c r="A637" s="47" t="s">
        <v>22595</v>
      </c>
      <c r="B637" s="47" t="s">
        <v>23491</v>
      </c>
      <c r="C637" s="47" t="s">
        <v>23520</v>
      </c>
      <c r="D637" s="47" t="s">
        <v>23521</v>
      </c>
      <c r="E637" s="47">
        <v>18576</v>
      </c>
      <c r="F637" s="150">
        <v>27.788884177043201</v>
      </c>
    </row>
    <row r="638" spans="1:6" x14ac:dyDescent="0.3">
      <c r="A638" s="47" t="s">
        <v>22595</v>
      </c>
      <c r="B638" s="47" t="s">
        <v>23491</v>
      </c>
      <c r="C638" s="47" t="s">
        <v>23522</v>
      </c>
      <c r="D638" s="47" t="s">
        <v>23523</v>
      </c>
      <c r="E638" s="47">
        <v>6721</v>
      </c>
      <c r="F638" s="150">
        <v>31.5448966115095</v>
      </c>
    </row>
    <row r="639" spans="1:6" x14ac:dyDescent="0.3">
      <c r="A639" s="47" t="s">
        <v>22595</v>
      </c>
      <c r="B639" s="47" t="s">
        <v>23491</v>
      </c>
      <c r="C639" s="47" t="s">
        <v>289</v>
      </c>
      <c r="D639" s="47" t="s">
        <v>23524</v>
      </c>
      <c r="E639" s="47">
        <v>34242</v>
      </c>
      <c r="F639" s="150">
        <v>30.654687727717</v>
      </c>
    </row>
    <row r="640" spans="1:6" x14ac:dyDescent="0.3">
      <c r="A640" s="47" t="s">
        <v>22595</v>
      </c>
      <c r="B640" s="47" t="s">
        <v>23491</v>
      </c>
      <c r="C640" s="47" t="s">
        <v>393</v>
      </c>
      <c r="D640" s="47" t="s">
        <v>23525</v>
      </c>
      <c r="E640" s="47">
        <v>22140</v>
      </c>
      <c r="F640" s="150">
        <v>31.934045107118902</v>
      </c>
    </row>
    <row r="641" spans="1:6" x14ac:dyDescent="0.3">
      <c r="A641" s="47" t="s">
        <v>22595</v>
      </c>
      <c r="B641" s="47" t="s">
        <v>23491</v>
      </c>
      <c r="C641" s="47" t="s">
        <v>23526</v>
      </c>
      <c r="D641" s="47" t="s">
        <v>23527</v>
      </c>
      <c r="E641" s="47">
        <v>14081</v>
      </c>
      <c r="F641" s="150">
        <v>27.357362358635498</v>
      </c>
    </row>
    <row r="642" spans="1:6" x14ac:dyDescent="0.3">
      <c r="A642" s="47" t="s">
        <v>22595</v>
      </c>
      <c r="B642" s="47" t="s">
        <v>23491</v>
      </c>
      <c r="C642" s="47" t="s">
        <v>666</v>
      </c>
      <c r="D642" s="47" t="s">
        <v>23528</v>
      </c>
      <c r="E642" s="47">
        <v>39561</v>
      </c>
      <c r="F642" s="150">
        <v>33.726948223564101</v>
      </c>
    </row>
    <row r="643" spans="1:6" x14ac:dyDescent="0.3">
      <c r="A643" s="47" t="s">
        <v>22595</v>
      </c>
      <c r="B643" s="47" t="s">
        <v>23491</v>
      </c>
      <c r="C643" s="47" t="s">
        <v>262</v>
      </c>
      <c r="D643" s="47" t="s">
        <v>23529</v>
      </c>
      <c r="E643" s="47">
        <v>37069</v>
      </c>
      <c r="F643" s="150">
        <v>29.374754057668099</v>
      </c>
    </row>
    <row r="644" spans="1:6" x14ac:dyDescent="0.3">
      <c r="A644" s="47" t="s">
        <v>22595</v>
      </c>
      <c r="B644" s="47" t="s">
        <v>23491</v>
      </c>
      <c r="C644" s="47" t="s">
        <v>23530</v>
      </c>
      <c r="D644" s="47" t="s">
        <v>23531</v>
      </c>
      <c r="E644" s="47">
        <v>5589</v>
      </c>
      <c r="F644" s="150">
        <v>31.163803712634301</v>
      </c>
    </row>
    <row r="645" spans="1:6" x14ac:dyDescent="0.3">
      <c r="A645" s="47" t="s">
        <v>22595</v>
      </c>
      <c r="B645" s="47" t="s">
        <v>23491</v>
      </c>
      <c r="C645" s="47" t="s">
        <v>327</v>
      </c>
      <c r="D645" s="47" t="s">
        <v>23532</v>
      </c>
      <c r="E645" s="47">
        <v>13886</v>
      </c>
      <c r="F645" s="150">
        <v>32.985329604255803</v>
      </c>
    </row>
    <row r="646" spans="1:6" x14ac:dyDescent="0.3">
      <c r="A646" s="47" t="s">
        <v>22595</v>
      </c>
      <c r="B646" s="47" t="s">
        <v>23491</v>
      </c>
      <c r="C646" s="47" t="s">
        <v>23533</v>
      </c>
      <c r="D646" s="47" t="s">
        <v>23534</v>
      </c>
      <c r="E646" s="47">
        <v>50063</v>
      </c>
      <c r="F646" s="150">
        <v>28.343236352858099</v>
      </c>
    </row>
    <row r="647" spans="1:6" x14ac:dyDescent="0.3">
      <c r="A647" s="47" t="s">
        <v>22595</v>
      </c>
      <c r="B647" s="47" t="s">
        <v>23491</v>
      </c>
      <c r="C647" s="47" t="s">
        <v>291</v>
      </c>
      <c r="D647" s="47" t="s">
        <v>23535</v>
      </c>
      <c r="E647" s="47">
        <v>8457</v>
      </c>
      <c r="F647" s="150">
        <v>30.8459877104684</v>
      </c>
    </row>
    <row r="648" spans="1:6" x14ac:dyDescent="0.3">
      <c r="A648" s="47" t="s">
        <v>22595</v>
      </c>
      <c r="B648" s="47" t="s">
        <v>23491</v>
      </c>
      <c r="C648" s="47" t="s">
        <v>329</v>
      </c>
      <c r="D648" s="47" t="s">
        <v>23536</v>
      </c>
      <c r="E648" s="47">
        <v>19104</v>
      </c>
      <c r="F648" s="150">
        <v>27.918381752817499</v>
      </c>
    </row>
    <row r="649" spans="1:6" x14ac:dyDescent="0.3">
      <c r="A649" s="47" t="s">
        <v>22595</v>
      </c>
      <c r="B649" s="47" t="s">
        <v>23491</v>
      </c>
      <c r="C649" s="47" t="s">
        <v>23537</v>
      </c>
      <c r="D649" s="47" t="s">
        <v>23538</v>
      </c>
      <c r="E649" s="47">
        <v>4320</v>
      </c>
      <c r="F649" s="150">
        <v>45.126359856790501</v>
      </c>
    </row>
    <row r="650" spans="1:6" x14ac:dyDescent="0.3">
      <c r="A650" s="47" t="s">
        <v>22595</v>
      </c>
      <c r="B650" s="47" t="s">
        <v>23491</v>
      </c>
      <c r="C650" s="47" t="s">
        <v>396</v>
      </c>
      <c r="D650" s="47" t="s">
        <v>23539</v>
      </c>
      <c r="E650" s="47">
        <v>7331</v>
      </c>
      <c r="F650" s="150">
        <v>26.432885761801401</v>
      </c>
    </row>
    <row r="651" spans="1:6" x14ac:dyDescent="0.3">
      <c r="A651" s="47" t="s">
        <v>22595</v>
      </c>
      <c r="B651" s="47" t="s">
        <v>23491</v>
      </c>
      <c r="C651" s="47" t="s">
        <v>266</v>
      </c>
      <c r="D651" s="47" t="s">
        <v>23540</v>
      </c>
      <c r="E651" s="47">
        <v>50486</v>
      </c>
      <c r="F651" s="150">
        <v>28.908134265258099</v>
      </c>
    </row>
    <row r="652" spans="1:6" x14ac:dyDescent="0.3">
      <c r="A652" s="47" t="s">
        <v>22595</v>
      </c>
      <c r="B652" s="47" t="s">
        <v>23491</v>
      </c>
      <c r="C652" s="47" t="s">
        <v>23541</v>
      </c>
      <c r="D652" s="47" t="s">
        <v>23542</v>
      </c>
      <c r="E652" s="47">
        <v>29718</v>
      </c>
      <c r="F652" s="150">
        <v>25.5702026462878</v>
      </c>
    </row>
    <row r="653" spans="1:6" x14ac:dyDescent="0.3">
      <c r="A653" s="47" t="s">
        <v>22595</v>
      </c>
      <c r="B653" s="47" t="s">
        <v>23491</v>
      </c>
      <c r="C653" s="47" t="s">
        <v>163</v>
      </c>
      <c r="D653" s="47" t="s">
        <v>23543</v>
      </c>
      <c r="E653" s="47">
        <v>60218</v>
      </c>
      <c r="F653" s="150">
        <v>36.282278451128803</v>
      </c>
    </row>
    <row r="654" spans="1:6" x14ac:dyDescent="0.3">
      <c r="A654" s="47" t="s">
        <v>22595</v>
      </c>
      <c r="B654" s="47" t="s">
        <v>23491</v>
      </c>
      <c r="C654" s="47" t="s">
        <v>554</v>
      </c>
      <c r="D654" s="47" t="s">
        <v>23544</v>
      </c>
      <c r="E654" s="47">
        <v>9698</v>
      </c>
      <c r="F654" s="150">
        <v>31.109953375946102</v>
      </c>
    </row>
    <row r="655" spans="1:6" x14ac:dyDescent="0.3">
      <c r="A655" s="47" t="s">
        <v>22595</v>
      </c>
      <c r="B655" s="47" t="s">
        <v>23491</v>
      </c>
      <c r="C655" s="47" t="s">
        <v>23</v>
      </c>
      <c r="D655" s="47" t="s">
        <v>23545</v>
      </c>
      <c r="E655" s="47">
        <v>38827</v>
      </c>
      <c r="F655" s="150">
        <v>33.403248479710498</v>
      </c>
    </row>
    <row r="656" spans="1:6" x14ac:dyDescent="0.3">
      <c r="A656" s="47" t="s">
        <v>22595</v>
      </c>
      <c r="B656" s="47" t="s">
        <v>23491</v>
      </c>
      <c r="C656" s="47" t="s">
        <v>293</v>
      </c>
      <c r="D656" s="47" t="s">
        <v>23546</v>
      </c>
      <c r="E656" s="47">
        <v>22985</v>
      </c>
      <c r="F656" s="150">
        <v>35.575685605563599</v>
      </c>
    </row>
    <row r="657" spans="1:6" x14ac:dyDescent="0.3">
      <c r="A657" s="47" t="s">
        <v>22595</v>
      </c>
      <c r="B657" s="47" t="s">
        <v>23491</v>
      </c>
      <c r="C657" s="47" t="s">
        <v>295</v>
      </c>
      <c r="D657" s="47" t="s">
        <v>23547</v>
      </c>
      <c r="E657" s="47">
        <v>22678</v>
      </c>
      <c r="F657" s="150">
        <v>24.441192607152601</v>
      </c>
    </row>
    <row r="658" spans="1:6" x14ac:dyDescent="0.3">
      <c r="A658" s="47" t="s">
        <v>22595</v>
      </c>
      <c r="B658" s="47" t="s">
        <v>23491</v>
      </c>
      <c r="C658" s="47" t="s">
        <v>334</v>
      </c>
      <c r="D658" s="47" t="s">
        <v>23548</v>
      </c>
      <c r="E658" s="47">
        <v>12582</v>
      </c>
      <c r="F658" s="150">
        <v>34.088180957638201</v>
      </c>
    </row>
    <row r="659" spans="1:6" x14ac:dyDescent="0.3">
      <c r="A659" s="47" t="s">
        <v>22595</v>
      </c>
      <c r="B659" s="47" t="s">
        <v>23491</v>
      </c>
      <c r="C659" s="47" t="s">
        <v>296</v>
      </c>
      <c r="D659" s="47" t="s">
        <v>23549</v>
      </c>
      <c r="E659" s="47">
        <v>515267</v>
      </c>
      <c r="F659" s="150">
        <v>31.516833888392899</v>
      </c>
    </row>
    <row r="660" spans="1:6" x14ac:dyDescent="0.3">
      <c r="A660" s="47" t="s">
        <v>22595</v>
      </c>
      <c r="B660" s="47" t="s">
        <v>23491</v>
      </c>
      <c r="C660" s="47" t="s">
        <v>23550</v>
      </c>
      <c r="D660" s="47" t="s">
        <v>23551</v>
      </c>
      <c r="E660" s="47">
        <v>113449</v>
      </c>
      <c r="F660" s="150">
        <v>29.200925579177198</v>
      </c>
    </row>
    <row r="661" spans="1:6" x14ac:dyDescent="0.3">
      <c r="A661" s="47" t="s">
        <v>22595</v>
      </c>
      <c r="B661" s="47" t="s">
        <v>23491</v>
      </c>
      <c r="C661" s="47" t="s">
        <v>23552</v>
      </c>
      <c r="D661" s="47" t="s">
        <v>23553</v>
      </c>
      <c r="E661" s="47">
        <v>114736</v>
      </c>
      <c r="F661" s="150">
        <v>28.994522668419499</v>
      </c>
    </row>
    <row r="662" spans="1:6" x14ac:dyDescent="0.3">
      <c r="A662" s="47" t="s">
        <v>22595</v>
      </c>
      <c r="B662" s="47" t="s">
        <v>23491</v>
      </c>
      <c r="C662" s="47" t="s">
        <v>335</v>
      </c>
      <c r="D662" s="47" t="s">
        <v>23554</v>
      </c>
      <c r="E662" s="47">
        <v>52919</v>
      </c>
      <c r="F662" s="150">
        <v>30.042031806326101</v>
      </c>
    </row>
    <row r="663" spans="1:6" x14ac:dyDescent="0.3">
      <c r="A663" s="47" t="s">
        <v>22595</v>
      </c>
      <c r="B663" s="47" t="s">
        <v>23491</v>
      </c>
      <c r="C663" s="47" t="s">
        <v>95</v>
      </c>
      <c r="D663" s="47" t="s">
        <v>23555</v>
      </c>
      <c r="E663" s="47">
        <v>703462</v>
      </c>
      <c r="F663" s="150">
        <v>31.641906267126899</v>
      </c>
    </row>
    <row r="664" spans="1:6" x14ac:dyDescent="0.3">
      <c r="A664" s="47" t="s">
        <v>22595</v>
      </c>
      <c r="B664" s="47" t="s">
        <v>23491</v>
      </c>
      <c r="C664" s="47" t="s">
        <v>23556</v>
      </c>
      <c r="D664" s="47" t="s">
        <v>23557</v>
      </c>
      <c r="E664" s="47">
        <v>113924</v>
      </c>
      <c r="F664" s="150">
        <v>30.538529844128401</v>
      </c>
    </row>
    <row r="665" spans="1:6" x14ac:dyDescent="0.3">
      <c r="A665" s="47" t="s">
        <v>22595</v>
      </c>
      <c r="B665" s="47" t="s">
        <v>23491</v>
      </c>
      <c r="C665" s="47" t="s">
        <v>717</v>
      </c>
      <c r="D665" s="47" t="s">
        <v>23558</v>
      </c>
      <c r="E665" s="47">
        <v>16833</v>
      </c>
      <c r="F665" s="150">
        <v>30.817106178100001</v>
      </c>
    </row>
    <row r="666" spans="1:6" x14ac:dyDescent="0.3">
      <c r="A666" s="47" t="s">
        <v>22595</v>
      </c>
      <c r="B666" s="47" t="s">
        <v>23491</v>
      </c>
      <c r="C666" s="47" t="s">
        <v>228</v>
      </c>
      <c r="D666" s="47" t="s">
        <v>23559</v>
      </c>
      <c r="E666" s="47">
        <v>36031</v>
      </c>
      <c r="F666" s="150">
        <v>27.146064716680701</v>
      </c>
    </row>
    <row r="667" spans="1:6" x14ac:dyDescent="0.3">
      <c r="A667" s="47" t="s">
        <v>22595</v>
      </c>
      <c r="B667" s="47" t="s">
        <v>23491</v>
      </c>
      <c r="C667" s="47" t="s">
        <v>398</v>
      </c>
      <c r="D667" s="47" t="s">
        <v>23560</v>
      </c>
      <c r="E667" s="47">
        <v>38950</v>
      </c>
      <c r="F667" s="150">
        <v>27.434645600921002</v>
      </c>
    </row>
    <row r="668" spans="1:6" x14ac:dyDescent="0.3">
      <c r="A668" s="47" t="s">
        <v>22595</v>
      </c>
      <c r="B668" s="47" t="s">
        <v>23491</v>
      </c>
      <c r="C668" s="47" t="s">
        <v>22851</v>
      </c>
      <c r="D668" s="47" t="s">
        <v>23561</v>
      </c>
      <c r="E668" s="47">
        <v>30305</v>
      </c>
      <c r="F668" s="150">
        <v>29.694240869255001</v>
      </c>
    </row>
    <row r="669" spans="1:6" x14ac:dyDescent="0.3">
      <c r="A669" s="47" t="s">
        <v>22595</v>
      </c>
      <c r="B669" s="47" t="s">
        <v>23491</v>
      </c>
      <c r="C669" s="47" t="s">
        <v>23562</v>
      </c>
      <c r="D669" s="47" t="s">
        <v>23563</v>
      </c>
      <c r="E669" s="47">
        <v>32612</v>
      </c>
      <c r="F669" s="150">
        <v>30.974284017712598</v>
      </c>
    </row>
    <row r="670" spans="1:6" x14ac:dyDescent="0.3">
      <c r="A670" s="47" t="s">
        <v>22595</v>
      </c>
      <c r="B670" s="47" t="s">
        <v>23491</v>
      </c>
      <c r="C670" s="47" t="s">
        <v>297</v>
      </c>
      <c r="D670" s="47" t="s">
        <v>23564</v>
      </c>
      <c r="E670" s="47">
        <v>308760</v>
      </c>
      <c r="F670" s="150">
        <v>27.898623023369201</v>
      </c>
    </row>
    <row r="671" spans="1:6" x14ac:dyDescent="0.3">
      <c r="A671" s="47" t="s">
        <v>22595</v>
      </c>
      <c r="B671" s="47" t="s">
        <v>23491</v>
      </c>
      <c r="C671" s="47" t="s">
        <v>298</v>
      </c>
      <c r="D671" s="47" t="s">
        <v>23565</v>
      </c>
      <c r="E671" s="47">
        <v>169572</v>
      </c>
      <c r="F671" s="150">
        <v>33.652433941055101</v>
      </c>
    </row>
    <row r="672" spans="1:6" x14ac:dyDescent="0.3">
      <c r="A672" s="47" t="s">
        <v>22595</v>
      </c>
      <c r="B672" s="47" t="s">
        <v>23491</v>
      </c>
      <c r="C672" s="47" t="s">
        <v>300</v>
      </c>
      <c r="D672" s="47" t="s">
        <v>23566</v>
      </c>
      <c r="E672" s="47">
        <v>110768</v>
      </c>
      <c r="F672" s="150">
        <v>32.521126835369301</v>
      </c>
    </row>
    <row r="673" spans="1:6" x14ac:dyDescent="0.3">
      <c r="A673" s="47" t="s">
        <v>22595</v>
      </c>
      <c r="B673" s="47" t="s">
        <v>23491</v>
      </c>
      <c r="C673" s="47" t="s">
        <v>302</v>
      </c>
      <c r="D673" s="47" t="s">
        <v>23567</v>
      </c>
      <c r="E673" s="47">
        <v>47765</v>
      </c>
      <c r="F673" s="150">
        <v>33.092368664265102</v>
      </c>
    </row>
    <row r="674" spans="1:6" x14ac:dyDescent="0.3">
      <c r="A674" s="47" t="s">
        <v>22595</v>
      </c>
      <c r="B674" s="47" t="s">
        <v>23491</v>
      </c>
      <c r="C674" s="47" t="s">
        <v>25</v>
      </c>
      <c r="D674" s="47" t="s">
        <v>23568</v>
      </c>
      <c r="E674" s="47">
        <v>269282</v>
      </c>
      <c r="F674" s="150">
        <v>43.733928142757001</v>
      </c>
    </row>
    <row r="675" spans="1:6" x14ac:dyDescent="0.3">
      <c r="A675" s="47" t="s">
        <v>22595</v>
      </c>
      <c r="B675" s="47" t="s">
        <v>23491</v>
      </c>
      <c r="C675" s="47" t="s">
        <v>234</v>
      </c>
      <c r="D675" s="47" t="s">
        <v>23569</v>
      </c>
      <c r="E675" s="47">
        <v>39437</v>
      </c>
      <c r="F675" s="150">
        <v>34.335090522119003</v>
      </c>
    </row>
    <row r="676" spans="1:6" x14ac:dyDescent="0.3">
      <c r="A676" s="47" t="s">
        <v>22595</v>
      </c>
      <c r="B676" s="47" t="s">
        <v>23491</v>
      </c>
      <c r="C676" s="47" t="s">
        <v>1313</v>
      </c>
      <c r="D676" s="47" t="s">
        <v>23570</v>
      </c>
      <c r="E676" s="47">
        <v>12640</v>
      </c>
      <c r="F676" s="150">
        <v>26.585177078694599</v>
      </c>
    </row>
    <row r="677" spans="1:6" x14ac:dyDescent="0.3">
      <c r="A677" s="47" t="s">
        <v>22595</v>
      </c>
      <c r="B677" s="47" t="s">
        <v>23491</v>
      </c>
      <c r="C677" s="47" t="s">
        <v>499</v>
      </c>
      <c r="D677" s="47" t="s">
        <v>23571</v>
      </c>
      <c r="E677" s="47">
        <v>14666</v>
      </c>
      <c r="F677" s="150">
        <v>28.687665272562601</v>
      </c>
    </row>
    <row r="678" spans="1:6" x14ac:dyDescent="0.3">
      <c r="A678" s="47" t="s">
        <v>22595</v>
      </c>
      <c r="B678" s="47" t="s">
        <v>23491</v>
      </c>
      <c r="C678" s="47" t="s">
        <v>23572</v>
      </c>
      <c r="D678" s="47" t="s">
        <v>23573</v>
      </c>
      <c r="E678" s="47">
        <v>15429</v>
      </c>
      <c r="F678" s="150">
        <v>36.647798099894601</v>
      </c>
    </row>
    <row r="679" spans="1:6" x14ac:dyDescent="0.3">
      <c r="A679" s="47" t="s">
        <v>22595</v>
      </c>
      <c r="B679" s="47" t="s">
        <v>23491</v>
      </c>
      <c r="C679" s="47" t="s">
        <v>23574</v>
      </c>
      <c r="D679" s="47" t="s">
        <v>23575</v>
      </c>
      <c r="E679" s="47">
        <v>12705</v>
      </c>
      <c r="F679" s="150">
        <v>27.994619241668602</v>
      </c>
    </row>
    <row r="680" spans="1:6" x14ac:dyDescent="0.3">
      <c r="A680" s="47" t="s">
        <v>22595</v>
      </c>
      <c r="B680" s="47" t="s">
        <v>23491</v>
      </c>
      <c r="C680" s="47" t="s">
        <v>600</v>
      </c>
      <c r="D680" s="47" t="s">
        <v>23576</v>
      </c>
      <c r="E680" s="47">
        <v>16434</v>
      </c>
      <c r="F680" s="150">
        <v>25.888010910779599</v>
      </c>
    </row>
    <row r="681" spans="1:6" x14ac:dyDescent="0.3">
      <c r="A681" s="47" t="s">
        <v>22595</v>
      </c>
      <c r="B681" s="47" t="s">
        <v>23491</v>
      </c>
      <c r="C681" s="47" t="s">
        <v>557</v>
      </c>
      <c r="D681" s="47" t="s">
        <v>23577</v>
      </c>
      <c r="E681" s="47">
        <v>32957</v>
      </c>
      <c r="F681" s="150">
        <v>39.010235109501899</v>
      </c>
    </row>
    <row r="682" spans="1:6" x14ac:dyDescent="0.3">
      <c r="A682" s="47" t="s">
        <v>22595</v>
      </c>
      <c r="B682" s="47" t="s">
        <v>23491</v>
      </c>
      <c r="C682" s="47" t="s">
        <v>29</v>
      </c>
      <c r="D682" s="47" t="s">
        <v>23578</v>
      </c>
      <c r="E682" s="47">
        <v>30104</v>
      </c>
      <c r="F682" s="150">
        <v>30.574951001466601</v>
      </c>
    </row>
    <row r="683" spans="1:6" x14ac:dyDescent="0.3">
      <c r="A683" s="47" t="s">
        <v>22595</v>
      </c>
      <c r="B683" s="47" t="s">
        <v>23491</v>
      </c>
      <c r="C683" s="47" t="s">
        <v>30</v>
      </c>
      <c r="D683" s="47" t="s">
        <v>23579</v>
      </c>
      <c r="E683" s="47">
        <v>35547</v>
      </c>
      <c r="F683" s="150">
        <v>33.7599012639036</v>
      </c>
    </row>
    <row r="684" spans="1:6" x14ac:dyDescent="0.3">
      <c r="A684" s="47" t="s">
        <v>22595</v>
      </c>
      <c r="B684" s="47" t="s">
        <v>23491</v>
      </c>
      <c r="C684" s="47" t="s">
        <v>23580</v>
      </c>
      <c r="D684" s="47" t="s">
        <v>23581</v>
      </c>
      <c r="E684" s="47">
        <v>14846</v>
      </c>
      <c r="F684" s="150">
        <v>29.347124992131899</v>
      </c>
    </row>
    <row r="685" spans="1:6" x14ac:dyDescent="0.3">
      <c r="A685" s="47" t="s">
        <v>22595</v>
      </c>
      <c r="B685" s="47" t="s">
        <v>23491</v>
      </c>
      <c r="C685" s="47" t="s">
        <v>23582</v>
      </c>
      <c r="D685" s="47" t="s">
        <v>23583</v>
      </c>
      <c r="E685" s="47">
        <v>53497</v>
      </c>
      <c r="F685" s="150">
        <v>25.5351340077085</v>
      </c>
    </row>
    <row r="686" spans="1:6" x14ac:dyDescent="0.3">
      <c r="A686" s="47" t="s">
        <v>22595</v>
      </c>
      <c r="B686" s="47" t="s">
        <v>23491</v>
      </c>
      <c r="C686" s="47" t="s">
        <v>303</v>
      </c>
      <c r="D686" s="47" t="s">
        <v>23584</v>
      </c>
      <c r="E686" s="47">
        <v>186493</v>
      </c>
      <c r="F686" s="150">
        <v>32.4868246489212</v>
      </c>
    </row>
    <row r="687" spans="1:6" x14ac:dyDescent="0.3">
      <c r="A687" s="47" t="s">
        <v>22595</v>
      </c>
      <c r="B687" s="47" t="s">
        <v>23491</v>
      </c>
      <c r="C687" s="47" t="s">
        <v>340</v>
      </c>
      <c r="D687" s="47" t="s">
        <v>23585</v>
      </c>
      <c r="E687" s="47">
        <v>22350</v>
      </c>
      <c r="F687" s="150">
        <v>33.192820868223301</v>
      </c>
    </row>
    <row r="688" spans="1:6" x14ac:dyDescent="0.3">
      <c r="A688" s="47" t="s">
        <v>22595</v>
      </c>
      <c r="B688" s="47" t="s">
        <v>23491</v>
      </c>
      <c r="C688" s="47" t="s">
        <v>23586</v>
      </c>
      <c r="D688" s="47" t="s">
        <v>23587</v>
      </c>
      <c r="E688" s="47">
        <v>16729</v>
      </c>
      <c r="F688" s="150">
        <v>26.722201439535102</v>
      </c>
    </row>
    <row r="689" spans="1:6" x14ac:dyDescent="0.3">
      <c r="A689" s="47" t="s">
        <v>22595</v>
      </c>
      <c r="B689" s="47" t="s">
        <v>23491</v>
      </c>
      <c r="C689" s="47" t="s">
        <v>271</v>
      </c>
      <c r="D689" s="47" t="s">
        <v>23588</v>
      </c>
      <c r="E689" s="47">
        <v>16430</v>
      </c>
      <c r="F689" s="150">
        <v>32.086106657560101</v>
      </c>
    </row>
    <row r="690" spans="1:6" x14ac:dyDescent="0.3">
      <c r="A690" s="47" t="s">
        <v>22595</v>
      </c>
      <c r="B690" s="47" t="s">
        <v>23491</v>
      </c>
      <c r="C690" s="47" t="s">
        <v>22872</v>
      </c>
      <c r="D690" s="47" t="s">
        <v>23589</v>
      </c>
      <c r="E690" s="47">
        <v>4470</v>
      </c>
      <c r="F690" s="150">
        <v>33.085467294201898</v>
      </c>
    </row>
    <row r="691" spans="1:6" x14ac:dyDescent="0.3">
      <c r="A691" s="47" t="s">
        <v>22595</v>
      </c>
      <c r="B691" s="47" t="s">
        <v>23491</v>
      </c>
      <c r="C691" s="47" t="s">
        <v>67</v>
      </c>
      <c r="D691" s="47" t="s">
        <v>23590</v>
      </c>
      <c r="E691" s="47">
        <v>6161</v>
      </c>
      <c r="F691" s="150">
        <v>32.2733834204939</v>
      </c>
    </row>
    <row r="692" spans="1:6" x14ac:dyDescent="0.3">
      <c r="A692" s="47" t="s">
        <v>22595</v>
      </c>
      <c r="B692" s="47" t="s">
        <v>23491</v>
      </c>
      <c r="C692" s="47" t="s">
        <v>644</v>
      </c>
      <c r="D692" s="47" t="s">
        <v>23591</v>
      </c>
      <c r="E692" s="47">
        <v>6006</v>
      </c>
      <c r="F692" s="150">
        <v>26.038170941489302</v>
      </c>
    </row>
    <row r="693" spans="1:6" x14ac:dyDescent="0.3">
      <c r="A693" s="47" t="s">
        <v>22595</v>
      </c>
      <c r="B693" s="47" t="s">
        <v>23491</v>
      </c>
      <c r="C693" s="47" t="s">
        <v>305</v>
      </c>
      <c r="D693" s="47" t="s">
        <v>23592</v>
      </c>
      <c r="E693" s="47">
        <v>33476</v>
      </c>
      <c r="F693" s="150">
        <v>34.698978302509502</v>
      </c>
    </row>
    <row r="694" spans="1:6" x14ac:dyDescent="0.3">
      <c r="A694" s="47" t="s">
        <v>22595</v>
      </c>
      <c r="B694" s="47" t="s">
        <v>23491</v>
      </c>
      <c r="C694" s="47" t="s">
        <v>831</v>
      </c>
      <c r="D694" s="47" t="s">
        <v>23593</v>
      </c>
      <c r="E694" s="47">
        <v>16233</v>
      </c>
      <c r="F694" s="150">
        <v>32.899920205942003</v>
      </c>
    </row>
    <row r="695" spans="1:6" x14ac:dyDescent="0.3">
      <c r="A695" s="47" t="s">
        <v>22595</v>
      </c>
      <c r="B695" s="47" t="s">
        <v>23491</v>
      </c>
      <c r="C695" s="47" t="s">
        <v>306</v>
      </c>
      <c r="D695" s="47" t="s">
        <v>23594</v>
      </c>
      <c r="E695" s="47">
        <v>147546</v>
      </c>
      <c r="F695" s="150">
        <v>30.735669942842499</v>
      </c>
    </row>
    <row r="696" spans="1:6" x14ac:dyDescent="0.3">
      <c r="A696" s="47" t="s">
        <v>22595</v>
      </c>
      <c r="B696" s="47" t="s">
        <v>23491</v>
      </c>
      <c r="C696" s="47" t="s">
        <v>507</v>
      </c>
      <c r="D696" s="47" t="s">
        <v>23595</v>
      </c>
      <c r="E696" s="47">
        <v>270056</v>
      </c>
      <c r="F696" s="150">
        <v>41.915739500483198</v>
      </c>
    </row>
    <row r="697" spans="1:6" x14ac:dyDescent="0.3">
      <c r="A697" s="47" t="s">
        <v>22595</v>
      </c>
      <c r="B697" s="47" t="s">
        <v>23491</v>
      </c>
      <c r="C697" s="47" t="s">
        <v>22880</v>
      </c>
      <c r="D697" s="47" t="s">
        <v>23596</v>
      </c>
      <c r="E697" s="47">
        <v>24913</v>
      </c>
      <c r="F697" s="150">
        <v>34.914344262739696</v>
      </c>
    </row>
    <row r="698" spans="1:6" x14ac:dyDescent="0.3">
      <c r="A698" s="47" t="s">
        <v>22595</v>
      </c>
      <c r="B698" s="47" t="s">
        <v>23491</v>
      </c>
      <c r="C698" s="47" t="s">
        <v>309</v>
      </c>
      <c r="D698" s="47" t="s">
        <v>23597</v>
      </c>
      <c r="E698" s="47">
        <v>197465</v>
      </c>
      <c r="F698" s="150">
        <v>33.385043017953699</v>
      </c>
    </row>
    <row r="699" spans="1:6" x14ac:dyDescent="0.3">
      <c r="A699" s="47" t="s">
        <v>22595</v>
      </c>
      <c r="B699" s="47" t="s">
        <v>23491</v>
      </c>
      <c r="C699" s="47" t="s">
        <v>23598</v>
      </c>
      <c r="D699" s="47" t="s">
        <v>23599</v>
      </c>
      <c r="E699" s="47">
        <v>7544</v>
      </c>
      <c r="F699" s="150">
        <v>29.153469164641798</v>
      </c>
    </row>
    <row r="700" spans="1:6" x14ac:dyDescent="0.3">
      <c r="A700" s="47" t="s">
        <v>22595</v>
      </c>
      <c r="B700" s="47" t="s">
        <v>23491</v>
      </c>
      <c r="C700" s="47" t="s">
        <v>363</v>
      </c>
      <c r="D700" s="47" t="s">
        <v>23600</v>
      </c>
      <c r="E700" s="47">
        <v>5355</v>
      </c>
      <c r="F700" s="150">
        <v>29.6719362816882</v>
      </c>
    </row>
    <row r="701" spans="1:6" x14ac:dyDescent="0.3">
      <c r="A701" s="47" t="s">
        <v>22595</v>
      </c>
      <c r="B701" s="47" t="s">
        <v>23491</v>
      </c>
      <c r="C701" s="47" t="s">
        <v>34</v>
      </c>
      <c r="D701" s="47" t="s">
        <v>23601</v>
      </c>
      <c r="E701" s="47">
        <v>22363</v>
      </c>
      <c r="F701" s="150">
        <v>28.376117605374102</v>
      </c>
    </row>
    <row r="702" spans="1:6" x14ac:dyDescent="0.3">
      <c r="A702" s="47" t="s">
        <v>22595</v>
      </c>
      <c r="B702" s="47" t="s">
        <v>23491</v>
      </c>
      <c r="C702" s="47" t="s">
        <v>729</v>
      </c>
      <c r="D702" s="47" t="s">
        <v>23602</v>
      </c>
      <c r="E702" s="47">
        <v>5994</v>
      </c>
      <c r="F702" s="150">
        <v>25.199496164521701</v>
      </c>
    </row>
    <row r="703" spans="1:6" x14ac:dyDescent="0.3">
      <c r="A703" s="47" t="s">
        <v>22595</v>
      </c>
      <c r="B703" s="47" t="s">
        <v>23491</v>
      </c>
      <c r="C703" s="47" t="s">
        <v>23603</v>
      </c>
      <c r="D703" s="47" t="s">
        <v>23604</v>
      </c>
      <c r="E703" s="47">
        <v>47711</v>
      </c>
      <c r="F703" s="150">
        <v>27.222133319738202</v>
      </c>
    </row>
    <row r="704" spans="1:6" x14ac:dyDescent="0.3">
      <c r="A704" s="47" t="s">
        <v>22595</v>
      </c>
      <c r="B704" s="47" t="s">
        <v>23491</v>
      </c>
      <c r="C704" s="47" t="s">
        <v>23605</v>
      </c>
      <c r="D704" s="47" t="s">
        <v>23606</v>
      </c>
      <c r="E704" s="47">
        <v>135394</v>
      </c>
      <c r="F704" s="150">
        <v>30.5788960424869</v>
      </c>
    </row>
    <row r="705" spans="1:6" x14ac:dyDescent="0.3">
      <c r="A705" s="47" t="s">
        <v>22595</v>
      </c>
      <c r="B705" s="47" t="s">
        <v>23491</v>
      </c>
      <c r="C705" s="47" t="s">
        <v>688</v>
      </c>
      <c r="D705" s="47" t="s">
        <v>23607</v>
      </c>
      <c r="E705" s="47">
        <v>17808</v>
      </c>
      <c r="F705" s="150">
        <v>34.224617910234599</v>
      </c>
    </row>
    <row r="706" spans="1:6" x14ac:dyDescent="0.3">
      <c r="A706" s="47" t="s">
        <v>22595</v>
      </c>
      <c r="B706" s="47" t="s">
        <v>23491</v>
      </c>
      <c r="C706" s="47" t="s">
        <v>23608</v>
      </c>
      <c r="D706" s="47" t="s">
        <v>23609</v>
      </c>
      <c r="E706" s="47">
        <v>81625</v>
      </c>
      <c r="F706" s="150">
        <v>30.078719295256601</v>
      </c>
    </row>
    <row r="707" spans="1:6" x14ac:dyDescent="0.3">
      <c r="A707" s="47" t="s">
        <v>22595</v>
      </c>
      <c r="B707" s="47" t="s">
        <v>23491</v>
      </c>
      <c r="C707" s="47" t="s">
        <v>349</v>
      </c>
      <c r="D707" s="47" t="s">
        <v>23610</v>
      </c>
      <c r="E707" s="47">
        <v>11947</v>
      </c>
      <c r="F707" s="150">
        <v>30.109818340838501</v>
      </c>
    </row>
    <row r="708" spans="1:6" x14ac:dyDescent="0.3">
      <c r="A708" s="47" t="s">
        <v>22595</v>
      </c>
      <c r="B708" s="47" t="s">
        <v>23491</v>
      </c>
      <c r="C708" s="47" t="s">
        <v>367</v>
      </c>
      <c r="D708" s="47" t="s">
        <v>23611</v>
      </c>
      <c r="E708" s="47">
        <v>17707</v>
      </c>
      <c r="F708" s="150">
        <v>29.125609951793201</v>
      </c>
    </row>
    <row r="709" spans="1:6" x14ac:dyDescent="0.3">
      <c r="A709" s="47" t="s">
        <v>22595</v>
      </c>
      <c r="B709" s="47" t="s">
        <v>23491</v>
      </c>
      <c r="C709" s="47" t="s">
        <v>69</v>
      </c>
      <c r="D709" s="47" t="s">
        <v>23612</v>
      </c>
      <c r="E709" s="47">
        <v>14716</v>
      </c>
      <c r="F709" s="150">
        <v>33.082412214396498</v>
      </c>
    </row>
    <row r="710" spans="1:6" x14ac:dyDescent="0.3">
      <c r="A710" s="47" t="s">
        <v>22595</v>
      </c>
      <c r="B710" s="47" t="s">
        <v>23491</v>
      </c>
      <c r="C710" s="47" t="s">
        <v>512</v>
      </c>
      <c r="D710" s="47" t="s">
        <v>23613</v>
      </c>
      <c r="E710" s="47">
        <v>16760</v>
      </c>
      <c r="F710" s="150">
        <v>31.112891422687401</v>
      </c>
    </row>
    <row r="711" spans="1:6" x14ac:dyDescent="0.3">
      <c r="A711" s="47" t="s">
        <v>22595</v>
      </c>
      <c r="B711" s="47" t="s">
        <v>23491</v>
      </c>
      <c r="C711" s="47" t="s">
        <v>22895</v>
      </c>
      <c r="D711" s="47" t="s">
        <v>23614</v>
      </c>
      <c r="E711" s="47">
        <v>14665</v>
      </c>
      <c r="F711" s="150">
        <v>32.324017102596201</v>
      </c>
    </row>
    <row r="712" spans="1:6" x14ac:dyDescent="0.3">
      <c r="A712" s="47" t="s">
        <v>22595</v>
      </c>
      <c r="B712" s="47" t="s">
        <v>23491</v>
      </c>
      <c r="C712" s="47" t="s">
        <v>23615</v>
      </c>
      <c r="D712" s="47" t="s">
        <v>23616</v>
      </c>
      <c r="E712" s="47">
        <v>58498</v>
      </c>
      <c r="F712" s="150">
        <v>28.7689888038704</v>
      </c>
    </row>
    <row r="713" spans="1:6" x14ac:dyDescent="0.3">
      <c r="A713" s="47" t="s">
        <v>22595</v>
      </c>
      <c r="B713" s="47" t="s">
        <v>23491</v>
      </c>
      <c r="C713" s="47" t="s">
        <v>311</v>
      </c>
      <c r="D713" s="47" t="s">
        <v>23617</v>
      </c>
      <c r="E713" s="47">
        <v>677557</v>
      </c>
      <c r="F713" s="150">
        <v>31.4251017308036</v>
      </c>
    </row>
    <row r="714" spans="1:6" x14ac:dyDescent="0.3">
      <c r="A714" s="47" t="s">
        <v>22595</v>
      </c>
      <c r="B714" s="47" t="s">
        <v>23491</v>
      </c>
      <c r="C714" s="47" t="s">
        <v>856</v>
      </c>
      <c r="D714" s="47" t="s">
        <v>23618</v>
      </c>
      <c r="E714" s="47">
        <v>66357</v>
      </c>
      <c r="F714" s="150">
        <v>35.025848475156202</v>
      </c>
    </row>
    <row r="715" spans="1:6" x14ac:dyDescent="0.3">
      <c r="A715" s="47" t="s">
        <v>22595</v>
      </c>
      <c r="B715" s="47" t="s">
        <v>23491</v>
      </c>
      <c r="C715" s="47" t="s">
        <v>312</v>
      </c>
      <c r="D715" s="47" t="s">
        <v>23619</v>
      </c>
      <c r="E715" s="47">
        <v>295265</v>
      </c>
      <c r="F715" s="150">
        <v>30.117146499930801</v>
      </c>
    </row>
    <row r="716" spans="1:6" x14ac:dyDescent="0.3">
      <c r="A716" s="47" t="s">
        <v>22595</v>
      </c>
      <c r="B716" s="47" t="s">
        <v>23491</v>
      </c>
      <c r="C716" s="47" t="s">
        <v>23620</v>
      </c>
      <c r="D716" s="47" t="s">
        <v>23621</v>
      </c>
      <c r="E716" s="47">
        <v>38664</v>
      </c>
      <c r="F716" s="150">
        <v>26.8265137948224</v>
      </c>
    </row>
    <row r="717" spans="1:6" x14ac:dyDescent="0.3">
      <c r="A717" s="47" t="s">
        <v>1146</v>
      </c>
      <c r="B717" s="47" t="s">
        <v>23491</v>
      </c>
      <c r="C717" s="47" t="s">
        <v>22619</v>
      </c>
      <c r="D717" s="47" t="s">
        <v>23622</v>
      </c>
      <c r="E717" s="47">
        <v>6483772</v>
      </c>
      <c r="F717" s="150">
        <v>33.9766448261637</v>
      </c>
    </row>
    <row r="718" spans="1:6" x14ac:dyDescent="0.3">
      <c r="A718" s="47" t="s">
        <v>1146</v>
      </c>
      <c r="B718" s="47" t="s">
        <v>23491</v>
      </c>
      <c r="C718" s="47" t="s">
        <v>153</v>
      </c>
      <c r="D718" s="47" t="s">
        <v>23623</v>
      </c>
      <c r="E718" s="47">
        <v>34387</v>
      </c>
      <c r="F718" s="150">
        <v>27.944536626747801</v>
      </c>
    </row>
    <row r="719" spans="1:6" x14ac:dyDescent="0.3">
      <c r="A719" s="47" t="s">
        <v>1146</v>
      </c>
      <c r="B719" s="47" t="s">
        <v>23491</v>
      </c>
      <c r="C719" s="47" t="s">
        <v>315</v>
      </c>
      <c r="D719" s="47" t="s">
        <v>23624</v>
      </c>
      <c r="E719" s="47">
        <v>355329</v>
      </c>
      <c r="F719" s="150">
        <v>33.557636418448702</v>
      </c>
    </row>
    <row r="720" spans="1:6" x14ac:dyDescent="0.3">
      <c r="A720" s="47" t="s">
        <v>1146</v>
      </c>
      <c r="B720" s="47" t="s">
        <v>23491</v>
      </c>
      <c r="C720" s="47" t="s">
        <v>23625</v>
      </c>
      <c r="D720" s="47" t="s">
        <v>23626</v>
      </c>
      <c r="E720" s="47">
        <v>76794</v>
      </c>
      <c r="F720" s="150">
        <v>38.016509805799998</v>
      </c>
    </row>
    <row r="721" spans="1:6" x14ac:dyDescent="0.3">
      <c r="A721" s="47" t="s">
        <v>1146</v>
      </c>
      <c r="B721" s="47" t="s">
        <v>23491</v>
      </c>
      <c r="C721" s="47" t="s">
        <v>22797</v>
      </c>
      <c r="D721" s="47" t="s">
        <v>23627</v>
      </c>
      <c r="E721" s="47">
        <v>8854</v>
      </c>
      <c r="F721" s="150">
        <v>24.967743381025201</v>
      </c>
    </row>
    <row r="722" spans="1:6" x14ac:dyDescent="0.3">
      <c r="A722" s="47" t="s">
        <v>1146</v>
      </c>
      <c r="B722" s="47" t="s">
        <v>23491</v>
      </c>
      <c r="C722" s="47" t="s">
        <v>23628</v>
      </c>
      <c r="D722" s="47" t="s">
        <v>23629</v>
      </c>
      <c r="E722" s="47">
        <v>12766</v>
      </c>
      <c r="F722" s="150">
        <v>30.670293899648801</v>
      </c>
    </row>
    <row r="723" spans="1:6" x14ac:dyDescent="0.3">
      <c r="A723" s="47" t="s">
        <v>1146</v>
      </c>
      <c r="B723" s="47" t="s">
        <v>23491</v>
      </c>
      <c r="C723" s="47" t="s">
        <v>317</v>
      </c>
      <c r="D723" s="47" t="s">
        <v>23630</v>
      </c>
      <c r="E723" s="47">
        <v>56640</v>
      </c>
      <c r="F723" s="150">
        <v>32.212079483359801</v>
      </c>
    </row>
    <row r="724" spans="1:6" x14ac:dyDescent="0.3">
      <c r="A724" s="47" t="s">
        <v>1146</v>
      </c>
      <c r="B724" s="47" t="s">
        <v>23491</v>
      </c>
      <c r="C724" s="47" t="s">
        <v>970</v>
      </c>
      <c r="D724" s="47" t="s">
        <v>23631</v>
      </c>
      <c r="E724" s="47">
        <v>15242</v>
      </c>
      <c r="F724" s="150">
        <v>30.584382763716999</v>
      </c>
    </row>
    <row r="725" spans="1:6" x14ac:dyDescent="0.3">
      <c r="A725" s="47" t="s">
        <v>1146</v>
      </c>
      <c r="B725" s="47" t="s">
        <v>23491</v>
      </c>
      <c r="C725" s="47" t="s">
        <v>319</v>
      </c>
      <c r="D725" s="47" t="s">
        <v>23632</v>
      </c>
      <c r="E725" s="47">
        <v>20155</v>
      </c>
      <c r="F725" s="150">
        <v>27.407880774275601</v>
      </c>
    </row>
    <row r="726" spans="1:6" x14ac:dyDescent="0.3">
      <c r="A726" s="47" t="s">
        <v>1146</v>
      </c>
      <c r="B726" s="47" t="s">
        <v>23491</v>
      </c>
      <c r="C726" s="47" t="s">
        <v>483</v>
      </c>
      <c r="D726" s="47" t="s">
        <v>23633</v>
      </c>
      <c r="E726" s="47">
        <v>38966</v>
      </c>
      <c r="F726" s="150">
        <v>31.808845657900001</v>
      </c>
    </row>
    <row r="727" spans="1:6" x14ac:dyDescent="0.3">
      <c r="A727" s="47" t="s">
        <v>1146</v>
      </c>
      <c r="B727" s="47" t="s">
        <v>23491</v>
      </c>
      <c r="C727" s="47" t="s">
        <v>321</v>
      </c>
      <c r="D727" s="47" t="s">
        <v>23634</v>
      </c>
      <c r="E727" s="47">
        <v>110232</v>
      </c>
      <c r="F727" s="150">
        <v>41.777173297605302</v>
      </c>
    </row>
    <row r="728" spans="1:6" x14ac:dyDescent="0.3">
      <c r="A728" s="47" t="s">
        <v>1146</v>
      </c>
      <c r="B728" s="47" t="s">
        <v>23491</v>
      </c>
      <c r="C728" s="47" t="s">
        <v>552</v>
      </c>
      <c r="D728" s="47" t="s">
        <v>23635</v>
      </c>
      <c r="E728" s="47">
        <v>26890</v>
      </c>
      <c r="F728" s="150">
        <v>31.4897887296821</v>
      </c>
    </row>
    <row r="729" spans="1:6" x14ac:dyDescent="0.3">
      <c r="A729" s="47" t="s">
        <v>1146</v>
      </c>
      <c r="B729" s="47" t="s">
        <v>23491</v>
      </c>
      <c r="C729" s="47" t="s">
        <v>355</v>
      </c>
      <c r="D729" s="47" t="s">
        <v>23636</v>
      </c>
      <c r="E729" s="47">
        <v>33224</v>
      </c>
      <c r="F729" s="150">
        <v>31.9079983168414</v>
      </c>
    </row>
    <row r="730" spans="1:6" x14ac:dyDescent="0.3">
      <c r="A730" s="47" t="s">
        <v>1146</v>
      </c>
      <c r="B730" s="47" t="s">
        <v>23491</v>
      </c>
      <c r="C730" s="47" t="s">
        <v>22815</v>
      </c>
      <c r="D730" s="47" t="s">
        <v>23637</v>
      </c>
      <c r="E730" s="47">
        <v>10713</v>
      </c>
      <c r="F730" s="150">
        <v>32.852785636563198</v>
      </c>
    </row>
    <row r="731" spans="1:6" x14ac:dyDescent="0.3">
      <c r="A731" s="47" t="s">
        <v>1146</v>
      </c>
      <c r="B731" s="47" t="s">
        <v>23491</v>
      </c>
      <c r="C731" s="47" t="s">
        <v>389</v>
      </c>
      <c r="D731" s="47" t="s">
        <v>23638</v>
      </c>
      <c r="E731" s="47">
        <v>31648</v>
      </c>
      <c r="F731" s="150">
        <v>34.281306965096803</v>
      </c>
    </row>
    <row r="732" spans="1:6" x14ac:dyDescent="0.3">
      <c r="A732" s="47" t="s">
        <v>1146</v>
      </c>
      <c r="B732" s="47" t="s">
        <v>23491</v>
      </c>
      <c r="C732" s="47" t="s">
        <v>23639</v>
      </c>
      <c r="D732" s="47" t="s">
        <v>23640</v>
      </c>
      <c r="E732" s="47">
        <v>50047</v>
      </c>
      <c r="F732" s="150">
        <v>34.627661030051001</v>
      </c>
    </row>
    <row r="733" spans="1:6" x14ac:dyDescent="0.3">
      <c r="A733" s="47" t="s">
        <v>1146</v>
      </c>
      <c r="B733" s="47" t="s">
        <v>23491</v>
      </c>
      <c r="C733" s="47" t="s">
        <v>23239</v>
      </c>
      <c r="D733" s="47" t="s">
        <v>23641</v>
      </c>
      <c r="E733" s="47">
        <v>25740</v>
      </c>
      <c r="F733" s="150">
        <v>31.326014273917298</v>
      </c>
    </row>
    <row r="734" spans="1:6" x14ac:dyDescent="0.3">
      <c r="A734" s="47" t="s">
        <v>1146</v>
      </c>
      <c r="B734" s="47" t="s">
        <v>23491</v>
      </c>
      <c r="C734" s="47" t="s">
        <v>15</v>
      </c>
      <c r="D734" s="47" t="s">
        <v>23642</v>
      </c>
      <c r="E734" s="47">
        <v>42223</v>
      </c>
      <c r="F734" s="150">
        <v>27.266982438112301</v>
      </c>
    </row>
    <row r="735" spans="1:6" x14ac:dyDescent="0.3">
      <c r="A735" s="47" t="s">
        <v>1146</v>
      </c>
      <c r="B735" s="47" t="s">
        <v>23491</v>
      </c>
      <c r="C735" s="47" t="s">
        <v>190</v>
      </c>
      <c r="D735" s="47" t="s">
        <v>23643</v>
      </c>
      <c r="E735" s="47">
        <v>117671</v>
      </c>
      <c r="F735" s="150">
        <v>32.669121727056698</v>
      </c>
    </row>
    <row r="736" spans="1:6" x14ac:dyDescent="0.3">
      <c r="A736" s="47" t="s">
        <v>1146</v>
      </c>
      <c r="B736" s="47" t="s">
        <v>23491</v>
      </c>
      <c r="C736" s="47" t="s">
        <v>1147</v>
      </c>
      <c r="D736" s="47" t="s">
        <v>23644</v>
      </c>
      <c r="E736" s="47">
        <v>41889</v>
      </c>
      <c r="F736" s="150">
        <v>35.061279835040601</v>
      </c>
    </row>
    <row r="737" spans="1:6" x14ac:dyDescent="0.3">
      <c r="A737" s="47" t="s">
        <v>1146</v>
      </c>
      <c r="B737" s="47" t="s">
        <v>23491</v>
      </c>
      <c r="C737" s="47" t="s">
        <v>324</v>
      </c>
      <c r="D737" s="47" t="s">
        <v>23645</v>
      </c>
      <c r="E737" s="47">
        <v>197559</v>
      </c>
      <c r="F737" s="150">
        <v>30.152335105387198</v>
      </c>
    </row>
    <row r="738" spans="1:6" x14ac:dyDescent="0.3">
      <c r="A738" s="47" t="s">
        <v>1146</v>
      </c>
      <c r="B738" s="47" t="s">
        <v>23491</v>
      </c>
      <c r="C738" s="47" t="s">
        <v>393</v>
      </c>
      <c r="D738" s="47" t="s">
        <v>23646</v>
      </c>
      <c r="E738" s="47">
        <v>24277</v>
      </c>
      <c r="F738" s="150">
        <v>33.919524537982298</v>
      </c>
    </row>
    <row r="739" spans="1:6" x14ac:dyDescent="0.3">
      <c r="A739" s="47" t="s">
        <v>1146</v>
      </c>
      <c r="B739" s="47" t="s">
        <v>23491</v>
      </c>
      <c r="C739" s="47" t="s">
        <v>326</v>
      </c>
      <c r="D739" s="47" t="s">
        <v>23647</v>
      </c>
      <c r="E739" s="47">
        <v>74578</v>
      </c>
      <c r="F739" s="150">
        <v>41.287167212492498</v>
      </c>
    </row>
    <row r="740" spans="1:6" x14ac:dyDescent="0.3">
      <c r="A740" s="47" t="s">
        <v>1146</v>
      </c>
      <c r="B740" s="47" t="s">
        <v>23491</v>
      </c>
      <c r="C740" s="47" t="s">
        <v>23648</v>
      </c>
      <c r="D740" s="47" t="s">
        <v>23649</v>
      </c>
      <c r="E740" s="47">
        <v>17240</v>
      </c>
      <c r="F740" s="150">
        <v>29.674298246288998</v>
      </c>
    </row>
    <row r="741" spans="1:6" x14ac:dyDescent="0.3">
      <c r="A741" s="47" t="s">
        <v>1146</v>
      </c>
      <c r="B741" s="47" t="s">
        <v>23491</v>
      </c>
      <c r="C741" s="47" t="s">
        <v>666</v>
      </c>
      <c r="D741" s="47" t="s">
        <v>23650</v>
      </c>
      <c r="E741" s="47">
        <v>23087</v>
      </c>
      <c r="F741" s="150">
        <v>29.562586476180201</v>
      </c>
    </row>
    <row r="742" spans="1:6" x14ac:dyDescent="0.3">
      <c r="A742" s="47" t="s">
        <v>1146</v>
      </c>
      <c r="B742" s="47" t="s">
        <v>23491</v>
      </c>
      <c r="C742" s="47" t="s">
        <v>262</v>
      </c>
      <c r="D742" s="47" t="s">
        <v>23651</v>
      </c>
      <c r="E742" s="47">
        <v>20836</v>
      </c>
      <c r="F742" s="150">
        <v>27.542108041890099</v>
      </c>
    </row>
    <row r="743" spans="1:6" x14ac:dyDescent="0.3">
      <c r="A743" s="47" t="s">
        <v>1146</v>
      </c>
      <c r="B743" s="47" t="s">
        <v>23491</v>
      </c>
      <c r="C743" s="47" t="s">
        <v>23652</v>
      </c>
      <c r="D743" s="47" t="s">
        <v>23653</v>
      </c>
      <c r="E743" s="47">
        <v>33503</v>
      </c>
      <c r="F743" s="150">
        <v>33.149879659273097</v>
      </c>
    </row>
    <row r="744" spans="1:6" x14ac:dyDescent="0.3">
      <c r="A744" s="47" t="s">
        <v>1146</v>
      </c>
      <c r="B744" s="47" t="s">
        <v>23491</v>
      </c>
      <c r="C744" s="47" t="s">
        <v>614</v>
      </c>
      <c r="D744" s="47" t="s">
        <v>23654</v>
      </c>
      <c r="E744" s="47">
        <v>70061</v>
      </c>
      <c r="F744" s="150">
        <v>31.526259482783299</v>
      </c>
    </row>
    <row r="745" spans="1:6" x14ac:dyDescent="0.3">
      <c r="A745" s="47" t="s">
        <v>1146</v>
      </c>
      <c r="B745" s="47" t="s">
        <v>23491</v>
      </c>
      <c r="C745" s="47" t="s">
        <v>327</v>
      </c>
      <c r="D745" s="47" t="s">
        <v>23655</v>
      </c>
      <c r="E745" s="47">
        <v>33165</v>
      </c>
      <c r="F745" s="150">
        <v>31.5512011982022</v>
      </c>
    </row>
    <row r="746" spans="1:6" x14ac:dyDescent="0.3">
      <c r="A746" s="47" t="s">
        <v>1146</v>
      </c>
      <c r="B746" s="47" t="s">
        <v>23491</v>
      </c>
      <c r="C746" s="47" t="s">
        <v>291</v>
      </c>
      <c r="D746" s="47" t="s">
        <v>23656</v>
      </c>
      <c r="E746" s="47">
        <v>274569</v>
      </c>
      <c r="F746" s="150">
        <v>34.185316892504197</v>
      </c>
    </row>
    <row r="747" spans="1:6" x14ac:dyDescent="0.3">
      <c r="A747" s="47" t="s">
        <v>1146</v>
      </c>
      <c r="B747" s="47" t="s">
        <v>23491</v>
      </c>
      <c r="C747" s="47" t="s">
        <v>329</v>
      </c>
      <c r="D747" s="47" t="s">
        <v>23657</v>
      </c>
      <c r="E747" s="47">
        <v>70002</v>
      </c>
      <c r="F747" s="150">
        <v>34.779586299910797</v>
      </c>
    </row>
    <row r="748" spans="1:6" x14ac:dyDescent="0.3">
      <c r="A748" s="47" t="s">
        <v>1146</v>
      </c>
      <c r="B748" s="47" t="s">
        <v>23491</v>
      </c>
      <c r="C748" s="47" t="s">
        <v>357</v>
      </c>
      <c r="D748" s="47" t="s">
        <v>23658</v>
      </c>
      <c r="E748" s="47">
        <v>39364</v>
      </c>
      <c r="F748" s="150">
        <v>40.175215765084801</v>
      </c>
    </row>
    <row r="749" spans="1:6" x14ac:dyDescent="0.3">
      <c r="A749" s="47" t="s">
        <v>1146</v>
      </c>
      <c r="B749" s="47" t="s">
        <v>23491</v>
      </c>
      <c r="C749" s="47" t="s">
        <v>330</v>
      </c>
      <c r="D749" s="47" t="s">
        <v>23659</v>
      </c>
      <c r="E749" s="47">
        <v>145448</v>
      </c>
      <c r="F749" s="150">
        <v>32.401840181387399</v>
      </c>
    </row>
    <row r="750" spans="1:6" x14ac:dyDescent="0.3">
      <c r="A750" s="47" t="s">
        <v>1146</v>
      </c>
      <c r="B750" s="47" t="s">
        <v>23491</v>
      </c>
      <c r="C750" s="47" t="s">
        <v>266</v>
      </c>
      <c r="D750" s="47" t="s">
        <v>23660</v>
      </c>
      <c r="E750" s="47">
        <v>49462</v>
      </c>
      <c r="F750" s="150">
        <v>31.1476487728326</v>
      </c>
    </row>
    <row r="751" spans="1:6" x14ac:dyDescent="0.3">
      <c r="A751" s="47" t="s">
        <v>1146</v>
      </c>
      <c r="B751" s="47" t="s">
        <v>23491</v>
      </c>
      <c r="C751" s="47" t="s">
        <v>22836</v>
      </c>
      <c r="D751" s="47" t="s">
        <v>23661</v>
      </c>
      <c r="E751" s="47">
        <v>82752</v>
      </c>
      <c r="F751" s="150">
        <v>34.60404055979</v>
      </c>
    </row>
    <row r="752" spans="1:6" x14ac:dyDescent="0.3">
      <c r="A752" s="47" t="s">
        <v>1146</v>
      </c>
      <c r="B752" s="47" t="s">
        <v>23491</v>
      </c>
      <c r="C752" s="47" t="s">
        <v>331</v>
      </c>
      <c r="D752" s="47" t="s">
        <v>23662</v>
      </c>
      <c r="E752" s="47">
        <v>37124</v>
      </c>
      <c r="F752" s="150">
        <v>29.224152632541799</v>
      </c>
    </row>
    <row r="753" spans="1:6" x14ac:dyDescent="0.3">
      <c r="A753" s="47" t="s">
        <v>1146</v>
      </c>
      <c r="B753" s="47" t="s">
        <v>23491</v>
      </c>
      <c r="C753" s="47" t="s">
        <v>163</v>
      </c>
      <c r="D753" s="47" t="s">
        <v>23663</v>
      </c>
      <c r="E753" s="47">
        <v>42376</v>
      </c>
      <c r="F753" s="150">
        <v>36.357005549376801</v>
      </c>
    </row>
    <row r="754" spans="1:6" x14ac:dyDescent="0.3">
      <c r="A754" s="47" t="s">
        <v>1146</v>
      </c>
      <c r="B754" s="47" t="s">
        <v>23491</v>
      </c>
      <c r="C754" s="47" t="s">
        <v>554</v>
      </c>
      <c r="D754" s="47" t="s">
        <v>23664</v>
      </c>
      <c r="E754" s="47">
        <v>33459</v>
      </c>
      <c r="F754" s="150">
        <v>26.335311449747</v>
      </c>
    </row>
    <row r="755" spans="1:6" x14ac:dyDescent="0.3">
      <c r="A755" s="47" t="s">
        <v>1146</v>
      </c>
      <c r="B755" s="47" t="s">
        <v>23491</v>
      </c>
      <c r="C755" s="47" t="s">
        <v>23665</v>
      </c>
      <c r="D755" s="47" t="s">
        <v>23666</v>
      </c>
      <c r="E755" s="47">
        <v>21253</v>
      </c>
      <c r="F755" s="150">
        <v>28.416902913642499</v>
      </c>
    </row>
    <row r="756" spans="1:6" x14ac:dyDescent="0.3">
      <c r="A756" s="47" t="s">
        <v>1146</v>
      </c>
      <c r="B756" s="47" t="s">
        <v>23491</v>
      </c>
      <c r="C756" s="47" t="s">
        <v>23</v>
      </c>
      <c r="D756" s="47" t="s">
        <v>23667</v>
      </c>
      <c r="E756" s="47">
        <v>32428</v>
      </c>
      <c r="F756" s="150">
        <v>35.681063151775199</v>
      </c>
    </row>
    <row r="757" spans="1:6" x14ac:dyDescent="0.3">
      <c r="A757" s="47" t="s">
        <v>1146</v>
      </c>
      <c r="B757" s="47" t="s">
        <v>23491</v>
      </c>
      <c r="C757" s="47" t="s">
        <v>23668</v>
      </c>
      <c r="D757" s="47" t="s">
        <v>23669</v>
      </c>
      <c r="E757" s="47">
        <v>28525</v>
      </c>
      <c r="F757" s="150">
        <v>34.556133684568103</v>
      </c>
    </row>
    <row r="758" spans="1:6" x14ac:dyDescent="0.3">
      <c r="A758" s="47" t="s">
        <v>1146</v>
      </c>
      <c r="B758" s="47" t="s">
        <v>23491</v>
      </c>
      <c r="C758" s="47" t="s">
        <v>334</v>
      </c>
      <c r="D758" s="47" t="s">
        <v>23670</v>
      </c>
      <c r="E758" s="47">
        <v>139654</v>
      </c>
      <c r="F758" s="150">
        <v>35.9950346888143</v>
      </c>
    </row>
    <row r="759" spans="1:6" x14ac:dyDescent="0.3">
      <c r="A759" s="47" t="s">
        <v>1146</v>
      </c>
      <c r="B759" s="47" t="s">
        <v>23491</v>
      </c>
      <c r="C759" s="47" t="s">
        <v>335</v>
      </c>
      <c r="D759" s="47" t="s">
        <v>23671</v>
      </c>
      <c r="E759" s="47">
        <v>38435</v>
      </c>
      <c r="F759" s="150">
        <v>35.711645054790999</v>
      </c>
    </row>
    <row r="760" spans="1:6" x14ac:dyDescent="0.3">
      <c r="A760" s="47" t="s">
        <v>1146</v>
      </c>
      <c r="B760" s="47" t="s">
        <v>23491</v>
      </c>
      <c r="C760" s="47" t="s">
        <v>23672</v>
      </c>
      <c r="D760" s="47" t="s">
        <v>23673</v>
      </c>
      <c r="E760" s="47">
        <v>77358</v>
      </c>
      <c r="F760" s="150">
        <v>27.010704519546401</v>
      </c>
    </row>
    <row r="761" spans="1:6" x14ac:dyDescent="0.3">
      <c r="A761" s="47" t="s">
        <v>1146</v>
      </c>
      <c r="B761" s="47" t="s">
        <v>23491</v>
      </c>
      <c r="C761" s="47" t="s">
        <v>23674</v>
      </c>
      <c r="D761" s="47" t="s">
        <v>23675</v>
      </c>
      <c r="E761" s="47">
        <v>37128</v>
      </c>
      <c r="F761" s="150">
        <v>24.905657233812299</v>
      </c>
    </row>
    <row r="762" spans="1:6" x14ac:dyDescent="0.3">
      <c r="A762" s="47" t="s">
        <v>1146</v>
      </c>
      <c r="B762" s="47" t="s">
        <v>23491</v>
      </c>
      <c r="C762" s="47" t="s">
        <v>95</v>
      </c>
      <c r="D762" s="47" t="s">
        <v>23676</v>
      </c>
      <c r="E762" s="47">
        <v>496005</v>
      </c>
      <c r="F762" s="150">
        <v>33.293752968418502</v>
      </c>
    </row>
    <row r="763" spans="1:6" x14ac:dyDescent="0.3">
      <c r="A763" s="47" t="s">
        <v>1146</v>
      </c>
      <c r="B763" s="47" t="s">
        <v>23491</v>
      </c>
      <c r="C763" s="47" t="s">
        <v>337</v>
      </c>
      <c r="D763" s="47" t="s">
        <v>23677</v>
      </c>
      <c r="E763" s="47">
        <v>111467</v>
      </c>
      <c r="F763" s="150">
        <v>30.081928281155001</v>
      </c>
    </row>
    <row r="764" spans="1:6" x14ac:dyDescent="0.3">
      <c r="A764" s="47" t="s">
        <v>1146</v>
      </c>
      <c r="B764" s="47" t="s">
        <v>23491</v>
      </c>
      <c r="C764" s="47" t="s">
        <v>717</v>
      </c>
      <c r="D764" s="47" t="s">
        <v>23678</v>
      </c>
      <c r="E764" s="47">
        <v>46134</v>
      </c>
      <c r="F764" s="150">
        <v>36.187090520527697</v>
      </c>
    </row>
    <row r="765" spans="1:6" x14ac:dyDescent="0.3">
      <c r="A765" s="47" t="s">
        <v>1146</v>
      </c>
      <c r="B765" s="47" t="s">
        <v>23491</v>
      </c>
      <c r="C765" s="47" t="s">
        <v>25</v>
      </c>
      <c r="D765" s="47" t="s">
        <v>23679</v>
      </c>
      <c r="E765" s="47">
        <v>131636</v>
      </c>
      <c r="F765" s="150">
        <v>32.599511367605402</v>
      </c>
    </row>
    <row r="766" spans="1:6" x14ac:dyDescent="0.3">
      <c r="A766" s="47" t="s">
        <v>1146</v>
      </c>
      <c r="B766" s="47" t="s">
        <v>23491</v>
      </c>
      <c r="C766" s="47" t="s">
        <v>234</v>
      </c>
      <c r="D766" s="47" t="s">
        <v>23680</v>
      </c>
      <c r="E766" s="47">
        <v>903391</v>
      </c>
      <c r="F766" s="150">
        <v>40.040613590400802</v>
      </c>
    </row>
    <row r="767" spans="1:6" x14ac:dyDescent="0.3">
      <c r="A767" s="47" t="s">
        <v>1146</v>
      </c>
      <c r="B767" s="47" t="s">
        <v>23491</v>
      </c>
      <c r="C767" s="47" t="s">
        <v>1313</v>
      </c>
      <c r="D767" s="47" t="s">
        <v>23681</v>
      </c>
      <c r="E767" s="47">
        <v>47051</v>
      </c>
      <c r="F767" s="150">
        <v>26.793749516528699</v>
      </c>
    </row>
    <row r="768" spans="1:6" x14ac:dyDescent="0.3">
      <c r="A768" s="47" t="s">
        <v>1146</v>
      </c>
      <c r="B768" s="47" t="s">
        <v>23491</v>
      </c>
      <c r="C768" s="47" t="s">
        <v>677</v>
      </c>
      <c r="D768" s="47" t="s">
        <v>23682</v>
      </c>
      <c r="E768" s="47">
        <v>10334</v>
      </c>
      <c r="F768" s="150">
        <v>32.003971199915398</v>
      </c>
    </row>
    <row r="769" spans="1:6" x14ac:dyDescent="0.3">
      <c r="A769" s="47" t="s">
        <v>1146</v>
      </c>
      <c r="B769" s="47" t="s">
        <v>23491</v>
      </c>
      <c r="C769" s="47" t="s">
        <v>725</v>
      </c>
      <c r="D769" s="47" t="s">
        <v>23683</v>
      </c>
      <c r="E769" s="47">
        <v>36903</v>
      </c>
      <c r="F769" s="150">
        <v>30.5485445172596</v>
      </c>
    </row>
    <row r="770" spans="1:6" x14ac:dyDescent="0.3">
      <c r="A770" s="47" t="s">
        <v>1146</v>
      </c>
      <c r="B770" s="47" t="s">
        <v>23491</v>
      </c>
      <c r="C770" s="47" t="s">
        <v>557</v>
      </c>
      <c r="D770" s="47" t="s">
        <v>23684</v>
      </c>
      <c r="E770" s="47">
        <v>137974</v>
      </c>
      <c r="F770" s="150">
        <v>37.8962037018633</v>
      </c>
    </row>
    <row r="771" spans="1:6" x14ac:dyDescent="0.3">
      <c r="A771" s="47" t="s">
        <v>1146</v>
      </c>
      <c r="B771" s="47" t="s">
        <v>23491</v>
      </c>
      <c r="C771" s="47" t="s">
        <v>29</v>
      </c>
      <c r="D771" s="47" t="s">
        <v>23685</v>
      </c>
      <c r="E771" s="47">
        <v>38124</v>
      </c>
      <c r="F771" s="150">
        <v>30.970449806749102</v>
      </c>
    </row>
    <row r="772" spans="1:6" x14ac:dyDescent="0.3">
      <c r="A772" s="47" t="s">
        <v>1146</v>
      </c>
      <c r="B772" s="47" t="s">
        <v>23491</v>
      </c>
      <c r="C772" s="47" t="s">
        <v>30</v>
      </c>
      <c r="D772" s="47" t="s">
        <v>23686</v>
      </c>
      <c r="E772" s="47">
        <v>68894</v>
      </c>
      <c r="F772" s="150">
        <v>34.5680707947418</v>
      </c>
    </row>
    <row r="773" spans="1:6" x14ac:dyDescent="0.3">
      <c r="A773" s="47" t="s">
        <v>1146</v>
      </c>
      <c r="B773" s="47" t="s">
        <v>23491</v>
      </c>
      <c r="C773" s="47" t="s">
        <v>64</v>
      </c>
      <c r="D773" s="47" t="s">
        <v>23687</v>
      </c>
      <c r="E773" s="47">
        <v>14244</v>
      </c>
      <c r="F773" s="150">
        <v>26.287340148246699</v>
      </c>
    </row>
    <row r="774" spans="1:6" x14ac:dyDescent="0.3">
      <c r="A774" s="47" t="s">
        <v>1146</v>
      </c>
      <c r="B774" s="47" t="s">
        <v>23491</v>
      </c>
      <c r="C774" s="47" t="s">
        <v>23688</v>
      </c>
      <c r="D774" s="47" t="s">
        <v>23689</v>
      </c>
      <c r="E774" s="47">
        <v>47536</v>
      </c>
      <c r="F774" s="150">
        <v>26.4123911014625</v>
      </c>
    </row>
    <row r="775" spans="1:6" x14ac:dyDescent="0.3">
      <c r="A775" s="47" t="s">
        <v>1146</v>
      </c>
      <c r="B775" s="47" t="s">
        <v>23491</v>
      </c>
      <c r="C775" s="47" t="s">
        <v>701</v>
      </c>
      <c r="D775" s="47" t="s">
        <v>23690</v>
      </c>
      <c r="E775" s="47">
        <v>6128</v>
      </c>
      <c r="F775" s="150">
        <v>33.129150414886603</v>
      </c>
    </row>
    <row r="776" spans="1:6" x14ac:dyDescent="0.3">
      <c r="A776" s="47" t="s">
        <v>1146</v>
      </c>
      <c r="B776" s="47" t="s">
        <v>23491</v>
      </c>
      <c r="C776" s="47" t="s">
        <v>111</v>
      </c>
      <c r="D776" s="47" t="s">
        <v>23691</v>
      </c>
      <c r="E776" s="47">
        <v>19840</v>
      </c>
      <c r="F776" s="150">
        <v>32.160177854910899</v>
      </c>
    </row>
    <row r="777" spans="1:6" x14ac:dyDescent="0.3">
      <c r="A777" s="47" t="s">
        <v>1146</v>
      </c>
      <c r="B777" s="47" t="s">
        <v>23491</v>
      </c>
      <c r="C777" s="47" t="s">
        <v>23692</v>
      </c>
      <c r="D777" s="47" t="s">
        <v>23693</v>
      </c>
      <c r="E777" s="47">
        <v>21575</v>
      </c>
      <c r="F777" s="150">
        <v>29.557457069920201</v>
      </c>
    </row>
    <row r="778" spans="1:6" x14ac:dyDescent="0.3">
      <c r="A778" s="47" t="s">
        <v>1146</v>
      </c>
      <c r="B778" s="47" t="s">
        <v>23491</v>
      </c>
      <c r="C778" s="47" t="s">
        <v>23694</v>
      </c>
      <c r="D778" s="47" t="s">
        <v>23695</v>
      </c>
      <c r="E778" s="47">
        <v>17339</v>
      </c>
      <c r="F778" s="150">
        <v>27.8241826832848</v>
      </c>
    </row>
    <row r="779" spans="1:6" x14ac:dyDescent="0.3">
      <c r="A779" s="47" t="s">
        <v>1146</v>
      </c>
      <c r="B779" s="47" t="s">
        <v>23491</v>
      </c>
      <c r="C779" s="47" t="s">
        <v>340</v>
      </c>
      <c r="D779" s="47" t="s">
        <v>23696</v>
      </c>
      <c r="E779" s="47">
        <v>19338</v>
      </c>
      <c r="F779" s="150">
        <v>37.654613015190897</v>
      </c>
    </row>
    <row r="780" spans="1:6" x14ac:dyDescent="0.3">
      <c r="A780" s="47" t="s">
        <v>1146</v>
      </c>
      <c r="B780" s="47" t="s">
        <v>23491</v>
      </c>
      <c r="C780" s="47" t="s">
        <v>271</v>
      </c>
      <c r="D780" s="47" t="s">
        <v>23697</v>
      </c>
      <c r="E780" s="47">
        <v>12845</v>
      </c>
      <c r="F780" s="150">
        <v>32.330586059902103</v>
      </c>
    </row>
    <row r="781" spans="1:6" x14ac:dyDescent="0.3">
      <c r="A781" s="47" t="s">
        <v>1146</v>
      </c>
      <c r="B781" s="47" t="s">
        <v>23491</v>
      </c>
      <c r="C781" s="47" t="s">
        <v>341</v>
      </c>
      <c r="D781" s="47" t="s">
        <v>23698</v>
      </c>
      <c r="E781" s="47">
        <v>164343</v>
      </c>
      <c r="F781" s="150">
        <v>30.476163910958501</v>
      </c>
    </row>
    <row r="782" spans="1:6" x14ac:dyDescent="0.3">
      <c r="A782" s="47" t="s">
        <v>1146</v>
      </c>
      <c r="B782" s="47" t="s">
        <v>23491</v>
      </c>
      <c r="C782" s="47" t="s">
        <v>342</v>
      </c>
      <c r="D782" s="47" t="s">
        <v>23699</v>
      </c>
      <c r="E782" s="47">
        <v>25909</v>
      </c>
      <c r="F782" s="150">
        <v>34.317084876629401</v>
      </c>
    </row>
    <row r="783" spans="1:6" x14ac:dyDescent="0.3">
      <c r="A783" s="47" t="s">
        <v>1146</v>
      </c>
      <c r="B783" s="47" t="s">
        <v>23491</v>
      </c>
      <c r="C783" s="47" t="s">
        <v>67</v>
      </c>
      <c r="D783" s="47" t="s">
        <v>23700</v>
      </c>
      <c r="E783" s="47">
        <v>13402</v>
      </c>
      <c r="F783" s="150">
        <v>25.4658884566471</v>
      </c>
    </row>
    <row r="784" spans="1:6" x14ac:dyDescent="0.3">
      <c r="A784" s="47" t="s">
        <v>1146</v>
      </c>
      <c r="B784" s="47" t="s">
        <v>23491</v>
      </c>
      <c r="C784" s="47" t="s">
        <v>644</v>
      </c>
      <c r="D784" s="47" t="s">
        <v>23701</v>
      </c>
      <c r="E784" s="47">
        <v>37963</v>
      </c>
      <c r="F784" s="150">
        <v>29.3961005104394</v>
      </c>
    </row>
    <row r="785" spans="1:6" x14ac:dyDescent="0.3">
      <c r="A785" s="47" t="s">
        <v>1146</v>
      </c>
      <c r="B785" s="47" t="s">
        <v>23491</v>
      </c>
      <c r="C785" s="47" t="s">
        <v>305</v>
      </c>
      <c r="D785" s="47" t="s">
        <v>23702</v>
      </c>
      <c r="E785" s="47">
        <v>26171</v>
      </c>
      <c r="F785" s="150">
        <v>28.131821482314699</v>
      </c>
    </row>
    <row r="786" spans="1:6" x14ac:dyDescent="0.3">
      <c r="A786" s="47" t="s">
        <v>1146</v>
      </c>
      <c r="B786" s="47" t="s">
        <v>23491</v>
      </c>
      <c r="C786" s="47" t="s">
        <v>23703</v>
      </c>
      <c r="D786" s="47" t="s">
        <v>23704</v>
      </c>
      <c r="E786" s="47">
        <v>28818</v>
      </c>
      <c r="F786" s="150">
        <v>29.595920563504801</v>
      </c>
    </row>
    <row r="787" spans="1:6" x14ac:dyDescent="0.3">
      <c r="A787" s="47" t="s">
        <v>1146</v>
      </c>
      <c r="B787" s="47" t="s">
        <v>23491</v>
      </c>
      <c r="C787" s="47" t="s">
        <v>23705</v>
      </c>
      <c r="D787" s="47" t="s">
        <v>23706</v>
      </c>
      <c r="E787" s="47">
        <v>17392</v>
      </c>
      <c r="F787" s="150">
        <v>29.930640613091001</v>
      </c>
    </row>
    <row r="788" spans="1:6" x14ac:dyDescent="0.3">
      <c r="A788" s="47" t="s">
        <v>1146</v>
      </c>
      <c r="B788" s="47" t="s">
        <v>23491</v>
      </c>
      <c r="C788" s="47" t="s">
        <v>344</v>
      </c>
      <c r="D788" s="47" t="s">
        <v>23707</v>
      </c>
      <c r="E788" s="47">
        <v>266931</v>
      </c>
      <c r="F788" s="150">
        <v>31.2451069939932</v>
      </c>
    </row>
    <row r="789" spans="1:6" x14ac:dyDescent="0.3">
      <c r="A789" s="47" t="s">
        <v>1146</v>
      </c>
      <c r="B789" s="47" t="s">
        <v>23491</v>
      </c>
      <c r="C789" s="47" t="s">
        <v>363</v>
      </c>
      <c r="D789" s="47" t="s">
        <v>23708</v>
      </c>
      <c r="E789" s="47">
        <v>24181</v>
      </c>
      <c r="F789" s="150">
        <v>36.449785626245202</v>
      </c>
    </row>
    <row r="790" spans="1:6" x14ac:dyDescent="0.3">
      <c r="A790" s="47" t="s">
        <v>1146</v>
      </c>
      <c r="B790" s="47" t="s">
        <v>23491</v>
      </c>
      <c r="C790" s="47" t="s">
        <v>34</v>
      </c>
      <c r="D790" s="47" t="s">
        <v>23709</v>
      </c>
      <c r="E790" s="47">
        <v>44436</v>
      </c>
      <c r="F790" s="150">
        <v>33.463495775002599</v>
      </c>
    </row>
    <row r="791" spans="1:6" x14ac:dyDescent="0.3">
      <c r="A791" s="47" t="s">
        <v>1146</v>
      </c>
      <c r="B791" s="47" t="s">
        <v>23491</v>
      </c>
      <c r="C791" s="47" t="s">
        <v>1154</v>
      </c>
      <c r="D791" s="47" t="s">
        <v>23710</v>
      </c>
      <c r="E791" s="47">
        <v>20952</v>
      </c>
      <c r="F791" s="150">
        <v>33.776480387722899</v>
      </c>
    </row>
    <row r="792" spans="1:6" x14ac:dyDescent="0.3">
      <c r="A792" s="47" t="s">
        <v>1146</v>
      </c>
      <c r="B792" s="47" t="s">
        <v>23491</v>
      </c>
      <c r="C792" s="47" t="s">
        <v>23711</v>
      </c>
      <c r="D792" s="47" t="s">
        <v>23712</v>
      </c>
      <c r="E792" s="47">
        <v>23363</v>
      </c>
      <c r="F792" s="150">
        <v>26.781717578662899</v>
      </c>
    </row>
    <row r="793" spans="1:6" x14ac:dyDescent="0.3">
      <c r="A793" s="47" t="s">
        <v>1146</v>
      </c>
      <c r="B793" s="47" t="s">
        <v>23491</v>
      </c>
      <c r="C793" s="47" t="s">
        <v>1235</v>
      </c>
      <c r="D793" s="47" t="s">
        <v>23713</v>
      </c>
      <c r="E793" s="47">
        <v>34185</v>
      </c>
      <c r="F793" s="150">
        <v>25.491851328261401</v>
      </c>
    </row>
    <row r="794" spans="1:6" x14ac:dyDescent="0.3">
      <c r="A794" s="47" t="s">
        <v>1146</v>
      </c>
      <c r="B794" s="47" t="s">
        <v>23491</v>
      </c>
      <c r="C794" s="47" t="s">
        <v>854</v>
      </c>
      <c r="D794" s="47" t="s">
        <v>23714</v>
      </c>
      <c r="E794" s="47">
        <v>21475</v>
      </c>
      <c r="F794" s="150">
        <v>29.378951930030102</v>
      </c>
    </row>
    <row r="795" spans="1:6" x14ac:dyDescent="0.3">
      <c r="A795" s="47" t="s">
        <v>1146</v>
      </c>
      <c r="B795" s="47" t="s">
        <v>23491</v>
      </c>
      <c r="C795" s="47" t="s">
        <v>23715</v>
      </c>
      <c r="D795" s="47" t="s">
        <v>23716</v>
      </c>
      <c r="E795" s="47">
        <v>10613</v>
      </c>
      <c r="F795" s="150">
        <v>30.8891386108543</v>
      </c>
    </row>
    <row r="796" spans="1:6" x14ac:dyDescent="0.3">
      <c r="A796" s="47" t="s">
        <v>1146</v>
      </c>
      <c r="B796" s="47" t="s">
        <v>23491</v>
      </c>
      <c r="C796" s="47" t="s">
        <v>1156</v>
      </c>
      <c r="D796" s="47" t="s">
        <v>23717</v>
      </c>
      <c r="E796" s="47">
        <v>172780</v>
      </c>
      <c r="F796" s="150">
        <v>33.692427788016197</v>
      </c>
    </row>
    <row r="797" spans="1:6" x14ac:dyDescent="0.3">
      <c r="A797" s="47" t="s">
        <v>1146</v>
      </c>
      <c r="B797" s="47" t="s">
        <v>23491</v>
      </c>
      <c r="C797" s="47" t="s">
        <v>23718</v>
      </c>
      <c r="D797" s="47" t="s">
        <v>23719</v>
      </c>
      <c r="E797" s="47">
        <v>15936</v>
      </c>
      <c r="F797" s="150">
        <v>26.7549453807205</v>
      </c>
    </row>
    <row r="798" spans="1:6" x14ac:dyDescent="0.3">
      <c r="A798" s="47" t="s">
        <v>1146</v>
      </c>
      <c r="B798" s="47" t="s">
        <v>23491</v>
      </c>
      <c r="C798" s="47" t="s">
        <v>688</v>
      </c>
      <c r="D798" s="47" t="s">
        <v>23720</v>
      </c>
      <c r="E798" s="47">
        <v>7516</v>
      </c>
      <c r="F798" s="150">
        <v>27.703163195902</v>
      </c>
    </row>
    <row r="799" spans="1:6" x14ac:dyDescent="0.3">
      <c r="A799" s="47" t="s">
        <v>1146</v>
      </c>
      <c r="B799" s="47" t="s">
        <v>23491</v>
      </c>
      <c r="C799" s="47" t="s">
        <v>346</v>
      </c>
      <c r="D799" s="47" t="s">
        <v>23721</v>
      </c>
      <c r="E799" s="47">
        <v>179702</v>
      </c>
      <c r="F799" s="150">
        <v>40.315194342632601</v>
      </c>
    </row>
    <row r="800" spans="1:6" x14ac:dyDescent="0.3">
      <c r="A800" s="47" t="s">
        <v>1146</v>
      </c>
      <c r="B800" s="47" t="s">
        <v>23491</v>
      </c>
      <c r="C800" s="47" t="s">
        <v>23722</v>
      </c>
      <c r="D800" s="47" t="s">
        <v>23723</v>
      </c>
      <c r="E800" s="47">
        <v>16212</v>
      </c>
      <c r="F800" s="150">
        <v>29.873855476548702</v>
      </c>
    </row>
    <row r="801" spans="1:6" x14ac:dyDescent="0.3">
      <c r="A801" s="47" t="s">
        <v>1146</v>
      </c>
      <c r="B801" s="47" t="s">
        <v>23491</v>
      </c>
      <c r="C801" s="47" t="s">
        <v>347</v>
      </c>
      <c r="D801" s="47" t="s">
        <v>23724</v>
      </c>
      <c r="E801" s="47">
        <v>107848</v>
      </c>
      <c r="F801" s="150">
        <v>36.030480479561398</v>
      </c>
    </row>
    <row r="802" spans="1:6" x14ac:dyDescent="0.3">
      <c r="A802" s="47" t="s">
        <v>1146</v>
      </c>
      <c r="B802" s="47" t="s">
        <v>23491</v>
      </c>
      <c r="C802" s="47" t="s">
        <v>349</v>
      </c>
      <c r="D802" s="47" t="s">
        <v>23725</v>
      </c>
      <c r="E802" s="47">
        <v>32886</v>
      </c>
      <c r="F802" s="150">
        <v>30.332367592428099</v>
      </c>
    </row>
    <row r="803" spans="1:6" x14ac:dyDescent="0.3">
      <c r="A803" s="47" t="s">
        <v>1146</v>
      </c>
      <c r="B803" s="47" t="s">
        <v>23491</v>
      </c>
      <c r="C803" s="47" t="s">
        <v>367</v>
      </c>
      <c r="D803" s="47" t="s">
        <v>23726</v>
      </c>
      <c r="E803" s="47">
        <v>8508</v>
      </c>
      <c r="F803" s="150">
        <v>25.832395063044199</v>
      </c>
    </row>
    <row r="804" spans="1:6" x14ac:dyDescent="0.3">
      <c r="A804" s="47" t="s">
        <v>1146</v>
      </c>
      <c r="B804" s="47" t="s">
        <v>23491</v>
      </c>
      <c r="C804" s="47" t="s">
        <v>351</v>
      </c>
      <c r="D804" s="47" t="s">
        <v>23727</v>
      </c>
      <c r="E804" s="47">
        <v>59689</v>
      </c>
      <c r="F804" s="150">
        <v>36.549375474320001</v>
      </c>
    </row>
    <row r="805" spans="1:6" x14ac:dyDescent="0.3">
      <c r="A805" s="47" t="s">
        <v>1146</v>
      </c>
      <c r="B805" s="47" t="s">
        <v>23491</v>
      </c>
      <c r="C805" s="47" t="s">
        <v>69</v>
      </c>
      <c r="D805" s="47" t="s">
        <v>23728</v>
      </c>
      <c r="E805" s="47">
        <v>28262</v>
      </c>
      <c r="F805" s="150">
        <v>34.428482623607103</v>
      </c>
    </row>
    <row r="806" spans="1:6" x14ac:dyDescent="0.3">
      <c r="A806" s="47" t="s">
        <v>1146</v>
      </c>
      <c r="B806" s="47" t="s">
        <v>23491</v>
      </c>
      <c r="C806" s="47" t="s">
        <v>512</v>
      </c>
      <c r="D806" s="47" t="s">
        <v>23729</v>
      </c>
      <c r="E806" s="47">
        <v>68917</v>
      </c>
      <c r="F806" s="150">
        <v>33.181760239337997</v>
      </c>
    </row>
    <row r="807" spans="1:6" x14ac:dyDescent="0.3">
      <c r="A807" s="47" t="s">
        <v>1146</v>
      </c>
      <c r="B807" s="47" t="s">
        <v>23491</v>
      </c>
      <c r="C807" s="47" t="s">
        <v>23730</v>
      </c>
      <c r="D807" s="47" t="s">
        <v>23731</v>
      </c>
      <c r="E807" s="47">
        <v>27636</v>
      </c>
      <c r="F807" s="150">
        <v>27.929011679343201</v>
      </c>
    </row>
    <row r="808" spans="1:6" x14ac:dyDescent="0.3">
      <c r="A808" s="47" t="s">
        <v>1146</v>
      </c>
      <c r="B808" s="47" t="s">
        <v>23491</v>
      </c>
      <c r="C808" s="47" t="s">
        <v>22895</v>
      </c>
      <c r="D808" s="47" t="s">
        <v>23732</v>
      </c>
      <c r="E808" s="47">
        <v>24643</v>
      </c>
      <c r="F808" s="150">
        <v>28.231754952762</v>
      </c>
    </row>
    <row r="809" spans="1:6" x14ac:dyDescent="0.3">
      <c r="A809" s="47" t="s">
        <v>1146</v>
      </c>
      <c r="B809" s="47" t="s">
        <v>23491</v>
      </c>
      <c r="C809" s="47" t="s">
        <v>1160</v>
      </c>
      <c r="D809" s="47" t="s">
        <v>23733</v>
      </c>
      <c r="E809" s="47">
        <v>33292</v>
      </c>
      <c r="F809" s="150">
        <v>26.643329138408198</v>
      </c>
    </row>
    <row r="810" spans="1:6" x14ac:dyDescent="0.3">
      <c r="A810" s="47" t="s">
        <v>1162</v>
      </c>
      <c r="B810" s="47" t="s">
        <v>23734</v>
      </c>
      <c r="C810" s="47" t="s">
        <v>22619</v>
      </c>
      <c r="D810" s="47" t="s">
        <v>23735</v>
      </c>
      <c r="E810" s="47">
        <v>3046346</v>
      </c>
      <c r="F810" s="150">
        <v>29.514154564347599</v>
      </c>
    </row>
    <row r="811" spans="1:6" x14ac:dyDescent="0.3">
      <c r="A811" s="47" t="s">
        <v>1162</v>
      </c>
      <c r="B811" s="47" t="s">
        <v>23734</v>
      </c>
      <c r="C811" s="47" t="s">
        <v>736</v>
      </c>
      <c r="D811" s="47" t="s">
        <v>23736</v>
      </c>
      <c r="E811" s="47">
        <v>7682</v>
      </c>
      <c r="F811" s="150">
        <v>22.703852866854302</v>
      </c>
    </row>
    <row r="812" spans="1:6" x14ac:dyDescent="0.3">
      <c r="A812" s="47" t="s">
        <v>1162</v>
      </c>
      <c r="B812" s="47" t="s">
        <v>23734</v>
      </c>
      <c r="C812" s="47" t="s">
        <v>153</v>
      </c>
      <c r="D812" s="47" t="s">
        <v>23737</v>
      </c>
      <c r="E812" s="47">
        <v>4029</v>
      </c>
      <c r="F812" s="150">
        <v>23.143088194278999</v>
      </c>
    </row>
    <row r="813" spans="1:6" x14ac:dyDescent="0.3">
      <c r="A813" s="47" t="s">
        <v>1162</v>
      </c>
      <c r="B813" s="47" t="s">
        <v>23734</v>
      </c>
      <c r="C813" s="47" t="s">
        <v>23738</v>
      </c>
      <c r="D813" s="47" t="s">
        <v>23739</v>
      </c>
      <c r="E813" s="47">
        <v>14330</v>
      </c>
      <c r="F813" s="150">
        <v>22.854875364525</v>
      </c>
    </row>
    <row r="814" spans="1:6" x14ac:dyDescent="0.3">
      <c r="A814" s="47" t="s">
        <v>1162</v>
      </c>
      <c r="B814" s="47" t="s">
        <v>23734</v>
      </c>
      <c r="C814" s="47" t="s">
        <v>23740</v>
      </c>
      <c r="D814" s="47" t="s">
        <v>23741</v>
      </c>
      <c r="E814" s="47">
        <v>12887</v>
      </c>
      <c r="F814" s="150">
        <v>28.275832811880498</v>
      </c>
    </row>
    <row r="815" spans="1:6" x14ac:dyDescent="0.3">
      <c r="A815" s="47" t="s">
        <v>1162</v>
      </c>
      <c r="B815" s="47" t="s">
        <v>23734</v>
      </c>
      <c r="C815" s="47" t="s">
        <v>23742</v>
      </c>
      <c r="D815" s="47" t="s">
        <v>23743</v>
      </c>
      <c r="E815" s="47">
        <v>6119</v>
      </c>
      <c r="F815" s="150">
        <v>22.073796958743401</v>
      </c>
    </row>
    <row r="816" spans="1:6" x14ac:dyDescent="0.3">
      <c r="A816" s="47" t="s">
        <v>1162</v>
      </c>
      <c r="B816" s="47" t="s">
        <v>23734</v>
      </c>
      <c r="C816" s="47" t="s">
        <v>22797</v>
      </c>
      <c r="D816" s="47" t="s">
        <v>23744</v>
      </c>
      <c r="E816" s="47">
        <v>26076</v>
      </c>
      <c r="F816" s="150">
        <v>24.836663394283399</v>
      </c>
    </row>
    <row r="817" spans="1:6" x14ac:dyDescent="0.3">
      <c r="A817" s="47" t="s">
        <v>1162</v>
      </c>
      <c r="B817" s="47" t="s">
        <v>23734</v>
      </c>
      <c r="C817" s="47" t="s">
        <v>1163</v>
      </c>
      <c r="D817" s="47" t="s">
        <v>23745</v>
      </c>
      <c r="E817" s="47">
        <v>131090</v>
      </c>
      <c r="F817" s="150">
        <v>31.724261090768699</v>
      </c>
    </row>
    <row r="818" spans="1:6" x14ac:dyDescent="0.3">
      <c r="A818" s="47" t="s">
        <v>1162</v>
      </c>
      <c r="B818" s="47" t="s">
        <v>23734</v>
      </c>
      <c r="C818" s="47" t="s">
        <v>317</v>
      </c>
      <c r="D818" s="47" t="s">
        <v>23746</v>
      </c>
      <c r="E818" s="47">
        <v>26306</v>
      </c>
      <c r="F818" s="150">
        <v>26.149813845419299</v>
      </c>
    </row>
    <row r="819" spans="1:6" x14ac:dyDescent="0.3">
      <c r="A819" s="47" t="s">
        <v>1162</v>
      </c>
      <c r="B819" s="47" t="s">
        <v>23734</v>
      </c>
      <c r="C819" s="47" t="s">
        <v>353</v>
      </c>
      <c r="D819" s="47" t="s">
        <v>23747</v>
      </c>
      <c r="E819" s="47">
        <v>24276</v>
      </c>
      <c r="F819" s="150">
        <v>23.3587928990884</v>
      </c>
    </row>
    <row r="820" spans="1:6" x14ac:dyDescent="0.3">
      <c r="A820" s="47" t="s">
        <v>1162</v>
      </c>
      <c r="B820" s="47" t="s">
        <v>23734</v>
      </c>
      <c r="C820" s="47" t="s">
        <v>1213</v>
      </c>
      <c r="D820" s="47" t="s">
        <v>23748</v>
      </c>
      <c r="E820" s="47">
        <v>20958</v>
      </c>
      <c r="F820" s="150">
        <v>23.152791183723899</v>
      </c>
    </row>
    <row r="821" spans="1:6" x14ac:dyDescent="0.3">
      <c r="A821" s="47" t="s">
        <v>1162</v>
      </c>
      <c r="B821" s="47" t="s">
        <v>23734</v>
      </c>
      <c r="C821" s="47" t="s">
        <v>23749</v>
      </c>
      <c r="D821" s="47" t="s">
        <v>23750</v>
      </c>
      <c r="E821" s="47">
        <v>20260</v>
      </c>
      <c r="F821" s="150">
        <v>20.657732076776199</v>
      </c>
    </row>
    <row r="822" spans="1:6" x14ac:dyDescent="0.3">
      <c r="A822" s="47" t="s">
        <v>1162</v>
      </c>
      <c r="B822" s="47" t="s">
        <v>23734</v>
      </c>
      <c r="C822" s="47" t="s">
        <v>705</v>
      </c>
      <c r="D822" s="47" t="s">
        <v>23751</v>
      </c>
      <c r="E822" s="47">
        <v>14867</v>
      </c>
      <c r="F822" s="150">
        <v>21.509843574560701</v>
      </c>
    </row>
    <row r="823" spans="1:6" x14ac:dyDescent="0.3">
      <c r="A823" s="47" t="s">
        <v>1162</v>
      </c>
      <c r="B823" s="47" t="s">
        <v>23734</v>
      </c>
      <c r="C823" s="47" t="s">
        <v>22631</v>
      </c>
      <c r="D823" s="47" t="s">
        <v>23752</v>
      </c>
      <c r="E823" s="47">
        <v>9670</v>
      </c>
      <c r="F823" s="150">
        <v>20.023574050407898</v>
      </c>
    </row>
    <row r="824" spans="1:6" x14ac:dyDescent="0.3">
      <c r="A824" s="47" t="s">
        <v>1162</v>
      </c>
      <c r="B824" s="47" t="s">
        <v>23734</v>
      </c>
      <c r="C824" s="47" t="s">
        <v>319</v>
      </c>
      <c r="D824" s="47" t="s">
        <v>23753</v>
      </c>
      <c r="E824" s="47">
        <v>20816</v>
      </c>
      <c r="F824" s="150">
        <v>23.317052939266201</v>
      </c>
    </row>
    <row r="825" spans="1:6" x14ac:dyDescent="0.3">
      <c r="A825" s="47" t="s">
        <v>1162</v>
      </c>
      <c r="B825" s="47" t="s">
        <v>23734</v>
      </c>
      <c r="C825" s="47" t="s">
        <v>483</v>
      </c>
      <c r="D825" s="47" t="s">
        <v>23754</v>
      </c>
      <c r="E825" s="47">
        <v>13956</v>
      </c>
      <c r="F825" s="150">
        <v>28.185268042752899</v>
      </c>
    </row>
    <row r="826" spans="1:6" x14ac:dyDescent="0.3">
      <c r="A826" s="47" t="s">
        <v>1162</v>
      </c>
      <c r="B826" s="47" t="s">
        <v>23734</v>
      </c>
      <c r="C826" s="47" t="s">
        <v>551</v>
      </c>
      <c r="D826" s="47" t="s">
        <v>23755</v>
      </c>
      <c r="E826" s="47">
        <v>18499</v>
      </c>
      <c r="F826" s="150">
        <v>25.168370306884199</v>
      </c>
    </row>
    <row r="827" spans="1:6" x14ac:dyDescent="0.3">
      <c r="A827" s="47" t="s">
        <v>1162</v>
      </c>
      <c r="B827" s="47" t="s">
        <v>23734</v>
      </c>
      <c r="C827" s="47" t="s">
        <v>23756</v>
      </c>
      <c r="D827" s="47" t="s">
        <v>23757</v>
      </c>
      <c r="E827" s="47">
        <v>44150</v>
      </c>
      <c r="F827" s="150">
        <v>24.952569590002899</v>
      </c>
    </row>
    <row r="828" spans="1:6" x14ac:dyDescent="0.3">
      <c r="A828" s="47" t="s">
        <v>1162</v>
      </c>
      <c r="B828" s="47" t="s">
        <v>23734</v>
      </c>
      <c r="C828" s="47" t="s">
        <v>739</v>
      </c>
      <c r="D828" s="47" t="s">
        <v>23758</v>
      </c>
      <c r="E828" s="47">
        <v>12072</v>
      </c>
      <c r="F828" s="150">
        <v>21.0106274939</v>
      </c>
    </row>
    <row r="829" spans="1:6" x14ac:dyDescent="0.3">
      <c r="A829" s="47" t="s">
        <v>1162</v>
      </c>
      <c r="B829" s="47" t="s">
        <v>23734</v>
      </c>
      <c r="C829" s="47" t="s">
        <v>23759</v>
      </c>
      <c r="D829" s="47" t="s">
        <v>23760</v>
      </c>
      <c r="E829" s="47">
        <v>12439</v>
      </c>
      <c r="F829" s="150">
        <v>22.1095952167327</v>
      </c>
    </row>
    <row r="830" spans="1:6" x14ac:dyDescent="0.3">
      <c r="A830" s="47" t="s">
        <v>1162</v>
      </c>
      <c r="B830" s="47" t="s">
        <v>23734</v>
      </c>
      <c r="C830" s="47" t="s">
        <v>256</v>
      </c>
      <c r="D830" s="47" t="s">
        <v>23761</v>
      </c>
      <c r="E830" s="47">
        <v>9286</v>
      </c>
      <c r="F830" s="150">
        <v>31.639891247536902</v>
      </c>
    </row>
    <row r="831" spans="1:6" x14ac:dyDescent="0.3">
      <c r="A831" s="47" t="s">
        <v>1162</v>
      </c>
      <c r="B831" s="47" t="s">
        <v>23734</v>
      </c>
      <c r="C831" s="47" t="s">
        <v>552</v>
      </c>
      <c r="D831" s="47" t="s">
        <v>23762</v>
      </c>
      <c r="E831" s="47">
        <v>16666</v>
      </c>
      <c r="F831" s="150">
        <v>21.5658580864161</v>
      </c>
    </row>
    <row r="832" spans="1:6" x14ac:dyDescent="0.3">
      <c r="A832" s="47" t="s">
        <v>1162</v>
      </c>
      <c r="B832" s="47" t="s">
        <v>23734</v>
      </c>
      <c r="C832" s="47" t="s">
        <v>1119</v>
      </c>
      <c r="D832" s="47" t="s">
        <v>23763</v>
      </c>
      <c r="E832" s="47">
        <v>18129</v>
      </c>
      <c r="F832" s="150">
        <v>22.182248005860099</v>
      </c>
    </row>
    <row r="833" spans="1:6" x14ac:dyDescent="0.3">
      <c r="A833" s="47" t="s">
        <v>1162</v>
      </c>
      <c r="B833" s="47" t="s">
        <v>23734</v>
      </c>
      <c r="C833" s="47" t="s">
        <v>355</v>
      </c>
      <c r="D833" s="47" t="s">
        <v>23764</v>
      </c>
      <c r="E833" s="47">
        <v>49116</v>
      </c>
      <c r="F833" s="150">
        <v>28.940251738088101</v>
      </c>
    </row>
    <row r="834" spans="1:6" x14ac:dyDescent="0.3">
      <c r="A834" s="47" t="s">
        <v>1162</v>
      </c>
      <c r="B834" s="47" t="s">
        <v>23734</v>
      </c>
      <c r="C834" s="47" t="s">
        <v>22815</v>
      </c>
      <c r="D834" s="47" t="s">
        <v>23765</v>
      </c>
      <c r="E834" s="47">
        <v>17096</v>
      </c>
      <c r="F834" s="150">
        <v>22.443723107670301</v>
      </c>
    </row>
    <row r="835" spans="1:6" x14ac:dyDescent="0.3">
      <c r="A835" s="47" t="s">
        <v>1162</v>
      </c>
      <c r="B835" s="47" t="s">
        <v>23734</v>
      </c>
      <c r="C835" s="47" t="s">
        <v>869</v>
      </c>
      <c r="D835" s="47" t="s">
        <v>23766</v>
      </c>
      <c r="E835" s="47">
        <v>66135</v>
      </c>
      <c r="F835" s="150">
        <v>27.7082444657417</v>
      </c>
    </row>
    <row r="836" spans="1:6" x14ac:dyDescent="0.3">
      <c r="A836" s="47" t="s">
        <v>1162</v>
      </c>
      <c r="B836" s="47" t="s">
        <v>23734</v>
      </c>
      <c r="C836" s="47" t="s">
        <v>909</v>
      </c>
      <c r="D836" s="47" t="s">
        <v>23767</v>
      </c>
      <c r="E836" s="47">
        <v>8753</v>
      </c>
      <c r="F836" s="150">
        <v>26.790479791671899</v>
      </c>
    </row>
    <row r="837" spans="1:6" x14ac:dyDescent="0.3">
      <c r="A837" s="47" t="s">
        <v>1162</v>
      </c>
      <c r="B837" s="47" t="s">
        <v>23734</v>
      </c>
      <c r="C837" s="47" t="s">
        <v>23239</v>
      </c>
      <c r="D837" s="47" t="s">
        <v>23768</v>
      </c>
      <c r="E837" s="47">
        <v>8457</v>
      </c>
      <c r="F837" s="150">
        <v>26.2801942004822</v>
      </c>
    </row>
    <row r="838" spans="1:6" x14ac:dyDescent="0.3">
      <c r="A838" s="47" t="s">
        <v>1162</v>
      </c>
      <c r="B838" s="47" t="s">
        <v>23734</v>
      </c>
      <c r="C838" s="47" t="s">
        <v>190</v>
      </c>
      <c r="D838" s="47" t="s">
        <v>23769</v>
      </c>
      <c r="E838" s="47">
        <v>17764</v>
      </c>
      <c r="F838" s="150">
        <v>24.548177863166899</v>
      </c>
    </row>
    <row r="839" spans="1:6" x14ac:dyDescent="0.3">
      <c r="A839" s="47" t="s">
        <v>1162</v>
      </c>
      <c r="B839" s="47" t="s">
        <v>23734</v>
      </c>
      <c r="C839" s="47" t="s">
        <v>23770</v>
      </c>
      <c r="D839" s="47" t="s">
        <v>23771</v>
      </c>
      <c r="E839" s="47">
        <v>40325</v>
      </c>
      <c r="F839" s="150">
        <v>34.148413939691203</v>
      </c>
    </row>
    <row r="840" spans="1:6" x14ac:dyDescent="0.3">
      <c r="A840" s="47" t="s">
        <v>1162</v>
      </c>
      <c r="B840" s="47" t="s">
        <v>23734</v>
      </c>
      <c r="C840" s="47" t="s">
        <v>23772</v>
      </c>
      <c r="D840" s="47" t="s">
        <v>23773</v>
      </c>
      <c r="E840" s="47">
        <v>16667</v>
      </c>
      <c r="F840" s="150">
        <v>20.411159695694799</v>
      </c>
    </row>
    <row r="841" spans="1:6" x14ac:dyDescent="0.3">
      <c r="A841" s="47" t="s">
        <v>1162</v>
      </c>
      <c r="B841" s="47" t="s">
        <v>23734</v>
      </c>
      <c r="C841" s="47" t="s">
        <v>23774</v>
      </c>
      <c r="D841" s="47" t="s">
        <v>23775</v>
      </c>
      <c r="E841" s="47">
        <v>93653</v>
      </c>
      <c r="F841" s="150">
        <v>32.9646225835751</v>
      </c>
    </row>
    <row r="842" spans="1:6" x14ac:dyDescent="0.3">
      <c r="A842" s="47" t="s">
        <v>1162</v>
      </c>
      <c r="B842" s="47" t="s">
        <v>23734</v>
      </c>
      <c r="C842" s="47" t="s">
        <v>23776</v>
      </c>
      <c r="D842" s="47" t="s">
        <v>23777</v>
      </c>
      <c r="E842" s="47">
        <v>10302</v>
      </c>
      <c r="F842" s="150">
        <v>21.163092511484201</v>
      </c>
    </row>
    <row r="843" spans="1:6" x14ac:dyDescent="0.3">
      <c r="A843" s="47" t="s">
        <v>1162</v>
      </c>
      <c r="B843" s="47" t="s">
        <v>23734</v>
      </c>
      <c r="C843" s="47" t="s">
        <v>393</v>
      </c>
      <c r="D843" s="47" t="s">
        <v>23778</v>
      </c>
      <c r="E843" s="47">
        <v>20880</v>
      </c>
      <c r="F843" s="150">
        <v>22.650200332831702</v>
      </c>
    </row>
    <row r="844" spans="1:6" x14ac:dyDescent="0.3">
      <c r="A844" s="47" t="s">
        <v>1162</v>
      </c>
      <c r="B844" s="47" t="s">
        <v>23734</v>
      </c>
      <c r="C844" s="47" t="s">
        <v>326</v>
      </c>
      <c r="D844" s="47" t="s">
        <v>23779</v>
      </c>
      <c r="E844" s="47">
        <v>16303</v>
      </c>
      <c r="F844" s="150">
        <v>24.160555958679002</v>
      </c>
    </row>
    <row r="845" spans="1:6" x14ac:dyDescent="0.3">
      <c r="A845" s="47" t="s">
        <v>1162</v>
      </c>
      <c r="B845" s="47" t="s">
        <v>23734</v>
      </c>
      <c r="C845" s="47" t="s">
        <v>666</v>
      </c>
      <c r="D845" s="47" t="s">
        <v>23780</v>
      </c>
      <c r="E845" s="47">
        <v>10680</v>
      </c>
      <c r="F845" s="150">
        <v>21.433407763326699</v>
      </c>
    </row>
    <row r="846" spans="1:6" x14ac:dyDescent="0.3">
      <c r="A846" s="47" t="s">
        <v>1162</v>
      </c>
      <c r="B846" s="47" t="s">
        <v>23734</v>
      </c>
      <c r="C846" s="47" t="s">
        <v>1006</v>
      </c>
      <c r="D846" s="47" t="s">
        <v>23781</v>
      </c>
      <c r="E846" s="47">
        <v>7441</v>
      </c>
      <c r="F846" s="150">
        <v>25.233312577281499</v>
      </c>
    </row>
    <row r="847" spans="1:6" x14ac:dyDescent="0.3">
      <c r="A847" s="47" t="s">
        <v>1162</v>
      </c>
      <c r="B847" s="47" t="s">
        <v>23734</v>
      </c>
      <c r="C847" s="47" t="s">
        <v>327</v>
      </c>
      <c r="D847" s="47" t="s">
        <v>23782</v>
      </c>
      <c r="E847" s="47">
        <v>9336</v>
      </c>
      <c r="F847" s="150">
        <v>21.463627445937401</v>
      </c>
    </row>
    <row r="848" spans="1:6" x14ac:dyDescent="0.3">
      <c r="A848" s="47" t="s">
        <v>1162</v>
      </c>
      <c r="B848" s="47" t="s">
        <v>23734</v>
      </c>
      <c r="C848" s="47" t="s">
        <v>23533</v>
      </c>
      <c r="D848" s="47" t="s">
        <v>23783</v>
      </c>
      <c r="E848" s="47">
        <v>12453</v>
      </c>
      <c r="F848" s="150">
        <v>21.5562813966087</v>
      </c>
    </row>
    <row r="849" spans="1:6" x14ac:dyDescent="0.3">
      <c r="A849" s="47" t="s">
        <v>1162</v>
      </c>
      <c r="B849" s="47" t="s">
        <v>23734</v>
      </c>
      <c r="C849" s="47" t="s">
        <v>23784</v>
      </c>
      <c r="D849" s="47" t="s">
        <v>23785</v>
      </c>
      <c r="E849" s="47">
        <v>10954</v>
      </c>
      <c r="F849" s="150">
        <v>22.291125493816601</v>
      </c>
    </row>
    <row r="850" spans="1:6" x14ac:dyDescent="0.3">
      <c r="A850" s="47" t="s">
        <v>1162</v>
      </c>
      <c r="B850" s="47" t="s">
        <v>23734</v>
      </c>
      <c r="C850" s="47" t="s">
        <v>291</v>
      </c>
      <c r="D850" s="47" t="s">
        <v>23786</v>
      </c>
      <c r="E850" s="47">
        <v>15673</v>
      </c>
      <c r="F850" s="150">
        <v>22.835098929039201</v>
      </c>
    </row>
    <row r="851" spans="1:6" x14ac:dyDescent="0.3">
      <c r="A851" s="47" t="s">
        <v>1162</v>
      </c>
      <c r="B851" s="47" t="s">
        <v>23734</v>
      </c>
      <c r="C851" s="47" t="s">
        <v>329</v>
      </c>
      <c r="D851" s="47" t="s">
        <v>23787</v>
      </c>
      <c r="E851" s="47">
        <v>11341</v>
      </c>
      <c r="F851" s="150">
        <v>19.972727148226301</v>
      </c>
    </row>
    <row r="852" spans="1:6" x14ac:dyDescent="0.3">
      <c r="A852" s="47" t="s">
        <v>1162</v>
      </c>
      <c r="B852" s="47" t="s">
        <v>23734</v>
      </c>
      <c r="C852" s="47" t="s">
        <v>23537</v>
      </c>
      <c r="D852" s="47" t="s">
        <v>23788</v>
      </c>
      <c r="E852" s="47">
        <v>17534</v>
      </c>
      <c r="F852" s="150">
        <v>21.662587017930498</v>
      </c>
    </row>
    <row r="853" spans="1:6" x14ac:dyDescent="0.3">
      <c r="A853" s="47" t="s">
        <v>1162</v>
      </c>
      <c r="B853" s="47" t="s">
        <v>23734</v>
      </c>
      <c r="C853" s="47" t="s">
        <v>357</v>
      </c>
      <c r="D853" s="47" t="s">
        <v>23789</v>
      </c>
      <c r="E853" s="47">
        <v>14928</v>
      </c>
      <c r="F853" s="150">
        <v>25.6236285402554</v>
      </c>
    </row>
    <row r="854" spans="1:6" x14ac:dyDescent="0.3">
      <c r="A854" s="47" t="s">
        <v>1162</v>
      </c>
      <c r="B854" s="47" t="s">
        <v>23734</v>
      </c>
      <c r="C854" s="47" t="s">
        <v>266</v>
      </c>
      <c r="D854" s="47" t="s">
        <v>23790</v>
      </c>
      <c r="E854" s="47">
        <v>20145</v>
      </c>
      <c r="F854" s="150">
        <v>29.451267673161599</v>
      </c>
    </row>
    <row r="855" spans="1:6" x14ac:dyDescent="0.3">
      <c r="A855" s="47" t="s">
        <v>1162</v>
      </c>
      <c r="B855" s="47" t="s">
        <v>23734</v>
      </c>
      <c r="C855" s="47" t="s">
        <v>22836</v>
      </c>
      <c r="D855" s="47" t="s">
        <v>23791</v>
      </c>
      <c r="E855" s="47">
        <v>9566</v>
      </c>
      <c r="F855" s="150">
        <v>23.966646014374799</v>
      </c>
    </row>
    <row r="856" spans="1:6" x14ac:dyDescent="0.3">
      <c r="A856" s="47" t="s">
        <v>1162</v>
      </c>
      <c r="B856" s="47" t="s">
        <v>23734</v>
      </c>
      <c r="C856" s="47" t="s">
        <v>85</v>
      </c>
      <c r="D856" s="47" t="s">
        <v>23792</v>
      </c>
      <c r="E856" s="47">
        <v>9815</v>
      </c>
      <c r="F856" s="150">
        <v>21.8172115376628</v>
      </c>
    </row>
    <row r="857" spans="1:6" x14ac:dyDescent="0.3">
      <c r="A857" s="47" t="s">
        <v>1162</v>
      </c>
      <c r="B857" s="47" t="s">
        <v>23734</v>
      </c>
      <c r="C857" s="47" t="s">
        <v>23793</v>
      </c>
      <c r="D857" s="47" t="s">
        <v>23794</v>
      </c>
      <c r="E857" s="47">
        <v>7089</v>
      </c>
      <c r="F857" s="150">
        <v>20.204295651976299</v>
      </c>
    </row>
    <row r="858" spans="1:6" x14ac:dyDescent="0.3">
      <c r="A858" s="47" t="s">
        <v>1162</v>
      </c>
      <c r="B858" s="47" t="s">
        <v>23734</v>
      </c>
      <c r="C858" s="47" t="s">
        <v>352</v>
      </c>
      <c r="D858" s="47" t="s">
        <v>23795</v>
      </c>
      <c r="E858" s="47">
        <v>16355</v>
      </c>
      <c r="F858" s="150">
        <v>24.5723786685645</v>
      </c>
    </row>
    <row r="859" spans="1:6" x14ac:dyDescent="0.3">
      <c r="A859" s="47" t="s">
        <v>1162</v>
      </c>
      <c r="B859" s="47" t="s">
        <v>23734</v>
      </c>
      <c r="C859" s="47" t="s">
        <v>163</v>
      </c>
      <c r="D859" s="47" t="s">
        <v>23796</v>
      </c>
      <c r="E859" s="47">
        <v>19848</v>
      </c>
      <c r="F859" s="150">
        <v>25.2122086665422</v>
      </c>
    </row>
    <row r="860" spans="1:6" x14ac:dyDescent="0.3">
      <c r="A860" s="47" t="s">
        <v>1162</v>
      </c>
      <c r="B860" s="47" t="s">
        <v>23734</v>
      </c>
      <c r="C860" s="47" t="s">
        <v>554</v>
      </c>
      <c r="D860" s="47" t="s">
        <v>23797</v>
      </c>
      <c r="E860" s="47">
        <v>36842</v>
      </c>
      <c r="F860" s="150">
        <v>29.5032990380763</v>
      </c>
    </row>
    <row r="861" spans="1:6" x14ac:dyDescent="0.3">
      <c r="A861" s="47" t="s">
        <v>1162</v>
      </c>
      <c r="B861" s="47" t="s">
        <v>23734</v>
      </c>
      <c r="C861" s="47" t="s">
        <v>23</v>
      </c>
      <c r="D861" s="47" t="s">
        <v>23798</v>
      </c>
      <c r="E861" s="47">
        <v>16843</v>
      </c>
      <c r="F861" s="150">
        <v>30.253276102030501</v>
      </c>
    </row>
    <row r="862" spans="1:6" x14ac:dyDescent="0.3">
      <c r="A862" s="47" t="s">
        <v>1162</v>
      </c>
      <c r="B862" s="47" t="s">
        <v>23734</v>
      </c>
      <c r="C862" s="47" t="s">
        <v>334</v>
      </c>
      <c r="D862" s="47" t="s">
        <v>23799</v>
      </c>
      <c r="E862" s="47">
        <v>130881</v>
      </c>
      <c r="F862" s="150">
        <v>33.614534069921497</v>
      </c>
    </row>
    <row r="863" spans="1:6" x14ac:dyDescent="0.3">
      <c r="A863" s="47" t="s">
        <v>1162</v>
      </c>
      <c r="B863" s="47" t="s">
        <v>23734</v>
      </c>
      <c r="C863" s="47" t="s">
        <v>23297</v>
      </c>
      <c r="D863" s="47" t="s">
        <v>23800</v>
      </c>
      <c r="E863" s="47">
        <v>20638</v>
      </c>
      <c r="F863" s="150">
        <v>25.241708189066799</v>
      </c>
    </row>
    <row r="864" spans="1:6" x14ac:dyDescent="0.3">
      <c r="A864" s="47" t="s">
        <v>1162</v>
      </c>
      <c r="B864" s="47" t="s">
        <v>23734</v>
      </c>
      <c r="C864" s="47" t="s">
        <v>23801</v>
      </c>
      <c r="D864" s="47" t="s">
        <v>23802</v>
      </c>
      <c r="E864" s="47">
        <v>10511</v>
      </c>
      <c r="F864" s="150">
        <v>25.491064838650399</v>
      </c>
    </row>
    <row r="865" spans="1:6" x14ac:dyDescent="0.3">
      <c r="A865" s="47" t="s">
        <v>1162</v>
      </c>
      <c r="B865" s="47" t="s">
        <v>23734</v>
      </c>
      <c r="C865" s="47" t="s">
        <v>23803</v>
      </c>
      <c r="D865" s="47" t="s">
        <v>23804</v>
      </c>
      <c r="E865" s="47">
        <v>15543</v>
      </c>
      <c r="F865" s="150">
        <v>20.9494694840105</v>
      </c>
    </row>
    <row r="866" spans="1:6" x14ac:dyDescent="0.3">
      <c r="A866" s="47" t="s">
        <v>1162</v>
      </c>
      <c r="B866" s="47" t="s">
        <v>23734</v>
      </c>
      <c r="C866" s="47" t="s">
        <v>228</v>
      </c>
      <c r="D866" s="47" t="s">
        <v>23805</v>
      </c>
      <c r="E866" s="47">
        <v>35858</v>
      </c>
      <c r="F866" s="150">
        <v>31.5722540188059</v>
      </c>
    </row>
    <row r="867" spans="1:6" x14ac:dyDescent="0.3">
      <c r="A867" s="47" t="s">
        <v>1162</v>
      </c>
      <c r="B867" s="47" t="s">
        <v>23734</v>
      </c>
      <c r="C867" s="47" t="s">
        <v>359</v>
      </c>
      <c r="D867" s="47" t="s">
        <v>23806</v>
      </c>
      <c r="E867" s="47">
        <v>211226</v>
      </c>
      <c r="F867" s="150">
        <v>32.9651837562485</v>
      </c>
    </row>
    <row r="868" spans="1:6" x14ac:dyDescent="0.3">
      <c r="A868" s="47" t="s">
        <v>1162</v>
      </c>
      <c r="B868" s="47" t="s">
        <v>23734</v>
      </c>
      <c r="C868" s="47" t="s">
        <v>23807</v>
      </c>
      <c r="D868" s="47" t="s">
        <v>23808</v>
      </c>
      <c r="E868" s="47">
        <v>11387</v>
      </c>
      <c r="F868" s="150">
        <v>25.730641786671601</v>
      </c>
    </row>
    <row r="869" spans="1:6" x14ac:dyDescent="0.3">
      <c r="A869" s="47" t="s">
        <v>1162</v>
      </c>
      <c r="B869" s="47" t="s">
        <v>23734</v>
      </c>
      <c r="C869" s="47" t="s">
        <v>720</v>
      </c>
      <c r="D869" s="47" t="s">
        <v>23809</v>
      </c>
      <c r="E869" s="47">
        <v>8898</v>
      </c>
      <c r="F869" s="150">
        <v>29.1975892849836</v>
      </c>
    </row>
    <row r="870" spans="1:6" x14ac:dyDescent="0.3">
      <c r="A870" s="47" t="s">
        <v>1162</v>
      </c>
      <c r="B870" s="47" t="s">
        <v>23734</v>
      </c>
      <c r="C870" s="47" t="s">
        <v>524</v>
      </c>
      <c r="D870" s="47" t="s">
        <v>23810</v>
      </c>
      <c r="E870" s="47">
        <v>11581</v>
      </c>
      <c r="F870" s="150">
        <v>19.162872256091099</v>
      </c>
    </row>
    <row r="871" spans="1:6" x14ac:dyDescent="0.3">
      <c r="A871" s="47" t="s">
        <v>1162</v>
      </c>
      <c r="B871" s="47" t="s">
        <v>23734</v>
      </c>
      <c r="C871" s="47" t="s">
        <v>25</v>
      </c>
      <c r="D871" s="47" t="s">
        <v>23811</v>
      </c>
      <c r="E871" s="47">
        <v>15679</v>
      </c>
      <c r="F871" s="150">
        <v>25.793158669455199</v>
      </c>
    </row>
    <row r="872" spans="1:6" x14ac:dyDescent="0.3">
      <c r="A872" s="47" t="s">
        <v>1162</v>
      </c>
      <c r="B872" s="47" t="s">
        <v>23734</v>
      </c>
      <c r="C872" s="47" t="s">
        <v>23812</v>
      </c>
      <c r="D872" s="47" t="s">
        <v>23813</v>
      </c>
      <c r="E872" s="47">
        <v>22381</v>
      </c>
      <c r="F872" s="150">
        <v>29.3209420474344</v>
      </c>
    </row>
    <row r="873" spans="1:6" x14ac:dyDescent="0.3">
      <c r="A873" s="47" t="s">
        <v>1162</v>
      </c>
      <c r="B873" s="47" t="s">
        <v>23734</v>
      </c>
      <c r="C873" s="47" t="s">
        <v>234</v>
      </c>
      <c r="D873" s="47" t="s">
        <v>23814</v>
      </c>
      <c r="E873" s="47">
        <v>33309</v>
      </c>
      <c r="F873" s="150">
        <v>28.7723293533762</v>
      </c>
    </row>
    <row r="874" spans="1:6" x14ac:dyDescent="0.3">
      <c r="A874" s="47" t="s">
        <v>1162</v>
      </c>
      <c r="B874" s="47" t="s">
        <v>23734</v>
      </c>
      <c r="C874" s="47" t="s">
        <v>1313</v>
      </c>
      <c r="D874" s="47" t="s">
        <v>23815</v>
      </c>
      <c r="E874" s="47">
        <v>40648</v>
      </c>
      <c r="F874" s="150">
        <v>28.0023043439292</v>
      </c>
    </row>
    <row r="875" spans="1:6" x14ac:dyDescent="0.3">
      <c r="A875" s="47" t="s">
        <v>1162</v>
      </c>
      <c r="B875" s="47" t="s">
        <v>23734</v>
      </c>
      <c r="C875" s="47" t="s">
        <v>23816</v>
      </c>
      <c r="D875" s="47" t="s">
        <v>23817</v>
      </c>
      <c r="E875" s="47">
        <v>15059</v>
      </c>
      <c r="F875" s="150">
        <v>27.6668055932683</v>
      </c>
    </row>
    <row r="876" spans="1:6" x14ac:dyDescent="0.3">
      <c r="A876" s="47" t="s">
        <v>1162</v>
      </c>
      <c r="B876" s="47" t="s">
        <v>23734</v>
      </c>
      <c r="C876" s="47" t="s">
        <v>23322</v>
      </c>
      <c r="D876" s="47" t="s">
        <v>23818</v>
      </c>
      <c r="E876" s="47">
        <v>10776</v>
      </c>
      <c r="F876" s="150">
        <v>22.416908126529901</v>
      </c>
    </row>
    <row r="877" spans="1:6" x14ac:dyDescent="0.3">
      <c r="A877" s="47" t="s">
        <v>1162</v>
      </c>
      <c r="B877" s="47" t="s">
        <v>23734</v>
      </c>
      <c r="C877" s="47" t="s">
        <v>23819</v>
      </c>
      <c r="D877" s="47" t="s">
        <v>23820</v>
      </c>
      <c r="E877" s="47">
        <v>9243</v>
      </c>
      <c r="F877" s="150">
        <v>24.854560129763801</v>
      </c>
    </row>
    <row r="878" spans="1:6" x14ac:dyDescent="0.3">
      <c r="A878" s="47" t="s">
        <v>1162</v>
      </c>
      <c r="B878" s="47" t="s">
        <v>23734</v>
      </c>
      <c r="C878" s="47" t="s">
        <v>557</v>
      </c>
      <c r="D878" s="47" t="s">
        <v>23821</v>
      </c>
      <c r="E878" s="47">
        <v>7970</v>
      </c>
      <c r="F878" s="150">
        <v>26.165742404448199</v>
      </c>
    </row>
    <row r="879" spans="1:6" x14ac:dyDescent="0.3">
      <c r="A879" s="47" t="s">
        <v>1162</v>
      </c>
      <c r="B879" s="47" t="s">
        <v>23734</v>
      </c>
      <c r="C879" s="47" t="s">
        <v>29</v>
      </c>
      <c r="D879" s="47" t="s">
        <v>23822</v>
      </c>
      <c r="E879" s="47">
        <v>10740</v>
      </c>
      <c r="F879" s="150">
        <v>26.083272458756699</v>
      </c>
    </row>
    <row r="880" spans="1:6" x14ac:dyDescent="0.3">
      <c r="A880" s="47" t="s">
        <v>1162</v>
      </c>
      <c r="B880" s="47" t="s">
        <v>23734</v>
      </c>
      <c r="C880" s="47" t="s">
        <v>1166</v>
      </c>
      <c r="D880" s="47" t="s">
        <v>23823</v>
      </c>
      <c r="E880" s="47">
        <v>42745</v>
      </c>
      <c r="F880" s="150">
        <v>29.647169878663298</v>
      </c>
    </row>
    <row r="881" spans="1:6" x14ac:dyDescent="0.3">
      <c r="A881" s="47" t="s">
        <v>1162</v>
      </c>
      <c r="B881" s="47" t="s">
        <v>23734</v>
      </c>
      <c r="C881" s="47" t="s">
        <v>23824</v>
      </c>
      <c r="D881" s="47" t="s">
        <v>23825</v>
      </c>
      <c r="E881" s="47">
        <v>14398</v>
      </c>
      <c r="F881" s="150">
        <v>20.146087912827401</v>
      </c>
    </row>
    <row r="882" spans="1:6" x14ac:dyDescent="0.3">
      <c r="A882" s="47" t="s">
        <v>1162</v>
      </c>
      <c r="B882" s="47" t="s">
        <v>23734</v>
      </c>
      <c r="C882" s="47" t="s">
        <v>239</v>
      </c>
      <c r="D882" s="47" t="s">
        <v>23826</v>
      </c>
      <c r="E882" s="47">
        <v>6462</v>
      </c>
      <c r="F882" s="150">
        <v>18.371566860988001</v>
      </c>
    </row>
    <row r="883" spans="1:6" x14ac:dyDescent="0.3">
      <c r="A883" s="47" t="s">
        <v>1162</v>
      </c>
      <c r="B883" s="47" t="s">
        <v>23734</v>
      </c>
      <c r="C883" s="47" t="s">
        <v>935</v>
      </c>
      <c r="D883" s="47" t="s">
        <v>23827</v>
      </c>
      <c r="E883" s="47">
        <v>15932</v>
      </c>
      <c r="F883" s="150">
        <v>27.726343432837499</v>
      </c>
    </row>
    <row r="884" spans="1:6" x14ac:dyDescent="0.3">
      <c r="A884" s="47" t="s">
        <v>1162</v>
      </c>
      <c r="B884" s="47" t="s">
        <v>23734</v>
      </c>
      <c r="C884" s="47" t="s">
        <v>361</v>
      </c>
      <c r="D884" s="47" t="s">
        <v>23828</v>
      </c>
      <c r="E884" s="47">
        <v>9421</v>
      </c>
      <c r="F884" s="150">
        <v>20.220293081630299</v>
      </c>
    </row>
    <row r="885" spans="1:6" x14ac:dyDescent="0.3">
      <c r="A885" s="47" t="s">
        <v>1162</v>
      </c>
      <c r="B885" s="47" t="s">
        <v>23734</v>
      </c>
      <c r="C885" s="47" t="s">
        <v>23829</v>
      </c>
      <c r="D885" s="47" t="s">
        <v>23830</v>
      </c>
      <c r="E885" s="47">
        <v>24986</v>
      </c>
      <c r="F885" s="150">
        <v>21.510550990090199</v>
      </c>
    </row>
    <row r="886" spans="1:6" x14ac:dyDescent="0.3">
      <c r="A886" s="47" t="s">
        <v>1162</v>
      </c>
      <c r="B886" s="47" t="s">
        <v>23734</v>
      </c>
      <c r="C886" s="47" t="s">
        <v>23831</v>
      </c>
      <c r="D886" s="47" t="s">
        <v>23832</v>
      </c>
      <c r="E886" s="47">
        <v>7310</v>
      </c>
      <c r="F886" s="150">
        <v>19.2279396932087</v>
      </c>
    </row>
    <row r="887" spans="1:6" x14ac:dyDescent="0.3">
      <c r="A887" s="47" t="s">
        <v>1162</v>
      </c>
      <c r="B887" s="47" t="s">
        <v>23734</v>
      </c>
      <c r="C887" s="47" t="s">
        <v>66</v>
      </c>
      <c r="D887" s="47" t="s">
        <v>23833</v>
      </c>
      <c r="E887" s="47">
        <v>430640</v>
      </c>
      <c r="F887" s="150">
        <v>36.250657598088303</v>
      </c>
    </row>
    <row r="888" spans="1:6" x14ac:dyDescent="0.3">
      <c r="A888" s="47" t="s">
        <v>1162</v>
      </c>
      <c r="B888" s="47" t="s">
        <v>23734</v>
      </c>
      <c r="C888" s="47" t="s">
        <v>1168</v>
      </c>
      <c r="D888" s="47" t="s">
        <v>23834</v>
      </c>
      <c r="E888" s="47">
        <v>93156</v>
      </c>
      <c r="F888" s="150">
        <v>35.609289818105601</v>
      </c>
    </row>
    <row r="889" spans="1:6" x14ac:dyDescent="0.3">
      <c r="A889" s="47" t="s">
        <v>1162</v>
      </c>
      <c r="B889" s="47" t="s">
        <v>23734</v>
      </c>
      <c r="C889" s="47" t="s">
        <v>23835</v>
      </c>
      <c r="D889" s="47" t="s">
        <v>23836</v>
      </c>
      <c r="E889" s="47">
        <v>18914</v>
      </c>
      <c r="F889" s="150">
        <v>26.5698913925151</v>
      </c>
    </row>
    <row r="890" spans="1:6" x14ac:dyDescent="0.3">
      <c r="A890" s="47" t="s">
        <v>1162</v>
      </c>
      <c r="B890" s="47" t="s">
        <v>23734</v>
      </c>
      <c r="C890" s="47" t="s">
        <v>23837</v>
      </c>
      <c r="D890" s="47" t="s">
        <v>23838</v>
      </c>
      <c r="E890" s="47">
        <v>5131</v>
      </c>
      <c r="F890" s="150">
        <v>24.1264469782828</v>
      </c>
    </row>
    <row r="891" spans="1:6" x14ac:dyDescent="0.3">
      <c r="A891" s="47" t="s">
        <v>1162</v>
      </c>
      <c r="B891" s="47" t="s">
        <v>23734</v>
      </c>
      <c r="C891" s="47" t="s">
        <v>23839</v>
      </c>
      <c r="D891" s="47" t="s">
        <v>23840</v>
      </c>
      <c r="E891" s="47">
        <v>10350</v>
      </c>
      <c r="F891" s="150">
        <v>19.983512795360301</v>
      </c>
    </row>
    <row r="892" spans="1:6" x14ac:dyDescent="0.3">
      <c r="A892" s="47" t="s">
        <v>1162</v>
      </c>
      <c r="B892" s="47" t="s">
        <v>23734</v>
      </c>
      <c r="C892" s="47" t="s">
        <v>363</v>
      </c>
      <c r="D892" s="47" t="s">
        <v>23841</v>
      </c>
      <c r="E892" s="47">
        <v>165224</v>
      </c>
      <c r="F892" s="150">
        <v>34.631162406145997</v>
      </c>
    </row>
    <row r="893" spans="1:6" x14ac:dyDescent="0.3">
      <c r="A893" s="47" t="s">
        <v>1162</v>
      </c>
      <c r="B893" s="47" t="s">
        <v>23734</v>
      </c>
      <c r="C893" s="47" t="s">
        <v>34</v>
      </c>
      <c r="D893" s="47" t="s">
        <v>23842</v>
      </c>
      <c r="E893" s="47">
        <v>12167</v>
      </c>
      <c r="F893" s="150">
        <v>21.8642714219129</v>
      </c>
    </row>
    <row r="894" spans="1:6" x14ac:dyDescent="0.3">
      <c r="A894" s="47" t="s">
        <v>1162</v>
      </c>
      <c r="B894" s="47" t="s">
        <v>23734</v>
      </c>
      <c r="C894" s="47" t="s">
        <v>23843</v>
      </c>
      <c r="D894" s="47" t="s">
        <v>23844</v>
      </c>
      <c r="E894" s="47">
        <v>33704</v>
      </c>
      <c r="F894" s="150">
        <v>21.713804957068501</v>
      </c>
    </row>
    <row r="895" spans="1:6" x14ac:dyDescent="0.3">
      <c r="A895" s="47" t="s">
        <v>1162</v>
      </c>
      <c r="B895" s="47" t="s">
        <v>23734</v>
      </c>
      <c r="C895" s="47" t="s">
        <v>364</v>
      </c>
      <c r="D895" s="47" t="s">
        <v>23845</v>
      </c>
      <c r="E895" s="47">
        <v>89542</v>
      </c>
      <c r="F895" s="150">
        <v>32.4886454306601</v>
      </c>
    </row>
    <row r="896" spans="1:6" x14ac:dyDescent="0.3">
      <c r="A896" s="47" t="s">
        <v>1162</v>
      </c>
      <c r="B896" s="47" t="s">
        <v>23734</v>
      </c>
      <c r="C896" s="47" t="s">
        <v>23846</v>
      </c>
      <c r="D896" s="47" t="s">
        <v>23847</v>
      </c>
      <c r="E896" s="47">
        <v>17767</v>
      </c>
      <c r="F896" s="150">
        <v>23.441841114143401</v>
      </c>
    </row>
    <row r="897" spans="1:6" x14ac:dyDescent="0.3">
      <c r="A897" s="47" t="s">
        <v>1162</v>
      </c>
      <c r="B897" s="47" t="s">
        <v>23734</v>
      </c>
      <c r="C897" s="47" t="s">
        <v>998</v>
      </c>
      <c r="D897" s="47" t="s">
        <v>23848</v>
      </c>
      <c r="E897" s="47">
        <v>6317</v>
      </c>
      <c r="F897" s="150">
        <v>23.371783680199499</v>
      </c>
    </row>
    <row r="898" spans="1:6" x14ac:dyDescent="0.3">
      <c r="A898" s="47" t="s">
        <v>1162</v>
      </c>
      <c r="B898" s="47" t="s">
        <v>23734</v>
      </c>
      <c r="C898" s="47" t="s">
        <v>688</v>
      </c>
      <c r="D898" s="47" t="s">
        <v>23849</v>
      </c>
      <c r="E898" s="47">
        <v>12534</v>
      </c>
      <c r="F898" s="150">
        <v>29.820537468884201</v>
      </c>
    </row>
    <row r="899" spans="1:6" x14ac:dyDescent="0.3">
      <c r="A899" s="47" t="s">
        <v>1162</v>
      </c>
      <c r="B899" s="47" t="s">
        <v>23734</v>
      </c>
      <c r="C899" s="47" t="s">
        <v>366</v>
      </c>
      <c r="D899" s="47" t="s">
        <v>23850</v>
      </c>
      <c r="E899" s="47">
        <v>7570</v>
      </c>
      <c r="F899" s="150">
        <v>26.700856466414699</v>
      </c>
    </row>
    <row r="900" spans="1:6" x14ac:dyDescent="0.3">
      <c r="A900" s="47" t="s">
        <v>1162</v>
      </c>
      <c r="B900" s="47" t="s">
        <v>23734</v>
      </c>
      <c r="C900" s="47" t="s">
        <v>23851</v>
      </c>
      <c r="D900" s="47" t="s">
        <v>23852</v>
      </c>
      <c r="E900" s="47">
        <v>35625</v>
      </c>
      <c r="F900" s="150">
        <v>31.473805434849702</v>
      </c>
    </row>
    <row r="901" spans="1:6" x14ac:dyDescent="0.3">
      <c r="A901" s="47" t="s">
        <v>1162</v>
      </c>
      <c r="B901" s="47" t="s">
        <v>23734</v>
      </c>
      <c r="C901" s="47" t="s">
        <v>367</v>
      </c>
      <c r="D901" s="47" t="s">
        <v>23853</v>
      </c>
      <c r="E901" s="47">
        <v>46225</v>
      </c>
      <c r="F901" s="150">
        <v>28.6420647054988</v>
      </c>
    </row>
    <row r="902" spans="1:6" x14ac:dyDescent="0.3">
      <c r="A902" s="47" t="s">
        <v>1162</v>
      </c>
      <c r="B902" s="47" t="s">
        <v>23734</v>
      </c>
      <c r="C902" s="47" t="s">
        <v>69</v>
      </c>
      <c r="D902" s="47" t="s">
        <v>23854</v>
      </c>
      <c r="E902" s="47">
        <v>21704</v>
      </c>
      <c r="F902" s="150">
        <v>27.691823478432202</v>
      </c>
    </row>
    <row r="903" spans="1:6" x14ac:dyDescent="0.3">
      <c r="A903" s="47" t="s">
        <v>1162</v>
      </c>
      <c r="B903" s="47" t="s">
        <v>23734</v>
      </c>
      <c r="C903" s="47" t="s">
        <v>512</v>
      </c>
      <c r="D903" s="47" t="s">
        <v>23855</v>
      </c>
      <c r="E903" s="47">
        <v>6403</v>
      </c>
      <c r="F903" s="150">
        <v>25.694792207216999</v>
      </c>
    </row>
    <row r="904" spans="1:6" x14ac:dyDescent="0.3">
      <c r="A904" s="47" t="s">
        <v>1162</v>
      </c>
      <c r="B904" s="47" t="s">
        <v>23734</v>
      </c>
      <c r="C904" s="47" t="s">
        <v>23399</v>
      </c>
      <c r="D904" s="47" t="s">
        <v>23856</v>
      </c>
      <c r="E904" s="47">
        <v>38013</v>
      </c>
      <c r="F904" s="150">
        <v>24.7685890949301</v>
      </c>
    </row>
    <row r="905" spans="1:6" x14ac:dyDescent="0.3">
      <c r="A905" s="47" t="s">
        <v>1162</v>
      </c>
      <c r="B905" s="47" t="s">
        <v>23734</v>
      </c>
      <c r="C905" s="47" t="s">
        <v>312</v>
      </c>
      <c r="D905" s="47" t="s">
        <v>23857</v>
      </c>
      <c r="E905" s="47">
        <v>10866</v>
      </c>
      <c r="F905" s="150">
        <v>20.731559318229401</v>
      </c>
    </row>
    <row r="906" spans="1:6" x14ac:dyDescent="0.3">
      <c r="A906" s="47" t="s">
        <v>1162</v>
      </c>
      <c r="B906" s="47" t="s">
        <v>23734</v>
      </c>
      <c r="C906" s="47" t="s">
        <v>23858</v>
      </c>
      <c r="D906" s="47" t="s">
        <v>23859</v>
      </c>
      <c r="E906" s="47">
        <v>21056</v>
      </c>
      <c r="F906" s="150">
        <v>21.981628445232101</v>
      </c>
    </row>
    <row r="907" spans="1:6" x14ac:dyDescent="0.3">
      <c r="A907" s="47" t="s">
        <v>1162</v>
      </c>
      <c r="B907" s="47" t="s">
        <v>23734</v>
      </c>
      <c r="C907" s="47" t="s">
        <v>1171</v>
      </c>
      <c r="D907" s="47" t="s">
        <v>23860</v>
      </c>
      <c r="E907" s="47">
        <v>102172</v>
      </c>
      <c r="F907" s="150">
        <v>29.423072812481401</v>
      </c>
    </row>
    <row r="908" spans="1:6" x14ac:dyDescent="0.3">
      <c r="A908" s="47" t="s">
        <v>1162</v>
      </c>
      <c r="B908" s="47" t="s">
        <v>23734</v>
      </c>
      <c r="C908" s="47" t="s">
        <v>23410</v>
      </c>
      <c r="D908" s="47" t="s">
        <v>23861</v>
      </c>
      <c r="E908" s="47">
        <v>7598</v>
      </c>
      <c r="F908" s="150">
        <v>20.4606572827573</v>
      </c>
    </row>
    <row r="909" spans="1:6" x14ac:dyDescent="0.3">
      <c r="A909" s="47" t="s">
        <v>1162</v>
      </c>
      <c r="B909" s="47" t="s">
        <v>23734</v>
      </c>
      <c r="C909" s="47" t="s">
        <v>532</v>
      </c>
      <c r="D909" s="47" t="s">
        <v>23862</v>
      </c>
      <c r="E909" s="47">
        <v>13229</v>
      </c>
      <c r="F909" s="150">
        <v>22.3635416803676</v>
      </c>
    </row>
    <row r="910" spans="1:6" x14ac:dyDescent="0.3">
      <c r="A910" s="47" t="s">
        <v>1173</v>
      </c>
      <c r="B910" s="47" t="s">
        <v>23734</v>
      </c>
      <c r="C910" s="47" t="s">
        <v>22619</v>
      </c>
      <c r="D910" s="47" t="s">
        <v>23863</v>
      </c>
      <c r="E910" s="47">
        <v>2853116</v>
      </c>
      <c r="F910" s="150">
        <v>38.528579331852001</v>
      </c>
    </row>
    <row r="911" spans="1:6" x14ac:dyDescent="0.3">
      <c r="A911" s="47" t="s">
        <v>1173</v>
      </c>
      <c r="B911" s="47" t="s">
        <v>23734</v>
      </c>
      <c r="C911" s="47" t="s">
        <v>315</v>
      </c>
      <c r="D911" s="47" t="s">
        <v>23864</v>
      </c>
      <c r="E911" s="47">
        <v>13371</v>
      </c>
      <c r="F911" s="150">
        <v>35.090613182215399</v>
      </c>
    </row>
    <row r="912" spans="1:6" x14ac:dyDescent="0.3">
      <c r="A912" s="47" t="s">
        <v>1173</v>
      </c>
      <c r="B912" s="47" t="s">
        <v>23734</v>
      </c>
      <c r="C912" s="47" t="s">
        <v>817</v>
      </c>
      <c r="D912" s="47" t="s">
        <v>23865</v>
      </c>
      <c r="E912" s="47">
        <v>8102</v>
      </c>
      <c r="F912" s="150">
        <v>32.919292214520603</v>
      </c>
    </row>
    <row r="913" spans="1:6" x14ac:dyDescent="0.3">
      <c r="A913" s="47" t="s">
        <v>1173</v>
      </c>
      <c r="B913" s="47" t="s">
        <v>23734</v>
      </c>
      <c r="C913" s="47" t="s">
        <v>23866</v>
      </c>
      <c r="D913" s="47" t="s">
        <v>23867</v>
      </c>
      <c r="E913" s="47">
        <v>16924</v>
      </c>
      <c r="F913" s="150">
        <v>38.008759210571696</v>
      </c>
    </row>
    <row r="914" spans="1:6" x14ac:dyDescent="0.3">
      <c r="A914" s="47" t="s">
        <v>1173</v>
      </c>
      <c r="B914" s="47" t="s">
        <v>23734</v>
      </c>
      <c r="C914" s="47" t="s">
        <v>23868</v>
      </c>
      <c r="D914" s="47" t="s">
        <v>23869</v>
      </c>
      <c r="E914" s="47">
        <v>4861</v>
      </c>
      <c r="F914" s="150">
        <v>30.041437209659499</v>
      </c>
    </row>
    <row r="915" spans="1:6" x14ac:dyDescent="0.3">
      <c r="A915" s="47" t="s">
        <v>1173</v>
      </c>
      <c r="B915" s="47" t="s">
        <v>23734</v>
      </c>
      <c r="C915" s="47" t="s">
        <v>23870</v>
      </c>
      <c r="D915" s="47" t="s">
        <v>23871</v>
      </c>
      <c r="E915" s="47">
        <v>27674</v>
      </c>
      <c r="F915" s="150">
        <v>30.571910309056499</v>
      </c>
    </row>
    <row r="916" spans="1:6" x14ac:dyDescent="0.3">
      <c r="A916" s="47" t="s">
        <v>1173</v>
      </c>
      <c r="B916" s="47" t="s">
        <v>23734</v>
      </c>
      <c r="C916" s="47" t="s">
        <v>23872</v>
      </c>
      <c r="D916" s="47" t="s">
        <v>23873</v>
      </c>
      <c r="E916" s="47">
        <v>15173</v>
      </c>
      <c r="F916" s="150">
        <v>37.1338661183011</v>
      </c>
    </row>
    <row r="917" spans="1:6" x14ac:dyDescent="0.3">
      <c r="A917" s="47" t="s">
        <v>1173</v>
      </c>
      <c r="B917" s="47" t="s">
        <v>23734</v>
      </c>
      <c r="C917" s="47" t="s">
        <v>970</v>
      </c>
      <c r="D917" s="47" t="s">
        <v>23874</v>
      </c>
      <c r="E917" s="47">
        <v>9984</v>
      </c>
      <c r="F917" s="150">
        <v>27.658507299418599</v>
      </c>
    </row>
    <row r="918" spans="1:6" x14ac:dyDescent="0.3">
      <c r="A918" s="47" t="s">
        <v>1173</v>
      </c>
      <c r="B918" s="47" t="s">
        <v>23734</v>
      </c>
      <c r="C918" s="47" t="s">
        <v>705</v>
      </c>
      <c r="D918" s="47" t="s">
        <v>23875</v>
      </c>
      <c r="E918" s="47">
        <v>65880</v>
      </c>
      <c r="F918" s="150">
        <v>38.838257977086499</v>
      </c>
    </row>
    <row r="919" spans="1:6" x14ac:dyDescent="0.3">
      <c r="A919" s="47" t="s">
        <v>1173</v>
      </c>
      <c r="B919" s="47" t="s">
        <v>23734</v>
      </c>
      <c r="C919" s="47" t="s">
        <v>23876</v>
      </c>
      <c r="D919" s="47" t="s">
        <v>23877</v>
      </c>
      <c r="E919" s="47">
        <v>2790</v>
      </c>
      <c r="F919" s="150">
        <v>32.688088090962601</v>
      </c>
    </row>
    <row r="920" spans="1:6" x14ac:dyDescent="0.3">
      <c r="A920" s="47" t="s">
        <v>1173</v>
      </c>
      <c r="B920" s="47" t="s">
        <v>23734</v>
      </c>
      <c r="C920" s="47" t="s">
        <v>630</v>
      </c>
      <c r="D920" s="47" t="s">
        <v>23878</v>
      </c>
      <c r="E920" s="47">
        <v>3669</v>
      </c>
      <c r="F920" s="150">
        <v>37.850839895238501</v>
      </c>
    </row>
    <row r="921" spans="1:6" x14ac:dyDescent="0.3">
      <c r="A921" s="47" t="s">
        <v>1173</v>
      </c>
      <c r="B921" s="47" t="s">
        <v>23734</v>
      </c>
      <c r="C921" s="47" t="s">
        <v>739</v>
      </c>
      <c r="D921" s="47" t="s">
        <v>23879</v>
      </c>
      <c r="E921" s="47">
        <v>21603</v>
      </c>
      <c r="F921" s="150">
        <v>38.951586107977903</v>
      </c>
    </row>
    <row r="922" spans="1:6" x14ac:dyDescent="0.3">
      <c r="A922" s="47" t="s">
        <v>1173</v>
      </c>
      <c r="B922" s="47" t="s">
        <v>23734</v>
      </c>
      <c r="C922" s="47" t="s">
        <v>22986</v>
      </c>
      <c r="D922" s="47" t="s">
        <v>23880</v>
      </c>
      <c r="E922" s="47">
        <v>2726</v>
      </c>
      <c r="F922" s="150">
        <v>19.7618121764276</v>
      </c>
    </row>
    <row r="923" spans="1:6" x14ac:dyDescent="0.3">
      <c r="A923" s="47" t="s">
        <v>1173</v>
      </c>
      <c r="B923" s="47" t="s">
        <v>23734</v>
      </c>
      <c r="C923" s="47" t="s">
        <v>321</v>
      </c>
      <c r="D923" s="47" t="s">
        <v>23881</v>
      </c>
      <c r="E923" s="47">
        <v>2215</v>
      </c>
      <c r="F923" s="150">
        <v>27.2504684576286</v>
      </c>
    </row>
    <row r="924" spans="1:6" x14ac:dyDescent="0.3">
      <c r="A924" s="47" t="s">
        <v>1173</v>
      </c>
      <c r="B924" s="47" t="s">
        <v>23734</v>
      </c>
      <c r="C924" s="47" t="s">
        <v>552</v>
      </c>
      <c r="D924" s="47" t="s">
        <v>23882</v>
      </c>
      <c r="E924" s="47">
        <v>8535</v>
      </c>
      <c r="F924" s="150">
        <v>29.210306786246601</v>
      </c>
    </row>
    <row r="925" spans="1:6" x14ac:dyDescent="0.3">
      <c r="A925" s="47" t="s">
        <v>1173</v>
      </c>
      <c r="B925" s="47" t="s">
        <v>23734</v>
      </c>
      <c r="C925" s="47" t="s">
        <v>23883</v>
      </c>
      <c r="D925" s="47" t="s">
        <v>23884</v>
      </c>
      <c r="E925" s="47">
        <v>9533</v>
      </c>
      <c r="F925" s="150">
        <v>28.740116930525701</v>
      </c>
    </row>
    <row r="926" spans="1:6" x14ac:dyDescent="0.3">
      <c r="A926" s="47" t="s">
        <v>1173</v>
      </c>
      <c r="B926" s="47" t="s">
        <v>23734</v>
      </c>
      <c r="C926" s="47" t="s">
        <v>23885</v>
      </c>
      <c r="D926" s="47" t="s">
        <v>23886</v>
      </c>
      <c r="E926" s="47">
        <v>8601</v>
      </c>
      <c r="F926" s="150">
        <v>33.603710875352</v>
      </c>
    </row>
    <row r="927" spans="1:6" x14ac:dyDescent="0.3">
      <c r="A927" s="47" t="s">
        <v>1173</v>
      </c>
      <c r="B927" s="47" t="s">
        <v>23734</v>
      </c>
      <c r="C927" s="47" t="s">
        <v>742</v>
      </c>
      <c r="D927" s="47" t="s">
        <v>23887</v>
      </c>
      <c r="E927" s="47">
        <v>1891</v>
      </c>
      <c r="F927" s="150">
        <v>27.632508787886302</v>
      </c>
    </row>
    <row r="928" spans="1:6" x14ac:dyDescent="0.3">
      <c r="A928" s="47" t="s">
        <v>1173</v>
      </c>
      <c r="B928" s="47" t="s">
        <v>23734</v>
      </c>
      <c r="C928" s="47" t="s">
        <v>23888</v>
      </c>
      <c r="D928" s="47" t="s">
        <v>23889</v>
      </c>
      <c r="E928" s="47">
        <v>36311</v>
      </c>
      <c r="F928" s="150">
        <v>40.245898973505199</v>
      </c>
    </row>
    <row r="929" spans="1:6" x14ac:dyDescent="0.3">
      <c r="A929" s="47" t="s">
        <v>1173</v>
      </c>
      <c r="B929" s="47" t="s">
        <v>23734</v>
      </c>
      <c r="C929" s="47" t="s">
        <v>22815</v>
      </c>
      <c r="D929" s="47" t="s">
        <v>23890</v>
      </c>
      <c r="E929" s="47">
        <v>39134</v>
      </c>
      <c r="F929" s="150">
        <v>38.500900143501298</v>
      </c>
    </row>
    <row r="930" spans="1:6" x14ac:dyDescent="0.3">
      <c r="A930" s="47" t="s">
        <v>1173</v>
      </c>
      <c r="B930" s="47" t="s">
        <v>23734</v>
      </c>
      <c r="C930" s="47" t="s">
        <v>23239</v>
      </c>
      <c r="D930" s="47" t="s">
        <v>23891</v>
      </c>
      <c r="E930" s="47">
        <v>2961</v>
      </c>
      <c r="F930" s="150">
        <v>22.524621530575001</v>
      </c>
    </row>
    <row r="931" spans="1:6" x14ac:dyDescent="0.3">
      <c r="A931" s="47" t="s">
        <v>1173</v>
      </c>
      <c r="B931" s="47" t="s">
        <v>23734</v>
      </c>
      <c r="C931" s="47" t="s">
        <v>23772</v>
      </c>
      <c r="D931" s="47" t="s">
        <v>23892</v>
      </c>
      <c r="E931" s="47">
        <v>19754</v>
      </c>
      <c r="F931" s="150">
        <v>32.509920013072502</v>
      </c>
    </row>
    <row r="932" spans="1:6" x14ac:dyDescent="0.3">
      <c r="A932" s="47" t="s">
        <v>1173</v>
      </c>
      <c r="B932" s="47" t="s">
        <v>23734</v>
      </c>
      <c r="C932" s="47" t="s">
        <v>23893</v>
      </c>
      <c r="D932" s="47" t="s">
        <v>23894</v>
      </c>
      <c r="E932" s="47">
        <v>7945</v>
      </c>
      <c r="F932" s="150">
        <v>29.2328380434035</v>
      </c>
    </row>
    <row r="933" spans="1:6" x14ac:dyDescent="0.3">
      <c r="A933" s="47" t="s">
        <v>1173</v>
      </c>
      <c r="B933" s="47" t="s">
        <v>23734</v>
      </c>
      <c r="C933" s="47" t="s">
        <v>159</v>
      </c>
      <c r="D933" s="47" t="s">
        <v>23895</v>
      </c>
      <c r="E933" s="47">
        <v>110826</v>
      </c>
      <c r="F933" s="150">
        <v>39.612627289385202</v>
      </c>
    </row>
    <row r="934" spans="1:6" x14ac:dyDescent="0.3">
      <c r="A934" s="47" t="s">
        <v>1173</v>
      </c>
      <c r="B934" s="47" t="s">
        <v>23734</v>
      </c>
      <c r="C934" s="47" t="s">
        <v>23522</v>
      </c>
      <c r="D934" s="47" t="s">
        <v>23896</v>
      </c>
      <c r="E934" s="47">
        <v>3037</v>
      </c>
      <c r="F934" s="150">
        <v>26.531185925060601</v>
      </c>
    </row>
    <row r="935" spans="1:6" x14ac:dyDescent="0.3">
      <c r="A935" s="47" t="s">
        <v>1173</v>
      </c>
      <c r="B935" s="47" t="s">
        <v>23734</v>
      </c>
      <c r="C935" s="47" t="s">
        <v>789</v>
      </c>
      <c r="D935" s="47" t="s">
        <v>23897</v>
      </c>
      <c r="E935" s="47">
        <v>2882</v>
      </c>
      <c r="F935" s="150">
        <v>36.846495291215</v>
      </c>
    </row>
    <row r="936" spans="1:6" x14ac:dyDescent="0.3">
      <c r="A936" s="47" t="s">
        <v>1173</v>
      </c>
      <c r="B936" s="47" t="s">
        <v>23734</v>
      </c>
      <c r="C936" s="47" t="s">
        <v>871</v>
      </c>
      <c r="D936" s="47" t="s">
        <v>23898</v>
      </c>
      <c r="E936" s="47">
        <v>28452</v>
      </c>
      <c r="F936" s="150">
        <v>28.8988218725477</v>
      </c>
    </row>
    <row r="937" spans="1:6" x14ac:dyDescent="0.3">
      <c r="A937" s="47" t="s">
        <v>1173</v>
      </c>
      <c r="B937" s="47" t="s">
        <v>23734</v>
      </c>
      <c r="C937" s="47" t="s">
        <v>23899</v>
      </c>
      <c r="D937" s="47" t="s">
        <v>23900</v>
      </c>
      <c r="E937" s="47">
        <v>6497</v>
      </c>
      <c r="F937" s="150">
        <v>27.091422751291802</v>
      </c>
    </row>
    <row r="938" spans="1:6" x14ac:dyDescent="0.3">
      <c r="A938" s="47" t="s">
        <v>1173</v>
      </c>
      <c r="B938" s="47" t="s">
        <v>23734</v>
      </c>
      <c r="C938" s="47" t="s">
        <v>23901</v>
      </c>
      <c r="D938" s="47" t="s">
        <v>23902</v>
      </c>
      <c r="E938" s="47">
        <v>36776</v>
      </c>
      <c r="F938" s="150">
        <v>30.663923443702899</v>
      </c>
    </row>
    <row r="939" spans="1:6" x14ac:dyDescent="0.3">
      <c r="A939" s="47" t="s">
        <v>1173</v>
      </c>
      <c r="B939" s="47" t="s">
        <v>23734</v>
      </c>
      <c r="C939" s="47" t="s">
        <v>23526</v>
      </c>
      <c r="D939" s="47" t="s">
        <v>23903</v>
      </c>
      <c r="E939" s="47">
        <v>33848</v>
      </c>
      <c r="F939" s="150">
        <v>27.463304665895201</v>
      </c>
    </row>
    <row r="940" spans="1:6" x14ac:dyDescent="0.3">
      <c r="A940" s="47" t="s">
        <v>1173</v>
      </c>
      <c r="B940" s="47" t="s">
        <v>23734</v>
      </c>
      <c r="C940" s="47" t="s">
        <v>666</v>
      </c>
      <c r="D940" s="47" t="s">
        <v>23904</v>
      </c>
      <c r="E940" s="47">
        <v>25992</v>
      </c>
      <c r="F940" s="150">
        <v>34.955323249122102</v>
      </c>
    </row>
    <row r="941" spans="1:6" x14ac:dyDescent="0.3">
      <c r="A941" s="47" t="s">
        <v>1173</v>
      </c>
      <c r="B941" s="47" t="s">
        <v>23734</v>
      </c>
      <c r="C941" s="47" t="s">
        <v>23905</v>
      </c>
      <c r="D941" s="47" t="s">
        <v>23906</v>
      </c>
      <c r="E941" s="47">
        <v>34362</v>
      </c>
      <c r="F941" s="150">
        <v>37.685851109850802</v>
      </c>
    </row>
    <row r="942" spans="1:6" x14ac:dyDescent="0.3">
      <c r="A942" s="47" t="s">
        <v>1173</v>
      </c>
      <c r="B942" s="47" t="s">
        <v>23734</v>
      </c>
      <c r="C942" s="47" t="s">
        <v>23907</v>
      </c>
      <c r="D942" s="47" t="s">
        <v>23908</v>
      </c>
      <c r="E942" s="47">
        <v>2695</v>
      </c>
      <c r="F942" s="150">
        <v>21.933186734239101</v>
      </c>
    </row>
    <row r="943" spans="1:6" x14ac:dyDescent="0.3">
      <c r="A943" s="47" t="s">
        <v>1173</v>
      </c>
      <c r="B943" s="47" t="s">
        <v>23734</v>
      </c>
      <c r="C943" s="47" t="s">
        <v>668</v>
      </c>
      <c r="D943" s="47" t="s">
        <v>23909</v>
      </c>
      <c r="E943" s="47">
        <v>2597</v>
      </c>
      <c r="F943" s="150">
        <v>23.141303452410401</v>
      </c>
    </row>
    <row r="944" spans="1:6" x14ac:dyDescent="0.3">
      <c r="A944" s="47" t="s">
        <v>1173</v>
      </c>
      <c r="B944" s="47" t="s">
        <v>23734</v>
      </c>
      <c r="C944" s="47" t="s">
        <v>614</v>
      </c>
      <c r="D944" s="47" t="s">
        <v>23910</v>
      </c>
      <c r="E944" s="47">
        <v>7829</v>
      </c>
      <c r="F944" s="150">
        <v>26.408829403737599</v>
      </c>
    </row>
    <row r="945" spans="1:6" x14ac:dyDescent="0.3">
      <c r="A945" s="47" t="s">
        <v>1173</v>
      </c>
      <c r="B945" s="47" t="s">
        <v>23734</v>
      </c>
      <c r="C945" s="47" t="s">
        <v>23911</v>
      </c>
      <c r="D945" s="47" t="s">
        <v>23912</v>
      </c>
      <c r="E945" s="47">
        <v>6005</v>
      </c>
      <c r="F945" s="150">
        <v>24.063941052136698</v>
      </c>
    </row>
    <row r="946" spans="1:6" x14ac:dyDescent="0.3">
      <c r="A946" s="47" t="s">
        <v>1173</v>
      </c>
      <c r="B946" s="47" t="s">
        <v>23734</v>
      </c>
      <c r="C946" s="47" t="s">
        <v>23913</v>
      </c>
      <c r="D946" s="47" t="s">
        <v>23914</v>
      </c>
      <c r="E946" s="47">
        <v>1247</v>
      </c>
      <c r="F946" s="150">
        <v>20.749235045586701</v>
      </c>
    </row>
    <row r="947" spans="1:6" x14ac:dyDescent="0.3">
      <c r="A947" s="47" t="s">
        <v>1173</v>
      </c>
      <c r="B947" s="47" t="s">
        <v>23734</v>
      </c>
      <c r="C947" s="47" t="s">
        <v>23915</v>
      </c>
      <c r="D947" s="47" t="s">
        <v>23916</v>
      </c>
      <c r="E947" s="47">
        <v>6689</v>
      </c>
      <c r="F947" s="150">
        <v>36.572548179585098</v>
      </c>
    </row>
    <row r="948" spans="1:6" x14ac:dyDescent="0.3">
      <c r="A948" s="47" t="s">
        <v>1173</v>
      </c>
      <c r="B948" s="47" t="s">
        <v>23734</v>
      </c>
      <c r="C948" s="47" t="s">
        <v>291</v>
      </c>
      <c r="D948" s="47" t="s">
        <v>23917</v>
      </c>
      <c r="E948" s="47">
        <v>2690</v>
      </c>
      <c r="F948" s="150">
        <v>22.1896597785659</v>
      </c>
    </row>
    <row r="949" spans="1:6" x14ac:dyDescent="0.3">
      <c r="A949" s="47" t="s">
        <v>1173</v>
      </c>
      <c r="B949" s="47" t="s">
        <v>23734</v>
      </c>
      <c r="C949" s="47" t="s">
        <v>23918</v>
      </c>
      <c r="D949" s="47" t="s">
        <v>23919</v>
      </c>
      <c r="E949" s="47">
        <v>6034</v>
      </c>
      <c r="F949" s="150">
        <v>30.869513852494801</v>
      </c>
    </row>
    <row r="950" spans="1:6" x14ac:dyDescent="0.3">
      <c r="A950" s="47" t="s">
        <v>1173</v>
      </c>
      <c r="B950" s="47" t="s">
        <v>23734</v>
      </c>
      <c r="C950" s="47" t="s">
        <v>23920</v>
      </c>
      <c r="D950" s="47" t="s">
        <v>23921</v>
      </c>
      <c r="E950" s="47">
        <v>34684</v>
      </c>
      <c r="F950" s="150">
        <v>33.924106501725902</v>
      </c>
    </row>
    <row r="951" spans="1:6" x14ac:dyDescent="0.3">
      <c r="A951" s="47" t="s">
        <v>1173</v>
      </c>
      <c r="B951" s="47" t="s">
        <v>23734</v>
      </c>
      <c r="C951" s="47" t="s">
        <v>23922</v>
      </c>
      <c r="D951" s="47" t="s">
        <v>23923</v>
      </c>
      <c r="E951" s="47">
        <v>4256</v>
      </c>
      <c r="F951" s="150">
        <v>25.061341552311099</v>
      </c>
    </row>
    <row r="952" spans="1:6" x14ac:dyDescent="0.3">
      <c r="A952" s="47" t="s">
        <v>1173</v>
      </c>
      <c r="B952" s="47" t="s">
        <v>23734</v>
      </c>
      <c r="C952" s="47" t="s">
        <v>23924</v>
      </c>
      <c r="D952" s="47" t="s">
        <v>23925</v>
      </c>
      <c r="E952" s="47">
        <v>1916</v>
      </c>
      <c r="F952" s="150">
        <v>24.3756764818181</v>
      </c>
    </row>
    <row r="953" spans="1:6" x14ac:dyDescent="0.3">
      <c r="A953" s="47" t="s">
        <v>1173</v>
      </c>
      <c r="B953" s="47" t="s">
        <v>23734</v>
      </c>
      <c r="C953" s="47" t="s">
        <v>163</v>
      </c>
      <c r="D953" s="47" t="s">
        <v>23926</v>
      </c>
      <c r="E953" s="47">
        <v>13462</v>
      </c>
      <c r="F953" s="150">
        <v>30.877312580529999</v>
      </c>
    </row>
    <row r="954" spans="1:6" x14ac:dyDescent="0.3">
      <c r="A954" s="47" t="s">
        <v>1173</v>
      </c>
      <c r="B954" s="47" t="s">
        <v>23734</v>
      </c>
      <c r="C954" s="47" t="s">
        <v>23</v>
      </c>
      <c r="D954" s="47" t="s">
        <v>23927</v>
      </c>
      <c r="E954" s="47">
        <v>19126</v>
      </c>
      <c r="F954" s="150">
        <v>32.012497441347399</v>
      </c>
    </row>
    <row r="955" spans="1:6" x14ac:dyDescent="0.3">
      <c r="A955" s="47" t="s">
        <v>1173</v>
      </c>
      <c r="B955" s="47" t="s">
        <v>23734</v>
      </c>
      <c r="C955" s="47" t="s">
        <v>23928</v>
      </c>
      <c r="D955" s="47" t="s">
        <v>23929</v>
      </c>
      <c r="E955" s="47">
        <v>3077</v>
      </c>
      <c r="F955" s="150">
        <v>23.639299429858902</v>
      </c>
    </row>
    <row r="956" spans="1:6" x14ac:dyDescent="0.3">
      <c r="A956" s="47" t="s">
        <v>1173</v>
      </c>
      <c r="B956" s="47" t="s">
        <v>23734</v>
      </c>
      <c r="C956" s="47" t="s">
        <v>334</v>
      </c>
      <c r="D956" s="47" t="s">
        <v>23930</v>
      </c>
      <c r="E956" s="47">
        <v>544179</v>
      </c>
      <c r="F956" s="150">
        <v>44.151162591515501</v>
      </c>
    </row>
    <row r="957" spans="1:6" x14ac:dyDescent="0.3">
      <c r="A957" s="47" t="s">
        <v>1173</v>
      </c>
      <c r="B957" s="47" t="s">
        <v>23734</v>
      </c>
      <c r="C957" s="47" t="s">
        <v>23931</v>
      </c>
      <c r="D957" s="47" t="s">
        <v>23932</v>
      </c>
      <c r="E957" s="47">
        <v>3977</v>
      </c>
      <c r="F957" s="150">
        <v>23.985659078454798</v>
      </c>
    </row>
    <row r="958" spans="1:6" x14ac:dyDescent="0.3">
      <c r="A958" s="47" t="s">
        <v>1173</v>
      </c>
      <c r="B958" s="47" t="s">
        <v>23734</v>
      </c>
      <c r="C958" s="47" t="s">
        <v>23933</v>
      </c>
      <c r="D958" s="47" t="s">
        <v>23934</v>
      </c>
      <c r="E958" s="47">
        <v>7858</v>
      </c>
      <c r="F958" s="150">
        <v>30.579642896180001</v>
      </c>
    </row>
    <row r="959" spans="1:6" x14ac:dyDescent="0.3">
      <c r="A959" s="47" t="s">
        <v>1173</v>
      </c>
      <c r="B959" s="47" t="s">
        <v>23734</v>
      </c>
      <c r="C959" s="47" t="s">
        <v>23022</v>
      </c>
      <c r="D959" s="47" t="s">
        <v>23935</v>
      </c>
      <c r="E959" s="47">
        <v>2553</v>
      </c>
      <c r="F959" s="150">
        <v>26.316256239019999</v>
      </c>
    </row>
    <row r="960" spans="1:6" x14ac:dyDescent="0.3">
      <c r="A960" s="47" t="s">
        <v>1173</v>
      </c>
      <c r="B960" s="47" t="s">
        <v>23734</v>
      </c>
      <c r="C960" s="47" t="s">
        <v>23936</v>
      </c>
      <c r="D960" s="47" t="s">
        <v>23937</v>
      </c>
      <c r="E960" s="47">
        <v>21607</v>
      </c>
      <c r="F960" s="150">
        <v>39.058294189987699</v>
      </c>
    </row>
    <row r="961" spans="1:6" x14ac:dyDescent="0.3">
      <c r="A961" s="47" t="s">
        <v>1173</v>
      </c>
      <c r="B961" s="47" t="s">
        <v>23734</v>
      </c>
      <c r="C961" s="47" t="s">
        <v>763</v>
      </c>
      <c r="D961" s="47" t="s">
        <v>23938</v>
      </c>
      <c r="E961" s="47">
        <v>1750</v>
      </c>
      <c r="F961" s="150">
        <v>22.208900995456201</v>
      </c>
    </row>
    <row r="962" spans="1:6" x14ac:dyDescent="0.3">
      <c r="A962" s="47" t="s">
        <v>1173</v>
      </c>
      <c r="B962" s="47" t="s">
        <v>23734</v>
      </c>
      <c r="C962" s="47" t="s">
        <v>370</v>
      </c>
      <c r="D962" s="47" t="s">
        <v>23939</v>
      </c>
      <c r="E962" s="47">
        <v>76227</v>
      </c>
      <c r="F962" s="150">
        <v>36.846549397058503</v>
      </c>
    </row>
    <row r="963" spans="1:6" x14ac:dyDescent="0.3">
      <c r="A963" s="47" t="s">
        <v>1173</v>
      </c>
      <c r="B963" s="47" t="s">
        <v>23734</v>
      </c>
      <c r="C963" s="47" t="s">
        <v>556</v>
      </c>
      <c r="D963" s="47" t="s">
        <v>23940</v>
      </c>
      <c r="E963" s="47">
        <v>3241</v>
      </c>
      <c r="F963" s="150">
        <v>26.189045448704899</v>
      </c>
    </row>
    <row r="964" spans="1:6" x14ac:dyDescent="0.3">
      <c r="A964" s="47" t="s">
        <v>1173</v>
      </c>
      <c r="B964" s="47" t="s">
        <v>23734</v>
      </c>
      <c r="C964" s="47" t="s">
        <v>359</v>
      </c>
      <c r="D964" s="47" t="s">
        <v>23941</v>
      </c>
      <c r="E964" s="47">
        <v>9656</v>
      </c>
      <c r="F964" s="150">
        <v>33.075694880384603</v>
      </c>
    </row>
    <row r="965" spans="1:6" x14ac:dyDescent="0.3">
      <c r="A965" s="47" t="s">
        <v>1173</v>
      </c>
      <c r="B965" s="47" t="s">
        <v>23734</v>
      </c>
      <c r="C965" s="47" t="s">
        <v>22851</v>
      </c>
      <c r="D965" s="47" t="s">
        <v>23942</v>
      </c>
      <c r="E965" s="47">
        <v>2756</v>
      </c>
      <c r="F965" s="150">
        <v>21.346538226977799</v>
      </c>
    </row>
    <row r="966" spans="1:6" x14ac:dyDescent="0.3">
      <c r="A966" s="47" t="s">
        <v>1173</v>
      </c>
      <c r="B966" s="47" t="s">
        <v>23734</v>
      </c>
      <c r="C966" s="47" t="s">
        <v>524</v>
      </c>
      <c r="D966" s="47" t="s">
        <v>23943</v>
      </c>
      <c r="E966" s="47">
        <v>33690</v>
      </c>
      <c r="F966" s="150">
        <v>40.545208242283103</v>
      </c>
    </row>
    <row r="967" spans="1:6" x14ac:dyDescent="0.3">
      <c r="A967" s="47" t="s">
        <v>1173</v>
      </c>
      <c r="B967" s="47" t="s">
        <v>23734</v>
      </c>
      <c r="C967" s="47" t="s">
        <v>23944</v>
      </c>
      <c r="D967" s="47" t="s">
        <v>23945</v>
      </c>
      <c r="E967" s="47">
        <v>29179</v>
      </c>
      <c r="F967" s="150">
        <v>32.123933248020201</v>
      </c>
    </row>
    <row r="968" spans="1:6" x14ac:dyDescent="0.3">
      <c r="A968" s="47" t="s">
        <v>1173</v>
      </c>
      <c r="B968" s="47" t="s">
        <v>23734</v>
      </c>
      <c r="C968" s="47" t="s">
        <v>234</v>
      </c>
      <c r="D968" s="47" t="s">
        <v>23946</v>
      </c>
      <c r="E968" s="47">
        <v>12660</v>
      </c>
      <c r="F968" s="150">
        <v>30.210092431683901</v>
      </c>
    </row>
    <row r="969" spans="1:6" x14ac:dyDescent="0.3">
      <c r="A969" s="47" t="s">
        <v>1173</v>
      </c>
      <c r="B969" s="47" t="s">
        <v>23734</v>
      </c>
      <c r="C969" s="47" t="s">
        <v>1313</v>
      </c>
      <c r="D969" s="47" t="s">
        <v>23947</v>
      </c>
      <c r="E969" s="47">
        <v>10117</v>
      </c>
      <c r="F969" s="150">
        <v>27.562767473947801</v>
      </c>
    </row>
    <row r="970" spans="1:6" x14ac:dyDescent="0.3">
      <c r="A970" s="47" t="s">
        <v>1173</v>
      </c>
      <c r="B970" s="47" t="s">
        <v>23734</v>
      </c>
      <c r="C970" s="47" t="s">
        <v>839</v>
      </c>
      <c r="D970" s="47" t="s">
        <v>23948</v>
      </c>
      <c r="E970" s="47">
        <v>4575</v>
      </c>
      <c r="F970" s="150">
        <v>25.8941111262105</v>
      </c>
    </row>
    <row r="971" spans="1:6" x14ac:dyDescent="0.3">
      <c r="A971" s="47" t="s">
        <v>1173</v>
      </c>
      <c r="B971" s="47" t="s">
        <v>23734</v>
      </c>
      <c r="C971" s="47" t="s">
        <v>725</v>
      </c>
      <c r="D971" s="47" t="s">
        <v>23949</v>
      </c>
      <c r="E971" s="47">
        <v>32787</v>
      </c>
      <c r="F971" s="150">
        <v>36.3709428745548</v>
      </c>
    </row>
    <row r="972" spans="1:6" x14ac:dyDescent="0.3">
      <c r="A972" s="47" t="s">
        <v>1173</v>
      </c>
      <c r="B972" s="47" t="s">
        <v>23734</v>
      </c>
      <c r="C972" s="47" t="s">
        <v>23322</v>
      </c>
      <c r="D972" s="47" t="s">
        <v>23950</v>
      </c>
      <c r="E972" s="47">
        <v>6373</v>
      </c>
      <c r="F972" s="150">
        <v>24.8696977873016</v>
      </c>
    </row>
    <row r="973" spans="1:6" x14ac:dyDescent="0.3">
      <c r="A973" s="47" t="s">
        <v>1173</v>
      </c>
      <c r="B973" s="47" t="s">
        <v>23734</v>
      </c>
      <c r="C973" s="47" t="s">
        <v>29</v>
      </c>
      <c r="D973" s="47" t="s">
        <v>23951</v>
      </c>
      <c r="E973" s="47">
        <v>35471</v>
      </c>
      <c r="F973" s="150">
        <v>44.565108461795603</v>
      </c>
    </row>
    <row r="974" spans="1:6" x14ac:dyDescent="0.3">
      <c r="A974" s="47" t="s">
        <v>1173</v>
      </c>
      <c r="B974" s="47" t="s">
        <v>23734</v>
      </c>
      <c r="C974" s="47" t="s">
        <v>603</v>
      </c>
      <c r="D974" s="47" t="s">
        <v>23952</v>
      </c>
      <c r="E974" s="47">
        <v>5923</v>
      </c>
      <c r="F974" s="150">
        <v>31.363580997616602</v>
      </c>
    </row>
    <row r="975" spans="1:6" x14ac:dyDescent="0.3">
      <c r="A975" s="47" t="s">
        <v>1173</v>
      </c>
      <c r="B975" s="47" t="s">
        <v>23734</v>
      </c>
      <c r="C975" s="47" t="s">
        <v>23953</v>
      </c>
      <c r="D975" s="47" t="s">
        <v>23954</v>
      </c>
      <c r="E975" s="47">
        <v>3233</v>
      </c>
      <c r="F975" s="150">
        <v>23.329378360307398</v>
      </c>
    </row>
    <row r="976" spans="1:6" x14ac:dyDescent="0.3">
      <c r="A976" s="47" t="s">
        <v>1173</v>
      </c>
      <c r="B976" s="47" t="s">
        <v>23734</v>
      </c>
      <c r="C976" s="47" t="s">
        <v>23955</v>
      </c>
      <c r="D976" s="47" t="s">
        <v>23956</v>
      </c>
      <c r="E976" s="47">
        <v>10178</v>
      </c>
      <c r="F976" s="150">
        <v>27.173590693967899</v>
      </c>
    </row>
    <row r="977" spans="1:6" x14ac:dyDescent="0.3">
      <c r="A977" s="47" t="s">
        <v>1173</v>
      </c>
      <c r="B977" s="47" t="s">
        <v>23734</v>
      </c>
      <c r="C977" s="47" t="s">
        <v>23957</v>
      </c>
      <c r="D977" s="47" t="s">
        <v>23958</v>
      </c>
      <c r="E977" s="47">
        <v>16512</v>
      </c>
      <c r="F977" s="150">
        <v>35.989990337844098</v>
      </c>
    </row>
    <row r="978" spans="1:6" x14ac:dyDescent="0.3">
      <c r="A978" s="47" t="s">
        <v>1173</v>
      </c>
      <c r="B978" s="47" t="s">
        <v>23734</v>
      </c>
      <c r="C978" s="47" t="s">
        <v>23959</v>
      </c>
      <c r="D978" s="47" t="s">
        <v>23960</v>
      </c>
      <c r="E978" s="47">
        <v>3107</v>
      </c>
      <c r="F978" s="150">
        <v>23.731210207854001</v>
      </c>
    </row>
    <row r="979" spans="1:6" x14ac:dyDescent="0.3">
      <c r="A979" s="47" t="s">
        <v>1173</v>
      </c>
      <c r="B979" s="47" t="s">
        <v>23734</v>
      </c>
      <c r="C979" s="47" t="s">
        <v>23961</v>
      </c>
      <c r="D979" s="47" t="s">
        <v>23962</v>
      </c>
      <c r="E979" s="47">
        <v>5671</v>
      </c>
      <c r="F979" s="150">
        <v>21.414421565921199</v>
      </c>
    </row>
    <row r="980" spans="1:6" x14ac:dyDescent="0.3">
      <c r="A980" s="47" t="s">
        <v>1173</v>
      </c>
      <c r="B980" s="47" t="s">
        <v>23734</v>
      </c>
      <c r="C980" s="47" t="s">
        <v>23963</v>
      </c>
      <c r="D980" s="47" t="s">
        <v>23964</v>
      </c>
      <c r="E980" s="47">
        <v>16295</v>
      </c>
      <c r="F980" s="150">
        <v>32.930632503515199</v>
      </c>
    </row>
    <row r="981" spans="1:6" x14ac:dyDescent="0.3">
      <c r="A981" s="47" t="s">
        <v>1173</v>
      </c>
      <c r="B981" s="47" t="s">
        <v>23734</v>
      </c>
      <c r="C981" s="47" t="s">
        <v>23965</v>
      </c>
      <c r="D981" s="47" t="s">
        <v>23966</v>
      </c>
      <c r="E981" s="47">
        <v>3858</v>
      </c>
      <c r="F981" s="150">
        <v>23.893357016406402</v>
      </c>
    </row>
    <row r="982" spans="1:6" x14ac:dyDescent="0.3">
      <c r="A982" s="47" t="s">
        <v>1173</v>
      </c>
      <c r="B982" s="47" t="s">
        <v>23734</v>
      </c>
      <c r="C982" s="47" t="s">
        <v>505</v>
      </c>
      <c r="D982" s="47" t="s">
        <v>23967</v>
      </c>
      <c r="E982" s="47">
        <v>6091</v>
      </c>
      <c r="F982" s="150">
        <v>27.708948146870799</v>
      </c>
    </row>
    <row r="983" spans="1:6" x14ac:dyDescent="0.3">
      <c r="A983" s="47" t="s">
        <v>1173</v>
      </c>
      <c r="B983" s="47" t="s">
        <v>23734</v>
      </c>
      <c r="C983" s="47" t="s">
        <v>23968</v>
      </c>
      <c r="D983" s="47" t="s">
        <v>23969</v>
      </c>
      <c r="E983" s="47">
        <v>6973</v>
      </c>
      <c r="F983" s="150">
        <v>25.880097851228399</v>
      </c>
    </row>
    <row r="984" spans="1:6" x14ac:dyDescent="0.3">
      <c r="A984" s="47" t="s">
        <v>1173</v>
      </c>
      <c r="B984" s="47" t="s">
        <v>23734</v>
      </c>
      <c r="C984" s="47" t="s">
        <v>22866</v>
      </c>
      <c r="D984" s="47" t="s">
        <v>23970</v>
      </c>
      <c r="E984" s="47">
        <v>5642</v>
      </c>
      <c r="F984" s="150">
        <v>23.721455568728199</v>
      </c>
    </row>
    <row r="985" spans="1:6" x14ac:dyDescent="0.3">
      <c r="A985" s="47" t="s">
        <v>1173</v>
      </c>
      <c r="B985" s="47" t="s">
        <v>23734</v>
      </c>
      <c r="C985" s="47" t="s">
        <v>23971</v>
      </c>
      <c r="D985" s="47" t="s">
        <v>23972</v>
      </c>
      <c r="E985" s="47">
        <v>21604</v>
      </c>
      <c r="F985" s="150">
        <v>31.145458442735698</v>
      </c>
    </row>
    <row r="986" spans="1:6" x14ac:dyDescent="0.3">
      <c r="A986" s="47" t="s">
        <v>1173</v>
      </c>
      <c r="B986" s="47" t="s">
        <v>23734</v>
      </c>
      <c r="C986" s="47" t="s">
        <v>23973</v>
      </c>
      <c r="D986" s="47" t="s">
        <v>23974</v>
      </c>
      <c r="E986" s="47">
        <v>9656</v>
      </c>
      <c r="F986" s="150">
        <v>28.963123186047401</v>
      </c>
    </row>
    <row r="987" spans="1:6" x14ac:dyDescent="0.3">
      <c r="A987" s="47" t="s">
        <v>1173</v>
      </c>
      <c r="B987" s="47" t="s">
        <v>23734</v>
      </c>
      <c r="C987" s="47" t="s">
        <v>23975</v>
      </c>
      <c r="D987" s="47" t="s">
        <v>23976</v>
      </c>
      <c r="E987" s="47">
        <v>2519</v>
      </c>
      <c r="F987" s="150">
        <v>20.014659964078199</v>
      </c>
    </row>
    <row r="988" spans="1:6" x14ac:dyDescent="0.3">
      <c r="A988" s="47" t="s">
        <v>1173</v>
      </c>
      <c r="B988" s="47" t="s">
        <v>23734</v>
      </c>
      <c r="C988" s="47" t="s">
        <v>23977</v>
      </c>
      <c r="D988" s="47" t="s">
        <v>23978</v>
      </c>
      <c r="E988" s="47">
        <v>64511</v>
      </c>
      <c r="F988" s="150">
        <v>33.205310328394297</v>
      </c>
    </row>
    <row r="989" spans="1:6" x14ac:dyDescent="0.3">
      <c r="A989" s="47" t="s">
        <v>1173</v>
      </c>
      <c r="B989" s="47" t="s">
        <v>23734</v>
      </c>
      <c r="C989" s="47" t="s">
        <v>23979</v>
      </c>
      <c r="D989" s="47" t="s">
        <v>23980</v>
      </c>
      <c r="E989" s="47">
        <v>4980</v>
      </c>
      <c r="F989" s="150">
        <v>25.285880434277502</v>
      </c>
    </row>
    <row r="990" spans="1:6" x14ac:dyDescent="0.3">
      <c r="A990" s="47" t="s">
        <v>1173</v>
      </c>
      <c r="B990" s="47" t="s">
        <v>23734</v>
      </c>
      <c r="C990" s="47" t="s">
        <v>23981</v>
      </c>
      <c r="D990" s="47" t="s">
        <v>23982</v>
      </c>
      <c r="E990" s="47">
        <v>10083</v>
      </c>
      <c r="F990" s="150">
        <v>27.499280835069001</v>
      </c>
    </row>
    <row r="991" spans="1:6" x14ac:dyDescent="0.3">
      <c r="A991" s="47" t="s">
        <v>1173</v>
      </c>
      <c r="B991" s="47" t="s">
        <v>23734</v>
      </c>
      <c r="C991" s="47" t="s">
        <v>23983</v>
      </c>
      <c r="D991" s="47" t="s">
        <v>23984</v>
      </c>
      <c r="E991" s="47">
        <v>71115</v>
      </c>
      <c r="F991" s="150">
        <v>38.489381101762298</v>
      </c>
    </row>
    <row r="992" spans="1:6" x14ac:dyDescent="0.3">
      <c r="A992" s="47" t="s">
        <v>1173</v>
      </c>
      <c r="B992" s="47" t="s">
        <v>23734</v>
      </c>
      <c r="C992" s="47" t="s">
        <v>23985</v>
      </c>
      <c r="D992" s="47" t="s">
        <v>23986</v>
      </c>
      <c r="E992" s="47">
        <v>5181</v>
      </c>
      <c r="F992" s="150">
        <v>23.4032475935817</v>
      </c>
    </row>
    <row r="993" spans="1:6" x14ac:dyDescent="0.3">
      <c r="A993" s="47" t="s">
        <v>1173</v>
      </c>
      <c r="B993" s="47" t="s">
        <v>23734</v>
      </c>
      <c r="C993" s="47" t="s">
        <v>23705</v>
      </c>
      <c r="D993" s="47" t="s">
        <v>23987</v>
      </c>
      <c r="E993" s="47">
        <v>3307</v>
      </c>
      <c r="F993" s="150">
        <v>24.894247997483699</v>
      </c>
    </row>
    <row r="994" spans="1:6" x14ac:dyDescent="0.3">
      <c r="A994" s="47" t="s">
        <v>1173</v>
      </c>
      <c r="B994" s="47" t="s">
        <v>23734</v>
      </c>
      <c r="C994" s="47" t="s">
        <v>32</v>
      </c>
      <c r="D994" s="47" t="s">
        <v>23988</v>
      </c>
      <c r="E994" s="47">
        <v>6970</v>
      </c>
      <c r="F994" s="150">
        <v>26.4253755902877</v>
      </c>
    </row>
    <row r="995" spans="1:6" x14ac:dyDescent="0.3">
      <c r="A995" s="47" t="s">
        <v>1173</v>
      </c>
      <c r="B995" s="47" t="s">
        <v>23734</v>
      </c>
      <c r="C995" s="47" t="s">
        <v>22880</v>
      </c>
      <c r="D995" s="47" t="s">
        <v>23989</v>
      </c>
      <c r="E995" s="47">
        <v>55606</v>
      </c>
      <c r="F995" s="150">
        <v>37.405538147461499</v>
      </c>
    </row>
    <row r="996" spans="1:6" x14ac:dyDescent="0.3">
      <c r="A996" s="47" t="s">
        <v>1173</v>
      </c>
      <c r="B996" s="47" t="s">
        <v>23734</v>
      </c>
      <c r="C996" s="47" t="s">
        <v>363</v>
      </c>
      <c r="D996" s="47" t="s">
        <v>23990</v>
      </c>
      <c r="E996" s="47">
        <v>4936</v>
      </c>
      <c r="F996" s="150">
        <v>22.112198645306201</v>
      </c>
    </row>
    <row r="997" spans="1:6" x14ac:dyDescent="0.3">
      <c r="A997" s="47" t="s">
        <v>1173</v>
      </c>
      <c r="B997" s="47" t="s">
        <v>23734</v>
      </c>
      <c r="C997" s="47" t="s">
        <v>371</v>
      </c>
      <c r="D997" s="47" t="s">
        <v>23991</v>
      </c>
      <c r="E997" s="47">
        <v>498365</v>
      </c>
      <c r="F997" s="150">
        <v>42.702364184150397</v>
      </c>
    </row>
    <row r="998" spans="1:6" x14ac:dyDescent="0.3">
      <c r="A998" s="47" t="s">
        <v>1173</v>
      </c>
      <c r="B998" s="47" t="s">
        <v>23734</v>
      </c>
      <c r="C998" s="47" t="s">
        <v>23992</v>
      </c>
      <c r="D998" s="47" t="s">
        <v>23993</v>
      </c>
      <c r="E998" s="47">
        <v>22952</v>
      </c>
      <c r="F998" s="150">
        <v>29.957410891338</v>
      </c>
    </row>
    <row r="999" spans="1:6" x14ac:dyDescent="0.3">
      <c r="A999" s="47" t="s">
        <v>1173</v>
      </c>
      <c r="B999" s="47" t="s">
        <v>23734</v>
      </c>
      <c r="C999" s="47" t="s">
        <v>373</v>
      </c>
      <c r="D999" s="47" t="s">
        <v>23994</v>
      </c>
      <c r="E999" s="47">
        <v>177934</v>
      </c>
      <c r="F999" s="150">
        <v>39.494546829226998</v>
      </c>
    </row>
    <row r="1000" spans="1:6" x14ac:dyDescent="0.3">
      <c r="A1000" s="47" t="s">
        <v>1173</v>
      </c>
      <c r="B1000" s="47" t="s">
        <v>23734</v>
      </c>
      <c r="C1000" s="47" t="s">
        <v>1320</v>
      </c>
      <c r="D1000" s="47" t="s">
        <v>23995</v>
      </c>
      <c r="E1000" s="47">
        <v>2556</v>
      </c>
      <c r="F1000" s="150">
        <v>21.565837060341799</v>
      </c>
    </row>
    <row r="1001" spans="1:6" x14ac:dyDescent="0.3">
      <c r="A1001" s="47" t="s">
        <v>1173</v>
      </c>
      <c r="B1001" s="47" t="s">
        <v>23734</v>
      </c>
      <c r="C1001" s="47" t="s">
        <v>23996</v>
      </c>
      <c r="D1001" s="47" t="s">
        <v>23997</v>
      </c>
      <c r="E1001" s="47">
        <v>6010</v>
      </c>
      <c r="F1001" s="150">
        <v>21.428719252820599</v>
      </c>
    </row>
    <row r="1002" spans="1:6" x14ac:dyDescent="0.3">
      <c r="A1002" s="47" t="s">
        <v>1173</v>
      </c>
      <c r="B1002" s="47" t="s">
        <v>23734</v>
      </c>
      <c r="C1002" s="47" t="s">
        <v>895</v>
      </c>
      <c r="D1002" s="47" t="s">
        <v>23998</v>
      </c>
      <c r="E1002" s="47">
        <v>3853</v>
      </c>
      <c r="F1002" s="150">
        <v>23.4523065263107</v>
      </c>
    </row>
    <row r="1003" spans="1:6" x14ac:dyDescent="0.3">
      <c r="A1003" s="47" t="s">
        <v>1173</v>
      </c>
      <c r="B1003" s="47" t="s">
        <v>23734</v>
      </c>
      <c r="C1003" s="47" t="s">
        <v>942</v>
      </c>
      <c r="D1003" s="47" t="s">
        <v>23999</v>
      </c>
      <c r="E1003" s="47">
        <v>4437</v>
      </c>
      <c r="F1003" s="150">
        <v>26.1805638222176</v>
      </c>
    </row>
    <row r="1004" spans="1:6" x14ac:dyDescent="0.3">
      <c r="A1004" s="47" t="s">
        <v>1173</v>
      </c>
      <c r="B1004" s="47" t="s">
        <v>23734</v>
      </c>
      <c r="C1004" s="47" t="s">
        <v>24000</v>
      </c>
      <c r="D1004" s="47" t="s">
        <v>24001</v>
      </c>
      <c r="E1004" s="47">
        <v>2235</v>
      </c>
      <c r="F1004" s="150">
        <v>22.717776045531199</v>
      </c>
    </row>
    <row r="1005" spans="1:6" x14ac:dyDescent="0.3">
      <c r="A1005" s="47" t="s">
        <v>1173</v>
      </c>
      <c r="B1005" s="47" t="s">
        <v>23734</v>
      </c>
      <c r="C1005" s="47" t="s">
        <v>24002</v>
      </c>
      <c r="D1005" s="47" t="s">
        <v>24003</v>
      </c>
      <c r="E1005" s="47">
        <v>5724</v>
      </c>
      <c r="F1005" s="150">
        <v>26.254691183569498</v>
      </c>
    </row>
    <row r="1006" spans="1:6" x14ac:dyDescent="0.3">
      <c r="A1006" s="47" t="s">
        <v>1173</v>
      </c>
      <c r="B1006" s="47" t="s">
        <v>23734</v>
      </c>
      <c r="C1006" s="47" t="s">
        <v>375</v>
      </c>
      <c r="D1006" s="47" t="s">
        <v>24004</v>
      </c>
      <c r="E1006" s="47">
        <v>24132</v>
      </c>
      <c r="F1006" s="150">
        <v>34.752994608258497</v>
      </c>
    </row>
    <row r="1007" spans="1:6" x14ac:dyDescent="0.3">
      <c r="A1007" s="47" t="s">
        <v>1173</v>
      </c>
      <c r="B1007" s="47" t="s">
        <v>23734</v>
      </c>
      <c r="C1007" s="47" t="s">
        <v>23373</v>
      </c>
      <c r="D1007" s="47" t="s">
        <v>24005</v>
      </c>
      <c r="E1007" s="47">
        <v>7900</v>
      </c>
      <c r="F1007" s="150">
        <v>21.763780457083101</v>
      </c>
    </row>
    <row r="1008" spans="1:6" x14ac:dyDescent="0.3">
      <c r="A1008" s="47" t="s">
        <v>1173</v>
      </c>
      <c r="B1008" s="47" t="s">
        <v>23734</v>
      </c>
      <c r="C1008" s="47" t="s">
        <v>376</v>
      </c>
      <c r="D1008" s="47" t="s">
        <v>24006</v>
      </c>
      <c r="E1008" s="47">
        <v>3001</v>
      </c>
      <c r="F1008" s="150">
        <v>23.044306527835399</v>
      </c>
    </row>
    <row r="1009" spans="1:6" x14ac:dyDescent="0.3">
      <c r="A1009" s="47" t="s">
        <v>1173</v>
      </c>
      <c r="B1009" s="47" t="s">
        <v>23734</v>
      </c>
      <c r="C1009" s="47" t="s">
        <v>24007</v>
      </c>
      <c r="D1009" s="47" t="s">
        <v>24008</v>
      </c>
      <c r="E1009" s="47">
        <v>7053</v>
      </c>
      <c r="F1009" s="150">
        <v>31.492074385037501</v>
      </c>
    </row>
    <row r="1010" spans="1:6" x14ac:dyDescent="0.3">
      <c r="A1010" s="47" t="s">
        <v>1173</v>
      </c>
      <c r="B1010" s="47" t="s">
        <v>23734</v>
      </c>
      <c r="C1010" s="47" t="s">
        <v>24009</v>
      </c>
      <c r="D1010" s="47" t="s">
        <v>24010</v>
      </c>
      <c r="E1010" s="47">
        <v>1485</v>
      </c>
      <c r="F1010" s="150">
        <v>20.442858392278598</v>
      </c>
    </row>
    <row r="1011" spans="1:6" x14ac:dyDescent="0.3">
      <c r="A1011" s="47" t="s">
        <v>1173</v>
      </c>
      <c r="B1011" s="47" t="s">
        <v>23734</v>
      </c>
      <c r="C1011" s="47" t="s">
        <v>69</v>
      </c>
      <c r="D1011" s="47" t="s">
        <v>24011</v>
      </c>
      <c r="E1011" s="47">
        <v>5799</v>
      </c>
      <c r="F1011" s="150">
        <v>25.6868340007521</v>
      </c>
    </row>
    <row r="1012" spans="1:6" x14ac:dyDescent="0.3">
      <c r="A1012" s="47" t="s">
        <v>1173</v>
      </c>
      <c r="B1012" s="47" t="s">
        <v>23734</v>
      </c>
      <c r="C1012" s="47" t="s">
        <v>24012</v>
      </c>
      <c r="D1012" s="47" t="s">
        <v>24013</v>
      </c>
      <c r="E1012" s="47">
        <v>2234</v>
      </c>
      <c r="F1012" s="150">
        <v>21.308220977266501</v>
      </c>
    </row>
    <row r="1013" spans="1:6" x14ac:dyDescent="0.3">
      <c r="A1013" s="47" t="s">
        <v>1173</v>
      </c>
      <c r="B1013" s="47" t="s">
        <v>23734</v>
      </c>
      <c r="C1013" s="47" t="s">
        <v>857</v>
      </c>
      <c r="D1013" s="47" t="s">
        <v>24014</v>
      </c>
      <c r="E1013" s="47">
        <v>9409</v>
      </c>
      <c r="F1013" s="150">
        <v>38.727339530990101</v>
      </c>
    </row>
    <row r="1014" spans="1:6" x14ac:dyDescent="0.3">
      <c r="A1014" s="47" t="s">
        <v>1173</v>
      </c>
      <c r="B1014" s="47" t="s">
        <v>23734</v>
      </c>
      <c r="C1014" s="47" t="s">
        <v>24015</v>
      </c>
      <c r="D1014" s="47" t="s">
        <v>24016</v>
      </c>
      <c r="E1014" s="47">
        <v>3309</v>
      </c>
      <c r="F1014" s="150">
        <v>35.454845536833098</v>
      </c>
    </row>
    <row r="1015" spans="1:6" x14ac:dyDescent="0.3">
      <c r="A1015" s="47" t="s">
        <v>1173</v>
      </c>
      <c r="B1015" s="47" t="s">
        <v>23734</v>
      </c>
      <c r="C1015" s="47" t="s">
        <v>377</v>
      </c>
      <c r="D1015" s="47" t="s">
        <v>24017</v>
      </c>
      <c r="E1015" s="47">
        <v>157505</v>
      </c>
      <c r="F1015" s="150">
        <v>47.273336449834098</v>
      </c>
    </row>
    <row r="1016" spans="1:6" x14ac:dyDescent="0.3">
      <c r="A1016" s="47" t="s">
        <v>1178</v>
      </c>
      <c r="B1016" s="47" t="s">
        <v>22618</v>
      </c>
      <c r="C1016" s="47" t="s">
        <v>22619</v>
      </c>
      <c r="D1016" s="47" t="s">
        <v>24018</v>
      </c>
      <c r="E1016" s="47">
        <v>4339349</v>
      </c>
      <c r="F1016" s="150">
        <v>39.060523727400501</v>
      </c>
    </row>
    <row r="1017" spans="1:6" x14ac:dyDescent="0.3">
      <c r="A1017" s="47" t="s">
        <v>1178</v>
      </c>
      <c r="B1017" s="47" t="s">
        <v>22618</v>
      </c>
      <c r="C1017" s="47" t="s">
        <v>736</v>
      </c>
      <c r="D1017" s="47" t="s">
        <v>24019</v>
      </c>
      <c r="E1017" s="47">
        <v>18656</v>
      </c>
      <c r="F1017" s="150">
        <v>31.591945315651699</v>
      </c>
    </row>
    <row r="1018" spans="1:6" x14ac:dyDescent="0.3">
      <c r="A1018" s="47" t="s">
        <v>1178</v>
      </c>
      <c r="B1018" s="47" t="s">
        <v>22618</v>
      </c>
      <c r="C1018" s="47" t="s">
        <v>315</v>
      </c>
      <c r="D1018" s="47" t="s">
        <v>24020</v>
      </c>
      <c r="E1018" s="47">
        <v>19956</v>
      </c>
      <c r="F1018" s="150">
        <v>33.935187904195701</v>
      </c>
    </row>
    <row r="1019" spans="1:6" x14ac:dyDescent="0.3">
      <c r="A1019" s="47" t="s">
        <v>1178</v>
      </c>
      <c r="B1019" s="47" t="s">
        <v>22618</v>
      </c>
      <c r="C1019" s="47" t="s">
        <v>817</v>
      </c>
      <c r="D1019" s="47" t="s">
        <v>24021</v>
      </c>
      <c r="E1019" s="47">
        <v>21421</v>
      </c>
      <c r="F1019" s="150">
        <v>33.401291356178497</v>
      </c>
    </row>
    <row r="1020" spans="1:6" x14ac:dyDescent="0.3">
      <c r="A1020" s="47" t="s">
        <v>1178</v>
      </c>
      <c r="B1020" s="47" t="s">
        <v>22618</v>
      </c>
      <c r="C1020" s="47" t="s">
        <v>24022</v>
      </c>
      <c r="D1020" s="47" t="s">
        <v>24023</v>
      </c>
      <c r="E1020" s="47">
        <v>8249</v>
      </c>
      <c r="F1020" s="150">
        <v>33.127110206031801</v>
      </c>
    </row>
    <row r="1021" spans="1:6" x14ac:dyDescent="0.3">
      <c r="A1021" s="47" t="s">
        <v>1178</v>
      </c>
      <c r="B1021" s="47" t="s">
        <v>22618</v>
      </c>
      <c r="C1021" s="47" t="s">
        <v>24024</v>
      </c>
      <c r="D1021" s="47" t="s">
        <v>24025</v>
      </c>
      <c r="E1021" s="47">
        <v>42173</v>
      </c>
      <c r="F1021" s="150">
        <v>34.945505587457198</v>
      </c>
    </row>
    <row r="1022" spans="1:6" x14ac:dyDescent="0.3">
      <c r="A1022" s="47" t="s">
        <v>1178</v>
      </c>
      <c r="B1022" s="47" t="s">
        <v>22618</v>
      </c>
      <c r="C1022" s="47" t="s">
        <v>24026</v>
      </c>
      <c r="D1022" s="47" t="s">
        <v>24027</v>
      </c>
      <c r="E1022" s="47">
        <v>11591</v>
      </c>
      <c r="F1022" s="150">
        <v>31.273802635924898</v>
      </c>
    </row>
    <row r="1023" spans="1:6" x14ac:dyDescent="0.3">
      <c r="A1023" s="47" t="s">
        <v>1178</v>
      </c>
      <c r="B1023" s="47" t="s">
        <v>22618</v>
      </c>
      <c r="C1023" s="47" t="s">
        <v>379</v>
      </c>
      <c r="D1023" s="47" t="s">
        <v>24028</v>
      </c>
      <c r="E1023" s="47">
        <v>28691</v>
      </c>
      <c r="F1023" s="150">
        <v>33.316694038512701</v>
      </c>
    </row>
    <row r="1024" spans="1:6" x14ac:dyDescent="0.3">
      <c r="A1024" s="47" t="s">
        <v>1178</v>
      </c>
      <c r="B1024" s="47" t="s">
        <v>22618</v>
      </c>
      <c r="C1024" s="47" t="s">
        <v>317</v>
      </c>
      <c r="D1024" s="47" t="s">
        <v>24029</v>
      </c>
      <c r="E1024" s="47">
        <v>118811</v>
      </c>
      <c r="F1024" s="150">
        <v>39.515817045344697</v>
      </c>
    </row>
    <row r="1025" spans="1:6" x14ac:dyDescent="0.3">
      <c r="A1025" s="47" t="s">
        <v>1178</v>
      </c>
      <c r="B1025" s="47" t="s">
        <v>22618</v>
      </c>
      <c r="C1025" s="47" t="s">
        <v>23872</v>
      </c>
      <c r="D1025" s="47" t="s">
        <v>24030</v>
      </c>
      <c r="E1025" s="47">
        <v>19985</v>
      </c>
      <c r="F1025" s="150">
        <v>33.427779587207098</v>
      </c>
    </row>
    <row r="1026" spans="1:6" x14ac:dyDescent="0.3">
      <c r="A1026" s="47" t="s">
        <v>1178</v>
      </c>
      <c r="B1026" s="47" t="s">
        <v>22618</v>
      </c>
      <c r="C1026" s="47" t="s">
        <v>382</v>
      </c>
      <c r="D1026" s="47" t="s">
        <v>24031</v>
      </c>
      <c r="E1026" s="47">
        <v>49542</v>
      </c>
      <c r="F1026" s="150">
        <v>49.003043038286798</v>
      </c>
    </row>
    <row r="1027" spans="1:6" x14ac:dyDescent="0.3">
      <c r="A1027" s="47" t="s">
        <v>1178</v>
      </c>
      <c r="B1027" s="47" t="s">
        <v>22618</v>
      </c>
      <c r="C1027" s="47" t="s">
        <v>24032</v>
      </c>
      <c r="D1027" s="47" t="s">
        <v>24033</v>
      </c>
      <c r="E1027" s="47">
        <v>28432</v>
      </c>
      <c r="F1027" s="150">
        <v>35.334234598858799</v>
      </c>
    </row>
    <row r="1028" spans="1:6" x14ac:dyDescent="0.3">
      <c r="A1028" s="47" t="s">
        <v>1178</v>
      </c>
      <c r="B1028" s="47" t="s">
        <v>22618</v>
      </c>
      <c r="C1028" s="47" t="s">
        <v>24034</v>
      </c>
      <c r="D1028" s="47" t="s">
        <v>24035</v>
      </c>
      <c r="E1028" s="47">
        <v>8488</v>
      </c>
      <c r="F1028" s="150">
        <v>29.650011759063698</v>
      </c>
    </row>
    <row r="1029" spans="1:6" x14ac:dyDescent="0.3">
      <c r="A1029" s="47" t="s">
        <v>1178</v>
      </c>
      <c r="B1029" s="47" t="s">
        <v>22618</v>
      </c>
      <c r="C1029" s="47" t="s">
        <v>24036</v>
      </c>
      <c r="D1029" s="47" t="s">
        <v>24037</v>
      </c>
      <c r="E1029" s="47">
        <v>13878</v>
      </c>
      <c r="F1029" s="150">
        <v>32.400266587836697</v>
      </c>
    </row>
    <row r="1030" spans="1:6" x14ac:dyDescent="0.3">
      <c r="A1030" s="47" t="s">
        <v>1178</v>
      </c>
      <c r="B1030" s="47" t="s">
        <v>22618</v>
      </c>
      <c r="C1030" s="47" t="s">
        <v>24038</v>
      </c>
      <c r="D1030" s="47" t="s">
        <v>24039</v>
      </c>
      <c r="E1030" s="47">
        <v>20059</v>
      </c>
      <c r="F1030" s="150">
        <v>32.8298738702035</v>
      </c>
    </row>
    <row r="1031" spans="1:6" x14ac:dyDescent="0.3">
      <c r="A1031" s="47" t="s">
        <v>1178</v>
      </c>
      <c r="B1031" s="47" t="s">
        <v>22618</v>
      </c>
      <c r="C1031" s="47" t="s">
        <v>384</v>
      </c>
      <c r="D1031" s="47" t="s">
        <v>24040</v>
      </c>
      <c r="E1031" s="47">
        <v>74319</v>
      </c>
      <c r="F1031" s="150">
        <v>39.836455721819803</v>
      </c>
    </row>
    <row r="1032" spans="1:6" x14ac:dyDescent="0.3">
      <c r="A1032" s="47" t="s">
        <v>1178</v>
      </c>
      <c r="B1032" s="47" t="s">
        <v>22618</v>
      </c>
      <c r="C1032" s="47" t="s">
        <v>705</v>
      </c>
      <c r="D1032" s="47" t="s">
        <v>24041</v>
      </c>
      <c r="E1032" s="47">
        <v>12690</v>
      </c>
      <c r="F1032" s="150">
        <v>34.361000861387502</v>
      </c>
    </row>
    <row r="1033" spans="1:6" x14ac:dyDescent="0.3">
      <c r="A1033" s="47" t="s">
        <v>1178</v>
      </c>
      <c r="B1033" s="47" t="s">
        <v>22618</v>
      </c>
      <c r="C1033" s="47" t="s">
        <v>655</v>
      </c>
      <c r="D1033" s="47" t="s">
        <v>24042</v>
      </c>
      <c r="E1033" s="47">
        <v>12984</v>
      </c>
      <c r="F1033" s="150">
        <v>34.801797224618497</v>
      </c>
    </row>
    <row r="1034" spans="1:6" x14ac:dyDescent="0.3">
      <c r="A1034" s="47" t="s">
        <v>1178</v>
      </c>
      <c r="B1034" s="47" t="s">
        <v>22618</v>
      </c>
      <c r="C1034" s="47" t="s">
        <v>24043</v>
      </c>
      <c r="D1034" s="47" t="s">
        <v>24044</v>
      </c>
      <c r="E1034" s="47">
        <v>37191</v>
      </c>
      <c r="F1034" s="150">
        <v>38.413976664039403</v>
      </c>
    </row>
    <row r="1035" spans="1:6" x14ac:dyDescent="0.3">
      <c r="A1035" s="47" t="s">
        <v>1178</v>
      </c>
      <c r="B1035" s="47" t="s">
        <v>22618</v>
      </c>
      <c r="C1035" s="47" t="s">
        <v>385</v>
      </c>
      <c r="D1035" s="47" t="s">
        <v>24045</v>
      </c>
      <c r="E1035" s="47">
        <v>90336</v>
      </c>
      <c r="F1035" s="150">
        <v>41.558724152569802</v>
      </c>
    </row>
    <row r="1036" spans="1:6" x14ac:dyDescent="0.3">
      <c r="A1036" s="47" t="s">
        <v>1178</v>
      </c>
      <c r="B1036" s="47" t="s">
        <v>22618</v>
      </c>
      <c r="C1036" s="47" t="s">
        <v>24046</v>
      </c>
      <c r="D1036" s="47" t="s">
        <v>24047</v>
      </c>
      <c r="E1036" s="47">
        <v>5104</v>
      </c>
      <c r="F1036" s="150">
        <v>32.739473121998998</v>
      </c>
    </row>
    <row r="1037" spans="1:6" x14ac:dyDescent="0.3">
      <c r="A1037" s="47" t="s">
        <v>1178</v>
      </c>
      <c r="B1037" s="47" t="s">
        <v>22618</v>
      </c>
      <c r="C1037" s="47" t="s">
        <v>319</v>
      </c>
      <c r="D1037" s="47" t="s">
        <v>24048</v>
      </c>
      <c r="E1037" s="47">
        <v>10811</v>
      </c>
      <c r="F1037" s="150">
        <v>32.914528689595599</v>
      </c>
    </row>
    <row r="1038" spans="1:6" x14ac:dyDescent="0.3">
      <c r="A1038" s="47" t="s">
        <v>1178</v>
      </c>
      <c r="B1038" s="47" t="s">
        <v>22618</v>
      </c>
      <c r="C1038" s="47" t="s">
        <v>386</v>
      </c>
      <c r="D1038" s="47" t="s">
        <v>24049</v>
      </c>
      <c r="E1038" s="47">
        <v>27720</v>
      </c>
      <c r="F1038" s="150">
        <v>34.358027706285199</v>
      </c>
    </row>
    <row r="1039" spans="1:6" x14ac:dyDescent="0.3">
      <c r="A1039" s="47" t="s">
        <v>1178</v>
      </c>
      <c r="B1039" s="47" t="s">
        <v>22618</v>
      </c>
      <c r="C1039" s="47" t="s">
        <v>24050</v>
      </c>
      <c r="D1039" s="47" t="s">
        <v>24051</v>
      </c>
      <c r="E1039" s="47">
        <v>15955</v>
      </c>
      <c r="F1039" s="150">
        <v>29.9762937284716</v>
      </c>
    </row>
    <row r="1040" spans="1:6" x14ac:dyDescent="0.3">
      <c r="A1040" s="47" t="s">
        <v>1178</v>
      </c>
      <c r="B1040" s="47" t="s">
        <v>22618</v>
      </c>
      <c r="C1040" s="47" t="s">
        <v>387</v>
      </c>
      <c r="D1040" s="47" t="s">
        <v>24052</v>
      </c>
      <c r="E1040" s="47">
        <v>73955</v>
      </c>
      <c r="F1040" s="150">
        <v>40.536489775534903</v>
      </c>
    </row>
    <row r="1041" spans="1:6" x14ac:dyDescent="0.3">
      <c r="A1041" s="47" t="s">
        <v>1178</v>
      </c>
      <c r="B1041" s="47" t="s">
        <v>22618</v>
      </c>
      <c r="C1041" s="47" t="s">
        <v>321</v>
      </c>
      <c r="D1041" s="47" t="s">
        <v>24053</v>
      </c>
      <c r="E1041" s="47">
        <v>35613</v>
      </c>
      <c r="F1041" s="150">
        <v>35.753768869955302</v>
      </c>
    </row>
    <row r="1042" spans="1:6" x14ac:dyDescent="0.3">
      <c r="A1042" s="47" t="s">
        <v>1178</v>
      </c>
      <c r="B1042" s="47" t="s">
        <v>22618</v>
      </c>
      <c r="C1042" s="47" t="s">
        <v>552</v>
      </c>
      <c r="D1042" s="47" t="s">
        <v>24054</v>
      </c>
      <c r="E1042" s="47">
        <v>21730</v>
      </c>
      <c r="F1042" s="150">
        <v>33.305989432444797</v>
      </c>
    </row>
    <row r="1043" spans="1:6" x14ac:dyDescent="0.3">
      <c r="A1043" s="47" t="s">
        <v>1178</v>
      </c>
      <c r="B1043" s="47" t="s">
        <v>22618</v>
      </c>
      <c r="C1043" s="47" t="s">
        <v>355</v>
      </c>
      <c r="D1043" s="47" t="s">
        <v>24055</v>
      </c>
      <c r="E1043" s="47">
        <v>10272</v>
      </c>
      <c r="F1043" s="150">
        <v>32.363737551988997</v>
      </c>
    </row>
    <row r="1044" spans="1:6" x14ac:dyDescent="0.3">
      <c r="A1044" s="47" t="s">
        <v>1178</v>
      </c>
      <c r="B1044" s="47" t="s">
        <v>22618</v>
      </c>
      <c r="C1044" s="47" t="s">
        <v>62</v>
      </c>
      <c r="D1044" s="47" t="s">
        <v>24056</v>
      </c>
      <c r="E1044" s="47">
        <v>9315</v>
      </c>
      <c r="F1044" s="150">
        <v>33.790376567707497</v>
      </c>
    </row>
    <row r="1045" spans="1:6" x14ac:dyDescent="0.3">
      <c r="A1045" s="47" t="s">
        <v>1178</v>
      </c>
      <c r="B1045" s="47" t="s">
        <v>22618</v>
      </c>
      <c r="C1045" s="47" t="s">
        <v>434</v>
      </c>
      <c r="D1045" s="47" t="s">
        <v>24057</v>
      </c>
      <c r="E1045" s="47">
        <v>6856</v>
      </c>
      <c r="F1045" s="150">
        <v>32.181142638648197</v>
      </c>
    </row>
    <row r="1046" spans="1:6" x14ac:dyDescent="0.3">
      <c r="A1046" s="47" t="s">
        <v>1178</v>
      </c>
      <c r="B1046" s="47" t="s">
        <v>22618</v>
      </c>
      <c r="C1046" s="47" t="s">
        <v>389</v>
      </c>
      <c r="D1046" s="47" t="s">
        <v>24058</v>
      </c>
      <c r="E1046" s="47">
        <v>96656</v>
      </c>
      <c r="F1046" s="150">
        <v>40.875815202642997</v>
      </c>
    </row>
    <row r="1047" spans="1:6" x14ac:dyDescent="0.3">
      <c r="A1047" s="47" t="s">
        <v>1178</v>
      </c>
      <c r="B1047" s="47" t="s">
        <v>22618</v>
      </c>
      <c r="C1047" s="47" t="s">
        <v>391</v>
      </c>
      <c r="D1047" s="47" t="s">
        <v>24059</v>
      </c>
      <c r="E1047" s="47">
        <v>12161</v>
      </c>
      <c r="F1047" s="150">
        <v>34.297134674249499</v>
      </c>
    </row>
    <row r="1048" spans="1:6" x14ac:dyDescent="0.3">
      <c r="A1048" s="47" t="s">
        <v>1178</v>
      </c>
      <c r="B1048" s="47" t="s">
        <v>22618</v>
      </c>
      <c r="C1048" s="47" t="s">
        <v>24060</v>
      </c>
      <c r="D1048" s="47" t="s">
        <v>24061</v>
      </c>
      <c r="E1048" s="47">
        <v>7852</v>
      </c>
      <c r="F1048" s="150">
        <v>31.9897829056654</v>
      </c>
    </row>
    <row r="1049" spans="1:6" x14ac:dyDescent="0.3">
      <c r="A1049" s="47" t="s">
        <v>1178</v>
      </c>
      <c r="B1049" s="47" t="s">
        <v>22618</v>
      </c>
      <c r="C1049" s="47" t="s">
        <v>24062</v>
      </c>
      <c r="D1049" s="47" t="s">
        <v>24063</v>
      </c>
      <c r="E1049" s="47">
        <v>14672</v>
      </c>
      <c r="F1049" s="150">
        <v>32.448099106966097</v>
      </c>
    </row>
    <row r="1050" spans="1:6" x14ac:dyDescent="0.3">
      <c r="A1050" s="47" t="s">
        <v>1178</v>
      </c>
      <c r="B1050" s="47" t="s">
        <v>22618</v>
      </c>
      <c r="C1050" s="47" t="s">
        <v>393</v>
      </c>
      <c r="D1050" s="47" t="s">
        <v>24064</v>
      </c>
      <c r="E1050" s="47">
        <v>295803</v>
      </c>
      <c r="F1050" s="150">
        <v>44.160867802393902</v>
      </c>
    </row>
    <row r="1051" spans="1:6" x14ac:dyDescent="0.3">
      <c r="A1051" s="47" t="s">
        <v>1178</v>
      </c>
      <c r="B1051" s="47" t="s">
        <v>22618</v>
      </c>
      <c r="C1051" s="47" t="s">
        <v>24065</v>
      </c>
      <c r="D1051" s="47" t="s">
        <v>24066</v>
      </c>
      <c r="E1051" s="47">
        <v>14348</v>
      </c>
      <c r="F1051" s="150">
        <v>30.509536108826101</v>
      </c>
    </row>
    <row r="1052" spans="1:6" x14ac:dyDescent="0.3">
      <c r="A1052" s="47" t="s">
        <v>1178</v>
      </c>
      <c r="B1052" s="47" t="s">
        <v>22618</v>
      </c>
      <c r="C1052" s="47" t="s">
        <v>326</v>
      </c>
      <c r="D1052" s="47" t="s">
        <v>24067</v>
      </c>
      <c r="E1052" s="47">
        <v>39451</v>
      </c>
      <c r="F1052" s="150">
        <v>35.200358756150202</v>
      </c>
    </row>
    <row r="1053" spans="1:6" x14ac:dyDescent="0.3">
      <c r="A1053" s="47" t="s">
        <v>1178</v>
      </c>
      <c r="B1053" s="47" t="s">
        <v>22618</v>
      </c>
      <c r="C1053" s="47" t="s">
        <v>666</v>
      </c>
      <c r="D1053" s="47" t="s">
        <v>24068</v>
      </c>
      <c r="E1053" s="47">
        <v>49285</v>
      </c>
      <c r="F1053" s="150">
        <v>36.627710577496003</v>
      </c>
    </row>
    <row r="1054" spans="1:6" x14ac:dyDescent="0.3">
      <c r="A1054" s="47" t="s">
        <v>1178</v>
      </c>
      <c r="B1054" s="47" t="s">
        <v>22618</v>
      </c>
      <c r="C1054" s="47" t="s">
        <v>262</v>
      </c>
      <c r="D1054" s="47" t="s">
        <v>24069</v>
      </c>
      <c r="E1054" s="47">
        <v>6813</v>
      </c>
      <c r="F1054" s="150">
        <v>34.396564047739098</v>
      </c>
    </row>
    <row r="1055" spans="1:6" x14ac:dyDescent="0.3">
      <c r="A1055" s="47" t="s">
        <v>1178</v>
      </c>
      <c r="B1055" s="47" t="s">
        <v>22618</v>
      </c>
      <c r="C1055" s="47" t="s">
        <v>23530</v>
      </c>
      <c r="D1055" s="47" t="s">
        <v>24070</v>
      </c>
      <c r="E1055" s="47">
        <v>8589</v>
      </c>
      <c r="F1055" s="150">
        <v>32.020863160377502</v>
      </c>
    </row>
    <row r="1056" spans="1:6" x14ac:dyDescent="0.3">
      <c r="A1056" s="47" t="s">
        <v>1178</v>
      </c>
      <c r="B1056" s="47" t="s">
        <v>22618</v>
      </c>
      <c r="C1056" s="47" t="s">
        <v>24071</v>
      </c>
      <c r="D1056" s="47" t="s">
        <v>24072</v>
      </c>
      <c r="E1056" s="47">
        <v>16912</v>
      </c>
      <c r="F1056" s="150">
        <v>31.093366847040699</v>
      </c>
    </row>
    <row r="1057" spans="1:6" x14ac:dyDescent="0.3">
      <c r="A1057" s="47" t="s">
        <v>1178</v>
      </c>
      <c r="B1057" s="47" t="s">
        <v>22618</v>
      </c>
      <c r="C1057" s="47" t="s">
        <v>614</v>
      </c>
      <c r="D1057" s="47" t="s">
        <v>24073</v>
      </c>
      <c r="E1057" s="47">
        <v>24662</v>
      </c>
      <c r="F1057" s="150">
        <v>32.201014460194202</v>
      </c>
    </row>
    <row r="1058" spans="1:6" x14ac:dyDescent="0.3">
      <c r="A1058" s="47" t="s">
        <v>1178</v>
      </c>
      <c r="B1058" s="47" t="s">
        <v>22618</v>
      </c>
      <c r="C1058" s="47" t="s">
        <v>24074</v>
      </c>
      <c r="D1058" s="47" t="s">
        <v>24075</v>
      </c>
      <c r="E1058" s="47">
        <v>37121</v>
      </c>
      <c r="F1058" s="150">
        <v>34.752095709776597</v>
      </c>
    </row>
    <row r="1059" spans="1:6" x14ac:dyDescent="0.3">
      <c r="A1059" s="47" t="s">
        <v>1178</v>
      </c>
      <c r="B1059" s="47" t="s">
        <v>22618</v>
      </c>
      <c r="C1059" s="47" t="s">
        <v>24076</v>
      </c>
      <c r="D1059" s="47" t="s">
        <v>24077</v>
      </c>
      <c r="E1059" s="47">
        <v>25746</v>
      </c>
      <c r="F1059" s="150">
        <v>33.808013900404902</v>
      </c>
    </row>
    <row r="1060" spans="1:6" x14ac:dyDescent="0.3">
      <c r="A1060" s="47" t="s">
        <v>1178</v>
      </c>
      <c r="B1060" s="47" t="s">
        <v>22618</v>
      </c>
      <c r="C1060" s="47" t="s">
        <v>24078</v>
      </c>
      <c r="D1060" s="47" t="s">
        <v>24079</v>
      </c>
      <c r="E1060" s="47">
        <v>11258</v>
      </c>
      <c r="F1060" s="150">
        <v>31.4937000359431</v>
      </c>
    </row>
    <row r="1061" spans="1:6" x14ac:dyDescent="0.3">
      <c r="A1061" s="47" t="s">
        <v>1178</v>
      </c>
      <c r="B1061" s="47" t="s">
        <v>22618</v>
      </c>
      <c r="C1061" s="47" t="s">
        <v>395</v>
      </c>
      <c r="D1061" s="47" t="s">
        <v>24080</v>
      </c>
      <c r="E1061" s="47">
        <v>36898</v>
      </c>
      <c r="F1061" s="150">
        <v>41.182832899107403</v>
      </c>
    </row>
    <row r="1062" spans="1:6" x14ac:dyDescent="0.3">
      <c r="A1062" s="47" t="s">
        <v>1178</v>
      </c>
      <c r="B1062" s="47" t="s">
        <v>22618</v>
      </c>
      <c r="C1062" s="47" t="s">
        <v>329</v>
      </c>
      <c r="D1062" s="47" t="s">
        <v>24081</v>
      </c>
      <c r="E1062" s="47">
        <v>8565</v>
      </c>
      <c r="F1062" s="150">
        <v>34.551851136910301</v>
      </c>
    </row>
    <row r="1063" spans="1:6" x14ac:dyDescent="0.3">
      <c r="A1063" s="47" t="s">
        <v>1178</v>
      </c>
      <c r="B1063" s="47" t="s">
        <v>22618</v>
      </c>
      <c r="C1063" s="47" t="s">
        <v>23537</v>
      </c>
      <c r="D1063" s="47" t="s">
        <v>24082</v>
      </c>
      <c r="E1063" s="47">
        <v>105543</v>
      </c>
      <c r="F1063" s="150">
        <v>37.886864649700598</v>
      </c>
    </row>
    <row r="1064" spans="1:6" x14ac:dyDescent="0.3">
      <c r="A1064" s="47" t="s">
        <v>1178</v>
      </c>
      <c r="B1064" s="47" t="s">
        <v>22618</v>
      </c>
      <c r="C1064" s="47" t="s">
        <v>24083</v>
      </c>
      <c r="D1064" s="47" t="s">
        <v>24084</v>
      </c>
      <c r="E1064" s="47">
        <v>29278</v>
      </c>
      <c r="F1064" s="150">
        <v>29.7633477677049</v>
      </c>
    </row>
    <row r="1065" spans="1:6" x14ac:dyDescent="0.3">
      <c r="A1065" s="47" t="s">
        <v>1178</v>
      </c>
      <c r="B1065" s="47" t="s">
        <v>22618</v>
      </c>
      <c r="C1065" s="47" t="s">
        <v>357</v>
      </c>
      <c r="D1065" s="47" t="s">
        <v>24085</v>
      </c>
      <c r="E1065" s="47">
        <v>18846</v>
      </c>
      <c r="F1065" s="150">
        <v>33.2585824111367</v>
      </c>
    </row>
    <row r="1066" spans="1:6" x14ac:dyDescent="0.3">
      <c r="A1066" s="47" t="s">
        <v>1178</v>
      </c>
      <c r="B1066" s="47" t="s">
        <v>22618</v>
      </c>
      <c r="C1066" s="47" t="s">
        <v>23281</v>
      </c>
      <c r="D1066" s="47" t="s">
        <v>24086</v>
      </c>
      <c r="E1066" s="47">
        <v>18199</v>
      </c>
      <c r="F1066" s="150">
        <v>33.9184133122247</v>
      </c>
    </row>
    <row r="1067" spans="1:6" x14ac:dyDescent="0.3">
      <c r="A1067" s="47" t="s">
        <v>1178</v>
      </c>
      <c r="B1067" s="47" t="s">
        <v>22618</v>
      </c>
      <c r="C1067" s="47" t="s">
        <v>396</v>
      </c>
      <c r="D1067" s="47" t="s">
        <v>24087</v>
      </c>
      <c r="E1067" s="47">
        <v>46250</v>
      </c>
      <c r="F1067" s="150">
        <v>37.465173457813599</v>
      </c>
    </row>
    <row r="1068" spans="1:6" x14ac:dyDescent="0.3">
      <c r="A1068" s="47" t="s">
        <v>1178</v>
      </c>
      <c r="B1068" s="47" t="s">
        <v>22618</v>
      </c>
      <c r="C1068" s="47" t="s">
        <v>266</v>
      </c>
      <c r="D1068" s="47" t="s">
        <v>24088</v>
      </c>
      <c r="E1068" s="47">
        <v>15416</v>
      </c>
      <c r="F1068" s="150">
        <v>32.631442250277601</v>
      </c>
    </row>
    <row r="1069" spans="1:6" x14ac:dyDescent="0.3">
      <c r="A1069" s="47" t="s">
        <v>1178</v>
      </c>
      <c r="B1069" s="47" t="s">
        <v>22618</v>
      </c>
      <c r="C1069" s="47" t="s">
        <v>24089</v>
      </c>
      <c r="D1069" s="47" t="s">
        <v>24090</v>
      </c>
      <c r="E1069" s="47">
        <v>4902</v>
      </c>
      <c r="F1069" s="150">
        <v>33.649370209434899</v>
      </c>
    </row>
    <row r="1070" spans="1:6" x14ac:dyDescent="0.3">
      <c r="A1070" s="47" t="s">
        <v>1178</v>
      </c>
      <c r="B1070" s="47" t="s">
        <v>22618</v>
      </c>
      <c r="C1070" s="47" t="s">
        <v>24091</v>
      </c>
      <c r="D1070" s="47" t="s">
        <v>24092</v>
      </c>
      <c r="E1070" s="47">
        <v>46920</v>
      </c>
      <c r="F1070" s="150">
        <v>37.609919873200703</v>
      </c>
    </row>
    <row r="1071" spans="1:6" x14ac:dyDescent="0.3">
      <c r="A1071" s="47" t="s">
        <v>1178</v>
      </c>
      <c r="B1071" s="47" t="s">
        <v>22618</v>
      </c>
      <c r="C1071" s="47" t="s">
        <v>163</v>
      </c>
      <c r="D1071" s="47" t="s">
        <v>24093</v>
      </c>
      <c r="E1071" s="47">
        <v>13494</v>
      </c>
      <c r="F1071" s="150">
        <v>31.6681663991656</v>
      </c>
    </row>
    <row r="1072" spans="1:6" x14ac:dyDescent="0.3">
      <c r="A1072" s="47" t="s">
        <v>1178</v>
      </c>
      <c r="B1072" s="47" t="s">
        <v>22618</v>
      </c>
      <c r="C1072" s="47" t="s">
        <v>23</v>
      </c>
      <c r="D1072" s="47" t="s">
        <v>24094</v>
      </c>
      <c r="E1072" s="47">
        <v>741096</v>
      </c>
      <c r="F1072" s="150">
        <v>48.111559005375703</v>
      </c>
    </row>
    <row r="1073" spans="1:6" x14ac:dyDescent="0.3">
      <c r="A1073" s="47" t="s">
        <v>1178</v>
      </c>
      <c r="B1073" s="47" t="s">
        <v>22618</v>
      </c>
      <c r="C1073" s="47" t="s">
        <v>397</v>
      </c>
      <c r="D1073" s="47" t="s">
        <v>24095</v>
      </c>
      <c r="E1073" s="47">
        <v>48586</v>
      </c>
      <c r="F1073" s="150">
        <v>37.406811974079197</v>
      </c>
    </row>
    <row r="1074" spans="1:6" x14ac:dyDescent="0.3">
      <c r="A1074" s="47" t="s">
        <v>1178</v>
      </c>
      <c r="B1074" s="47" t="s">
        <v>22618</v>
      </c>
      <c r="C1074" s="47" t="s">
        <v>334</v>
      </c>
      <c r="D1074" s="47" t="s">
        <v>24096</v>
      </c>
      <c r="E1074" s="47">
        <v>23356</v>
      </c>
      <c r="F1074" s="150">
        <v>34.763299003371003</v>
      </c>
    </row>
    <row r="1075" spans="1:6" x14ac:dyDescent="0.3">
      <c r="A1075" s="47" t="s">
        <v>1178</v>
      </c>
      <c r="B1075" s="47" t="s">
        <v>22618</v>
      </c>
      <c r="C1075" s="47" t="s">
        <v>24097</v>
      </c>
      <c r="D1075" s="47" t="s">
        <v>24098</v>
      </c>
      <c r="E1075" s="47">
        <v>159720</v>
      </c>
      <c r="F1075" s="150">
        <v>41.665622451738898</v>
      </c>
    </row>
    <row r="1076" spans="1:6" x14ac:dyDescent="0.3">
      <c r="A1076" s="47" t="s">
        <v>1178</v>
      </c>
      <c r="B1076" s="47" t="s">
        <v>22618</v>
      </c>
      <c r="C1076" s="47" t="s">
        <v>24099</v>
      </c>
      <c r="D1076" s="47" t="s">
        <v>24100</v>
      </c>
      <c r="E1076" s="47">
        <v>16346</v>
      </c>
      <c r="F1076" s="150">
        <v>32.8382158447275</v>
      </c>
    </row>
    <row r="1077" spans="1:6" x14ac:dyDescent="0.3">
      <c r="A1077" s="47" t="s">
        <v>1178</v>
      </c>
      <c r="B1077" s="47" t="s">
        <v>22618</v>
      </c>
      <c r="C1077" s="47" t="s">
        <v>335</v>
      </c>
      <c r="D1077" s="47" t="s">
        <v>24101</v>
      </c>
      <c r="E1077" s="47">
        <v>31883</v>
      </c>
      <c r="F1077" s="150">
        <v>35.976120434922201</v>
      </c>
    </row>
    <row r="1078" spans="1:6" x14ac:dyDescent="0.3">
      <c r="A1078" s="47" t="s">
        <v>1178</v>
      </c>
      <c r="B1078" s="47" t="s">
        <v>22618</v>
      </c>
      <c r="C1078" s="47" t="s">
        <v>24102</v>
      </c>
      <c r="D1078" s="47" t="s">
        <v>24103</v>
      </c>
      <c r="E1078" s="47">
        <v>14193</v>
      </c>
      <c r="F1078" s="150">
        <v>33.824724151696898</v>
      </c>
    </row>
    <row r="1079" spans="1:6" x14ac:dyDescent="0.3">
      <c r="A1079" s="47" t="s">
        <v>1178</v>
      </c>
      <c r="B1079" s="47" t="s">
        <v>22618</v>
      </c>
      <c r="C1079" s="47" t="s">
        <v>24104</v>
      </c>
      <c r="D1079" s="47" t="s">
        <v>24105</v>
      </c>
      <c r="E1079" s="47">
        <v>58849</v>
      </c>
      <c r="F1079" s="150">
        <v>37.125907026898297</v>
      </c>
    </row>
    <row r="1080" spans="1:6" x14ac:dyDescent="0.3">
      <c r="A1080" s="47" t="s">
        <v>1178</v>
      </c>
      <c r="B1080" s="47" t="s">
        <v>22618</v>
      </c>
      <c r="C1080" s="47" t="s">
        <v>717</v>
      </c>
      <c r="D1080" s="47" t="s">
        <v>24106</v>
      </c>
      <c r="E1080" s="47">
        <v>15860</v>
      </c>
      <c r="F1080" s="150">
        <v>35.516342021202703</v>
      </c>
    </row>
    <row r="1081" spans="1:6" x14ac:dyDescent="0.3">
      <c r="A1081" s="47" t="s">
        <v>1178</v>
      </c>
      <c r="B1081" s="47" t="s">
        <v>22618</v>
      </c>
      <c r="C1081" s="47" t="s">
        <v>228</v>
      </c>
      <c r="D1081" s="47" t="s">
        <v>24107</v>
      </c>
      <c r="E1081" s="47">
        <v>7887</v>
      </c>
      <c r="F1081" s="150">
        <v>32.518466097263101</v>
      </c>
    </row>
    <row r="1082" spans="1:6" x14ac:dyDescent="0.3">
      <c r="A1082" s="47" t="s">
        <v>1178</v>
      </c>
      <c r="B1082" s="47" t="s">
        <v>22618</v>
      </c>
      <c r="C1082" s="47" t="s">
        <v>24108</v>
      </c>
      <c r="D1082" s="47" t="s">
        <v>24109</v>
      </c>
      <c r="E1082" s="47">
        <v>11310</v>
      </c>
      <c r="F1082" s="150">
        <v>30.074850548194998</v>
      </c>
    </row>
    <row r="1083" spans="1:6" x14ac:dyDescent="0.3">
      <c r="A1083" s="47" t="s">
        <v>1178</v>
      </c>
      <c r="B1083" s="47" t="s">
        <v>22618</v>
      </c>
      <c r="C1083" s="47" t="s">
        <v>24110</v>
      </c>
      <c r="D1083" s="47" t="s">
        <v>24111</v>
      </c>
      <c r="E1083" s="47">
        <v>24519</v>
      </c>
      <c r="F1083" s="150">
        <v>29.8924913396067</v>
      </c>
    </row>
    <row r="1084" spans="1:6" x14ac:dyDescent="0.3">
      <c r="A1084" s="47" t="s">
        <v>1178</v>
      </c>
      <c r="B1084" s="47" t="s">
        <v>22618</v>
      </c>
      <c r="C1084" s="47" t="s">
        <v>23468</v>
      </c>
      <c r="D1084" s="47" t="s">
        <v>24112</v>
      </c>
      <c r="E1084" s="47">
        <v>13870</v>
      </c>
      <c r="F1084" s="150">
        <v>30.914208345148602</v>
      </c>
    </row>
    <row r="1085" spans="1:6" x14ac:dyDescent="0.3">
      <c r="A1085" s="47" t="s">
        <v>1178</v>
      </c>
      <c r="B1085" s="47" t="s">
        <v>22618</v>
      </c>
      <c r="C1085" s="47" t="s">
        <v>556</v>
      </c>
      <c r="D1085" s="47" t="s">
        <v>24113</v>
      </c>
      <c r="E1085" s="47">
        <v>24742</v>
      </c>
      <c r="F1085" s="150">
        <v>30.5524042193593</v>
      </c>
    </row>
    <row r="1086" spans="1:6" x14ac:dyDescent="0.3">
      <c r="A1086" s="47" t="s">
        <v>1178</v>
      </c>
      <c r="B1086" s="47" t="s">
        <v>22618</v>
      </c>
      <c r="C1086" s="47" t="s">
        <v>398</v>
      </c>
      <c r="D1086" s="47" t="s">
        <v>24114</v>
      </c>
      <c r="E1086" s="47">
        <v>9519</v>
      </c>
      <c r="F1086" s="150">
        <v>35.910982029077303</v>
      </c>
    </row>
    <row r="1087" spans="1:6" x14ac:dyDescent="0.3">
      <c r="A1087" s="47" t="s">
        <v>1178</v>
      </c>
      <c r="B1087" s="47" t="s">
        <v>22618</v>
      </c>
      <c r="C1087" s="47" t="s">
        <v>22851</v>
      </c>
      <c r="D1087" s="47" t="s">
        <v>24115</v>
      </c>
      <c r="E1087" s="47">
        <v>26835</v>
      </c>
      <c r="F1087" s="150">
        <v>35.504876694701899</v>
      </c>
    </row>
    <row r="1088" spans="1:6" x14ac:dyDescent="0.3">
      <c r="A1088" s="47" t="s">
        <v>1178</v>
      </c>
      <c r="B1088" s="47" t="s">
        <v>22618</v>
      </c>
      <c r="C1088" s="47" t="s">
        <v>524</v>
      </c>
      <c r="D1088" s="47" t="s">
        <v>24116</v>
      </c>
      <c r="E1088" s="47">
        <v>8314</v>
      </c>
      <c r="F1088" s="150">
        <v>36.415783540830198</v>
      </c>
    </row>
    <row r="1089" spans="1:6" x14ac:dyDescent="0.3">
      <c r="A1089" s="47" t="s">
        <v>1178</v>
      </c>
      <c r="B1089" s="47" t="s">
        <v>22618</v>
      </c>
      <c r="C1089" s="47" t="s">
        <v>400</v>
      </c>
      <c r="D1089" s="47" t="s">
        <v>24117</v>
      </c>
      <c r="E1089" s="47">
        <v>65565</v>
      </c>
      <c r="F1089" s="150">
        <v>38.975281361430604</v>
      </c>
    </row>
    <row r="1090" spans="1:6" x14ac:dyDescent="0.3">
      <c r="A1090" s="47" t="s">
        <v>1178</v>
      </c>
      <c r="B1090" s="47" t="s">
        <v>22618</v>
      </c>
      <c r="C1090" s="47" t="s">
        <v>24118</v>
      </c>
      <c r="D1090" s="47" t="s">
        <v>24119</v>
      </c>
      <c r="E1090" s="47">
        <v>18306</v>
      </c>
      <c r="F1090" s="150">
        <v>33.646707796966602</v>
      </c>
    </row>
    <row r="1091" spans="1:6" x14ac:dyDescent="0.3">
      <c r="A1091" s="47" t="s">
        <v>1178</v>
      </c>
      <c r="B1091" s="47" t="s">
        <v>22618</v>
      </c>
      <c r="C1091" s="47" t="s">
        <v>298</v>
      </c>
      <c r="D1091" s="47" t="s">
        <v>24120</v>
      </c>
      <c r="E1091" s="47">
        <v>9531</v>
      </c>
      <c r="F1091" s="150">
        <v>34.4608201915688</v>
      </c>
    </row>
    <row r="1092" spans="1:6" x14ac:dyDescent="0.3">
      <c r="A1092" s="47" t="s">
        <v>1178</v>
      </c>
      <c r="B1092" s="47" t="s">
        <v>22618</v>
      </c>
      <c r="C1092" s="47" t="s">
        <v>25</v>
      </c>
      <c r="D1092" s="47" t="s">
        <v>24121</v>
      </c>
      <c r="E1092" s="47">
        <v>82916</v>
      </c>
      <c r="F1092" s="150">
        <v>37.398907757457899</v>
      </c>
    </row>
    <row r="1093" spans="1:6" x14ac:dyDescent="0.3">
      <c r="A1093" s="47" t="s">
        <v>1178</v>
      </c>
      <c r="B1093" s="47" t="s">
        <v>22618</v>
      </c>
      <c r="C1093" s="47" t="s">
        <v>24122</v>
      </c>
      <c r="D1093" s="47" t="s">
        <v>24123</v>
      </c>
      <c r="E1093" s="47">
        <v>13333</v>
      </c>
      <c r="F1093" s="150">
        <v>32.5905663531004</v>
      </c>
    </row>
    <row r="1094" spans="1:6" x14ac:dyDescent="0.3">
      <c r="A1094" s="47" t="s">
        <v>1178</v>
      </c>
      <c r="B1094" s="47" t="s">
        <v>22618</v>
      </c>
      <c r="C1094" s="47" t="s">
        <v>234</v>
      </c>
      <c r="D1094" s="47" t="s">
        <v>24124</v>
      </c>
      <c r="E1094" s="47">
        <v>19820</v>
      </c>
      <c r="F1094" s="150">
        <v>32.184973140120697</v>
      </c>
    </row>
    <row r="1095" spans="1:6" x14ac:dyDescent="0.3">
      <c r="A1095" s="47" t="s">
        <v>1178</v>
      </c>
      <c r="B1095" s="47" t="s">
        <v>22618</v>
      </c>
      <c r="C1095" s="47" t="s">
        <v>1313</v>
      </c>
      <c r="D1095" s="47" t="s">
        <v>24125</v>
      </c>
      <c r="E1095" s="47">
        <v>31448</v>
      </c>
      <c r="F1095" s="150">
        <v>37.527872784667103</v>
      </c>
    </row>
    <row r="1096" spans="1:6" x14ac:dyDescent="0.3">
      <c r="A1096" s="47" t="s">
        <v>1178</v>
      </c>
      <c r="B1096" s="47" t="s">
        <v>22618</v>
      </c>
      <c r="C1096" s="47" t="s">
        <v>677</v>
      </c>
      <c r="D1096" s="47" t="s">
        <v>24126</v>
      </c>
      <c r="E1096" s="47">
        <v>12929</v>
      </c>
      <c r="F1096" s="150">
        <v>35.577796896256501</v>
      </c>
    </row>
    <row r="1097" spans="1:6" x14ac:dyDescent="0.3">
      <c r="A1097" s="47" t="s">
        <v>1178</v>
      </c>
      <c r="B1097" s="47" t="s">
        <v>22618</v>
      </c>
      <c r="C1097" s="47" t="s">
        <v>499</v>
      </c>
      <c r="D1097" s="47" t="s">
        <v>24127</v>
      </c>
      <c r="E1097" s="47">
        <v>17490</v>
      </c>
      <c r="F1097" s="150">
        <v>31.897997266409899</v>
      </c>
    </row>
    <row r="1098" spans="1:6" x14ac:dyDescent="0.3">
      <c r="A1098" s="47" t="s">
        <v>1178</v>
      </c>
      <c r="B1098" s="47" t="s">
        <v>22618</v>
      </c>
      <c r="C1098" s="47" t="s">
        <v>839</v>
      </c>
      <c r="D1098" s="47" t="s">
        <v>24128</v>
      </c>
      <c r="E1098" s="47">
        <v>28602</v>
      </c>
      <c r="F1098" s="150">
        <v>40.663201843589697</v>
      </c>
    </row>
    <row r="1099" spans="1:6" x14ac:dyDescent="0.3">
      <c r="A1099" s="47" t="s">
        <v>1178</v>
      </c>
      <c r="B1099" s="47" t="s">
        <v>22618</v>
      </c>
      <c r="C1099" s="47" t="s">
        <v>24129</v>
      </c>
      <c r="D1099" s="47" t="s">
        <v>24130</v>
      </c>
      <c r="E1099" s="47">
        <v>6306</v>
      </c>
      <c r="F1099" s="150">
        <v>31.3365041055566</v>
      </c>
    </row>
    <row r="1100" spans="1:6" x14ac:dyDescent="0.3">
      <c r="A1100" s="47" t="s">
        <v>1178</v>
      </c>
      <c r="B1100" s="47" t="s">
        <v>22618</v>
      </c>
      <c r="C1100" s="47" t="s">
        <v>600</v>
      </c>
      <c r="D1100" s="47" t="s">
        <v>24131</v>
      </c>
      <c r="E1100" s="47">
        <v>21331</v>
      </c>
      <c r="F1100" s="150">
        <v>31.4485979598584</v>
      </c>
    </row>
    <row r="1101" spans="1:6" x14ac:dyDescent="0.3">
      <c r="A1101" s="47" t="s">
        <v>1178</v>
      </c>
      <c r="B1101" s="47" t="s">
        <v>22618</v>
      </c>
      <c r="C1101" s="47" t="s">
        <v>24132</v>
      </c>
      <c r="D1101" s="47" t="s">
        <v>24133</v>
      </c>
      <c r="E1101" s="47">
        <v>10099</v>
      </c>
      <c r="F1101" s="150">
        <v>31.755861435516</v>
      </c>
    </row>
    <row r="1102" spans="1:6" x14ac:dyDescent="0.3">
      <c r="A1102" s="47" t="s">
        <v>1178</v>
      </c>
      <c r="B1102" s="47" t="s">
        <v>22618</v>
      </c>
      <c r="C1102" s="47" t="s">
        <v>557</v>
      </c>
      <c r="D1102" s="47" t="s">
        <v>24134</v>
      </c>
      <c r="E1102" s="47">
        <v>10963</v>
      </c>
      <c r="F1102" s="150">
        <v>32.572584182440998</v>
      </c>
    </row>
    <row r="1103" spans="1:6" x14ac:dyDescent="0.3">
      <c r="A1103" s="47" t="s">
        <v>1178</v>
      </c>
      <c r="B1103" s="47" t="s">
        <v>22618</v>
      </c>
      <c r="C1103" s="47" t="s">
        <v>29</v>
      </c>
      <c r="D1103" s="47" t="s">
        <v>24135</v>
      </c>
      <c r="E1103" s="47">
        <v>26499</v>
      </c>
      <c r="F1103" s="150">
        <v>33.2723679833624</v>
      </c>
    </row>
    <row r="1104" spans="1:6" x14ac:dyDescent="0.3">
      <c r="A1104" s="47" t="s">
        <v>1178</v>
      </c>
      <c r="B1104" s="47" t="s">
        <v>22618</v>
      </c>
      <c r="C1104" s="47" t="s">
        <v>30</v>
      </c>
      <c r="D1104" s="47" t="s">
        <v>24136</v>
      </c>
      <c r="E1104" s="47">
        <v>13923</v>
      </c>
      <c r="F1104" s="150">
        <v>31.7590039951608</v>
      </c>
    </row>
    <row r="1105" spans="1:6" x14ac:dyDescent="0.3">
      <c r="A1105" s="47" t="s">
        <v>1178</v>
      </c>
      <c r="B1105" s="47" t="s">
        <v>22618</v>
      </c>
      <c r="C1105" s="47" t="s">
        <v>24137</v>
      </c>
      <c r="D1105" s="47" t="s">
        <v>24138</v>
      </c>
      <c r="E1105" s="47">
        <v>31499</v>
      </c>
      <c r="F1105" s="150">
        <v>35.284820914424998</v>
      </c>
    </row>
    <row r="1106" spans="1:6" x14ac:dyDescent="0.3">
      <c r="A1106" s="47" t="s">
        <v>1178</v>
      </c>
      <c r="B1106" s="47" t="s">
        <v>22618</v>
      </c>
      <c r="C1106" s="47" t="s">
        <v>24139</v>
      </c>
      <c r="D1106" s="47" t="s">
        <v>24140</v>
      </c>
      <c r="E1106" s="47">
        <v>43437</v>
      </c>
      <c r="F1106" s="150">
        <v>45.112825423288101</v>
      </c>
    </row>
    <row r="1107" spans="1:6" x14ac:dyDescent="0.3">
      <c r="A1107" s="47" t="s">
        <v>1178</v>
      </c>
      <c r="B1107" s="47" t="s">
        <v>22618</v>
      </c>
      <c r="C1107" s="47" t="s">
        <v>24141</v>
      </c>
      <c r="D1107" s="47" t="s">
        <v>24142</v>
      </c>
      <c r="E1107" s="47">
        <v>7135</v>
      </c>
      <c r="F1107" s="150">
        <v>30.036535198814398</v>
      </c>
    </row>
    <row r="1108" spans="1:6" x14ac:dyDescent="0.3">
      <c r="A1108" s="47" t="s">
        <v>1178</v>
      </c>
      <c r="B1108" s="47" t="s">
        <v>22618</v>
      </c>
      <c r="C1108" s="47" t="s">
        <v>701</v>
      </c>
      <c r="D1108" s="47" t="s">
        <v>24143</v>
      </c>
      <c r="E1108" s="47">
        <v>23842</v>
      </c>
      <c r="F1108" s="150">
        <v>35.269277396036003</v>
      </c>
    </row>
    <row r="1109" spans="1:6" x14ac:dyDescent="0.3">
      <c r="A1109" s="47" t="s">
        <v>1178</v>
      </c>
      <c r="B1109" s="47" t="s">
        <v>22618</v>
      </c>
      <c r="C1109" s="47" t="s">
        <v>401</v>
      </c>
      <c r="D1109" s="47" t="s">
        <v>24144</v>
      </c>
      <c r="E1109" s="47">
        <v>60316</v>
      </c>
      <c r="F1109" s="150">
        <v>37.275732959116198</v>
      </c>
    </row>
    <row r="1110" spans="1:6" x14ac:dyDescent="0.3">
      <c r="A1110" s="47" t="s">
        <v>1178</v>
      </c>
      <c r="B1110" s="47" t="s">
        <v>22618</v>
      </c>
      <c r="C1110" s="47" t="s">
        <v>23692</v>
      </c>
      <c r="D1110" s="47" t="s">
        <v>24145</v>
      </c>
      <c r="E1110" s="47">
        <v>10841</v>
      </c>
      <c r="F1110" s="150">
        <v>30.174400702542801</v>
      </c>
    </row>
    <row r="1111" spans="1:6" x14ac:dyDescent="0.3">
      <c r="A1111" s="47" t="s">
        <v>1178</v>
      </c>
      <c r="B1111" s="47" t="s">
        <v>22618</v>
      </c>
      <c r="C1111" s="47" t="s">
        <v>24146</v>
      </c>
      <c r="D1111" s="47" t="s">
        <v>24147</v>
      </c>
      <c r="E1111" s="47">
        <v>4755</v>
      </c>
      <c r="F1111" s="150">
        <v>32.113541933415497</v>
      </c>
    </row>
    <row r="1112" spans="1:6" x14ac:dyDescent="0.3">
      <c r="A1112" s="47" t="s">
        <v>1178</v>
      </c>
      <c r="B1112" s="47" t="s">
        <v>22618</v>
      </c>
      <c r="C1112" s="47" t="s">
        <v>24148</v>
      </c>
      <c r="D1112" s="47" t="s">
        <v>24149</v>
      </c>
      <c r="E1112" s="47">
        <v>14877</v>
      </c>
      <c r="F1112" s="150">
        <v>30.7123444204164</v>
      </c>
    </row>
    <row r="1113" spans="1:6" x14ac:dyDescent="0.3">
      <c r="A1113" s="47" t="s">
        <v>1178</v>
      </c>
      <c r="B1113" s="47" t="s">
        <v>22618</v>
      </c>
      <c r="C1113" s="47" t="s">
        <v>340</v>
      </c>
      <c r="D1113" s="47" t="s">
        <v>24150</v>
      </c>
      <c r="E1113" s="47">
        <v>28712</v>
      </c>
      <c r="F1113" s="150">
        <v>33.4166928141642</v>
      </c>
    </row>
    <row r="1114" spans="1:6" x14ac:dyDescent="0.3">
      <c r="A1114" s="47" t="s">
        <v>1178</v>
      </c>
      <c r="B1114" s="47" t="s">
        <v>22618</v>
      </c>
      <c r="C1114" s="47" t="s">
        <v>271</v>
      </c>
      <c r="D1114" s="47" t="s">
        <v>24151</v>
      </c>
      <c r="E1114" s="47">
        <v>65020</v>
      </c>
      <c r="F1114" s="150">
        <v>36.254849138017597</v>
      </c>
    </row>
    <row r="1115" spans="1:6" x14ac:dyDescent="0.3">
      <c r="A1115" s="47" t="s">
        <v>1178</v>
      </c>
      <c r="B1115" s="47" t="s">
        <v>22618</v>
      </c>
      <c r="C1115" s="47" t="s">
        <v>24152</v>
      </c>
      <c r="D1115" s="47" t="s">
        <v>24153</v>
      </c>
      <c r="E1115" s="47">
        <v>12613</v>
      </c>
      <c r="F1115" s="150">
        <v>32.217919543281099</v>
      </c>
    </row>
    <row r="1116" spans="1:6" x14ac:dyDescent="0.3">
      <c r="A1116" s="47" t="s">
        <v>1178</v>
      </c>
      <c r="B1116" s="47" t="s">
        <v>22618</v>
      </c>
      <c r="C1116" s="47" t="s">
        <v>67</v>
      </c>
      <c r="D1116" s="47" t="s">
        <v>24154</v>
      </c>
      <c r="E1116" s="47">
        <v>63063</v>
      </c>
      <c r="F1116" s="150">
        <v>34.871086938117898</v>
      </c>
    </row>
    <row r="1117" spans="1:6" x14ac:dyDescent="0.3">
      <c r="A1117" s="47" t="s">
        <v>1178</v>
      </c>
      <c r="B1117" s="47" t="s">
        <v>22618</v>
      </c>
      <c r="C1117" s="47" t="s">
        <v>24155</v>
      </c>
      <c r="D1117" s="47" t="s">
        <v>24156</v>
      </c>
      <c r="E1117" s="47">
        <v>2282</v>
      </c>
      <c r="F1117" s="150">
        <v>28.939176930162098</v>
      </c>
    </row>
    <row r="1118" spans="1:6" x14ac:dyDescent="0.3">
      <c r="A1118" s="47" t="s">
        <v>1178</v>
      </c>
      <c r="B1118" s="47" t="s">
        <v>22618</v>
      </c>
      <c r="C1118" s="47" t="s">
        <v>24157</v>
      </c>
      <c r="D1118" s="47" t="s">
        <v>24158</v>
      </c>
      <c r="E1118" s="47">
        <v>17056</v>
      </c>
      <c r="F1118" s="150">
        <v>32.432041510296202</v>
      </c>
    </row>
    <row r="1119" spans="1:6" x14ac:dyDescent="0.3">
      <c r="A1119" s="47" t="s">
        <v>1178</v>
      </c>
      <c r="B1119" s="47" t="s">
        <v>22618</v>
      </c>
      <c r="C1119" s="47" t="s">
        <v>685</v>
      </c>
      <c r="D1119" s="47" t="s">
        <v>24159</v>
      </c>
      <c r="E1119" s="47">
        <v>23332</v>
      </c>
      <c r="F1119" s="150">
        <v>33.336756663768703</v>
      </c>
    </row>
    <row r="1120" spans="1:6" x14ac:dyDescent="0.3">
      <c r="A1120" s="47" t="s">
        <v>1178</v>
      </c>
      <c r="B1120" s="47" t="s">
        <v>22618</v>
      </c>
      <c r="C1120" s="47" t="s">
        <v>32</v>
      </c>
      <c r="D1120" s="47" t="s">
        <v>24160</v>
      </c>
      <c r="E1120" s="47">
        <v>17565</v>
      </c>
      <c r="F1120" s="150">
        <v>32.051745874338103</v>
      </c>
    </row>
    <row r="1121" spans="1:6" x14ac:dyDescent="0.3">
      <c r="A1121" s="47" t="s">
        <v>1178</v>
      </c>
      <c r="B1121" s="47" t="s">
        <v>22618</v>
      </c>
      <c r="C1121" s="47" t="s">
        <v>363</v>
      </c>
      <c r="D1121" s="47" t="s">
        <v>24161</v>
      </c>
      <c r="E1121" s="47">
        <v>47173</v>
      </c>
      <c r="F1121" s="150">
        <v>35.933722464061802</v>
      </c>
    </row>
    <row r="1122" spans="1:6" x14ac:dyDescent="0.3">
      <c r="A1122" s="47" t="s">
        <v>1178</v>
      </c>
      <c r="B1122" s="47" t="s">
        <v>22618</v>
      </c>
      <c r="C1122" s="47" t="s">
        <v>34</v>
      </c>
      <c r="D1122" s="47" t="s">
        <v>24162</v>
      </c>
      <c r="E1122" s="47">
        <v>42074</v>
      </c>
      <c r="F1122" s="150">
        <v>36.0538713019412</v>
      </c>
    </row>
    <row r="1123" spans="1:6" x14ac:dyDescent="0.3">
      <c r="A1123" s="47" t="s">
        <v>1178</v>
      </c>
      <c r="B1123" s="47" t="s">
        <v>22618</v>
      </c>
      <c r="C1123" s="47" t="s">
        <v>403</v>
      </c>
      <c r="D1123" s="47" t="s">
        <v>24163</v>
      </c>
      <c r="E1123" s="47">
        <v>17327</v>
      </c>
      <c r="F1123" s="150">
        <v>37.0166107660447</v>
      </c>
    </row>
    <row r="1124" spans="1:6" x14ac:dyDescent="0.3">
      <c r="A1124" s="47" t="s">
        <v>1178</v>
      </c>
      <c r="B1124" s="47" t="s">
        <v>22618</v>
      </c>
      <c r="C1124" s="47" t="s">
        <v>1154</v>
      </c>
      <c r="D1124" s="47" t="s">
        <v>24164</v>
      </c>
      <c r="E1124" s="47">
        <v>17061</v>
      </c>
      <c r="F1124" s="150">
        <v>34.039541358868803</v>
      </c>
    </row>
    <row r="1125" spans="1:6" x14ac:dyDescent="0.3">
      <c r="A1125" s="47" t="s">
        <v>1178</v>
      </c>
      <c r="B1125" s="47" t="s">
        <v>22618</v>
      </c>
      <c r="C1125" s="47" t="s">
        <v>998</v>
      </c>
      <c r="D1125" s="47" t="s">
        <v>24165</v>
      </c>
      <c r="E1125" s="47">
        <v>24512</v>
      </c>
      <c r="F1125" s="150">
        <v>33.1122625790819</v>
      </c>
    </row>
    <row r="1126" spans="1:6" x14ac:dyDescent="0.3">
      <c r="A1126" s="47" t="s">
        <v>1178</v>
      </c>
      <c r="B1126" s="47" t="s">
        <v>22618</v>
      </c>
      <c r="C1126" s="47" t="s">
        <v>24166</v>
      </c>
      <c r="D1126" s="47" t="s">
        <v>24167</v>
      </c>
      <c r="E1126" s="47">
        <v>12460</v>
      </c>
      <c r="F1126" s="150">
        <v>35.967800924646603</v>
      </c>
    </row>
    <row r="1127" spans="1:6" x14ac:dyDescent="0.3">
      <c r="A1127" s="47" t="s">
        <v>1178</v>
      </c>
      <c r="B1127" s="47" t="s">
        <v>22618</v>
      </c>
      <c r="C1127" s="47" t="s">
        <v>404</v>
      </c>
      <c r="D1127" s="47" t="s">
        <v>24168</v>
      </c>
      <c r="E1127" s="47">
        <v>14339</v>
      </c>
      <c r="F1127" s="150">
        <v>35.084670437525901</v>
      </c>
    </row>
    <row r="1128" spans="1:6" x14ac:dyDescent="0.3">
      <c r="A1128" s="47" t="s">
        <v>1178</v>
      </c>
      <c r="B1128" s="47" t="s">
        <v>22618</v>
      </c>
      <c r="C1128" s="47" t="s">
        <v>24169</v>
      </c>
      <c r="D1128" s="47" t="s">
        <v>24170</v>
      </c>
      <c r="E1128" s="47">
        <v>8809</v>
      </c>
      <c r="F1128" s="150">
        <v>31.421836367868298</v>
      </c>
    </row>
    <row r="1129" spans="1:6" x14ac:dyDescent="0.3">
      <c r="A1129" s="47" t="s">
        <v>1178</v>
      </c>
      <c r="B1129" s="47" t="s">
        <v>22618</v>
      </c>
      <c r="C1129" s="47" t="s">
        <v>688</v>
      </c>
      <c r="D1129" s="47" t="s">
        <v>24171</v>
      </c>
      <c r="E1129" s="47">
        <v>15007</v>
      </c>
      <c r="F1129" s="150">
        <v>32.513561771599697</v>
      </c>
    </row>
    <row r="1130" spans="1:6" x14ac:dyDescent="0.3">
      <c r="A1130" s="47" t="s">
        <v>1178</v>
      </c>
      <c r="B1130" s="47" t="s">
        <v>22618</v>
      </c>
      <c r="C1130" s="47" t="s">
        <v>367</v>
      </c>
      <c r="D1130" s="47" t="s">
        <v>24172</v>
      </c>
      <c r="E1130" s="47">
        <v>113791</v>
      </c>
      <c r="F1130" s="150">
        <v>42.246160470302897</v>
      </c>
    </row>
    <row r="1131" spans="1:6" x14ac:dyDescent="0.3">
      <c r="A1131" s="47" t="s">
        <v>1178</v>
      </c>
      <c r="B1131" s="47" t="s">
        <v>22618</v>
      </c>
      <c r="C1131" s="47" t="s">
        <v>69</v>
      </c>
      <c r="D1131" s="47" t="s">
        <v>24173</v>
      </c>
      <c r="E1131" s="47">
        <v>11717</v>
      </c>
      <c r="F1131" s="150">
        <v>31.306200745384999</v>
      </c>
    </row>
    <row r="1132" spans="1:6" x14ac:dyDescent="0.3">
      <c r="A1132" s="47" t="s">
        <v>1178</v>
      </c>
      <c r="B1132" s="47" t="s">
        <v>22618</v>
      </c>
      <c r="C1132" s="47" t="s">
        <v>512</v>
      </c>
      <c r="D1132" s="47" t="s">
        <v>24174</v>
      </c>
      <c r="E1132" s="47">
        <v>20813</v>
      </c>
      <c r="F1132" s="150">
        <v>32.132894326160802</v>
      </c>
    </row>
    <row r="1133" spans="1:6" x14ac:dyDescent="0.3">
      <c r="A1133" s="47" t="s">
        <v>1178</v>
      </c>
      <c r="B1133" s="47" t="s">
        <v>22618</v>
      </c>
      <c r="C1133" s="47" t="s">
        <v>23399</v>
      </c>
      <c r="D1133" s="47" t="s">
        <v>24175</v>
      </c>
      <c r="E1133" s="47">
        <v>13621</v>
      </c>
      <c r="F1133" s="150">
        <v>33.306003213474703</v>
      </c>
    </row>
    <row r="1134" spans="1:6" x14ac:dyDescent="0.3">
      <c r="A1134" s="47" t="s">
        <v>1178</v>
      </c>
      <c r="B1134" s="47" t="s">
        <v>22618</v>
      </c>
      <c r="C1134" s="47" t="s">
        <v>1160</v>
      </c>
      <c r="D1134" s="47" t="s">
        <v>24176</v>
      </c>
      <c r="E1134" s="47">
        <v>35637</v>
      </c>
      <c r="F1134" s="150">
        <v>38.683804485691702</v>
      </c>
    </row>
    <row r="1135" spans="1:6" x14ac:dyDescent="0.3">
      <c r="A1135" s="47" t="s">
        <v>1178</v>
      </c>
      <c r="B1135" s="47" t="s">
        <v>22618</v>
      </c>
      <c r="C1135" s="47" t="s">
        <v>24177</v>
      </c>
      <c r="D1135" s="47" t="s">
        <v>24178</v>
      </c>
      <c r="E1135" s="47">
        <v>7355</v>
      </c>
      <c r="F1135" s="150">
        <v>32.0297368348796</v>
      </c>
    </row>
    <row r="1136" spans="1:6" x14ac:dyDescent="0.3">
      <c r="A1136" s="47" t="s">
        <v>1178</v>
      </c>
      <c r="B1136" s="47" t="s">
        <v>22618</v>
      </c>
      <c r="C1136" s="47" t="s">
        <v>23620</v>
      </c>
      <c r="D1136" s="47" t="s">
        <v>24179</v>
      </c>
      <c r="E1136" s="47">
        <v>24939</v>
      </c>
      <c r="F1136" s="150">
        <v>34.357394567705803</v>
      </c>
    </row>
    <row r="1137" spans="1:6" x14ac:dyDescent="0.3">
      <c r="A1137" s="47" t="s">
        <v>1184</v>
      </c>
      <c r="B1137" s="47" t="s">
        <v>22791</v>
      </c>
      <c r="C1137" s="47" t="s">
        <v>22619</v>
      </c>
      <c r="D1137" s="47" t="s">
        <v>24180</v>
      </c>
      <c r="E1137" s="47">
        <v>4533324</v>
      </c>
      <c r="F1137" s="150">
        <v>48.931720623679801</v>
      </c>
    </row>
    <row r="1138" spans="1:6" x14ac:dyDescent="0.3">
      <c r="A1138" s="47" t="s">
        <v>1184</v>
      </c>
      <c r="B1138" s="47" t="s">
        <v>22791</v>
      </c>
      <c r="C1138" s="47" t="s">
        <v>24181</v>
      </c>
      <c r="D1138" s="47" t="s">
        <v>24182</v>
      </c>
      <c r="E1138" s="47">
        <v>61773</v>
      </c>
      <c r="F1138" s="150">
        <v>35.767314638742498</v>
      </c>
    </row>
    <row r="1139" spans="1:6" x14ac:dyDescent="0.3">
      <c r="A1139" s="47" t="s">
        <v>1184</v>
      </c>
      <c r="B1139" s="47" t="s">
        <v>22791</v>
      </c>
      <c r="C1139" s="47" t="s">
        <v>24183</v>
      </c>
      <c r="D1139" s="47" t="s">
        <v>24184</v>
      </c>
      <c r="E1139" s="47">
        <v>25764</v>
      </c>
      <c r="F1139" s="150">
        <v>40.602395097950598</v>
      </c>
    </row>
    <row r="1140" spans="1:6" x14ac:dyDescent="0.3">
      <c r="A1140" s="47" t="s">
        <v>1184</v>
      </c>
      <c r="B1140" s="47" t="s">
        <v>22791</v>
      </c>
      <c r="C1140" s="47" t="s">
        <v>24185</v>
      </c>
      <c r="D1140" s="47" t="s">
        <v>24186</v>
      </c>
      <c r="E1140" s="47">
        <v>107215</v>
      </c>
      <c r="F1140" s="150">
        <v>53.705200162748902</v>
      </c>
    </row>
    <row r="1141" spans="1:6" x14ac:dyDescent="0.3">
      <c r="A1141" s="47" t="s">
        <v>1184</v>
      </c>
      <c r="B1141" s="47" t="s">
        <v>22791</v>
      </c>
      <c r="C1141" s="47" t="s">
        <v>24187</v>
      </c>
      <c r="D1141" s="47" t="s">
        <v>24188</v>
      </c>
      <c r="E1141" s="47">
        <v>23421</v>
      </c>
      <c r="F1141" s="150">
        <v>42.154801700818901</v>
      </c>
    </row>
    <row r="1142" spans="1:6" x14ac:dyDescent="0.3">
      <c r="A1142" s="47" t="s">
        <v>1184</v>
      </c>
      <c r="B1142" s="47" t="s">
        <v>22791</v>
      </c>
      <c r="C1142" s="47" t="s">
        <v>24189</v>
      </c>
      <c r="D1142" s="47" t="s">
        <v>24190</v>
      </c>
      <c r="E1142" s="47">
        <v>42073</v>
      </c>
      <c r="F1142" s="150">
        <v>38.486902951692201</v>
      </c>
    </row>
    <row r="1143" spans="1:6" x14ac:dyDescent="0.3">
      <c r="A1143" s="47" t="s">
        <v>1184</v>
      </c>
      <c r="B1143" s="47" t="s">
        <v>22791</v>
      </c>
      <c r="C1143" s="47" t="s">
        <v>24191</v>
      </c>
      <c r="D1143" s="47" t="s">
        <v>24192</v>
      </c>
      <c r="E1143" s="47">
        <v>35654</v>
      </c>
      <c r="F1143" s="150">
        <v>43.116898458387702</v>
      </c>
    </row>
    <row r="1144" spans="1:6" x14ac:dyDescent="0.3">
      <c r="A1144" s="47" t="s">
        <v>1184</v>
      </c>
      <c r="B1144" s="47" t="s">
        <v>22791</v>
      </c>
      <c r="C1144" s="47" t="s">
        <v>24193</v>
      </c>
      <c r="D1144" s="47" t="s">
        <v>24194</v>
      </c>
      <c r="E1144" s="47">
        <v>14353</v>
      </c>
      <c r="F1144" s="150">
        <v>47.811106478633299</v>
      </c>
    </row>
    <row r="1145" spans="1:6" x14ac:dyDescent="0.3">
      <c r="A1145" s="47" t="s">
        <v>1184</v>
      </c>
      <c r="B1145" s="47" t="s">
        <v>22791</v>
      </c>
      <c r="C1145" s="47" t="s">
        <v>24195</v>
      </c>
      <c r="D1145" s="47" t="s">
        <v>24196</v>
      </c>
      <c r="E1145" s="47">
        <v>116979</v>
      </c>
      <c r="F1145" s="150">
        <v>54.637616918468197</v>
      </c>
    </row>
    <row r="1146" spans="1:6" x14ac:dyDescent="0.3">
      <c r="A1146" s="47" t="s">
        <v>1184</v>
      </c>
      <c r="B1146" s="47" t="s">
        <v>22791</v>
      </c>
      <c r="C1146" s="47" t="s">
        <v>24197</v>
      </c>
      <c r="D1146" s="47" t="s">
        <v>24198</v>
      </c>
      <c r="E1146" s="47">
        <v>254969</v>
      </c>
      <c r="F1146" s="150">
        <v>57.018682050911202</v>
      </c>
    </row>
    <row r="1147" spans="1:6" x14ac:dyDescent="0.3">
      <c r="A1147" s="47" t="s">
        <v>1184</v>
      </c>
      <c r="B1147" s="47" t="s">
        <v>22791</v>
      </c>
      <c r="C1147" s="47" t="s">
        <v>24199</v>
      </c>
      <c r="D1147" s="47" t="s">
        <v>24200</v>
      </c>
      <c r="E1147" s="47">
        <v>192768</v>
      </c>
      <c r="F1147" s="150">
        <v>43.454435852161602</v>
      </c>
    </row>
    <row r="1148" spans="1:6" x14ac:dyDescent="0.3">
      <c r="A1148" s="47" t="s">
        <v>1184</v>
      </c>
      <c r="B1148" s="47" t="s">
        <v>22791</v>
      </c>
      <c r="C1148" s="47" t="s">
        <v>24201</v>
      </c>
      <c r="D1148" s="47" t="s">
        <v>24202</v>
      </c>
      <c r="E1148" s="47">
        <v>10132</v>
      </c>
      <c r="F1148" s="150">
        <v>42.359714538750403</v>
      </c>
    </row>
    <row r="1149" spans="1:6" x14ac:dyDescent="0.3">
      <c r="A1149" s="47" t="s">
        <v>1184</v>
      </c>
      <c r="B1149" s="47" t="s">
        <v>22791</v>
      </c>
      <c r="C1149" s="47" t="s">
        <v>24203</v>
      </c>
      <c r="D1149" s="47" t="s">
        <v>24204</v>
      </c>
      <c r="E1149" s="47">
        <v>6839</v>
      </c>
      <c r="F1149" s="150">
        <v>29.605313430911998</v>
      </c>
    </row>
    <row r="1150" spans="1:6" x14ac:dyDescent="0.3">
      <c r="A1150" s="47" t="s">
        <v>1184</v>
      </c>
      <c r="B1150" s="47" t="s">
        <v>22791</v>
      </c>
      <c r="C1150" s="47" t="s">
        <v>24205</v>
      </c>
      <c r="D1150" s="47" t="s">
        <v>24206</v>
      </c>
      <c r="E1150" s="47">
        <v>10407</v>
      </c>
      <c r="F1150" s="150">
        <v>39.246598073664501</v>
      </c>
    </row>
    <row r="1151" spans="1:6" x14ac:dyDescent="0.3">
      <c r="A1151" s="47" t="s">
        <v>1184</v>
      </c>
      <c r="B1151" s="47" t="s">
        <v>22791</v>
      </c>
      <c r="C1151" s="47" t="s">
        <v>24207</v>
      </c>
      <c r="D1151" s="47" t="s">
        <v>24208</v>
      </c>
      <c r="E1151" s="47">
        <v>17195</v>
      </c>
      <c r="F1151" s="150">
        <v>47.581157170863598</v>
      </c>
    </row>
    <row r="1152" spans="1:6" x14ac:dyDescent="0.3">
      <c r="A1152" s="47" t="s">
        <v>1184</v>
      </c>
      <c r="B1152" s="47" t="s">
        <v>22791</v>
      </c>
      <c r="C1152" s="47" t="s">
        <v>24209</v>
      </c>
      <c r="D1152" s="47" t="s">
        <v>24210</v>
      </c>
      <c r="E1152" s="47">
        <v>20822</v>
      </c>
      <c r="F1152" s="150">
        <v>40.709758044989997</v>
      </c>
    </row>
    <row r="1153" spans="1:6" x14ac:dyDescent="0.3">
      <c r="A1153" s="47" t="s">
        <v>1184</v>
      </c>
      <c r="B1153" s="47" t="s">
        <v>22791</v>
      </c>
      <c r="C1153" s="47" t="s">
        <v>24211</v>
      </c>
      <c r="D1153" s="47" t="s">
        <v>24212</v>
      </c>
      <c r="E1153" s="47">
        <v>26656</v>
      </c>
      <c r="F1153" s="150">
        <v>51.021407560020101</v>
      </c>
    </row>
    <row r="1154" spans="1:6" x14ac:dyDescent="0.3">
      <c r="A1154" s="47" t="s">
        <v>1184</v>
      </c>
      <c r="B1154" s="47" t="s">
        <v>22791</v>
      </c>
      <c r="C1154" s="47" t="s">
        <v>24213</v>
      </c>
      <c r="D1154" s="47" t="s">
        <v>24214</v>
      </c>
      <c r="E1154" s="47">
        <v>440170</v>
      </c>
      <c r="F1154" s="150">
        <v>54.040514354550901</v>
      </c>
    </row>
    <row r="1155" spans="1:6" x14ac:dyDescent="0.3">
      <c r="A1155" s="47" t="s">
        <v>1184</v>
      </c>
      <c r="B1155" s="47" t="s">
        <v>22791</v>
      </c>
      <c r="C1155" s="47" t="s">
        <v>24215</v>
      </c>
      <c r="D1155" s="47" t="s">
        <v>24216</v>
      </c>
      <c r="E1155" s="47">
        <v>7759</v>
      </c>
      <c r="F1155" s="150">
        <v>40.306115509324002</v>
      </c>
    </row>
    <row r="1156" spans="1:6" x14ac:dyDescent="0.3">
      <c r="A1156" s="47" t="s">
        <v>1184</v>
      </c>
      <c r="B1156" s="47" t="s">
        <v>22791</v>
      </c>
      <c r="C1156" s="47" t="s">
        <v>24217</v>
      </c>
      <c r="D1156" s="47" t="s">
        <v>24218</v>
      </c>
      <c r="E1156" s="47">
        <v>20267</v>
      </c>
      <c r="F1156" s="150">
        <v>45.038591536589799</v>
      </c>
    </row>
    <row r="1157" spans="1:6" x14ac:dyDescent="0.3">
      <c r="A1157" s="47" t="s">
        <v>1184</v>
      </c>
      <c r="B1157" s="47" t="s">
        <v>22791</v>
      </c>
      <c r="C1157" s="47" t="s">
        <v>24219</v>
      </c>
      <c r="D1157" s="47" t="s">
        <v>24220</v>
      </c>
      <c r="E1157" s="47">
        <v>33984</v>
      </c>
      <c r="F1157" s="150">
        <v>37.971943996048999</v>
      </c>
    </row>
    <row r="1158" spans="1:6" x14ac:dyDescent="0.3">
      <c r="A1158" s="47" t="s">
        <v>1184</v>
      </c>
      <c r="B1158" s="47" t="s">
        <v>22791</v>
      </c>
      <c r="C1158" s="47" t="s">
        <v>24221</v>
      </c>
      <c r="D1158" s="47" t="s">
        <v>24222</v>
      </c>
      <c r="E1158" s="47">
        <v>20767</v>
      </c>
      <c r="F1158" s="150">
        <v>40.845521840904198</v>
      </c>
    </row>
    <row r="1159" spans="1:6" x14ac:dyDescent="0.3">
      <c r="A1159" s="47" t="s">
        <v>1184</v>
      </c>
      <c r="B1159" s="47" t="s">
        <v>22791</v>
      </c>
      <c r="C1159" s="47" t="s">
        <v>24223</v>
      </c>
      <c r="D1159" s="47" t="s">
        <v>24224</v>
      </c>
      <c r="E1159" s="47">
        <v>22309</v>
      </c>
      <c r="F1159" s="150">
        <v>43.897575991420602</v>
      </c>
    </row>
    <row r="1160" spans="1:6" x14ac:dyDescent="0.3">
      <c r="A1160" s="47" t="s">
        <v>1184</v>
      </c>
      <c r="B1160" s="47" t="s">
        <v>22791</v>
      </c>
      <c r="C1160" s="47" t="s">
        <v>24225</v>
      </c>
      <c r="D1160" s="47" t="s">
        <v>24226</v>
      </c>
      <c r="E1160" s="47">
        <v>73240</v>
      </c>
      <c r="F1160" s="150">
        <v>41.041561305623198</v>
      </c>
    </row>
    <row r="1161" spans="1:6" x14ac:dyDescent="0.3">
      <c r="A1161" s="47" t="s">
        <v>1184</v>
      </c>
      <c r="B1161" s="47" t="s">
        <v>22791</v>
      </c>
      <c r="C1161" s="47" t="s">
        <v>24227</v>
      </c>
      <c r="D1161" s="47" t="s">
        <v>24228</v>
      </c>
      <c r="E1161" s="47">
        <v>33386</v>
      </c>
      <c r="F1161" s="150">
        <v>50.287564287343102</v>
      </c>
    </row>
    <row r="1162" spans="1:6" x14ac:dyDescent="0.3">
      <c r="A1162" s="47" t="s">
        <v>1184</v>
      </c>
      <c r="B1162" s="47" t="s">
        <v>22791</v>
      </c>
      <c r="C1162" s="47" t="s">
        <v>24229</v>
      </c>
      <c r="D1162" s="47" t="s">
        <v>24230</v>
      </c>
      <c r="E1162" s="47">
        <v>16274</v>
      </c>
      <c r="F1162" s="150">
        <v>46.1029497773144</v>
      </c>
    </row>
    <row r="1163" spans="1:6" x14ac:dyDescent="0.3">
      <c r="A1163" s="47" t="s">
        <v>1184</v>
      </c>
      <c r="B1163" s="47" t="s">
        <v>22791</v>
      </c>
      <c r="C1163" s="47" t="s">
        <v>24231</v>
      </c>
      <c r="D1163" s="47" t="s">
        <v>24232</v>
      </c>
      <c r="E1163" s="47">
        <v>432552</v>
      </c>
      <c r="F1163" s="150">
        <v>50.021141116172302</v>
      </c>
    </row>
    <row r="1164" spans="1:6" x14ac:dyDescent="0.3">
      <c r="A1164" s="47" t="s">
        <v>1184</v>
      </c>
      <c r="B1164" s="47" t="s">
        <v>22791</v>
      </c>
      <c r="C1164" s="47" t="s">
        <v>24233</v>
      </c>
      <c r="D1164" s="47" t="s">
        <v>24234</v>
      </c>
      <c r="E1164" s="47">
        <v>31594</v>
      </c>
      <c r="F1164" s="150">
        <v>36.112412907350198</v>
      </c>
    </row>
    <row r="1165" spans="1:6" x14ac:dyDescent="0.3">
      <c r="A1165" s="47" t="s">
        <v>1184</v>
      </c>
      <c r="B1165" s="47" t="s">
        <v>22791</v>
      </c>
      <c r="C1165" s="47" t="s">
        <v>24235</v>
      </c>
      <c r="D1165" s="47" t="s">
        <v>24236</v>
      </c>
      <c r="E1165" s="47">
        <v>221578</v>
      </c>
      <c r="F1165" s="150">
        <v>42.289583123591001</v>
      </c>
    </row>
    <row r="1166" spans="1:6" x14ac:dyDescent="0.3">
      <c r="A1166" s="47" t="s">
        <v>1184</v>
      </c>
      <c r="B1166" s="47" t="s">
        <v>22791</v>
      </c>
      <c r="C1166" s="47" t="s">
        <v>24237</v>
      </c>
      <c r="D1166" s="47" t="s">
        <v>24238</v>
      </c>
      <c r="E1166" s="47">
        <v>96318</v>
      </c>
      <c r="F1166" s="150">
        <v>40.850972441528299</v>
      </c>
    </row>
    <row r="1167" spans="1:6" x14ac:dyDescent="0.3">
      <c r="A1167" s="47" t="s">
        <v>1184</v>
      </c>
      <c r="B1167" s="47" t="s">
        <v>22791</v>
      </c>
      <c r="C1167" s="47" t="s">
        <v>24239</v>
      </c>
      <c r="D1167" s="47" t="s">
        <v>24240</v>
      </c>
      <c r="E1167" s="47">
        <v>14890</v>
      </c>
      <c r="F1167" s="150">
        <v>42.308666232142798</v>
      </c>
    </row>
    <row r="1168" spans="1:6" x14ac:dyDescent="0.3">
      <c r="A1168" s="47" t="s">
        <v>1184</v>
      </c>
      <c r="B1168" s="47" t="s">
        <v>22791</v>
      </c>
      <c r="C1168" s="47" t="s">
        <v>24241</v>
      </c>
      <c r="D1168" s="47" t="s">
        <v>24242</v>
      </c>
      <c r="E1168" s="47">
        <v>46735</v>
      </c>
      <c r="F1168" s="150">
        <v>48.4515674882512</v>
      </c>
    </row>
    <row r="1169" spans="1:6" x14ac:dyDescent="0.3">
      <c r="A1169" s="47" t="s">
        <v>1184</v>
      </c>
      <c r="B1169" s="47" t="s">
        <v>22791</v>
      </c>
      <c r="C1169" s="47" t="s">
        <v>24243</v>
      </c>
      <c r="D1169" s="47" t="s">
        <v>24244</v>
      </c>
      <c r="E1169" s="47">
        <v>128026</v>
      </c>
      <c r="F1169" s="150">
        <v>49.535249707659503</v>
      </c>
    </row>
    <row r="1170" spans="1:6" x14ac:dyDescent="0.3">
      <c r="A1170" s="47" t="s">
        <v>1184</v>
      </c>
      <c r="B1170" s="47" t="s">
        <v>22791</v>
      </c>
      <c r="C1170" s="47" t="s">
        <v>24245</v>
      </c>
      <c r="D1170" s="47" t="s">
        <v>24246</v>
      </c>
      <c r="E1170" s="47">
        <v>12093</v>
      </c>
      <c r="F1170" s="150">
        <v>44.189309849630803</v>
      </c>
    </row>
    <row r="1171" spans="1:6" x14ac:dyDescent="0.3">
      <c r="A1171" s="47" t="s">
        <v>1184</v>
      </c>
      <c r="B1171" s="47" t="s">
        <v>22791</v>
      </c>
      <c r="C1171" s="47" t="s">
        <v>24247</v>
      </c>
      <c r="D1171" s="47" t="s">
        <v>24248</v>
      </c>
      <c r="E1171" s="47">
        <v>27979</v>
      </c>
      <c r="F1171" s="150">
        <v>46.378120679317597</v>
      </c>
    </row>
    <row r="1172" spans="1:6" x14ac:dyDescent="0.3">
      <c r="A1172" s="47" t="s">
        <v>1184</v>
      </c>
      <c r="B1172" s="47" t="s">
        <v>22791</v>
      </c>
      <c r="C1172" s="47" t="s">
        <v>24249</v>
      </c>
      <c r="D1172" s="47" t="s">
        <v>24250</v>
      </c>
      <c r="E1172" s="47">
        <v>39566</v>
      </c>
      <c r="F1172" s="150">
        <v>47.574958868460598</v>
      </c>
    </row>
    <row r="1173" spans="1:6" x14ac:dyDescent="0.3">
      <c r="A1173" s="47" t="s">
        <v>1184</v>
      </c>
      <c r="B1173" s="47" t="s">
        <v>22791</v>
      </c>
      <c r="C1173" s="47" t="s">
        <v>24251</v>
      </c>
      <c r="D1173" s="47" t="s">
        <v>24252</v>
      </c>
      <c r="E1173" s="47">
        <v>343829</v>
      </c>
      <c r="F1173" s="150">
        <v>46.542392272182603</v>
      </c>
    </row>
    <row r="1174" spans="1:6" x14ac:dyDescent="0.3">
      <c r="A1174" s="47" t="s">
        <v>1184</v>
      </c>
      <c r="B1174" s="47" t="s">
        <v>22791</v>
      </c>
      <c r="C1174" s="47" t="s">
        <v>24253</v>
      </c>
      <c r="D1174" s="47" t="s">
        <v>24254</v>
      </c>
      <c r="E1174" s="47">
        <v>153717</v>
      </c>
      <c r="F1174" s="150">
        <v>49.537466640949603</v>
      </c>
    </row>
    <row r="1175" spans="1:6" x14ac:dyDescent="0.3">
      <c r="A1175" s="47" t="s">
        <v>1184</v>
      </c>
      <c r="B1175" s="47" t="s">
        <v>22791</v>
      </c>
      <c r="C1175" s="47" t="s">
        <v>24255</v>
      </c>
      <c r="D1175" s="47" t="s">
        <v>24256</v>
      </c>
      <c r="E1175" s="47">
        <v>23042</v>
      </c>
      <c r="F1175" s="150">
        <v>35.816099580378797</v>
      </c>
    </row>
    <row r="1176" spans="1:6" x14ac:dyDescent="0.3">
      <c r="A1176" s="47" t="s">
        <v>1184</v>
      </c>
      <c r="B1176" s="47" t="s">
        <v>22791</v>
      </c>
      <c r="C1176" s="47" t="s">
        <v>24257</v>
      </c>
      <c r="D1176" s="47" t="s">
        <v>24258</v>
      </c>
      <c r="E1176" s="47">
        <v>22802</v>
      </c>
      <c r="F1176" s="150">
        <v>44.1737037645482</v>
      </c>
    </row>
    <row r="1177" spans="1:6" x14ac:dyDescent="0.3">
      <c r="A1177" s="47" t="s">
        <v>1184</v>
      </c>
      <c r="B1177" s="47" t="s">
        <v>22791</v>
      </c>
      <c r="C1177" s="47" t="s">
        <v>24259</v>
      </c>
      <c r="D1177" s="47" t="s">
        <v>24260</v>
      </c>
      <c r="E1177" s="47">
        <v>131613</v>
      </c>
      <c r="F1177" s="150">
        <v>46.104933241991603</v>
      </c>
    </row>
    <row r="1178" spans="1:6" x14ac:dyDescent="0.3">
      <c r="A1178" s="47" t="s">
        <v>1184</v>
      </c>
      <c r="B1178" s="47" t="s">
        <v>22791</v>
      </c>
      <c r="C1178" s="47" t="s">
        <v>24261</v>
      </c>
      <c r="D1178" s="47" t="s">
        <v>24262</v>
      </c>
      <c r="E1178" s="47">
        <v>9091</v>
      </c>
      <c r="F1178" s="150">
        <v>47.002894817581399</v>
      </c>
    </row>
    <row r="1179" spans="1:6" x14ac:dyDescent="0.3">
      <c r="A1179" s="47" t="s">
        <v>1184</v>
      </c>
      <c r="B1179" s="47" t="s">
        <v>22791</v>
      </c>
      <c r="C1179" s="47" t="s">
        <v>24263</v>
      </c>
      <c r="D1179" s="47" t="s">
        <v>24264</v>
      </c>
      <c r="E1179" s="47">
        <v>20725</v>
      </c>
      <c r="F1179" s="150">
        <v>42.311713652949202</v>
      </c>
    </row>
    <row r="1180" spans="1:6" x14ac:dyDescent="0.3">
      <c r="A1180" s="47" t="s">
        <v>1184</v>
      </c>
      <c r="B1180" s="47" t="s">
        <v>22791</v>
      </c>
      <c r="C1180" s="47" t="s">
        <v>24265</v>
      </c>
      <c r="D1180" s="47" t="s">
        <v>24266</v>
      </c>
      <c r="E1180" s="47">
        <v>24233</v>
      </c>
      <c r="F1180" s="150">
        <v>42.690832728429697</v>
      </c>
    </row>
    <row r="1181" spans="1:6" x14ac:dyDescent="0.3">
      <c r="A1181" s="47" t="s">
        <v>1184</v>
      </c>
      <c r="B1181" s="47" t="s">
        <v>22791</v>
      </c>
      <c r="C1181" s="47" t="s">
        <v>24267</v>
      </c>
      <c r="D1181" s="47" t="s">
        <v>24268</v>
      </c>
      <c r="E1181" s="47">
        <v>35881</v>
      </c>
      <c r="F1181" s="150">
        <v>38.116443230326503</v>
      </c>
    </row>
    <row r="1182" spans="1:6" x14ac:dyDescent="0.3">
      <c r="A1182" s="47" t="s">
        <v>1184</v>
      </c>
      <c r="B1182" s="47" t="s">
        <v>22791</v>
      </c>
      <c r="C1182" s="47" t="s">
        <v>24269</v>
      </c>
      <c r="D1182" s="47" t="s">
        <v>24270</v>
      </c>
      <c r="E1182" s="47">
        <v>52779</v>
      </c>
      <c r="F1182" s="150">
        <v>58.149877068050301</v>
      </c>
    </row>
    <row r="1183" spans="1:6" x14ac:dyDescent="0.3">
      <c r="A1183" s="47" t="s">
        <v>1184</v>
      </c>
      <c r="B1183" s="47" t="s">
        <v>22791</v>
      </c>
      <c r="C1183" s="47" t="s">
        <v>24271</v>
      </c>
      <c r="D1183" s="47" t="s">
        <v>24272</v>
      </c>
      <c r="E1183" s="47">
        <v>11203</v>
      </c>
      <c r="F1183" s="150">
        <v>44.111980276685699</v>
      </c>
    </row>
    <row r="1184" spans="1:6" x14ac:dyDescent="0.3">
      <c r="A1184" s="47" t="s">
        <v>1184</v>
      </c>
      <c r="B1184" s="47" t="s">
        <v>22791</v>
      </c>
      <c r="C1184" s="47" t="s">
        <v>24273</v>
      </c>
      <c r="D1184" s="47" t="s">
        <v>24274</v>
      </c>
      <c r="E1184" s="47">
        <v>22102</v>
      </c>
      <c r="F1184" s="150">
        <v>57.6519380440945</v>
      </c>
    </row>
    <row r="1185" spans="1:6" x14ac:dyDescent="0.3">
      <c r="A1185" s="47" t="s">
        <v>1184</v>
      </c>
      <c r="B1185" s="47" t="s">
        <v>22791</v>
      </c>
      <c r="C1185" s="47" t="s">
        <v>24275</v>
      </c>
      <c r="D1185" s="47" t="s">
        <v>24276</v>
      </c>
      <c r="E1185" s="47">
        <v>45924</v>
      </c>
      <c r="F1185" s="150">
        <v>253.829237046836</v>
      </c>
    </row>
    <row r="1186" spans="1:6" x14ac:dyDescent="0.3">
      <c r="A1186" s="47" t="s">
        <v>1184</v>
      </c>
      <c r="B1186" s="47" t="s">
        <v>22791</v>
      </c>
      <c r="C1186" s="47" t="s">
        <v>24277</v>
      </c>
      <c r="D1186" s="47" t="s">
        <v>24278</v>
      </c>
      <c r="E1186" s="47">
        <v>83375</v>
      </c>
      <c r="F1186" s="150">
        <v>39.966637055338701</v>
      </c>
    </row>
    <row r="1187" spans="1:6" x14ac:dyDescent="0.3">
      <c r="A1187" s="47" t="s">
        <v>1184</v>
      </c>
      <c r="B1187" s="47" t="s">
        <v>22791</v>
      </c>
      <c r="C1187" s="47" t="s">
        <v>24279</v>
      </c>
      <c r="D1187" s="47" t="s">
        <v>24280</v>
      </c>
      <c r="E1187" s="47">
        <v>52160</v>
      </c>
      <c r="F1187" s="150">
        <v>38.910842896062697</v>
      </c>
    </row>
    <row r="1188" spans="1:6" x14ac:dyDescent="0.3">
      <c r="A1188" s="47" t="s">
        <v>1184</v>
      </c>
      <c r="B1188" s="47" t="s">
        <v>22791</v>
      </c>
      <c r="C1188" s="47" t="s">
        <v>24281</v>
      </c>
      <c r="D1188" s="47" t="s">
        <v>24282</v>
      </c>
      <c r="E1188" s="47">
        <v>54648</v>
      </c>
      <c r="F1188" s="150">
        <v>37.479928073243798</v>
      </c>
    </row>
    <row r="1189" spans="1:6" x14ac:dyDescent="0.3">
      <c r="A1189" s="47" t="s">
        <v>1184</v>
      </c>
      <c r="B1189" s="47" t="s">
        <v>22791</v>
      </c>
      <c r="C1189" s="47" t="s">
        <v>24283</v>
      </c>
      <c r="D1189" s="47" t="s">
        <v>24284</v>
      </c>
      <c r="E1189" s="47">
        <v>233740</v>
      </c>
      <c r="F1189" s="150">
        <v>42.3167684260534</v>
      </c>
    </row>
    <row r="1190" spans="1:6" x14ac:dyDescent="0.3">
      <c r="A1190" s="47" t="s">
        <v>1184</v>
      </c>
      <c r="B1190" s="47" t="s">
        <v>22791</v>
      </c>
      <c r="C1190" s="47" t="s">
        <v>24285</v>
      </c>
      <c r="D1190" s="47" t="s">
        <v>24286</v>
      </c>
      <c r="E1190" s="47">
        <v>121097</v>
      </c>
      <c r="F1190" s="150">
        <v>49.182319546036702</v>
      </c>
    </row>
    <row r="1191" spans="1:6" x14ac:dyDescent="0.3">
      <c r="A1191" s="47" t="s">
        <v>1184</v>
      </c>
      <c r="B1191" s="47" t="s">
        <v>22791</v>
      </c>
      <c r="C1191" s="47" t="s">
        <v>24287</v>
      </c>
      <c r="D1191" s="47" t="s">
        <v>24288</v>
      </c>
      <c r="E1191" s="47">
        <v>5252</v>
      </c>
      <c r="F1191" s="150">
        <v>40.461082337675101</v>
      </c>
    </row>
    <row r="1192" spans="1:6" x14ac:dyDescent="0.3">
      <c r="A1192" s="47" t="s">
        <v>1184</v>
      </c>
      <c r="B1192" s="47" t="s">
        <v>22791</v>
      </c>
      <c r="C1192" s="47" t="s">
        <v>24289</v>
      </c>
      <c r="D1192" s="47" t="s">
        <v>24290</v>
      </c>
      <c r="E1192" s="47">
        <v>111858</v>
      </c>
      <c r="F1192" s="150">
        <v>36.780935026849697</v>
      </c>
    </row>
    <row r="1193" spans="1:6" x14ac:dyDescent="0.3">
      <c r="A1193" s="47" t="s">
        <v>1184</v>
      </c>
      <c r="B1193" s="47" t="s">
        <v>22791</v>
      </c>
      <c r="C1193" s="47" t="s">
        <v>24291</v>
      </c>
      <c r="D1193" s="47" t="s">
        <v>24292</v>
      </c>
      <c r="E1193" s="47">
        <v>22721</v>
      </c>
      <c r="F1193" s="150">
        <v>47.7755221597657</v>
      </c>
    </row>
    <row r="1194" spans="1:6" x14ac:dyDescent="0.3">
      <c r="A1194" s="47" t="s">
        <v>1184</v>
      </c>
      <c r="B1194" s="47" t="s">
        <v>22791</v>
      </c>
      <c r="C1194" s="47" t="s">
        <v>24293</v>
      </c>
      <c r="D1194" s="47" t="s">
        <v>24294</v>
      </c>
      <c r="E1194" s="47">
        <v>57986</v>
      </c>
      <c r="F1194" s="150">
        <v>36.377731375370097</v>
      </c>
    </row>
    <row r="1195" spans="1:6" x14ac:dyDescent="0.3">
      <c r="A1195" s="47" t="s">
        <v>1184</v>
      </c>
      <c r="B1195" s="47" t="s">
        <v>22791</v>
      </c>
      <c r="C1195" s="47" t="s">
        <v>24295</v>
      </c>
      <c r="D1195" s="47" t="s">
        <v>24296</v>
      </c>
      <c r="E1195" s="47">
        <v>52334</v>
      </c>
      <c r="F1195" s="150">
        <v>42.885380668570399</v>
      </c>
    </row>
    <row r="1196" spans="1:6" x14ac:dyDescent="0.3">
      <c r="A1196" s="47" t="s">
        <v>1184</v>
      </c>
      <c r="B1196" s="47" t="s">
        <v>22791</v>
      </c>
      <c r="C1196" s="47" t="s">
        <v>24297</v>
      </c>
      <c r="D1196" s="47" t="s">
        <v>24298</v>
      </c>
      <c r="E1196" s="47">
        <v>47168</v>
      </c>
      <c r="F1196" s="150">
        <v>43.785176261943697</v>
      </c>
    </row>
    <row r="1197" spans="1:6" x14ac:dyDescent="0.3">
      <c r="A1197" s="47" t="s">
        <v>1184</v>
      </c>
      <c r="B1197" s="47" t="s">
        <v>22791</v>
      </c>
      <c r="C1197" s="47" t="s">
        <v>24299</v>
      </c>
      <c r="D1197" s="47" t="s">
        <v>24300</v>
      </c>
      <c r="E1197" s="47">
        <v>41207</v>
      </c>
      <c r="F1197" s="150">
        <v>50.357786108692402</v>
      </c>
    </row>
    <row r="1198" spans="1:6" x14ac:dyDescent="0.3">
      <c r="A1198" s="47" t="s">
        <v>1184</v>
      </c>
      <c r="B1198" s="47" t="s">
        <v>22791</v>
      </c>
      <c r="C1198" s="47" t="s">
        <v>24301</v>
      </c>
      <c r="D1198" s="47" t="s">
        <v>24302</v>
      </c>
      <c r="E1198" s="47">
        <v>23788</v>
      </c>
      <c r="F1198" s="150">
        <v>54.3383084340445</v>
      </c>
    </row>
    <row r="1199" spans="1:6" x14ac:dyDescent="0.3">
      <c r="A1199" s="47" t="s">
        <v>1184</v>
      </c>
      <c r="B1199" s="47" t="s">
        <v>22791</v>
      </c>
      <c r="C1199" s="47" t="s">
        <v>24303</v>
      </c>
      <c r="D1199" s="47" t="s">
        <v>24304</v>
      </c>
      <c r="E1199" s="47">
        <v>11604</v>
      </c>
      <c r="F1199" s="150">
        <v>39.7826021016607</v>
      </c>
    </row>
    <row r="1200" spans="1:6" x14ac:dyDescent="0.3">
      <c r="A1200" s="47" t="s">
        <v>1184</v>
      </c>
      <c r="B1200" s="47" t="s">
        <v>22791</v>
      </c>
      <c r="C1200" s="47" t="s">
        <v>24305</v>
      </c>
      <c r="D1200" s="47" t="s">
        <v>24306</v>
      </c>
      <c r="E1200" s="47">
        <v>15625</v>
      </c>
      <c r="F1200" s="150">
        <v>42.238582959279697</v>
      </c>
    </row>
    <row r="1201" spans="1:6" x14ac:dyDescent="0.3">
      <c r="A1201" s="47" t="s">
        <v>1184</v>
      </c>
      <c r="B1201" s="47" t="s">
        <v>22791</v>
      </c>
      <c r="C1201" s="47" t="s">
        <v>24307</v>
      </c>
      <c r="D1201" s="47" t="s">
        <v>24308</v>
      </c>
      <c r="E1201" s="47">
        <v>15313</v>
      </c>
      <c r="F1201" s="150">
        <v>46.534723673944399</v>
      </c>
    </row>
    <row r="1202" spans="1:6" x14ac:dyDescent="0.3">
      <c r="A1202" s="47" t="s">
        <v>1190</v>
      </c>
      <c r="B1202" s="47" t="s">
        <v>23070</v>
      </c>
      <c r="C1202" s="47" t="s">
        <v>22619</v>
      </c>
      <c r="D1202" s="47" t="s">
        <v>24309</v>
      </c>
      <c r="E1202" s="47">
        <v>1328339</v>
      </c>
      <c r="F1202" s="150">
        <v>22.9374788505074</v>
      </c>
    </row>
    <row r="1203" spans="1:6" x14ac:dyDescent="0.3">
      <c r="A1203" s="47" t="s">
        <v>1190</v>
      </c>
      <c r="B1203" s="47" t="s">
        <v>23070</v>
      </c>
      <c r="C1203" s="47" t="s">
        <v>431</v>
      </c>
      <c r="D1203" s="47" t="s">
        <v>24310</v>
      </c>
      <c r="E1203" s="47">
        <v>107702</v>
      </c>
      <c r="F1203" s="150">
        <v>26.713779765316001</v>
      </c>
    </row>
    <row r="1204" spans="1:6" x14ac:dyDescent="0.3">
      <c r="A1204" s="47" t="s">
        <v>1190</v>
      </c>
      <c r="B1204" s="47" t="s">
        <v>23070</v>
      </c>
      <c r="C1204" s="47" t="s">
        <v>433</v>
      </c>
      <c r="D1204" s="47" t="s">
        <v>24311</v>
      </c>
      <c r="E1204" s="47">
        <v>71870</v>
      </c>
      <c r="F1204" s="150">
        <v>15.8886465908699</v>
      </c>
    </row>
    <row r="1205" spans="1:6" x14ac:dyDescent="0.3">
      <c r="A1205" s="47" t="s">
        <v>1190</v>
      </c>
      <c r="B1205" s="47" t="s">
        <v>23070</v>
      </c>
      <c r="C1205" s="47" t="s">
        <v>434</v>
      </c>
      <c r="D1205" s="47" t="s">
        <v>24312</v>
      </c>
      <c r="E1205" s="47">
        <v>281653</v>
      </c>
      <c r="F1205" s="150">
        <v>28.564043733058</v>
      </c>
    </row>
    <row r="1206" spans="1:6" x14ac:dyDescent="0.3">
      <c r="A1206" s="47" t="s">
        <v>1190</v>
      </c>
      <c r="B1206" s="47" t="s">
        <v>23070</v>
      </c>
      <c r="C1206" s="47" t="s">
        <v>666</v>
      </c>
      <c r="D1206" s="47" t="s">
        <v>24313</v>
      </c>
      <c r="E1206" s="47">
        <v>30768</v>
      </c>
      <c r="F1206" s="150">
        <v>16.619153168636799</v>
      </c>
    </row>
    <row r="1207" spans="1:6" x14ac:dyDescent="0.3">
      <c r="A1207" s="47" t="s">
        <v>1190</v>
      </c>
      <c r="B1207" s="47" t="s">
        <v>23070</v>
      </c>
      <c r="C1207" s="47" t="s">
        <v>329</v>
      </c>
      <c r="D1207" s="47" t="s">
        <v>24314</v>
      </c>
      <c r="E1207" s="47">
        <v>54418</v>
      </c>
      <c r="F1207" s="150">
        <v>16.838796796121201</v>
      </c>
    </row>
    <row r="1208" spans="1:6" x14ac:dyDescent="0.3">
      <c r="A1208" s="47" t="s">
        <v>1190</v>
      </c>
      <c r="B1208" s="47" t="s">
        <v>23070</v>
      </c>
      <c r="C1208" s="47" t="s">
        <v>436</v>
      </c>
      <c r="D1208" s="47" t="s">
        <v>24315</v>
      </c>
      <c r="E1208" s="47">
        <v>122151</v>
      </c>
      <c r="F1208" s="150">
        <v>22.398138167211599</v>
      </c>
    </row>
    <row r="1209" spans="1:6" x14ac:dyDescent="0.3">
      <c r="A1209" s="47" t="s">
        <v>1190</v>
      </c>
      <c r="B1209" s="47" t="s">
        <v>23070</v>
      </c>
      <c r="C1209" s="47" t="s">
        <v>335</v>
      </c>
      <c r="D1209" s="47" t="s">
        <v>24316</v>
      </c>
      <c r="E1209" s="47">
        <v>39735</v>
      </c>
      <c r="F1209" s="150">
        <v>20.068094507029802</v>
      </c>
    </row>
    <row r="1210" spans="1:6" x14ac:dyDescent="0.3">
      <c r="A1210" s="47" t="s">
        <v>1190</v>
      </c>
      <c r="B1210" s="47" t="s">
        <v>23070</v>
      </c>
      <c r="C1210" s="47" t="s">
        <v>556</v>
      </c>
      <c r="D1210" s="47" t="s">
        <v>24317</v>
      </c>
      <c r="E1210" s="47">
        <v>34457</v>
      </c>
      <c r="F1210" s="150">
        <v>18.848109651166599</v>
      </c>
    </row>
    <row r="1211" spans="1:6" x14ac:dyDescent="0.3">
      <c r="A1211" s="47" t="s">
        <v>1190</v>
      </c>
      <c r="B1211" s="47" t="s">
        <v>23070</v>
      </c>
      <c r="C1211" s="47" t="s">
        <v>439</v>
      </c>
      <c r="D1211" s="47" t="s">
        <v>24318</v>
      </c>
      <c r="E1211" s="47">
        <v>57833</v>
      </c>
      <c r="F1211" s="150">
        <v>17.911363084303201</v>
      </c>
    </row>
    <row r="1212" spans="1:6" x14ac:dyDescent="0.3">
      <c r="A1212" s="47" t="s">
        <v>1190</v>
      </c>
      <c r="B1212" s="47" t="s">
        <v>23070</v>
      </c>
      <c r="C1212" s="47" t="s">
        <v>440</v>
      </c>
      <c r="D1212" s="47" t="s">
        <v>24319</v>
      </c>
      <c r="E1212" s="47">
        <v>153923</v>
      </c>
      <c r="F1212" s="150">
        <v>22.317820239218999</v>
      </c>
    </row>
    <row r="1213" spans="1:6" x14ac:dyDescent="0.3">
      <c r="A1213" s="47" t="s">
        <v>1190</v>
      </c>
      <c r="B1213" s="47" t="s">
        <v>23070</v>
      </c>
      <c r="C1213" s="47" t="s">
        <v>24320</v>
      </c>
      <c r="D1213" s="47" t="s">
        <v>24321</v>
      </c>
      <c r="E1213" s="47">
        <v>17535</v>
      </c>
      <c r="F1213" s="150">
        <v>16.329318981257401</v>
      </c>
    </row>
    <row r="1214" spans="1:6" x14ac:dyDescent="0.3">
      <c r="A1214" s="47" t="s">
        <v>1190</v>
      </c>
      <c r="B1214" s="47" t="s">
        <v>23070</v>
      </c>
      <c r="C1214" s="47" t="s">
        <v>442</v>
      </c>
      <c r="D1214" s="47" t="s">
        <v>24322</v>
      </c>
      <c r="E1214" s="47">
        <v>35293</v>
      </c>
      <c r="F1214" s="150">
        <v>22.436292068189001</v>
      </c>
    </row>
    <row r="1215" spans="1:6" x14ac:dyDescent="0.3">
      <c r="A1215" s="47" t="s">
        <v>1190</v>
      </c>
      <c r="B1215" s="47" t="s">
        <v>23070</v>
      </c>
      <c r="C1215" s="47" t="s">
        <v>807</v>
      </c>
      <c r="D1215" s="47" t="s">
        <v>24323</v>
      </c>
      <c r="E1215" s="47">
        <v>52228</v>
      </c>
      <c r="F1215" s="150">
        <v>18.4014007403166</v>
      </c>
    </row>
    <row r="1216" spans="1:6" x14ac:dyDescent="0.3">
      <c r="A1216" s="47" t="s">
        <v>1190</v>
      </c>
      <c r="B1216" s="47" t="s">
        <v>23070</v>
      </c>
      <c r="C1216" s="47" t="s">
        <v>24324</v>
      </c>
      <c r="D1216" s="47" t="s">
        <v>24325</v>
      </c>
      <c r="E1216" s="47">
        <v>38786</v>
      </c>
      <c r="F1216" s="150">
        <v>17.259111369545899</v>
      </c>
    </row>
    <row r="1217" spans="1:6" x14ac:dyDescent="0.3">
      <c r="A1217" s="47" t="s">
        <v>1190</v>
      </c>
      <c r="B1217" s="47" t="s">
        <v>23070</v>
      </c>
      <c r="C1217" s="47" t="s">
        <v>69</v>
      </c>
      <c r="D1217" s="47" t="s">
        <v>24326</v>
      </c>
      <c r="E1217" s="47">
        <v>32856</v>
      </c>
      <c r="F1217" s="150">
        <v>14.1762622379351</v>
      </c>
    </row>
    <row r="1218" spans="1:6" x14ac:dyDescent="0.3">
      <c r="A1218" s="47" t="s">
        <v>1190</v>
      </c>
      <c r="B1218" s="47" t="s">
        <v>23070</v>
      </c>
      <c r="C1218" s="47" t="s">
        <v>443</v>
      </c>
      <c r="D1218" s="47" t="s">
        <v>24327</v>
      </c>
      <c r="E1218" s="47">
        <v>197131</v>
      </c>
      <c r="F1218" s="150">
        <v>26.117378307949402</v>
      </c>
    </row>
    <row r="1219" spans="1:6" x14ac:dyDescent="0.3">
      <c r="A1219" s="47" t="s">
        <v>1192</v>
      </c>
      <c r="B1219" s="47" t="s">
        <v>23080</v>
      </c>
      <c r="C1219" s="47" t="s">
        <v>22619</v>
      </c>
      <c r="D1219" s="47" t="s">
        <v>24328</v>
      </c>
      <c r="E1219" s="47">
        <v>5773465</v>
      </c>
      <c r="F1219" s="150">
        <v>45.142636913435197</v>
      </c>
    </row>
    <row r="1220" spans="1:6" x14ac:dyDescent="0.3">
      <c r="A1220" s="47" t="s">
        <v>1192</v>
      </c>
      <c r="B1220" s="47" t="s">
        <v>23080</v>
      </c>
      <c r="C1220" s="47" t="s">
        <v>24329</v>
      </c>
      <c r="D1220" s="47" t="s">
        <v>24330</v>
      </c>
      <c r="E1220" s="47">
        <v>75087</v>
      </c>
      <c r="F1220" s="150">
        <v>28.3819342228594</v>
      </c>
    </row>
    <row r="1221" spans="1:6" x14ac:dyDescent="0.3">
      <c r="A1221" s="47" t="s">
        <v>1192</v>
      </c>
      <c r="B1221" s="47" t="s">
        <v>23080</v>
      </c>
      <c r="C1221" s="47" t="s">
        <v>445</v>
      </c>
      <c r="D1221" s="47" t="s">
        <v>24331</v>
      </c>
      <c r="E1221" s="47">
        <v>537656</v>
      </c>
      <c r="F1221" s="150">
        <v>43.538886593061598</v>
      </c>
    </row>
    <row r="1222" spans="1:6" x14ac:dyDescent="0.3">
      <c r="A1222" s="47" t="s">
        <v>1192</v>
      </c>
      <c r="B1222" s="47" t="s">
        <v>23080</v>
      </c>
      <c r="C1222" s="47" t="s">
        <v>447</v>
      </c>
      <c r="D1222" s="47" t="s">
        <v>24332</v>
      </c>
      <c r="E1222" s="47">
        <v>805024</v>
      </c>
      <c r="F1222" s="150">
        <v>44.997595548444501</v>
      </c>
    </row>
    <row r="1223" spans="1:6" x14ac:dyDescent="0.3">
      <c r="A1223" s="47" t="s">
        <v>1192</v>
      </c>
      <c r="B1223" s="47" t="s">
        <v>23080</v>
      </c>
      <c r="C1223" s="47" t="s">
        <v>448</v>
      </c>
      <c r="D1223" s="47" t="s">
        <v>24333</v>
      </c>
      <c r="E1223" s="47">
        <v>88737</v>
      </c>
      <c r="F1223" s="150">
        <v>35.9456905404002</v>
      </c>
    </row>
    <row r="1224" spans="1:6" x14ac:dyDescent="0.3">
      <c r="A1224" s="47" t="s">
        <v>1192</v>
      </c>
      <c r="B1224" s="47" t="s">
        <v>23080</v>
      </c>
      <c r="C1224" s="47" t="s">
        <v>24334</v>
      </c>
      <c r="D1224" s="47" t="s">
        <v>24335</v>
      </c>
      <c r="E1224" s="47">
        <v>33066</v>
      </c>
      <c r="F1224" s="150">
        <v>29.626490106266399</v>
      </c>
    </row>
    <row r="1225" spans="1:6" x14ac:dyDescent="0.3">
      <c r="A1225" s="47" t="s">
        <v>1192</v>
      </c>
      <c r="B1225" s="47" t="s">
        <v>23080</v>
      </c>
      <c r="C1225" s="47" t="s">
        <v>319</v>
      </c>
      <c r="D1225" s="47" t="s">
        <v>24336</v>
      </c>
      <c r="E1225" s="47">
        <v>167134</v>
      </c>
      <c r="F1225" s="150">
        <v>34.383507047139403</v>
      </c>
    </row>
    <row r="1226" spans="1:6" x14ac:dyDescent="0.3">
      <c r="A1226" s="47" t="s">
        <v>1192</v>
      </c>
      <c r="B1226" s="47" t="s">
        <v>23080</v>
      </c>
      <c r="C1226" s="47" t="s">
        <v>449</v>
      </c>
      <c r="D1226" s="47" t="s">
        <v>24337</v>
      </c>
      <c r="E1226" s="47">
        <v>101108</v>
      </c>
      <c r="F1226" s="150">
        <v>33.586054625340601</v>
      </c>
    </row>
    <row r="1227" spans="1:6" x14ac:dyDescent="0.3">
      <c r="A1227" s="47" t="s">
        <v>1192</v>
      </c>
      <c r="B1227" s="47" t="s">
        <v>23080</v>
      </c>
      <c r="C1227" s="47" t="s">
        <v>450</v>
      </c>
      <c r="D1227" s="47" t="s">
        <v>24338</v>
      </c>
      <c r="E1227" s="47">
        <v>146551</v>
      </c>
      <c r="F1227" s="150">
        <v>40.7999761871977</v>
      </c>
    </row>
    <row r="1228" spans="1:6" x14ac:dyDescent="0.3">
      <c r="A1228" s="47" t="s">
        <v>1192</v>
      </c>
      <c r="B1228" s="47" t="s">
        <v>23080</v>
      </c>
      <c r="C1228" s="47" t="s">
        <v>451</v>
      </c>
      <c r="D1228" s="47" t="s">
        <v>24339</v>
      </c>
      <c r="E1228" s="47">
        <v>32618</v>
      </c>
      <c r="F1228" s="150">
        <v>31.543516085101398</v>
      </c>
    </row>
    <row r="1229" spans="1:6" x14ac:dyDescent="0.3">
      <c r="A1229" s="47" t="s">
        <v>1192</v>
      </c>
      <c r="B1229" s="47" t="s">
        <v>23080</v>
      </c>
      <c r="C1229" s="47" t="s">
        <v>453</v>
      </c>
      <c r="D1229" s="47" t="s">
        <v>24340</v>
      </c>
      <c r="E1229" s="47">
        <v>233385</v>
      </c>
      <c r="F1229" s="150">
        <v>38.7650226738036</v>
      </c>
    </row>
    <row r="1230" spans="1:6" x14ac:dyDescent="0.3">
      <c r="A1230" s="47" t="s">
        <v>1192</v>
      </c>
      <c r="B1230" s="47" t="s">
        <v>23080</v>
      </c>
      <c r="C1230" s="47" t="s">
        <v>454</v>
      </c>
      <c r="D1230" s="47" t="s">
        <v>24341</v>
      </c>
      <c r="E1230" s="47">
        <v>30097</v>
      </c>
      <c r="F1230" s="150">
        <v>20.6376573744928</v>
      </c>
    </row>
    <row r="1231" spans="1:6" x14ac:dyDescent="0.3">
      <c r="A1231" s="47" t="s">
        <v>1192</v>
      </c>
      <c r="B1231" s="47" t="s">
        <v>23080</v>
      </c>
      <c r="C1231" s="47" t="s">
        <v>455</v>
      </c>
      <c r="D1231" s="47" t="s">
        <v>24342</v>
      </c>
      <c r="E1231" s="47">
        <v>244826</v>
      </c>
      <c r="F1231" s="150">
        <v>37.112799436299902</v>
      </c>
    </row>
    <row r="1232" spans="1:6" x14ac:dyDescent="0.3">
      <c r="A1232" s="47" t="s">
        <v>1192</v>
      </c>
      <c r="B1232" s="47" t="s">
        <v>23080</v>
      </c>
      <c r="C1232" s="47" t="s">
        <v>22836</v>
      </c>
      <c r="D1232" s="47" t="s">
        <v>24343</v>
      </c>
      <c r="E1232" s="47">
        <v>287085</v>
      </c>
      <c r="F1232" s="150">
        <v>45.383852217453502</v>
      </c>
    </row>
    <row r="1233" spans="1:6" x14ac:dyDescent="0.3">
      <c r="A1233" s="47" t="s">
        <v>1192</v>
      </c>
      <c r="B1233" s="47" t="s">
        <v>23080</v>
      </c>
      <c r="C1233" s="47" t="s">
        <v>191</v>
      </c>
      <c r="D1233" s="47" t="s">
        <v>24344</v>
      </c>
      <c r="E1233" s="47">
        <v>20197</v>
      </c>
      <c r="F1233" s="150">
        <v>31.808795587295901</v>
      </c>
    </row>
    <row r="1234" spans="1:6" x14ac:dyDescent="0.3">
      <c r="A1234" s="47" t="s">
        <v>1192</v>
      </c>
      <c r="B1234" s="47" t="s">
        <v>23080</v>
      </c>
      <c r="C1234" s="47" t="s">
        <v>29</v>
      </c>
      <c r="D1234" s="47" t="s">
        <v>24345</v>
      </c>
      <c r="E1234" s="47">
        <v>971777</v>
      </c>
      <c r="F1234" s="150">
        <v>53.702259867147902</v>
      </c>
    </row>
    <row r="1235" spans="1:6" x14ac:dyDescent="0.3">
      <c r="A1235" s="47" t="s">
        <v>1192</v>
      </c>
      <c r="B1235" s="47" t="s">
        <v>23080</v>
      </c>
      <c r="C1235" s="47" t="s">
        <v>456</v>
      </c>
      <c r="D1235" s="47" t="s">
        <v>24346</v>
      </c>
      <c r="E1235" s="47">
        <v>863416</v>
      </c>
      <c r="F1235" s="150">
        <v>50.555287941727997</v>
      </c>
    </row>
    <row r="1236" spans="1:6" x14ac:dyDescent="0.3">
      <c r="A1236" s="47" t="s">
        <v>1192</v>
      </c>
      <c r="B1236" s="47" t="s">
        <v>23080</v>
      </c>
      <c r="C1236" s="47" t="s">
        <v>24347</v>
      </c>
      <c r="D1236" s="47" t="s">
        <v>24348</v>
      </c>
      <c r="E1236" s="47">
        <v>47798</v>
      </c>
      <c r="F1236" s="150">
        <v>32.028281613846701</v>
      </c>
    </row>
    <row r="1237" spans="1:6" x14ac:dyDescent="0.3">
      <c r="A1237" s="47" t="s">
        <v>1192</v>
      </c>
      <c r="B1237" s="47" t="s">
        <v>23080</v>
      </c>
      <c r="C1237" s="47" t="s">
        <v>24349</v>
      </c>
      <c r="D1237" s="47" t="s">
        <v>24350</v>
      </c>
      <c r="E1237" s="47">
        <v>105149</v>
      </c>
      <c r="F1237" s="150">
        <v>34.278070462952897</v>
      </c>
    </row>
    <row r="1238" spans="1:6" x14ac:dyDescent="0.3">
      <c r="A1238" s="47" t="s">
        <v>1192</v>
      </c>
      <c r="B1238" s="47" t="s">
        <v>23080</v>
      </c>
      <c r="C1238" s="47" t="s">
        <v>807</v>
      </c>
      <c r="D1238" s="47" t="s">
        <v>24351</v>
      </c>
      <c r="E1238" s="47">
        <v>26470</v>
      </c>
      <c r="F1238" s="150">
        <v>27.669426727345801</v>
      </c>
    </row>
    <row r="1239" spans="1:6" x14ac:dyDescent="0.3">
      <c r="A1239" s="47" t="s">
        <v>1192</v>
      </c>
      <c r="B1239" s="47" t="s">
        <v>23080</v>
      </c>
      <c r="C1239" s="47" t="s">
        <v>23362</v>
      </c>
      <c r="D1239" s="47" t="s">
        <v>24352</v>
      </c>
      <c r="E1239" s="47">
        <v>37782</v>
      </c>
      <c r="F1239" s="150">
        <v>34.295693266199798</v>
      </c>
    </row>
    <row r="1240" spans="1:6" x14ac:dyDescent="0.3">
      <c r="A1240" s="47" t="s">
        <v>1192</v>
      </c>
      <c r="B1240" s="47" t="s">
        <v>23080</v>
      </c>
      <c r="C1240" s="47" t="s">
        <v>69</v>
      </c>
      <c r="D1240" s="47" t="s">
        <v>24353</v>
      </c>
      <c r="E1240" s="47">
        <v>147423</v>
      </c>
      <c r="F1240" s="150">
        <v>39.211478340663298</v>
      </c>
    </row>
    <row r="1241" spans="1:6" x14ac:dyDescent="0.3">
      <c r="A1241" s="47" t="s">
        <v>1192</v>
      </c>
      <c r="B1241" s="47" t="s">
        <v>23080</v>
      </c>
      <c r="C1241" s="47" t="s">
        <v>24354</v>
      </c>
      <c r="D1241" s="47" t="s">
        <v>24355</v>
      </c>
      <c r="E1241" s="47">
        <v>98733</v>
      </c>
      <c r="F1241" s="150">
        <v>33.204086075775699</v>
      </c>
    </row>
    <row r="1242" spans="1:6" x14ac:dyDescent="0.3">
      <c r="A1242" s="47" t="s">
        <v>1192</v>
      </c>
      <c r="B1242" s="47" t="s">
        <v>23080</v>
      </c>
      <c r="C1242" s="47" t="s">
        <v>474</v>
      </c>
      <c r="D1242" s="47" t="s">
        <v>24356</v>
      </c>
      <c r="E1242" s="47">
        <v>51454</v>
      </c>
      <c r="F1242" s="150">
        <v>25.8786820982486</v>
      </c>
    </row>
    <row r="1243" spans="1:6" x14ac:dyDescent="0.3">
      <c r="A1243" s="47" t="s">
        <v>1192</v>
      </c>
      <c r="B1243" s="47" t="s">
        <v>23080</v>
      </c>
      <c r="C1243" s="47" t="s">
        <v>24357</v>
      </c>
      <c r="D1243" s="47" t="s">
        <v>24358</v>
      </c>
      <c r="E1243" s="47">
        <v>620892</v>
      </c>
      <c r="F1243" s="150">
        <v>52.712068742165599</v>
      </c>
    </row>
    <row r="1244" spans="1:6" x14ac:dyDescent="0.3">
      <c r="A1244" s="47" t="s">
        <v>1196</v>
      </c>
      <c r="B1244" s="47" t="s">
        <v>23070</v>
      </c>
      <c r="C1244" s="47" t="s">
        <v>22619</v>
      </c>
      <c r="D1244" s="47" t="s">
        <v>24359</v>
      </c>
      <c r="E1244" s="47">
        <v>6547628</v>
      </c>
      <c r="F1244" s="150">
        <v>35.058910178455697</v>
      </c>
    </row>
    <row r="1245" spans="1:6" x14ac:dyDescent="0.3">
      <c r="A1245" s="47" t="s">
        <v>1196</v>
      </c>
      <c r="B1245" s="47" t="s">
        <v>23070</v>
      </c>
      <c r="C1245" s="47" t="s">
        <v>460</v>
      </c>
      <c r="D1245" s="47" t="s">
        <v>24360</v>
      </c>
      <c r="E1245" s="47">
        <v>215888</v>
      </c>
      <c r="F1245" s="150">
        <v>19.8383573975775</v>
      </c>
    </row>
    <row r="1246" spans="1:6" x14ac:dyDescent="0.3">
      <c r="A1246" s="47" t="s">
        <v>1196</v>
      </c>
      <c r="B1246" s="47" t="s">
        <v>23070</v>
      </c>
      <c r="C1246" s="47" t="s">
        <v>462</v>
      </c>
      <c r="D1246" s="47" t="s">
        <v>24361</v>
      </c>
      <c r="E1246" s="47">
        <v>131219</v>
      </c>
      <c r="F1246" s="150">
        <v>24.780772174802301</v>
      </c>
    </row>
    <row r="1247" spans="1:6" x14ac:dyDescent="0.3">
      <c r="A1247" s="47" t="s">
        <v>1196</v>
      </c>
      <c r="B1247" s="47" t="s">
        <v>23070</v>
      </c>
      <c r="C1247" s="47" t="s">
        <v>464</v>
      </c>
      <c r="D1247" s="47" t="s">
        <v>24362</v>
      </c>
      <c r="E1247" s="47">
        <v>548285</v>
      </c>
      <c r="F1247" s="150">
        <v>29.263812270394499</v>
      </c>
    </row>
    <row r="1248" spans="1:6" x14ac:dyDescent="0.3">
      <c r="A1248" s="47" t="s">
        <v>1196</v>
      </c>
      <c r="B1248" s="47" t="s">
        <v>23070</v>
      </c>
      <c r="C1248" s="47" t="s">
        <v>466</v>
      </c>
      <c r="D1248" s="47" t="s">
        <v>24363</v>
      </c>
      <c r="E1248" s="47">
        <v>16535</v>
      </c>
      <c r="F1248" s="150">
        <v>18.028582329780299</v>
      </c>
    </row>
    <row r="1249" spans="1:6" x14ac:dyDescent="0.3">
      <c r="A1249" s="47" t="s">
        <v>1196</v>
      </c>
      <c r="B1249" s="47" t="s">
        <v>23070</v>
      </c>
      <c r="C1249" s="47" t="s">
        <v>467</v>
      </c>
      <c r="D1249" s="47" t="s">
        <v>24364</v>
      </c>
      <c r="E1249" s="47">
        <v>743158</v>
      </c>
      <c r="F1249" s="150">
        <v>36.273269041991298</v>
      </c>
    </row>
    <row r="1250" spans="1:6" x14ac:dyDescent="0.3">
      <c r="A1250" s="47" t="s">
        <v>1196</v>
      </c>
      <c r="B1250" s="47" t="s">
        <v>23070</v>
      </c>
      <c r="C1250" s="47" t="s">
        <v>666</v>
      </c>
      <c r="D1250" s="47" t="s">
        <v>24365</v>
      </c>
      <c r="E1250" s="47">
        <v>71372</v>
      </c>
      <c r="F1250" s="150">
        <v>30.623334963245899</v>
      </c>
    </row>
    <row r="1251" spans="1:6" x14ac:dyDescent="0.3">
      <c r="A1251" s="47" t="s">
        <v>1196</v>
      </c>
      <c r="B1251" s="47" t="s">
        <v>23070</v>
      </c>
      <c r="C1251" s="47" t="s">
        <v>469</v>
      </c>
      <c r="D1251" s="47" t="s">
        <v>24366</v>
      </c>
      <c r="E1251" s="47">
        <v>463490</v>
      </c>
      <c r="F1251" s="150">
        <v>42.273964532767998</v>
      </c>
    </row>
    <row r="1252" spans="1:6" x14ac:dyDescent="0.3">
      <c r="A1252" s="47" t="s">
        <v>1196</v>
      </c>
      <c r="B1252" s="47" t="s">
        <v>23070</v>
      </c>
      <c r="C1252" s="47" t="s">
        <v>471</v>
      </c>
      <c r="D1252" s="47" t="s">
        <v>24367</v>
      </c>
      <c r="E1252" s="47">
        <v>158080</v>
      </c>
      <c r="F1252" s="150">
        <v>34.081737484980501</v>
      </c>
    </row>
    <row r="1253" spans="1:6" x14ac:dyDescent="0.3">
      <c r="A1253" s="47" t="s">
        <v>1196</v>
      </c>
      <c r="B1253" s="47" t="s">
        <v>23070</v>
      </c>
      <c r="C1253" s="47" t="s">
        <v>182</v>
      </c>
      <c r="D1253" s="47" t="s">
        <v>24368</v>
      </c>
      <c r="E1253" s="47">
        <v>1503085</v>
      </c>
      <c r="F1253" s="150">
        <v>36.844215150441997</v>
      </c>
    </row>
    <row r="1254" spans="1:6" x14ac:dyDescent="0.3">
      <c r="A1254" s="47" t="s">
        <v>1196</v>
      </c>
      <c r="B1254" s="47" t="s">
        <v>23070</v>
      </c>
      <c r="C1254" s="47" t="s">
        <v>24369</v>
      </c>
      <c r="D1254" s="47" t="s">
        <v>24370</v>
      </c>
      <c r="E1254" s="47">
        <v>10172</v>
      </c>
      <c r="F1254" s="150">
        <v>19.236633565353401</v>
      </c>
    </row>
    <row r="1255" spans="1:6" x14ac:dyDescent="0.3">
      <c r="A1255" s="47" t="s">
        <v>1196</v>
      </c>
      <c r="B1255" s="47" t="s">
        <v>23070</v>
      </c>
      <c r="C1255" s="47" t="s">
        <v>472</v>
      </c>
      <c r="D1255" s="47" t="s">
        <v>24371</v>
      </c>
      <c r="E1255" s="47">
        <v>670850</v>
      </c>
      <c r="F1255" s="150">
        <v>34.479923528296602</v>
      </c>
    </row>
    <row r="1256" spans="1:6" x14ac:dyDescent="0.3">
      <c r="A1256" s="47" t="s">
        <v>1196</v>
      </c>
      <c r="B1256" s="47" t="s">
        <v>23070</v>
      </c>
      <c r="C1256" s="47" t="s">
        <v>23829</v>
      </c>
      <c r="D1256" s="47" t="s">
        <v>24372</v>
      </c>
      <c r="E1256" s="47">
        <v>494919</v>
      </c>
      <c r="F1256" s="150">
        <v>27.615884874964301</v>
      </c>
    </row>
    <row r="1257" spans="1:6" x14ac:dyDescent="0.3">
      <c r="A1257" s="47" t="s">
        <v>1196</v>
      </c>
      <c r="B1257" s="47" t="s">
        <v>23070</v>
      </c>
      <c r="C1257" s="47" t="s">
        <v>473</v>
      </c>
      <c r="D1257" s="47" t="s">
        <v>24373</v>
      </c>
      <c r="E1257" s="47">
        <v>722023</v>
      </c>
      <c r="F1257" s="150">
        <v>47.572842723848602</v>
      </c>
    </row>
    <row r="1258" spans="1:6" x14ac:dyDescent="0.3">
      <c r="A1258" s="47" t="s">
        <v>1196</v>
      </c>
      <c r="B1258" s="47" t="s">
        <v>23070</v>
      </c>
      <c r="C1258" s="47" t="s">
        <v>474</v>
      </c>
      <c r="D1258" s="47" t="s">
        <v>24374</v>
      </c>
      <c r="E1258" s="47">
        <v>798552</v>
      </c>
      <c r="F1258" s="150">
        <v>31.092110888893401</v>
      </c>
    </row>
    <row r="1259" spans="1:6" x14ac:dyDescent="0.3">
      <c r="A1259" s="47" t="s">
        <v>1198</v>
      </c>
      <c r="B1259" s="47" t="s">
        <v>23491</v>
      </c>
      <c r="C1259" s="47" t="s">
        <v>22619</v>
      </c>
      <c r="D1259" s="47" t="s">
        <v>24375</v>
      </c>
      <c r="E1259" s="47">
        <v>9883498</v>
      </c>
      <c r="F1259" s="150">
        <v>31.297506678741101</v>
      </c>
    </row>
    <row r="1260" spans="1:6" x14ac:dyDescent="0.3">
      <c r="A1260" s="47" t="s">
        <v>1198</v>
      </c>
      <c r="B1260" s="47" t="s">
        <v>23491</v>
      </c>
      <c r="C1260" s="47" t="s">
        <v>24376</v>
      </c>
      <c r="D1260" s="47" t="s">
        <v>24377</v>
      </c>
      <c r="E1260" s="47">
        <v>10942</v>
      </c>
      <c r="F1260" s="150">
        <v>18.454663799964901</v>
      </c>
    </row>
    <row r="1261" spans="1:6" x14ac:dyDescent="0.3">
      <c r="A1261" s="47" t="s">
        <v>1198</v>
      </c>
      <c r="B1261" s="47" t="s">
        <v>23491</v>
      </c>
      <c r="C1261" s="47" t="s">
        <v>24378</v>
      </c>
      <c r="D1261" s="47" t="s">
        <v>24379</v>
      </c>
      <c r="E1261" s="47">
        <v>9511</v>
      </c>
      <c r="F1261" s="150">
        <v>14.6133873767387</v>
      </c>
    </row>
    <row r="1262" spans="1:6" x14ac:dyDescent="0.3">
      <c r="A1262" s="47" t="s">
        <v>1198</v>
      </c>
      <c r="B1262" s="47" t="s">
        <v>23491</v>
      </c>
      <c r="C1262" s="47" t="s">
        <v>477</v>
      </c>
      <c r="D1262" s="47" t="s">
        <v>24380</v>
      </c>
      <c r="E1262" s="47">
        <v>111408</v>
      </c>
      <c r="F1262" s="150">
        <v>25.813567665461701</v>
      </c>
    </row>
    <row r="1263" spans="1:6" x14ac:dyDescent="0.3">
      <c r="A1263" s="47" t="s">
        <v>1198</v>
      </c>
      <c r="B1263" s="47" t="s">
        <v>23491</v>
      </c>
      <c r="C1263" s="47" t="s">
        <v>24381</v>
      </c>
      <c r="D1263" s="47" t="s">
        <v>24382</v>
      </c>
      <c r="E1263" s="47">
        <v>29598</v>
      </c>
      <c r="F1263" s="150">
        <v>21.1863551737672</v>
      </c>
    </row>
    <row r="1264" spans="1:6" x14ac:dyDescent="0.3">
      <c r="A1264" s="47" t="s">
        <v>1198</v>
      </c>
      <c r="B1264" s="47" t="s">
        <v>23491</v>
      </c>
      <c r="C1264" s="47" t="s">
        <v>24383</v>
      </c>
      <c r="D1264" s="47" t="s">
        <v>24384</v>
      </c>
      <c r="E1264" s="47">
        <v>23580</v>
      </c>
      <c r="F1264" s="150">
        <v>19.263324796863898</v>
      </c>
    </row>
    <row r="1265" spans="1:6" x14ac:dyDescent="0.3">
      <c r="A1265" s="47" t="s">
        <v>1198</v>
      </c>
      <c r="B1265" s="47" t="s">
        <v>23491</v>
      </c>
      <c r="C1265" s="47" t="s">
        <v>24385</v>
      </c>
      <c r="D1265" s="47" t="s">
        <v>24386</v>
      </c>
      <c r="E1265" s="47">
        <v>15899</v>
      </c>
      <c r="F1265" s="150">
        <v>20.6259232805794</v>
      </c>
    </row>
    <row r="1266" spans="1:6" x14ac:dyDescent="0.3">
      <c r="A1266" s="47" t="s">
        <v>1198</v>
      </c>
      <c r="B1266" s="47" t="s">
        <v>23491</v>
      </c>
      <c r="C1266" s="47" t="s">
        <v>24387</v>
      </c>
      <c r="D1266" s="47" t="s">
        <v>24388</v>
      </c>
      <c r="E1266" s="47">
        <v>8860</v>
      </c>
      <c r="F1266" s="150">
        <v>16.642262034240701</v>
      </c>
    </row>
    <row r="1267" spans="1:6" x14ac:dyDescent="0.3">
      <c r="A1267" s="47" t="s">
        <v>1198</v>
      </c>
      <c r="B1267" s="47" t="s">
        <v>23491</v>
      </c>
      <c r="C1267" s="47" t="s">
        <v>24389</v>
      </c>
      <c r="D1267" s="47" t="s">
        <v>24390</v>
      </c>
      <c r="E1267" s="47">
        <v>59173</v>
      </c>
      <c r="F1267" s="150">
        <v>25.2899161059336</v>
      </c>
    </row>
    <row r="1268" spans="1:6" x14ac:dyDescent="0.3">
      <c r="A1268" s="47" t="s">
        <v>1198</v>
      </c>
      <c r="B1268" s="47" t="s">
        <v>23491</v>
      </c>
      <c r="C1268" s="47" t="s">
        <v>205</v>
      </c>
      <c r="D1268" s="47" t="s">
        <v>24391</v>
      </c>
      <c r="E1268" s="47">
        <v>107771</v>
      </c>
      <c r="F1268" s="150">
        <v>29.548286009968201</v>
      </c>
    </row>
    <row r="1269" spans="1:6" x14ac:dyDescent="0.3">
      <c r="A1269" s="47" t="s">
        <v>1198</v>
      </c>
      <c r="B1269" s="47" t="s">
        <v>23491</v>
      </c>
      <c r="C1269" s="47" t="s">
        <v>479</v>
      </c>
      <c r="D1269" s="47" t="s">
        <v>24392</v>
      </c>
      <c r="E1269" s="47">
        <v>17525</v>
      </c>
      <c r="F1269" s="150">
        <v>18.151002907838599</v>
      </c>
    </row>
    <row r="1270" spans="1:6" x14ac:dyDescent="0.3">
      <c r="A1270" s="47" t="s">
        <v>1198</v>
      </c>
      <c r="B1270" s="47" t="s">
        <v>23491</v>
      </c>
      <c r="C1270" s="47" t="s">
        <v>481</v>
      </c>
      <c r="D1270" s="47" t="s">
        <v>24393</v>
      </c>
      <c r="E1270" s="47">
        <v>156813</v>
      </c>
      <c r="F1270" s="150">
        <v>28.3948641071932</v>
      </c>
    </row>
    <row r="1271" spans="1:6" x14ac:dyDescent="0.3">
      <c r="A1271" s="47" t="s">
        <v>1198</v>
      </c>
      <c r="B1271" s="47" t="s">
        <v>23491</v>
      </c>
      <c r="C1271" s="47" t="s">
        <v>24394</v>
      </c>
      <c r="D1271" s="47" t="s">
        <v>24395</v>
      </c>
      <c r="E1271" s="47">
        <v>45245</v>
      </c>
      <c r="F1271" s="150">
        <v>26.568981521695498</v>
      </c>
    </row>
    <row r="1272" spans="1:6" x14ac:dyDescent="0.3">
      <c r="A1272" s="47" t="s">
        <v>1198</v>
      </c>
      <c r="B1272" s="47" t="s">
        <v>23491</v>
      </c>
      <c r="C1272" s="47" t="s">
        <v>22631</v>
      </c>
      <c r="D1272" s="47" t="s">
        <v>24396</v>
      </c>
      <c r="E1272" s="47">
        <v>136146</v>
      </c>
      <c r="F1272" s="150">
        <v>30.792033112921001</v>
      </c>
    </row>
    <row r="1273" spans="1:6" x14ac:dyDescent="0.3">
      <c r="A1273" s="47" t="s">
        <v>1198</v>
      </c>
      <c r="B1273" s="47" t="s">
        <v>23491</v>
      </c>
      <c r="C1273" s="47" t="s">
        <v>483</v>
      </c>
      <c r="D1273" s="47" t="s">
        <v>24397</v>
      </c>
      <c r="E1273" s="47">
        <v>52293</v>
      </c>
      <c r="F1273" s="150">
        <v>26.000455298872801</v>
      </c>
    </row>
    <row r="1274" spans="1:6" x14ac:dyDescent="0.3">
      <c r="A1274" s="47" t="s">
        <v>1198</v>
      </c>
      <c r="B1274" s="47" t="s">
        <v>23491</v>
      </c>
      <c r="C1274" s="47" t="s">
        <v>24398</v>
      </c>
      <c r="D1274" s="47" t="s">
        <v>24399</v>
      </c>
      <c r="E1274" s="47">
        <v>25946</v>
      </c>
      <c r="F1274" s="150">
        <v>19.476507780498899</v>
      </c>
    </row>
    <row r="1275" spans="1:6" x14ac:dyDescent="0.3">
      <c r="A1275" s="47" t="s">
        <v>1198</v>
      </c>
      <c r="B1275" s="47" t="s">
        <v>23491</v>
      </c>
      <c r="C1275" s="47" t="s">
        <v>24400</v>
      </c>
      <c r="D1275" s="47" t="s">
        <v>24401</v>
      </c>
      <c r="E1275" s="47">
        <v>26151</v>
      </c>
      <c r="F1275" s="150">
        <v>18.174838678736698</v>
      </c>
    </row>
    <row r="1276" spans="1:6" x14ac:dyDescent="0.3">
      <c r="A1276" s="47" t="s">
        <v>1198</v>
      </c>
      <c r="B1276" s="47" t="s">
        <v>23491</v>
      </c>
      <c r="C1276" s="47" t="s">
        <v>484</v>
      </c>
      <c r="D1276" s="47" t="s">
        <v>24402</v>
      </c>
      <c r="E1276" s="47">
        <v>38520</v>
      </c>
      <c r="F1276" s="150">
        <v>20.201145624211499</v>
      </c>
    </row>
    <row r="1277" spans="1:6" x14ac:dyDescent="0.3">
      <c r="A1277" s="47" t="s">
        <v>1198</v>
      </c>
      <c r="B1277" s="47" t="s">
        <v>23491</v>
      </c>
      <c r="C1277" s="47" t="s">
        <v>24403</v>
      </c>
      <c r="D1277" s="47" t="s">
        <v>24404</v>
      </c>
      <c r="E1277" s="47">
        <v>30926</v>
      </c>
      <c r="F1277" s="150">
        <v>20.991525504334401</v>
      </c>
    </row>
    <row r="1278" spans="1:6" x14ac:dyDescent="0.3">
      <c r="A1278" s="47" t="s">
        <v>1198</v>
      </c>
      <c r="B1278" s="47" t="s">
        <v>23491</v>
      </c>
      <c r="C1278" s="47" t="s">
        <v>355</v>
      </c>
      <c r="D1278" s="47" t="s">
        <v>24405</v>
      </c>
      <c r="E1278" s="47">
        <v>75382</v>
      </c>
      <c r="F1278" s="150">
        <v>27.201003840331602</v>
      </c>
    </row>
    <row r="1279" spans="1:6" x14ac:dyDescent="0.3">
      <c r="A1279" s="47" t="s">
        <v>1198</v>
      </c>
      <c r="B1279" s="47" t="s">
        <v>23491</v>
      </c>
      <c r="C1279" s="47" t="s">
        <v>22815</v>
      </c>
      <c r="D1279" s="47" t="s">
        <v>24406</v>
      </c>
      <c r="E1279" s="47">
        <v>14074</v>
      </c>
      <c r="F1279" s="150">
        <v>20.434341225524101</v>
      </c>
    </row>
    <row r="1280" spans="1:6" x14ac:dyDescent="0.3">
      <c r="A1280" s="47" t="s">
        <v>1198</v>
      </c>
      <c r="B1280" s="47" t="s">
        <v>23491</v>
      </c>
      <c r="C1280" s="47" t="s">
        <v>22997</v>
      </c>
      <c r="D1280" s="47" t="s">
        <v>24407</v>
      </c>
      <c r="E1280" s="47">
        <v>37069</v>
      </c>
      <c r="F1280" s="150">
        <v>22.840212429527501</v>
      </c>
    </row>
    <row r="1281" spans="1:6" x14ac:dyDescent="0.3">
      <c r="A1281" s="47" t="s">
        <v>1198</v>
      </c>
      <c r="B1281" s="47" t="s">
        <v>23491</v>
      </c>
      <c r="C1281" s="47" t="s">
        <v>23772</v>
      </c>
      <c r="D1281" s="47" t="s">
        <v>24408</v>
      </c>
      <c r="E1281" s="47">
        <v>26168</v>
      </c>
      <c r="F1281" s="150">
        <v>24.006494734159201</v>
      </c>
    </row>
    <row r="1282" spans="1:6" x14ac:dyDescent="0.3">
      <c r="A1282" s="47" t="s">
        <v>1198</v>
      </c>
      <c r="B1282" s="47" t="s">
        <v>23491</v>
      </c>
      <c r="C1282" s="47" t="s">
        <v>24409</v>
      </c>
      <c r="D1282" s="47" t="s">
        <v>24410</v>
      </c>
      <c r="E1282" s="47">
        <v>107759</v>
      </c>
      <c r="F1282" s="150">
        <v>28.8188261329352</v>
      </c>
    </row>
    <row r="1283" spans="1:6" x14ac:dyDescent="0.3">
      <c r="A1283" s="47" t="s">
        <v>1198</v>
      </c>
      <c r="B1283" s="47" t="s">
        <v>23491</v>
      </c>
      <c r="C1283" s="47" t="s">
        <v>23776</v>
      </c>
      <c r="D1283" s="47" t="s">
        <v>24411</v>
      </c>
      <c r="E1283" s="47">
        <v>32694</v>
      </c>
      <c r="F1283" s="150">
        <v>19.097292422861099</v>
      </c>
    </row>
    <row r="1284" spans="1:6" x14ac:dyDescent="0.3">
      <c r="A1284" s="47" t="s">
        <v>1198</v>
      </c>
      <c r="B1284" s="47" t="s">
        <v>23491</v>
      </c>
      <c r="C1284" s="47" t="s">
        <v>487</v>
      </c>
      <c r="D1284" s="47" t="s">
        <v>24412</v>
      </c>
      <c r="E1284" s="47">
        <v>425790</v>
      </c>
      <c r="F1284" s="150">
        <v>32.1219338030958</v>
      </c>
    </row>
    <row r="1285" spans="1:6" x14ac:dyDescent="0.3">
      <c r="A1285" s="47" t="s">
        <v>1198</v>
      </c>
      <c r="B1285" s="47" t="s">
        <v>23491</v>
      </c>
      <c r="C1285" s="47" t="s">
        <v>24413</v>
      </c>
      <c r="D1285" s="47" t="s">
        <v>24414</v>
      </c>
      <c r="E1285" s="47">
        <v>25692</v>
      </c>
      <c r="F1285" s="150">
        <v>21.0668482844113</v>
      </c>
    </row>
    <row r="1286" spans="1:6" x14ac:dyDescent="0.3">
      <c r="A1286" s="47" t="s">
        <v>1198</v>
      </c>
      <c r="B1286" s="47" t="s">
        <v>23491</v>
      </c>
      <c r="C1286" s="47" t="s">
        <v>24415</v>
      </c>
      <c r="D1286" s="47" t="s">
        <v>24416</v>
      </c>
      <c r="E1286" s="47">
        <v>16427</v>
      </c>
      <c r="F1286" s="150">
        <v>21.540521114092499</v>
      </c>
    </row>
    <row r="1287" spans="1:6" x14ac:dyDescent="0.3">
      <c r="A1287" s="47" t="s">
        <v>1198</v>
      </c>
      <c r="B1287" s="47" t="s">
        <v>23491</v>
      </c>
      <c r="C1287" s="47" t="s">
        <v>24417</v>
      </c>
      <c r="D1287" s="47" t="s">
        <v>24418</v>
      </c>
      <c r="E1287" s="47">
        <v>86986</v>
      </c>
      <c r="F1287" s="150">
        <v>21.793147865995799</v>
      </c>
    </row>
    <row r="1288" spans="1:6" x14ac:dyDescent="0.3">
      <c r="A1288" s="47" t="s">
        <v>1198</v>
      </c>
      <c r="B1288" s="47" t="s">
        <v>23491</v>
      </c>
      <c r="C1288" s="47" t="s">
        <v>24419</v>
      </c>
      <c r="D1288" s="47" t="s">
        <v>24420</v>
      </c>
      <c r="E1288" s="47">
        <v>42476</v>
      </c>
      <c r="F1288" s="150">
        <v>25.257306643302499</v>
      </c>
    </row>
    <row r="1289" spans="1:6" x14ac:dyDescent="0.3">
      <c r="A1289" s="47" t="s">
        <v>1198</v>
      </c>
      <c r="B1289" s="47" t="s">
        <v>23491</v>
      </c>
      <c r="C1289" s="47" t="s">
        <v>24421</v>
      </c>
      <c r="D1289" s="47" t="s">
        <v>24422</v>
      </c>
      <c r="E1289" s="47">
        <v>46688</v>
      </c>
      <c r="F1289" s="150">
        <v>24.654584544970898</v>
      </c>
    </row>
    <row r="1290" spans="1:6" x14ac:dyDescent="0.3">
      <c r="A1290" s="47" t="s">
        <v>1198</v>
      </c>
      <c r="B1290" s="47" t="s">
        <v>23491</v>
      </c>
      <c r="C1290" s="47" t="s">
        <v>24423</v>
      </c>
      <c r="D1290" s="47" t="s">
        <v>24424</v>
      </c>
      <c r="E1290" s="47">
        <v>36628</v>
      </c>
      <c r="F1290" s="150">
        <v>19.217761495717799</v>
      </c>
    </row>
    <row r="1291" spans="1:6" x14ac:dyDescent="0.3">
      <c r="A1291" s="47" t="s">
        <v>1198</v>
      </c>
      <c r="B1291" s="47" t="s">
        <v>23491</v>
      </c>
      <c r="C1291" s="47" t="s">
        <v>489</v>
      </c>
      <c r="D1291" s="47" t="s">
        <v>24425</v>
      </c>
      <c r="E1291" s="47">
        <v>33118</v>
      </c>
      <c r="F1291" s="150">
        <v>19.3739037005193</v>
      </c>
    </row>
    <row r="1292" spans="1:6" x14ac:dyDescent="0.3">
      <c r="A1292" s="47" t="s">
        <v>1198</v>
      </c>
      <c r="B1292" s="47" t="s">
        <v>23491</v>
      </c>
      <c r="C1292" s="47" t="s">
        <v>490</v>
      </c>
      <c r="D1292" s="47" t="s">
        <v>24426</v>
      </c>
      <c r="E1292" s="47">
        <v>280895</v>
      </c>
      <c r="F1292" s="150">
        <v>31.4427770329163</v>
      </c>
    </row>
    <row r="1293" spans="1:6" x14ac:dyDescent="0.3">
      <c r="A1293" s="47" t="s">
        <v>1198</v>
      </c>
      <c r="B1293" s="47" t="s">
        <v>23491</v>
      </c>
      <c r="C1293" s="47" t="s">
        <v>24427</v>
      </c>
      <c r="D1293" s="47" t="s">
        <v>24428</v>
      </c>
      <c r="E1293" s="47">
        <v>63905</v>
      </c>
      <c r="F1293" s="150">
        <v>25.245004590399901</v>
      </c>
    </row>
    <row r="1294" spans="1:6" x14ac:dyDescent="0.3">
      <c r="A1294" s="47" t="s">
        <v>1198</v>
      </c>
      <c r="B1294" s="47" t="s">
        <v>23491</v>
      </c>
      <c r="C1294" s="47" t="s">
        <v>24429</v>
      </c>
      <c r="D1294" s="47" t="s">
        <v>24430</v>
      </c>
      <c r="E1294" s="47">
        <v>25887</v>
      </c>
      <c r="F1294" s="150">
        <v>19.6630666622811</v>
      </c>
    </row>
    <row r="1295" spans="1:6" x14ac:dyDescent="0.3">
      <c r="A1295" s="47" t="s">
        <v>1198</v>
      </c>
      <c r="B1295" s="47" t="s">
        <v>23491</v>
      </c>
      <c r="C1295" s="47" t="s">
        <v>24431</v>
      </c>
      <c r="D1295" s="47" t="s">
        <v>24432</v>
      </c>
      <c r="E1295" s="47">
        <v>11817</v>
      </c>
      <c r="F1295" s="150">
        <v>18.371677367057401</v>
      </c>
    </row>
    <row r="1296" spans="1:6" x14ac:dyDescent="0.3">
      <c r="A1296" s="47" t="s">
        <v>1198</v>
      </c>
      <c r="B1296" s="47" t="s">
        <v>23491</v>
      </c>
      <c r="C1296" s="47" t="s">
        <v>24433</v>
      </c>
      <c r="D1296" s="47" t="s">
        <v>24434</v>
      </c>
      <c r="E1296" s="47">
        <v>70311</v>
      </c>
      <c r="F1296" s="150">
        <v>27.029597607160401</v>
      </c>
    </row>
    <row r="1297" spans="1:6" x14ac:dyDescent="0.3">
      <c r="A1297" s="47" t="s">
        <v>1198</v>
      </c>
      <c r="B1297" s="47" t="s">
        <v>23491</v>
      </c>
      <c r="C1297" s="47" t="s">
        <v>163</v>
      </c>
      <c r="D1297" s="47" t="s">
        <v>24435</v>
      </c>
      <c r="E1297" s="47">
        <v>160241</v>
      </c>
      <c r="F1297" s="150">
        <v>30.545506651934499</v>
      </c>
    </row>
    <row r="1298" spans="1:6" x14ac:dyDescent="0.3">
      <c r="A1298" s="47" t="s">
        <v>1198</v>
      </c>
      <c r="B1298" s="47" t="s">
        <v>23491</v>
      </c>
      <c r="C1298" s="47" t="s">
        <v>491</v>
      </c>
      <c r="D1298" s="47" t="s">
        <v>24436</v>
      </c>
      <c r="E1298" s="47">
        <v>250331</v>
      </c>
      <c r="F1298" s="150">
        <v>33.274954127063999</v>
      </c>
    </row>
    <row r="1299" spans="1:6" x14ac:dyDescent="0.3">
      <c r="A1299" s="47" t="s">
        <v>1198</v>
      </c>
      <c r="B1299" s="47" t="s">
        <v>23491</v>
      </c>
      <c r="C1299" s="47" t="s">
        <v>24437</v>
      </c>
      <c r="D1299" s="47" t="s">
        <v>24438</v>
      </c>
      <c r="E1299" s="47">
        <v>17153</v>
      </c>
      <c r="F1299" s="150">
        <v>19.790354279909501</v>
      </c>
    </row>
    <row r="1300" spans="1:6" x14ac:dyDescent="0.3">
      <c r="A1300" s="47" t="s">
        <v>1198</v>
      </c>
      <c r="B1300" s="47" t="s">
        <v>23491</v>
      </c>
      <c r="C1300" s="47" t="s">
        <v>191</v>
      </c>
      <c r="D1300" s="47" t="s">
        <v>24439</v>
      </c>
      <c r="E1300" s="47">
        <v>602619</v>
      </c>
      <c r="F1300" s="150">
        <v>35.480103589331499</v>
      </c>
    </row>
    <row r="1301" spans="1:6" x14ac:dyDescent="0.3">
      <c r="A1301" s="47" t="s">
        <v>1198</v>
      </c>
      <c r="B1301" s="47" t="s">
        <v>23491</v>
      </c>
      <c r="C1301" s="47" t="s">
        <v>24440</v>
      </c>
      <c r="D1301" s="47" t="s">
        <v>24441</v>
      </c>
      <c r="E1301" s="47">
        <v>2156</v>
      </c>
      <c r="F1301" s="150">
        <v>14.315459444746001</v>
      </c>
    </row>
    <row r="1302" spans="1:6" x14ac:dyDescent="0.3">
      <c r="A1302" s="47" t="s">
        <v>1198</v>
      </c>
      <c r="B1302" s="47" t="s">
        <v>23491</v>
      </c>
      <c r="C1302" s="47" t="s">
        <v>95</v>
      </c>
      <c r="D1302" s="47" t="s">
        <v>24442</v>
      </c>
      <c r="E1302" s="47">
        <v>11539</v>
      </c>
      <c r="F1302" s="150">
        <v>20.907137164659101</v>
      </c>
    </row>
    <row r="1303" spans="1:6" x14ac:dyDescent="0.3">
      <c r="A1303" s="47" t="s">
        <v>1198</v>
      </c>
      <c r="B1303" s="47" t="s">
        <v>23491</v>
      </c>
      <c r="C1303" s="47" t="s">
        <v>24443</v>
      </c>
      <c r="D1303" s="47" t="s">
        <v>24444</v>
      </c>
      <c r="E1303" s="47">
        <v>88319</v>
      </c>
      <c r="F1303" s="150">
        <v>24.986882103863699</v>
      </c>
    </row>
    <row r="1304" spans="1:6" x14ac:dyDescent="0.3">
      <c r="A1304" s="47" t="s">
        <v>1198</v>
      </c>
      <c r="B1304" s="47" t="s">
        <v>23491</v>
      </c>
      <c r="C1304" s="47" t="s">
        <v>24445</v>
      </c>
      <c r="D1304" s="47" t="s">
        <v>24446</v>
      </c>
      <c r="E1304" s="47">
        <v>21708</v>
      </c>
      <c r="F1304" s="150">
        <v>19.346772904142998</v>
      </c>
    </row>
    <row r="1305" spans="1:6" x14ac:dyDescent="0.3">
      <c r="A1305" s="47" t="s">
        <v>1198</v>
      </c>
      <c r="B1305" s="47" t="s">
        <v>23491</v>
      </c>
      <c r="C1305" s="47" t="s">
        <v>494</v>
      </c>
      <c r="D1305" s="47" t="s">
        <v>24447</v>
      </c>
      <c r="E1305" s="47">
        <v>99892</v>
      </c>
      <c r="F1305" s="150">
        <v>29.361414917020799</v>
      </c>
    </row>
    <row r="1306" spans="1:6" x14ac:dyDescent="0.3">
      <c r="A1306" s="47" t="s">
        <v>1198</v>
      </c>
      <c r="B1306" s="47" t="s">
        <v>23491</v>
      </c>
      <c r="C1306" s="47" t="s">
        <v>398</v>
      </c>
      <c r="D1306" s="47" t="s">
        <v>24448</v>
      </c>
      <c r="E1306" s="47">
        <v>180964</v>
      </c>
      <c r="F1306" s="150">
        <v>27.408215946659801</v>
      </c>
    </row>
    <row r="1307" spans="1:6" x14ac:dyDescent="0.3">
      <c r="A1307" s="47" t="s">
        <v>1198</v>
      </c>
      <c r="B1307" s="47" t="s">
        <v>23491</v>
      </c>
      <c r="C1307" s="47" t="s">
        <v>24449</v>
      </c>
      <c r="D1307" s="47" t="s">
        <v>24450</v>
      </c>
      <c r="E1307" s="47">
        <v>6631</v>
      </c>
      <c r="F1307" s="150">
        <v>16.223271203762799</v>
      </c>
    </row>
    <row r="1308" spans="1:6" x14ac:dyDescent="0.3">
      <c r="A1308" s="47" t="s">
        <v>1198</v>
      </c>
      <c r="B1308" s="47" t="s">
        <v>23491</v>
      </c>
      <c r="C1308" s="47" t="s">
        <v>24451</v>
      </c>
      <c r="D1308" s="47" t="s">
        <v>24452</v>
      </c>
      <c r="E1308" s="47">
        <v>11113</v>
      </c>
      <c r="F1308" s="150">
        <v>17.5227407359219</v>
      </c>
    </row>
    <row r="1309" spans="1:6" x14ac:dyDescent="0.3">
      <c r="A1309" s="47" t="s">
        <v>1198</v>
      </c>
      <c r="B1309" s="47" t="s">
        <v>23491</v>
      </c>
      <c r="C1309" s="47" t="s">
        <v>496</v>
      </c>
      <c r="D1309" s="47" t="s">
        <v>24453</v>
      </c>
      <c r="E1309" s="47">
        <v>840978</v>
      </c>
      <c r="F1309" s="150">
        <v>35.833042121149298</v>
      </c>
    </row>
    <row r="1310" spans="1:6" x14ac:dyDescent="0.3">
      <c r="A1310" s="47" t="s">
        <v>1198</v>
      </c>
      <c r="B1310" s="47" t="s">
        <v>23491</v>
      </c>
      <c r="C1310" s="47" t="s">
        <v>498</v>
      </c>
      <c r="D1310" s="47" t="s">
        <v>24454</v>
      </c>
      <c r="E1310" s="47">
        <v>24733</v>
      </c>
      <c r="F1310" s="150">
        <v>21.141655872950398</v>
      </c>
    </row>
    <row r="1311" spans="1:6" x14ac:dyDescent="0.3">
      <c r="A1311" s="47" t="s">
        <v>1198</v>
      </c>
      <c r="B1311" s="47" t="s">
        <v>23491</v>
      </c>
      <c r="C1311" s="47" t="s">
        <v>24455</v>
      </c>
      <c r="D1311" s="47" t="s">
        <v>24456</v>
      </c>
      <c r="E1311" s="47">
        <v>67077</v>
      </c>
      <c r="F1311" s="150">
        <v>20.1248103620003</v>
      </c>
    </row>
    <row r="1312" spans="1:6" x14ac:dyDescent="0.3">
      <c r="A1312" s="47" t="s">
        <v>1198</v>
      </c>
      <c r="B1312" s="47" t="s">
        <v>23491</v>
      </c>
      <c r="C1312" s="47" t="s">
        <v>499</v>
      </c>
      <c r="D1312" s="47" t="s">
        <v>24457</v>
      </c>
      <c r="E1312" s="47">
        <v>28705</v>
      </c>
      <c r="F1312" s="150">
        <v>22.5432690704477</v>
      </c>
    </row>
    <row r="1313" spans="1:6" x14ac:dyDescent="0.3">
      <c r="A1313" s="47" t="s">
        <v>1198</v>
      </c>
      <c r="B1313" s="47" t="s">
        <v>23491</v>
      </c>
      <c r="C1313" s="47" t="s">
        <v>24458</v>
      </c>
      <c r="D1313" s="47" t="s">
        <v>24459</v>
      </c>
      <c r="E1313" s="47">
        <v>42798</v>
      </c>
      <c r="F1313" s="150">
        <v>22.4537075134844</v>
      </c>
    </row>
    <row r="1314" spans="1:6" x14ac:dyDescent="0.3">
      <c r="A1314" s="47" t="s">
        <v>1198</v>
      </c>
      <c r="B1314" s="47" t="s">
        <v>23491</v>
      </c>
      <c r="C1314" s="47" t="s">
        <v>24460</v>
      </c>
      <c r="D1314" s="47" t="s">
        <v>24461</v>
      </c>
      <c r="E1314" s="47">
        <v>24029</v>
      </c>
      <c r="F1314" s="150">
        <v>25.380889078052199</v>
      </c>
    </row>
    <row r="1315" spans="1:6" x14ac:dyDescent="0.3">
      <c r="A1315" s="47" t="s">
        <v>1198</v>
      </c>
      <c r="B1315" s="47" t="s">
        <v>23491</v>
      </c>
      <c r="C1315" s="47" t="s">
        <v>24462</v>
      </c>
      <c r="D1315" s="47" t="s">
        <v>24463</v>
      </c>
      <c r="E1315" s="47">
        <v>83629</v>
      </c>
      <c r="F1315" s="150">
        <v>32.587992951754302</v>
      </c>
    </row>
    <row r="1316" spans="1:6" x14ac:dyDescent="0.3">
      <c r="A1316" s="47" t="s">
        <v>1198</v>
      </c>
      <c r="B1316" s="47" t="s">
        <v>23491</v>
      </c>
      <c r="C1316" s="47" t="s">
        <v>500</v>
      </c>
      <c r="D1316" s="47" t="s">
        <v>24464</v>
      </c>
      <c r="E1316" s="47">
        <v>14849</v>
      </c>
      <c r="F1316" s="150">
        <v>19.772221684334401</v>
      </c>
    </row>
    <row r="1317" spans="1:6" x14ac:dyDescent="0.3">
      <c r="A1317" s="47" t="s">
        <v>1198</v>
      </c>
      <c r="B1317" s="47" t="s">
        <v>23491</v>
      </c>
      <c r="C1317" s="47" t="s">
        <v>557</v>
      </c>
      <c r="D1317" s="47" t="s">
        <v>24465</v>
      </c>
      <c r="E1317" s="47">
        <v>152016</v>
      </c>
      <c r="F1317" s="150">
        <v>29.547526880096001</v>
      </c>
    </row>
    <row r="1318" spans="1:6" x14ac:dyDescent="0.3">
      <c r="A1318" s="47" t="s">
        <v>1198</v>
      </c>
      <c r="B1318" s="47" t="s">
        <v>23491</v>
      </c>
      <c r="C1318" s="47" t="s">
        <v>24466</v>
      </c>
      <c r="D1318" s="47" t="s">
        <v>24467</v>
      </c>
      <c r="E1318" s="47">
        <v>63342</v>
      </c>
      <c r="F1318" s="150">
        <v>22.946959745553102</v>
      </c>
    </row>
    <row r="1319" spans="1:6" x14ac:dyDescent="0.3">
      <c r="A1319" s="47" t="s">
        <v>1198</v>
      </c>
      <c r="B1319" s="47" t="s">
        <v>23491</v>
      </c>
      <c r="C1319" s="47" t="s">
        <v>24468</v>
      </c>
      <c r="D1319" s="47" t="s">
        <v>24469</v>
      </c>
      <c r="E1319" s="47">
        <v>9765</v>
      </c>
      <c r="F1319" s="150">
        <v>20.6543214673544</v>
      </c>
    </row>
    <row r="1320" spans="1:6" x14ac:dyDescent="0.3">
      <c r="A1320" s="47" t="s">
        <v>1198</v>
      </c>
      <c r="B1320" s="47" t="s">
        <v>23491</v>
      </c>
      <c r="C1320" s="47" t="s">
        <v>502</v>
      </c>
      <c r="D1320" s="47" t="s">
        <v>24470</v>
      </c>
      <c r="E1320" s="47">
        <v>172169</v>
      </c>
      <c r="F1320" s="150">
        <v>27.724587666012098</v>
      </c>
    </row>
    <row r="1321" spans="1:6" x14ac:dyDescent="0.3">
      <c r="A1321" s="47" t="s">
        <v>1198</v>
      </c>
      <c r="B1321" s="47" t="s">
        <v>23491</v>
      </c>
      <c r="C1321" s="47" t="s">
        <v>24471</v>
      </c>
      <c r="D1321" s="47" t="s">
        <v>24472</v>
      </c>
      <c r="E1321" s="47">
        <v>48460</v>
      </c>
      <c r="F1321" s="150">
        <v>22.508508261944701</v>
      </c>
    </row>
    <row r="1322" spans="1:6" x14ac:dyDescent="0.3">
      <c r="A1322" s="47" t="s">
        <v>1198</v>
      </c>
      <c r="B1322" s="47" t="s">
        <v>23491</v>
      </c>
      <c r="C1322" s="47" t="s">
        <v>504</v>
      </c>
      <c r="D1322" s="47" t="s">
        <v>24473</v>
      </c>
      <c r="E1322" s="47">
        <v>1202362</v>
      </c>
      <c r="F1322" s="150">
        <v>32.891836633369202</v>
      </c>
    </row>
    <row r="1323" spans="1:6" x14ac:dyDescent="0.3">
      <c r="A1323" s="47" t="s">
        <v>1198</v>
      </c>
      <c r="B1323" s="47" t="s">
        <v>23491</v>
      </c>
      <c r="C1323" s="47" t="s">
        <v>24474</v>
      </c>
      <c r="D1323" s="47" t="s">
        <v>24475</v>
      </c>
      <c r="E1323" s="47">
        <v>26570</v>
      </c>
      <c r="F1323" s="150">
        <v>19.907372487790301</v>
      </c>
    </row>
    <row r="1324" spans="1:6" x14ac:dyDescent="0.3">
      <c r="A1324" s="47" t="s">
        <v>1198</v>
      </c>
      <c r="B1324" s="47" t="s">
        <v>23491</v>
      </c>
      <c r="C1324" s="47" t="s">
        <v>24476</v>
      </c>
      <c r="D1324" s="47" t="s">
        <v>24477</v>
      </c>
      <c r="E1324" s="47">
        <v>21699</v>
      </c>
      <c r="F1324" s="150">
        <v>20.597539294021399</v>
      </c>
    </row>
    <row r="1325" spans="1:6" x14ac:dyDescent="0.3">
      <c r="A1325" s="47" t="s">
        <v>1198</v>
      </c>
      <c r="B1325" s="47" t="s">
        <v>23491</v>
      </c>
      <c r="C1325" s="47" t="s">
        <v>24478</v>
      </c>
      <c r="D1325" s="47" t="s">
        <v>24479</v>
      </c>
      <c r="E1325" s="47">
        <v>6780</v>
      </c>
      <c r="F1325" s="150">
        <v>16.542688321140599</v>
      </c>
    </row>
    <row r="1326" spans="1:6" x14ac:dyDescent="0.3">
      <c r="A1326" s="47" t="s">
        <v>1198</v>
      </c>
      <c r="B1326" s="47" t="s">
        <v>23491</v>
      </c>
      <c r="C1326" s="47" t="s">
        <v>239</v>
      </c>
      <c r="D1326" s="47" t="s">
        <v>24480</v>
      </c>
      <c r="E1326" s="47">
        <v>23528</v>
      </c>
      <c r="F1326" s="150">
        <v>19.9741990110935</v>
      </c>
    </row>
    <row r="1327" spans="1:6" x14ac:dyDescent="0.3">
      <c r="A1327" s="47" t="s">
        <v>1198</v>
      </c>
      <c r="B1327" s="47" t="s">
        <v>23491</v>
      </c>
      <c r="C1327" s="47" t="s">
        <v>24481</v>
      </c>
      <c r="D1327" s="47" t="s">
        <v>24482</v>
      </c>
      <c r="E1327" s="47">
        <v>8640</v>
      </c>
      <c r="F1327" s="150">
        <v>20.379967128412499</v>
      </c>
    </row>
    <row r="1328" spans="1:6" x14ac:dyDescent="0.3">
      <c r="A1328" s="47" t="s">
        <v>1198</v>
      </c>
      <c r="B1328" s="47" t="s">
        <v>23491</v>
      </c>
      <c r="C1328" s="47" t="s">
        <v>24483</v>
      </c>
      <c r="D1328" s="47" t="s">
        <v>24484</v>
      </c>
      <c r="E1328" s="47">
        <v>24164</v>
      </c>
      <c r="F1328" s="150">
        <v>21.160114120189299</v>
      </c>
    </row>
    <row r="1329" spans="1:6" x14ac:dyDescent="0.3">
      <c r="A1329" s="47" t="s">
        <v>1198</v>
      </c>
      <c r="B1329" s="47" t="s">
        <v>23491</v>
      </c>
      <c r="C1329" s="47" t="s">
        <v>505</v>
      </c>
      <c r="D1329" s="47" t="s">
        <v>24485</v>
      </c>
      <c r="E1329" s="47">
        <v>263801</v>
      </c>
      <c r="F1329" s="150">
        <v>28.4723997339437</v>
      </c>
    </row>
    <row r="1330" spans="1:6" x14ac:dyDescent="0.3">
      <c r="A1330" s="47" t="s">
        <v>1198</v>
      </c>
      <c r="B1330" s="47" t="s">
        <v>23491</v>
      </c>
      <c r="C1330" s="47" t="s">
        <v>24486</v>
      </c>
      <c r="D1330" s="47" t="s">
        <v>24487</v>
      </c>
      <c r="E1330" s="47">
        <v>13376</v>
      </c>
      <c r="F1330" s="150">
        <v>18.430690150524999</v>
      </c>
    </row>
    <row r="1331" spans="1:6" x14ac:dyDescent="0.3">
      <c r="A1331" s="47" t="s">
        <v>1198</v>
      </c>
      <c r="B1331" s="47" t="s">
        <v>23491</v>
      </c>
      <c r="C1331" s="47" t="s">
        <v>24488</v>
      </c>
      <c r="D1331" s="47" t="s">
        <v>24489</v>
      </c>
      <c r="E1331" s="47">
        <v>24449</v>
      </c>
      <c r="F1331" s="150">
        <v>19.7142198652712</v>
      </c>
    </row>
    <row r="1332" spans="1:6" x14ac:dyDescent="0.3">
      <c r="A1332" s="47" t="s">
        <v>1198</v>
      </c>
      <c r="B1332" s="47" t="s">
        <v>23491</v>
      </c>
      <c r="C1332" s="47" t="s">
        <v>24490</v>
      </c>
      <c r="D1332" s="47" t="s">
        <v>24491</v>
      </c>
      <c r="E1332" s="47">
        <v>200169</v>
      </c>
      <c r="F1332" s="150">
        <v>30.1625544100953</v>
      </c>
    </row>
    <row r="1333" spans="1:6" x14ac:dyDescent="0.3">
      <c r="A1333" s="47" t="s">
        <v>1198</v>
      </c>
      <c r="B1333" s="47" t="s">
        <v>23491</v>
      </c>
      <c r="C1333" s="47" t="s">
        <v>507</v>
      </c>
      <c r="D1333" s="47" t="s">
        <v>24492</v>
      </c>
      <c r="E1333" s="47">
        <v>163035</v>
      </c>
      <c r="F1333" s="150">
        <v>26.791878728173302</v>
      </c>
    </row>
    <row r="1334" spans="1:6" x14ac:dyDescent="0.3">
      <c r="A1334" s="47" t="s">
        <v>1198</v>
      </c>
      <c r="B1334" s="47" t="s">
        <v>23491</v>
      </c>
      <c r="C1334" s="47" t="s">
        <v>344</v>
      </c>
      <c r="D1334" s="47" t="s">
        <v>24493</v>
      </c>
      <c r="E1334" s="47">
        <v>61295</v>
      </c>
      <c r="F1334" s="150">
        <v>27.337429476421899</v>
      </c>
    </row>
    <row r="1335" spans="1:6" x14ac:dyDescent="0.3">
      <c r="A1335" s="47" t="s">
        <v>1198</v>
      </c>
      <c r="B1335" s="47" t="s">
        <v>23491</v>
      </c>
      <c r="C1335" s="47" t="s">
        <v>24494</v>
      </c>
      <c r="D1335" s="47" t="s">
        <v>24495</v>
      </c>
      <c r="E1335" s="47">
        <v>43114</v>
      </c>
      <c r="F1335" s="150">
        <v>19.964498289338199</v>
      </c>
    </row>
    <row r="1336" spans="1:6" x14ac:dyDescent="0.3">
      <c r="A1336" s="47" t="s">
        <v>1198</v>
      </c>
      <c r="B1336" s="47" t="s">
        <v>23491</v>
      </c>
      <c r="C1336" s="47" t="s">
        <v>508</v>
      </c>
      <c r="D1336" s="47" t="s">
        <v>24496</v>
      </c>
      <c r="E1336" s="47">
        <v>8485</v>
      </c>
      <c r="F1336" s="150">
        <v>18.9349318882857</v>
      </c>
    </row>
    <row r="1337" spans="1:6" x14ac:dyDescent="0.3">
      <c r="A1337" s="47" t="s">
        <v>1198</v>
      </c>
      <c r="B1337" s="47" t="s">
        <v>23491</v>
      </c>
      <c r="C1337" s="47" t="s">
        <v>24497</v>
      </c>
      <c r="D1337" s="47" t="s">
        <v>24498</v>
      </c>
      <c r="E1337" s="47">
        <v>70648</v>
      </c>
      <c r="F1337" s="150">
        <v>27.484726050497699</v>
      </c>
    </row>
    <row r="1338" spans="1:6" x14ac:dyDescent="0.3">
      <c r="A1338" s="47" t="s">
        <v>1198</v>
      </c>
      <c r="B1338" s="47" t="s">
        <v>23491</v>
      </c>
      <c r="C1338" s="47" t="s">
        <v>509</v>
      </c>
      <c r="D1338" s="47" t="s">
        <v>24499</v>
      </c>
      <c r="E1338" s="47">
        <v>55729</v>
      </c>
      <c r="F1338" s="150">
        <v>22.555750473227899</v>
      </c>
    </row>
    <row r="1339" spans="1:6" x14ac:dyDescent="0.3">
      <c r="A1339" s="47" t="s">
        <v>1198</v>
      </c>
      <c r="B1339" s="47" t="s">
        <v>23491</v>
      </c>
      <c r="C1339" s="47" t="s">
        <v>366</v>
      </c>
      <c r="D1339" s="47" t="s">
        <v>24500</v>
      </c>
      <c r="E1339" s="47">
        <v>76258</v>
      </c>
      <c r="F1339" s="150">
        <v>25.5924793382293</v>
      </c>
    </row>
    <row r="1340" spans="1:6" x14ac:dyDescent="0.3">
      <c r="A1340" s="47" t="s">
        <v>1198</v>
      </c>
      <c r="B1340" s="47" t="s">
        <v>23491</v>
      </c>
      <c r="C1340" s="47" t="s">
        <v>510</v>
      </c>
      <c r="D1340" s="47" t="s">
        <v>24501</v>
      </c>
      <c r="E1340" s="47">
        <v>344791</v>
      </c>
      <c r="F1340" s="150">
        <v>36.430188417139902</v>
      </c>
    </row>
    <row r="1341" spans="1:6" x14ac:dyDescent="0.3">
      <c r="A1341" s="47" t="s">
        <v>1198</v>
      </c>
      <c r="B1341" s="47" t="s">
        <v>23491</v>
      </c>
      <c r="C1341" s="47" t="s">
        <v>512</v>
      </c>
      <c r="D1341" s="47" t="s">
        <v>24502</v>
      </c>
      <c r="E1341" s="47">
        <v>1820584</v>
      </c>
      <c r="F1341" s="150">
        <v>37.599186229184099</v>
      </c>
    </row>
    <row r="1342" spans="1:6" x14ac:dyDescent="0.3">
      <c r="A1342" s="47" t="s">
        <v>1198</v>
      </c>
      <c r="B1342" s="47" t="s">
        <v>23491</v>
      </c>
      <c r="C1342" s="47" t="s">
        <v>513</v>
      </c>
      <c r="D1342" s="47" t="s">
        <v>24503</v>
      </c>
      <c r="E1342" s="47">
        <v>32732</v>
      </c>
      <c r="F1342" s="150">
        <v>21.2637097263759</v>
      </c>
    </row>
    <row r="1343" spans="1:6" x14ac:dyDescent="0.3">
      <c r="A1343" s="47" t="s">
        <v>1201</v>
      </c>
      <c r="B1343" s="47" t="s">
        <v>23491</v>
      </c>
      <c r="C1343" s="47" t="s">
        <v>22619</v>
      </c>
      <c r="D1343" s="47" t="s">
        <v>24504</v>
      </c>
      <c r="E1343" s="47">
        <v>5303903</v>
      </c>
      <c r="F1343" s="150">
        <v>35.578642021250197</v>
      </c>
    </row>
    <row r="1344" spans="1:6" x14ac:dyDescent="0.3">
      <c r="A1344" s="47" t="s">
        <v>1201</v>
      </c>
      <c r="B1344" s="47" t="s">
        <v>23491</v>
      </c>
      <c r="C1344" s="47" t="s">
        <v>24505</v>
      </c>
      <c r="D1344" s="47" t="s">
        <v>24506</v>
      </c>
      <c r="E1344" s="47">
        <v>16202</v>
      </c>
      <c r="F1344" s="150">
        <v>19.990768792188</v>
      </c>
    </row>
    <row r="1345" spans="1:6" x14ac:dyDescent="0.3">
      <c r="A1345" s="47" t="s">
        <v>1201</v>
      </c>
      <c r="B1345" s="47" t="s">
        <v>23491</v>
      </c>
      <c r="C1345" s="47" t="s">
        <v>515</v>
      </c>
      <c r="D1345" s="47" t="s">
        <v>24507</v>
      </c>
      <c r="E1345" s="47">
        <v>330844</v>
      </c>
      <c r="F1345" s="150">
        <v>41.307354221240402</v>
      </c>
    </row>
    <row r="1346" spans="1:6" x14ac:dyDescent="0.3">
      <c r="A1346" s="47" t="s">
        <v>1201</v>
      </c>
      <c r="B1346" s="47" t="s">
        <v>23491</v>
      </c>
      <c r="C1346" s="47" t="s">
        <v>517</v>
      </c>
      <c r="D1346" s="47" t="s">
        <v>24508</v>
      </c>
      <c r="E1346" s="47">
        <v>32504</v>
      </c>
      <c r="F1346" s="150">
        <v>21.548124633414801</v>
      </c>
    </row>
    <row r="1347" spans="1:6" x14ac:dyDescent="0.3">
      <c r="A1347" s="47" t="s">
        <v>1201</v>
      </c>
      <c r="B1347" s="47" t="s">
        <v>23491</v>
      </c>
      <c r="C1347" s="47" t="s">
        <v>24509</v>
      </c>
      <c r="D1347" s="47" t="s">
        <v>24510</v>
      </c>
      <c r="E1347" s="47">
        <v>44442</v>
      </c>
      <c r="F1347" s="150">
        <v>22.946833003148999</v>
      </c>
    </row>
    <row r="1348" spans="1:6" x14ac:dyDescent="0.3">
      <c r="A1348" s="47" t="s">
        <v>1201</v>
      </c>
      <c r="B1348" s="47" t="s">
        <v>23491</v>
      </c>
      <c r="C1348" s="47" t="s">
        <v>22797</v>
      </c>
      <c r="D1348" s="47" t="s">
        <v>24511</v>
      </c>
      <c r="E1348" s="47">
        <v>38451</v>
      </c>
      <c r="F1348" s="150">
        <v>31.509200935608298</v>
      </c>
    </row>
    <row r="1349" spans="1:6" x14ac:dyDescent="0.3">
      <c r="A1349" s="47" t="s">
        <v>1201</v>
      </c>
      <c r="B1349" s="47" t="s">
        <v>23491</v>
      </c>
      <c r="C1349" s="47" t="s">
        <v>24512</v>
      </c>
      <c r="D1349" s="47" t="s">
        <v>24513</v>
      </c>
      <c r="E1349" s="47">
        <v>5269</v>
      </c>
      <c r="F1349" s="150">
        <v>18.241864409456301</v>
      </c>
    </row>
    <row r="1350" spans="1:6" x14ac:dyDescent="0.3">
      <c r="A1350" s="47" t="s">
        <v>1201</v>
      </c>
      <c r="B1350" s="47" t="s">
        <v>23491</v>
      </c>
      <c r="C1350" s="47" t="s">
        <v>24514</v>
      </c>
      <c r="D1350" s="47" t="s">
        <v>24515</v>
      </c>
      <c r="E1350" s="47">
        <v>64013</v>
      </c>
      <c r="F1350" s="150">
        <v>32.778982908836802</v>
      </c>
    </row>
    <row r="1351" spans="1:6" x14ac:dyDescent="0.3">
      <c r="A1351" s="47" t="s">
        <v>1201</v>
      </c>
      <c r="B1351" s="47" t="s">
        <v>23491</v>
      </c>
      <c r="C1351" s="47" t="s">
        <v>970</v>
      </c>
      <c r="D1351" s="47" t="s">
        <v>24516</v>
      </c>
      <c r="E1351" s="47">
        <v>25893</v>
      </c>
      <c r="F1351" s="150">
        <v>27.960416767131701</v>
      </c>
    </row>
    <row r="1352" spans="1:6" x14ac:dyDescent="0.3">
      <c r="A1352" s="47" t="s">
        <v>1201</v>
      </c>
      <c r="B1352" s="47" t="s">
        <v>23491</v>
      </c>
      <c r="C1352" s="47" t="s">
        <v>518</v>
      </c>
      <c r="D1352" s="47" t="s">
        <v>24517</v>
      </c>
      <c r="E1352" s="47">
        <v>35386</v>
      </c>
      <c r="F1352" s="150">
        <v>31.2452915564158</v>
      </c>
    </row>
    <row r="1353" spans="1:6" x14ac:dyDescent="0.3">
      <c r="A1353" s="47" t="s">
        <v>1201</v>
      </c>
      <c r="B1353" s="47" t="s">
        <v>23491</v>
      </c>
      <c r="C1353" s="47" t="s">
        <v>24518</v>
      </c>
      <c r="D1353" s="47" t="s">
        <v>24519</v>
      </c>
      <c r="E1353" s="47">
        <v>91042</v>
      </c>
      <c r="F1353" s="150">
        <v>29.9163183468821</v>
      </c>
    </row>
    <row r="1354" spans="1:6" x14ac:dyDescent="0.3">
      <c r="A1354" s="47" t="s">
        <v>1201</v>
      </c>
      <c r="B1354" s="47" t="s">
        <v>23491</v>
      </c>
      <c r="C1354" s="47" t="s">
        <v>483</v>
      </c>
      <c r="D1354" s="47" t="s">
        <v>24520</v>
      </c>
      <c r="E1354" s="47">
        <v>28567</v>
      </c>
      <c r="F1354" s="150">
        <v>19.129500076837999</v>
      </c>
    </row>
    <row r="1355" spans="1:6" x14ac:dyDescent="0.3">
      <c r="A1355" s="47" t="s">
        <v>1201</v>
      </c>
      <c r="B1355" s="47" t="s">
        <v>23491</v>
      </c>
      <c r="C1355" s="47" t="s">
        <v>484</v>
      </c>
      <c r="D1355" s="47" t="s">
        <v>24521</v>
      </c>
      <c r="E1355" s="47">
        <v>12439</v>
      </c>
      <c r="F1355" s="150">
        <v>19.939053343876999</v>
      </c>
    </row>
    <row r="1356" spans="1:6" x14ac:dyDescent="0.3">
      <c r="A1356" s="47" t="s">
        <v>1201</v>
      </c>
      <c r="B1356" s="47" t="s">
        <v>23491</v>
      </c>
      <c r="C1356" s="47" t="s">
        <v>24522</v>
      </c>
      <c r="D1356" s="47" t="s">
        <v>24523</v>
      </c>
      <c r="E1356" s="47">
        <v>53887</v>
      </c>
      <c r="F1356" s="150">
        <v>28.443588376617701</v>
      </c>
    </row>
    <row r="1357" spans="1:6" x14ac:dyDescent="0.3">
      <c r="A1357" s="47" t="s">
        <v>1201</v>
      </c>
      <c r="B1357" s="47" t="s">
        <v>23491</v>
      </c>
      <c r="C1357" s="47" t="s">
        <v>552</v>
      </c>
      <c r="D1357" s="47" t="s">
        <v>24524</v>
      </c>
      <c r="E1357" s="47">
        <v>58999</v>
      </c>
      <c r="F1357" s="150">
        <v>26.619491399679799</v>
      </c>
    </row>
    <row r="1358" spans="1:6" x14ac:dyDescent="0.3">
      <c r="A1358" s="47" t="s">
        <v>1201</v>
      </c>
      <c r="B1358" s="47" t="s">
        <v>23491</v>
      </c>
      <c r="C1358" s="47" t="s">
        <v>23449</v>
      </c>
      <c r="D1358" s="47" t="s">
        <v>24525</v>
      </c>
      <c r="E1358" s="47">
        <v>8695</v>
      </c>
      <c r="F1358" s="150">
        <v>17.004858489838199</v>
      </c>
    </row>
    <row r="1359" spans="1:6" x14ac:dyDescent="0.3">
      <c r="A1359" s="47" t="s">
        <v>1201</v>
      </c>
      <c r="B1359" s="47" t="s">
        <v>23491</v>
      </c>
      <c r="C1359" s="47" t="s">
        <v>286</v>
      </c>
      <c r="D1359" s="47" t="s">
        <v>24526</v>
      </c>
      <c r="E1359" s="47">
        <v>5176</v>
      </c>
      <c r="F1359" s="150">
        <v>16.848968647182399</v>
      </c>
    </row>
    <row r="1360" spans="1:6" x14ac:dyDescent="0.3">
      <c r="A1360" s="47" t="s">
        <v>1201</v>
      </c>
      <c r="B1360" s="47" t="s">
        <v>23491</v>
      </c>
      <c r="C1360" s="47" t="s">
        <v>24527</v>
      </c>
      <c r="D1360" s="47" t="s">
        <v>24528</v>
      </c>
      <c r="E1360" s="47">
        <v>11687</v>
      </c>
      <c r="F1360" s="150">
        <v>18.1532603749597</v>
      </c>
    </row>
    <row r="1361" spans="1:6" x14ac:dyDescent="0.3">
      <c r="A1361" s="47" t="s">
        <v>1201</v>
      </c>
      <c r="B1361" s="47" t="s">
        <v>23491</v>
      </c>
      <c r="C1361" s="47" t="s">
        <v>520</v>
      </c>
      <c r="D1361" s="47" t="s">
        <v>24529</v>
      </c>
      <c r="E1361" s="47">
        <v>62500</v>
      </c>
      <c r="F1361" s="150">
        <v>26.701035091734301</v>
      </c>
    </row>
    <row r="1362" spans="1:6" x14ac:dyDescent="0.3">
      <c r="A1362" s="47" t="s">
        <v>1201</v>
      </c>
      <c r="B1362" s="47" t="s">
        <v>23491</v>
      </c>
      <c r="C1362" s="47" t="s">
        <v>1202</v>
      </c>
      <c r="D1362" s="47" t="s">
        <v>24530</v>
      </c>
      <c r="E1362" s="47">
        <v>398552</v>
      </c>
      <c r="F1362" s="150">
        <v>38.534869623114901</v>
      </c>
    </row>
    <row r="1363" spans="1:6" x14ac:dyDescent="0.3">
      <c r="A1363" s="47" t="s">
        <v>1201</v>
      </c>
      <c r="B1363" s="47" t="s">
        <v>23491</v>
      </c>
      <c r="C1363" s="47" t="s">
        <v>974</v>
      </c>
      <c r="D1363" s="47" t="s">
        <v>24531</v>
      </c>
      <c r="E1363" s="47">
        <v>20087</v>
      </c>
      <c r="F1363" s="150">
        <v>23.509504131273498</v>
      </c>
    </row>
    <row r="1364" spans="1:6" x14ac:dyDescent="0.3">
      <c r="A1364" s="47" t="s">
        <v>1201</v>
      </c>
      <c r="B1364" s="47" t="s">
        <v>23491</v>
      </c>
      <c r="C1364" s="47" t="s">
        <v>159</v>
      </c>
      <c r="D1364" s="47" t="s">
        <v>24532</v>
      </c>
      <c r="E1364" s="47">
        <v>36009</v>
      </c>
      <c r="F1364" s="150">
        <v>20.393412627412999</v>
      </c>
    </row>
    <row r="1365" spans="1:6" x14ac:dyDescent="0.3">
      <c r="A1365" s="47" t="s">
        <v>1201</v>
      </c>
      <c r="B1365" s="47" t="s">
        <v>23491</v>
      </c>
      <c r="C1365" s="47" t="s">
        <v>24533</v>
      </c>
      <c r="D1365" s="47" t="s">
        <v>24534</v>
      </c>
      <c r="E1365" s="47">
        <v>14553</v>
      </c>
      <c r="F1365" s="150">
        <v>21.313629894252699</v>
      </c>
    </row>
    <row r="1366" spans="1:6" x14ac:dyDescent="0.3">
      <c r="A1366" s="47" t="s">
        <v>1201</v>
      </c>
      <c r="B1366" s="47" t="s">
        <v>23491</v>
      </c>
      <c r="C1366" s="47" t="s">
        <v>24535</v>
      </c>
      <c r="D1366" s="47" t="s">
        <v>24536</v>
      </c>
      <c r="E1366" s="47">
        <v>20866</v>
      </c>
      <c r="F1366" s="150">
        <v>21.840326148735102</v>
      </c>
    </row>
    <row r="1367" spans="1:6" x14ac:dyDescent="0.3">
      <c r="A1367" s="47" t="s">
        <v>1201</v>
      </c>
      <c r="B1367" s="47" t="s">
        <v>23491</v>
      </c>
      <c r="C1367" s="47" t="s">
        <v>24537</v>
      </c>
      <c r="D1367" s="47" t="s">
        <v>24538</v>
      </c>
      <c r="E1367" s="47">
        <v>31255</v>
      </c>
      <c r="F1367" s="150">
        <v>26.7403822146049</v>
      </c>
    </row>
    <row r="1368" spans="1:6" x14ac:dyDescent="0.3">
      <c r="A1368" s="47" t="s">
        <v>1201</v>
      </c>
      <c r="B1368" s="47" t="s">
        <v>23491</v>
      </c>
      <c r="C1368" s="47" t="s">
        <v>522</v>
      </c>
      <c r="D1368" s="47" t="s">
        <v>24539</v>
      </c>
      <c r="E1368" s="47">
        <v>46183</v>
      </c>
      <c r="F1368" s="150">
        <v>27.3046990846466</v>
      </c>
    </row>
    <row r="1369" spans="1:6" x14ac:dyDescent="0.3">
      <c r="A1369" s="47" t="s">
        <v>1201</v>
      </c>
      <c r="B1369" s="47" t="s">
        <v>23491</v>
      </c>
      <c r="C1369" s="47" t="s">
        <v>614</v>
      </c>
      <c r="D1369" s="47" t="s">
        <v>24540</v>
      </c>
      <c r="E1369" s="47">
        <v>6018</v>
      </c>
      <c r="F1369" s="150">
        <v>17.258541220378699</v>
      </c>
    </row>
    <row r="1370" spans="1:6" x14ac:dyDescent="0.3">
      <c r="A1370" s="47" t="s">
        <v>1201</v>
      </c>
      <c r="B1370" s="47" t="s">
        <v>23491</v>
      </c>
      <c r="C1370" s="47" t="s">
        <v>1203</v>
      </c>
      <c r="D1370" s="47" t="s">
        <v>24541</v>
      </c>
      <c r="E1370" s="47">
        <v>1152425</v>
      </c>
      <c r="F1370" s="150">
        <v>48.239324951383601</v>
      </c>
    </row>
    <row r="1371" spans="1:6" x14ac:dyDescent="0.3">
      <c r="A1371" s="47" t="s">
        <v>1201</v>
      </c>
      <c r="B1371" s="47" t="s">
        <v>23491</v>
      </c>
      <c r="C1371" s="47" t="s">
        <v>21</v>
      </c>
      <c r="D1371" s="47" t="s">
        <v>24542</v>
      </c>
      <c r="E1371" s="47">
        <v>19027</v>
      </c>
      <c r="F1371" s="150">
        <v>25.357882941292001</v>
      </c>
    </row>
    <row r="1372" spans="1:6" x14ac:dyDescent="0.3">
      <c r="A1372" s="47" t="s">
        <v>1201</v>
      </c>
      <c r="B1372" s="47" t="s">
        <v>23491</v>
      </c>
      <c r="C1372" s="47" t="s">
        <v>24543</v>
      </c>
      <c r="D1372" s="47" t="s">
        <v>24544</v>
      </c>
      <c r="E1372" s="47">
        <v>20428</v>
      </c>
      <c r="F1372" s="150">
        <v>22.672009339892899</v>
      </c>
    </row>
    <row r="1373" spans="1:6" x14ac:dyDescent="0.3">
      <c r="A1373" s="47" t="s">
        <v>1201</v>
      </c>
      <c r="B1373" s="47" t="s">
        <v>23491</v>
      </c>
      <c r="C1373" s="47" t="s">
        <v>24545</v>
      </c>
      <c r="D1373" s="47" t="s">
        <v>24546</v>
      </c>
      <c r="E1373" s="47">
        <v>37816</v>
      </c>
      <c r="F1373" s="150">
        <v>27.661037888764099</v>
      </c>
    </row>
    <row r="1374" spans="1:6" x14ac:dyDescent="0.3">
      <c r="A1374" s="47" t="s">
        <v>1201</v>
      </c>
      <c r="B1374" s="47" t="s">
        <v>23491</v>
      </c>
      <c r="C1374" s="47" t="s">
        <v>24547</v>
      </c>
      <c r="D1374" s="47" t="s">
        <v>24548</v>
      </c>
      <c r="E1374" s="47">
        <v>45058</v>
      </c>
      <c r="F1374" s="150">
        <v>21.570718523770601</v>
      </c>
    </row>
    <row r="1375" spans="1:6" x14ac:dyDescent="0.3">
      <c r="A1375" s="47" t="s">
        <v>1201</v>
      </c>
      <c r="B1375" s="47" t="s">
        <v>23491</v>
      </c>
      <c r="C1375" s="47" t="s">
        <v>163</v>
      </c>
      <c r="D1375" s="47" t="s">
        <v>24549</v>
      </c>
      <c r="E1375" s="47">
        <v>10266</v>
      </c>
      <c r="F1375" s="150">
        <v>19.491187617757099</v>
      </c>
    </row>
    <row r="1376" spans="1:6" x14ac:dyDescent="0.3">
      <c r="A1376" s="47" t="s">
        <v>1201</v>
      </c>
      <c r="B1376" s="47" t="s">
        <v>23491</v>
      </c>
      <c r="C1376" s="47" t="s">
        <v>24550</v>
      </c>
      <c r="D1376" s="47" t="s">
        <v>24551</v>
      </c>
      <c r="E1376" s="47">
        <v>16239</v>
      </c>
      <c r="F1376" s="150">
        <v>24.434410328535499</v>
      </c>
    </row>
    <row r="1377" spans="1:6" x14ac:dyDescent="0.3">
      <c r="A1377" s="47" t="s">
        <v>1201</v>
      </c>
      <c r="B1377" s="47" t="s">
        <v>23491</v>
      </c>
      <c r="C1377" s="47" t="s">
        <v>24552</v>
      </c>
      <c r="D1377" s="47" t="s">
        <v>24553</v>
      </c>
      <c r="E1377" s="47">
        <v>42239</v>
      </c>
      <c r="F1377" s="150">
        <v>24.0167589625506</v>
      </c>
    </row>
    <row r="1378" spans="1:6" x14ac:dyDescent="0.3">
      <c r="A1378" s="47" t="s">
        <v>1201</v>
      </c>
      <c r="B1378" s="47" t="s">
        <v>23491</v>
      </c>
      <c r="C1378" s="47" t="s">
        <v>24554</v>
      </c>
      <c r="D1378" s="47" t="s">
        <v>24555</v>
      </c>
      <c r="E1378" s="47">
        <v>4552</v>
      </c>
      <c r="F1378" s="150">
        <v>15.8753398934868</v>
      </c>
    </row>
    <row r="1379" spans="1:6" x14ac:dyDescent="0.3">
      <c r="A1379" s="47" t="s">
        <v>1201</v>
      </c>
      <c r="B1379" s="47" t="s">
        <v>23491</v>
      </c>
      <c r="C1379" s="47" t="s">
        <v>24556</v>
      </c>
      <c r="D1379" s="47" t="s">
        <v>24557</v>
      </c>
      <c r="E1379" s="47">
        <v>13306</v>
      </c>
      <c r="F1379" s="150">
        <v>25.696149189217302</v>
      </c>
    </row>
    <row r="1380" spans="1:6" x14ac:dyDescent="0.3">
      <c r="A1380" s="47" t="s">
        <v>1201</v>
      </c>
      <c r="B1380" s="47" t="s">
        <v>23491</v>
      </c>
      <c r="C1380" s="47" t="s">
        <v>24558</v>
      </c>
      <c r="D1380" s="47" t="s">
        <v>24559</v>
      </c>
      <c r="E1380" s="47">
        <v>7259</v>
      </c>
      <c r="F1380" s="150">
        <v>17.069163844877998</v>
      </c>
    </row>
    <row r="1381" spans="1:6" x14ac:dyDescent="0.3">
      <c r="A1381" s="47" t="s">
        <v>1201</v>
      </c>
      <c r="B1381" s="47" t="s">
        <v>23491</v>
      </c>
      <c r="C1381" s="47" t="s">
        <v>95</v>
      </c>
      <c r="D1381" s="47" t="s">
        <v>24560</v>
      </c>
      <c r="E1381" s="47">
        <v>10866</v>
      </c>
      <c r="F1381" s="150">
        <v>25.950384982846501</v>
      </c>
    </row>
    <row r="1382" spans="1:6" x14ac:dyDescent="0.3">
      <c r="A1382" s="47" t="s">
        <v>1201</v>
      </c>
      <c r="B1382" s="47" t="s">
        <v>23491</v>
      </c>
      <c r="C1382" s="47" t="s">
        <v>24561</v>
      </c>
      <c r="D1382" s="47" t="s">
        <v>24562</v>
      </c>
      <c r="E1382" s="47">
        <v>4045</v>
      </c>
      <c r="F1382" s="150">
        <v>16.3740397726799</v>
      </c>
    </row>
    <row r="1383" spans="1:6" x14ac:dyDescent="0.3">
      <c r="A1383" s="47" t="s">
        <v>1201</v>
      </c>
      <c r="B1383" s="47" t="s">
        <v>23491</v>
      </c>
      <c r="C1383" s="47" t="s">
        <v>24563</v>
      </c>
      <c r="D1383" s="47" t="s">
        <v>24564</v>
      </c>
      <c r="E1383" s="47">
        <v>27703</v>
      </c>
      <c r="F1383" s="150">
        <v>23.1818724213853</v>
      </c>
    </row>
    <row r="1384" spans="1:6" x14ac:dyDescent="0.3">
      <c r="A1384" s="47" t="s">
        <v>1201</v>
      </c>
      <c r="B1384" s="47" t="s">
        <v>23491</v>
      </c>
      <c r="C1384" s="47" t="s">
        <v>556</v>
      </c>
      <c r="D1384" s="47" t="s">
        <v>24565</v>
      </c>
      <c r="E1384" s="47">
        <v>5896</v>
      </c>
      <c r="F1384" s="150">
        <v>16.8104358815574</v>
      </c>
    </row>
    <row r="1385" spans="1:6" x14ac:dyDescent="0.3">
      <c r="A1385" s="47" t="s">
        <v>1201</v>
      </c>
      <c r="B1385" s="47" t="s">
        <v>23491</v>
      </c>
      <c r="C1385" s="47" t="s">
        <v>524</v>
      </c>
      <c r="D1385" s="47" t="s">
        <v>24566</v>
      </c>
      <c r="E1385" s="47">
        <v>25857</v>
      </c>
      <c r="F1385" s="150">
        <v>23.9638770956728</v>
      </c>
    </row>
    <row r="1386" spans="1:6" x14ac:dyDescent="0.3">
      <c r="A1386" s="47" t="s">
        <v>1201</v>
      </c>
      <c r="B1386" s="47" t="s">
        <v>23491</v>
      </c>
      <c r="C1386" s="47" t="s">
        <v>24567</v>
      </c>
      <c r="D1386" s="47" t="s">
        <v>24568</v>
      </c>
      <c r="E1386" s="47">
        <v>36648</v>
      </c>
      <c r="F1386" s="150">
        <v>24.599988794752001</v>
      </c>
    </row>
    <row r="1387" spans="1:6" x14ac:dyDescent="0.3">
      <c r="A1387" s="47" t="s">
        <v>1201</v>
      </c>
      <c r="B1387" s="47" t="s">
        <v>23491</v>
      </c>
      <c r="C1387" s="47" t="s">
        <v>24569</v>
      </c>
      <c r="D1387" s="47" t="s">
        <v>24570</v>
      </c>
      <c r="E1387" s="47">
        <v>5413</v>
      </c>
      <c r="F1387" s="150">
        <v>16.5483479136849</v>
      </c>
    </row>
    <row r="1388" spans="1:6" x14ac:dyDescent="0.3">
      <c r="A1388" s="47" t="s">
        <v>1201</v>
      </c>
      <c r="B1388" s="47" t="s">
        <v>23491</v>
      </c>
      <c r="C1388" s="47" t="s">
        <v>1313</v>
      </c>
      <c r="D1388" s="47" t="s">
        <v>24571</v>
      </c>
      <c r="E1388" s="47">
        <v>9439</v>
      </c>
      <c r="F1388" s="150">
        <v>16.123051073864598</v>
      </c>
    </row>
    <row r="1389" spans="1:6" x14ac:dyDescent="0.3">
      <c r="A1389" s="47" t="s">
        <v>1201</v>
      </c>
      <c r="B1389" s="47" t="s">
        <v>23491</v>
      </c>
      <c r="C1389" s="47" t="s">
        <v>677</v>
      </c>
      <c r="D1389" s="47" t="s">
        <v>24572</v>
      </c>
      <c r="E1389" s="47">
        <v>20840</v>
      </c>
      <c r="F1389" s="150">
        <v>22.161775997998301</v>
      </c>
    </row>
    <row r="1390" spans="1:6" x14ac:dyDescent="0.3">
      <c r="A1390" s="47" t="s">
        <v>1201</v>
      </c>
      <c r="B1390" s="47" t="s">
        <v>23491</v>
      </c>
      <c r="C1390" s="47" t="s">
        <v>24573</v>
      </c>
      <c r="D1390" s="47" t="s">
        <v>24574</v>
      </c>
      <c r="E1390" s="47">
        <v>23300</v>
      </c>
      <c r="F1390" s="150">
        <v>22.186071558828601</v>
      </c>
    </row>
    <row r="1391" spans="1:6" x14ac:dyDescent="0.3">
      <c r="A1391" s="47" t="s">
        <v>1201</v>
      </c>
      <c r="B1391" s="47" t="s">
        <v>23491</v>
      </c>
      <c r="C1391" s="47" t="s">
        <v>526</v>
      </c>
      <c r="D1391" s="47" t="s">
        <v>24575</v>
      </c>
      <c r="E1391" s="47">
        <v>26097</v>
      </c>
      <c r="F1391" s="150">
        <v>24.1029946165905</v>
      </c>
    </row>
    <row r="1392" spans="1:6" x14ac:dyDescent="0.3">
      <c r="A1392" s="47" t="s">
        <v>1201</v>
      </c>
      <c r="B1392" s="47" t="s">
        <v>23491</v>
      </c>
      <c r="C1392" s="47" t="s">
        <v>24576</v>
      </c>
      <c r="D1392" s="47" t="s">
        <v>24577</v>
      </c>
      <c r="E1392" s="47">
        <v>33198</v>
      </c>
      <c r="F1392" s="150">
        <v>23.254282743621001</v>
      </c>
    </row>
    <row r="1393" spans="1:6" x14ac:dyDescent="0.3">
      <c r="A1393" s="47" t="s">
        <v>1201</v>
      </c>
      <c r="B1393" s="47" t="s">
        <v>23491</v>
      </c>
      <c r="C1393" s="47" t="s">
        <v>24578</v>
      </c>
      <c r="D1393" s="47" t="s">
        <v>24579</v>
      </c>
      <c r="E1393" s="47">
        <v>39163</v>
      </c>
      <c r="F1393" s="150">
        <v>30.396240501867599</v>
      </c>
    </row>
    <row r="1394" spans="1:6" x14ac:dyDescent="0.3">
      <c r="A1394" s="47" t="s">
        <v>1201</v>
      </c>
      <c r="B1394" s="47" t="s">
        <v>23491</v>
      </c>
      <c r="C1394" s="47" t="s">
        <v>267</v>
      </c>
      <c r="D1394" s="47" t="s">
        <v>24580</v>
      </c>
      <c r="E1394" s="47">
        <v>8725</v>
      </c>
      <c r="F1394" s="150">
        <v>17.4942893262943</v>
      </c>
    </row>
    <row r="1395" spans="1:6" x14ac:dyDescent="0.3">
      <c r="A1395" s="47" t="s">
        <v>1201</v>
      </c>
      <c r="B1395" s="47" t="s">
        <v>23491</v>
      </c>
      <c r="C1395" s="47" t="s">
        <v>24581</v>
      </c>
      <c r="D1395" s="47" t="s">
        <v>24582</v>
      </c>
      <c r="E1395" s="47">
        <v>32727</v>
      </c>
      <c r="F1395" s="150">
        <v>30.564858754281101</v>
      </c>
    </row>
    <row r="1396" spans="1:6" x14ac:dyDescent="0.3">
      <c r="A1396" s="47" t="s">
        <v>1201</v>
      </c>
      <c r="B1396" s="47" t="s">
        <v>23491</v>
      </c>
      <c r="C1396" s="47" t="s">
        <v>24583</v>
      </c>
      <c r="D1396" s="47" t="s">
        <v>24584</v>
      </c>
      <c r="E1396" s="47">
        <v>21378</v>
      </c>
      <c r="F1396" s="150">
        <v>20.516226466497798</v>
      </c>
    </row>
    <row r="1397" spans="1:6" x14ac:dyDescent="0.3">
      <c r="A1397" s="47" t="s">
        <v>1201</v>
      </c>
      <c r="B1397" s="47" t="s">
        <v>23491</v>
      </c>
      <c r="C1397" s="47" t="s">
        <v>24585</v>
      </c>
      <c r="D1397" s="47" t="s">
        <v>24586</v>
      </c>
      <c r="E1397" s="47">
        <v>6852</v>
      </c>
      <c r="F1397" s="150">
        <v>16.928945225561598</v>
      </c>
    </row>
    <row r="1398" spans="1:6" x14ac:dyDescent="0.3">
      <c r="A1398" s="47" t="s">
        <v>1201</v>
      </c>
      <c r="B1398" s="47" t="s">
        <v>23491</v>
      </c>
      <c r="C1398" s="47" t="s">
        <v>527</v>
      </c>
      <c r="D1398" s="47" t="s">
        <v>24587</v>
      </c>
      <c r="E1398" s="47">
        <v>144243</v>
      </c>
      <c r="F1398" s="150">
        <v>37.764239164038997</v>
      </c>
    </row>
    <row r="1399" spans="1:6" x14ac:dyDescent="0.3">
      <c r="A1399" s="47" t="s">
        <v>1201</v>
      </c>
      <c r="B1399" s="47" t="s">
        <v>23491</v>
      </c>
      <c r="C1399" s="47" t="s">
        <v>24588</v>
      </c>
      <c r="D1399" s="47" t="s">
        <v>24589</v>
      </c>
      <c r="E1399" s="47">
        <v>57303</v>
      </c>
      <c r="F1399" s="150">
        <v>18.761194740632899</v>
      </c>
    </row>
    <row r="1400" spans="1:6" x14ac:dyDescent="0.3">
      <c r="A1400" s="47" t="s">
        <v>1201</v>
      </c>
      <c r="B1400" s="47" t="s">
        <v>23491</v>
      </c>
      <c r="C1400" s="47" t="s">
        <v>1273</v>
      </c>
      <c r="D1400" s="47" t="s">
        <v>24590</v>
      </c>
      <c r="E1400" s="47">
        <v>13928</v>
      </c>
      <c r="F1400" s="150">
        <v>22.105485330367699</v>
      </c>
    </row>
    <row r="1401" spans="1:6" x14ac:dyDescent="0.3">
      <c r="A1401" s="47" t="s">
        <v>1201</v>
      </c>
      <c r="B1401" s="47" t="s">
        <v>23491</v>
      </c>
      <c r="C1401" s="47" t="s">
        <v>24591</v>
      </c>
      <c r="D1401" s="47" t="s">
        <v>24592</v>
      </c>
      <c r="E1401" s="47">
        <v>29750</v>
      </c>
      <c r="F1401" s="150">
        <v>22.215919810898601</v>
      </c>
    </row>
    <row r="1402" spans="1:6" x14ac:dyDescent="0.3">
      <c r="A1402" s="47" t="s">
        <v>1201</v>
      </c>
      <c r="B1402" s="47" t="s">
        <v>23491</v>
      </c>
      <c r="C1402" s="47" t="s">
        <v>24593</v>
      </c>
      <c r="D1402" s="47" t="s">
        <v>24594</v>
      </c>
      <c r="E1402" s="47">
        <v>9596</v>
      </c>
      <c r="F1402" s="150">
        <v>20.270361699298601</v>
      </c>
    </row>
    <row r="1403" spans="1:6" x14ac:dyDescent="0.3">
      <c r="A1403" s="47" t="s">
        <v>1201</v>
      </c>
      <c r="B1403" s="47" t="s">
        <v>23491</v>
      </c>
      <c r="C1403" s="47" t="s">
        <v>66</v>
      </c>
      <c r="D1403" s="47" t="s">
        <v>24595</v>
      </c>
      <c r="E1403" s="47">
        <v>31600</v>
      </c>
      <c r="F1403" s="150">
        <v>19.839852051472299</v>
      </c>
    </row>
    <row r="1404" spans="1:6" x14ac:dyDescent="0.3">
      <c r="A1404" s="47" t="s">
        <v>1201</v>
      </c>
      <c r="B1404" s="47" t="s">
        <v>23491</v>
      </c>
      <c r="C1404" s="47" t="s">
        <v>22872</v>
      </c>
      <c r="D1404" s="47" t="s">
        <v>24596</v>
      </c>
      <c r="E1404" s="47">
        <v>10995</v>
      </c>
      <c r="F1404" s="150">
        <v>18.2918399325971</v>
      </c>
    </row>
    <row r="1405" spans="1:6" x14ac:dyDescent="0.3">
      <c r="A1405" s="47" t="s">
        <v>1201</v>
      </c>
      <c r="B1405" s="47" t="s">
        <v>23491</v>
      </c>
      <c r="C1405" s="47" t="s">
        <v>1205</v>
      </c>
      <c r="D1405" s="47" t="s">
        <v>24597</v>
      </c>
      <c r="E1405" s="47">
        <v>508639</v>
      </c>
      <c r="F1405" s="150">
        <v>47.27041856476</v>
      </c>
    </row>
    <row r="1406" spans="1:6" x14ac:dyDescent="0.3">
      <c r="A1406" s="47" t="s">
        <v>1201</v>
      </c>
      <c r="B1406" s="47" t="s">
        <v>23491</v>
      </c>
      <c r="C1406" s="47" t="s">
        <v>24598</v>
      </c>
      <c r="D1406" s="47" t="s">
        <v>24599</v>
      </c>
      <c r="E1406" s="47">
        <v>4089</v>
      </c>
      <c r="F1406" s="150">
        <v>16.2173651548637</v>
      </c>
    </row>
    <row r="1407" spans="1:6" x14ac:dyDescent="0.3">
      <c r="A1407" s="47" t="s">
        <v>1201</v>
      </c>
      <c r="B1407" s="47" t="s">
        <v>23491</v>
      </c>
      <c r="C1407" s="47" t="s">
        <v>24600</v>
      </c>
      <c r="D1407" s="47" t="s">
        <v>24601</v>
      </c>
      <c r="E1407" s="47">
        <v>16059</v>
      </c>
      <c r="F1407" s="150">
        <v>20.3643600851195</v>
      </c>
    </row>
    <row r="1408" spans="1:6" x14ac:dyDescent="0.3">
      <c r="A1408" s="47" t="s">
        <v>1201</v>
      </c>
      <c r="B1408" s="47" t="s">
        <v>23491</v>
      </c>
      <c r="C1408" s="47" t="s">
        <v>24602</v>
      </c>
      <c r="D1408" s="47" t="s">
        <v>24603</v>
      </c>
      <c r="E1408" s="47">
        <v>15730</v>
      </c>
      <c r="F1408" s="150">
        <v>19.462798593299901</v>
      </c>
    </row>
    <row r="1409" spans="1:6" x14ac:dyDescent="0.3">
      <c r="A1409" s="47" t="s">
        <v>1201</v>
      </c>
      <c r="B1409" s="47" t="s">
        <v>23491</v>
      </c>
      <c r="C1409" s="47" t="s">
        <v>23981</v>
      </c>
      <c r="D1409" s="47" t="s">
        <v>24604</v>
      </c>
      <c r="E1409" s="47">
        <v>64142</v>
      </c>
      <c r="F1409" s="150">
        <v>30.753242622701102</v>
      </c>
    </row>
    <row r="1410" spans="1:6" x14ac:dyDescent="0.3">
      <c r="A1410" s="47" t="s">
        <v>1201</v>
      </c>
      <c r="B1410" s="47" t="s">
        <v>23491</v>
      </c>
      <c r="C1410" s="47" t="s">
        <v>24605</v>
      </c>
      <c r="D1410" s="47" t="s">
        <v>24606</v>
      </c>
      <c r="E1410" s="47">
        <v>9687</v>
      </c>
      <c r="F1410" s="150">
        <v>21.617090458325901</v>
      </c>
    </row>
    <row r="1411" spans="1:6" x14ac:dyDescent="0.3">
      <c r="A1411" s="47" t="s">
        <v>1201</v>
      </c>
      <c r="B1411" s="47" t="s">
        <v>23491</v>
      </c>
      <c r="C1411" s="47" t="s">
        <v>24607</v>
      </c>
      <c r="D1411" s="47" t="s">
        <v>24608</v>
      </c>
      <c r="E1411" s="47">
        <v>15629</v>
      </c>
      <c r="F1411" s="150">
        <v>16.970587104368999</v>
      </c>
    </row>
    <row r="1412" spans="1:6" x14ac:dyDescent="0.3">
      <c r="A1412" s="47" t="s">
        <v>1201</v>
      </c>
      <c r="B1412" s="47" t="s">
        <v>23491</v>
      </c>
      <c r="C1412" s="47" t="s">
        <v>24609</v>
      </c>
      <c r="D1412" s="47" t="s">
        <v>24610</v>
      </c>
      <c r="E1412" s="47">
        <v>200226</v>
      </c>
      <c r="F1412" s="150">
        <v>27.6394705924011</v>
      </c>
    </row>
    <row r="1413" spans="1:6" x14ac:dyDescent="0.3">
      <c r="A1413" s="47" t="s">
        <v>1201</v>
      </c>
      <c r="B1413" s="47" t="s">
        <v>23491</v>
      </c>
      <c r="C1413" s="47" t="s">
        <v>363</v>
      </c>
      <c r="D1413" s="47" t="s">
        <v>24611</v>
      </c>
      <c r="E1413" s="47">
        <v>129928</v>
      </c>
      <c r="F1413" s="150">
        <v>32.450425465822399</v>
      </c>
    </row>
    <row r="1414" spans="1:6" x14ac:dyDescent="0.3">
      <c r="A1414" s="47" t="s">
        <v>1201</v>
      </c>
      <c r="B1414" s="47" t="s">
        <v>23491</v>
      </c>
      <c r="C1414" s="47" t="s">
        <v>24612</v>
      </c>
      <c r="D1414" s="47" t="s">
        <v>24613</v>
      </c>
      <c r="E1414" s="47">
        <v>88499</v>
      </c>
      <c r="F1414" s="150">
        <v>30.064965448374899</v>
      </c>
    </row>
    <row r="1415" spans="1:6" x14ac:dyDescent="0.3">
      <c r="A1415" s="47" t="s">
        <v>1201</v>
      </c>
      <c r="B1415" s="47" t="s">
        <v>23491</v>
      </c>
      <c r="C1415" s="47" t="s">
        <v>24614</v>
      </c>
      <c r="D1415" s="47" t="s">
        <v>24615</v>
      </c>
      <c r="E1415" s="47">
        <v>15226</v>
      </c>
      <c r="F1415" s="150">
        <v>21.339780232898299</v>
      </c>
    </row>
    <row r="1416" spans="1:6" x14ac:dyDescent="0.3">
      <c r="A1416" s="47" t="s">
        <v>1201</v>
      </c>
      <c r="B1416" s="47" t="s">
        <v>23491</v>
      </c>
      <c r="C1416" s="47" t="s">
        <v>530</v>
      </c>
      <c r="D1416" s="47" t="s">
        <v>24616</v>
      </c>
      <c r="E1416" s="47">
        <v>150638</v>
      </c>
      <c r="F1416" s="150">
        <v>30.148096080384601</v>
      </c>
    </row>
    <row r="1417" spans="1:6" x14ac:dyDescent="0.3">
      <c r="A1417" s="47" t="s">
        <v>1201</v>
      </c>
      <c r="B1417" s="47" t="s">
        <v>23491</v>
      </c>
      <c r="C1417" s="47" t="s">
        <v>24617</v>
      </c>
      <c r="D1417" s="47" t="s">
        <v>24618</v>
      </c>
      <c r="E1417" s="47">
        <v>36576</v>
      </c>
      <c r="F1417" s="150">
        <v>29.2811088847651</v>
      </c>
    </row>
    <row r="1418" spans="1:6" x14ac:dyDescent="0.3">
      <c r="A1418" s="47" t="s">
        <v>1201</v>
      </c>
      <c r="B1418" s="47" t="s">
        <v>23491</v>
      </c>
      <c r="C1418" s="47" t="s">
        <v>24002</v>
      </c>
      <c r="D1418" s="47" t="s">
        <v>24619</v>
      </c>
      <c r="E1418" s="47">
        <v>9726</v>
      </c>
      <c r="F1418" s="150">
        <v>18.431337660305299</v>
      </c>
    </row>
    <row r="1419" spans="1:6" x14ac:dyDescent="0.3">
      <c r="A1419" s="47" t="s">
        <v>1201</v>
      </c>
      <c r="B1419" s="47" t="s">
        <v>23491</v>
      </c>
      <c r="C1419" s="47" t="s">
        <v>24620</v>
      </c>
      <c r="D1419" s="47" t="s">
        <v>24621</v>
      </c>
      <c r="E1419" s="47">
        <v>9783</v>
      </c>
      <c r="F1419" s="150">
        <v>20.613863326811</v>
      </c>
    </row>
    <row r="1420" spans="1:6" x14ac:dyDescent="0.3">
      <c r="A1420" s="47" t="s">
        <v>1201</v>
      </c>
      <c r="B1420" s="47" t="s">
        <v>23491</v>
      </c>
      <c r="C1420" s="47" t="s">
        <v>24166</v>
      </c>
      <c r="D1420" s="47" t="s">
        <v>24622</v>
      </c>
      <c r="E1420" s="47">
        <v>24895</v>
      </c>
      <c r="F1420" s="150">
        <v>18.726720563200999</v>
      </c>
    </row>
    <row r="1421" spans="1:6" x14ac:dyDescent="0.3">
      <c r="A1421" s="47" t="s">
        <v>1201</v>
      </c>
      <c r="B1421" s="47" t="s">
        <v>23491</v>
      </c>
      <c r="C1421" s="47" t="s">
        <v>24623</v>
      </c>
      <c r="D1421" s="47" t="s">
        <v>24624</v>
      </c>
      <c r="E1421" s="47">
        <v>3558</v>
      </c>
      <c r="F1421" s="150">
        <v>16.3683188745701</v>
      </c>
    </row>
    <row r="1422" spans="1:6" x14ac:dyDescent="0.3">
      <c r="A1422" s="47" t="s">
        <v>1201</v>
      </c>
      <c r="B1422" s="47" t="s">
        <v>23491</v>
      </c>
      <c r="C1422" s="47" t="s">
        <v>24625</v>
      </c>
      <c r="D1422" s="47" t="s">
        <v>24626</v>
      </c>
      <c r="E1422" s="47">
        <v>21676</v>
      </c>
      <c r="F1422" s="150">
        <v>25.492457135096501</v>
      </c>
    </row>
    <row r="1423" spans="1:6" x14ac:dyDescent="0.3">
      <c r="A1423" s="47" t="s">
        <v>1201</v>
      </c>
      <c r="B1423" s="47" t="s">
        <v>23491</v>
      </c>
      <c r="C1423" s="47" t="s">
        <v>24627</v>
      </c>
      <c r="D1423" s="47" t="s">
        <v>24628</v>
      </c>
      <c r="E1423" s="47">
        <v>13843</v>
      </c>
      <c r="F1423" s="150">
        <v>20.0457715520227</v>
      </c>
    </row>
    <row r="1424" spans="1:6" x14ac:dyDescent="0.3">
      <c r="A1424" s="47" t="s">
        <v>1201</v>
      </c>
      <c r="B1424" s="47" t="s">
        <v>23491</v>
      </c>
      <c r="C1424" s="47" t="s">
        <v>24629</v>
      </c>
      <c r="D1424" s="47" t="s">
        <v>24630</v>
      </c>
      <c r="E1424" s="47">
        <v>19136</v>
      </c>
      <c r="F1424" s="150">
        <v>25.423939943362399</v>
      </c>
    </row>
    <row r="1425" spans="1:6" x14ac:dyDescent="0.3">
      <c r="A1425" s="47" t="s">
        <v>1201</v>
      </c>
      <c r="B1425" s="47" t="s">
        <v>23491</v>
      </c>
      <c r="C1425" s="47" t="s">
        <v>69</v>
      </c>
      <c r="D1425" s="47" t="s">
        <v>24631</v>
      </c>
      <c r="E1425" s="47">
        <v>238136</v>
      </c>
      <c r="F1425" s="150">
        <v>36.378204722378698</v>
      </c>
    </row>
    <row r="1426" spans="1:6" x14ac:dyDescent="0.3">
      <c r="A1426" s="47" t="s">
        <v>1201</v>
      </c>
      <c r="B1426" s="47" t="s">
        <v>23491</v>
      </c>
      <c r="C1426" s="47" t="s">
        <v>24632</v>
      </c>
      <c r="D1426" s="47" t="s">
        <v>24633</v>
      </c>
      <c r="E1426" s="47">
        <v>11211</v>
      </c>
      <c r="F1426" s="150">
        <v>21.661254858205901</v>
      </c>
    </row>
    <row r="1427" spans="1:6" x14ac:dyDescent="0.3">
      <c r="A1427" s="47" t="s">
        <v>1201</v>
      </c>
      <c r="B1427" s="47" t="s">
        <v>23491</v>
      </c>
      <c r="C1427" s="47" t="s">
        <v>24634</v>
      </c>
      <c r="D1427" s="47" t="s">
        <v>24635</v>
      </c>
      <c r="E1427" s="47">
        <v>6576</v>
      </c>
      <c r="F1427" s="150">
        <v>20.379333551853101</v>
      </c>
    </row>
    <row r="1428" spans="1:6" x14ac:dyDescent="0.3">
      <c r="A1428" s="47" t="s">
        <v>1201</v>
      </c>
      <c r="B1428" s="47" t="s">
        <v>23491</v>
      </c>
      <c r="C1428" s="47" t="s">
        <v>24636</v>
      </c>
      <c r="D1428" s="47" t="s">
        <v>24637</v>
      </c>
      <c r="E1428" s="47">
        <v>51461</v>
      </c>
      <c r="F1428" s="150">
        <v>28.991185842150902</v>
      </c>
    </row>
    <row r="1429" spans="1:6" x14ac:dyDescent="0.3">
      <c r="A1429" s="47" t="s">
        <v>1201</v>
      </c>
      <c r="B1429" s="47" t="s">
        <v>23491</v>
      </c>
      <c r="C1429" s="47" t="s">
        <v>532</v>
      </c>
      <c r="D1429" s="47" t="s">
        <v>24638</v>
      </c>
      <c r="E1429" s="47">
        <v>124700</v>
      </c>
      <c r="F1429" s="150">
        <v>29.388281976307901</v>
      </c>
    </row>
    <row r="1430" spans="1:6" x14ac:dyDescent="0.3">
      <c r="A1430" s="47" t="s">
        <v>1201</v>
      </c>
      <c r="B1430" s="47" t="s">
        <v>23491</v>
      </c>
      <c r="C1430" s="47" t="s">
        <v>24639</v>
      </c>
      <c r="D1430" s="47" t="s">
        <v>24640</v>
      </c>
      <c r="E1430" s="47">
        <v>10438</v>
      </c>
      <c r="F1430" s="150">
        <v>17.702195710685999</v>
      </c>
    </row>
    <row r="1431" spans="1:6" x14ac:dyDescent="0.3">
      <c r="A1431" s="47" t="s">
        <v>1208</v>
      </c>
      <c r="B1431" s="47" t="s">
        <v>22618</v>
      </c>
      <c r="C1431" s="47" t="s">
        <v>22619</v>
      </c>
      <c r="D1431" s="47" t="s">
        <v>24641</v>
      </c>
      <c r="E1431" s="47">
        <v>2967192</v>
      </c>
      <c r="F1431" s="150">
        <v>46.343242365506804</v>
      </c>
    </row>
    <row r="1432" spans="1:6" x14ac:dyDescent="0.3">
      <c r="A1432" s="47" t="s">
        <v>1208</v>
      </c>
      <c r="B1432" s="47" t="s">
        <v>22618</v>
      </c>
      <c r="C1432" s="47" t="s">
        <v>153</v>
      </c>
      <c r="D1432" s="47" t="s">
        <v>24642</v>
      </c>
      <c r="E1432" s="47">
        <v>32297</v>
      </c>
      <c r="F1432" s="150">
        <v>45.364711116581397</v>
      </c>
    </row>
    <row r="1433" spans="1:6" x14ac:dyDescent="0.3">
      <c r="A1433" s="47" t="s">
        <v>1208</v>
      </c>
      <c r="B1433" s="47" t="s">
        <v>22618</v>
      </c>
      <c r="C1433" s="47" t="s">
        <v>24643</v>
      </c>
      <c r="D1433" s="47" t="s">
        <v>24644</v>
      </c>
      <c r="E1433" s="47">
        <v>37057</v>
      </c>
      <c r="F1433" s="150">
        <v>45.635659885850899</v>
      </c>
    </row>
    <row r="1434" spans="1:6" x14ac:dyDescent="0.3">
      <c r="A1434" s="47" t="s">
        <v>1208</v>
      </c>
      <c r="B1434" s="47" t="s">
        <v>22618</v>
      </c>
      <c r="C1434" s="47" t="s">
        <v>24645</v>
      </c>
      <c r="D1434" s="47" t="s">
        <v>24646</v>
      </c>
      <c r="E1434" s="47">
        <v>13131</v>
      </c>
      <c r="F1434" s="150">
        <v>43.404140536163098</v>
      </c>
    </row>
    <row r="1435" spans="1:6" x14ac:dyDescent="0.3">
      <c r="A1435" s="47" t="s">
        <v>1208</v>
      </c>
      <c r="B1435" s="47" t="s">
        <v>22618</v>
      </c>
      <c r="C1435" s="47" t="s">
        <v>24647</v>
      </c>
      <c r="D1435" s="47" t="s">
        <v>24648</v>
      </c>
      <c r="E1435" s="47">
        <v>19564</v>
      </c>
      <c r="F1435" s="150">
        <v>46.058456833763202</v>
      </c>
    </row>
    <row r="1436" spans="1:6" x14ac:dyDescent="0.3">
      <c r="A1436" s="47" t="s">
        <v>1208</v>
      </c>
      <c r="B1436" s="47" t="s">
        <v>22618</v>
      </c>
      <c r="C1436" s="47" t="s">
        <v>22797</v>
      </c>
      <c r="D1436" s="47" t="s">
        <v>24649</v>
      </c>
      <c r="E1436" s="47">
        <v>8729</v>
      </c>
      <c r="F1436" s="150">
        <v>41.631970689877399</v>
      </c>
    </row>
    <row r="1437" spans="1:6" x14ac:dyDescent="0.3">
      <c r="A1437" s="47" t="s">
        <v>1208</v>
      </c>
      <c r="B1437" s="47" t="s">
        <v>22618</v>
      </c>
      <c r="C1437" s="47" t="s">
        <v>534</v>
      </c>
      <c r="D1437" s="47" t="s">
        <v>24650</v>
      </c>
      <c r="E1437" s="47">
        <v>34145</v>
      </c>
      <c r="F1437" s="150">
        <v>42.7750761809246</v>
      </c>
    </row>
    <row r="1438" spans="1:6" x14ac:dyDescent="0.3">
      <c r="A1438" s="47" t="s">
        <v>1208</v>
      </c>
      <c r="B1438" s="47" t="s">
        <v>22618</v>
      </c>
      <c r="C1438" s="47" t="s">
        <v>22631</v>
      </c>
      <c r="D1438" s="47" t="s">
        <v>24651</v>
      </c>
      <c r="E1438" s="47">
        <v>14962</v>
      </c>
      <c r="F1438" s="150">
        <v>44.583859694394</v>
      </c>
    </row>
    <row r="1439" spans="1:6" x14ac:dyDescent="0.3">
      <c r="A1439" s="47" t="s">
        <v>1208</v>
      </c>
      <c r="B1439" s="47" t="s">
        <v>22618</v>
      </c>
      <c r="C1439" s="47" t="s">
        <v>319</v>
      </c>
      <c r="D1439" s="47" t="s">
        <v>24652</v>
      </c>
      <c r="E1439" s="47">
        <v>10597</v>
      </c>
      <c r="F1439" s="150">
        <v>42.8854235243058</v>
      </c>
    </row>
    <row r="1440" spans="1:6" x14ac:dyDescent="0.3">
      <c r="A1440" s="47" t="s">
        <v>1208</v>
      </c>
      <c r="B1440" s="47" t="s">
        <v>22618</v>
      </c>
      <c r="C1440" s="47" t="s">
        <v>23759</v>
      </c>
      <c r="D1440" s="47" t="s">
        <v>24653</v>
      </c>
      <c r="E1440" s="47">
        <v>17392</v>
      </c>
      <c r="F1440" s="150">
        <v>44.359113224990303</v>
      </c>
    </row>
    <row r="1441" spans="1:6" x14ac:dyDescent="0.3">
      <c r="A1441" s="47" t="s">
        <v>1208</v>
      </c>
      <c r="B1441" s="47" t="s">
        <v>22618</v>
      </c>
      <c r="C1441" s="47" t="s">
        <v>22638</v>
      </c>
      <c r="D1441" s="47" t="s">
        <v>24654</v>
      </c>
      <c r="E1441" s="47">
        <v>8547</v>
      </c>
      <c r="F1441" s="150">
        <v>45.579632789583101</v>
      </c>
    </row>
    <row r="1442" spans="1:6" x14ac:dyDescent="0.3">
      <c r="A1442" s="47" t="s">
        <v>1208</v>
      </c>
      <c r="B1442" s="47" t="s">
        <v>22618</v>
      </c>
      <c r="C1442" s="47" t="s">
        <v>846</v>
      </c>
      <c r="D1442" s="47" t="s">
        <v>24655</v>
      </c>
      <c r="E1442" s="47">
        <v>9604</v>
      </c>
      <c r="F1442" s="150">
        <v>44.780951492011503</v>
      </c>
    </row>
    <row r="1443" spans="1:6" x14ac:dyDescent="0.3">
      <c r="A1443" s="47" t="s">
        <v>1208</v>
      </c>
      <c r="B1443" s="47" t="s">
        <v>22618</v>
      </c>
      <c r="C1443" s="47" t="s">
        <v>256</v>
      </c>
      <c r="D1443" s="47" t="s">
        <v>24656</v>
      </c>
      <c r="E1443" s="47">
        <v>16732</v>
      </c>
      <c r="F1443" s="150">
        <v>48.317852596070601</v>
      </c>
    </row>
    <row r="1444" spans="1:6" x14ac:dyDescent="0.3">
      <c r="A1444" s="47" t="s">
        <v>1208</v>
      </c>
      <c r="B1444" s="47" t="s">
        <v>22618</v>
      </c>
      <c r="C1444" s="47" t="s">
        <v>552</v>
      </c>
      <c r="D1444" s="47" t="s">
        <v>24657</v>
      </c>
      <c r="E1444" s="47">
        <v>20634</v>
      </c>
      <c r="F1444" s="150">
        <v>50.481565124432301</v>
      </c>
    </row>
    <row r="1445" spans="1:6" x14ac:dyDescent="0.3">
      <c r="A1445" s="47" t="s">
        <v>1208</v>
      </c>
      <c r="B1445" s="47" t="s">
        <v>22618</v>
      </c>
      <c r="C1445" s="47" t="s">
        <v>24658</v>
      </c>
      <c r="D1445" s="47" t="s">
        <v>24659</v>
      </c>
      <c r="E1445" s="47">
        <v>26151</v>
      </c>
      <c r="F1445" s="150">
        <v>43.8578632071792</v>
      </c>
    </row>
    <row r="1446" spans="1:6" x14ac:dyDescent="0.3">
      <c r="A1446" s="47" t="s">
        <v>1208</v>
      </c>
      <c r="B1446" s="47" t="s">
        <v>22618</v>
      </c>
      <c r="C1446" s="47" t="s">
        <v>24660</v>
      </c>
      <c r="D1446" s="47" t="s">
        <v>24661</v>
      </c>
      <c r="E1446" s="47">
        <v>29449</v>
      </c>
      <c r="F1446" s="150">
        <v>46.708314839134097</v>
      </c>
    </row>
    <row r="1447" spans="1:6" x14ac:dyDescent="0.3">
      <c r="A1447" s="47" t="s">
        <v>1208</v>
      </c>
      <c r="B1447" s="47" t="s">
        <v>22618</v>
      </c>
      <c r="C1447" s="47" t="s">
        <v>22651</v>
      </c>
      <c r="D1447" s="47" t="s">
        <v>24662</v>
      </c>
      <c r="E1447" s="47">
        <v>19568</v>
      </c>
      <c r="F1447" s="150">
        <v>46.161249100509998</v>
      </c>
    </row>
    <row r="1448" spans="1:6" x14ac:dyDescent="0.3">
      <c r="A1448" s="47" t="s">
        <v>1208</v>
      </c>
      <c r="B1448" s="47" t="s">
        <v>22618</v>
      </c>
      <c r="C1448" s="47" t="s">
        <v>536</v>
      </c>
      <c r="D1448" s="47" t="s">
        <v>24663</v>
      </c>
      <c r="E1448" s="47">
        <v>161252</v>
      </c>
      <c r="F1448" s="150">
        <v>46.590036455456897</v>
      </c>
    </row>
    <row r="1449" spans="1:6" x14ac:dyDescent="0.3">
      <c r="A1449" s="47" t="s">
        <v>1208</v>
      </c>
      <c r="B1449" s="47" t="s">
        <v>22618</v>
      </c>
      <c r="C1449" s="47" t="s">
        <v>1209</v>
      </c>
      <c r="D1449" s="47" t="s">
        <v>24664</v>
      </c>
      <c r="E1449" s="47">
        <v>74934</v>
      </c>
      <c r="F1449" s="150">
        <v>51.196641566657298</v>
      </c>
    </row>
    <row r="1450" spans="1:6" x14ac:dyDescent="0.3">
      <c r="A1450" s="47" t="s">
        <v>1208</v>
      </c>
      <c r="B1450" s="47" t="s">
        <v>22618</v>
      </c>
      <c r="C1450" s="47" t="s">
        <v>666</v>
      </c>
      <c r="D1450" s="47" t="s">
        <v>24665</v>
      </c>
      <c r="E1450" s="47">
        <v>8118</v>
      </c>
      <c r="F1450" s="150">
        <v>43.720324382719298</v>
      </c>
    </row>
    <row r="1451" spans="1:6" x14ac:dyDescent="0.3">
      <c r="A1451" s="47" t="s">
        <v>1208</v>
      </c>
      <c r="B1451" s="47" t="s">
        <v>22618</v>
      </c>
      <c r="C1451" s="47" t="s">
        <v>24666</v>
      </c>
      <c r="D1451" s="47" t="s">
        <v>24667</v>
      </c>
      <c r="E1451" s="47">
        <v>22578</v>
      </c>
      <c r="F1451" s="150">
        <v>43.4538557448859</v>
      </c>
    </row>
    <row r="1452" spans="1:6" x14ac:dyDescent="0.3">
      <c r="A1452" s="47" t="s">
        <v>1208</v>
      </c>
      <c r="B1452" s="47" t="s">
        <v>22618</v>
      </c>
      <c r="C1452" s="47" t="s">
        <v>327</v>
      </c>
      <c r="D1452" s="47" t="s">
        <v>24668</v>
      </c>
      <c r="E1452" s="47">
        <v>14400</v>
      </c>
      <c r="F1452" s="150">
        <v>44.195299423207103</v>
      </c>
    </row>
    <row r="1453" spans="1:6" x14ac:dyDescent="0.3">
      <c r="A1453" s="47" t="s">
        <v>1208</v>
      </c>
      <c r="B1453" s="47" t="s">
        <v>22618</v>
      </c>
      <c r="C1453" s="47" t="s">
        <v>1210</v>
      </c>
      <c r="D1453" s="47" t="s">
        <v>24669</v>
      </c>
      <c r="E1453" s="47">
        <v>21897</v>
      </c>
      <c r="F1453" s="150">
        <v>47.011152147320097</v>
      </c>
    </row>
    <row r="1454" spans="1:6" x14ac:dyDescent="0.3">
      <c r="A1454" s="47" t="s">
        <v>1208</v>
      </c>
      <c r="B1454" s="47" t="s">
        <v>22618</v>
      </c>
      <c r="C1454" s="47" t="s">
        <v>329</v>
      </c>
      <c r="D1454" s="47" t="s">
        <v>24670</v>
      </c>
      <c r="E1454" s="47">
        <v>43929</v>
      </c>
      <c r="F1454" s="150">
        <v>36.336502137531198</v>
      </c>
    </row>
    <row r="1455" spans="1:6" x14ac:dyDescent="0.3">
      <c r="A1455" s="47" t="s">
        <v>1208</v>
      </c>
      <c r="B1455" s="47" t="s">
        <v>22618</v>
      </c>
      <c r="C1455" s="47" t="s">
        <v>357</v>
      </c>
      <c r="D1455" s="47" t="s">
        <v>24671</v>
      </c>
      <c r="E1455" s="47">
        <v>187020</v>
      </c>
      <c r="F1455" s="150">
        <v>39.096079059441699</v>
      </c>
    </row>
    <row r="1456" spans="1:6" x14ac:dyDescent="0.3">
      <c r="A1456" s="47" t="s">
        <v>1208</v>
      </c>
      <c r="B1456" s="47" t="s">
        <v>22618</v>
      </c>
      <c r="C1456" s="47" t="s">
        <v>538</v>
      </c>
      <c r="D1456" s="47" t="s">
        <v>24672</v>
      </c>
      <c r="E1456" s="47">
        <v>245285</v>
      </c>
      <c r="F1456" s="150">
        <v>54.575999734788802</v>
      </c>
    </row>
    <row r="1457" spans="1:6" x14ac:dyDescent="0.3">
      <c r="A1457" s="47" t="s">
        <v>1208</v>
      </c>
      <c r="B1457" s="47" t="s">
        <v>22618</v>
      </c>
      <c r="C1457" s="47" t="s">
        <v>224</v>
      </c>
      <c r="D1457" s="47" t="s">
        <v>24673</v>
      </c>
      <c r="E1457" s="47">
        <v>19198</v>
      </c>
      <c r="F1457" s="150">
        <v>43.7556108718559</v>
      </c>
    </row>
    <row r="1458" spans="1:6" x14ac:dyDescent="0.3">
      <c r="A1458" s="47" t="s">
        <v>1208</v>
      </c>
      <c r="B1458" s="47" t="s">
        <v>22618</v>
      </c>
      <c r="C1458" s="47" t="s">
        <v>24674</v>
      </c>
      <c r="D1458" s="47" t="s">
        <v>24675</v>
      </c>
      <c r="E1458" s="47">
        <v>9375</v>
      </c>
      <c r="F1458" s="150">
        <v>43.756774209988102</v>
      </c>
    </row>
    <row r="1459" spans="1:6" x14ac:dyDescent="0.3">
      <c r="A1459" s="47" t="s">
        <v>1208</v>
      </c>
      <c r="B1459" s="47" t="s">
        <v>22618</v>
      </c>
      <c r="C1459" s="47" t="s">
        <v>24676</v>
      </c>
      <c r="D1459" s="47" t="s">
        <v>24677</v>
      </c>
      <c r="E1459" s="47">
        <v>1406</v>
      </c>
      <c r="F1459" s="150">
        <v>40.570617863205896</v>
      </c>
    </row>
    <row r="1460" spans="1:6" x14ac:dyDescent="0.3">
      <c r="A1460" s="47" t="s">
        <v>1208</v>
      </c>
      <c r="B1460" s="47" t="s">
        <v>22618</v>
      </c>
      <c r="C1460" s="47" t="s">
        <v>24678</v>
      </c>
      <c r="D1460" s="47" t="s">
        <v>24679</v>
      </c>
      <c r="E1460" s="47">
        <v>23401</v>
      </c>
      <c r="F1460" s="150">
        <v>44.898726298732299</v>
      </c>
    </row>
    <row r="1461" spans="1:6" x14ac:dyDescent="0.3">
      <c r="A1461" s="47" t="s">
        <v>1208</v>
      </c>
      <c r="B1461" s="47" t="s">
        <v>22618</v>
      </c>
      <c r="C1461" s="47" t="s">
        <v>163</v>
      </c>
      <c r="D1461" s="47" t="s">
        <v>24680</v>
      </c>
      <c r="E1461" s="47">
        <v>139668</v>
      </c>
      <c r="F1461" s="150">
        <v>39.7210589875789</v>
      </c>
    </row>
    <row r="1462" spans="1:6" x14ac:dyDescent="0.3">
      <c r="A1462" s="47" t="s">
        <v>1208</v>
      </c>
      <c r="B1462" s="47" t="s">
        <v>22618</v>
      </c>
      <c r="C1462" s="47" t="s">
        <v>554</v>
      </c>
      <c r="D1462" s="47" t="s">
        <v>24681</v>
      </c>
      <c r="E1462" s="47">
        <v>17062</v>
      </c>
      <c r="F1462" s="150">
        <v>47.619558636417104</v>
      </c>
    </row>
    <row r="1463" spans="1:6" x14ac:dyDescent="0.3">
      <c r="A1463" s="47" t="s">
        <v>1208</v>
      </c>
      <c r="B1463" s="47" t="s">
        <v>22618</v>
      </c>
      <c r="C1463" s="47" t="s">
        <v>23</v>
      </c>
      <c r="D1463" s="47" t="s">
        <v>24682</v>
      </c>
      <c r="E1463" s="47">
        <v>7726</v>
      </c>
      <c r="F1463" s="150">
        <v>44.000547162268298</v>
      </c>
    </row>
    <row r="1464" spans="1:6" x14ac:dyDescent="0.3">
      <c r="A1464" s="47" t="s">
        <v>1208</v>
      </c>
      <c r="B1464" s="47" t="s">
        <v>22618</v>
      </c>
      <c r="C1464" s="47" t="s">
        <v>24683</v>
      </c>
      <c r="D1464" s="47" t="s">
        <v>24684</v>
      </c>
      <c r="E1464" s="47">
        <v>12487</v>
      </c>
      <c r="F1464" s="150">
        <v>44.538020589887701</v>
      </c>
    </row>
    <row r="1465" spans="1:6" x14ac:dyDescent="0.3">
      <c r="A1465" s="47" t="s">
        <v>1208</v>
      </c>
      <c r="B1465" s="47" t="s">
        <v>22618</v>
      </c>
      <c r="C1465" s="47" t="s">
        <v>23297</v>
      </c>
      <c r="D1465" s="47" t="s">
        <v>24685</v>
      </c>
      <c r="E1465" s="47">
        <v>67757</v>
      </c>
      <c r="F1465" s="150">
        <v>50.273047442118397</v>
      </c>
    </row>
    <row r="1466" spans="1:6" x14ac:dyDescent="0.3">
      <c r="A1466" s="47" t="s">
        <v>1208</v>
      </c>
      <c r="B1466" s="47" t="s">
        <v>22618</v>
      </c>
      <c r="C1466" s="47" t="s">
        <v>24686</v>
      </c>
      <c r="D1466" s="47" t="s">
        <v>24687</v>
      </c>
      <c r="E1466" s="47">
        <v>10456</v>
      </c>
      <c r="F1466" s="150">
        <v>46.645967422285899</v>
      </c>
    </row>
    <row r="1467" spans="1:6" x14ac:dyDescent="0.3">
      <c r="A1467" s="47" t="s">
        <v>1208</v>
      </c>
      <c r="B1467" s="47" t="s">
        <v>22618</v>
      </c>
      <c r="C1467" s="47" t="s">
        <v>416</v>
      </c>
      <c r="D1467" s="47" t="s">
        <v>24688</v>
      </c>
      <c r="E1467" s="47">
        <v>47351</v>
      </c>
      <c r="F1467" s="150">
        <v>45.143265528073997</v>
      </c>
    </row>
    <row r="1468" spans="1:6" x14ac:dyDescent="0.3">
      <c r="A1468" s="47" t="s">
        <v>1208</v>
      </c>
      <c r="B1468" s="47" t="s">
        <v>22618</v>
      </c>
      <c r="C1468" s="47" t="s">
        <v>22675</v>
      </c>
      <c r="D1468" s="47" t="s">
        <v>24689</v>
      </c>
      <c r="E1468" s="47">
        <v>55658</v>
      </c>
      <c r="F1468" s="150">
        <v>46.8952485592459</v>
      </c>
    </row>
    <row r="1469" spans="1:6" x14ac:dyDescent="0.3">
      <c r="A1469" s="47" t="s">
        <v>1208</v>
      </c>
      <c r="B1469" s="47" t="s">
        <v>22618</v>
      </c>
      <c r="C1469" s="47" t="s">
        <v>541</v>
      </c>
      <c r="D1469" s="47" t="s">
        <v>24690</v>
      </c>
      <c r="E1469" s="47">
        <v>80261</v>
      </c>
      <c r="F1469" s="150">
        <v>53.479977972541</v>
      </c>
    </row>
    <row r="1470" spans="1:6" x14ac:dyDescent="0.3">
      <c r="A1470" s="47" t="s">
        <v>1208</v>
      </c>
      <c r="B1470" s="47" t="s">
        <v>22618</v>
      </c>
      <c r="C1470" s="47" t="s">
        <v>717</v>
      </c>
      <c r="D1470" s="47" t="s">
        <v>24691</v>
      </c>
      <c r="E1470" s="47">
        <v>12929</v>
      </c>
      <c r="F1470" s="150">
        <v>44.515832922920502</v>
      </c>
    </row>
    <row r="1471" spans="1:6" x14ac:dyDescent="0.3">
      <c r="A1471" s="47" t="s">
        <v>1208</v>
      </c>
      <c r="B1471" s="47" t="s">
        <v>22618</v>
      </c>
      <c r="C1471" s="47" t="s">
        <v>24692</v>
      </c>
      <c r="D1471" s="47" t="s">
        <v>24693</v>
      </c>
      <c r="E1471" s="47">
        <v>23805</v>
      </c>
      <c r="F1471" s="150">
        <v>44.442795227684599</v>
      </c>
    </row>
    <row r="1472" spans="1:6" x14ac:dyDescent="0.3">
      <c r="A1472" s="47" t="s">
        <v>1208</v>
      </c>
      <c r="B1472" s="47" t="s">
        <v>22618</v>
      </c>
      <c r="C1472" s="47" t="s">
        <v>228</v>
      </c>
      <c r="D1472" s="47" t="s">
        <v>24694</v>
      </c>
      <c r="E1472" s="47">
        <v>82910</v>
      </c>
      <c r="F1472" s="150">
        <v>48.311734290311797</v>
      </c>
    </row>
    <row r="1473" spans="1:6" x14ac:dyDescent="0.3">
      <c r="A1473" s="47" t="s">
        <v>1208</v>
      </c>
      <c r="B1473" s="47" t="s">
        <v>22618</v>
      </c>
      <c r="C1473" s="47" t="s">
        <v>24695</v>
      </c>
      <c r="D1473" s="47" t="s">
        <v>24696</v>
      </c>
      <c r="E1473" s="47">
        <v>32317</v>
      </c>
      <c r="F1473" s="150">
        <v>44.181929188136102</v>
      </c>
    </row>
    <row r="1474" spans="1:6" x14ac:dyDescent="0.3">
      <c r="A1474" s="47" t="s">
        <v>1208</v>
      </c>
      <c r="B1474" s="47" t="s">
        <v>22618</v>
      </c>
      <c r="C1474" s="47" t="s">
        <v>556</v>
      </c>
      <c r="D1474" s="47" t="s">
        <v>24697</v>
      </c>
      <c r="E1474" s="47">
        <v>34869</v>
      </c>
      <c r="F1474" s="150">
        <v>46.729794232123602</v>
      </c>
    </row>
    <row r="1475" spans="1:6" x14ac:dyDescent="0.3">
      <c r="A1475" s="47" t="s">
        <v>1208</v>
      </c>
      <c r="B1475" s="47" t="s">
        <v>22618</v>
      </c>
      <c r="C1475" s="47" t="s">
        <v>1127</v>
      </c>
      <c r="D1475" s="47" t="s">
        <v>24698</v>
      </c>
      <c r="E1475" s="47">
        <v>59774</v>
      </c>
      <c r="F1475" s="150">
        <v>50.473905652538598</v>
      </c>
    </row>
    <row r="1476" spans="1:6" x14ac:dyDescent="0.3">
      <c r="A1476" s="47" t="s">
        <v>1208</v>
      </c>
      <c r="B1476" s="47" t="s">
        <v>22618</v>
      </c>
      <c r="C1476" s="47" t="s">
        <v>25</v>
      </c>
      <c r="D1476" s="47" t="s">
        <v>24699</v>
      </c>
      <c r="E1476" s="47">
        <v>95203</v>
      </c>
      <c r="F1476" s="150">
        <v>50.017701010923197</v>
      </c>
    </row>
    <row r="1477" spans="1:6" x14ac:dyDescent="0.3">
      <c r="A1477" s="47" t="s">
        <v>1208</v>
      </c>
      <c r="B1477" s="47" t="s">
        <v>22618</v>
      </c>
      <c r="C1477" s="47" t="s">
        <v>234</v>
      </c>
      <c r="D1477" s="47" t="s">
        <v>24700</v>
      </c>
      <c r="E1477" s="47">
        <v>27088</v>
      </c>
      <c r="F1477" s="150">
        <v>44.944941023144096</v>
      </c>
    </row>
    <row r="1478" spans="1:6" x14ac:dyDescent="0.3">
      <c r="A1478" s="47" t="s">
        <v>1208</v>
      </c>
      <c r="B1478" s="47" t="s">
        <v>22618</v>
      </c>
      <c r="C1478" s="47" t="s">
        <v>1313</v>
      </c>
      <c r="D1478" s="47" t="s">
        <v>24701</v>
      </c>
      <c r="E1478" s="47">
        <v>37144</v>
      </c>
      <c r="F1478" s="150">
        <v>42.789796939292501</v>
      </c>
    </row>
    <row r="1479" spans="1:6" x14ac:dyDescent="0.3">
      <c r="A1479" s="47" t="s">
        <v>1208</v>
      </c>
      <c r="B1479" s="47" t="s">
        <v>22618</v>
      </c>
      <c r="C1479" s="47" t="s">
        <v>557</v>
      </c>
      <c r="D1479" s="47" t="s">
        <v>24702</v>
      </c>
      <c r="E1479" s="47">
        <v>36989</v>
      </c>
      <c r="F1479" s="150">
        <v>50.132410472489198</v>
      </c>
    </row>
    <row r="1480" spans="1:6" x14ac:dyDescent="0.3">
      <c r="A1480" s="47" t="s">
        <v>1208</v>
      </c>
      <c r="B1480" s="47" t="s">
        <v>22618</v>
      </c>
      <c r="C1480" s="47" t="s">
        <v>29</v>
      </c>
      <c r="D1480" s="47" t="s">
        <v>24703</v>
      </c>
      <c r="E1480" s="47">
        <v>10923</v>
      </c>
      <c r="F1480" s="150">
        <v>45.780645089758302</v>
      </c>
    </row>
    <row r="1481" spans="1:6" x14ac:dyDescent="0.3">
      <c r="A1481" s="47" t="s">
        <v>1208</v>
      </c>
      <c r="B1481" s="47" t="s">
        <v>22618</v>
      </c>
      <c r="C1481" s="47" t="s">
        <v>24704</v>
      </c>
      <c r="D1481" s="47" t="s">
        <v>24705</v>
      </c>
      <c r="E1481" s="47">
        <v>29676</v>
      </c>
      <c r="F1481" s="150">
        <v>47.267738375395503</v>
      </c>
    </row>
    <row r="1482" spans="1:6" x14ac:dyDescent="0.3">
      <c r="A1482" s="47" t="s">
        <v>1208</v>
      </c>
      <c r="B1482" s="47" t="s">
        <v>22618</v>
      </c>
      <c r="C1482" s="47" t="s">
        <v>64</v>
      </c>
      <c r="D1482" s="47" t="s">
        <v>24706</v>
      </c>
      <c r="E1482" s="47">
        <v>21720</v>
      </c>
      <c r="F1482" s="150">
        <v>48.207852344419798</v>
      </c>
    </row>
    <row r="1483" spans="1:6" x14ac:dyDescent="0.3">
      <c r="A1483" s="47" t="s">
        <v>1208</v>
      </c>
      <c r="B1483" s="47" t="s">
        <v>22618</v>
      </c>
      <c r="C1483" s="47" t="s">
        <v>24707</v>
      </c>
      <c r="D1483" s="47" t="s">
        <v>24708</v>
      </c>
      <c r="E1483" s="47">
        <v>11545</v>
      </c>
      <c r="F1483" s="150">
        <v>48.518799541065903</v>
      </c>
    </row>
    <row r="1484" spans="1:6" x14ac:dyDescent="0.3">
      <c r="A1484" s="47" t="s">
        <v>1208</v>
      </c>
      <c r="B1484" s="47" t="s">
        <v>22618</v>
      </c>
      <c r="C1484" s="47" t="s">
        <v>24709</v>
      </c>
      <c r="D1484" s="47" t="s">
        <v>24710</v>
      </c>
      <c r="E1484" s="47">
        <v>47671</v>
      </c>
      <c r="F1484" s="150">
        <v>50.0274566080125</v>
      </c>
    </row>
    <row r="1485" spans="1:6" x14ac:dyDescent="0.3">
      <c r="A1485" s="47" t="s">
        <v>1208</v>
      </c>
      <c r="B1485" s="47" t="s">
        <v>22618</v>
      </c>
      <c r="C1485" s="47" t="s">
        <v>24711</v>
      </c>
      <c r="D1485" s="47" t="s">
        <v>24712</v>
      </c>
      <c r="E1485" s="47">
        <v>34707</v>
      </c>
      <c r="F1485" s="150">
        <v>42.291125733516303</v>
      </c>
    </row>
    <row r="1486" spans="1:6" x14ac:dyDescent="0.3">
      <c r="A1486" s="47" t="s">
        <v>1208</v>
      </c>
      <c r="B1486" s="47" t="s">
        <v>22618</v>
      </c>
      <c r="C1486" s="47" t="s">
        <v>24713</v>
      </c>
      <c r="D1486" s="47" t="s">
        <v>24714</v>
      </c>
      <c r="E1486" s="47">
        <v>55834</v>
      </c>
      <c r="F1486" s="150">
        <v>42.800879373128197</v>
      </c>
    </row>
    <row r="1487" spans="1:6" x14ac:dyDescent="0.3">
      <c r="A1487" s="47" t="s">
        <v>1208</v>
      </c>
      <c r="B1487" s="47" t="s">
        <v>22618</v>
      </c>
      <c r="C1487" s="47" t="s">
        <v>340</v>
      </c>
      <c r="D1487" s="47" t="s">
        <v>24715</v>
      </c>
      <c r="E1487" s="47">
        <v>12250</v>
      </c>
      <c r="F1487" s="150">
        <v>45.558435727860903</v>
      </c>
    </row>
    <row r="1488" spans="1:6" x14ac:dyDescent="0.3">
      <c r="A1488" s="47" t="s">
        <v>1208</v>
      </c>
      <c r="B1488" s="47" t="s">
        <v>22618</v>
      </c>
      <c r="C1488" s="47" t="s">
        <v>271</v>
      </c>
      <c r="D1488" s="47" t="s">
        <v>24716</v>
      </c>
      <c r="E1488" s="47">
        <v>40404</v>
      </c>
      <c r="F1488" s="150">
        <v>46.0422937131559</v>
      </c>
    </row>
    <row r="1489" spans="1:6" x14ac:dyDescent="0.3">
      <c r="A1489" s="47" t="s">
        <v>1208</v>
      </c>
      <c r="B1489" s="47" t="s">
        <v>22618</v>
      </c>
      <c r="C1489" s="47" t="s">
        <v>24717</v>
      </c>
      <c r="D1489" s="47" t="s">
        <v>24718</v>
      </c>
      <c r="E1489" s="47">
        <v>29957</v>
      </c>
      <c r="F1489" s="150">
        <v>43.905954194321602</v>
      </c>
    </row>
    <row r="1490" spans="1:6" x14ac:dyDescent="0.3">
      <c r="A1490" s="47" t="s">
        <v>1208</v>
      </c>
      <c r="B1490" s="47" t="s">
        <v>22618</v>
      </c>
      <c r="C1490" s="47" t="s">
        <v>24719</v>
      </c>
      <c r="D1490" s="47" t="s">
        <v>24720</v>
      </c>
      <c r="E1490" s="47">
        <v>25276</v>
      </c>
      <c r="F1490" s="150">
        <v>45.770461604990103</v>
      </c>
    </row>
    <row r="1491" spans="1:6" x14ac:dyDescent="0.3">
      <c r="A1491" s="47" t="s">
        <v>1208</v>
      </c>
      <c r="B1491" s="47" t="s">
        <v>22618</v>
      </c>
      <c r="C1491" s="47" t="s">
        <v>23343</v>
      </c>
      <c r="D1491" s="47" t="s">
        <v>24721</v>
      </c>
      <c r="E1491" s="47">
        <v>8223</v>
      </c>
      <c r="F1491" s="150">
        <v>40.060144358319803</v>
      </c>
    </row>
    <row r="1492" spans="1:6" x14ac:dyDescent="0.3">
      <c r="A1492" s="47" t="s">
        <v>1208</v>
      </c>
      <c r="B1492" s="47" t="s">
        <v>22618</v>
      </c>
      <c r="C1492" s="47" t="s">
        <v>24722</v>
      </c>
      <c r="D1492" s="47" t="s">
        <v>24723</v>
      </c>
      <c r="E1492" s="47">
        <v>141617</v>
      </c>
      <c r="F1492" s="150">
        <v>49.533420270102297</v>
      </c>
    </row>
    <row r="1493" spans="1:6" x14ac:dyDescent="0.3">
      <c r="A1493" s="47" t="s">
        <v>1208</v>
      </c>
      <c r="B1493" s="47" t="s">
        <v>22618</v>
      </c>
      <c r="C1493" s="47" t="s">
        <v>363</v>
      </c>
      <c r="D1493" s="47" t="s">
        <v>24724</v>
      </c>
      <c r="E1493" s="47">
        <v>28264</v>
      </c>
      <c r="F1493" s="150">
        <v>47.613279477557001</v>
      </c>
    </row>
    <row r="1494" spans="1:6" x14ac:dyDescent="0.3">
      <c r="A1494" s="47" t="s">
        <v>1208</v>
      </c>
      <c r="B1494" s="47" t="s">
        <v>22618</v>
      </c>
      <c r="C1494" s="47" t="s">
        <v>24725</v>
      </c>
      <c r="D1494" s="47" t="s">
        <v>24726</v>
      </c>
      <c r="E1494" s="47">
        <v>4916</v>
      </c>
      <c r="F1494" s="150">
        <v>44.078529847901002</v>
      </c>
    </row>
    <row r="1495" spans="1:6" x14ac:dyDescent="0.3">
      <c r="A1495" s="47" t="s">
        <v>1208</v>
      </c>
      <c r="B1495" s="47" t="s">
        <v>22618</v>
      </c>
      <c r="C1495" s="47" t="s">
        <v>403</v>
      </c>
      <c r="D1495" s="47" t="s">
        <v>24727</v>
      </c>
      <c r="E1495" s="47">
        <v>27503</v>
      </c>
      <c r="F1495" s="150">
        <v>45.161604102142498</v>
      </c>
    </row>
    <row r="1496" spans="1:6" x14ac:dyDescent="0.3">
      <c r="A1496" s="47" t="s">
        <v>1208</v>
      </c>
      <c r="B1496" s="47" t="s">
        <v>22618</v>
      </c>
      <c r="C1496" s="47" t="s">
        <v>895</v>
      </c>
      <c r="D1496" s="47" t="s">
        <v>24728</v>
      </c>
      <c r="E1496" s="47">
        <v>16491</v>
      </c>
      <c r="F1496" s="150">
        <v>45.350115396015198</v>
      </c>
    </row>
    <row r="1497" spans="1:6" x14ac:dyDescent="0.3">
      <c r="A1497" s="47" t="s">
        <v>1208</v>
      </c>
      <c r="B1497" s="47" t="s">
        <v>22618</v>
      </c>
      <c r="C1497" s="47" t="s">
        <v>22890</v>
      </c>
      <c r="D1497" s="47" t="s">
        <v>24729</v>
      </c>
      <c r="E1497" s="47">
        <v>17786</v>
      </c>
      <c r="F1497" s="150">
        <v>43.353703708892503</v>
      </c>
    </row>
    <row r="1498" spans="1:6" x14ac:dyDescent="0.3">
      <c r="A1498" s="47" t="s">
        <v>1208</v>
      </c>
      <c r="B1498" s="47" t="s">
        <v>22618</v>
      </c>
      <c r="C1498" s="47" t="s">
        <v>24730</v>
      </c>
      <c r="D1498" s="47" t="s">
        <v>24731</v>
      </c>
      <c r="E1498" s="47">
        <v>29450</v>
      </c>
      <c r="F1498" s="150">
        <v>41.412975759041601</v>
      </c>
    </row>
    <row r="1499" spans="1:6" x14ac:dyDescent="0.3">
      <c r="A1499" s="47" t="s">
        <v>1208</v>
      </c>
      <c r="B1499" s="47" t="s">
        <v>22618</v>
      </c>
      <c r="C1499" s="47" t="s">
        <v>24732</v>
      </c>
      <c r="D1499" s="47" t="s">
        <v>24733</v>
      </c>
      <c r="E1499" s="47">
        <v>15378</v>
      </c>
      <c r="F1499" s="150">
        <v>41.059334338951302</v>
      </c>
    </row>
    <row r="1500" spans="1:6" x14ac:dyDescent="0.3">
      <c r="A1500" s="47" t="s">
        <v>1208</v>
      </c>
      <c r="B1500" s="47" t="s">
        <v>22618</v>
      </c>
      <c r="C1500" s="47" t="s">
        <v>24734</v>
      </c>
      <c r="D1500" s="47" t="s">
        <v>24735</v>
      </c>
      <c r="E1500" s="47">
        <v>28886</v>
      </c>
      <c r="F1500" s="150">
        <v>43.396697518257497</v>
      </c>
    </row>
    <row r="1501" spans="1:6" x14ac:dyDescent="0.3">
      <c r="A1501" s="47" t="s">
        <v>1208</v>
      </c>
      <c r="B1501" s="47" t="s">
        <v>22618</v>
      </c>
      <c r="C1501" s="47" t="s">
        <v>24736</v>
      </c>
      <c r="D1501" s="47" t="s">
        <v>24737</v>
      </c>
      <c r="E1501" s="47">
        <v>22232</v>
      </c>
      <c r="F1501" s="150">
        <v>43.480999871681902</v>
      </c>
    </row>
    <row r="1502" spans="1:6" x14ac:dyDescent="0.3">
      <c r="A1502" s="47" t="s">
        <v>1208</v>
      </c>
      <c r="B1502" s="47" t="s">
        <v>22618</v>
      </c>
      <c r="C1502" s="47" t="s">
        <v>24738</v>
      </c>
      <c r="D1502" s="47" t="s">
        <v>24739</v>
      </c>
      <c r="E1502" s="47">
        <v>19593</v>
      </c>
      <c r="F1502" s="150">
        <v>43.629402261187003</v>
      </c>
    </row>
    <row r="1503" spans="1:6" x14ac:dyDescent="0.3">
      <c r="A1503" s="47" t="s">
        <v>1208</v>
      </c>
      <c r="B1503" s="47" t="s">
        <v>22618</v>
      </c>
      <c r="C1503" s="47" t="s">
        <v>24740</v>
      </c>
      <c r="D1503" s="47" t="s">
        <v>24741</v>
      </c>
      <c r="E1503" s="47">
        <v>10778</v>
      </c>
      <c r="F1503" s="150">
        <v>39.243947191587203</v>
      </c>
    </row>
    <row r="1504" spans="1:6" x14ac:dyDescent="0.3">
      <c r="A1504" s="47" t="s">
        <v>1208</v>
      </c>
      <c r="B1504" s="47" t="s">
        <v>22618</v>
      </c>
      <c r="C1504" s="47" t="s">
        <v>688</v>
      </c>
      <c r="D1504" s="47" t="s">
        <v>24742</v>
      </c>
      <c r="E1504" s="47">
        <v>27134</v>
      </c>
      <c r="F1504" s="150">
        <v>44.548288021546298</v>
      </c>
    </row>
    <row r="1505" spans="1:6" x14ac:dyDescent="0.3">
      <c r="A1505" s="47" t="s">
        <v>1208</v>
      </c>
      <c r="B1505" s="47" t="s">
        <v>22618</v>
      </c>
      <c r="C1505" s="47" t="s">
        <v>24743</v>
      </c>
      <c r="D1505" s="47" t="s">
        <v>24744</v>
      </c>
      <c r="E1505" s="47">
        <v>15443</v>
      </c>
      <c r="F1505" s="150">
        <v>42.621760295598399</v>
      </c>
    </row>
    <row r="1506" spans="1:6" x14ac:dyDescent="0.3">
      <c r="A1506" s="47" t="s">
        <v>1208</v>
      </c>
      <c r="B1506" s="47" t="s">
        <v>22618</v>
      </c>
      <c r="C1506" s="47" t="s">
        <v>367</v>
      </c>
      <c r="D1506" s="47" t="s">
        <v>24745</v>
      </c>
      <c r="E1506" s="47">
        <v>48773</v>
      </c>
      <c r="F1506" s="150">
        <v>47.851705033499201</v>
      </c>
    </row>
    <row r="1507" spans="1:6" x14ac:dyDescent="0.3">
      <c r="A1507" s="47" t="s">
        <v>1208</v>
      </c>
      <c r="B1507" s="47" t="s">
        <v>22618</v>
      </c>
      <c r="C1507" s="47" t="s">
        <v>69</v>
      </c>
      <c r="D1507" s="47" t="s">
        <v>24746</v>
      </c>
      <c r="E1507" s="47">
        <v>51137</v>
      </c>
      <c r="F1507" s="150">
        <v>44.788294189064203</v>
      </c>
    </row>
    <row r="1508" spans="1:6" x14ac:dyDescent="0.3">
      <c r="A1508" s="47" t="s">
        <v>1208</v>
      </c>
      <c r="B1508" s="47" t="s">
        <v>22618</v>
      </c>
      <c r="C1508" s="47" t="s">
        <v>512</v>
      </c>
      <c r="D1508" s="47" t="s">
        <v>24747</v>
      </c>
      <c r="E1508" s="47">
        <v>20747</v>
      </c>
      <c r="F1508" s="150">
        <v>46.997288918349199</v>
      </c>
    </row>
    <row r="1509" spans="1:6" x14ac:dyDescent="0.3">
      <c r="A1509" s="47" t="s">
        <v>1208</v>
      </c>
      <c r="B1509" s="47" t="s">
        <v>22618</v>
      </c>
      <c r="C1509" s="47" t="s">
        <v>23399</v>
      </c>
      <c r="D1509" s="47" t="s">
        <v>24748</v>
      </c>
      <c r="E1509" s="47">
        <v>10253</v>
      </c>
      <c r="F1509" s="150">
        <v>45.815767976099501</v>
      </c>
    </row>
    <row r="1510" spans="1:6" x14ac:dyDescent="0.3">
      <c r="A1510" s="47" t="s">
        <v>1208</v>
      </c>
      <c r="B1510" s="47" t="s">
        <v>22618</v>
      </c>
      <c r="C1510" s="47" t="s">
        <v>1135</v>
      </c>
      <c r="D1510" s="47" t="s">
        <v>24749</v>
      </c>
      <c r="E1510" s="47">
        <v>9878</v>
      </c>
      <c r="F1510" s="150">
        <v>42.608953762362198</v>
      </c>
    </row>
    <row r="1511" spans="1:6" x14ac:dyDescent="0.3">
      <c r="A1511" s="47" t="s">
        <v>1208</v>
      </c>
      <c r="B1511" s="47" t="s">
        <v>22618</v>
      </c>
      <c r="C1511" s="47" t="s">
        <v>22709</v>
      </c>
      <c r="D1511" s="47" t="s">
        <v>24750</v>
      </c>
      <c r="E1511" s="47">
        <v>19198</v>
      </c>
      <c r="F1511" s="150">
        <v>47.620186136710601</v>
      </c>
    </row>
    <row r="1512" spans="1:6" x14ac:dyDescent="0.3">
      <c r="A1512" s="47" t="s">
        <v>1208</v>
      </c>
      <c r="B1512" s="47" t="s">
        <v>22618</v>
      </c>
      <c r="C1512" s="47" t="s">
        <v>544</v>
      </c>
      <c r="D1512" s="47" t="s">
        <v>24751</v>
      </c>
      <c r="E1512" s="47">
        <v>12678</v>
      </c>
      <c r="F1512" s="150">
        <v>42.847921882994903</v>
      </c>
    </row>
    <row r="1513" spans="1:6" x14ac:dyDescent="0.3">
      <c r="A1513" s="47" t="s">
        <v>1208</v>
      </c>
      <c r="B1513" s="47" t="s">
        <v>22618</v>
      </c>
      <c r="C1513" s="47" t="s">
        <v>24752</v>
      </c>
      <c r="D1513" s="47" t="s">
        <v>24753</v>
      </c>
      <c r="E1513" s="47">
        <v>28065</v>
      </c>
      <c r="F1513" s="150">
        <v>45.0817740611582</v>
      </c>
    </row>
    <row r="1514" spans="1:6" x14ac:dyDescent="0.3">
      <c r="A1514" s="47" t="s">
        <v>1212</v>
      </c>
      <c r="B1514" s="47" t="s">
        <v>23734</v>
      </c>
      <c r="C1514" s="47" t="s">
        <v>22619</v>
      </c>
      <c r="D1514" s="47" t="s">
        <v>24754</v>
      </c>
      <c r="E1514" s="47">
        <v>5988919</v>
      </c>
      <c r="F1514" s="150">
        <v>43.2440710181097</v>
      </c>
    </row>
    <row r="1515" spans="1:6" x14ac:dyDescent="0.3">
      <c r="A1515" s="47" t="s">
        <v>1212</v>
      </c>
      <c r="B1515" s="47" t="s">
        <v>23734</v>
      </c>
      <c r="C1515" s="47" t="s">
        <v>736</v>
      </c>
      <c r="D1515" s="47" t="s">
        <v>24755</v>
      </c>
      <c r="E1515" s="47">
        <v>25607</v>
      </c>
      <c r="F1515" s="150">
        <v>34.306760988022198</v>
      </c>
    </row>
    <row r="1516" spans="1:6" x14ac:dyDescent="0.3">
      <c r="A1516" s="47" t="s">
        <v>1212</v>
      </c>
      <c r="B1516" s="47" t="s">
        <v>23734</v>
      </c>
      <c r="C1516" s="47" t="s">
        <v>546</v>
      </c>
      <c r="D1516" s="47" t="s">
        <v>24756</v>
      </c>
      <c r="E1516" s="47">
        <v>17291</v>
      </c>
      <c r="F1516" s="150">
        <v>29.4221061162614</v>
      </c>
    </row>
    <row r="1517" spans="1:6" x14ac:dyDescent="0.3">
      <c r="A1517" s="47" t="s">
        <v>1212</v>
      </c>
      <c r="B1517" s="47" t="s">
        <v>23734</v>
      </c>
      <c r="C1517" s="47" t="s">
        <v>23866</v>
      </c>
      <c r="D1517" s="47" t="s">
        <v>24757</v>
      </c>
      <c r="E1517" s="47">
        <v>5685</v>
      </c>
      <c r="F1517" s="150">
        <v>25.250514187493501</v>
      </c>
    </row>
    <row r="1518" spans="1:6" x14ac:dyDescent="0.3">
      <c r="A1518" s="47" t="s">
        <v>1212</v>
      </c>
      <c r="B1518" s="47" t="s">
        <v>23734</v>
      </c>
      <c r="C1518" s="47" t="s">
        <v>24758</v>
      </c>
      <c r="D1518" s="47" t="s">
        <v>24759</v>
      </c>
      <c r="E1518" s="47">
        <v>25529</v>
      </c>
      <c r="F1518" s="150">
        <v>33.627793750776497</v>
      </c>
    </row>
    <row r="1519" spans="1:6" x14ac:dyDescent="0.3">
      <c r="A1519" s="47" t="s">
        <v>1212</v>
      </c>
      <c r="B1519" s="47" t="s">
        <v>23734</v>
      </c>
      <c r="C1519" s="47" t="s">
        <v>24389</v>
      </c>
      <c r="D1519" s="47" t="s">
        <v>24760</v>
      </c>
      <c r="E1519" s="47">
        <v>35597</v>
      </c>
      <c r="F1519" s="150">
        <v>38.410751690623897</v>
      </c>
    </row>
    <row r="1520" spans="1:6" x14ac:dyDescent="0.3">
      <c r="A1520" s="47" t="s">
        <v>1212</v>
      </c>
      <c r="B1520" s="47" t="s">
        <v>23734</v>
      </c>
      <c r="C1520" s="47" t="s">
        <v>23870</v>
      </c>
      <c r="D1520" s="47" t="s">
        <v>24761</v>
      </c>
      <c r="E1520" s="47">
        <v>12402</v>
      </c>
      <c r="F1520" s="150">
        <v>36.885795380960403</v>
      </c>
    </row>
    <row r="1521" spans="1:6" x14ac:dyDescent="0.3">
      <c r="A1521" s="47" t="s">
        <v>1212</v>
      </c>
      <c r="B1521" s="47" t="s">
        <v>23734</v>
      </c>
      <c r="C1521" s="47" t="s">
        <v>24762</v>
      </c>
      <c r="D1521" s="47" t="s">
        <v>24763</v>
      </c>
      <c r="E1521" s="47">
        <v>17049</v>
      </c>
      <c r="F1521" s="150">
        <v>34.962831478956197</v>
      </c>
    </row>
    <row r="1522" spans="1:6" x14ac:dyDescent="0.3">
      <c r="A1522" s="47" t="s">
        <v>1212</v>
      </c>
      <c r="B1522" s="47" t="s">
        <v>23734</v>
      </c>
      <c r="C1522" s="47" t="s">
        <v>22797</v>
      </c>
      <c r="D1522" s="47" t="s">
        <v>24764</v>
      </c>
      <c r="E1522" s="47">
        <v>19056</v>
      </c>
      <c r="F1522" s="150">
        <v>35.654121265518398</v>
      </c>
    </row>
    <row r="1523" spans="1:6" x14ac:dyDescent="0.3">
      <c r="A1523" s="47" t="s">
        <v>1212</v>
      </c>
      <c r="B1523" s="47" t="s">
        <v>23734</v>
      </c>
      <c r="C1523" s="47" t="s">
        <v>24765</v>
      </c>
      <c r="D1523" s="47" t="s">
        <v>24766</v>
      </c>
      <c r="E1523" s="47">
        <v>12363</v>
      </c>
      <c r="F1523" s="150">
        <v>34.984831321435102</v>
      </c>
    </row>
    <row r="1524" spans="1:6" x14ac:dyDescent="0.3">
      <c r="A1524" s="47" t="s">
        <v>1212</v>
      </c>
      <c r="B1524" s="47" t="s">
        <v>23734</v>
      </c>
      <c r="C1524" s="47" t="s">
        <v>317</v>
      </c>
      <c r="D1524" s="47" t="s">
        <v>24767</v>
      </c>
      <c r="E1524" s="47">
        <v>162642</v>
      </c>
      <c r="F1524" s="150">
        <v>42.9116175522351</v>
      </c>
    </row>
    <row r="1525" spans="1:6" x14ac:dyDescent="0.3">
      <c r="A1525" s="47" t="s">
        <v>1212</v>
      </c>
      <c r="B1525" s="47" t="s">
        <v>23734</v>
      </c>
      <c r="C1525" s="47" t="s">
        <v>1213</v>
      </c>
      <c r="D1525" s="47" t="s">
        <v>24768</v>
      </c>
      <c r="E1525" s="47">
        <v>89201</v>
      </c>
      <c r="F1525" s="150">
        <v>36.203824989374198</v>
      </c>
    </row>
    <row r="1526" spans="1:6" x14ac:dyDescent="0.3">
      <c r="A1526" s="47" t="s">
        <v>1212</v>
      </c>
      <c r="B1526" s="47" t="s">
        <v>23734</v>
      </c>
      <c r="C1526" s="47" t="s">
        <v>705</v>
      </c>
      <c r="D1526" s="47" t="s">
        <v>24769</v>
      </c>
      <c r="E1526" s="47">
        <v>42794</v>
      </c>
      <c r="F1526" s="150">
        <v>41.574973860673197</v>
      </c>
    </row>
    <row r="1527" spans="1:6" x14ac:dyDescent="0.3">
      <c r="A1527" s="47" t="s">
        <v>1212</v>
      </c>
      <c r="B1527" s="47" t="s">
        <v>23734</v>
      </c>
      <c r="C1527" s="47" t="s">
        <v>655</v>
      </c>
      <c r="D1527" s="47" t="s">
        <v>24770</v>
      </c>
      <c r="E1527" s="47">
        <v>9424</v>
      </c>
      <c r="F1527" s="150">
        <v>29.432921555724299</v>
      </c>
    </row>
    <row r="1528" spans="1:6" x14ac:dyDescent="0.3">
      <c r="A1528" s="47" t="s">
        <v>1212</v>
      </c>
      <c r="B1528" s="47" t="s">
        <v>23734</v>
      </c>
      <c r="C1528" s="47" t="s">
        <v>549</v>
      </c>
      <c r="D1528" s="47" t="s">
        <v>24771</v>
      </c>
      <c r="E1528" s="47">
        <v>44332</v>
      </c>
      <c r="F1528" s="150">
        <v>37.524234198905198</v>
      </c>
    </row>
    <row r="1529" spans="1:6" x14ac:dyDescent="0.3">
      <c r="A1529" s="47" t="s">
        <v>1212</v>
      </c>
      <c r="B1529" s="47" t="s">
        <v>23734</v>
      </c>
      <c r="C1529" s="47" t="s">
        <v>595</v>
      </c>
      <c r="D1529" s="47" t="s">
        <v>24772</v>
      </c>
      <c r="E1529" s="47">
        <v>44002</v>
      </c>
      <c r="F1529" s="150">
        <v>38.355318472018403</v>
      </c>
    </row>
    <row r="1530" spans="1:6" x14ac:dyDescent="0.3">
      <c r="A1530" s="47" t="s">
        <v>1212</v>
      </c>
      <c r="B1530" s="47" t="s">
        <v>23734</v>
      </c>
      <c r="C1530" s="47" t="s">
        <v>24773</v>
      </c>
      <c r="D1530" s="47" t="s">
        <v>24774</v>
      </c>
      <c r="E1530" s="47">
        <v>75674</v>
      </c>
      <c r="F1530" s="150">
        <v>39.493303985959798</v>
      </c>
    </row>
    <row r="1531" spans="1:6" x14ac:dyDescent="0.3">
      <c r="A1531" s="47" t="s">
        <v>1212</v>
      </c>
      <c r="B1531" s="47" t="s">
        <v>23734</v>
      </c>
      <c r="C1531" s="47" t="s">
        <v>319</v>
      </c>
      <c r="D1531" s="47" t="s">
        <v>24775</v>
      </c>
      <c r="E1531" s="47">
        <v>9295</v>
      </c>
      <c r="F1531" s="150">
        <v>31.668818106935898</v>
      </c>
    </row>
    <row r="1532" spans="1:6" x14ac:dyDescent="0.3">
      <c r="A1532" s="47" t="s">
        <v>1212</v>
      </c>
      <c r="B1532" s="47" t="s">
        <v>23734</v>
      </c>
      <c r="C1532" s="47" t="s">
        <v>386</v>
      </c>
      <c r="D1532" s="47" t="s">
        <v>24776</v>
      </c>
      <c r="E1532" s="47">
        <v>6265</v>
      </c>
      <c r="F1532" s="150">
        <v>38.567432602483599</v>
      </c>
    </row>
    <row r="1533" spans="1:6" x14ac:dyDescent="0.3">
      <c r="A1533" s="47" t="s">
        <v>1212</v>
      </c>
      <c r="B1533" s="47" t="s">
        <v>23734</v>
      </c>
      <c r="C1533" s="47" t="s">
        <v>483</v>
      </c>
      <c r="D1533" s="47" t="s">
        <v>24777</v>
      </c>
      <c r="E1533" s="47">
        <v>99478</v>
      </c>
      <c r="F1533" s="150">
        <v>38.100939710756599</v>
      </c>
    </row>
    <row r="1534" spans="1:6" x14ac:dyDescent="0.3">
      <c r="A1534" s="47" t="s">
        <v>1212</v>
      </c>
      <c r="B1534" s="47" t="s">
        <v>23734</v>
      </c>
      <c r="C1534" s="47" t="s">
        <v>551</v>
      </c>
      <c r="D1534" s="47" t="s">
        <v>24778</v>
      </c>
      <c r="E1534" s="47">
        <v>13982</v>
      </c>
      <c r="F1534" s="150">
        <v>36.125576158999998</v>
      </c>
    </row>
    <row r="1535" spans="1:6" x14ac:dyDescent="0.3">
      <c r="A1535" s="47" t="s">
        <v>1212</v>
      </c>
      <c r="B1535" s="47" t="s">
        <v>23734</v>
      </c>
      <c r="C1535" s="47" t="s">
        <v>24779</v>
      </c>
      <c r="D1535" s="47" t="s">
        <v>24780</v>
      </c>
      <c r="E1535" s="47">
        <v>7831</v>
      </c>
      <c r="F1535" s="150">
        <v>30.139032449166301</v>
      </c>
    </row>
    <row r="1536" spans="1:6" x14ac:dyDescent="0.3">
      <c r="A1536" s="47" t="s">
        <v>1212</v>
      </c>
      <c r="B1536" s="47" t="s">
        <v>23734</v>
      </c>
      <c r="C1536" s="47" t="s">
        <v>387</v>
      </c>
      <c r="D1536" s="47" t="s">
        <v>24781</v>
      </c>
      <c r="E1536" s="47">
        <v>77422</v>
      </c>
      <c r="F1536" s="150">
        <v>41.705893163148701</v>
      </c>
    </row>
    <row r="1537" spans="1:6" x14ac:dyDescent="0.3">
      <c r="A1537" s="47" t="s">
        <v>1212</v>
      </c>
      <c r="B1537" s="47" t="s">
        <v>23734</v>
      </c>
      <c r="C1537" s="47" t="s">
        <v>321</v>
      </c>
      <c r="D1537" s="47" t="s">
        <v>24782</v>
      </c>
      <c r="E1537" s="47">
        <v>7139</v>
      </c>
      <c r="F1537" s="150">
        <v>28.2382712767584</v>
      </c>
    </row>
    <row r="1538" spans="1:6" x14ac:dyDescent="0.3">
      <c r="A1538" s="47" t="s">
        <v>1212</v>
      </c>
      <c r="B1538" s="47" t="s">
        <v>23734</v>
      </c>
      <c r="C1538" s="47" t="s">
        <v>552</v>
      </c>
      <c r="D1538" s="47" t="s">
        <v>24783</v>
      </c>
      <c r="E1538" s="47">
        <v>221939</v>
      </c>
      <c r="F1538" s="150">
        <v>42.054561710196602</v>
      </c>
    </row>
    <row r="1539" spans="1:6" x14ac:dyDescent="0.3">
      <c r="A1539" s="47" t="s">
        <v>1212</v>
      </c>
      <c r="B1539" s="47" t="s">
        <v>23734</v>
      </c>
      <c r="C1539" s="47" t="s">
        <v>355</v>
      </c>
      <c r="D1539" s="47" t="s">
        <v>24784</v>
      </c>
      <c r="E1539" s="47">
        <v>20743</v>
      </c>
      <c r="F1539" s="150">
        <v>31.882779104997901</v>
      </c>
    </row>
    <row r="1540" spans="1:6" x14ac:dyDescent="0.3">
      <c r="A1540" s="47" t="s">
        <v>1212</v>
      </c>
      <c r="B1540" s="47" t="s">
        <v>23734</v>
      </c>
      <c r="C1540" s="47" t="s">
        <v>24785</v>
      </c>
      <c r="D1540" s="47" t="s">
        <v>24786</v>
      </c>
      <c r="E1540" s="47">
        <v>75990</v>
      </c>
      <c r="F1540" s="150">
        <v>41.8685008377402</v>
      </c>
    </row>
    <row r="1541" spans="1:6" x14ac:dyDescent="0.3">
      <c r="A1541" s="47" t="s">
        <v>1212</v>
      </c>
      <c r="B1541" s="47" t="s">
        <v>23734</v>
      </c>
      <c r="C1541" s="47" t="s">
        <v>24787</v>
      </c>
      <c r="D1541" s="47" t="s">
        <v>24788</v>
      </c>
      <c r="E1541" s="47">
        <v>17601</v>
      </c>
      <c r="F1541" s="150">
        <v>36.059703833837403</v>
      </c>
    </row>
    <row r="1542" spans="1:6" x14ac:dyDescent="0.3">
      <c r="A1542" s="47" t="s">
        <v>1212</v>
      </c>
      <c r="B1542" s="47" t="s">
        <v>23734</v>
      </c>
      <c r="C1542" s="47" t="s">
        <v>22815</v>
      </c>
      <c r="D1542" s="47" t="s">
        <v>24789</v>
      </c>
      <c r="E1542" s="47">
        <v>24696</v>
      </c>
      <c r="F1542" s="150">
        <v>36.969758514022203</v>
      </c>
    </row>
    <row r="1543" spans="1:6" x14ac:dyDescent="0.3">
      <c r="A1543" s="47" t="s">
        <v>1212</v>
      </c>
      <c r="B1543" s="47" t="s">
        <v>23734</v>
      </c>
      <c r="C1543" s="47" t="s">
        <v>23236</v>
      </c>
      <c r="D1543" s="47" t="s">
        <v>24790</v>
      </c>
      <c r="E1543" s="47">
        <v>7883</v>
      </c>
      <c r="F1543" s="150">
        <v>35.574525577194102</v>
      </c>
    </row>
    <row r="1544" spans="1:6" x14ac:dyDescent="0.3">
      <c r="A1544" s="47" t="s">
        <v>1212</v>
      </c>
      <c r="B1544" s="47" t="s">
        <v>23734</v>
      </c>
      <c r="C1544" s="47" t="s">
        <v>869</v>
      </c>
      <c r="D1544" s="47" t="s">
        <v>24791</v>
      </c>
      <c r="E1544" s="47">
        <v>16777</v>
      </c>
      <c r="F1544" s="150">
        <v>36.415656434755199</v>
      </c>
    </row>
    <row r="1545" spans="1:6" x14ac:dyDescent="0.3">
      <c r="A1545" s="47" t="s">
        <v>1212</v>
      </c>
      <c r="B1545" s="47" t="s">
        <v>23734</v>
      </c>
      <c r="C1545" s="47" t="s">
        <v>389</v>
      </c>
      <c r="D1545" s="47" t="s">
        <v>24792</v>
      </c>
      <c r="E1545" s="47">
        <v>8433</v>
      </c>
      <c r="F1545" s="150">
        <v>27.9569463757941</v>
      </c>
    </row>
    <row r="1546" spans="1:6" x14ac:dyDescent="0.3">
      <c r="A1546" s="47" t="s">
        <v>1212</v>
      </c>
      <c r="B1546" s="47" t="s">
        <v>23734</v>
      </c>
      <c r="C1546" s="47" t="s">
        <v>15</v>
      </c>
      <c r="D1546" s="47" t="s">
        <v>24793</v>
      </c>
      <c r="E1546" s="47">
        <v>12892</v>
      </c>
      <c r="F1546" s="150">
        <v>28.814836022732699</v>
      </c>
    </row>
    <row r="1547" spans="1:6" x14ac:dyDescent="0.3">
      <c r="A1547" s="47" t="s">
        <v>1212</v>
      </c>
      <c r="B1547" s="47" t="s">
        <v>23734</v>
      </c>
      <c r="C1547" s="47" t="s">
        <v>24794</v>
      </c>
      <c r="D1547" s="47" t="s">
        <v>24795</v>
      </c>
      <c r="E1547" s="47">
        <v>15657</v>
      </c>
      <c r="F1547" s="150">
        <v>38.741858402651303</v>
      </c>
    </row>
    <row r="1548" spans="1:6" x14ac:dyDescent="0.3">
      <c r="A1548" s="47" t="s">
        <v>1212</v>
      </c>
      <c r="B1548" s="47" t="s">
        <v>23734</v>
      </c>
      <c r="C1548" s="47" t="s">
        <v>159</v>
      </c>
      <c r="D1548" s="47" t="s">
        <v>24796</v>
      </c>
      <c r="E1548" s="47">
        <v>13684</v>
      </c>
      <c r="F1548" s="150">
        <v>38.513327873022597</v>
      </c>
    </row>
    <row r="1549" spans="1:6" x14ac:dyDescent="0.3">
      <c r="A1549" s="47" t="s">
        <v>1212</v>
      </c>
      <c r="B1549" s="47" t="s">
        <v>23734</v>
      </c>
      <c r="C1549" s="47" t="s">
        <v>24797</v>
      </c>
      <c r="D1549" s="47" t="s">
        <v>24798</v>
      </c>
      <c r="E1549" s="47">
        <v>31953</v>
      </c>
      <c r="F1549" s="150">
        <v>37.405429157086097</v>
      </c>
    </row>
    <row r="1550" spans="1:6" x14ac:dyDescent="0.3">
      <c r="A1550" s="47" t="s">
        <v>1212</v>
      </c>
      <c r="B1550" s="47" t="s">
        <v>23734</v>
      </c>
      <c r="C1550" s="47" t="s">
        <v>666</v>
      </c>
      <c r="D1550" s="47" t="s">
        <v>24799</v>
      </c>
      <c r="E1550" s="47">
        <v>101492</v>
      </c>
      <c r="F1550" s="150">
        <v>39.870334260013699</v>
      </c>
    </row>
    <row r="1551" spans="1:6" x14ac:dyDescent="0.3">
      <c r="A1551" s="47" t="s">
        <v>1212</v>
      </c>
      <c r="B1551" s="47" t="s">
        <v>23734</v>
      </c>
      <c r="C1551" s="47" t="s">
        <v>24800</v>
      </c>
      <c r="D1551" s="47" t="s">
        <v>24801</v>
      </c>
      <c r="E1551" s="47">
        <v>15222</v>
      </c>
      <c r="F1551" s="150">
        <v>37.0661411535716</v>
      </c>
    </row>
    <row r="1552" spans="1:6" x14ac:dyDescent="0.3">
      <c r="A1552" s="47" t="s">
        <v>1212</v>
      </c>
      <c r="B1552" s="47" t="s">
        <v>23734</v>
      </c>
      <c r="C1552" s="47" t="s">
        <v>24802</v>
      </c>
      <c r="D1552" s="47" t="s">
        <v>24803</v>
      </c>
      <c r="E1552" s="47">
        <v>6738</v>
      </c>
      <c r="F1552" s="150">
        <v>26.112459064082</v>
      </c>
    </row>
    <row r="1553" spans="1:6" x14ac:dyDescent="0.3">
      <c r="A1553" s="47" t="s">
        <v>1212</v>
      </c>
      <c r="B1553" s="47" t="s">
        <v>23734</v>
      </c>
      <c r="C1553" s="47" t="s">
        <v>327</v>
      </c>
      <c r="D1553" s="47" t="s">
        <v>24804</v>
      </c>
      <c r="E1553" s="47">
        <v>275173</v>
      </c>
      <c r="F1553" s="150">
        <v>45.880277078688401</v>
      </c>
    </row>
    <row r="1554" spans="1:6" x14ac:dyDescent="0.3">
      <c r="A1554" s="47" t="s">
        <v>1212</v>
      </c>
      <c r="B1554" s="47" t="s">
        <v>23734</v>
      </c>
      <c r="C1554" s="47" t="s">
        <v>23533</v>
      </c>
      <c r="D1554" s="47" t="s">
        <v>24805</v>
      </c>
      <c r="E1554" s="47">
        <v>10261</v>
      </c>
      <c r="F1554" s="150">
        <v>31.180974937968902</v>
      </c>
    </row>
    <row r="1555" spans="1:6" x14ac:dyDescent="0.3">
      <c r="A1555" s="47" t="s">
        <v>1212</v>
      </c>
      <c r="B1555" s="47" t="s">
        <v>23734</v>
      </c>
      <c r="C1555" s="47" t="s">
        <v>357</v>
      </c>
      <c r="D1555" s="47" t="s">
        <v>24806</v>
      </c>
      <c r="E1555" s="47">
        <v>8957</v>
      </c>
      <c r="F1555" s="150">
        <v>27.863998116658198</v>
      </c>
    </row>
    <row r="1556" spans="1:6" x14ac:dyDescent="0.3">
      <c r="A1556" s="47" t="s">
        <v>1212</v>
      </c>
      <c r="B1556" s="47" t="s">
        <v>23734</v>
      </c>
      <c r="C1556" s="47" t="s">
        <v>266</v>
      </c>
      <c r="D1556" s="47" t="s">
        <v>24807</v>
      </c>
      <c r="E1556" s="47">
        <v>22272</v>
      </c>
      <c r="F1556" s="150">
        <v>37.061226298265197</v>
      </c>
    </row>
    <row r="1557" spans="1:6" x14ac:dyDescent="0.3">
      <c r="A1557" s="47" t="s">
        <v>1212</v>
      </c>
      <c r="B1557" s="47" t="s">
        <v>23734</v>
      </c>
      <c r="C1557" s="47" t="s">
        <v>24808</v>
      </c>
      <c r="D1557" s="47" t="s">
        <v>24809</v>
      </c>
      <c r="E1557" s="47">
        <v>9627</v>
      </c>
      <c r="F1557" s="150">
        <v>35.6258175506591</v>
      </c>
    </row>
    <row r="1558" spans="1:6" x14ac:dyDescent="0.3">
      <c r="A1558" s="47" t="s">
        <v>1212</v>
      </c>
      <c r="B1558" s="47" t="s">
        <v>23734</v>
      </c>
      <c r="C1558" s="47" t="s">
        <v>24810</v>
      </c>
      <c r="D1558" s="47" t="s">
        <v>24811</v>
      </c>
      <c r="E1558" s="47">
        <v>4912</v>
      </c>
      <c r="F1558" s="150">
        <v>27.0551949504835</v>
      </c>
    </row>
    <row r="1559" spans="1:6" x14ac:dyDescent="0.3">
      <c r="A1559" s="47" t="s">
        <v>1212</v>
      </c>
      <c r="B1559" s="47" t="s">
        <v>23734</v>
      </c>
      <c r="C1559" s="47" t="s">
        <v>22836</v>
      </c>
      <c r="D1559" s="47" t="s">
        <v>24812</v>
      </c>
      <c r="E1559" s="47">
        <v>10144</v>
      </c>
      <c r="F1559" s="150">
        <v>32.716036961372602</v>
      </c>
    </row>
    <row r="1560" spans="1:6" x14ac:dyDescent="0.3">
      <c r="A1560" s="47" t="s">
        <v>1212</v>
      </c>
      <c r="B1560" s="47" t="s">
        <v>23734</v>
      </c>
      <c r="C1560" s="47" t="s">
        <v>24813</v>
      </c>
      <c r="D1560" s="47" t="s">
        <v>24814</v>
      </c>
      <c r="E1560" s="47">
        <v>40400</v>
      </c>
      <c r="F1560" s="150">
        <v>41.739789198280597</v>
      </c>
    </row>
    <row r="1561" spans="1:6" x14ac:dyDescent="0.3">
      <c r="A1561" s="47" t="s">
        <v>1212</v>
      </c>
      <c r="B1561" s="47" t="s">
        <v>23734</v>
      </c>
      <c r="C1561" s="47" t="s">
        <v>24431</v>
      </c>
      <c r="D1561" s="47" t="s">
        <v>24815</v>
      </c>
      <c r="E1561" s="47">
        <v>10630</v>
      </c>
      <c r="F1561" s="150">
        <v>36.109746871082301</v>
      </c>
    </row>
    <row r="1562" spans="1:6" x14ac:dyDescent="0.3">
      <c r="A1562" s="47" t="s">
        <v>1212</v>
      </c>
      <c r="B1562" s="47" t="s">
        <v>23734</v>
      </c>
      <c r="C1562" s="47" t="s">
        <v>163</v>
      </c>
      <c r="D1562" s="47" t="s">
        <v>24816</v>
      </c>
      <c r="E1562" s="47">
        <v>674158</v>
      </c>
      <c r="F1562" s="150">
        <v>44.258762317014501</v>
      </c>
    </row>
    <row r="1563" spans="1:6" x14ac:dyDescent="0.3">
      <c r="A1563" s="47" t="s">
        <v>1212</v>
      </c>
      <c r="B1563" s="47" t="s">
        <v>23734</v>
      </c>
      <c r="C1563" s="47" t="s">
        <v>554</v>
      </c>
      <c r="D1563" s="47" t="s">
        <v>24817</v>
      </c>
      <c r="E1563" s="47">
        <v>117404</v>
      </c>
      <c r="F1563" s="150">
        <v>42.347273454444903</v>
      </c>
    </row>
    <row r="1564" spans="1:6" x14ac:dyDescent="0.3">
      <c r="A1564" s="47" t="s">
        <v>1212</v>
      </c>
      <c r="B1564" s="47" t="s">
        <v>23734</v>
      </c>
      <c r="C1564" s="47" t="s">
        <v>23</v>
      </c>
      <c r="D1564" s="47" t="s">
        <v>24818</v>
      </c>
      <c r="E1564" s="47">
        <v>218733</v>
      </c>
      <c r="F1564" s="150">
        <v>43.891803943410402</v>
      </c>
    </row>
    <row r="1565" spans="1:6" x14ac:dyDescent="0.3">
      <c r="A1565" s="47" t="s">
        <v>1212</v>
      </c>
      <c r="B1565" s="47" t="s">
        <v>23734</v>
      </c>
      <c r="C1565" s="47" t="s">
        <v>334</v>
      </c>
      <c r="D1565" s="47" t="s">
        <v>24819</v>
      </c>
      <c r="E1565" s="47">
        <v>52595</v>
      </c>
      <c r="F1565" s="150">
        <v>37.471844653773502</v>
      </c>
    </row>
    <row r="1566" spans="1:6" x14ac:dyDescent="0.3">
      <c r="A1566" s="47" t="s">
        <v>1212</v>
      </c>
      <c r="B1566" s="47" t="s">
        <v>23734</v>
      </c>
      <c r="C1566" s="47" t="s">
        <v>335</v>
      </c>
      <c r="D1566" s="47" t="s">
        <v>24820</v>
      </c>
      <c r="E1566" s="47">
        <v>4131</v>
      </c>
      <c r="F1566" s="150">
        <v>27.958171947528498</v>
      </c>
    </row>
    <row r="1567" spans="1:6" x14ac:dyDescent="0.3">
      <c r="A1567" s="47" t="s">
        <v>1212</v>
      </c>
      <c r="B1567" s="47" t="s">
        <v>23734</v>
      </c>
      <c r="C1567" s="47" t="s">
        <v>24821</v>
      </c>
      <c r="D1567" s="47" t="s">
        <v>24822</v>
      </c>
      <c r="E1567" s="47">
        <v>35571</v>
      </c>
      <c r="F1567" s="150">
        <v>40.212636182946298</v>
      </c>
    </row>
    <row r="1568" spans="1:6" x14ac:dyDescent="0.3">
      <c r="A1568" s="47" t="s">
        <v>1212</v>
      </c>
      <c r="B1568" s="47" t="s">
        <v>23734</v>
      </c>
      <c r="C1568" s="47" t="s">
        <v>416</v>
      </c>
      <c r="D1568" s="47" t="s">
        <v>24823</v>
      </c>
      <c r="E1568" s="47">
        <v>33381</v>
      </c>
      <c r="F1568" s="150">
        <v>33.807859149020402</v>
      </c>
    </row>
    <row r="1569" spans="1:6" x14ac:dyDescent="0.3">
      <c r="A1569" s="47" t="s">
        <v>1212</v>
      </c>
      <c r="B1569" s="47" t="s">
        <v>23734</v>
      </c>
      <c r="C1569" s="47" t="s">
        <v>717</v>
      </c>
      <c r="D1569" s="47" t="s">
        <v>24824</v>
      </c>
      <c r="E1569" s="47">
        <v>38634</v>
      </c>
      <c r="F1569" s="150">
        <v>38.158927896774401</v>
      </c>
    </row>
    <row r="1570" spans="1:6" x14ac:dyDescent="0.3">
      <c r="A1570" s="47" t="s">
        <v>1212</v>
      </c>
      <c r="B1570" s="47" t="s">
        <v>23734</v>
      </c>
      <c r="C1570" s="47" t="s">
        <v>23468</v>
      </c>
      <c r="D1570" s="47" t="s">
        <v>24825</v>
      </c>
      <c r="E1570" s="47">
        <v>10211</v>
      </c>
      <c r="F1570" s="150">
        <v>28.977595637053501</v>
      </c>
    </row>
    <row r="1571" spans="1:6" x14ac:dyDescent="0.3">
      <c r="A1571" s="47" t="s">
        <v>1212</v>
      </c>
      <c r="B1571" s="47" t="s">
        <v>23734</v>
      </c>
      <c r="C1571" s="47" t="s">
        <v>556</v>
      </c>
      <c r="D1571" s="47" t="s">
        <v>24826</v>
      </c>
      <c r="E1571" s="47">
        <v>52566</v>
      </c>
      <c r="F1571" s="150">
        <v>36.502689178665499</v>
      </c>
    </row>
    <row r="1572" spans="1:6" x14ac:dyDescent="0.3">
      <c r="A1572" s="47" t="s">
        <v>1212</v>
      </c>
      <c r="B1572" s="47" t="s">
        <v>23734</v>
      </c>
      <c r="C1572" s="47" t="s">
        <v>359</v>
      </c>
      <c r="D1572" s="47" t="s">
        <v>24827</v>
      </c>
      <c r="E1572" s="47">
        <v>12761</v>
      </c>
      <c r="F1572" s="150">
        <v>30.5016103957491</v>
      </c>
    </row>
    <row r="1573" spans="1:6" x14ac:dyDescent="0.3">
      <c r="A1573" s="47" t="s">
        <v>1212</v>
      </c>
      <c r="B1573" s="47" t="s">
        <v>23734</v>
      </c>
      <c r="C1573" s="47" t="s">
        <v>398</v>
      </c>
      <c r="D1573" s="47" t="s">
        <v>24828</v>
      </c>
      <c r="E1573" s="47">
        <v>15195</v>
      </c>
      <c r="F1573" s="150">
        <v>32.781363833791502</v>
      </c>
    </row>
    <row r="1574" spans="1:6" x14ac:dyDescent="0.3">
      <c r="A1574" s="47" t="s">
        <v>1212</v>
      </c>
      <c r="B1574" s="47" t="s">
        <v>23734</v>
      </c>
      <c r="C1574" s="47" t="s">
        <v>24829</v>
      </c>
      <c r="D1574" s="47" t="s">
        <v>24830</v>
      </c>
      <c r="E1574" s="47">
        <v>23083</v>
      </c>
      <c r="F1574" s="150">
        <v>39.735240343827797</v>
      </c>
    </row>
    <row r="1575" spans="1:6" x14ac:dyDescent="0.3">
      <c r="A1575" s="47" t="s">
        <v>1212</v>
      </c>
      <c r="B1575" s="47" t="s">
        <v>23734</v>
      </c>
      <c r="C1575" s="47" t="s">
        <v>300</v>
      </c>
      <c r="D1575" s="47" t="s">
        <v>24831</v>
      </c>
      <c r="E1575" s="47">
        <v>15566</v>
      </c>
      <c r="F1575" s="150">
        <v>30.384030089680099</v>
      </c>
    </row>
    <row r="1576" spans="1:6" x14ac:dyDescent="0.3">
      <c r="A1576" s="47" t="s">
        <v>1212</v>
      </c>
      <c r="B1576" s="47" t="s">
        <v>23734</v>
      </c>
      <c r="C1576" s="47" t="s">
        <v>25</v>
      </c>
      <c r="D1576" s="47" t="s">
        <v>24832</v>
      </c>
      <c r="E1576" s="47">
        <v>12226</v>
      </c>
      <c r="F1576" s="150">
        <v>37.304912704543099</v>
      </c>
    </row>
    <row r="1577" spans="1:6" x14ac:dyDescent="0.3">
      <c r="A1577" s="47" t="s">
        <v>1212</v>
      </c>
      <c r="B1577" s="47" t="s">
        <v>23734</v>
      </c>
      <c r="C1577" s="47" t="s">
        <v>24833</v>
      </c>
      <c r="D1577" s="47" t="s">
        <v>24834</v>
      </c>
      <c r="E1577" s="47">
        <v>9176</v>
      </c>
      <c r="F1577" s="150">
        <v>36.2480738414326</v>
      </c>
    </row>
    <row r="1578" spans="1:6" x14ac:dyDescent="0.3">
      <c r="A1578" s="47" t="s">
        <v>1212</v>
      </c>
      <c r="B1578" s="47" t="s">
        <v>23734</v>
      </c>
      <c r="C1578" s="47" t="s">
        <v>234</v>
      </c>
      <c r="D1578" s="47" t="s">
        <v>24835</v>
      </c>
      <c r="E1578" s="47">
        <v>28778</v>
      </c>
      <c r="F1578" s="150">
        <v>35.683970074400499</v>
      </c>
    </row>
    <row r="1579" spans="1:6" x14ac:dyDescent="0.3">
      <c r="A1579" s="47" t="s">
        <v>1212</v>
      </c>
      <c r="B1579" s="47" t="s">
        <v>23734</v>
      </c>
      <c r="C1579" s="47" t="s">
        <v>600</v>
      </c>
      <c r="D1579" s="47" t="s">
        <v>24836</v>
      </c>
      <c r="E1579" s="47">
        <v>3785</v>
      </c>
      <c r="F1579" s="150">
        <v>26.227155066123998</v>
      </c>
    </row>
    <row r="1580" spans="1:6" x14ac:dyDescent="0.3">
      <c r="A1580" s="47" t="s">
        <v>1212</v>
      </c>
      <c r="B1580" s="47" t="s">
        <v>23734</v>
      </c>
      <c r="C1580" s="47" t="s">
        <v>22857</v>
      </c>
      <c r="D1580" s="47" t="s">
        <v>24837</v>
      </c>
      <c r="E1580" s="47">
        <v>24748</v>
      </c>
      <c r="F1580" s="150">
        <v>38.599698303364697</v>
      </c>
    </row>
    <row r="1581" spans="1:6" x14ac:dyDescent="0.3">
      <c r="A1581" s="47" t="s">
        <v>1212</v>
      </c>
      <c r="B1581" s="47" t="s">
        <v>23734</v>
      </c>
      <c r="C1581" s="47" t="s">
        <v>533</v>
      </c>
      <c r="D1581" s="47" t="s">
        <v>24838</v>
      </c>
      <c r="E1581" s="47">
        <v>14358</v>
      </c>
      <c r="F1581" s="150">
        <v>35.407855758016403</v>
      </c>
    </row>
    <row r="1582" spans="1:6" x14ac:dyDescent="0.3">
      <c r="A1582" s="47" t="s">
        <v>1212</v>
      </c>
      <c r="B1582" s="47" t="s">
        <v>23734</v>
      </c>
      <c r="C1582" s="47" t="s">
        <v>24839</v>
      </c>
      <c r="D1582" s="47" t="s">
        <v>24840</v>
      </c>
      <c r="E1582" s="47">
        <v>15607</v>
      </c>
      <c r="F1582" s="150">
        <v>37.150569090508199</v>
      </c>
    </row>
    <row r="1583" spans="1:6" x14ac:dyDescent="0.3">
      <c r="A1583" s="47" t="s">
        <v>1212</v>
      </c>
      <c r="B1583" s="47" t="s">
        <v>23734</v>
      </c>
      <c r="C1583" s="47" t="s">
        <v>557</v>
      </c>
      <c r="D1583" s="47" t="s">
        <v>24841</v>
      </c>
      <c r="E1583" s="47">
        <v>8840</v>
      </c>
      <c r="F1583" s="150">
        <v>30.601575135881198</v>
      </c>
    </row>
    <row r="1584" spans="1:6" x14ac:dyDescent="0.3">
      <c r="A1584" s="47" t="s">
        <v>1212</v>
      </c>
      <c r="B1584" s="47" t="s">
        <v>23734</v>
      </c>
      <c r="C1584" s="47" t="s">
        <v>29</v>
      </c>
      <c r="D1584" s="47" t="s">
        <v>24842</v>
      </c>
      <c r="E1584" s="47">
        <v>12236</v>
      </c>
      <c r="F1584" s="150">
        <v>34.035522900799997</v>
      </c>
    </row>
    <row r="1585" spans="1:6" x14ac:dyDescent="0.3">
      <c r="A1585" s="47" t="s">
        <v>1212</v>
      </c>
      <c r="B1585" s="47" t="s">
        <v>23734</v>
      </c>
      <c r="C1585" s="47" t="s">
        <v>30</v>
      </c>
      <c r="D1585" s="47" t="s">
        <v>24843</v>
      </c>
      <c r="E1585" s="47">
        <v>20565</v>
      </c>
      <c r="F1585" s="150">
        <v>36.495564537510099</v>
      </c>
    </row>
    <row r="1586" spans="1:6" x14ac:dyDescent="0.3">
      <c r="A1586" s="47" t="s">
        <v>1212</v>
      </c>
      <c r="B1586" s="47" t="s">
        <v>23734</v>
      </c>
      <c r="C1586" s="47" t="s">
        <v>24844</v>
      </c>
      <c r="D1586" s="47" t="s">
        <v>24845</v>
      </c>
      <c r="E1586" s="47">
        <v>18956</v>
      </c>
      <c r="F1586" s="150">
        <v>34.844959899470403</v>
      </c>
    </row>
    <row r="1587" spans="1:6" x14ac:dyDescent="0.3">
      <c r="A1587" s="47" t="s">
        <v>1212</v>
      </c>
      <c r="B1587" s="47" t="s">
        <v>23734</v>
      </c>
      <c r="C1587" s="47" t="s">
        <v>64</v>
      </c>
      <c r="D1587" s="47" t="s">
        <v>24846</v>
      </c>
      <c r="E1587" s="47">
        <v>58114</v>
      </c>
      <c r="F1587" s="150">
        <v>39.971191497210903</v>
      </c>
    </row>
    <row r="1588" spans="1:6" x14ac:dyDescent="0.3">
      <c r="A1588" s="47" t="s">
        <v>1212</v>
      </c>
      <c r="B1588" s="47" t="s">
        <v>23734</v>
      </c>
      <c r="C1588" s="47" t="s">
        <v>24847</v>
      </c>
      <c r="D1588" s="47" t="s">
        <v>24848</v>
      </c>
      <c r="E1588" s="47">
        <v>23370</v>
      </c>
      <c r="F1588" s="150">
        <v>30.676375752531001</v>
      </c>
    </row>
    <row r="1589" spans="1:6" x14ac:dyDescent="0.3">
      <c r="A1589" s="47" t="s">
        <v>1212</v>
      </c>
      <c r="B1589" s="47" t="s">
        <v>23734</v>
      </c>
      <c r="C1589" s="47" t="s">
        <v>757</v>
      </c>
      <c r="D1589" s="47" t="s">
        <v>24849</v>
      </c>
      <c r="E1589" s="47">
        <v>10881</v>
      </c>
      <c r="F1589" s="150">
        <v>39.958136045071001</v>
      </c>
    </row>
    <row r="1590" spans="1:6" x14ac:dyDescent="0.3">
      <c r="A1590" s="47" t="s">
        <v>1212</v>
      </c>
      <c r="B1590" s="47" t="s">
        <v>23734</v>
      </c>
      <c r="C1590" s="47" t="s">
        <v>23963</v>
      </c>
      <c r="D1590" s="47" t="s">
        <v>24850</v>
      </c>
      <c r="E1590" s="47">
        <v>13878</v>
      </c>
      <c r="F1590" s="150">
        <v>36.114059886536403</v>
      </c>
    </row>
    <row r="1591" spans="1:6" x14ac:dyDescent="0.3">
      <c r="A1591" s="47" t="s">
        <v>1212</v>
      </c>
      <c r="B1591" s="47" t="s">
        <v>23734</v>
      </c>
      <c r="C1591" s="47" t="s">
        <v>24851</v>
      </c>
      <c r="D1591" s="47" t="s">
        <v>24852</v>
      </c>
      <c r="E1591" s="47">
        <v>9723</v>
      </c>
      <c r="F1591" s="150">
        <v>40.056268556859798</v>
      </c>
    </row>
    <row r="1592" spans="1:6" x14ac:dyDescent="0.3">
      <c r="A1592" s="47" t="s">
        <v>1212</v>
      </c>
      <c r="B1592" s="47" t="s">
        <v>23734</v>
      </c>
      <c r="C1592" s="47" t="s">
        <v>24853</v>
      </c>
      <c r="D1592" s="47" t="s">
        <v>24854</v>
      </c>
      <c r="E1592" s="47">
        <v>18296</v>
      </c>
      <c r="F1592" s="150">
        <v>36.236666756475302</v>
      </c>
    </row>
    <row r="1593" spans="1:6" x14ac:dyDescent="0.3">
      <c r="A1593" s="47" t="s">
        <v>1212</v>
      </c>
      <c r="B1593" s="47" t="s">
        <v>23734</v>
      </c>
      <c r="C1593" s="47" t="s">
        <v>340</v>
      </c>
      <c r="D1593" s="47" t="s">
        <v>24855</v>
      </c>
      <c r="E1593" s="47">
        <v>18971</v>
      </c>
      <c r="F1593" s="150">
        <v>37.668714961222797</v>
      </c>
    </row>
    <row r="1594" spans="1:6" x14ac:dyDescent="0.3">
      <c r="A1594" s="47" t="s">
        <v>1212</v>
      </c>
      <c r="B1594" s="47" t="s">
        <v>23734</v>
      </c>
      <c r="C1594" s="47" t="s">
        <v>24856</v>
      </c>
      <c r="D1594" s="47" t="s">
        <v>24857</v>
      </c>
      <c r="E1594" s="47">
        <v>42201</v>
      </c>
      <c r="F1594" s="150">
        <v>40.469545880631301</v>
      </c>
    </row>
    <row r="1595" spans="1:6" x14ac:dyDescent="0.3">
      <c r="A1595" s="47" t="s">
        <v>1212</v>
      </c>
      <c r="B1595" s="47" t="s">
        <v>23734</v>
      </c>
      <c r="C1595" s="47" t="s">
        <v>24858</v>
      </c>
      <c r="D1595" s="47" t="s">
        <v>24859</v>
      </c>
      <c r="E1595" s="47">
        <v>45156</v>
      </c>
      <c r="F1595" s="150">
        <v>41.429738803317001</v>
      </c>
    </row>
    <row r="1596" spans="1:6" x14ac:dyDescent="0.3">
      <c r="A1596" s="47" t="s">
        <v>1212</v>
      </c>
      <c r="B1596" s="47" t="s">
        <v>23734</v>
      </c>
      <c r="C1596" s="47" t="s">
        <v>271</v>
      </c>
      <c r="D1596" s="47" t="s">
        <v>24860</v>
      </c>
      <c r="E1596" s="47">
        <v>18516</v>
      </c>
      <c r="F1596" s="150">
        <v>33.416179051918</v>
      </c>
    </row>
    <row r="1597" spans="1:6" x14ac:dyDescent="0.3">
      <c r="A1597" s="47" t="s">
        <v>1212</v>
      </c>
      <c r="B1597" s="47" t="s">
        <v>23734</v>
      </c>
      <c r="C1597" s="47" t="s">
        <v>24861</v>
      </c>
      <c r="D1597" s="47" t="s">
        <v>24862</v>
      </c>
      <c r="E1597" s="47">
        <v>89322</v>
      </c>
      <c r="F1597" s="150">
        <v>41.284615842963099</v>
      </c>
    </row>
    <row r="1598" spans="1:6" x14ac:dyDescent="0.3">
      <c r="A1598" s="47" t="s">
        <v>1212</v>
      </c>
      <c r="B1598" s="47" t="s">
        <v>23734</v>
      </c>
      <c r="C1598" s="47" t="s">
        <v>66</v>
      </c>
      <c r="D1598" s="47" t="s">
        <v>24863</v>
      </c>
      <c r="E1598" s="47">
        <v>31137</v>
      </c>
      <c r="F1598" s="150">
        <v>36.972719890145498</v>
      </c>
    </row>
    <row r="1599" spans="1:6" x14ac:dyDescent="0.3">
      <c r="A1599" s="47" t="s">
        <v>1212</v>
      </c>
      <c r="B1599" s="47" t="s">
        <v>23734</v>
      </c>
      <c r="C1599" s="47" t="s">
        <v>67</v>
      </c>
      <c r="D1599" s="47" t="s">
        <v>24864</v>
      </c>
      <c r="E1599" s="47">
        <v>52274</v>
      </c>
      <c r="F1599" s="150">
        <v>38.421785257362103</v>
      </c>
    </row>
    <row r="1600" spans="1:6" x14ac:dyDescent="0.3">
      <c r="A1600" s="47" t="s">
        <v>1212</v>
      </c>
      <c r="B1600" s="47" t="s">
        <v>23734</v>
      </c>
      <c r="C1600" s="47" t="s">
        <v>644</v>
      </c>
      <c r="D1600" s="47" t="s">
        <v>24865</v>
      </c>
      <c r="E1600" s="47">
        <v>4979</v>
      </c>
      <c r="F1600" s="150">
        <v>27.176714003579399</v>
      </c>
    </row>
    <row r="1601" spans="1:6" x14ac:dyDescent="0.3">
      <c r="A1601" s="47" t="s">
        <v>1212</v>
      </c>
      <c r="B1601" s="47" t="s">
        <v>23734</v>
      </c>
      <c r="C1601" s="47" t="s">
        <v>24866</v>
      </c>
      <c r="D1601" s="47" t="s">
        <v>24867</v>
      </c>
      <c r="E1601" s="47">
        <v>10167</v>
      </c>
      <c r="F1601" s="150">
        <v>31.4494111177683</v>
      </c>
    </row>
    <row r="1602" spans="1:6" x14ac:dyDescent="0.3">
      <c r="A1602" s="47" t="s">
        <v>1212</v>
      </c>
      <c r="B1602" s="47" t="s">
        <v>23734</v>
      </c>
      <c r="C1602" s="47" t="s">
        <v>305</v>
      </c>
      <c r="D1602" s="47" t="s">
        <v>24868</v>
      </c>
      <c r="E1602" s="47">
        <v>25414</v>
      </c>
      <c r="F1602" s="150">
        <v>33.8865155590547</v>
      </c>
    </row>
    <row r="1603" spans="1:6" x14ac:dyDescent="0.3">
      <c r="A1603" s="47" t="s">
        <v>1212</v>
      </c>
      <c r="B1603" s="47" t="s">
        <v>23734</v>
      </c>
      <c r="C1603" s="47" t="s">
        <v>24869</v>
      </c>
      <c r="D1603" s="47" t="s">
        <v>24870</v>
      </c>
      <c r="E1603" s="47">
        <v>23494</v>
      </c>
      <c r="F1603" s="150">
        <v>33.015138843306801</v>
      </c>
    </row>
    <row r="1604" spans="1:6" x14ac:dyDescent="0.3">
      <c r="A1604" s="47" t="s">
        <v>1212</v>
      </c>
      <c r="B1604" s="47" t="s">
        <v>23734</v>
      </c>
      <c r="C1604" s="47" t="s">
        <v>24871</v>
      </c>
      <c r="D1604" s="47" t="s">
        <v>24872</v>
      </c>
      <c r="E1604" s="47">
        <v>6696</v>
      </c>
      <c r="F1604" s="150">
        <v>37.130442957603599</v>
      </c>
    </row>
    <row r="1605" spans="1:6" x14ac:dyDescent="0.3">
      <c r="A1605" s="47" t="s">
        <v>1212</v>
      </c>
      <c r="B1605" s="47" t="s">
        <v>23734</v>
      </c>
      <c r="C1605" s="47" t="s">
        <v>23703</v>
      </c>
      <c r="D1605" s="47" t="s">
        <v>24873</v>
      </c>
      <c r="E1605" s="47">
        <v>14100</v>
      </c>
      <c r="F1605" s="150">
        <v>39.156191248563601</v>
      </c>
    </row>
    <row r="1606" spans="1:6" x14ac:dyDescent="0.3">
      <c r="A1606" s="47" t="s">
        <v>1212</v>
      </c>
      <c r="B1606" s="47" t="s">
        <v>23734</v>
      </c>
      <c r="C1606" s="47" t="s">
        <v>425</v>
      </c>
      <c r="D1606" s="47" t="s">
        <v>24874</v>
      </c>
      <c r="E1606" s="47">
        <v>360483</v>
      </c>
      <c r="F1606" s="150">
        <v>46.440490765806402</v>
      </c>
    </row>
    <row r="1607" spans="1:6" x14ac:dyDescent="0.3">
      <c r="A1607" s="47" t="s">
        <v>1212</v>
      </c>
      <c r="B1607" s="47" t="s">
        <v>23734</v>
      </c>
      <c r="C1607" s="47" t="s">
        <v>507</v>
      </c>
      <c r="D1607" s="47" t="s">
        <v>24875</v>
      </c>
      <c r="E1607" s="47">
        <v>9805</v>
      </c>
      <c r="F1607" s="150">
        <v>35.172239484223098</v>
      </c>
    </row>
    <row r="1608" spans="1:6" x14ac:dyDescent="0.3">
      <c r="A1608" s="47" t="s">
        <v>1212</v>
      </c>
      <c r="B1608" s="47" t="s">
        <v>23734</v>
      </c>
      <c r="C1608" s="47" t="s">
        <v>24876</v>
      </c>
      <c r="D1608" s="47" t="s">
        <v>24877</v>
      </c>
      <c r="E1608" s="47">
        <v>18145</v>
      </c>
      <c r="F1608" s="150">
        <v>36.109477880766001</v>
      </c>
    </row>
    <row r="1609" spans="1:6" x14ac:dyDescent="0.3">
      <c r="A1609" s="47" t="s">
        <v>1212</v>
      </c>
      <c r="B1609" s="47" t="s">
        <v>23734</v>
      </c>
      <c r="C1609" s="47" t="s">
        <v>24878</v>
      </c>
      <c r="D1609" s="47" t="s">
        <v>24879</v>
      </c>
      <c r="E1609" s="47">
        <v>65359</v>
      </c>
      <c r="F1609" s="150">
        <v>39.002248512235802</v>
      </c>
    </row>
    <row r="1610" spans="1:6" x14ac:dyDescent="0.3">
      <c r="A1610" s="47" t="s">
        <v>1212</v>
      </c>
      <c r="B1610" s="47" t="s">
        <v>23734</v>
      </c>
      <c r="C1610" s="47" t="s">
        <v>24609</v>
      </c>
      <c r="D1610" s="47" t="s">
        <v>24880</v>
      </c>
      <c r="E1610" s="47">
        <v>998954</v>
      </c>
      <c r="F1610" s="150">
        <v>52.492719687565803</v>
      </c>
    </row>
    <row r="1611" spans="1:6" x14ac:dyDescent="0.3">
      <c r="A1611" s="47" t="s">
        <v>1212</v>
      </c>
      <c r="B1611" s="47" t="s">
        <v>23734</v>
      </c>
      <c r="C1611" s="47" t="s">
        <v>22880</v>
      </c>
      <c r="D1611" s="47" t="s">
        <v>24881</v>
      </c>
      <c r="E1611" s="47">
        <v>23370</v>
      </c>
      <c r="F1611" s="150">
        <v>38.128386751012698</v>
      </c>
    </row>
    <row r="1612" spans="1:6" x14ac:dyDescent="0.3">
      <c r="A1612" s="47" t="s">
        <v>1212</v>
      </c>
      <c r="B1612" s="47" t="s">
        <v>23734</v>
      </c>
      <c r="C1612" s="47" t="s">
        <v>23598</v>
      </c>
      <c r="D1612" s="47" t="s">
        <v>24882</v>
      </c>
      <c r="E1612" s="47">
        <v>4431</v>
      </c>
      <c r="F1612" s="150">
        <v>27.4998996264254</v>
      </c>
    </row>
    <row r="1613" spans="1:6" x14ac:dyDescent="0.3">
      <c r="A1613" s="47" t="s">
        <v>1212</v>
      </c>
      <c r="B1613" s="47" t="s">
        <v>23734</v>
      </c>
      <c r="C1613" s="47" t="s">
        <v>24883</v>
      </c>
      <c r="D1613" s="47" t="s">
        <v>24884</v>
      </c>
      <c r="E1613" s="47">
        <v>4843</v>
      </c>
      <c r="F1613" s="150">
        <v>28.692243304769399</v>
      </c>
    </row>
    <row r="1614" spans="1:6" x14ac:dyDescent="0.3">
      <c r="A1614" s="47" t="s">
        <v>1212</v>
      </c>
      <c r="B1614" s="47" t="s">
        <v>23734</v>
      </c>
      <c r="C1614" s="47" t="s">
        <v>363</v>
      </c>
      <c r="D1614" s="47" t="s">
        <v>24885</v>
      </c>
      <c r="E1614" s="47">
        <v>39191</v>
      </c>
      <c r="F1614" s="150">
        <v>36.015527206995003</v>
      </c>
    </row>
    <row r="1615" spans="1:6" x14ac:dyDescent="0.3">
      <c r="A1615" s="47" t="s">
        <v>1212</v>
      </c>
      <c r="B1615" s="47" t="s">
        <v>23734</v>
      </c>
      <c r="C1615" s="47" t="s">
        <v>24886</v>
      </c>
      <c r="D1615" s="47" t="s">
        <v>24887</v>
      </c>
      <c r="E1615" s="47">
        <v>8441</v>
      </c>
      <c r="F1615" s="150">
        <v>37.536107068294697</v>
      </c>
    </row>
    <row r="1616" spans="1:6" x14ac:dyDescent="0.3">
      <c r="A1616" s="47" t="s">
        <v>1212</v>
      </c>
      <c r="B1616" s="47" t="s">
        <v>23734</v>
      </c>
      <c r="C1616" s="47" t="s">
        <v>34</v>
      </c>
      <c r="D1616" s="47" t="s">
        <v>24888</v>
      </c>
      <c r="E1616" s="47">
        <v>6373</v>
      </c>
      <c r="F1616" s="150">
        <v>29.178091905273099</v>
      </c>
    </row>
    <row r="1617" spans="1:6" x14ac:dyDescent="0.3">
      <c r="A1617" s="47" t="s">
        <v>1212</v>
      </c>
      <c r="B1617" s="47" t="s">
        <v>23734</v>
      </c>
      <c r="C1617" s="47" t="s">
        <v>24889</v>
      </c>
      <c r="D1617" s="47" t="s">
        <v>24890</v>
      </c>
      <c r="E1617" s="47">
        <v>29968</v>
      </c>
      <c r="F1617" s="150">
        <v>45.597801223268903</v>
      </c>
    </row>
    <row r="1618" spans="1:6" x14ac:dyDescent="0.3">
      <c r="A1618" s="47" t="s">
        <v>1212</v>
      </c>
      <c r="B1618" s="47" t="s">
        <v>23734</v>
      </c>
      <c r="C1618" s="47" t="s">
        <v>22890</v>
      </c>
      <c r="D1618" s="47" t="s">
        <v>24891</v>
      </c>
      <c r="E1618" s="47">
        <v>32202</v>
      </c>
      <c r="F1618" s="150">
        <v>39.8635725862854</v>
      </c>
    </row>
    <row r="1619" spans="1:6" x14ac:dyDescent="0.3">
      <c r="A1619" s="47" t="s">
        <v>1212</v>
      </c>
      <c r="B1619" s="47" t="s">
        <v>23734</v>
      </c>
      <c r="C1619" s="47" t="s">
        <v>854</v>
      </c>
      <c r="D1619" s="47" t="s">
        <v>24892</v>
      </c>
      <c r="E1619" s="47">
        <v>6714</v>
      </c>
      <c r="F1619" s="150">
        <v>27.490138862677899</v>
      </c>
    </row>
    <row r="1620" spans="1:6" x14ac:dyDescent="0.3">
      <c r="A1620" s="47" t="s">
        <v>1212</v>
      </c>
      <c r="B1620" s="47" t="s">
        <v>23734</v>
      </c>
      <c r="C1620" s="47" t="s">
        <v>560</v>
      </c>
      <c r="D1620" s="47" t="s">
        <v>24893</v>
      </c>
      <c r="E1620" s="47">
        <v>51675</v>
      </c>
      <c r="F1620" s="150">
        <v>43.336810957728702</v>
      </c>
    </row>
    <row r="1621" spans="1:6" x14ac:dyDescent="0.3">
      <c r="A1621" s="47" t="s">
        <v>1212</v>
      </c>
      <c r="B1621" s="47" t="s">
        <v>23734</v>
      </c>
      <c r="C1621" s="47" t="s">
        <v>858</v>
      </c>
      <c r="D1621" s="47" t="s">
        <v>24894</v>
      </c>
      <c r="E1621" s="47">
        <v>26008</v>
      </c>
      <c r="F1621" s="150">
        <v>35.821396281660903</v>
      </c>
    </row>
    <row r="1622" spans="1:6" x14ac:dyDescent="0.3">
      <c r="A1622" s="47" t="s">
        <v>1212</v>
      </c>
      <c r="B1622" s="47" t="s">
        <v>23734</v>
      </c>
      <c r="C1622" s="47" t="s">
        <v>24895</v>
      </c>
      <c r="D1622" s="47" t="s">
        <v>24896</v>
      </c>
      <c r="E1622" s="47">
        <v>21157</v>
      </c>
      <c r="F1622" s="150">
        <v>37.485623414650298</v>
      </c>
    </row>
    <row r="1623" spans="1:6" x14ac:dyDescent="0.3">
      <c r="A1623" s="47" t="s">
        <v>1212</v>
      </c>
      <c r="B1623" s="47" t="s">
        <v>23734</v>
      </c>
      <c r="C1623" s="47" t="s">
        <v>367</v>
      </c>
      <c r="D1623" s="47" t="s">
        <v>24897</v>
      </c>
      <c r="E1623" s="47">
        <v>32513</v>
      </c>
      <c r="F1623" s="150">
        <v>37.734450395514202</v>
      </c>
    </row>
    <row r="1624" spans="1:6" x14ac:dyDescent="0.3">
      <c r="A1624" s="47" t="s">
        <v>1212</v>
      </c>
      <c r="B1624" s="47" t="s">
        <v>23734</v>
      </c>
      <c r="C1624" s="47" t="s">
        <v>69</v>
      </c>
      <c r="D1624" s="47" t="s">
        <v>24898</v>
      </c>
      <c r="E1624" s="47">
        <v>25195</v>
      </c>
      <c r="F1624" s="150">
        <v>36.776930072069398</v>
      </c>
    </row>
    <row r="1625" spans="1:6" x14ac:dyDescent="0.3">
      <c r="A1625" s="47" t="s">
        <v>1212</v>
      </c>
      <c r="B1625" s="47" t="s">
        <v>23734</v>
      </c>
      <c r="C1625" s="47" t="s">
        <v>512</v>
      </c>
      <c r="D1625" s="47" t="s">
        <v>24899</v>
      </c>
      <c r="E1625" s="47">
        <v>13521</v>
      </c>
      <c r="F1625" s="150">
        <v>37.252390473607697</v>
      </c>
    </row>
    <row r="1626" spans="1:6" x14ac:dyDescent="0.3">
      <c r="A1626" s="47" t="s">
        <v>1212</v>
      </c>
      <c r="B1626" s="47" t="s">
        <v>23734</v>
      </c>
      <c r="C1626" s="47" t="s">
        <v>23399</v>
      </c>
      <c r="D1626" s="47" t="s">
        <v>24900</v>
      </c>
      <c r="E1626" s="47">
        <v>36202</v>
      </c>
      <c r="F1626" s="150">
        <v>37.916348262871097</v>
      </c>
    </row>
    <row r="1627" spans="1:6" x14ac:dyDescent="0.3">
      <c r="A1627" s="47" t="s">
        <v>1212</v>
      </c>
      <c r="B1627" s="47" t="s">
        <v>23734</v>
      </c>
      <c r="C1627" s="47" t="s">
        <v>23410</v>
      </c>
      <c r="D1627" s="47" t="s">
        <v>24901</v>
      </c>
      <c r="E1627" s="47">
        <v>2171</v>
      </c>
      <c r="F1627" s="150">
        <v>25.155368684289702</v>
      </c>
    </row>
    <row r="1628" spans="1:6" x14ac:dyDescent="0.3">
      <c r="A1628" s="47" t="s">
        <v>1212</v>
      </c>
      <c r="B1628" s="47" t="s">
        <v>23734</v>
      </c>
      <c r="C1628" s="47" t="s">
        <v>532</v>
      </c>
      <c r="D1628" s="47" t="s">
        <v>24902</v>
      </c>
      <c r="E1628" s="47">
        <v>18815</v>
      </c>
      <c r="F1628" s="150">
        <v>37.193964533996002</v>
      </c>
    </row>
    <row r="1629" spans="1:6" x14ac:dyDescent="0.3">
      <c r="A1629" s="47" t="s">
        <v>1212</v>
      </c>
      <c r="B1629" s="47" t="s">
        <v>23734</v>
      </c>
      <c r="C1629" s="47" t="s">
        <v>24903</v>
      </c>
      <c r="D1629" s="47" t="s">
        <v>24904</v>
      </c>
      <c r="E1629" s="47">
        <v>319294</v>
      </c>
      <c r="F1629" s="150">
        <v>55.086868888080801</v>
      </c>
    </row>
    <row r="1630" spans="1:6" x14ac:dyDescent="0.3">
      <c r="A1630" s="47" t="s">
        <v>1216</v>
      </c>
      <c r="B1630" s="47" t="s">
        <v>22969</v>
      </c>
      <c r="C1630" s="47" t="s">
        <v>22619</v>
      </c>
      <c r="D1630" s="47" t="s">
        <v>24905</v>
      </c>
      <c r="E1630" s="47">
        <v>989410</v>
      </c>
      <c r="F1630" s="150">
        <v>21.8078580144137</v>
      </c>
    </row>
    <row r="1631" spans="1:6" x14ac:dyDescent="0.3">
      <c r="A1631" s="47" t="s">
        <v>1216</v>
      </c>
      <c r="B1631" s="47" t="s">
        <v>22969</v>
      </c>
      <c r="C1631" s="47" t="s">
        <v>24906</v>
      </c>
      <c r="D1631" s="47" t="s">
        <v>24907</v>
      </c>
      <c r="E1631" s="47">
        <v>9246</v>
      </c>
      <c r="F1631" s="150">
        <v>14.597013970884101</v>
      </c>
    </row>
    <row r="1632" spans="1:6" x14ac:dyDescent="0.3">
      <c r="A1632" s="47" t="s">
        <v>1216</v>
      </c>
      <c r="B1632" s="47" t="s">
        <v>22969</v>
      </c>
      <c r="C1632" s="47" t="s">
        <v>24908</v>
      </c>
      <c r="D1632" s="47" t="s">
        <v>24909</v>
      </c>
      <c r="E1632" s="47">
        <v>12865</v>
      </c>
      <c r="F1632" s="150">
        <v>18.204502346745301</v>
      </c>
    </row>
    <row r="1633" spans="1:6" x14ac:dyDescent="0.3">
      <c r="A1633" s="47" t="s">
        <v>1216</v>
      </c>
      <c r="B1633" s="47" t="s">
        <v>22969</v>
      </c>
      <c r="C1633" s="47" t="s">
        <v>23429</v>
      </c>
      <c r="D1633" s="47" t="s">
        <v>24910</v>
      </c>
      <c r="E1633" s="47">
        <v>6491</v>
      </c>
      <c r="F1633" s="150">
        <v>15.432624987232201</v>
      </c>
    </row>
    <row r="1634" spans="1:6" x14ac:dyDescent="0.3">
      <c r="A1634" s="47" t="s">
        <v>1216</v>
      </c>
      <c r="B1634" s="47" t="s">
        <v>22969</v>
      </c>
      <c r="C1634" s="47" t="s">
        <v>24911</v>
      </c>
      <c r="D1634" s="47" t="s">
        <v>24912</v>
      </c>
      <c r="E1634" s="47">
        <v>5612</v>
      </c>
      <c r="F1634" s="150">
        <v>16.2386714539313</v>
      </c>
    </row>
    <row r="1635" spans="1:6" x14ac:dyDescent="0.3">
      <c r="A1635" s="47" t="s">
        <v>1216</v>
      </c>
      <c r="B1635" s="47" t="s">
        <v>22969</v>
      </c>
      <c r="C1635" s="47" t="s">
        <v>907</v>
      </c>
      <c r="D1635" s="47" t="s">
        <v>24913</v>
      </c>
      <c r="E1635" s="47">
        <v>10078</v>
      </c>
      <c r="F1635" s="150">
        <v>14.9897173462869</v>
      </c>
    </row>
    <row r="1636" spans="1:6" x14ac:dyDescent="0.3">
      <c r="A1636" s="47" t="s">
        <v>1216</v>
      </c>
      <c r="B1636" s="47" t="s">
        <v>22969</v>
      </c>
      <c r="C1636" s="47" t="s">
        <v>386</v>
      </c>
      <c r="D1636" s="47" t="s">
        <v>24914</v>
      </c>
      <c r="E1636" s="47">
        <v>1160</v>
      </c>
      <c r="F1636" s="150">
        <v>15.7059552757334</v>
      </c>
    </row>
    <row r="1637" spans="1:6" x14ac:dyDescent="0.3">
      <c r="A1637" s="47" t="s">
        <v>1216</v>
      </c>
      <c r="B1637" s="47" t="s">
        <v>22969</v>
      </c>
      <c r="C1637" s="47" t="s">
        <v>24915</v>
      </c>
      <c r="D1637" s="47" t="s">
        <v>24916</v>
      </c>
      <c r="E1637" s="47">
        <v>81327</v>
      </c>
      <c r="F1637" s="150">
        <v>22.4627566129634</v>
      </c>
    </row>
    <row r="1638" spans="1:6" x14ac:dyDescent="0.3">
      <c r="A1638" s="47" t="s">
        <v>1216</v>
      </c>
      <c r="B1638" s="47" t="s">
        <v>22969</v>
      </c>
      <c r="C1638" s="47" t="s">
        <v>24917</v>
      </c>
      <c r="D1638" s="47" t="s">
        <v>24918</v>
      </c>
      <c r="E1638" s="47">
        <v>5813</v>
      </c>
      <c r="F1638" s="150">
        <v>15.176574575937</v>
      </c>
    </row>
    <row r="1639" spans="1:6" x14ac:dyDescent="0.3">
      <c r="A1639" s="47" t="s">
        <v>1216</v>
      </c>
      <c r="B1639" s="47" t="s">
        <v>22969</v>
      </c>
      <c r="C1639" s="47" t="s">
        <v>838</v>
      </c>
      <c r="D1639" s="47" t="s">
        <v>24919</v>
      </c>
      <c r="E1639" s="47">
        <v>11699</v>
      </c>
      <c r="F1639" s="150">
        <v>26.634165768323001</v>
      </c>
    </row>
    <row r="1640" spans="1:6" x14ac:dyDescent="0.3">
      <c r="A1640" s="47" t="s">
        <v>1216</v>
      </c>
      <c r="B1640" s="47" t="s">
        <v>22969</v>
      </c>
      <c r="C1640" s="47" t="s">
        <v>24920</v>
      </c>
      <c r="D1640" s="47" t="s">
        <v>24921</v>
      </c>
      <c r="E1640" s="47">
        <v>1751</v>
      </c>
      <c r="F1640" s="150">
        <v>14.037316504505601</v>
      </c>
    </row>
    <row r="1641" spans="1:6" x14ac:dyDescent="0.3">
      <c r="A1641" s="47" t="s">
        <v>1216</v>
      </c>
      <c r="B1641" s="47" t="s">
        <v>22969</v>
      </c>
      <c r="C1641" s="47" t="s">
        <v>261</v>
      </c>
      <c r="D1641" s="47" t="s">
        <v>24922</v>
      </c>
      <c r="E1641" s="47">
        <v>8966</v>
      </c>
      <c r="F1641" s="150">
        <v>18.049139652683401</v>
      </c>
    </row>
    <row r="1642" spans="1:6" x14ac:dyDescent="0.3">
      <c r="A1642" s="47" t="s">
        <v>1216</v>
      </c>
      <c r="B1642" s="47" t="s">
        <v>22969</v>
      </c>
      <c r="C1642" s="47" t="s">
        <v>24923</v>
      </c>
      <c r="D1642" s="47" t="s">
        <v>24924</v>
      </c>
      <c r="E1642" s="47">
        <v>9298</v>
      </c>
      <c r="F1642" s="150">
        <v>13.794820231504101</v>
      </c>
    </row>
    <row r="1643" spans="1:6" x14ac:dyDescent="0.3">
      <c r="A1643" s="47" t="s">
        <v>1216</v>
      </c>
      <c r="B1643" s="47" t="s">
        <v>22969</v>
      </c>
      <c r="C1643" s="47" t="s">
        <v>24925</v>
      </c>
      <c r="D1643" s="47" t="s">
        <v>24926</v>
      </c>
      <c r="E1643" s="47">
        <v>2890</v>
      </c>
      <c r="F1643" s="150">
        <v>17.347743837574502</v>
      </c>
    </row>
    <row r="1644" spans="1:6" x14ac:dyDescent="0.3">
      <c r="A1644" s="47" t="s">
        <v>1216</v>
      </c>
      <c r="B1644" s="47" t="s">
        <v>22969</v>
      </c>
      <c r="C1644" s="47" t="s">
        <v>24927</v>
      </c>
      <c r="D1644" s="47" t="s">
        <v>24928</v>
      </c>
      <c r="E1644" s="47">
        <v>11586</v>
      </c>
      <c r="F1644" s="150">
        <v>15.7085387090815</v>
      </c>
    </row>
    <row r="1645" spans="1:6" x14ac:dyDescent="0.3">
      <c r="A1645" s="47" t="s">
        <v>1216</v>
      </c>
      <c r="B1645" s="47" t="s">
        <v>22969</v>
      </c>
      <c r="C1645" s="47" t="s">
        <v>564</v>
      </c>
      <c r="D1645" s="47" t="s">
        <v>24929</v>
      </c>
      <c r="E1645" s="47">
        <v>90928</v>
      </c>
      <c r="F1645" s="150">
        <v>23.5408013672103</v>
      </c>
    </row>
    <row r="1646" spans="1:6" x14ac:dyDescent="0.3">
      <c r="A1646" s="47" t="s">
        <v>1216</v>
      </c>
      <c r="B1646" s="47" t="s">
        <v>22969</v>
      </c>
      <c r="C1646" s="47" t="s">
        <v>23530</v>
      </c>
      <c r="D1646" s="47" t="s">
        <v>24930</v>
      </c>
      <c r="E1646" s="47">
        <v>89513</v>
      </c>
      <c r="F1646" s="150">
        <v>21.767364602501399</v>
      </c>
    </row>
    <row r="1647" spans="1:6" x14ac:dyDescent="0.3">
      <c r="A1647" s="47" t="s">
        <v>1216</v>
      </c>
      <c r="B1647" s="47" t="s">
        <v>22969</v>
      </c>
      <c r="C1647" s="47" t="s">
        <v>162</v>
      </c>
      <c r="D1647" s="47" t="s">
        <v>24931</v>
      </c>
      <c r="E1647" s="47">
        <v>1206</v>
      </c>
      <c r="F1647" s="150">
        <v>15.6150009864468</v>
      </c>
    </row>
    <row r="1648" spans="1:6" x14ac:dyDescent="0.3">
      <c r="A1648" s="47" t="s">
        <v>1216</v>
      </c>
      <c r="B1648" s="47" t="s">
        <v>22969</v>
      </c>
      <c r="C1648" s="47" t="s">
        <v>24932</v>
      </c>
      <c r="D1648" s="47" t="s">
        <v>24933</v>
      </c>
      <c r="E1648" s="47">
        <v>13399</v>
      </c>
      <c r="F1648" s="150">
        <v>14.6707510733183</v>
      </c>
    </row>
    <row r="1649" spans="1:6" x14ac:dyDescent="0.3">
      <c r="A1649" s="47" t="s">
        <v>1216</v>
      </c>
      <c r="B1649" s="47" t="s">
        <v>22969</v>
      </c>
      <c r="C1649" s="47" t="s">
        <v>24934</v>
      </c>
      <c r="D1649" s="47" t="s">
        <v>24935</v>
      </c>
      <c r="E1649" s="47">
        <v>884</v>
      </c>
      <c r="F1649" s="150">
        <v>14.641821647824001</v>
      </c>
    </row>
    <row r="1650" spans="1:6" x14ac:dyDescent="0.3">
      <c r="A1650" s="47" t="s">
        <v>1216</v>
      </c>
      <c r="B1650" s="47" t="s">
        <v>22969</v>
      </c>
      <c r="C1650" s="47" t="s">
        <v>24936</v>
      </c>
      <c r="D1650" s="47" t="s">
        <v>24937</v>
      </c>
      <c r="E1650" s="47">
        <v>3079</v>
      </c>
      <c r="F1650" s="150">
        <v>15.6985668484757</v>
      </c>
    </row>
    <row r="1651" spans="1:6" x14ac:dyDescent="0.3">
      <c r="A1651" s="47" t="s">
        <v>1216</v>
      </c>
      <c r="B1651" s="47" t="s">
        <v>22969</v>
      </c>
      <c r="C1651" s="47" t="s">
        <v>24938</v>
      </c>
      <c r="D1651" s="47" t="s">
        <v>24939</v>
      </c>
      <c r="E1651" s="47">
        <v>16096</v>
      </c>
      <c r="F1651" s="150">
        <v>18.006024678271299</v>
      </c>
    </row>
    <row r="1652" spans="1:6" x14ac:dyDescent="0.3">
      <c r="A1652" s="47" t="s">
        <v>1216</v>
      </c>
      <c r="B1652" s="47" t="s">
        <v>22969</v>
      </c>
      <c r="C1652" s="47" t="s">
        <v>23</v>
      </c>
      <c r="D1652" s="47" t="s">
        <v>24940</v>
      </c>
      <c r="E1652" s="47">
        <v>11406</v>
      </c>
      <c r="F1652" s="150">
        <v>15.297552451452299</v>
      </c>
    </row>
    <row r="1653" spans="1:6" x14ac:dyDescent="0.3">
      <c r="A1653" s="47" t="s">
        <v>1216</v>
      </c>
      <c r="B1653" s="47" t="s">
        <v>22969</v>
      </c>
      <c r="C1653" s="47" t="s">
        <v>24941</v>
      </c>
      <c r="D1653" s="47" t="s">
        <v>24942</v>
      </c>
      <c r="E1653" s="47">
        <v>2072</v>
      </c>
      <c r="F1653" s="150">
        <v>12.8115753094455</v>
      </c>
    </row>
    <row r="1654" spans="1:6" x14ac:dyDescent="0.3">
      <c r="A1654" s="47" t="s">
        <v>1216</v>
      </c>
      <c r="B1654" s="47" t="s">
        <v>22969</v>
      </c>
      <c r="C1654" s="47" t="s">
        <v>95</v>
      </c>
      <c r="D1654" s="47" t="s">
        <v>24943</v>
      </c>
      <c r="E1654" s="47">
        <v>28746</v>
      </c>
      <c r="F1654" s="150">
        <v>17.3322226413582</v>
      </c>
    </row>
    <row r="1655" spans="1:6" x14ac:dyDescent="0.3">
      <c r="A1655" s="47" t="s">
        <v>1216</v>
      </c>
      <c r="B1655" s="47" t="s">
        <v>22969</v>
      </c>
      <c r="C1655" s="47" t="s">
        <v>566</v>
      </c>
      <c r="D1655" s="47" t="s">
        <v>24944</v>
      </c>
      <c r="E1655" s="47">
        <v>63395</v>
      </c>
      <c r="F1655" s="150">
        <v>19.982131614099</v>
      </c>
    </row>
    <row r="1656" spans="1:6" x14ac:dyDescent="0.3">
      <c r="A1656" s="47" t="s">
        <v>1216</v>
      </c>
      <c r="B1656" s="47" t="s">
        <v>22969</v>
      </c>
      <c r="C1656" s="47" t="s">
        <v>23137</v>
      </c>
      <c r="D1656" s="47" t="s">
        <v>24945</v>
      </c>
      <c r="E1656" s="47">
        <v>2339</v>
      </c>
      <c r="F1656" s="150">
        <v>14.1298249910298</v>
      </c>
    </row>
    <row r="1657" spans="1:6" x14ac:dyDescent="0.3">
      <c r="A1657" s="47" t="s">
        <v>1216</v>
      </c>
      <c r="B1657" s="47" t="s">
        <v>22969</v>
      </c>
      <c r="C1657" s="47" t="s">
        <v>556</v>
      </c>
      <c r="D1657" s="47" t="s">
        <v>24946</v>
      </c>
      <c r="E1657" s="47">
        <v>19687</v>
      </c>
      <c r="F1657" s="150">
        <v>20.471896897282001</v>
      </c>
    </row>
    <row r="1658" spans="1:6" x14ac:dyDescent="0.3">
      <c r="A1658" s="47" t="s">
        <v>1216</v>
      </c>
      <c r="B1658" s="47" t="s">
        <v>22969</v>
      </c>
      <c r="C1658" s="47" t="s">
        <v>24947</v>
      </c>
      <c r="D1658" s="47" t="s">
        <v>24948</v>
      </c>
      <c r="E1658" s="47">
        <v>1731</v>
      </c>
      <c r="F1658" s="150">
        <v>15.0189398889265</v>
      </c>
    </row>
    <row r="1659" spans="1:6" x14ac:dyDescent="0.3">
      <c r="A1659" s="47" t="s">
        <v>1216</v>
      </c>
      <c r="B1659" s="47" t="s">
        <v>22969</v>
      </c>
      <c r="C1659" s="47" t="s">
        <v>25</v>
      </c>
      <c r="D1659" s="47" t="s">
        <v>24949</v>
      </c>
      <c r="E1659" s="47">
        <v>7691</v>
      </c>
      <c r="F1659" s="150">
        <v>12.8812442717255</v>
      </c>
    </row>
    <row r="1660" spans="1:6" x14ac:dyDescent="0.3">
      <c r="A1660" s="47" t="s">
        <v>1216</v>
      </c>
      <c r="B1660" s="47" t="s">
        <v>22969</v>
      </c>
      <c r="C1660" s="47" t="s">
        <v>24950</v>
      </c>
      <c r="D1660" s="47" t="s">
        <v>24951</v>
      </c>
      <c r="E1660" s="47">
        <v>1891</v>
      </c>
      <c r="F1660" s="150">
        <v>13.3587933066077</v>
      </c>
    </row>
    <row r="1661" spans="1:6" x14ac:dyDescent="0.3">
      <c r="A1661" s="47" t="s">
        <v>1216</v>
      </c>
      <c r="B1661" s="47" t="s">
        <v>22969</v>
      </c>
      <c r="C1661" s="47" t="s">
        <v>23034</v>
      </c>
      <c r="D1661" s="47" t="s">
        <v>24952</v>
      </c>
      <c r="E1661" s="47">
        <v>4223</v>
      </c>
      <c r="F1661" s="150">
        <v>17.7000958933349</v>
      </c>
    </row>
    <row r="1662" spans="1:6" x14ac:dyDescent="0.3">
      <c r="A1662" s="47" t="s">
        <v>1216</v>
      </c>
      <c r="B1662" s="47" t="s">
        <v>22969</v>
      </c>
      <c r="C1662" s="47" t="s">
        <v>1217</v>
      </c>
      <c r="D1662" s="47" t="s">
        <v>24953</v>
      </c>
      <c r="E1662" s="47">
        <v>109299</v>
      </c>
      <c r="F1662" s="150">
        <v>29.939374258494901</v>
      </c>
    </row>
    <row r="1663" spans="1:6" x14ac:dyDescent="0.3">
      <c r="A1663" s="47" t="s">
        <v>1216</v>
      </c>
      <c r="B1663" s="47" t="s">
        <v>22969</v>
      </c>
      <c r="C1663" s="47" t="s">
        <v>24954</v>
      </c>
      <c r="D1663" s="47" t="s">
        <v>24955</v>
      </c>
      <c r="E1663" s="47">
        <v>4538</v>
      </c>
      <c r="F1663" s="150">
        <v>17.157848883218701</v>
      </c>
    </row>
    <row r="1664" spans="1:6" x14ac:dyDescent="0.3">
      <c r="A1664" s="47" t="s">
        <v>1216</v>
      </c>
      <c r="B1664" s="47" t="s">
        <v>22969</v>
      </c>
      <c r="C1664" s="47" t="s">
        <v>1319</v>
      </c>
      <c r="D1664" s="47" t="s">
        <v>24956</v>
      </c>
      <c r="E1664" s="47">
        <v>15634</v>
      </c>
      <c r="F1664" s="150">
        <v>15.5216308544426</v>
      </c>
    </row>
    <row r="1665" spans="1:6" x14ac:dyDescent="0.3">
      <c r="A1665" s="47" t="s">
        <v>1216</v>
      </c>
      <c r="B1665" s="47" t="s">
        <v>22969</v>
      </c>
      <c r="C1665" s="47" t="s">
        <v>24957</v>
      </c>
      <c r="D1665" s="47" t="s">
        <v>24958</v>
      </c>
      <c r="E1665" s="47">
        <v>494</v>
      </c>
      <c r="F1665" s="150">
        <v>15.550018109786301</v>
      </c>
    </row>
    <row r="1666" spans="1:6" x14ac:dyDescent="0.3">
      <c r="A1666" s="47" t="s">
        <v>1216</v>
      </c>
      <c r="B1666" s="47" t="s">
        <v>22969</v>
      </c>
      <c r="C1666" s="47" t="s">
        <v>22866</v>
      </c>
      <c r="D1666" s="47" t="s">
        <v>24959</v>
      </c>
      <c r="E1666" s="47">
        <v>4253</v>
      </c>
      <c r="F1666" s="150">
        <v>16.260948424238599</v>
      </c>
    </row>
    <row r="1667" spans="1:6" x14ac:dyDescent="0.3">
      <c r="A1667" s="47" t="s">
        <v>1216</v>
      </c>
      <c r="B1667" s="47" t="s">
        <v>22969</v>
      </c>
      <c r="C1667" s="47" t="s">
        <v>24960</v>
      </c>
      <c r="D1667" s="47" t="s">
        <v>24961</v>
      </c>
      <c r="E1667" s="47">
        <v>6153</v>
      </c>
      <c r="F1667" s="150">
        <v>13.650100262963401</v>
      </c>
    </row>
    <row r="1668" spans="1:6" x14ac:dyDescent="0.3">
      <c r="A1668" s="47" t="s">
        <v>1216</v>
      </c>
      <c r="B1668" s="47" t="s">
        <v>22969</v>
      </c>
      <c r="C1668" s="47" t="s">
        <v>24962</v>
      </c>
      <c r="D1668" s="47" t="s">
        <v>24963</v>
      </c>
      <c r="E1668" s="47">
        <v>1743</v>
      </c>
      <c r="F1668" s="150">
        <v>17.724340825586498</v>
      </c>
    </row>
    <row r="1669" spans="1:6" x14ac:dyDescent="0.3">
      <c r="A1669" s="47" t="s">
        <v>1216</v>
      </c>
      <c r="B1669" s="47" t="s">
        <v>22969</v>
      </c>
      <c r="C1669" s="47" t="s">
        <v>24152</v>
      </c>
      <c r="D1669" s="47" t="s">
        <v>24964</v>
      </c>
      <c r="E1669" s="47">
        <v>7027</v>
      </c>
      <c r="F1669" s="150">
        <v>15.1036155801006</v>
      </c>
    </row>
    <row r="1670" spans="1:6" x14ac:dyDescent="0.3">
      <c r="A1670" s="47" t="s">
        <v>1216</v>
      </c>
      <c r="B1670" s="47" t="s">
        <v>22969</v>
      </c>
      <c r="C1670" s="47" t="s">
        <v>22874</v>
      </c>
      <c r="D1670" s="47" t="s">
        <v>24965</v>
      </c>
      <c r="E1670" s="47">
        <v>1179</v>
      </c>
      <c r="F1670" s="150">
        <v>16.592678043110698</v>
      </c>
    </row>
    <row r="1671" spans="1:6" x14ac:dyDescent="0.3">
      <c r="A1671" s="47" t="s">
        <v>1216</v>
      </c>
      <c r="B1671" s="47" t="s">
        <v>22969</v>
      </c>
      <c r="C1671" s="47" t="s">
        <v>1218</v>
      </c>
      <c r="D1671" s="47" t="s">
        <v>24966</v>
      </c>
      <c r="E1671" s="47">
        <v>40212</v>
      </c>
      <c r="F1671" s="150">
        <v>18.0874746585752</v>
      </c>
    </row>
    <row r="1672" spans="1:6" x14ac:dyDescent="0.3">
      <c r="A1672" s="47" t="s">
        <v>1216</v>
      </c>
      <c r="B1672" s="47" t="s">
        <v>22969</v>
      </c>
      <c r="C1672" s="47" t="s">
        <v>831</v>
      </c>
      <c r="D1672" s="47" t="s">
        <v>24967</v>
      </c>
      <c r="E1672" s="47">
        <v>9746</v>
      </c>
      <c r="F1672" s="150">
        <v>17.038690497200999</v>
      </c>
    </row>
    <row r="1673" spans="1:6" x14ac:dyDescent="0.3">
      <c r="A1673" s="47" t="s">
        <v>1216</v>
      </c>
      <c r="B1673" s="47" t="s">
        <v>22969</v>
      </c>
      <c r="C1673" s="47" t="s">
        <v>24968</v>
      </c>
      <c r="D1673" s="47" t="s">
        <v>24969</v>
      </c>
      <c r="E1673" s="47">
        <v>10425</v>
      </c>
      <c r="F1673" s="150">
        <v>15.7843171144851</v>
      </c>
    </row>
    <row r="1674" spans="1:6" x14ac:dyDescent="0.3">
      <c r="A1674" s="47" t="s">
        <v>1216</v>
      </c>
      <c r="B1674" s="47" t="s">
        <v>22969</v>
      </c>
      <c r="C1674" s="47" t="s">
        <v>568</v>
      </c>
      <c r="D1674" s="47" t="s">
        <v>24970</v>
      </c>
      <c r="E1674" s="47">
        <v>9233</v>
      </c>
      <c r="F1674" s="150">
        <v>19.3977636486858</v>
      </c>
    </row>
    <row r="1675" spans="1:6" x14ac:dyDescent="0.3">
      <c r="A1675" s="47" t="s">
        <v>1216</v>
      </c>
      <c r="B1675" s="47" t="s">
        <v>22969</v>
      </c>
      <c r="C1675" s="47" t="s">
        <v>24971</v>
      </c>
      <c r="D1675" s="47" t="s">
        <v>24972</v>
      </c>
      <c r="E1675" s="47">
        <v>11413</v>
      </c>
      <c r="F1675" s="150">
        <v>17.8630843223788</v>
      </c>
    </row>
    <row r="1676" spans="1:6" x14ac:dyDescent="0.3">
      <c r="A1676" s="47" t="s">
        <v>1216</v>
      </c>
      <c r="B1676" s="47" t="s">
        <v>22969</v>
      </c>
      <c r="C1676" s="47" t="s">
        <v>1320</v>
      </c>
      <c r="D1676" s="47" t="s">
        <v>24973</v>
      </c>
      <c r="E1676" s="47">
        <v>3384</v>
      </c>
      <c r="F1676" s="150">
        <v>14.956227271922</v>
      </c>
    </row>
    <row r="1677" spans="1:6" x14ac:dyDescent="0.3">
      <c r="A1677" s="47" t="s">
        <v>1216</v>
      </c>
      <c r="B1677" s="47" t="s">
        <v>22969</v>
      </c>
      <c r="C1677" s="47" t="s">
        <v>1219</v>
      </c>
      <c r="D1677" s="47" t="s">
        <v>24974</v>
      </c>
      <c r="E1677" s="47">
        <v>34200</v>
      </c>
      <c r="F1677" s="150">
        <v>20.277571337073699</v>
      </c>
    </row>
    <row r="1678" spans="1:6" x14ac:dyDescent="0.3">
      <c r="A1678" s="47" t="s">
        <v>1216</v>
      </c>
      <c r="B1678" s="47" t="s">
        <v>22969</v>
      </c>
      <c r="C1678" s="47" t="s">
        <v>24975</v>
      </c>
      <c r="D1678" s="47" t="s">
        <v>24976</v>
      </c>
      <c r="E1678" s="47">
        <v>9117</v>
      </c>
      <c r="F1678" s="150">
        <v>16.409688711595301</v>
      </c>
    </row>
    <row r="1679" spans="1:6" x14ac:dyDescent="0.3">
      <c r="A1679" s="47" t="s">
        <v>1216</v>
      </c>
      <c r="B1679" s="47" t="s">
        <v>22969</v>
      </c>
      <c r="C1679" s="47" t="s">
        <v>24977</v>
      </c>
      <c r="D1679" s="47" t="s">
        <v>24978</v>
      </c>
      <c r="E1679" s="47">
        <v>3651</v>
      </c>
      <c r="F1679" s="150">
        <v>14.8115276623365</v>
      </c>
    </row>
    <row r="1680" spans="1:6" x14ac:dyDescent="0.3">
      <c r="A1680" s="47" t="s">
        <v>1216</v>
      </c>
      <c r="B1680" s="47" t="s">
        <v>22969</v>
      </c>
      <c r="C1680" s="47" t="s">
        <v>1013</v>
      </c>
      <c r="D1680" s="47" t="s">
        <v>24979</v>
      </c>
      <c r="E1680" s="47">
        <v>6073</v>
      </c>
      <c r="F1680" s="150">
        <v>14.0381996411791</v>
      </c>
    </row>
    <row r="1681" spans="1:6" x14ac:dyDescent="0.3">
      <c r="A1681" s="47" t="s">
        <v>1216</v>
      </c>
      <c r="B1681" s="47" t="s">
        <v>22969</v>
      </c>
      <c r="C1681" s="47" t="s">
        <v>24980</v>
      </c>
      <c r="D1681" s="47" t="s">
        <v>24981</v>
      </c>
      <c r="E1681" s="47">
        <v>5324</v>
      </c>
      <c r="F1681" s="150">
        <v>15.9382159300892</v>
      </c>
    </row>
    <row r="1682" spans="1:6" x14ac:dyDescent="0.3">
      <c r="A1682" s="47" t="s">
        <v>1216</v>
      </c>
      <c r="B1682" s="47" t="s">
        <v>22969</v>
      </c>
      <c r="C1682" s="47" t="s">
        <v>24982</v>
      </c>
      <c r="D1682" s="47" t="s">
        <v>24983</v>
      </c>
      <c r="E1682" s="47">
        <v>718</v>
      </c>
      <c r="F1682" s="150">
        <v>18.657285905141901</v>
      </c>
    </row>
    <row r="1683" spans="1:6" x14ac:dyDescent="0.3">
      <c r="A1683" s="47" t="s">
        <v>1216</v>
      </c>
      <c r="B1683" s="47" t="s">
        <v>22969</v>
      </c>
      <c r="C1683" s="47" t="s">
        <v>23488</v>
      </c>
      <c r="D1683" s="47" t="s">
        <v>24984</v>
      </c>
      <c r="E1683" s="47">
        <v>7369</v>
      </c>
      <c r="F1683" s="150">
        <v>19.336714199772999</v>
      </c>
    </row>
    <row r="1684" spans="1:6" x14ac:dyDescent="0.3">
      <c r="A1684" s="47" t="s">
        <v>1216</v>
      </c>
      <c r="B1684" s="47" t="s">
        <v>22969</v>
      </c>
      <c r="C1684" s="47" t="s">
        <v>24985</v>
      </c>
      <c r="D1684" s="47" t="s">
        <v>24986</v>
      </c>
      <c r="E1684" s="47">
        <v>2168</v>
      </c>
      <c r="F1684" s="150">
        <v>13.126220318642501</v>
      </c>
    </row>
    <row r="1685" spans="1:6" x14ac:dyDescent="0.3">
      <c r="A1685" s="47" t="s">
        <v>1216</v>
      </c>
      <c r="B1685" s="47" t="s">
        <v>22969</v>
      </c>
      <c r="C1685" s="47" t="s">
        <v>24987</v>
      </c>
      <c r="D1685" s="47" t="s">
        <v>24988</v>
      </c>
      <c r="E1685" s="47">
        <v>1017</v>
      </c>
      <c r="F1685" s="150">
        <v>15.0468343291348</v>
      </c>
    </row>
    <row r="1686" spans="1:6" x14ac:dyDescent="0.3">
      <c r="A1686" s="47" t="s">
        <v>1216</v>
      </c>
      <c r="B1686" s="47" t="s">
        <v>22969</v>
      </c>
      <c r="C1686" s="47" t="s">
        <v>24989</v>
      </c>
      <c r="D1686" s="47" t="s">
        <v>24990</v>
      </c>
      <c r="E1686" s="47">
        <v>147972</v>
      </c>
      <c r="F1686" s="150">
        <v>27.858537874967102</v>
      </c>
    </row>
    <row r="1687" spans="1:6" x14ac:dyDescent="0.3">
      <c r="A1687" s="47" t="s">
        <v>1221</v>
      </c>
      <c r="B1687" s="47" t="s">
        <v>23734</v>
      </c>
      <c r="C1687" s="47" t="s">
        <v>22619</v>
      </c>
      <c r="D1687" s="47" t="s">
        <v>24991</v>
      </c>
      <c r="E1687" s="47">
        <v>1826339</v>
      </c>
      <c r="F1687" s="150">
        <v>30.578418915321901</v>
      </c>
    </row>
    <row r="1688" spans="1:6" x14ac:dyDescent="0.3">
      <c r="A1688" s="47" t="s">
        <v>1221</v>
      </c>
      <c r="B1688" s="47" t="s">
        <v>23734</v>
      </c>
      <c r="C1688" s="47" t="s">
        <v>153</v>
      </c>
      <c r="D1688" s="47" t="s">
        <v>24992</v>
      </c>
      <c r="E1688" s="47">
        <v>31364</v>
      </c>
      <c r="F1688" s="150">
        <v>30.486559986532999</v>
      </c>
    </row>
    <row r="1689" spans="1:6" x14ac:dyDescent="0.3">
      <c r="A1689" s="47" t="s">
        <v>1221</v>
      </c>
      <c r="B1689" s="47" t="s">
        <v>23734</v>
      </c>
      <c r="C1689" s="47" t="s">
        <v>24993</v>
      </c>
      <c r="D1689" s="47" t="s">
        <v>24994</v>
      </c>
      <c r="E1689" s="47">
        <v>6685</v>
      </c>
      <c r="F1689" s="150">
        <v>19.021205585375601</v>
      </c>
    </row>
    <row r="1690" spans="1:6" x14ac:dyDescent="0.3">
      <c r="A1690" s="47" t="s">
        <v>1221</v>
      </c>
      <c r="B1690" s="47" t="s">
        <v>23734</v>
      </c>
      <c r="C1690" s="47" t="s">
        <v>24995</v>
      </c>
      <c r="D1690" s="47" t="s">
        <v>24996</v>
      </c>
      <c r="E1690" s="47">
        <v>460</v>
      </c>
      <c r="F1690" s="150">
        <v>16.7700543488974</v>
      </c>
    </row>
    <row r="1691" spans="1:6" x14ac:dyDescent="0.3">
      <c r="A1691" s="47" t="s">
        <v>1221</v>
      </c>
      <c r="B1691" s="47" t="s">
        <v>23734</v>
      </c>
      <c r="C1691" s="47" t="s">
        <v>24997</v>
      </c>
      <c r="D1691" s="47" t="s">
        <v>24998</v>
      </c>
      <c r="E1691" s="47">
        <v>690</v>
      </c>
      <c r="F1691" s="150">
        <v>15.5317982522559</v>
      </c>
    </row>
    <row r="1692" spans="1:6" x14ac:dyDescent="0.3">
      <c r="A1692" s="47" t="s">
        <v>1221</v>
      </c>
      <c r="B1692" s="47" t="s">
        <v>23734</v>
      </c>
      <c r="C1692" s="47" t="s">
        <v>23429</v>
      </c>
      <c r="D1692" s="47" t="s">
        <v>24999</v>
      </c>
      <c r="E1692" s="47">
        <v>478</v>
      </c>
      <c r="F1692" s="150">
        <v>17.428622394017701</v>
      </c>
    </row>
    <row r="1693" spans="1:6" x14ac:dyDescent="0.3">
      <c r="A1693" s="47" t="s">
        <v>1221</v>
      </c>
      <c r="B1693" s="47" t="s">
        <v>23734</v>
      </c>
      <c r="C1693" s="47" t="s">
        <v>317</v>
      </c>
      <c r="D1693" s="47" t="s">
        <v>25000</v>
      </c>
      <c r="E1693" s="47">
        <v>5505</v>
      </c>
      <c r="F1693" s="150">
        <v>19.863799771670099</v>
      </c>
    </row>
    <row r="1694" spans="1:6" x14ac:dyDescent="0.3">
      <c r="A1694" s="47" t="s">
        <v>1221</v>
      </c>
      <c r="B1694" s="47" t="s">
        <v>23734</v>
      </c>
      <c r="C1694" s="47" t="s">
        <v>25001</v>
      </c>
      <c r="D1694" s="47" t="s">
        <v>25002</v>
      </c>
      <c r="E1694" s="47">
        <v>11308</v>
      </c>
      <c r="F1694" s="150">
        <v>17.745085052370801</v>
      </c>
    </row>
    <row r="1695" spans="1:6" x14ac:dyDescent="0.3">
      <c r="A1695" s="47" t="s">
        <v>1221</v>
      </c>
      <c r="B1695" s="47" t="s">
        <v>23734</v>
      </c>
      <c r="C1695" s="47" t="s">
        <v>382</v>
      </c>
      <c r="D1695" s="47" t="s">
        <v>25003</v>
      </c>
      <c r="E1695" s="47">
        <v>2099</v>
      </c>
      <c r="F1695" s="150">
        <v>17.784758970259102</v>
      </c>
    </row>
    <row r="1696" spans="1:6" x14ac:dyDescent="0.3">
      <c r="A1696" s="47" t="s">
        <v>1221</v>
      </c>
      <c r="B1696" s="47" t="s">
        <v>23734</v>
      </c>
      <c r="C1696" s="47" t="s">
        <v>970</v>
      </c>
      <c r="D1696" s="47" t="s">
        <v>25004</v>
      </c>
      <c r="E1696" s="47">
        <v>3145</v>
      </c>
      <c r="F1696" s="150">
        <v>16.681429879765801</v>
      </c>
    </row>
    <row r="1697" spans="1:6" x14ac:dyDescent="0.3">
      <c r="A1697" s="47" t="s">
        <v>1221</v>
      </c>
      <c r="B1697" s="47" t="s">
        <v>23734</v>
      </c>
      <c r="C1697" s="47" t="s">
        <v>25005</v>
      </c>
      <c r="D1697" s="47" t="s">
        <v>25006</v>
      </c>
      <c r="E1697" s="47">
        <v>46102</v>
      </c>
      <c r="F1697" s="150">
        <v>25.102800727640599</v>
      </c>
    </row>
    <row r="1698" spans="1:6" x14ac:dyDescent="0.3">
      <c r="A1698" s="47" t="s">
        <v>1221</v>
      </c>
      <c r="B1698" s="47" t="s">
        <v>23734</v>
      </c>
      <c r="C1698" s="47" t="s">
        <v>25007</v>
      </c>
      <c r="D1698" s="47" t="s">
        <v>25008</v>
      </c>
      <c r="E1698" s="47">
        <v>6858</v>
      </c>
      <c r="F1698" s="150">
        <v>22.077372160146499</v>
      </c>
    </row>
    <row r="1699" spans="1:6" x14ac:dyDescent="0.3">
      <c r="A1699" s="47" t="s">
        <v>1221</v>
      </c>
      <c r="B1699" s="47" t="s">
        <v>23734</v>
      </c>
      <c r="C1699" s="47" t="s">
        <v>705</v>
      </c>
      <c r="D1699" s="47" t="s">
        <v>25009</v>
      </c>
      <c r="E1699" s="47">
        <v>8395</v>
      </c>
      <c r="F1699" s="150">
        <v>22.2817765391863</v>
      </c>
    </row>
    <row r="1700" spans="1:6" x14ac:dyDescent="0.3">
      <c r="A1700" s="47" t="s">
        <v>1221</v>
      </c>
      <c r="B1700" s="47" t="s">
        <v>23734</v>
      </c>
      <c r="C1700" s="47" t="s">
        <v>483</v>
      </c>
      <c r="D1700" s="47" t="s">
        <v>25010</v>
      </c>
      <c r="E1700" s="47">
        <v>25241</v>
      </c>
      <c r="F1700" s="150">
        <v>26.840617788275299</v>
      </c>
    </row>
    <row r="1701" spans="1:6" x14ac:dyDescent="0.3">
      <c r="A1701" s="47" t="s">
        <v>1221</v>
      </c>
      <c r="B1701" s="47" t="s">
        <v>23734</v>
      </c>
      <c r="C1701" s="47" t="s">
        <v>551</v>
      </c>
      <c r="D1701" s="47" t="s">
        <v>25011</v>
      </c>
      <c r="E1701" s="47">
        <v>8852</v>
      </c>
      <c r="F1701" s="150">
        <v>19.011698185110902</v>
      </c>
    </row>
    <row r="1702" spans="1:6" x14ac:dyDescent="0.3">
      <c r="A1702" s="47" t="s">
        <v>1221</v>
      </c>
      <c r="B1702" s="47" t="s">
        <v>23734</v>
      </c>
      <c r="C1702" s="47" t="s">
        <v>23876</v>
      </c>
      <c r="D1702" s="47" t="s">
        <v>25012</v>
      </c>
      <c r="E1702" s="47">
        <v>3966</v>
      </c>
      <c r="F1702" s="150">
        <v>18.852666701752799</v>
      </c>
    </row>
    <row r="1703" spans="1:6" x14ac:dyDescent="0.3">
      <c r="A1703" s="47" t="s">
        <v>1221</v>
      </c>
      <c r="B1703" s="47" t="s">
        <v>23734</v>
      </c>
      <c r="C1703" s="47" t="s">
        <v>25013</v>
      </c>
      <c r="D1703" s="47" t="s">
        <v>25014</v>
      </c>
      <c r="E1703" s="47">
        <v>5713</v>
      </c>
      <c r="F1703" s="150">
        <v>17.157848929134399</v>
      </c>
    </row>
    <row r="1704" spans="1:6" x14ac:dyDescent="0.3">
      <c r="A1704" s="47" t="s">
        <v>1221</v>
      </c>
      <c r="B1704" s="47" t="s">
        <v>23734</v>
      </c>
      <c r="C1704" s="47" t="s">
        <v>22986</v>
      </c>
      <c r="D1704" s="47" t="s">
        <v>25015</v>
      </c>
      <c r="E1704" s="47">
        <v>9998</v>
      </c>
      <c r="F1704" s="150">
        <v>20.478753134256301</v>
      </c>
    </row>
    <row r="1705" spans="1:6" x14ac:dyDescent="0.3">
      <c r="A1705" s="47" t="s">
        <v>1221</v>
      </c>
      <c r="B1705" s="47" t="s">
        <v>23734</v>
      </c>
      <c r="C1705" s="47" t="s">
        <v>552</v>
      </c>
      <c r="D1705" s="47" t="s">
        <v>25016</v>
      </c>
      <c r="E1705" s="47">
        <v>6542</v>
      </c>
      <c r="F1705" s="150">
        <v>22.002456414618699</v>
      </c>
    </row>
    <row r="1706" spans="1:6" x14ac:dyDescent="0.3">
      <c r="A1706" s="47" t="s">
        <v>1221</v>
      </c>
      <c r="B1706" s="47" t="s">
        <v>23734</v>
      </c>
      <c r="C1706" s="47" t="s">
        <v>25017</v>
      </c>
      <c r="D1706" s="47" t="s">
        <v>25018</v>
      </c>
      <c r="E1706" s="47">
        <v>10515</v>
      </c>
      <c r="F1706" s="150">
        <v>22.763644956940301</v>
      </c>
    </row>
    <row r="1707" spans="1:6" x14ac:dyDescent="0.3">
      <c r="A1707" s="47" t="s">
        <v>1221</v>
      </c>
      <c r="B1707" s="47" t="s">
        <v>23734</v>
      </c>
      <c r="C1707" s="47" t="s">
        <v>25019</v>
      </c>
      <c r="D1707" s="47" t="s">
        <v>25020</v>
      </c>
      <c r="E1707" s="47">
        <v>9139</v>
      </c>
      <c r="F1707" s="150">
        <v>20.711075187795501</v>
      </c>
    </row>
    <row r="1708" spans="1:6" x14ac:dyDescent="0.3">
      <c r="A1708" s="47" t="s">
        <v>1221</v>
      </c>
      <c r="B1708" s="47" t="s">
        <v>23734</v>
      </c>
      <c r="C1708" s="47" t="s">
        <v>838</v>
      </c>
      <c r="D1708" s="47" t="s">
        <v>25021</v>
      </c>
      <c r="E1708" s="47">
        <v>10939</v>
      </c>
      <c r="F1708" s="150">
        <v>19.955625615749501</v>
      </c>
    </row>
    <row r="1709" spans="1:6" x14ac:dyDescent="0.3">
      <c r="A1709" s="47" t="s">
        <v>1221</v>
      </c>
      <c r="B1709" s="47" t="s">
        <v>23734</v>
      </c>
      <c r="C1709" s="47" t="s">
        <v>1202</v>
      </c>
      <c r="D1709" s="47" t="s">
        <v>25022</v>
      </c>
      <c r="E1709" s="47">
        <v>21006</v>
      </c>
      <c r="F1709" s="150">
        <v>28.777296333673899</v>
      </c>
    </row>
    <row r="1710" spans="1:6" x14ac:dyDescent="0.3">
      <c r="A1710" s="47" t="s">
        <v>1221</v>
      </c>
      <c r="B1710" s="47" t="s">
        <v>23734</v>
      </c>
      <c r="C1710" s="47" t="s">
        <v>25023</v>
      </c>
      <c r="D1710" s="47" t="s">
        <v>25024</v>
      </c>
      <c r="E1710" s="47">
        <v>9182</v>
      </c>
      <c r="F1710" s="150">
        <v>18.997272754987101</v>
      </c>
    </row>
    <row r="1711" spans="1:6" x14ac:dyDescent="0.3">
      <c r="A1711" s="47" t="s">
        <v>1221</v>
      </c>
      <c r="B1711" s="47" t="s">
        <v>23734</v>
      </c>
      <c r="C1711" s="47" t="s">
        <v>261</v>
      </c>
      <c r="D1711" s="47" t="s">
        <v>25025</v>
      </c>
      <c r="E1711" s="47">
        <v>24326</v>
      </c>
      <c r="F1711" s="150">
        <v>27.4397985764057</v>
      </c>
    </row>
    <row r="1712" spans="1:6" x14ac:dyDescent="0.3">
      <c r="A1712" s="47" t="s">
        <v>1221</v>
      </c>
      <c r="B1712" s="47" t="s">
        <v>23734</v>
      </c>
      <c r="C1712" s="47" t="s">
        <v>25026</v>
      </c>
      <c r="D1712" s="47" t="s">
        <v>25027</v>
      </c>
      <c r="E1712" s="47">
        <v>1941</v>
      </c>
      <c r="F1712" s="150">
        <v>18.252227499574001</v>
      </c>
    </row>
    <row r="1713" spans="1:6" x14ac:dyDescent="0.3">
      <c r="A1713" s="47" t="s">
        <v>1221</v>
      </c>
      <c r="B1713" s="47" t="s">
        <v>23734</v>
      </c>
      <c r="C1713" s="47" t="s">
        <v>25028</v>
      </c>
      <c r="D1713" s="47" t="s">
        <v>25029</v>
      </c>
      <c r="E1713" s="47">
        <v>6000</v>
      </c>
      <c r="F1713" s="150">
        <v>19.8277366554514</v>
      </c>
    </row>
    <row r="1714" spans="1:6" x14ac:dyDescent="0.3">
      <c r="A1714" s="47" t="s">
        <v>1221</v>
      </c>
      <c r="B1714" s="47" t="s">
        <v>23734</v>
      </c>
      <c r="C1714" s="47" t="s">
        <v>974</v>
      </c>
      <c r="D1714" s="47" t="s">
        <v>25030</v>
      </c>
      <c r="E1714" s="47">
        <v>36691</v>
      </c>
      <c r="F1714" s="150">
        <v>28.370708893785</v>
      </c>
    </row>
    <row r="1715" spans="1:6" x14ac:dyDescent="0.3">
      <c r="A1715" s="47" t="s">
        <v>1221</v>
      </c>
      <c r="B1715" s="47" t="s">
        <v>23734</v>
      </c>
      <c r="C1715" s="47" t="s">
        <v>159</v>
      </c>
      <c r="D1715" s="47" t="s">
        <v>25031</v>
      </c>
      <c r="E1715" s="47">
        <v>517110</v>
      </c>
      <c r="F1715" s="150">
        <v>37.577578889428501</v>
      </c>
    </row>
    <row r="1716" spans="1:6" x14ac:dyDescent="0.3">
      <c r="A1716" s="47" t="s">
        <v>1221</v>
      </c>
      <c r="B1716" s="47" t="s">
        <v>23734</v>
      </c>
      <c r="C1716" s="47" t="s">
        <v>25032</v>
      </c>
      <c r="D1716" s="47" t="s">
        <v>25033</v>
      </c>
      <c r="E1716" s="47">
        <v>2008</v>
      </c>
      <c r="F1716" s="150">
        <v>19.8070069998154</v>
      </c>
    </row>
    <row r="1717" spans="1:6" x14ac:dyDescent="0.3">
      <c r="A1717" s="47" t="s">
        <v>1221</v>
      </c>
      <c r="B1717" s="47" t="s">
        <v>23734</v>
      </c>
      <c r="C1717" s="47" t="s">
        <v>24535</v>
      </c>
      <c r="D1717" s="47" t="s">
        <v>25034</v>
      </c>
      <c r="E1717" s="47">
        <v>5890</v>
      </c>
      <c r="F1717" s="150">
        <v>22.692324191998502</v>
      </c>
    </row>
    <row r="1718" spans="1:6" x14ac:dyDescent="0.3">
      <c r="A1718" s="47" t="s">
        <v>1221</v>
      </c>
      <c r="B1718" s="47" t="s">
        <v>23734</v>
      </c>
      <c r="C1718" s="47" t="s">
        <v>666</v>
      </c>
      <c r="D1718" s="47" t="s">
        <v>25035</v>
      </c>
      <c r="E1718" s="47">
        <v>3225</v>
      </c>
      <c r="F1718" s="150">
        <v>21.369932676948199</v>
      </c>
    </row>
    <row r="1719" spans="1:6" x14ac:dyDescent="0.3">
      <c r="A1719" s="47" t="s">
        <v>1221</v>
      </c>
      <c r="B1719" s="47" t="s">
        <v>23734</v>
      </c>
      <c r="C1719" s="47" t="s">
        <v>25036</v>
      </c>
      <c r="D1719" s="47" t="s">
        <v>25037</v>
      </c>
      <c r="E1719" s="47">
        <v>2756</v>
      </c>
      <c r="F1719" s="150">
        <v>19.679308955173099</v>
      </c>
    </row>
    <row r="1720" spans="1:6" x14ac:dyDescent="0.3">
      <c r="A1720" s="47" t="s">
        <v>1221</v>
      </c>
      <c r="B1720" s="47" t="s">
        <v>23734</v>
      </c>
      <c r="C1720" s="47" t="s">
        <v>25038</v>
      </c>
      <c r="D1720" s="47" t="s">
        <v>25039</v>
      </c>
      <c r="E1720" s="47">
        <v>4959</v>
      </c>
      <c r="F1720" s="150">
        <v>20.743405796569</v>
      </c>
    </row>
    <row r="1721" spans="1:6" x14ac:dyDescent="0.3">
      <c r="A1721" s="47" t="s">
        <v>1221</v>
      </c>
      <c r="B1721" s="47" t="s">
        <v>23734</v>
      </c>
      <c r="C1721" s="47" t="s">
        <v>25040</v>
      </c>
      <c r="D1721" s="47" t="s">
        <v>25041</v>
      </c>
      <c r="E1721" s="47">
        <v>22311</v>
      </c>
      <c r="F1721" s="150">
        <v>31.2224082753571</v>
      </c>
    </row>
    <row r="1722" spans="1:6" x14ac:dyDescent="0.3">
      <c r="A1722" s="47" t="s">
        <v>1221</v>
      </c>
      <c r="B1722" s="47" t="s">
        <v>23734</v>
      </c>
      <c r="C1722" s="47" t="s">
        <v>25042</v>
      </c>
      <c r="D1722" s="47" t="s">
        <v>25043</v>
      </c>
      <c r="E1722" s="47">
        <v>2057</v>
      </c>
      <c r="F1722" s="150">
        <v>17.341281710500699</v>
      </c>
    </row>
    <row r="1723" spans="1:6" x14ac:dyDescent="0.3">
      <c r="A1723" s="47" t="s">
        <v>1221</v>
      </c>
      <c r="B1723" s="47" t="s">
        <v>23734</v>
      </c>
      <c r="C1723" s="47" t="s">
        <v>162</v>
      </c>
      <c r="D1723" s="47" t="s">
        <v>25044</v>
      </c>
      <c r="E1723" s="47">
        <v>2049</v>
      </c>
      <c r="F1723" s="150">
        <v>18.194255186318902</v>
      </c>
    </row>
    <row r="1724" spans="1:6" x14ac:dyDescent="0.3">
      <c r="A1724" s="47" t="s">
        <v>1221</v>
      </c>
      <c r="B1724" s="47" t="s">
        <v>23734</v>
      </c>
      <c r="C1724" s="47" t="s">
        <v>25045</v>
      </c>
      <c r="D1724" s="47" t="s">
        <v>25046</v>
      </c>
      <c r="E1724" s="47">
        <v>2044</v>
      </c>
      <c r="F1724" s="150">
        <v>20.741522629584502</v>
      </c>
    </row>
    <row r="1725" spans="1:6" x14ac:dyDescent="0.3">
      <c r="A1725" s="47" t="s">
        <v>1221</v>
      </c>
      <c r="B1725" s="47" t="s">
        <v>23734</v>
      </c>
      <c r="C1725" s="47" t="s">
        <v>614</v>
      </c>
      <c r="D1725" s="47" t="s">
        <v>25047</v>
      </c>
      <c r="E1725" s="47">
        <v>614</v>
      </c>
      <c r="F1725" s="150">
        <v>16.3419957414431</v>
      </c>
    </row>
    <row r="1726" spans="1:6" x14ac:dyDescent="0.3">
      <c r="A1726" s="47" t="s">
        <v>1221</v>
      </c>
      <c r="B1726" s="47" t="s">
        <v>23734</v>
      </c>
      <c r="C1726" s="47" t="s">
        <v>23913</v>
      </c>
      <c r="D1726" s="47" t="s">
        <v>25048</v>
      </c>
      <c r="E1726" s="47">
        <v>2538</v>
      </c>
      <c r="F1726" s="150">
        <v>18.777100219640801</v>
      </c>
    </row>
    <row r="1727" spans="1:6" x14ac:dyDescent="0.3">
      <c r="A1727" s="47" t="s">
        <v>1221</v>
      </c>
      <c r="B1727" s="47" t="s">
        <v>23734</v>
      </c>
      <c r="C1727" s="47" t="s">
        <v>1124</v>
      </c>
      <c r="D1727" s="47" t="s">
        <v>25049</v>
      </c>
      <c r="E1727" s="47">
        <v>58607</v>
      </c>
      <c r="F1727" s="150">
        <v>26.171549357133799</v>
      </c>
    </row>
    <row r="1728" spans="1:6" x14ac:dyDescent="0.3">
      <c r="A1728" s="47" t="s">
        <v>1221</v>
      </c>
      <c r="B1728" s="47" t="s">
        <v>23734</v>
      </c>
      <c r="C1728" s="47" t="s">
        <v>291</v>
      </c>
      <c r="D1728" s="47" t="s">
        <v>25050</v>
      </c>
      <c r="E1728" s="47">
        <v>9124</v>
      </c>
      <c r="F1728" s="150">
        <v>23.144401822379901</v>
      </c>
    </row>
    <row r="1729" spans="1:6" x14ac:dyDescent="0.3">
      <c r="A1729" s="47" t="s">
        <v>1221</v>
      </c>
      <c r="B1729" s="47" t="s">
        <v>23734</v>
      </c>
      <c r="C1729" s="47" t="s">
        <v>24083</v>
      </c>
      <c r="D1729" s="47" t="s">
        <v>25051</v>
      </c>
      <c r="E1729" s="47">
        <v>3423</v>
      </c>
      <c r="F1729" s="150">
        <v>21.047508919797298</v>
      </c>
    </row>
    <row r="1730" spans="1:6" x14ac:dyDescent="0.3">
      <c r="A1730" s="47" t="s">
        <v>1221</v>
      </c>
      <c r="B1730" s="47" t="s">
        <v>23734</v>
      </c>
      <c r="C1730" s="47" t="s">
        <v>25052</v>
      </c>
      <c r="D1730" s="47" t="s">
        <v>25053</v>
      </c>
      <c r="E1730" s="47">
        <v>967</v>
      </c>
      <c r="F1730" s="150">
        <v>19.071294844169302</v>
      </c>
    </row>
    <row r="1731" spans="1:6" x14ac:dyDescent="0.3">
      <c r="A1731" s="47" t="s">
        <v>1221</v>
      </c>
      <c r="B1731" s="47" t="s">
        <v>23734</v>
      </c>
      <c r="C1731" s="47" t="s">
        <v>25054</v>
      </c>
      <c r="D1731" s="47" t="s">
        <v>25055</v>
      </c>
      <c r="E1731" s="47">
        <v>2908</v>
      </c>
      <c r="F1731" s="150">
        <v>19.9580094671201</v>
      </c>
    </row>
    <row r="1732" spans="1:6" x14ac:dyDescent="0.3">
      <c r="A1732" s="47" t="s">
        <v>1221</v>
      </c>
      <c r="B1732" s="47" t="s">
        <v>23734</v>
      </c>
      <c r="C1732" s="47" t="s">
        <v>24810</v>
      </c>
      <c r="D1732" s="47" t="s">
        <v>25056</v>
      </c>
      <c r="E1732" s="47">
        <v>10433</v>
      </c>
      <c r="F1732" s="150">
        <v>18.169766495924399</v>
      </c>
    </row>
    <row r="1733" spans="1:6" x14ac:dyDescent="0.3">
      <c r="A1733" s="47" t="s">
        <v>1221</v>
      </c>
      <c r="B1733" s="47" t="s">
        <v>23734</v>
      </c>
      <c r="C1733" s="47" t="s">
        <v>25057</v>
      </c>
      <c r="D1733" s="47" t="s">
        <v>25058</v>
      </c>
      <c r="E1733" s="47">
        <v>736</v>
      </c>
      <c r="F1733" s="150">
        <v>16.789116210821199</v>
      </c>
    </row>
    <row r="1734" spans="1:6" x14ac:dyDescent="0.3">
      <c r="A1734" s="47" t="s">
        <v>1221</v>
      </c>
      <c r="B1734" s="47" t="s">
        <v>23734</v>
      </c>
      <c r="C1734" s="47" t="s">
        <v>22836</v>
      </c>
      <c r="D1734" s="47" t="s">
        <v>25059</v>
      </c>
      <c r="E1734" s="47">
        <v>6274</v>
      </c>
      <c r="F1734" s="150">
        <v>20.204842328522901</v>
      </c>
    </row>
    <row r="1735" spans="1:6" x14ac:dyDescent="0.3">
      <c r="A1735" s="47" t="s">
        <v>1221</v>
      </c>
      <c r="B1735" s="47" t="s">
        <v>23734</v>
      </c>
      <c r="C1735" s="47" t="s">
        <v>23</v>
      </c>
      <c r="D1735" s="47" t="s">
        <v>25060</v>
      </c>
      <c r="E1735" s="47">
        <v>7547</v>
      </c>
      <c r="F1735" s="150">
        <v>26.904378952347901</v>
      </c>
    </row>
    <row r="1736" spans="1:6" x14ac:dyDescent="0.3">
      <c r="A1736" s="47" t="s">
        <v>1221</v>
      </c>
      <c r="B1736" s="47" t="s">
        <v>23734</v>
      </c>
      <c r="C1736" s="47" t="s">
        <v>334</v>
      </c>
      <c r="D1736" s="47" t="s">
        <v>25061</v>
      </c>
      <c r="E1736" s="47">
        <v>5217</v>
      </c>
      <c r="F1736" s="150">
        <v>26.350306489326901</v>
      </c>
    </row>
    <row r="1737" spans="1:6" x14ac:dyDescent="0.3">
      <c r="A1737" s="47" t="s">
        <v>1221</v>
      </c>
      <c r="B1737" s="47" t="s">
        <v>23734</v>
      </c>
      <c r="C1737" s="47" t="s">
        <v>25062</v>
      </c>
      <c r="D1737" s="47" t="s">
        <v>25063</v>
      </c>
      <c r="E1737" s="47">
        <v>6489</v>
      </c>
      <c r="F1737" s="150">
        <v>21.693830795106599</v>
      </c>
    </row>
    <row r="1738" spans="1:6" x14ac:dyDescent="0.3">
      <c r="A1738" s="47" t="s">
        <v>1221</v>
      </c>
      <c r="B1738" s="47" t="s">
        <v>23734</v>
      </c>
      <c r="C1738" s="47" t="s">
        <v>25064</v>
      </c>
      <c r="D1738" s="47" t="s">
        <v>25065</v>
      </c>
      <c r="E1738" s="47">
        <v>8368</v>
      </c>
      <c r="F1738" s="150">
        <v>27.4138103818971</v>
      </c>
    </row>
    <row r="1739" spans="1:6" x14ac:dyDescent="0.3">
      <c r="A1739" s="47" t="s">
        <v>1221</v>
      </c>
      <c r="B1739" s="47" t="s">
        <v>23734</v>
      </c>
      <c r="C1739" s="47" t="s">
        <v>25066</v>
      </c>
      <c r="D1739" s="47" t="s">
        <v>25067</v>
      </c>
      <c r="E1739" s="47">
        <v>824</v>
      </c>
      <c r="F1739" s="150">
        <v>17.162164911539101</v>
      </c>
    </row>
    <row r="1740" spans="1:6" x14ac:dyDescent="0.3">
      <c r="A1740" s="47" t="s">
        <v>1221</v>
      </c>
      <c r="B1740" s="47" t="s">
        <v>23734</v>
      </c>
      <c r="C1740" s="47" t="s">
        <v>25068</v>
      </c>
      <c r="D1740" s="47" t="s">
        <v>25069</v>
      </c>
      <c r="E1740" s="47">
        <v>3821</v>
      </c>
      <c r="F1740" s="150">
        <v>16.242390078479101</v>
      </c>
    </row>
    <row r="1741" spans="1:6" x14ac:dyDescent="0.3">
      <c r="A1741" s="47" t="s">
        <v>1221</v>
      </c>
      <c r="B1741" s="47" t="s">
        <v>23734</v>
      </c>
      <c r="C1741" s="47" t="s">
        <v>335</v>
      </c>
      <c r="D1741" s="47" t="s">
        <v>25070</v>
      </c>
      <c r="E1741" s="47">
        <v>8701</v>
      </c>
      <c r="F1741" s="150">
        <v>18.548360097326299</v>
      </c>
    </row>
    <row r="1742" spans="1:6" x14ac:dyDescent="0.3">
      <c r="A1742" s="47" t="s">
        <v>1221</v>
      </c>
      <c r="B1742" s="47" t="s">
        <v>23734</v>
      </c>
      <c r="C1742" s="47" t="s">
        <v>570</v>
      </c>
      <c r="D1742" s="47" t="s">
        <v>25071</v>
      </c>
      <c r="E1742" s="47">
        <v>285407</v>
      </c>
      <c r="F1742" s="150">
        <v>35.872937031415603</v>
      </c>
    </row>
    <row r="1743" spans="1:6" x14ac:dyDescent="0.3">
      <c r="A1743" s="47" t="s">
        <v>1221</v>
      </c>
      <c r="B1743" s="47" t="s">
        <v>23734</v>
      </c>
      <c r="C1743" s="47" t="s">
        <v>556</v>
      </c>
      <c r="D1743" s="47" t="s">
        <v>25072</v>
      </c>
      <c r="E1743" s="47">
        <v>36288</v>
      </c>
      <c r="F1743" s="150">
        <v>26.6710875851442</v>
      </c>
    </row>
    <row r="1744" spans="1:6" x14ac:dyDescent="0.3">
      <c r="A1744" s="47" t="s">
        <v>1221</v>
      </c>
      <c r="B1744" s="47" t="s">
        <v>23734</v>
      </c>
      <c r="C1744" s="47" t="s">
        <v>22851</v>
      </c>
      <c r="D1744" s="47" t="s">
        <v>25073</v>
      </c>
      <c r="E1744" s="47">
        <v>763</v>
      </c>
      <c r="F1744" s="150">
        <v>17.730876061311101</v>
      </c>
    </row>
    <row r="1745" spans="1:6" x14ac:dyDescent="0.3">
      <c r="A1745" s="47" t="s">
        <v>1221</v>
      </c>
      <c r="B1745" s="47" t="s">
        <v>23734</v>
      </c>
      <c r="C1745" s="47" t="s">
        <v>25074</v>
      </c>
      <c r="D1745" s="47" t="s">
        <v>25075</v>
      </c>
      <c r="E1745" s="47">
        <v>632</v>
      </c>
      <c r="F1745" s="150">
        <v>17.597878334455601</v>
      </c>
    </row>
    <row r="1746" spans="1:6" x14ac:dyDescent="0.3">
      <c r="A1746" s="47" t="s">
        <v>1221</v>
      </c>
      <c r="B1746" s="47" t="s">
        <v>23734</v>
      </c>
      <c r="C1746" s="47" t="s">
        <v>23944</v>
      </c>
      <c r="D1746" s="47" t="s">
        <v>25076</v>
      </c>
      <c r="E1746" s="47">
        <v>539</v>
      </c>
      <c r="F1746" s="150">
        <v>17.539026294099799</v>
      </c>
    </row>
    <row r="1747" spans="1:6" x14ac:dyDescent="0.3">
      <c r="A1747" s="47" t="s">
        <v>1221</v>
      </c>
      <c r="B1747" s="47" t="s">
        <v>23734</v>
      </c>
      <c r="C1747" s="47" t="s">
        <v>25</v>
      </c>
      <c r="D1747" s="47" t="s">
        <v>25077</v>
      </c>
      <c r="E1747" s="47">
        <v>34876</v>
      </c>
      <c r="F1747" s="150">
        <v>25.425875730401401</v>
      </c>
    </row>
    <row r="1748" spans="1:6" x14ac:dyDescent="0.3">
      <c r="A1748" s="47" t="s">
        <v>1221</v>
      </c>
      <c r="B1748" s="47" t="s">
        <v>23734</v>
      </c>
      <c r="C1748" s="47" t="s">
        <v>25078</v>
      </c>
      <c r="D1748" s="47" t="s">
        <v>25079</v>
      </c>
      <c r="E1748" s="47">
        <v>7845</v>
      </c>
      <c r="F1748" s="150">
        <v>22.329301148458701</v>
      </c>
    </row>
    <row r="1749" spans="1:6" x14ac:dyDescent="0.3">
      <c r="A1749" s="47" t="s">
        <v>1221</v>
      </c>
      <c r="B1749" s="47" t="s">
        <v>23734</v>
      </c>
      <c r="C1749" s="47" t="s">
        <v>25080</v>
      </c>
      <c r="D1749" s="47" t="s">
        <v>25081</v>
      </c>
      <c r="E1749" s="47">
        <v>5042</v>
      </c>
      <c r="F1749" s="150">
        <v>17.569523953507499</v>
      </c>
    </row>
    <row r="1750" spans="1:6" x14ac:dyDescent="0.3">
      <c r="A1750" s="47" t="s">
        <v>1221</v>
      </c>
      <c r="B1750" s="47" t="s">
        <v>23734</v>
      </c>
      <c r="C1750" s="47" t="s">
        <v>25082</v>
      </c>
      <c r="D1750" s="47" t="s">
        <v>25083</v>
      </c>
      <c r="E1750" s="47">
        <v>3735</v>
      </c>
      <c r="F1750" s="150">
        <v>20.065853506271999</v>
      </c>
    </row>
    <row r="1751" spans="1:6" x14ac:dyDescent="0.3">
      <c r="A1751" s="47" t="s">
        <v>1221</v>
      </c>
      <c r="B1751" s="47" t="s">
        <v>23734</v>
      </c>
      <c r="C1751" s="47" t="s">
        <v>23955</v>
      </c>
      <c r="D1751" s="47" t="s">
        <v>25084</v>
      </c>
      <c r="E1751" s="47">
        <v>7248</v>
      </c>
      <c r="F1751" s="150">
        <v>26.3675438334161</v>
      </c>
    </row>
    <row r="1752" spans="1:6" x14ac:dyDescent="0.3">
      <c r="A1752" s="47" t="s">
        <v>1221</v>
      </c>
      <c r="B1752" s="47" t="s">
        <v>23734</v>
      </c>
      <c r="C1752" s="47" t="s">
        <v>25085</v>
      </c>
      <c r="D1752" s="47" t="s">
        <v>25086</v>
      </c>
      <c r="E1752" s="47">
        <v>4500</v>
      </c>
      <c r="F1752" s="150">
        <v>23.300068617174901</v>
      </c>
    </row>
    <row r="1753" spans="1:6" x14ac:dyDescent="0.3">
      <c r="A1753" s="47" t="s">
        <v>1221</v>
      </c>
      <c r="B1753" s="47" t="s">
        <v>23734</v>
      </c>
      <c r="C1753" s="47" t="s">
        <v>25087</v>
      </c>
      <c r="D1753" s="47" t="s">
        <v>25088</v>
      </c>
      <c r="E1753" s="47">
        <v>15740</v>
      </c>
      <c r="F1753" s="150">
        <v>31.861463954549201</v>
      </c>
    </row>
    <row r="1754" spans="1:6" x14ac:dyDescent="0.3">
      <c r="A1754" s="47" t="s">
        <v>1221</v>
      </c>
      <c r="B1754" s="47" t="s">
        <v>23734</v>
      </c>
      <c r="C1754" s="47" t="s">
        <v>23968</v>
      </c>
      <c r="D1754" s="47" t="s">
        <v>25089</v>
      </c>
      <c r="E1754" s="47">
        <v>2773</v>
      </c>
      <c r="F1754" s="150">
        <v>26.170037238754698</v>
      </c>
    </row>
    <row r="1755" spans="1:6" x14ac:dyDescent="0.3">
      <c r="A1755" s="47" t="s">
        <v>1221</v>
      </c>
      <c r="B1755" s="47" t="s">
        <v>23734</v>
      </c>
      <c r="C1755" s="47" t="s">
        <v>25090</v>
      </c>
      <c r="D1755" s="47" t="s">
        <v>25091</v>
      </c>
      <c r="E1755" s="47">
        <v>2970</v>
      </c>
      <c r="F1755" s="150">
        <v>18.124176857650099</v>
      </c>
    </row>
    <row r="1756" spans="1:6" x14ac:dyDescent="0.3">
      <c r="A1756" s="47" t="s">
        <v>1221</v>
      </c>
      <c r="B1756" s="47" t="s">
        <v>23734</v>
      </c>
      <c r="C1756" s="47" t="s">
        <v>24858</v>
      </c>
      <c r="D1756" s="47" t="s">
        <v>25092</v>
      </c>
      <c r="E1756" s="47">
        <v>9188</v>
      </c>
      <c r="F1756" s="150">
        <v>21.403658411298899</v>
      </c>
    </row>
    <row r="1757" spans="1:6" x14ac:dyDescent="0.3">
      <c r="A1757" s="47" t="s">
        <v>1221</v>
      </c>
      <c r="B1757" s="47" t="s">
        <v>23734</v>
      </c>
      <c r="C1757" s="47" t="s">
        <v>949</v>
      </c>
      <c r="D1757" s="47" t="s">
        <v>25093</v>
      </c>
      <c r="E1757" s="47">
        <v>7266</v>
      </c>
      <c r="F1757" s="150">
        <v>19.225003482560702</v>
      </c>
    </row>
    <row r="1758" spans="1:6" x14ac:dyDescent="0.3">
      <c r="A1758" s="47" t="s">
        <v>1221</v>
      </c>
      <c r="B1758" s="47" t="s">
        <v>23734</v>
      </c>
      <c r="C1758" s="47" t="s">
        <v>24861</v>
      </c>
      <c r="D1758" s="47" t="s">
        <v>25094</v>
      </c>
      <c r="E1758" s="47">
        <v>32237</v>
      </c>
      <c r="F1758" s="150">
        <v>26.308590534952899</v>
      </c>
    </row>
    <row r="1759" spans="1:6" x14ac:dyDescent="0.3">
      <c r="A1759" s="47" t="s">
        <v>1221</v>
      </c>
      <c r="B1759" s="47" t="s">
        <v>23734</v>
      </c>
      <c r="C1759" s="47" t="s">
        <v>66</v>
      </c>
      <c r="D1759" s="47" t="s">
        <v>25095</v>
      </c>
      <c r="E1759" s="47">
        <v>5406</v>
      </c>
      <c r="F1759" s="150">
        <v>21.218756294875</v>
      </c>
    </row>
    <row r="1760" spans="1:6" x14ac:dyDescent="0.3">
      <c r="A1760" s="47" t="s">
        <v>1221</v>
      </c>
      <c r="B1760" s="47" t="s">
        <v>23734</v>
      </c>
      <c r="C1760" s="47" t="s">
        <v>25096</v>
      </c>
      <c r="D1760" s="47" t="s">
        <v>25097</v>
      </c>
      <c r="E1760" s="47">
        <v>11055</v>
      </c>
      <c r="F1760" s="150">
        <v>22.000872120483301</v>
      </c>
    </row>
    <row r="1761" spans="1:6" x14ac:dyDescent="0.3">
      <c r="A1761" s="47" t="s">
        <v>1221</v>
      </c>
      <c r="B1761" s="47" t="s">
        <v>23734</v>
      </c>
      <c r="C1761" s="47" t="s">
        <v>25098</v>
      </c>
      <c r="D1761" s="47" t="s">
        <v>25099</v>
      </c>
      <c r="E1761" s="47">
        <v>8363</v>
      </c>
      <c r="F1761" s="150">
        <v>26.698379947270599</v>
      </c>
    </row>
    <row r="1762" spans="1:6" x14ac:dyDescent="0.3">
      <c r="A1762" s="47" t="s">
        <v>1221</v>
      </c>
      <c r="B1762" s="47" t="s">
        <v>23734</v>
      </c>
      <c r="C1762" s="47" t="s">
        <v>24605</v>
      </c>
      <c r="D1762" s="47" t="s">
        <v>25100</v>
      </c>
      <c r="E1762" s="47">
        <v>1526</v>
      </c>
      <c r="F1762" s="150">
        <v>16.860423724056801</v>
      </c>
    </row>
    <row r="1763" spans="1:6" x14ac:dyDescent="0.3">
      <c r="A1763" s="47" t="s">
        <v>1221</v>
      </c>
      <c r="B1763" s="47" t="s">
        <v>23734</v>
      </c>
      <c r="C1763" s="47" t="s">
        <v>22880</v>
      </c>
      <c r="D1763" s="47" t="s">
        <v>25101</v>
      </c>
      <c r="E1763" s="47">
        <v>14200</v>
      </c>
      <c r="F1763" s="150">
        <v>24.317090372966799</v>
      </c>
    </row>
    <row r="1764" spans="1:6" x14ac:dyDescent="0.3">
      <c r="A1764" s="47" t="s">
        <v>1221</v>
      </c>
      <c r="B1764" s="47" t="s">
        <v>23734</v>
      </c>
      <c r="C1764" s="47" t="s">
        <v>25102</v>
      </c>
      <c r="D1764" s="47" t="s">
        <v>25103</v>
      </c>
      <c r="E1764" s="47">
        <v>158840</v>
      </c>
      <c r="F1764" s="150">
        <v>32.929099439435198</v>
      </c>
    </row>
    <row r="1765" spans="1:6" x14ac:dyDescent="0.3">
      <c r="A1765" s="47" t="s">
        <v>1221</v>
      </c>
      <c r="B1765" s="47" t="s">
        <v>23734</v>
      </c>
      <c r="C1765" s="47" t="s">
        <v>25104</v>
      </c>
      <c r="D1765" s="47" t="s">
        <v>25105</v>
      </c>
      <c r="E1765" s="47">
        <v>20780</v>
      </c>
      <c r="F1765" s="150">
        <v>24.630908328979199</v>
      </c>
    </row>
    <row r="1766" spans="1:6" x14ac:dyDescent="0.3">
      <c r="A1766" s="47" t="s">
        <v>1221</v>
      </c>
      <c r="B1766" s="47" t="s">
        <v>23734</v>
      </c>
      <c r="C1766" s="47" t="s">
        <v>1222</v>
      </c>
      <c r="D1766" s="47" t="s">
        <v>25106</v>
      </c>
      <c r="E1766" s="47">
        <v>36970</v>
      </c>
      <c r="F1766" s="150">
        <v>21.402610022486101</v>
      </c>
    </row>
    <row r="1767" spans="1:6" x14ac:dyDescent="0.3">
      <c r="A1767" s="47" t="s">
        <v>1221</v>
      </c>
      <c r="B1767" s="47" t="s">
        <v>23734</v>
      </c>
      <c r="C1767" s="47" t="s">
        <v>23992</v>
      </c>
      <c r="D1767" s="47" t="s">
        <v>25107</v>
      </c>
      <c r="E1767" s="47">
        <v>16750</v>
      </c>
      <c r="F1767" s="150">
        <v>25.811051038326902</v>
      </c>
    </row>
    <row r="1768" spans="1:6" x14ac:dyDescent="0.3">
      <c r="A1768" s="47" t="s">
        <v>1221</v>
      </c>
      <c r="B1768" s="47" t="s">
        <v>23734</v>
      </c>
      <c r="C1768" s="47" t="s">
        <v>1320</v>
      </c>
      <c r="D1768" s="47" t="s">
        <v>25108</v>
      </c>
      <c r="E1768" s="47">
        <v>5469</v>
      </c>
      <c r="F1768" s="150">
        <v>16.275991449877999</v>
      </c>
    </row>
    <row r="1769" spans="1:6" x14ac:dyDescent="0.3">
      <c r="A1769" s="47" t="s">
        <v>1221</v>
      </c>
      <c r="B1769" s="47" t="s">
        <v>23734</v>
      </c>
      <c r="C1769" s="47" t="s">
        <v>23996</v>
      </c>
      <c r="D1769" s="47" t="s">
        <v>25109</v>
      </c>
      <c r="E1769" s="47">
        <v>3152</v>
      </c>
      <c r="F1769" s="150">
        <v>19.448127516283598</v>
      </c>
    </row>
    <row r="1770" spans="1:6" x14ac:dyDescent="0.3">
      <c r="A1770" s="47" t="s">
        <v>1221</v>
      </c>
      <c r="B1770" s="47" t="s">
        <v>23734</v>
      </c>
      <c r="C1770" s="47" t="s">
        <v>23843</v>
      </c>
      <c r="D1770" s="47" t="s">
        <v>25110</v>
      </c>
      <c r="E1770" s="47">
        <v>1311</v>
      </c>
      <c r="F1770" s="150">
        <v>15.993014080517</v>
      </c>
    </row>
    <row r="1771" spans="1:6" x14ac:dyDescent="0.3">
      <c r="A1771" s="47" t="s">
        <v>1221</v>
      </c>
      <c r="B1771" s="47" t="s">
        <v>23734</v>
      </c>
      <c r="C1771" s="47" t="s">
        <v>24000</v>
      </c>
      <c r="D1771" s="47" t="s">
        <v>25111</v>
      </c>
      <c r="E1771" s="47">
        <v>6129</v>
      </c>
      <c r="F1771" s="150">
        <v>20.7415114176938</v>
      </c>
    </row>
    <row r="1772" spans="1:6" x14ac:dyDescent="0.3">
      <c r="A1772" s="47" t="s">
        <v>1221</v>
      </c>
      <c r="B1772" s="47" t="s">
        <v>23734</v>
      </c>
      <c r="C1772" s="47" t="s">
        <v>25112</v>
      </c>
      <c r="D1772" s="47" t="s">
        <v>25113</v>
      </c>
      <c r="E1772" s="47">
        <v>5228</v>
      </c>
      <c r="F1772" s="150">
        <v>23.091918358160299</v>
      </c>
    </row>
    <row r="1773" spans="1:6" x14ac:dyDescent="0.3">
      <c r="A1773" s="47" t="s">
        <v>1221</v>
      </c>
      <c r="B1773" s="47" t="s">
        <v>23734</v>
      </c>
      <c r="C1773" s="47" t="s">
        <v>23373</v>
      </c>
      <c r="D1773" s="47" t="s">
        <v>25114</v>
      </c>
      <c r="E1773" s="47">
        <v>647</v>
      </c>
      <c r="F1773" s="150">
        <v>17.353055511987399</v>
      </c>
    </row>
    <row r="1774" spans="1:6" x14ac:dyDescent="0.3">
      <c r="A1774" s="47" t="s">
        <v>1221</v>
      </c>
      <c r="B1774" s="47" t="s">
        <v>23734</v>
      </c>
      <c r="C1774" s="47" t="s">
        <v>954</v>
      </c>
      <c r="D1774" s="47" t="s">
        <v>25115</v>
      </c>
      <c r="E1774" s="47">
        <v>6940</v>
      </c>
      <c r="F1774" s="150">
        <v>20.7623447207827</v>
      </c>
    </row>
    <row r="1775" spans="1:6" x14ac:dyDescent="0.3">
      <c r="A1775" s="47" t="s">
        <v>1221</v>
      </c>
      <c r="B1775" s="47" t="s">
        <v>23734</v>
      </c>
      <c r="C1775" s="47" t="s">
        <v>23488</v>
      </c>
      <c r="D1775" s="47" t="s">
        <v>25116</v>
      </c>
      <c r="E1775" s="47">
        <v>4260</v>
      </c>
      <c r="F1775" s="150">
        <v>19.388482081722099</v>
      </c>
    </row>
    <row r="1776" spans="1:6" x14ac:dyDescent="0.3">
      <c r="A1776" s="47" t="s">
        <v>1221</v>
      </c>
      <c r="B1776" s="47" t="s">
        <v>23734</v>
      </c>
      <c r="C1776" s="47" t="s">
        <v>69</v>
      </c>
      <c r="D1776" s="47" t="s">
        <v>25117</v>
      </c>
      <c r="E1776" s="47">
        <v>20234</v>
      </c>
      <c r="F1776" s="150">
        <v>26.236034839706999</v>
      </c>
    </row>
    <row r="1777" spans="1:6" x14ac:dyDescent="0.3">
      <c r="A1777" s="47" t="s">
        <v>1221</v>
      </c>
      <c r="B1777" s="47" t="s">
        <v>23734</v>
      </c>
      <c r="C1777" s="47" t="s">
        <v>512</v>
      </c>
      <c r="D1777" s="47" t="s">
        <v>25118</v>
      </c>
      <c r="E1777" s="47">
        <v>9595</v>
      </c>
      <c r="F1777" s="150">
        <v>21.1492770249675</v>
      </c>
    </row>
    <row r="1778" spans="1:6" x14ac:dyDescent="0.3">
      <c r="A1778" s="47" t="s">
        <v>1221</v>
      </c>
      <c r="B1778" s="47" t="s">
        <v>23734</v>
      </c>
      <c r="C1778" s="47" t="s">
        <v>23399</v>
      </c>
      <c r="D1778" s="47" t="s">
        <v>25119</v>
      </c>
      <c r="E1778" s="47">
        <v>3812</v>
      </c>
      <c r="F1778" s="150">
        <v>21.9132378419242</v>
      </c>
    </row>
    <row r="1779" spans="1:6" x14ac:dyDescent="0.3">
      <c r="A1779" s="47" t="s">
        <v>1221</v>
      </c>
      <c r="B1779" s="47" t="s">
        <v>23734</v>
      </c>
      <c r="C1779" s="47" t="s">
        <v>23401</v>
      </c>
      <c r="D1779" s="47" t="s">
        <v>25120</v>
      </c>
      <c r="E1779" s="47">
        <v>818</v>
      </c>
      <c r="F1779" s="150">
        <v>17.971400268924398</v>
      </c>
    </row>
    <row r="1780" spans="1:6" x14ac:dyDescent="0.3">
      <c r="A1780" s="47" t="s">
        <v>1221</v>
      </c>
      <c r="B1780" s="47" t="s">
        <v>23734</v>
      </c>
      <c r="C1780" s="47" t="s">
        <v>443</v>
      </c>
      <c r="D1780" s="47" t="s">
        <v>25121</v>
      </c>
      <c r="E1780" s="47">
        <v>13665</v>
      </c>
      <c r="F1780" s="150">
        <v>24.319482699492099</v>
      </c>
    </row>
    <row r="1781" spans="1:6" x14ac:dyDescent="0.3">
      <c r="A1781" s="47" t="s">
        <v>1224</v>
      </c>
      <c r="B1781" s="47" t="s">
        <v>22771</v>
      </c>
      <c r="C1781" s="47" t="s">
        <v>22619</v>
      </c>
      <c r="D1781" s="47" t="s">
        <v>25122</v>
      </c>
      <c r="E1781" s="47">
        <v>2700450</v>
      </c>
      <c r="F1781" s="150">
        <v>41.375668158674401</v>
      </c>
    </row>
    <row r="1782" spans="1:6" x14ac:dyDescent="0.3">
      <c r="A1782" s="47" t="s">
        <v>1224</v>
      </c>
      <c r="B1782" s="47" t="s">
        <v>22771</v>
      </c>
      <c r="C1782" s="47" t="s">
        <v>572</v>
      </c>
      <c r="D1782" s="47" t="s">
        <v>25123</v>
      </c>
      <c r="E1782" s="47">
        <v>24877</v>
      </c>
      <c r="F1782" s="150">
        <v>29.3258534802562</v>
      </c>
    </row>
    <row r="1783" spans="1:6" x14ac:dyDescent="0.3">
      <c r="A1783" s="47" t="s">
        <v>1224</v>
      </c>
      <c r="B1783" s="47" t="s">
        <v>22771</v>
      </c>
      <c r="C1783" s="47" t="s">
        <v>321</v>
      </c>
      <c r="D1783" s="47" t="s">
        <v>25124</v>
      </c>
      <c r="E1783" s="47">
        <v>1951168</v>
      </c>
      <c r="F1783" s="150">
        <v>45.929661608225302</v>
      </c>
    </row>
    <row r="1784" spans="1:6" x14ac:dyDescent="0.3">
      <c r="A1784" s="47" t="s">
        <v>1224</v>
      </c>
      <c r="B1784" s="47" t="s">
        <v>22771</v>
      </c>
      <c r="C1784" s="47" t="s">
        <v>159</v>
      </c>
      <c r="D1784" s="47" t="s">
        <v>25125</v>
      </c>
      <c r="E1784" s="47">
        <v>46997</v>
      </c>
      <c r="F1784" s="150">
        <v>24.2283114509674</v>
      </c>
    </row>
    <row r="1785" spans="1:6" x14ac:dyDescent="0.3">
      <c r="A1785" s="47" t="s">
        <v>1224</v>
      </c>
      <c r="B1785" s="47" t="s">
        <v>22771</v>
      </c>
      <c r="C1785" s="47" t="s">
        <v>25126</v>
      </c>
      <c r="D1785" s="47" t="s">
        <v>25127</v>
      </c>
      <c r="E1785" s="47">
        <v>48818</v>
      </c>
      <c r="F1785" s="150">
        <v>20.568892668221999</v>
      </c>
    </row>
    <row r="1786" spans="1:6" x14ac:dyDescent="0.3">
      <c r="A1786" s="47" t="s">
        <v>1224</v>
      </c>
      <c r="B1786" s="47" t="s">
        <v>22771</v>
      </c>
      <c r="C1786" s="47" t="s">
        <v>25128</v>
      </c>
      <c r="D1786" s="47" t="s">
        <v>25129</v>
      </c>
      <c r="E1786" s="47">
        <v>783</v>
      </c>
      <c r="F1786" s="150">
        <v>14.6477029657001</v>
      </c>
    </row>
    <row r="1787" spans="1:6" x14ac:dyDescent="0.3">
      <c r="A1787" s="47" t="s">
        <v>1224</v>
      </c>
      <c r="B1787" s="47" t="s">
        <v>22771</v>
      </c>
      <c r="C1787" s="47" t="s">
        <v>25130</v>
      </c>
      <c r="D1787" s="47" t="s">
        <v>25131</v>
      </c>
      <c r="E1787" s="47">
        <v>1987</v>
      </c>
      <c r="F1787" s="150">
        <v>14.5836828395142</v>
      </c>
    </row>
    <row r="1788" spans="1:6" x14ac:dyDescent="0.3">
      <c r="A1788" s="47" t="s">
        <v>1224</v>
      </c>
      <c r="B1788" s="47" t="s">
        <v>22771</v>
      </c>
      <c r="C1788" s="47" t="s">
        <v>85</v>
      </c>
      <c r="D1788" s="47" t="s">
        <v>25132</v>
      </c>
      <c r="E1788" s="47">
        <v>16528</v>
      </c>
      <c r="F1788" s="150">
        <v>21.658636645230899</v>
      </c>
    </row>
    <row r="1789" spans="1:6" x14ac:dyDescent="0.3">
      <c r="A1789" s="47" t="s">
        <v>1224</v>
      </c>
      <c r="B1789" s="47" t="s">
        <v>22771</v>
      </c>
      <c r="C1789" s="47" t="s">
        <v>25133</v>
      </c>
      <c r="D1789" s="47" t="s">
        <v>25134</v>
      </c>
      <c r="E1789" s="47">
        <v>5775</v>
      </c>
      <c r="F1789" s="150">
        <v>18.881944073437801</v>
      </c>
    </row>
    <row r="1790" spans="1:6" x14ac:dyDescent="0.3">
      <c r="A1790" s="47" t="s">
        <v>1224</v>
      </c>
      <c r="B1790" s="47" t="s">
        <v>22771</v>
      </c>
      <c r="C1790" s="47" t="s">
        <v>556</v>
      </c>
      <c r="D1790" s="47" t="s">
        <v>25135</v>
      </c>
      <c r="E1790" s="47">
        <v>5345</v>
      </c>
      <c r="F1790" s="150">
        <v>19.6365677823288</v>
      </c>
    </row>
    <row r="1791" spans="1:6" x14ac:dyDescent="0.3">
      <c r="A1791" s="47" t="s">
        <v>1224</v>
      </c>
      <c r="B1791" s="47" t="s">
        <v>22771</v>
      </c>
      <c r="C1791" s="47" t="s">
        <v>524</v>
      </c>
      <c r="D1791" s="47" t="s">
        <v>25136</v>
      </c>
      <c r="E1791" s="47">
        <v>51980</v>
      </c>
      <c r="F1791" s="150">
        <v>21.788439666684301</v>
      </c>
    </row>
    <row r="1792" spans="1:6" x14ac:dyDescent="0.3">
      <c r="A1792" s="47" t="s">
        <v>1224</v>
      </c>
      <c r="B1792" s="47" t="s">
        <v>22771</v>
      </c>
      <c r="C1792" s="47" t="s">
        <v>23034</v>
      </c>
      <c r="D1792" s="47" t="s">
        <v>25137</v>
      </c>
      <c r="E1792" s="47">
        <v>4772</v>
      </c>
      <c r="F1792" s="150">
        <v>14.843017957821999</v>
      </c>
    </row>
    <row r="1793" spans="1:6" x14ac:dyDescent="0.3">
      <c r="A1793" s="47" t="s">
        <v>1224</v>
      </c>
      <c r="B1793" s="47" t="s">
        <v>22771</v>
      </c>
      <c r="C1793" s="47" t="s">
        <v>25138</v>
      </c>
      <c r="D1793" s="47" t="s">
        <v>25139</v>
      </c>
      <c r="E1793" s="47">
        <v>43946</v>
      </c>
      <c r="F1793" s="150">
        <v>24.033447369768702</v>
      </c>
    </row>
    <row r="1794" spans="1:6" x14ac:dyDescent="0.3">
      <c r="A1794" s="47" t="s">
        <v>1224</v>
      </c>
      <c r="B1794" s="47" t="s">
        <v>22771</v>
      </c>
      <c r="C1794" s="47" t="s">
        <v>25140</v>
      </c>
      <c r="D1794" s="47" t="s">
        <v>25141</v>
      </c>
      <c r="E1794" s="47">
        <v>6753</v>
      </c>
      <c r="F1794" s="150">
        <v>17.188640941286501</v>
      </c>
    </row>
    <row r="1795" spans="1:6" x14ac:dyDescent="0.3">
      <c r="A1795" s="47" t="s">
        <v>1224</v>
      </c>
      <c r="B1795" s="47" t="s">
        <v>22771</v>
      </c>
      <c r="C1795" s="47" t="s">
        <v>25142</v>
      </c>
      <c r="D1795" s="47" t="s">
        <v>25143</v>
      </c>
      <c r="E1795" s="47">
        <v>4010</v>
      </c>
      <c r="F1795" s="150">
        <v>23.448081116754899</v>
      </c>
    </row>
    <row r="1796" spans="1:6" x14ac:dyDescent="0.3">
      <c r="A1796" s="47" t="s">
        <v>1224</v>
      </c>
      <c r="B1796" s="47" t="s">
        <v>22771</v>
      </c>
      <c r="C1796" s="47" t="s">
        <v>576</v>
      </c>
      <c r="D1796" s="47" t="s">
        <v>25144</v>
      </c>
      <c r="E1796" s="47">
        <v>421407</v>
      </c>
      <c r="F1796" s="150">
        <v>33.954508713319498</v>
      </c>
    </row>
    <row r="1797" spans="1:6" x14ac:dyDescent="0.3">
      <c r="A1797" s="47" t="s">
        <v>1224</v>
      </c>
      <c r="B1797" s="47" t="s">
        <v>22771</v>
      </c>
      <c r="C1797" s="47" t="s">
        <v>578</v>
      </c>
      <c r="D1797" s="47" t="s">
        <v>25145</v>
      </c>
      <c r="E1797" s="47">
        <v>10030</v>
      </c>
      <c r="F1797" s="150">
        <v>13.972836027083201</v>
      </c>
    </row>
    <row r="1798" spans="1:6" x14ac:dyDescent="0.3">
      <c r="A1798" s="47" t="s">
        <v>1224</v>
      </c>
      <c r="B1798" s="47" t="s">
        <v>22771</v>
      </c>
      <c r="C1798" s="47" t="s">
        <v>25146</v>
      </c>
      <c r="D1798" s="47" t="s">
        <v>25147</v>
      </c>
      <c r="E1798" s="47">
        <v>55274</v>
      </c>
      <c r="F1798" s="150">
        <v>30.994705978753199</v>
      </c>
    </row>
    <row r="1799" spans="1:6" x14ac:dyDescent="0.3">
      <c r="A1799" s="47" t="s">
        <v>1226</v>
      </c>
      <c r="B1799" s="47" t="s">
        <v>23070</v>
      </c>
      <c r="C1799" s="47" t="s">
        <v>22619</v>
      </c>
      <c r="D1799" s="47" t="s">
        <v>25148</v>
      </c>
      <c r="E1799" s="47">
        <v>1316470</v>
      </c>
      <c r="F1799" s="150">
        <v>28.6847652883243</v>
      </c>
    </row>
    <row r="1800" spans="1:6" x14ac:dyDescent="0.3">
      <c r="A1800" s="47" t="s">
        <v>1226</v>
      </c>
      <c r="B1800" s="47" t="s">
        <v>23070</v>
      </c>
      <c r="C1800" s="47" t="s">
        <v>580</v>
      </c>
      <c r="D1800" s="47" t="s">
        <v>25149</v>
      </c>
      <c r="E1800" s="47">
        <v>60088</v>
      </c>
      <c r="F1800" s="150">
        <v>24.166681741411701</v>
      </c>
    </row>
    <row r="1801" spans="1:6" x14ac:dyDescent="0.3">
      <c r="A1801" s="47" t="s">
        <v>1226</v>
      </c>
      <c r="B1801" s="47" t="s">
        <v>23070</v>
      </c>
      <c r="C1801" s="47" t="s">
        <v>319</v>
      </c>
      <c r="D1801" s="47" t="s">
        <v>25150</v>
      </c>
      <c r="E1801" s="47">
        <v>47818</v>
      </c>
      <c r="F1801" s="150">
        <v>19.375584867982599</v>
      </c>
    </row>
    <row r="1802" spans="1:6" x14ac:dyDescent="0.3">
      <c r="A1802" s="47" t="s">
        <v>1226</v>
      </c>
      <c r="B1802" s="47" t="s">
        <v>23070</v>
      </c>
      <c r="C1802" s="47" t="s">
        <v>582</v>
      </c>
      <c r="D1802" s="47" t="s">
        <v>25151</v>
      </c>
      <c r="E1802" s="47">
        <v>77117</v>
      </c>
      <c r="F1802" s="150">
        <v>25.1463545300237</v>
      </c>
    </row>
    <row r="1803" spans="1:6" x14ac:dyDescent="0.3">
      <c r="A1803" s="47" t="s">
        <v>1226</v>
      </c>
      <c r="B1803" s="47" t="s">
        <v>23070</v>
      </c>
      <c r="C1803" s="47" t="s">
        <v>584</v>
      </c>
      <c r="D1803" s="47" t="s">
        <v>25152</v>
      </c>
      <c r="E1803" s="47">
        <v>33055</v>
      </c>
      <c r="F1803" s="150">
        <v>16.267299030443802</v>
      </c>
    </row>
    <row r="1804" spans="1:6" x14ac:dyDescent="0.3">
      <c r="A1804" s="47" t="s">
        <v>1226</v>
      </c>
      <c r="B1804" s="47" t="s">
        <v>23070</v>
      </c>
      <c r="C1804" s="47" t="s">
        <v>586</v>
      </c>
      <c r="D1804" s="47" t="s">
        <v>25153</v>
      </c>
      <c r="E1804" s="47">
        <v>89118</v>
      </c>
      <c r="F1804" s="150">
        <v>21.6880173998834</v>
      </c>
    </row>
    <row r="1805" spans="1:6" x14ac:dyDescent="0.3">
      <c r="A1805" s="47" t="s">
        <v>1226</v>
      </c>
      <c r="B1805" s="47" t="s">
        <v>23070</v>
      </c>
      <c r="C1805" s="47" t="s">
        <v>222</v>
      </c>
      <c r="D1805" s="47" t="s">
        <v>25154</v>
      </c>
      <c r="E1805" s="47">
        <v>400721</v>
      </c>
      <c r="F1805" s="150">
        <v>33.490331520529502</v>
      </c>
    </row>
    <row r="1806" spans="1:6" x14ac:dyDescent="0.3">
      <c r="A1806" s="47" t="s">
        <v>1226</v>
      </c>
      <c r="B1806" s="47" t="s">
        <v>23070</v>
      </c>
      <c r="C1806" s="47" t="s">
        <v>589</v>
      </c>
      <c r="D1806" s="47" t="s">
        <v>25155</v>
      </c>
      <c r="E1806" s="47">
        <v>146445</v>
      </c>
      <c r="F1806" s="150">
        <v>27.3004523663251</v>
      </c>
    </row>
    <row r="1807" spans="1:6" x14ac:dyDescent="0.3">
      <c r="A1807" s="47" t="s">
        <v>1226</v>
      </c>
      <c r="B1807" s="47" t="s">
        <v>23070</v>
      </c>
      <c r="C1807" s="47" t="s">
        <v>591</v>
      </c>
      <c r="D1807" s="47" t="s">
        <v>25156</v>
      </c>
      <c r="E1807" s="47">
        <v>295223</v>
      </c>
      <c r="F1807" s="150">
        <v>30.8349487793005</v>
      </c>
    </row>
    <row r="1808" spans="1:6" x14ac:dyDescent="0.3">
      <c r="A1808" s="47" t="s">
        <v>1226</v>
      </c>
      <c r="B1808" s="47" t="s">
        <v>23070</v>
      </c>
      <c r="C1808" s="47" t="s">
        <v>25157</v>
      </c>
      <c r="D1808" s="47" t="s">
        <v>25158</v>
      </c>
      <c r="E1808" s="47">
        <v>123143</v>
      </c>
      <c r="F1808" s="150">
        <v>28.010487993129502</v>
      </c>
    </row>
    <row r="1809" spans="1:6" x14ac:dyDescent="0.3">
      <c r="A1809" s="47" t="s">
        <v>1226</v>
      </c>
      <c r="B1809" s="47" t="s">
        <v>23070</v>
      </c>
      <c r="C1809" s="47" t="s">
        <v>854</v>
      </c>
      <c r="D1809" s="47" t="s">
        <v>25159</v>
      </c>
      <c r="E1809" s="47">
        <v>43742</v>
      </c>
      <c r="F1809" s="150">
        <v>22.941531082372901</v>
      </c>
    </row>
    <row r="1810" spans="1:6" x14ac:dyDescent="0.3">
      <c r="A1810" s="47" t="s">
        <v>1228</v>
      </c>
      <c r="B1810" s="47" t="s">
        <v>25160</v>
      </c>
      <c r="C1810" s="47" t="s">
        <v>22619</v>
      </c>
      <c r="D1810" s="47" t="s">
        <v>25161</v>
      </c>
      <c r="E1810" s="47">
        <v>8791883</v>
      </c>
      <c r="F1810" s="150">
        <v>42.1632207523364</v>
      </c>
    </row>
    <row r="1811" spans="1:6" x14ac:dyDescent="0.3">
      <c r="A1811" s="47" t="s">
        <v>1228</v>
      </c>
      <c r="B1811" s="47" t="s">
        <v>25160</v>
      </c>
      <c r="C1811" s="47" t="s">
        <v>593</v>
      </c>
      <c r="D1811" s="47" t="s">
        <v>25162</v>
      </c>
      <c r="E1811" s="47">
        <v>274545</v>
      </c>
      <c r="F1811" s="150">
        <v>30.160814483984598</v>
      </c>
    </row>
    <row r="1812" spans="1:6" x14ac:dyDescent="0.3">
      <c r="A1812" s="47" t="s">
        <v>1228</v>
      </c>
      <c r="B1812" s="47" t="s">
        <v>25160</v>
      </c>
      <c r="C1812" s="47" t="s">
        <v>1229</v>
      </c>
      <c r="D1812" s="47" t="s">
        <v>25163</v>
      </c>
      <c r="E1812" s="47">
        <v>905116</v>
      </c>
      <c r="F1812" s="150">
        <v>47.841234679426996</v>
      </c>
    </row>
    <row r="1813" spans="1:6" x14ac:dyDescent="0.3">
      <c r="A1813" s="47" t="s">
        <v>1228</v>
      </c>
      <c r="B1813" s="47" t="s">
        <v>25160</v>
      </c>
      <c r="C1813" s="47" t="s">
        <v>25164</v>
      </c>
      <c r="D1813" s="47" t="s">
        <v>25165</v>
      </c>
      <c r="E1813" s="47">
        <v>448734</v>
      </c>
      <c r="F1813" s="150">
        <v>39.249519015673201</v>
      </c>
    </row>
    <row r="1814" spans="1:6" x14ac:dyDescent="0.3">
      <c r="A1814" s="47" t="s">
        <v>1228</v>
      </c>
      <c r="B1814" s="47" t="s">
        <v>25160</v>
      </c>
      <c r="C1814" s="47" t="s">
        <v>595</v>
      </c>
      <c r="D1814" s="47" t="s">
        <v>25166</v>
      </c>
      <c r="E1814" s="47">
        <v>513657</v>
      </c>
      <c r="F1814" s="150">
        <v>43.804957566421102</v>
      </c>
    </row>
    <row r="1815" spans="1:6" x14ac:dyDescent="0.3">
      <c r="A1815" s="47" t="s">
        <v>1228</v>
      </c>
      <c r="B1815" s="47" t="s">
        <v>25160</v>
      </c>
      <c r="C1815" s="47" t="s">
        <v>25167</v>
      </c>
      <c r="D1815" s="47" t="s">
        <v>25168</v>
      </c>
      <c r="E1815" s="47">
        <v>97265</v>
      </c>
      <c r="F1815" s="150">
        <v>26.006649230440399</v>
      </c>
    </row>
    <row r="1816" spans="1:6" x14ac:dyDescent="0.3">
      <c r="A1816" s="47" t="s">
        <v>1228</v>
      </c>
      <c r="B1816" s="47" t="s">
        <v>25160</v>
      </c>
      <c r="C1816" s="47" t="s">
        <v>434</v>
      </c>
      <c r="D1816" s="47" t="s">
        <v>25169</v>
      </c>
      <c r="E1816" s="47">
        <v>156898</v>
      </c>
      <c r="F1816" s="150">
        <v>33.1074370501779</v>
      </c>
    </row>
    <row r="1817" spans="1:6" x14ac:dyDescent="0.3">
      <c r="A1817" s="47" t="s">
        <v>1228</v>
      </c>
      <c r="B1817" s="47" t="s">
        <v>25160</v>
      </c>
      <c r="C1817" s="47" t="s">
        <v>467</v>
      </c>
      <c r="D1817" s="47" t="s">
        <v>25170</v>
      </c>
      <c r="E1817" s="47">
        <v>783969</v>
      </c>
      <c r="F1817" s="150">
        <v>49.682339261512098</v>
      </c>
    </row>
    <row r="1818" spans="1:6" x14ac:dyDescent="0.3">
      <c r="A1818" s="47" t="s">
        <v>1228</v>
      </c>
      <c r="B1818" s="47" t="s">
        <v>25160</v>
      </c>
      <c r="C1818" s="47" t="s">
        <v>598</v>
      </c>
      <c r="D1818" s="47" t="s">
        <v>25171</v>
      </c>
      <c r="E1818" s="47">
        <v>288282</v>
      </c>
      <c r="F1818" s="150">
        <v>38.263265455171798</v>
      </c>
    </row>
    <row r="1819" spans="1:6" x14ac:dyDescent="0.3">
      <c r="A1819" s="47" t="s">
        <v>1228</v>
      </c>
      <c r="B1819" s="47" t="s">
        <v>25160</v>
      </c>
      <c r="C1819" s="47" t="s">
        <v>1230</v>
      </c>
      <c r="D1819" s="47" t="s">
        <v>25172</v>
      </c>
      <c r="E1819" s="47">
        <v>634266</v>
      </c>
      <c r="F1819" s="150">
        <v>55.513558854585902</v>
      </c>
    </row>
    <row r="1820" spans="1:6" x14ac:dyDescent="0.3">
      <c r="A1820" s="47" t="s">
        <v>1228</v>
      </c>
      <c r="B1820" s="47" t="s">
        <v>25160</v>
      </c>
      <c r="C1820" s="47" t="s">
        <v>599</v>
      </c>
      <c r="D1820" s="47" t="s">
        <v>25173</v>
      </c>
      <c r="E1820" s="47">
        <v>128349</v>
      </c>
      <c r="F1820" s="150">
        <v>33.434373994522602</v>
      </c>
    </row>
    <row r="1821" spans="1:6" x14ac:dyDescent="0.3">
      <c r="A1821" s="47" t="s">
        <v>1228</v>
      </c>
      <c r="B1821" s="47" t="s">
        <v>25160</v>
      </c>
      <c r="C1821" s="47" t="s">
        <v>600</v>
      </c>
      <c r="D1821" s="47" t="s">
        <v>25174</v>
      </c>
      <c r="E1821" s="47">
        <v>366513</v>
      </c>
      <c r="F1821" s="150">
        <v>45.920072950386</v>
      </c>
    </row>
    <row r="1822" spans="1:6" x14ac:dyDescent="0.3">
      <c r="A1822" s="47" t="s">
        <v>1228</v>
      </c>
      <c r="B1822" s="47" t="s">
        <v>25160</v>
      </c>
      <c r="C1822" s="47" t="s">
        <v>182</v>
      </c>
      <c r="D1822" s="47" t="s">
        <v>25175</v>
      </c>
      <c r="E1822" s="47">
        <v>809857</v>
      </c>
      <c r="F1822" s="150">
        <v>43.191882950475097</v>
      </c>
    </row>
    <row r="1823" spans="1:6" x14ac:dyDescent="0.3">
      <c r="A1823" s="47" t="s">
        <v>1228</v>
      </c>
      <c r="B1823" s="47" t="s">
        <v>25160</v>
      </c>
      <c r="C1823" s="47" t="s">
        <v>602</v>
      </c>
      <c r="D1823" s="47" t="s">
        <v>25176</v>
      </c>
      <c r="E1823" s="47">
        <v>630380</v>
      </c>
      <c r="F1823" s="150">
        <v>34.578958969508903</v>
      </c>
    </row>
    <row r="1824" spans="1:6" x14ac:dyDescent="0.3">
      <c r="A1824" s="47" t="s">
        <v>1228</v>
      </c>
      <c r="B1824" s="47" t="s">
        <v>25160</v>
      </c>
      <c r="C1824" s="47" t="s">
        <v>603</v>
      </c>
      <c r="D1824" s="47" t="s">
        <v>25177</v>
      </c>
      <c r="E1824" s="47">
        <v>492276</v>
      </c>
      <c r="F1824" s="150">
        <v>35.575513537462903</v>
      </c>
    </row>
    <row r="1825" spans="1:6" x14ac:dyDescent="0.3">
      <c r="A1825" s="47" t="s">
        <v>1228</v>
      </c>
      <c r="B1825" s="47" t="s">
        <v>25160</v>
      </c>
      <c r="C1825" s="47" t="s">
        <v>604</v>
      </c>
      <c r="D1825" s="47" t="s">
        <v>25178</v>
      </c>
      <c r="E1825" s="47">
        <v>576567</v>
      </c>
      <c r="F1825" s="150">
        <v>31.357097601219198</v>
      </c>
    </row>
    <row r="1826" spans="1:6" x14ac:dyDescent="0.3">
      <c r="A1826" s="47" t="s">
        <v>1228</v>
      </c>
      <c r="B1826" s="47" t="s">
        <v>25160</v>
      </c>
      <c r="C1826" s="47" t="s">
        <v>605</v>
      </c>
      <c r="D1826" s="47" t="s">
        <v>25179</v>
      </c>
      <c r="E1826" s="47">
        <v>501226</v>
      </c>
      <c r="F1826" s="150">
        <v>45.929925523286698</v>
      </c>
    </row>
    <row r="1827" spans="1:6" x14ac:dyDescent="0.3">
      <c r="A1827" s="47" t="s">
        <v>1228</v>
      </c>
      <c r="B1827" s="47" t="s">
        <v>25160</v>
      </c>
      <c r="C1827" s="47" t="s">
        <v>25180</v>
      </c>
      <c r="D1827" s="47" t="s">
        <v>25181</v>
      </c>
      <c r="E1827" s="47">
        <v>66083</v>
      </c>
      <c r="F1827" s="150">
        <v>32.6491080777581</v>
      </c>
    </row>
    <row r="1828" spans="1:6" x14ac:dyDescent="0.3">
      <c r="A1828" s="47" t="s">
        <v>1228</v>
      </c>
      <c r="B1828" s="47" t="s">
        <v>25160</v>
      </c>
      <c r="C1828" s="47" t="s">
        <v>807</v>
      </c>
      <c r="D1828" s="47" t="s">
        <v>25182</v>
      </c>
      <c r="E1828" s="47">
        <v>323444</v>
      </c>
      <c r="F1828" s="150">
        <v>38.901585393250699</v>
      </c>
    </row>
    <row r="1829" spans="1:6" x14ac:dyDescent="0.3">
      <c r="A1829" s="47" t="s">
        <v>1228</v>
      </c>
      <c r="B1829" s="47" t="s">
        <v>25160</v>
      </c>
      <c r="C1829" s="47" t="s">
        <v>195</v>
      </c>
      <c r="D1829" s="47" t="s">
        <v>25183</v>
      </c>
      <c r="E1829" s="47">
        <v>149265</v>
      </c>
      <c r="F1829" s="150">
        <v>28.894348706853599</v>
      </c>
    </row>
    <row r="1830" spans="1:6" x14ac:dyDescent="0.3">
      <c r="A1830" s="47" t="s">
        <v>1228</v>
      </c>
      <c r="B1830" s="47" t="s">
        <v>25160</v>
      </c>
      <c r="C1830" s="47" t="s">
        <v>688</v>
      </c>
      <c r="D1830" s="47" t="s">
        <v>25184</v>
      </c>
      <c r="E1830" s="47">
        <v>536499</v>
      </c>
      <c r="F1830" s="150">
        <v>49.551834724056398</v>
      </c>
    </row>
    <row r="1831" spans="1:6" x14ac:dyDescent="0.3">
      <c r="A1831" s="47" t="s">
        <v>1228</v>
      </c>
      <c r="B1831" s="47" t="s">
        <v>25160</v>
      </c>
      <c r="C1831" s="47" t="s">
        <v>367</v>
      </c>
      <c r="D1831" s="47" t="s">
        <v>25185</v>
      </c>
      <c r="E1831" s="47">
        <v>108692</v>
      </c>
      <c r="F1831" s="150">
        <v>36.195185822053702</v>
      </c>
    </row>
    <row r="1832" spans="1:6" x14ac:dyDescent="0.3">
      <c r="A1832" s="47" t="s">
        <v>1232</v>
      </c>
      <c r="B1832" s="47" t="s">
        <v>22791</v>
      </c>
      <c r="C1832" s="47" t="s">
        <v>22619</v>
      </c>
      <c r="D1832" s="47" t="s">
        <v>25186</v>
      </c>
      <c r="E1832" s="47">
        <v>2059163</v>
      </c>
      <c r="F1832" s="150">
        <v>32.474490136554302</v>
      </c>
    </row>
    <row r="1833" spans="1:6" x14ac:dyDescent="0.3">
      <c r="A1833" s="47" t="s">
        <v>1232</v>
      </c>
      <c r="B1833" s="47" t="s">
        <v>22791</v>
      </c>
      <c r="C1833" s="47" t="s">
        <v>608</v>
      </c>
      <c r="D1833" s="47" t="s">
        <v>25187</v>
      </c>
      <c r="E1833" s="47">
        <v>662561</v>
      </c>
      <c r="F1833" s="150">
        <v>37.5683222106207</v>
      </c>
    </row>
    <row r="1834" spans="1:6" x14ac:dyDescent="0.3">
      <c r="A1834" s="47" t="s">
        <v>1232</v>
      </c>
      <c r="B1834" s="47" t="s">
        <v>22791</v>
      </c>
      <c r="C1834" s="47" t="s">
        <v>25188</v>
      </c>
      <c r="D1834" s="47" t="s">
        <v>25189</v>
      </c>
      <c r="E1834" s="47">
        <v>3725</v>
      </c>
      <c r="F1834" s="150">
        <v>20.590215330385401</v>
      </c>
    </row>
    <row r="1835" spans="1:6" x14ac:dyDescent="0.3">
      <c r="A1835" s="47" t="s">
        <v>1232</v>
      </c>
      <c r="B1835" s="47" t="s">
        <v>22791</v>
      </c>
      <c r="C1835" s="47" t="s">
        <v>25190</v>
      </c>
      <c r="D1835" s="47" t="s">
        <v>25191</v>
      </c>
      <c r="E1835" s="47">
        <v>65645</v>
      </c>
      <c r="F1835" s="150">
        <v>38.633058125771697</v>
      </c>
    </row>
    <row r="1836" spans="1:6" x14ac:dyDescent="0.3">
      <c r="A1836" s="47" t="s">
        <v>1232</v>
      </c>
      <c r="B1836" s="47" t="s">
        <v>22791</v>
      </c>
      <c r="C1836" s="47" t="s">
        <v>25192</v>
      </c>
      <c r="D1836" s="47" t="s">
        <v>25193</v>
      </c>
      <c r="E1836" s="47">
        <v>27213</v>
      </c>
      <c r="F1836" s="150">
        <v>22.028866122615099</v>
      </c>
    </row>
    <row r="1837" spans="1:6" x14ac:dyDescent="0.3">
      <c r="A1837" s="47" t="s">
        <v>1232</v>
      </c>
      <c r="B1837" s="47" t="s">
        <v>22791</v>
      </c>
      <c r="C1837" s="47" t="s">
        <v>25017</v>
      </c>
      <c r="D1837" s="47" t="s">
        <v>25194</v>
      </c>
      <c r="E1837" s="47">
        <v>13750</v>
      </c>
      <c r="F1837" s="150">
        <v>16.890141532534699</v>
      </c>
    </row>
    <row r="1838" spans="1:6" x14ac:dyDescent="0.3">
      <c r="A1838" s="47" t="s">
        <v>1232</v>
      </c>
      <c r="B1838" s="47" t="s">
        <v>22791</v>
      </c>
      <c r="C1838" s="47" t="s">
        <v>25195</v>
      </c>
      <c r="D1838" s="47" t="s">
        <v>25196</v>
      </c>
      <c r="E1838" s="47">
        <v>48376</v>
      </c>
      <c r="F1838" s="150">
        <v>30.0608904109855</v>
      </c>
    </row>
    <row r="1839" spans="1:6" x14ac:dyDescent="0.3">
      <c r="A1839" s="47" t="s">
        <v>1232</v>
      </c>
      <c r="B1839" s="47" t="s">
        <v>22791</v>
      </c>
      <c r="C1839" s="47" t="s">
        <v>25197</v>
      </c>
      <c r="D1839" s="47" t="s">
        <v>25198</v>
      </c>
      <c r="E1839" s="47">
        <v>2022</v>
      </c>
      <c r="F1839" s="150">
        <v>26.400204766158701</v>
      </c>
    </row>
    <row r="1840" spans="1:6" x14ac:dyDescent="0.3">
      <c r="A1840" s="47" t="s">
        <v>1232</v>
      </c>
      <c r="B1840" s="47" t="s">
        <v>22791</v>
      </c>
      <c r="C1840" s="47" t="s">
        <v>610</v>
      </c>
      <c r="D1840" s="47" t="s">
        <v>25199</v>
      </c>
      <c r="E1840" s="47">
        <v>209226</v>
      </c>
      <c r="F1840" s="150">
        <v>38.604994707814498</v>
      </c>
    </row>
    <row r="1841" spans="1:6" x14ac:dyDescent="0.3">
      <c r="A1841" s="47" t="s">
        <v>1232</v>
      </c>
      <c r="B1841" s="47" t="s">
        <v>22791</v>
      </c>
      <c r="C1841" s="47" t="s">
        <v>612</v>
      </c>
      <c r="D1841" s="47" t="s">
        <v>25200</v>
      </c>
      <c r="E1841" s="47">
        <v>53828</v>
      </c>
      <c r="F1841" s="150">
        <v>41.645482400231501</v>
      </c>
    </row>
    <row r="1842" spans="1:6" x14ac:dyDescent="0.3">
      <c r="A1842" s="47" t="s">
        <v>1232</v>
      </c>
      <c r="B1842" s="47" t="s">
        <v>22791</v>
      </c>
      <c r="C1842" s="47" t="s">
        <v>614</v>
      </c>
      <c r="D1842" s="47" t="s">
        <v>25201</v>
      </c>
      <c r="E1842" s="47">
        <v>29514</v>
      </c>
      <c r="F1842" s="150">
        <v>22.1944843328627</v>
      </c>
    </row>
    <row r="1843" spans="1:6" x14ac:dyDescent="0.3">
      <c r="A1843" s="47" t="s">
        <v>1232</v>
      </c>
      <c r="B1843" s="47" t="s">
        <v>22791</v>
      </c>
      <c r="C1843" s="47" t="s">
        <v>25202</v>
      </c>
      <c r="D1843" s="47" t="s">
        <v>25203</v>
      </c>
      <c r="E1843" s="47">
        <v>4687</v>
      </c>
      <c r="F1843" s="150">
        <v>21.912933075391699</v>
      </c>
    </row>
    <row r="1844" spans="1:6" x14ac:dyDescent="0.3">
      <c r="A1844" s="47" t="s">
        <v>1232</v>
      </c>
      <c r="B1844" s="47" t="s">
        <v>22791</v>
      </c>
      <c r="C1844" s="47" t="s">
        <v>25204</v>
      </c>
      <c r="D1844" s="47" t="s">
        <v>25205</v>
      </c>
      <c r="E1844" s="47">
        <v>695</v>
      </c>
      <c r="F1844" s="150">
        <v>20.1547574913692</v>
      </c>
    </row>
    <row r="1845" spans="1:6" x14ac:dyDescent="0.3">
      <c r="A1845" s="47" t="s">
        <v>1232</v>
      </c>
      <c r="B1845" s="47" t="s">
        <v>22791</v>
      </c>
      <c r="C1845" s="47" t="s">
        <v>878</v>
      </c>
      <c r="D1845" s="47" t="s">
        <v>25206</v>
      </c>
      <c r="E1845" s="47">
        <v>4894</v>
      </c>
      <c r="F1845" s="150">
        <v>32.520243420068503</v>
      </c>
    </row>
    <row r="1846" spans="1:6" x14ac:dyDescent="0.3">
      <c r="A1846" s="47" t="s">
        <v>1232</v>
      </c>
      <c r="B1846" s="47" t="s">
        <v>22791</v>
      </c>
      <c r="C1846" s="47" t="s">
        <v>616</v>
      </c>
      <c r="D1846" s="47" t="s">
        <v>25207</v>
      </c>
      <c r="E1846" s="47">
        <v>64727</v>
      </c>
      <c r="F1846" s="150">
        <v>36.212455981610198</v>
      </c>
    </row>
    <row r="1847" spans="1:6" x14ac:dyDescent="0.3">
      <c r="A1847" s="47" t="s">
        <v>1232</v>
      </c>
      <c r="B1847" s="47" t="s">
        <v>22791</v>
      </c>
      <c r="C1847" s="47" t="s">
        <v>556</v>
      </c>
      <c r="D1847" s="47" t="s">
        <v>25208</v>
      </c>
      <c r="E1847" s="47">
        <v>20494</v>
      </c>
      <c r="F1847" s="150">
        <v>19.765691095471201</v>
      </c>
    </row>
    <row r="1848" spans="1:6" x14ac:dyDescent="0.3">
      <c r="A1848" s="47" t="s">
        <v>1232</v>
      </c>
      <c r="B1848" s="47" t="s">
        <v>22791</v>
      </c>
      <c r="C1848" s="47" t="s">
        <v>25209</v>
      </c>
      <c r="D1848" s="47" t="s">
        <v>25210</v>
      </c>
      <c r="E1848" s="47">
        <v>17950</v>
      </c>
      <c r="F1848" s="150">
        <v>22.1434994529072</v>
      </c>
    </row>
    <row r="1849" spans="1:6" x14ac:dyDescent="0.3">
      <c r="A1849" s="47" t="s">
        <v>1232</v>
      </c>
      <c r="B1849" s="47" t="s">
        <v>22791</v>
      </c>
      <c r="C1849" s="47" t="s">
        <v>618</v>
      </c>
      <c r="D1849" s="47" t="s">
        <v>25211</v>
      </c>
      <c r="E1849" s="47">
        <v>25095</v>
      </c>
      <c r="F1849" s="150">
        <v>35.798519488398199</v>
      </c>
    </row>
    <row r="1850" spans="1:6" x14ac:dyDescent="0.3">
      <c r="A1850" s="47" t="s">
        <v>1232</v>
      </c>
      <c r="B1850" s="47" t="s">
        <v>22791</v>
      </c>
      <c r="C1850" s="47" t="s">
        <v>25212</v>
      </c>
      <c r="D1850" s="47" t="s">
        <v>25213</v>
      </c>
      <c r="E1850" s="47">
        <v>71492</v>
      </c>
      <c r="F1850" s="150">
        <v>21.410910818202201</v>
      </c>
    </row>
    <row r="1851" spans="1:6" x14ac:dyDescent="0.3">
      <c r="A1851" s="47" t="s">
        <v>1232</v>
      </c>
      <c r="B1851" s="47" t="s">
        <v>22791</v>
      </c>
      <c r="C1851" s="47" t="s">
        <v>25214</v>
      </c>
      <c r="D1851" s="47" t="s">
        <v>25215</v>
      </c>
      <c r="E1851" s="47">
        <v>4881</v>
      </c>
      <c r="F1851" s="150">
        <v>14.622917317468399</v>
      </c>
    </row>
    <row r="1852" spans="1:6" x14ac:dyDescent="0.3">
      <c r="A1852" s="47" t="s">
        <v>1232</v>
      </c>
      <c r="B1852" s="47" t="s">
        <v>22791</v>
      </c>
      <c r="C1852" s="47" t="s">
        <v>23041</v>
      </c>
      <c r="D1852" s="47" t="s">
        <v>25216</v>
      </c>
      <c r="E1852" s="47">
        <v>63797</v>
      </c>
      <c r="F1852" s="150">
        <v>25.880338337261701</v>
      </c>
    </row>
    <row r="1853" spans="1:6" x14ac:dyDescent="0.3">
      <c r="A1853" s="47" t="s">
        <v>1232</v>
      </c>
      <c r="B1853" s="47" t="s">
        <v>22791</v>
      </c>
      <c r="C1853" s="47" t="s">
        <v>25217</v>
      </c>
      <c r="D1853" s="47" t="s">
        <v>25218</v>
      </c>
      <c r="E1853" s="47">
        <v>9041</v>
      </c>
      <c r="F1853" s="150">
        <v>28.9171015256583</v>
      </c>
    </row>
    <row r="1854" spans="1:6" x14ac:dyDescent="0.3">
      <c r="A1854" s="47" t="s">
        <v>1232</v>
      </c>
      <c r="B1854" s="47" t="s">
        <v>22791</v>
      </c>
      <c r="C1854" s="47" t="s">
        <v>25219</v>
      </c>
      <c r="D1854" s="47" t="s">
        <v>25220</v>
      </c>
      <c r="E1854" s="47">
        <v>40246</v>
      </c>
      <c r="F1854" s="150">
        <v>21.887248357726499</v>
      </c>
    </row>
    <row r="1855" spans="1:6" x14ac:dyDescent="0.3">
      <c r="A1855" s="47" t="s">
        <v>1232</v>
      </c>
      <c r="B1855" s="47" t="s">
        <v>22791</v>
      </c>
      <c r="C1855" s="47" t="s">
        <v>24968</v>
      </c>
      <c r="D1855" s="47" t="s">
        <v>25221</v>
      </c>
      <c r="E1855" s="47">
        <v>19844</v>
      </c>
      <c r="F1855" s="150">
        <v>31.1730148582234</v>
      </c>
    </row>
    <row r="1856" spans="1:6" x14ac:dyDescent="0.3">
      <c r="A1856" s="47" t="s">
        <v>1232</v>
      </c>
      <c r="B1856" s="47" t="s">
        <v>22791</v>
      </c>
      <c r="C1856" s="47" t="s">
        <v>620</v>
      </c>
      <c r="D1856" s="47" t="s">
        <v>25222</v>
      </c>
      <c r="E1856" s="47">
        <v>131561</v>
      </c>
      <c r="F1856" s="150">
        <v>31.2617912071155</v>
      </c>
    </row>
    <row r="1857" spans="1:6" x14ac:dyDescent="0.3">
      <c r="A1857" s="47" t="s">
        <v>1232</v>
      </c>
      <c r="B1857" s="47" t="s">
        <v>22791</v>
      </c>
      <c r="C1857" s="47" t="s">
        <v>621</v>
      </c>
      <c r="D1857" s="47" t="s">
        <v>25223</v>
      </c>
      <c r="E1857" s="47">
        <v>130044</v>
      </c>
      <c r="F1857" s="150">
        <v>29.495497725018001</v>
      </c>
    </row>
    <row r="1858" spans="1:6" x14ac:dyDescent="0.3">
      <c r="A1858" s="47" t="s">
        <v>1232</v>
      </c>
      <c r="B1858" s="47" t="s">
        <v>22791</v>
      </c>
      <c r="C1858" s="47" t="s">
        <v>23061</v>
      </c>
      <c r="D1858" s="47" t="s">
        <v>25224</v>
      </c>
      <c r="E1858" s="47">
        <v>29393</v>
      </c>
      <c r="F1858" s="150">
        <v>20.6279096030906</v>
      </c>
    </row>
    <row r="1859" spans="1:6" x14ac:dyDescent="0.3">
      <c r="A1859" s="47" t="s">
        <v>1232</v>
      </c>
      <c r="B1859" s="47" t="s">
        <v>22791</v>
      </c>
      <c r="C1859" s="47" t="s">
        <v>623</v>
      </c>
      <c r="D1859" s="47" t="s">
        <v>25225</v>
      </c>
      <c r="E1859" s="47">
        <v>144170</v>
      </c>
      <c r="F1859" s="150">
        <v>27.275776063100398</v>
      </c>
    </row>
    <row r="1860" spans="1:6" x14ac:dyDescent="0.3">
      <c r="A1860" s="47" t="s">
        <v>1232</v>
      </c>
      <c r="B1860" s="47" t="s">
        <v>22791</v>
      </c>
      <c r="C1860" s="47" t="s">
        <v>22953</v>
      </c>
      <c r="D1860" s="47" t="s">
        <v>25226</v>
      </c>
      <c r="E1860" s="47">
        <v>11988</v>
      </c>
      <c r="F1860" s="150">
        <v>31.114101460147001</v>
      </c>
    </row>
    <row r="1861" spans="1:6" x14ac:dyDescent="0.3">
      <c r="A1861" s="47" t="s">
        <v>1232</v>
      </c>
      <c r="B1861" s="47" t="s">
        <v>22791</v>
      </c>
      <c r="C1861" s="47" t="s">
        <v>25227</v>
      </c>
      <c r="D1861" s="47" t="s">
        <v>25228</v>
      </c>
      <c r="E1861" s="47">
        <v>17866</v>
      </c>
      <c r="F1861" s="150">
        <v>25.687599042972401</v>
      </c>
    </row>
    <row r="1862" spans="1:6" x14ac:dyDescent="0.3">
      <c r="A1862" s="47" t="s">
        <v>1232</v>
      </c>
      <c r="B1862" s="47" t="s">
        <v>22791</v>
      </c>
      <c r="C1862" s="47" t="s">
        <v>25229</v>
      </c>
      <c r="D1862" s="47" t="s">
        <v>25230</v>
      </c>
      <c r="E1862" s="47">
        <v>32937</v>
      </c>
      <c r="F1862" s="150">
        <v>17.410054304991299</v>
      </c>
    </row>
    <row r="1863" spans="1:6" x14ac:dyDescent="0.3">
      <c r="A1863" s="47" t="s">
        <v>1232</v>
      </c>
      <c r="B1863" s="47" t="s">
        <v>22791</v>
      </c>
      <c r="C1863" s="47" t="s">
        <v>25231</v>
      </c>
      <c r="D1863" s="47" t="s">
        <v>25232</v>
      </c>
      <c r="E1863" s="47">
        <v>16383</v>
      </c>
      <c r="F1863" s="150">
        <v>20.967597487318599</v>
      </c>
    </row>
    <row r="1864" spans="1:6" x14ac:dyDescent="0.3">
      <c r="A1864" s="47" t="s">
        <v>1232</v>
      </c>
      <c r="B1864" s="47" t="s">
        <v>22791</v>
      </c>
      <c r="C1864" s="47" t="s">
        <v>688</v>
      </c>
      <c r="D1864" s="47" t="s">
        <v>25233</v>
      </c>
      <c r="E1864" s="47">
        <v>4549</v>
      </c>
      <c r="F1864" s="150">
        <v>18.9222002595736</v>
      </c>
    </row>
    <row r="1865" spans="1:6" x14ac:dyDescent="0.3">
      <c r="A1865" s="47" t="s">
        <v>1232</v>
      </c>
      <c r="B1865" s="47" t="s">
        <v>22791</v>
      </c>
      <c r="C1865" s="47" t="s">
        <v>625</v>
      </c>
      <c r="D1865" s="47" t="s">
        <v>25234</v>
      </c>
      <c r="E1865" s="47">
        <v>76569</v>
      </c>
      <c r="F1865" s="150">
        <v>31.292227799152698</v>
      </c>
    </row>
    <row r="1866" spans="1:6" x14ac:dyDescent="0.3">
      <c r="A1866" s="47" t="s">
        <v>1234</v>
      </c>
      <c r="B1866" s="47" t="s">
        <v>25160</v>
      </c>
      <c r="C1866" s="47" t="s">
        <v>22619</v>
      </c>
      <c r="D1866" s="47" t="s">
        <v>25235</v>
      </c>
      <c r="E1866" s="47">
        <v>19377716</v>
      </c>
      <c r="F1866" s="150">
        <v>45.151235212466403</v>
      </c>
    </row>
    <row r="1867" spans="1:6" x14ac:dyDescent="0.3">
      <c r="A1867" s="47" t="s">
        <v>1234</v>
      </c>
      <c r="B1867" s="47" t="s">
        <v>25160</v>
      </c>
      <c r="C1867" s="47" t="s">
        <v>627</v>
      </c>
      <c r="D1867" s="47" t="s">
        <v>25236</v>
      </c>
      <c r="E1867" s="47">
        <v>304204</v>
      </c>
      <c r="F1867" s="150">
        <v>36.960984021265197</v>
      </c>
    </row>
    <row r="1868" spans="1:6" x14ac:dyDescent="0.3">
      <c r="A1868" s="47" t="s">
        <v>1234</v>
      </c>
      <c r="B1868" s="47" t="s">
        <v>25160</v>
      </c>
      <c r="C1868" s="47" t="s">
        <v>24329</v>
      </c>
      <c r="D1868" s="47" t="s">
        <v>25237</v>
      </c>
      <c r="E1868" s="47">
        <v>48946</v>
      </c>
      <c r="F1868" s="150">
        <v>17.6467677548099</v>
      </c>
    </row>
    <row r="1869" spans="1:6" x14ac:dyDescent="0.3">
      <c r="A1869" s="47" t="s">
        <v>1234</v>
      </c>
      <c r="B1869" s="47" t="s">
        <v>25160</v>
      </c>
      <c r="C1869" s="47" t="s">
        <v>629</v>
      </c>
      <c r="D1869" s="47" t="s">
        <v>25238</v>
      </c>
      <c r="E1869" s="47">
        <v>1385108</v>
      </c>
      <c r="F1869" s="150">
        <v>60.368788965182198</v>
      </c>
    </row>
    <row r="1870" spans="1:6" x14ac:dyDescent="0.3">
      <c r="A1870" s="47" t="s">
        <v>1234</v>
      </c>
      <c r="B1870" s="47" t="s">
        <v>25160</v>
      </c>
      <c r="C1870" s="47" t="s">
        <v>25239</v>
      </c>
      <c r="D1870" s="47" t="s">
        <v>25240</v>
      </c>
      <c r="E1870" s="47">
        <v>200600</v>
      </c>
      <c r="F1870" s="150">
        <v>29.478233710901101</v>
      </c>
    </row>
    <row r="1871" spans="1:6" x14ac:dyDescent="0.3">
      <c r="A1871" s="47" t="s">
        <v>1234</v>
      </c>
      <c r="B1871" s="47" t="s">
        <v>25160</v>
      </c>
      <c r="C1871" s="47" t="s">
        <v>25241</v>
      </c>
      <c r="D1871" s="47" t="s">
        <v>25242</v>
      </c>
      <c r="E1871" s="47">
        <v>80317</v>
      </c>
      <c r="F1871" s="150">
        <v>21.079668787590801</v>
      </c>
    </row>
    <row r="1872" spans="1:6" x14ac:dyDescent="0.3">
      <c r="A1872" s="47" t="s">
        <v>1234</v>
      </c>
      <c r="B1872" s="47" t="s">
        <v>25160</v>
      </c>
      <c r="C1872" s="47" t="s">
        <v>25243</v>
      </c>
      <c r="D1872" s="47" t="s">
        <v>25244</v>
      </c>
      <c r="E1872" s="47">
        <v>80026</v>
      </c>
      <c r="F1872" s="150">
        <v>25.4618104920464</v>
      </c>
    </row>
    <row r="1873" spans="1:6" x14ac:dyDescent="0.3">
      <c r="A1873" s="47" t="s">
        <v>1234</v>
      </c>
      <c r="B1873" s="47" t="s">
        <v>25160</v>
      </c>
      <c r="C1873" s="47" t="s">
        <v>630</v>
      </c>
      <c r="D1873" s="47" t="s">
        <v>25245</v>
      </c>
      <c r="E1873" s="47">
        <v>134905</v>
      </c>
      <c r="F1873" s="150">
        <v>24.7076869540542</v>
      </c>
    </row>
    <row r="1874" spans="1:6" x14ac:dyDescent="0.3">
      <c r="A1874" s="47" t="s">
        <v>1234</v>
      </c>
      <c r="B1874" s="47" t="s">
        <v>25160</v>
      </c>
      <c r="C1874" s="47" t="s">
        <v>25246</v>
      </c>
      <c r="D1874" s="47" t="s">
        <v>25247</v>
      </c>
      <c r="E1874" s="47">
        <v>88830</v>
      </c>
      <c r="F1874" s="150">
        <v>27.146863755582899</v>
      </c>
    </row>
    <row r="1875" spans="1:6" x14ac:dyDescent="0.3">
      <c r="A1875" s="47" t="s">
        <v>1234</v>
      </c>
      <c r="B1875" s="47" t="s">
        <v>25160</v>
      </c>
      <c r="C1875" s="47" t="s">
        <v>25248</v>
      </c>
      <c r="D1875" s="47" t="s">
        <v>25249</v>
      </c>
      <c r="E1875" s="47">
        <v>50477</v>
      </c>
      <c r="F1875" s="150">
        <v>21.862052083444102</v>
      </c>
    </row>
    <row r="1876" spans="1:6" x14ac:dyDescent="0.3">
      <c r="A1876" s="47" t="s">
        <v>1234</v>
      </c>
      <c r="B1876" s="47" t="s">
        <v>25160</v>
      </c>
      <c r="C1876" s="47" t="s">
        <v>355</v>
      </c>
      <c r="D1876" s="47" t="s">
        <v>25250</v>
      </c>
      <c r="E1876" s="47">
        <v>82128</v>
      </c>
      <c r="F1876" s="150">
        <v>25.041773732868599</v>
      </c>
    </row>
    <row r="1877" spans="1:6" x14ac:dyDescent="0.3">
      <c r="A1877" s="47" t="s">
        <v>1234</v>
      </c>
      <c r="B1877" s="47" t="s">
        <v>25160</v>
      </c>
      <c r="C1877" s="47" t="s">
        <v>213</v>
      </c>
      <c r="D1877" s="47" t="s">
        <v>25251</v>
      </c>
      <c r="E1877" s="47">
        <v>63096</v>
      </c>
      <c r="F1877" s="150">
        <v>27.527115036485998</v>
      </c>
    </row>
    <row r="1878" spans="1:6" x14ac:dyDescent="0.3">
      <c r="A1878" s="47" t="s">
        <v>1234</v>
      </c>
      <c r="B1878" s="47" t="s">
        <v>25160</v>
      </c>
      <c r="C1878" s="47" t="s">
        <v>25252</v>
      </c>
      <c r="D1878" s="47" t="s">
        <v>25253</v>
      </c>
      <c r="E1878" s="47">
        <v>49336</v>
      </c>
      <c r="F1878" s="150">
        <v>24.852278219981301</v>
      </c>
    </row>
    <row r="1879" spans="1:6" x14ac:dyDescent="0.3">
      <c r="A1879" s="47" t="s">
        <v>1234</v>
      </c>
      <c r="B1879" s="47" t="s">
        <v>25160</v>
      </c>
      <c r="C1879" s="47" t="s">
        <v>190</v>
      </c>
      <c r="D1879" s="47" t="s">
        <v>25254</v>
      </c>
      <c r="E1879" s="47">
        <v>47980</v>
      </c>
      <c r="F1879" s="150">
        <v>17.5077465120211</v>
      </c>
    </row>
    <row r="1880" spans="1:6" x14ac:dyDescent="0.3">
      <c r="A1880" s="47" t="s">
        <v>1234</v>
      </c>
      <c r="B1880" s="47" t="s">
        <v>25160</v>
      </c>
      <c r="C1880" s="47" t="s">
        <v>632</v>
      </c>
      <c r="D1880" s="47" t="s">
        <v>25255</v>
      </c>
      <c r="E1880" s="47">
        <v>297486</v>
      </c>
      <c r="F1880" s="150">
        <v>33.9813574543751</v>
      </c>
    </row>
    <row r="1881" spans="1:6" x14ac:dyDescent="0.3">
      <c r="A1881" s="47" t="s">
        <v>1234</v>
      </c>
      <c r="B1881" s="47" t="s">
        <v>25160</v>
      </c>
      <c r="C1881" s="47" t="s">
        <v>634</v>
      </c>
      <c r="D1881" s="47" t="s">
        <v>25256</v>
      </c>
      <c r="E1881" s="47">
        <v>919040</v>
      </c>
      <c r="F1881" s="150">
        <v>29.900028218420999</v>
      </c>
    </row>
    <row r="1882" spans="1:6" x14ac:dyDescent="0.3">
      <c r="A1882" s="47" t="s">
        <v>1234</v>
      </c>
      <c r="B1882" s="47" t="s">
        <v>25160</v>
      </c>
      <c r="C1882" s="47" t="s">
        <v>467</v>
      </c>
      <c r="D1882" s="47" t="s">
        <v>25257</v>
      </c>
      <c r="E1882" s="47">
        <v>39370</v>
      </c>
      <c r="F1882" s="150">
        <v>17.128310137670699</v>
      </c>
    </row>
    <row r="1883" spans="1:6" x14ac:dyDescent="0.3">
      <c r="A1883" s="47" t="s">
        <v>1234</v>
      </c>
      <c r="B1883" s="47" t="s">
        <v>25160</v>
      </c>
      <c r="C1883" s="47" t="s">
        <v>666</v>
      </c>
      <c r="D1883" s="47" t="s">
        <v>25258</v>
      </c>
      <c r="E1883" s="47">
        <v>51599</v>
      </c>
      <c r="F1883" s="150">
        <v>18.796676313893801</v>
      </c>
    </row>
    <row r="1884" spans="1:6" x14ac:dyDescent="0.3">
      <c r="A1884" s="47" t="s">
        <v>1234</v>
      </c>
      <c r="B1884" s="47" t="s">
        <v>25160</v>
      </c>
      <c r="C1884" s="47" t="s">
        <v>262</v>
      </c>
      <c r="D1884" s="47" t="s">
        <v>25259</v>
      </c>
      <c r="E1884" s="47">
        <v>55531</v>
      </c>
      <c r="F1884" s="150">
        <v>26.4878753500237</v>
      </c>
    </row>
    <row r="1885" spans="1:6" x14ac:dyDescent="0.3">
      <c r="A1885" s="47" t="s">
        <v>1234</v>
      </c>
      <c r="B1885" s="47" t="s">
        <v>25160</v>
      </c>
      <c r="C1885" s="47" t="s">
        <v>487</v>
      </c>
      <c r="D1885" s="47" t="s">
        <v>25260</v>
      </c>
      <c r="E1885" s="47">
        <v>60079</v>
      </c>
      <c r="F1885" s="150">
        <v>23.8002566003011</v>
      </c>
    </row>
    <row r="1886" spans="1:6" x14ac:dyDescent="0.3">
      <c r="A1886" s="47" t="s">
        <v>1234</v>
      </c>
      <c r="B1886" s="47" t="s">
        <v>25160</v>
      </c>
      <c r="C1886" s="47" t="s">
        <v>327</v>
      </c>
      <c r="D1886" s="47" t="s">
        <v>25261</v>
      </c>
      <c r="E1886" s="47">
        <v>49221</v>
      </c>
      <c r="F1886" s="150">
        <v>23.965954565291501</v>
      </c>
    </row>
    <row r="1887" spans="1:6" x14ac:dyDescent="0.3">
      <c r="A1887" s="47" t="s">
        <v>1234</v>
      </c>
      <c r="B1887" s="47" t="s">
        <v>25160</v>
      </c>
      <c r="C1887" s="47" t="s">
        <v>291</v>
      </c>
      <c r="D1887" s="47" t="s">
        <v>25262</v>
      </c>
      <c r="E1887" s="47">
        <v>4836</v>
      </c>
      <c r="F1887" s="150">
        <v>14.8470881087986</v>
      </c>
    </row>
    <row r="1888" spans="1:6" x14ac:dyDescent="0.3">
      <c r="A1888" s="47" t="s">
        <v>1234</v>
      </c>
      <c r="B1888" s="47" t="s">
        <v>25160</v>
      </c>
      <c r="C1888" s="47" t="s">
        <v>636</v>
      </c>
      <c r="D1888" s="47" t="s">
        <v>25263</v>
      </c>
      <c r="E1888" s="47">
        <v>64519</v>
      </c>
      <c r="F1888" s="150">
        <v>24.254705800239201</v>
      </c>
    </row>
    <row r="1889" spans="1:6" x14ac:dyDescent="0.3">
      <c r="A1889" s="47" t="s">
        <v>1234</v>
      </c>
      <c r="B1889" s="47" t="s">
        <v>25160</v>
      </c>
      <c r="C1889" s="47" t="s">
        <v>23</v>
      </c>
      <c r="D1889" s="47" t="s">
        <v>25264</v>
      </c>
      <c r="E1889" s="47">
        <v>116222</v>
      </c>
      <c r="F1889" s="150">
        <v>23.162696466729901</v>
      </c>
    </row>
    <row r="1890" spans="1:6" x14ac:dyDescent="0.3">
      <c r="A1890" s="47" t="s">
        <v>1234</v>
      </c>
      <c r="B1890" s="47" t="s">
        <v>25160</v>
      </c>
      <c r="C1890" s="47" t="s">
        <v>93</v>
      </c>
      <c r="D1890" s="47" t="s">
        <v>25265</v>
      </c>
      <c r="E1890" s="47">
        <v>2504700</v>
      </c>
      <c r="F1890" s="150">
        <v>58.167979154346597</v>
      </c>
    </row>
    <row r="1891" spans="1:6" x14ac:dyDescent="0.3">
      <c r="A1891" s="47" t="s">
        <v>1234</v>
      </c>
      <c r="B1891" s="47" t="s">
        <v>25160</v>
      </c>
      <c r="C1891" s="47" t="s">
        <v>23468</v>
      </c>
      <c r="D1891" s="47" t="s">
        <v>25266</v>
      </c>
      <c r="E1891" s="47">
        <v>27087</v>
      </c>
      <c r="F1891" s="150">
        <v>17.421960009289499</v>
      </c>
    </row>
    <row r="1892" spans="1:6" x14ac:dyDescent="0.3">
      <c r="A1892" s="47" t="s">
        <v>1234</v>
      </c>
      <c r="B1892" s="47" t="s">
        <v>25160</v>
      </c>
      <c r="C1892" s="47" t="s">
        <v>398</v>
      </c>
      <c r="D1892" s="47" t="s">
        <v>25267</v>
      </c>
      <c r="E1892" s="47">
        <v>65393</v>
      </c>
      <c r="F1892" s="150">
        <v>21.410445075696899</v>
      </c>
    </row>
    <row r="1893" spans="1:6" x14ac:dyDescent="0.3">
      <c r="A1893" s="47" t="s">
        <v>1234</v>
      </c>
      <c r="B1893" s="47" t="s">
        <v>25160</v>
      </c>
      <c r="C1893" s="47" t="s">
        <v>25</v>
      </c>
      <c r="D1893" s="47" t="s">
        <v>25268</v>
      </c>
      <c r="E1893" s="47">
        <v>73442</v>
      </c>
      <c r="F1893" s="150">
        <v>21.0242864225349</v>
      </c>
    </row>
    <row r="1894" spans="1:6" x14ac:dyDescent="0.3">
      <c r="A1894" s="47" t="s">
        <v>1234</v>
      </c>
      <c r="B1894" s="47" t="s">
        <v>25160</v>
      </c>
      <c r="C1894" s="47" t="s">
        <v>557</v>
      </c>
      <c r="D1894" s="47" t="s">
        <v>25269</v>
      </c>
      <c r="E1894" s="47">
        <v>744344</v>
      </c>
      <c r="F1894" s="150">
        <v>30.376887745961799</v>
      </c>
    </row>
    <row r="1895" spans="1:6" x14ac:dyDescent="0.3">
      <c r="A1895" s="47" t="s">
        <v>1234</v>
      </c>
      <c r="B1895" s="47" t="s">
        <v>25160</v>
      </c>
      <c r="C1895" s="47" t="s">
        <v>29</v>
      </c>
      <c r="D1895" s="47" t="s">
        <v>25270</v>
      </c>
      <c r="E1895" s="47">
        <v>50219</v>
      </c>
      <c r="F1895" s="150">
        <v>27.6528353047519</v>
      </c>
    </row>
    <row r="1896" spans="1:6" x14ac:dyDescent="0.3">
      <c r="A1896" s="47" t="s">
        <v>1234</v>
      </c>
      <c r="B1896" s="47" t="s">
        <v>25160</v>
      </c>
      <c r="C1896" s="47" t="s">
        <v>23145</v>
      </c>
      <c r="D1896" s="47" t="s">
        <v>25271</v>
      </c>
      <c r="E1896" s="47">
        <v>1339532</v>
      </c>
      <c r="F1896" s="150">
        <v>41.939935367417299</v>
      </c>
    </row>
    <row r="1897" spans="1:6" x14ac:dyDescent="0.3">
      <c r="A1897" s="47" t="s">
        <v>1234</v>
      </c>
      <c r="B1897" s="47" t="s">
        <v>25160</v>
      </c>
      <c r="C1897" s="47" t="s">
        <v>626</v>
      </c>
      <c r="D1897" s="47" t="s">
        <v>25272</v>
      </c>
      <c r="E1897" s="47">
        <v>1585873</v>
      </c>
      <c r="F1897" s="150">
        <v>81.741945709125801</v>
      </c>
    </row>
    <row r="1898" spans="1:6" x14ac:dyDescent="0.3">
      <c r="A1898" s="47" t="s">
        <v>1234</v>
      </c>
      <c r="B1898" s="47" t="s">
        <v>25160</v>
      </c>
      <c r="C1898" s="47" t="s">
        <v>640</v>
      </c>
      <c r="D1898" s="47" t="s">
        <v>25273</v>
      </c>
      <c r="E1898" s="47">
        <v>216469</v>
      </c>
      <c r="F1898" s="150">
        <v>29.949008494119902</v>
      </c>
    </row>
    <row r="1899" spans="1:6" x14ac:dyDescent="0.3">
      <c r="A1899" s="47" t="s">
        <v>1234</v>
      </c>
      <c r="B1899" s="47" t="s">
        <v>25160</v>
      </c>
      <c r="C1899" s="47" t="s">
        <v>23476</v>
      </c>
      <c r="D1899" s="47" t="s">
        <v>25274</v>
      </c>
      <c r="E1899" s="47">
        <v>234878</v>
      </c>
      <c r="F1899" s="150">
        <v>29.3629264355143</v>
      </c>
    </row>
    <row r="1900" spans="1:6" x14ac:dyDescent="0.3">
      <c r="A1900" s="47" t="s">
        <v>1234</v>
      </c>
      <c r="B1900" s="47" t="s">
        <v>25160</v>
      </c>
      <c r="C1900" s="47" t="s">
        <v>641</v>
      </c>
      <c r="D1900" s="47" t="s">
        <v>25275</v>
      </c>
      <c r="E1900" s="47">
        <v>467025</v>
      </c>
      <c r="F1900" s="150">
        <v>31.649563889718799</v>
      </c>
    </row>
    <row r="1901" spans="1:6" x14ac:dyDescent="0.3">
      <c r="A1901" s="47" t="s">
        <v>1234</v>
      </c>
      <c r="B1901" s="47" t="s">
        <v>25160</v>
      </c>
      <c r="C1901" s="47" t="s">
        <v>25276</v>
      </c>
      <c r="D1901" s="47" t="s">
        <v>25277</v>
      </c>
      <c r="E1901" s="47">
        <v>107931</v>
      </c>
      <c r="F1901" s="150">
        <v>23.095133561360399</v>
      </c>
    </row>
    <row r="1902" spans="1:6" x14ac:dyDescent="0.3">
      <c r="A1902" s="47" t="s">
        <v>1234</v>
      </c>
      <c r="B1902" s="47" t="s">
        <v>25160</v>
      </c>
      <c r="C1902" s="47" t="s">
        <v>111</v>
      </c>
      <c r="D1902" s="47" t="s">
        <v>25278</v>
      </c>
      <c r="E1902" s="47">
        <v>372813</v>
      </c>
      <c r="F1902" s="150">
        <v>33.920634418066903</v>
      </c>
    </row>
    <row r="1903" spans="1:6" x14ac:dyDescent="0.3">
      <c r="A1903" s="47" t="s">
        <v>1234</v>
      </c>
      <c r="B1903" s="47" t="s">
        <v>25160</v>
      </c>
      <c r="C1903" s="47" t="s">
        <v>420</v>
      </c>
      <c r="D1903" s="47" t="s">
        <v>25279</v>
      </c>
      <c r="E1903" s="47">
        <v>42883</v>
      </c>
      <c r="F1903" s="150">
        <v>22.0272842364142</v>
      </c>
    </row>
    <row r="1904" spans="1:6" x14ac:dyDescent="0.3">
      <c r="A1904" s="47" t="s">
        <v>1234</v>
      </c>
      <c r="B1904" s="47" t="s">
        <v>25160</v>
      </c>
      <c r="C1904" s="47" t="s">
        <v>643</v>
      </c>
      <c r="D1904" s="47" t="s">
        <v>25280</v>
      </c>
      <c r="E1904" s="47">
        <v>122109</v>
      </c>
      <c r="F1904" s="150">
        <v>24.503212387117301</v>
      </c>
    </row>
    <row r="1905" spans="1:6" x14ac:dyDescent="0.3">
      <c r="A1905" s="47" t="s">
        <v>1234</v>
      </c>
      <c r="B1905" s="47" t="s">
        <v>25160</v>
      </c>
      <c r="C1905" s="47" t="s">
        <v>24483</v>
      </c>
      <c r="D1905" s="47" t="s">
        <v>25281</v>
      </c>
      <c r="E1905" s="47">
        <v>62259</v>
      </c>
      <c r="F1905" s="150">
        <v>21.163937841660701</v>
      </c>
    </row>
    <row r="1906" spans="1:6" x14ac:dyDescent="0.3">
      <c r="A1906" s="47" t="s">
        <v>1234</v>
      </c>
      <c r="B1906" s="47" t="s">
        <v>25160</v>
      </c>
      <c r="C1906" s="47" t="s">
        <v>644</v>
      </c>
      <c r="D1906" s="47" t="s">
        <v>25282</v>
      </c>
      <c r="E1906" s="47">
        <v>99710</v>
      </c>
      <c r="F1906" s="150">
        <v>30.951595586330701</v>
      </c>
    </row>
    <row r="1907" spans="1:6" x14ac:dyDescent="0.3">
      <c r="A1907" s="47" t="s">
        <v>1234</v>
      </c>
      <c r="B1907" s="47" t="s">
        <v>25160</v>
      </c>
      <c r="C1907" s="47" t="s">
        <v>645</v>
      </c>
      <c r="D1907" s="47" t="s">
        <v>25283</v>
      </c>
      <c r="E1907" s="47">
        <v>2230722</v>
      </c>
      <c r="F1907" s="150">
        <v>57.971535623328798</v>
      </c>
    </row>
    <row r="1908" spans="1:6" x14ac:dyDescent="0.3">
      <c r="A1908" s="47" t="s">
        <v>1234</v>
      </c>
      <c r="B1908" s="47" t="s">
        <v>25160</v>
      </c>
      <c r="C1908" s="47" t="s">
        <v>25284</v>
      </c>
      <c r="D1908" s="47" t="s">
        <v>25285</v>
      </c>
      <c r="E1908" s="47">
        <v>159429</v>
      </c>
      <c r="F1908" s="150">
        <v>31.385624849564699</v>
      </c>
    </row>
    <row r="1909" spans="1:6" x14ac:dyDescent="0.3">
      <c r="A1909" s="47" t="s">
        <v>1234</v>
      </c>
      <c r="B1909" s="47" t="s">
        <v>25160</v>
      </c>
      <c r="C1909" s="47" t="s">
        <v>272</v>
      </c>
      <c r="D1909" s="47" t="s">
        <v>25286</v>
      </c>
      <c r="E1909" s="47">
        <v>468730</v>
      </c>
      <c r="F1909" s="150">
        <v>47.174444299980401</v>
      </c>
    </row>
    <row r="1910" spans="1:6" x14ac:dyDescent="0.3">
      <c r="A1910" s="47" t="s">
        <v>1234</v>
      </c>
      <c r="B1910" s="47" t="s">
        <v>25160</v>
      </c>
      <c r="C1910" s="47" t="s">
        <v>646</v>
      </c>
      <c r="D1910" s="47" t="s">
        <v>25287</v>
      </c>
      <c r="E1910" s="47">
        <v>311687</v>
      </c>
      <c r="F1910" s="150">
        <v>39.3179807334839</v>
      </c>
    </row>
    <row r="1911" spans="1:6" x14ac:dyDescent="0.3">
      <c r="A1911" s="47" t="s">
        <v>1234</v>
      </c>
      <c r="B1911" s="47" t="s">
        <v>25160</v>
      </c>
      <c r="C1911" s="47" t="s">
        <v>25288</v>
      </c>
      <c r="D1911" s="47" t="s">
        <v>25289</v>
      </c>
      <c r="E1911" s="47">
        <v>111944</v>
      </c>
      <c r="F1911" s="150">
        <v>21.2961140615704</v>
      </c>
    </row>
    <row r="1912" spans="1:6" x14ac:dyDescent="0.3">
      <c r="A1912" s="47" t="s">
        <v>1234</v>
      </c>
      <c r="B1912" s="47" t="s">
        <v>25160</v>
      </c>
      <c r="C1912" s="47" t="s">
        <v>647</v>
      </c>
      <c r="D1912" s="47" t="s">
        <v>25290</v>
      </c>
      <c r="E1912" s="47">
        <v>219603</v>
      </c>
      <c r="F1912" s="150">
        <v>32.502314771855097</v>
      </c>
    </row>
    <row r="1913" spans="1:6" x14ac:dyDescent="0.3">
      <c r="A1913" s="47" t="s">
        <v>1234</v>
      </c>
      <c r="B1913" s="47" t="s">
        <v>25160</v>
      </c>
      <c r="C1913" s="47" t="s">
        <v>25291</v>
      </c>
      <c r="D1913" s="47" t="s">
        <v>25292</v>
      </c>
      <c r="E1913" s="47">
        <v>154727</v>
      </c>
      <c r="F1913" s="150">
        <v>34.167703689149199</v>
      </c>
    </row>
    <row r="1914" spans="1:6" x14ac:dyDescent="0.3">
      <c r="A1914" s="47" t="s">
        <v>1234</v>
      </c>
      <c r="B1914" s="47" t="s">
        <v>25160</v>
      </c>
      <c r="C1914" s="47" t="s">
        <v>25293</v>
      </c>
      <c r="D1914" s="47" t="s">
        <v>25294</v>
      </c>
      <c r="E1914" s="47">
        <v>32749</v>
      </c>
      <c r="F1914" s="150">
        <v>18.436900426260902</v>
      </c>
    </row>
    <row r="1915" spans="1:6" x14ac:dyDescent="0.3">
      <c r="A1915" s="47" t="s">
        <v>1234</v>
      </c>
      <c r="B1915" s="47" t="s">
        <v>25160</v>
      </c>
      <c r="C1915" s="47" t="s">
        <v>23598</v>
      </c>
      <c r="D1915" s="47" t="s">
        <v>25295</v>
      </c>
      <c r="E1915" s="47">
        <v>18343</v>
      </c>
      <c r="F1915" s="150">
        <v>20.2279598981081</v>
      </c>
    </row>
    <row r="1916" spans="1:6" x14ac:dyDescent="0.3">
      <c r="A1916" s="47" t="s">
        <v>1234</v>
      </c>
      <c r="B1916" s="47" t="s">
        <v>25160</v>
      </c>
      <c r="C1916" s="47" t="s">
        <v>25296</v>
      </c>
      <c r="D1916" s="47" t="s">
        <v>25297</v>
      </c>
      <c r="E1916" s="47">
        <v>35251</v>
      </c>
      <c r="F1916" s="150">
        <v>22.218036153317701</v>
      </c>
    </row>
    <row r="1917" spans="1:6" x14ac:dyDescent="0.3">
      <c r="A1917" s="47" t="s">
        <v>1234</v>
      </c>
      <c r="B1917" s="47" t="s">
        <v>25160</v>
      </c>
      <c r="C1917" s="47" t="s">
        <v>1235</v>
      </c>
      <c r="D1917" s="47" t="s">
        <v>25298</v>
      </c>
      <c r="E1917" s="47">
        <v>98990</v>
      </c>
      <c r="F1917" s="150">
        <v>22.380881175260001</v>
      </c>
    </row>
    <row r="1918" spans="1:6" x14ac:dyDescent="0.3">
      <c r="A1918" s="47" t="s">
        <v>1234</v>
      </c>
      <c r="B1918" s="47" t="s">
        <v>25160</v>
      </c>
      <c r="C1918" s="47" t="s">
        <v>473</v>
      </c>
      <c r="D1918" s="47" t="s">
        <v>25299</v>
      </c>
      <c r="E1918" s="47">
        <v>1493074</v>
      </c>
      <c r="F1918" s="150">
        <v>31.646493159400801</v>
      </c>
    </row>
    <row r="1919" spans="1:6" x14ac:dyDescent="0.3">
      <c r="A1919" s="47" t="s">
        <v>1234</v>
      </c>
      <c r="B1919" s="47" t="s">
        <v>25160</v>
      </c>
      <c r="C1919" s="47" t="s">
        <v>854</v>
      </c>
      <c r="D1919" s="47" t="s">
        <v>25300</v>
      </c>
      <c r="E1919" s="47">
        <v>77547</v>
      </c>
      <c r="F1919" s="150">
        <v>21.5537774408246</v>
      </c>
    </row>
    <row r="1920" spans="1:6" x14ac:dyDescent="0.3">
      <c r="A1920" s="47" t="s">
        <v>1234</v>
      </c>
      <c r="B1920" s="47" t="s">
        <v>25160</v>
      </c>
      <c r="C1920" s="47" t="s">
        <v>809</v>
      </c>
      <c r="D1920" s="47" t="s">
        <v>25301</v>
      </c>
      <c r="E1920" s="47">
        <v>51125</v>
      </c>
      <c r="F1920" s="150">
        <v>25.223831270239199</v>
      </c>
    </row>
    <row r="1921" spans="1:6" x14ac:dyDescent="0.3">
      <c r="A1921" s="47" t="s">
        <v>1234</v>
      </c>
      <c r="B1921" s="47" t="s">
        <v>25160</v>
      </c>
      <c r="C1921" s="47" t="s">
        <v>648</v>
      </c>
      <c r="D1921" s="47" t="s">
        <v>25302</v>
      </c>
      <c r="E1921" s="47">
        <v>101480</v>
      </c>
      <c r="F1921" s="150">
        <v>26.353007139283601</v>
      </c>
    </row>
    <row r="1922" spans="1:6" x14ac:dyDescent="0.3">
      <c r="A1922" s="47" t="s">
        <v>1234</v>
      </c>
      <c r="B1922" s="47" t="s">
        <v>25160</v>
      </c>
      <c r="C1922" s="47" t="s">
        <v>25303</v>
      </c>
      <c r="D1922" s="47" t="s">
        <v>25304</v>
      </c>
      <c r="E1922" s="47">
        <v>182493</v>
      </c>
      <c r="F1922" s="150">
        <v>29.7159736750165</v>
      </c>
    </row>
    <row r="1923" spans="1:6" x14ac:dyDescent="0.3">
      <c r="A1923" s="47" t="s">
        <v>1234</v>
      </c>
      <c r="B1923" s="47" t="s">
        <v>25160</v>
      </c>
      <c r="C1923" s="47" t="s">
        <v>367</v>
      </c>
      <c r="D1923" s="47" t="s">
        <v>25305</v>
      </c>
      <c r="E1923" s="47">
        <v>65707</v>
      </c>
      <c r="F1923" s="150">
        <v>29.5037312911399</v>
      </c>
    </row>
    <row r="1924" spans="1:6" x14ac:dyDescent="0.3">
      <c r="A1924" s="47" t="s">
        <v>1234</v>
      </c>
      <c r="B1924" s="47" t="s">
        <v>25160</v>
      </c>
      <c r="C1924" s="47" t="s">
        <v>69</v>
      </c>
      <c r="D1924" s="47" t="s">
        <v>25306</v>
      </c>
      <c r="E1924" s="47">
        <v>63216</v>
      </c>
      <c r="F1924" s="150">
        <v>25.894906590811701</v>
      </c>
    </row>
    <row r="1925" spans="1:6" x14ac:dyDescent="0.3">
      <c r="A1925" s="47" t="s">
        <v>1234</v>
      </c>
      <c r="B1925" s="47" t="s">
        <v>25160</v>
      </c>
      <c r="C1925" s="47" t="s">
        <v>512</v>
      </c>
      <c r="D1925" s="47" t="s">
        <v>25307</v>
      </c>
      <c r="E1925" s="47">
        <v>93772</v>
      </c>
      <c r="F1925" s="150">
        <v>22.696064412680599</v>
      </c>
    </row>
    <row r="1926" spans="1:6" x14ac:dyDescent="0.3">
      <c r="A1926" s="47" t="s">
        <v>1234</v>
      </c>
      <c r="B1926" s="47" t="s">
        <v>25160</v>
      </c>
      <c r="C1926" s="47" t="s">
        <v>650</v>
      </c>
      <c r="D1926" s="47" t="s">
        <v>25308</v>
      </c>
      <c r="E1926" s="47">
        <v>949101</v>
      </c>
      <c r="F1926" s="150">
        <v>48.325655671074401</v>
      </c>
    </row>
    <row r="1927" spans="1:6" x14ac:dyDescent="0.3">
      <c r="A1927" s="47" t="s">
        <v>1234</v>
      </c>
      <c r="B1927" s="47" t="s">
        <v>25160</v>
      </c>
      <c r="C1927" s="47" t="s">
        <v>1003</v>
      </c>
      <c r="D1927" s="47" t="s">
        <v>25309</v>
      </c>
      <c r="E1927" s="47">
        <v>42155</v>
      </c>
      <c r="F1927" s="150">
        <v>18.9017151870503</v>
      </c>
    </row>
    <row r="1928" spans="1:6" x14ac:dyDescent="0.3">
      <c r="A1928" s="47" t="s">
        <v>1234</v>
      </c>
      <c r="B1928" s="47" t="s">
        <v>25160</v>
      </c>
      <c r="C1928" s="47" t="s">
        <v>25310</v>
      </c>
      <c r="D1928" s="47" t="s">
        <v>25311</v>
      </c>
      <c r="E1928" s="47">
        <v>25348</v>
      </c>
      <c r="F1928" s="150">
        <v>19.807863318420001</v>
      </c>
    </row>
    <row r="1929" spans="1:6" x14ac:dyDescent="0.3">
      <c r="A1929" s="47" t="s">
        <v>1237</v>
      </c>
      <c r="B1929" s="47" t="s">
        <v>22618</v>
      </c>
      <c r="C1929" s="47" t="s">
        <v>22619</v>
      </c>
      <c r="D1929" s="47" t="s">
        <v>25312</v>
      </c>
      <c r="E1929" s="47">
        <v>9535469</v>
      </c>
      <c r="F1929" s="150">
        <v>41.034065970201297</v>
      </c>
    </row>
    <row r="1930" spans="1:6" x14ac:dyDescent="0.3">
      <c r="A1930" s="47" t="s">
        <v>1237</v>
      </c>
      <c r="B1930" s="47" t="s">
        <v>22618</v>
      </c>
      <c r="C1930" s="47" t="s">
        <v>1238</v>
      </c>
      <c r="D1930" s="47" t="s">
        <v>25313</v>
      </c>
      <c r="E1930" s="47">
        <v>151131</v>
      </c>
      <c r="F1930" s="150">
        <v>44.940343876971603</v>
      </c>
    </row>
    <row r="1931" spans="1:6" x14ac:dyDescent="0.3">
      <c r="A1931" s="47" t="s">
        <v>1237</v>
      </c>
      <c r="B1931" s="47" t="s">
        <v>22618</v>
      </c>
      <c r="C1931" s="47" t="s">
        <v>23494</v>
      </c>
      <c r="D1931" s="47" t="s">
        <v>25314</v>
      </c>
      <c r="E1931" s="47">
        <v>37198</v>
      </c>
      <c r="F1931" s="150">
        <v>36.241221071678403</v>
      </c>
    </row>
    <row r="1932" spans="1:6" x14ac:dyDescent="0.3">
      <c r="A1932" s="47" t="s">
        <v>1237</v>
      </c>
      <c r="B1932" s="47" t="s">
        <v>22618</v>
      </c>
      <c r="C1932" s="47" t="s">
        <v>25315</v>
      </c>
      <c r="D1932" s="47" t="s">
        <v>25316</v>
      </c>
      <c r="E1932" s="47">
        <v>11155</v>
      </c>
      <c r="F1932" s="150">
        <v>24.596680543478499</v>
      </c>
    </row>
    <row r="1933" spans="1:6" x14ac:dyDescent="0.3">
      <c r="A1933" s="47" t="s">
        <v>1237</v>
      </c>
      <c r="B1933" s="47" t="s">
        <v>22618</v>
      </c>
      <c r="C1933" s="47" t="s">
        <v>25317</v>
      </c>
      <c r="D1933" s="47" t="s">
        <v>25318</v>
      </c>
      <c r="E1933" s="47">
        <v>26948</v>
      </c>
      <c r="F1933" s="150">
        <v>41.640825048319201</v>
      </c>
    </row>
    <row r="1934" spans="1:6" x14ac:dyDescent="0.3">
      <c r="A1934" s="47" t="s">
        <v>1237</v>
      </c>
      <c r="B1934" s="47" t="s">
        <v>22618</v>
      </c>
      <c r="C1934" s="47" t="s">
        <v>25319</v>
      </c>
      <c r="D1934" s="47" t="s">
        <v>25320</v>
      </c>
      <c r="E1934" s="47">
        <v>27281</v>
      </c>
      <c r="F1934" s="150">
        <v>23.4624582832313</v>
      </c>
    </row>
    <row r="1935" spans="1:6" x14ac:dyDescent="0.3">
      <c r="A1935" s="47" t="s">
        <v>1237</v>
      </c>
      <c r="B1935" s="47" t="s">
        <v>22618</v>
      </c>
      <c r="C1935" s="47" t="s">
        <v>652</v>
      </c>
      <c r="D1935" s="47" t="s">
        <v>25321</v>
      </c>
      <c r="E1935" s="47">
        <v>17797</v>
      </c>
      <c r="F1935" s="150">
        <v>23.9850201574239</v>
      </c>
    </row>
    <row r="1936" spans="1:6" x14ac:dyDescent="0.3">
      <c r="A1936" s="47" t="s">
        <v>1237</v>
      </c>
      <c r="B1936" s="47" t="s">
        <v>22618</v>
      </c>
      <c r="C1936" s="47" t="s">
        <v>25322</v>
      </c>
      <c r="D1936" s="47" t="s">
        <v>25323</v>
      </c>
      <c r="E1936" s="47">
        <v>47759</v>
      </c>
      <c r="F1936" s="150">
        <v>30.7798044133425</v>
      </c>
    </row>
    <row r="1937" spans="1:6" x14ac:dyDescent="0.3">
      <c r="A1937" s="47" t="s">
        <v>1237</v>
      </c>
      <c r="B1937" s="47" t="s">
        <v>22618</v>
      </c>
      <c r="C1937" s="47" t="s">
        <v>25324</v>
      </c>
      <c r="D1937" s="47" t="s">
        <v>25325</v>
      </c>
      <c r="E1937" s="47">
        <v>21282</v>
      </c>
      <c r="F1937" s="150">
        <v>31.404724426004901</v>
      </c>
    </row>
    <row r="1938" spans="1:6" x14ac:dyDescent="0.3">
      <c r="A1938" s="47" t="s">
        <v>1237</v>
      </c>
      <c r="B1938" s="47" t="s">
        <v>22618</v>
      </c>
      <c r="C1938" s="47" t="s">
        <v>25326</v>
      </c>
      <c r="D1938" s="47" t="s">
        <v>25327</v>
      </c>
      <c r="E1938" s="47">
        <v>35186</v>
      </c>
      <c r="F1938" s="150">
        <v>34.290888096274003</v>
      </c>
    </row>
    <row r="1939" spans="1:6" x14ac:dyDescent="0.3">
      <c r="A1939" s="47" t="s">
        <v>1237</v>
      </c>
      <c r="B1939" s="47" t="s">
        <v>22618</v>
      </c>
      <c r="C1939" s="47" t="s">
        <v>25328</v>
      </c>
      <c r="D1939" s="47" t="s">
        <v>25329</v>
      </c>
      <c r="E1939" s="47">
        <v>107431</v>
      </c>
      <c r="F1939" s="150">
        <v>28.359563633096801</v>
      </c>
    </row>
    <row r="1940" spans="1:6" x14ac:dyDescent="0.3">
      <c r="A1940" s="47" t="s">
        <v>1237</v>
      </c>
      <c r="B1940" s="47" t="s">
        <v>22618</v>
      </c>
      <c r="C1940" s="47" t="s">
        <v>653</v>
      </c>
      <c r="D1940" s="47" t="s">
        <v>25330</v>
      </c>
      <c r="E1940" s="47">
        <v>238318</v>
      </c>
      <c r="F1940" s="150">
        <v>35.079929051080299</v>
      </c>
    </row>
    <row r="1941" spans="1:6" x14ac:dyDescent="0.3">
      <c r="A1941" s="47" t="s">
        <v>1237</v>
      </c>
      <c r="B1941" s="47" t="s">
        <v>22618</v>
      </c>
      <c r="C1941" s="47" t="s">
        <v>694</v>
      </c>
      <c r="D1941" s="47" t="s">
        <v>25331</v>
      </c>
      <c r="E1941" s="47">
        <v>90912</v>
      </c>
      <c r="F1941" s="150">
        <v>39.522329902237502</v>
      </c>
    </row>
    <row r="1942" spans="1:6" x14ac:dyDescent="0.3">
      <c r="A1942" s="47" t="s">
        <v>1237</v>
      </c>
      <c r="B1942" s="47" t="s">
        <v>22618</v>
      </c>
      <c r="C1942" s="47" t="s">
        <v>25332</v>
      </c>
      <c r="D1942" s="47" t="s">
        <v>25333</v>
      </c>
      <c r="E1942" s="47">
        <v>178011</v>
      </c>
      <c r="F1942" s="150">
        <v>46.023313223713899</v>
      </c>
    </row>
    <row r="1943" spans="1:6" x14ac:dyDescent="0.3">
      <c r="A1943" s="47" t="s">
        <v>1237</v>
      </c>
      <c r="B1943" s="47" t="s">
        <v>22618</v>
      </c>
      <c r="C1943" s="47" t="s">
        <v>655</v>
      </c>
      <c r="D1943" s="47" t="s">
        <v>25334</v>
      </c>
      <c r="E1943" s="47">
        <v>83029</v>
      </c>
      <c r="F1943" s="150">
        <v>39.147512333152697</v>
      </c>
    </row>
    <row r="1944" spans="1:6" x14ac:dyDescent="0.3">
      <c r="A1944" s="47" t="s">
        <v>1237</v>
      </c>
      <c r="B1944" s="47" t="s">
        <v>22618</v>
      </c>
      <c r="C1944" s="47" t="s">
        <v>595</v>
      </c>
      <c r="D1944" s="47" t="s">
        <v>25335</v>
      </c>
      <c r="E1944" s="47">
        <v>9980</v>
      </c>
      <c r="F1944" s="150">
        <v>27.431554309006899</v>
      </c>
    </row>
    <row r="1945" spans="1:6" x14ac:dyDescent="0.3">
      <c r="A1945" s="47" t="s">
        <v>1237</v>
      </c>
      <c r="B1945" s="47" t="s">
        <v>22618</v>
      </c>
      <c r="C1945" s="47" t="s">
        <v>25336</v>
      </c>
      <c r="D1945" s="47" t="s">
        <v>25337</v>
      </c>
      <c r="E1945" s="47">
        <v>66469</v>
      </c>
      <c r="F1945" s="150">
        <v>22.634829807051801</v>
      </c>
    </row>
    <row r="1946" spans="1:6" x14ac:dyDescent="0.3">
      <c r="A1946" s="47" t="s">
        <v>1237</v>
      </c>
      <c r="B1946" s="47" t="s">
        <v>22618</v>
      </c>
      <c r="C1946" s="47" t="s">
        <v>657</v>
      </c>
      <c r="D1946" s="47" t="s">
        <v>25338</v>
      </c>
      <c r="E1946" s="47">
        <v>23719</v>
      </c>
      <c r="F1946" s="150">
        <v>37.984905478308697</v>
      </c>
    </row>
    <row r="1947" spans="1:6" x14ac:dyDescent="0.3">
      <c r="A1947" s="47" t="s">
        <v>1237</v>
      </c>
      <c r="B1947" s="47" t="s">
        <v>22618</v>
      </c>
      <c r="C1947" s="47" t="s">
        <v>1239</v>
      </c>
      <c r="D1947" s="47" t="s">
        <v>25339</v>
      </c>
      <c r="E1947" s="47">
        <v>154358</v>
      </c>
      <c r="F1947" s="150">
        <v>43.082215027578499</v>
      </c>
    </row>
    <row r="1948" spans="1:6" x14ac:dyDescent="0.3">
      <c r="A1948" s="47" t="s">
        <v>1237</v>
      </c>
      <c r="B1948" s="47" t="s">
        <v>22618</v>
      </c>
      <c r="C1948" s="47" t="s">
        <v>252</v>
      </c>
      <c r="D1948" s="47" t="s">
        <v>25340</v>
      </c>
      <c r="E1948" s="47">
        <v>63505</v>
      </c>
      <c r="F1948" s="150">
        <v>41.599346240712002</v>
      </c>
    </row>
    <row r="1949" spans="1:6" x14ac:dyDescent="0.3">
      <c r="A1949" s="47" t="s">
        <v>1237</v>
      </c>
      <c r="B1949" s="47" t="s">
        <v>22618</v>
      </c>
      <c r="C1949" s="47" t="s">
        <v>739</v>
      </c>
      <c r="D1949" s="47" t="s">
        <v>25341</v>
      </c>
      <c r="E1949" s="47">
        <v>27444</v>
      </c>
      <c r="F1949" s="150">
        <v>31.1060453058669</v>
      </c>
    </row>
    <row r="1950" spans="1:6" x14ac:dyDescent="0.3">
      <c r="A1950" s="47" t="s">
        <v>1237</v>
      </c>
      <c r="B1950" s="47" t="s">
        <v>22618</v>
      </c>
      <c r="C1950" s="47" t="s">
        <v>25342</v>
      </c>
      <c r="D1950" s="47" t="s">
        <v>25343</v>
      </c>
      <c r="E1950" s="47">
        <v>14793</v>
      </c>
      <c r="F1950" s="150">
        <v>28.535830208066599</v>
      </c>
    </row>
    <row r="1951" spans="1:6" x14ac:dyDescent="0.3">
      <c r="A1951" s="47" t="s">
        <v>1237</v>
      </c>
      <c r="B1951" s="47" t="s">
        <v>22618</v>
      </c>
      <c r="C1951" s="47" t="s">
        <v>552</v>
      </c>
      <c r="D1951" s="47" t="s">
        <v>25344</v>
      </c>
      <c r="E1951" s="47">
        <v>10587</v>
      </c>
      <c r="F1951" s="150">
        <v>29.2812167438118</v>
      </c>
    </row>
    <row r="1952" spans="1:6" x14ac:dyDescent="0.3">
      <c r="A1952" s="47" t="s">
        <v>1237</v>
      </c>
      <c r="B1952" s="47" t="s">
        <v>22618</v>
      </c>
      <c r="C1952" s="47" t="s">
        <v>741</v>
      </c>
      <c r="D1952" s="47" t="s">
        <v>25345</v>
      </c>
      <c r="E1952" s="47">
        <v>98075</v>
      </c>
      <c r="F1952" s="150">
        <v>43.625628222597904</v>
      </c>
    </row>
    <row r="1953" spans="1:6" x14ac:dyDescent="0.3">
      <c r="A1953" s="47" t="s">
        <v>1237</v>
      </c>
      <c r="B1953" s="47" t="s">
        <v>22618</v>
      </c>
      <c r="C1953" s="47" t="s">
        <v>25346</v>
      </c>
      <c r="D1953" s="47" t="s">
        <v>25347</v>
      </c>
      <c r="E1953" s="47">
        <v>58098</v>
      </c>
      <c r="F1953" s="150">
        <v>33.554283480539198</v>
      </c>
    </row>
    <row r="1954" spans="1:6" x14ac:dyDescent="0.3">
      <c r="A1954" s="47" t="s">
        <v>1237</v>
      </c>
      <c r="B1954" s="47" t="s">
        <v>22618</v>
      </c>
      <c r="C1954" s="47" t="s">
        <v>25348</v>
      </c>
      <c r="D1954" s="47" t="s">
        <v>25349</v>
      </c>
      <c r="E1954" s="47">
        <v>103505</v>
      </c>
      <c r="F1954" s="150">
        <v>30.7109480409983</v>
      </c>
    </row>
    <row r="1955" spans="1:6" x14ac:dyDescent="0.3">
      <c r="A1955" s="47" t="s">
        <v>1237</v>
      </c>
      <c r="B1955" s="47" t="s">
        <v>22618</v>
      </c>
      <c r="C1955" s="47" t="s">
        <v>434</v>
      </c>
      <c r="D1955" s="47" t="s">
        <v>25350</v>
      </c>
      <c r="E1955" s="47">
        <v>319431</v>
      </c>
      <c r="F1955" s="150">
        <v>41.545149687919398</v>
      </c>
    </row>
    <row r="1956" spans="1:6" x14ac:dyDescent="0.3">
      <c r="A1956" s="47" t="s">
        <v>1237</v>
      </c>
      <c r="B1956" s="47" t="s">
        <v>22618</v>
      </c>
      <c r="C1956" s="47" t="s">
        <v>25351</v>
      </c>
      <c r="D1956" s="47" t="s">
        <v>25352</v>
      </c>
      <c r="E1956" s="47">
        <v>23547</v>
      </c>
      <c r="F1956" s="150">
        <v>26.515827902658199</v>
      </c>
    </row>
    <row r="1957" spans="1:6" x14ac:dyDescent="0.3">
      <c r="A1957" s="47" t="s">
        <v>1237</v>
      </c>
      <c r="B1957" s="47" t="s">
        <v>22618</v>
      </c>
      <c r="C1957" s="47" t="s">
        <v>25353</v>
      </c>
      <c r="D1957" s="47" t="s">
        <v>25354</v>
      </c>
      <c r="E1957" s="47">
        <v>33920</v>
      </c>
      <c r="F1957" s="150">
        <v>24.145447788107202</v>
      </c>
    </row>
    <row r="1958" spans="1:6" x14ac:dyDescent="0.3">
      <c r="A1958" s="47" t="s">
        <v>1237</v>
      </c>
      <c r="B1958" s="47" t="s">
        <v>22618</v>
      </c>
      <c r="C1958" s="47" t="s">
        <v>847</v>
      </c>
      <c r="D1958" s="47" t="s">
        <v>25355</v>
      </c>
      <c r="E1958" s="47">
        <v>162878</v>
      </c>
      <c r="F1958" s="150">
        <v>44.2302822876769</v>
      </c>
    </row>
    <row r="1959" spans="1:6" x14ac:dyDescent="0.3">
      <c r="A1959" s="47" t="s">
        <v>1237</v>
      </c>
      <c r="B1959" s="47" t="s">
        <v>22618</v>
      </c>
      <c r="C1959" s="47" t="s">
        <v>660</v>
      </c>
      <c r="D1959" s="47" t="s">
        <v>25356</v>
      </c>
      <c r="E1959" s="47">
        <v>41240</v>
      </c>
      <c r="F1959" s="150">
        <v>40.963715442349901</v>
      </c>
    </row>
    <row r="1960" spans="1:6" x14ac:dyDescent="0.3">
      <c r="A1960" s="47" t="s">
        <v>1237</v>
      </c>
      <c r="B1960" s="47" t="s">
        <v>22618</v>
      </c>
      <c r="C1960" s="47" t="s">
        <v>1240</v>
      </c>
      <c r="D1960" s="47" t="s">
        <v>25357</v>
      </c>
      <c r="E1960" s="47">
        <v>58505</v>
      </c>
      <c r="F1960" s="150">
        <v>31.959327616652999</v>
      </c>
    </row>
    <row r="1961" spans="1:6" x14ac:dyDescent="0.3">
      <c r="A1961" s="47" t="s">
        <v>1237</v>
      </c>
      <c r="B1961" s="47" t="s">
        <v>22618</v>
      </c>
      <c r="C1961" s="47" t="s">
        <v>662</v>
      </c>
      <c r="D1961" s="47" t="s">
        <v>25358</v>
      </c>
      <c r="E1961" s="47">
        <v>267587</v>
      </c>
      <c r="F1961" s="150">
        <v>49.1686841438854</v>
      </c>
    </row>
    <row r="1962" spans="1:6" x14ac:dyDescent="0.3">
      <c r="A1962" s="47" t="s">
        <v>1237</v>
      </c>
      <c r="B1962" s="47" t="s">
        <v>22618</v>
      </c>
      <c r="C1962" s="47" t="s">
        <v>663</v>
      </c>
      <c r="D1962" s="47" t="s">
        <v>25359</v>
      </c>
      <c r="E1962" s="47">
        <v>56550</v>
      </c>
      <c r="F1962" s="150">
        <v>35.764835904003903</v>
      </c>
    </row>
    <row r="1963" spans="1:6" x14ac:dyDescent="0.3">
      <c r="A1963" s="47" t="s">
        <v>1237</v>
      </c>
      <c r="B1963" s="47" t="s">
        <v>22618</v>
      </c>
      <c r="C1963" s="47" t="s">
        <v>665</v>
      </c>
      <c r="D1963" s="47" t="s">
        <v>25360</v>
      </c>
      <c r="E1963" s="47">
        <v>350670</v>
      </c>
      <c r="F1963" s="150">
        <v>43.565264680127598</v>
      </c>
    </row>
    <row r="1964" spans="1:6" x14ac:dyDescent="0.3">
      <c r="A1964" s="47" t="s">
        <v>1237</v>
      </c>
      <c r="B1964" s="47" t="s">
        <v>22618</v>
      </c>
      <c r="C1964" s="47" t="s">
        <v>666</v>
      </c>
      <c r="D1964" s="47" t="s">
        <v>25361</v>
      </c>
      <c r="E1964" s="47">
        <v>60619</v>
      </c>
      <c r="F1964" s="150">
        <v>39.6938391257533</v>
      </c>
    </row>
    <row r="1965" spans="1:6" x14ac:dyDescent="0.3">
      <c r="A1965" s="47" t="s">
        <v>1237</v>
      </c>
      <c r="B1965" s="47" t="s">
        <v>22618</v>
      </c>
      <c r="C1965" s="47" t="s">
        <v>1241</v>
      </c>
      <c r="D1965" s="47" t="s">
        <v>25362</v>
      </c>
      <c r="E1965" s="47">
        <v>206086</v>
      </c>
      <c r="F1965" s="150">
        <v>47.704475586703602</v>
      </c>
    </row>
    <row r="1966" spans="1:6" x14ac:dyDescent="0.3">
      <c r="A1966" s="47" t="s">
        <v>1237</v>
      </c>
      <c r="B1966" s="47" t="s">
        <v>22618</v>
      </c>
      <c r="C1966" s="47" t="s">
        <v>25363</v>
      </c>
      <c r="D1966" s="47" t="s">
        <v>25364</v>
      </c>
      <c r="E1966" s="47">
        <v>12197</v>
      </c>
      <c r="F1966" s="150">
        <v>32.457513196108998</v>
      </c>
    </row>
    <row r="1967" spans="1:6" x14ac:dyDescent="0.3">
      <c r="A1967" s="47" t="s">
        <v>1237</v>
      </c>
      <c r="B1967" s="47" t="s">
        <v>22618</v>
      </c>
      <c r="C1967" s="47" t="s">
        <v>668</v>
      </c>
      <c r="D1967" s="47" t="s">
        <v>25365</v>
      </c>
      <c r="E1967" s="47">
        <v>8861</v>
      </c>
      <c r="F1967" s="150">
        <v>26.8012437043995</v>
      </c>
    </row>
    <row r="1968" spans="1:6" x14ac:dyDescent="0.3">
      <c r="A1968" s="47" t="s">
        <v>1237</v>
      </c>
      <c r="B1968" s="47" t="s">
        <v>22618</v>
      </c>
      <c r="C1968" s="47" t="s">
        <v>669</v>
      </c>
      <c r="D1968" s="47" t="s">
        <v>25366</v>
      </c>
      <c r="E1968" s="47">
        <v>59916</v>
      </c>
      <c r="F1968" s="150">
        <v>42.508863284340997</v>
      </c>
    </row>
    <row r="1969" spans="1:6" x14ac:dyDescent="0.3">
      <c r="A1969" s="47" t="s">
        <v>1237</v>
      </c>
      <c r="B1969" s="47" t="s">
        <v>22618</v>
      </c>
      <c r="C1969" s="47" t="s">
        <v>327</v>
      </c>
      <c r="D1969" s="47" t="s">
        <v>25367</v>
      </c>
      <c r="E1969" s="47">
        <v>21362</v>
      </c>
      <c r="F1969" s="150">
        <v>32.336331297756999</v>
      </c>
    </row>
    <row r="1970" spans="1:6" x14ac:dyDescent="0.3">
      <c r="A1970" s="47" t="s">
        <v>1237</v>
      </c>
      <c r="B1970" s="47" t="s">
        <v>22618</v>
      </c>
      <c r="C1970" s="47" t="s">
        <v>670</v>
      </c>
      <c r="D1970" s="47" t="s">
        <v>25368</v>
      </c>
      <c r="E1970" s="47">
        <v>488406</v>
      </c>
      <c r="F1970" s="150">
        <v>45.0814999462809</v>
      </c>
    </row>
    <row r="1971" spans="1:6" x14ac:dyDescent="0.3">
      <c r="A1971" s="47" t="s">
        <v>1237</v>
      </c>
      <c r="B1971" s="47" t="s">
        <v>22618</v>
      </c>
      <c r="C1971" s="47" t="s">
        <v>25369</v>
      </c>
      <c r="D1971" s="47" t="s">
        <v>25370</v>
      </c>
      <c r="E1971" s="47">
        <v>54691</v>
      </c>
      <c r="F1971" s="150">
        <v>40.169210043575397</v>
      </c>
    </row>
    <row r="1972" spans="1:6" x14ac:dyDescent="0.3">
      <c r="A1972" s="47" t="s">
        <v>1237</v>
      </c>
      <c r="B1972" s="47" t="s">
        <v>22618</v>
      </c>
      <c r="C1972" s="47" t="s">
        <v>25371</v>
      </c>
      <c r="D1972" s="47" t="s">
        <v>25372</v>
      </c>
      <c r="E1972" s="47">
        <v>114678</v>
      </c>
      <c r="F1972" s="150">
        <v>39.815448809727201</v>
      </c>
    </row>
    <row r="1973" spans="1:6" x14ac:dyDescent="0.3">
      <c r="A1973" s="47" t="s">
        <v>1237</v>
      </c>
      <c r="B1973" s="47" t="s">
        <v>22618</v>
      </c>
      <c r="C1973" s="47" t="s">
        <v>672</v>
      </c>
      <c r="D1973" s="47" t="s">
        <v>25373</v>
      </c>
      <c r="E1973" s="47">
        <v>59036</v>
      </c>
      <c r="F1973" s="150">
        <v>26.860250545312901</v>
      </c>
    </row>
    <row r="1974" spans="1:6" x14ac:dyDescent="0.3">
      <c r="A1974" s="47" t="s">
        <v>1237</v>
      </c>
      <c r="B1974" s="47" t="s">
        <v>22618</v>
      </c>
      <c r="C1974" s="47" t="s">
        <v>396</v>
      </c>
      <c r="D1974" s="47" t="s">
        <v>25374</v>
      </c>
      <c r="E1974" s="47">
        <v>106740</v>
      </c>
      <c r="F1974" s="150">
        <v>34.2109959415153</v>
      </c>
    </row>
    <row r="1975" spans="1:6" x14ac:dyDescent="0.3">
      <c r="A1975" s="47" t="s">
        <v>1237</v>
      </c>
      <c r="B1975" s="47" t="s">
        <v>22618</v>
      </c>
      <c r="C1975" s="47" t="s">
        <v>25375</v>
      </c>
      <c r="D1975" s="47" t="s">
        <v>25376</v>
      </c>
      <c r="E1975" s="47">
        <v>24669</v>
      </c>
      <c r="F1975" s="150">
        <v>34.209715396432003</v>
      </c>
    </row>
    <row r="1976" spans="1:6" x14ac:dyDescent="0.3">
      <c r="A1976" s="47" t="s">
        <v>1237</v>
      </c>
      <c r="B1976" s="47" t="s">
        <v>22618</v>
      </c>
      <c r="C1976" s="47" t="s">
        <v>25377</v>
      </c>
      <c r="D1976" s="47" t="s">
        <v>25378</v>
      </c>
      <c r="E1976" s="47">
        <v>46952</v>
      </c>
      <c r="F1976" s="150">
        <v>39.34797581694</v>
      </c>
    </row>
    <row r="1977" spans="1:6" x14ac:dyDescent="0.3">
      <c r="A1977" s="47" t="s">
        <v>1237</v>
      </c>
      <c r="B1977" s="47" t="s">
        <v>22618</v>
      </c>
      <c r="C1977" s="47" t="s">
        <v>25379</v>
      </c>
      <c r="D1977" s="47" t="s">
        <v>25380</v>
      </c>
      <c r="E1977" s="47">
        <v>5810</v>
      </c>
      <c r="F1977" s="150">
        <v>21.063810616565199</v>
      </c>
    </row>
    <row r="1978" spans="1:6" x14ac:dyDescent="0.3">
      <c r="A1978" s="47" t="s">
        <v>1237</v>
      </c>
      <c r="B1978" s="47" t="s">
        <v>22618</v>
      </c>
      <c r="C1978" s="47" t="s">
        <v>25381</v>
      </c>
      <c r="D1978" s="47" t="s">
        <v>25382</v>
      </c>
      <c r="E1978" s="47">
        <v>159437</v>
      </c>
      <c r="F1978" s="150">
        <v>43.683497059097</v>
      </c>
    </row>
    <row r="1979" spans="1:6" x14ac:dyDescent="0.3">
      <c r="A1979" s="47" t="s">
        <v>1237</v>
      </c>
      <c r="B1979" s="47" t="s">
        <v>22618</v>
      </c>
      <c r="C1979" s="47" t="s">
        <v>163</v>
      </c>
      <c r="D1979" s="47" t="s">
        <v>25383</v>
      </c>
      <c r="E1979" s="47">
        <v>40271</v>
      </c>
      <c r="F1979" s="150">
        <v>26.7460685111887</v>
      </c>
    </row>
    <row r="1980" spans="1:6" x14ac:dyDescent="0.3">
      <c r="A1980" s="47" t="s">
        <v>1237</v>
      </c>
      <c r="B1980" s="47" t="s">
        <v>22618</v>
      </c>
      <c r="C1980" s="47" t="s">
        <v>673</v>
      </c>
      <c r="D1980" s="47" t="s">
        <v>25384</v>
      </c>
      <c r="E1980" s="47">
        <v>168878</v>
      </c>
      <c r="F1980" s="150">
        <v>38.530590613890098</v>
      </c>
    </row>
    <row r="1981" spans="1:6" x14ac:dyDescent="0.3">
      <c r="A1981" s="47" t="s">
        <v>1237</v>
      </c>
      <c r="B1981" s="47" t="s">
        <v>22618</v>
      </c>
      <c r="C1981" s="47" t="s">
        <v>23297</v>
      </c>
      <c r="D1981" s="47" t="s">
        <v>25385</v>
      </c>
      <c r="E1981" s="47">
        <v>10153</v>
      </c>
      <c r="F1981" s="150">
        <v>29.2183198383456</v>
      </c>
    </row>
    <row r="1982" spans="1:6" x14ac:dyDescent="0.3">
      <c r="A1982" s="47" t="s">
        <v>1237</v>
      </c>
      <c r="B1982" s="47" t="s">
        <v>22618</v>
      </c>
      <c r="C1982" s="47" t="s">
        <v>228</v>
      </c>
      <c r="D1982" s="47" t="s">
        <v>25386</v>
      </c>
      <c r="E1982" s="47">
        <v>57866</v>
      </c>
      <c r="F1982" s="150">
        <v>43.736208756725098</v>
      </c>
    </row>
    <row r="1983" spans="1:6" x14ac:dyDescent="0.3">
      <c r="A1983" s="47" t="s">
        <v>1237</v>
      </c>
      <c r="B1983" s="47" t="s">
        <v>22618</v>
      </c>
      <c r="C1983" s="47" t="s">
        <v>674</v>
      </c>
      <c r="D1983" s="47" t="s">
        <v>25387</v>
      </c>
      <c r="E1983" s="47">
        <v>59495</v>
      </c>
      <c r="F1983" s="150">
        <v>34.290777945660899</v>
      </c>
    </row>
    <row r="1984" spans="1:6" x14ac:dyDescent="0.3">
      <c r="A1984" s="47" t="s">
        <v>1237</v>
      </c>
      <c r="B1984" s="47" t="s">
        <v>22618</v>
      </c>
      <c r="C1984" s="47" t="s">
        <v>556</v>
      </c>
      <c r="D1984" s="47" t="s">
        <v>25388</v>
      </c>
      <c r="E1984" s="47">
        <v>78265</v>
      </c>
      <c r="F1984" s="150">
        <v>42.849178884361201</v>
      </c>
    </row>
    <row r="1985" spans="1:6" x14ac:dyDescent="0.3">
      <c r="A1985" s="47" t="s">
        <v>1237</v>
      </c>
      <c r="B1985" s="47" t="s">
        <v>22618</v>
      </c>
      <c r="C1985" s="47" t="s">
        <v>1242</v>
      </c>
      <c r="D1985" s="47" t="s">
        <v>25389</v>
      </c>
      <c r="E1985" s="47">
        <v>44996</v>
      </c>
      <c r="F1985" s="150">
        <v>34.669804353401098</v>
      </c>
    </row>
    <row r="1986" spans="1:6" x14ac:dyDescent="0.3">
      <c r="A1986" s="47" t="s">
        <v>1237</v>
      </c>
      <c r="B1986" s="47" t="s">
        <v>22618</v>
      </c>
      <c r="C1986" s="47" t="s">
        <v>300</v>
      </c>
      <c r="D1986" s="47" t="s">
        <v>25390</v>
      </c>
      <c r="E1986" s="47">
        <v>33922</v>
      </c>
      <c r="F1986" s="150">
        <v>29.026470488153699</v>
      </c>
    </row>
    <row r="1987" spans="1:6" x14ac:dyDescent="0.3">
      <c r="A1987" s="47" t="s">
        <v>1237</v>
      </c>
      <c r="B1987" s="47" t="s">
        <v>22618</v>
      </c>
      <c r="C1987" s="47" t="s">
        <v>25</v>
      </c>
      <c r="D1987" s="47" t="s">
        <v>25391</v>
      </c>
      <c r="E1987" s="47">
        <v>20764</v>
      </c>
      <c r="F1987" s="150">
        <v>28.226200228246501</v>
      </c>
    </row>
    <row r="1988" spans="1:6" x14ac:dyDescent="0.3">
      <c r="A1988" s="47" t="s">
        <v>1237</v>
      </c>
      <c r="B1988" s="47" t="s">
        <v>22618</v>
      </c>
      <c r="C1988" s="47" t="s">
        <v>677</v>
      </c>
      <c r="D1988" s="47" t="s">
        <v>25392</v>
      </c>
      <c r="E1988" s="47">
        <v>24505</v>
      </c>
      <c r="F1988" s="150">
        <v>31.668067587387899</v>
      </c>
    </row>
    <row r="1989" spans="1:6" x14ac:dyDescent="0.3">
      <c r="A1989" s="47" t="s">
        <v>1237</v>
      </c>
      <c r="B1989" s="47" t="s">
        <v>22618</v>
      </c>
      <c r="C1989" s="47" t="s">
        <v>678</v>
      </c>
      <c r="D1989" s="47" t="s">
        <v>25393</v>
      </c>
      <c r="E1989" s="47">
        <v>919628</v>
      </c>
      <c r="F1989" s="150">
        <v>51.487153060498898</v>
      </c>
    </row>
    <row r="1990" spans="1:6" x14ac:dyDescent="0.3">
      <c r="A1990" s="47" t="s">
        <v>1237</v>
      </c>
      <c r="B1990" s="47" t="s">
        <v>22618</v>
      </c>
      <c r="C1990" s="47" t="s">
        <v>23322</v>
      </c>
      <c r="D1990" s="47" t="s">
        <v>25394</v>
      </c>
      <c r="E1990" s="47">
        <v>15579</v>
      </c>
      <c r="F1990" s="150">
        <v>26.566968272520601</v>
      </c>
    </row>
    <row r="1991" spans="1:6" x14ac:dyDescent="0.3">
      <c r="A1991" s="47" t="s">
        <v>1237</v>
      </c>
      <c r="B1991" s="47" t="s">
        <v>22618</v>
      </c>
      <c r="C1991" s="47" t="s">
        <v>29</v>
      </c>
      <c r="D1991" s="47" t="s">
        <v>25395</v>
      </c>
      <c r="E1991" s="47">
        <v>27798</v>
      </c>
      <c r="F1991" s="150">
        <v>41.700195808125699</v>
      </c>
    </row>
    <row r="1992" spans="1:6" x14ac:dyDescent="0.3">
      <c r="A1992" s="47" t="s">
        <v>1237</v>
      </c>
      <c r="B1992" s="47" t="s">
        <v>22618</v>
      </c>
      <c r="C1992" s="47" t="s">
        <v>25396</v>
      </c>
      <c r="D1992" s="47" t="s">
        <v>25397</v>
      </c>
      <c r="E1992" s="47">
        <v>88247</v>
      </c>
      <c r="F1992" s="150">
        <v>41.083241155972502</v>
      </c>
    </row>
    <row r="1993" spans="1:6" x14ac:dyDescent="0.3">
      <c r="A1993" s="47" t="s">
        <v>1237</v>
      </c>
      <c r="B1993" s="47" t="s">
        <v>22618</v>
      </c>
      <c r="C1993" s="47" t="s">
        <v>25398</v>
      </c>
      <c r="D1993" s="47" t="s">
        <v>25399</v>
      </c>
      <c r="E1993" s="47">
        <v>95840</v>
      </c>
      <c r="F1993" s="150">
        <v>38.552472810389901</v>
      </c>
    </row>
    <row r="1994" spans="1:6" x14ac:dyDescent="0.3">
      <c r="A1994" s="47" t="s">
        <v>1237</v>
      </c>
      <c r="B1994" s="47" t="s">
        <v>22618</v>
      </c>
      <c r="C1994" s="47" t="s">
        <v>680</v>
      </c>
      <c r="D1994" s="47" t="s">
        <v>25400</v>
      </c>
      <c r="E1994" s="47">
        <v>202665</v>
      </c>
      <c r="F1994" s="150">
        <v>32.133130307820203</v>
      </c>
    </row>
    <row r="1995" spans="1:6" x14ac:dyDescent="0.3">
      <c r="A1995" s="47" t="s">
        <v>1237</v>
      </c>
      <c r="B1995" s="47" t="s">
        <v>22618</v>
      </c>
      <c r="C1995" s="47" t="s">
        <v>805</v>
      </c>
      <c r="D1995" s="47" t="s">
        <v>25401</v>
      </c>
      <c r="E1995" s="47">
        <v>22099</v>
      </c>
      <c r="F1995" s="150">
        <v>36.016309742853601</v>
      </c>
    </row>
    <row r="1996" spans="1:6" x14ac:dyDescent="0.3">
      <c r="A1996" s="47" t="s">
        <v>1237</v>
      </c>
      <c r="B1996" s="47" t="s">
        <v>22618</v>
      </c>
      <c r="C1996" s="47" t="s">
        <v>25402</v>
      </c>
      <c r="D1996" s="47" t="s">
        <v>25403</v>
      </c>
      <c r="E1996" s="47">
        <v>177772</v>
      </c>
      <c r="F1996" s="150">
        <v>29.3159329615983</v>
      </c>
    </row>
    <row r="1997" spans="1:6" x14ac:dyDescent="0.3">
      <c r="A1997" s="47" t="s">
        <v>1237</v>
      </c>
      <c r="B1997" s="47" t="s">
        <v>22618</v>
      </c>
      <c r="C1997" s="47" t="s">
        <v>111</v>
      </c>
      <c r="D1997" s="47" t="s">
        <v>25404</v>
      </c>
      <c r="E1997" s="47">
        <v>133801</v>
      </c>
      <c r="F1997" s="150">
        <v>46.295960526833603</v>
      </c>
    </row>
    <row r="1998" spans="1:6" x14ac:dyDescent="0.3">
      <c r="A1998" s="47" t="s">
        <v>1237</v>
      </c>
      <c r="B1998" s="47" t="s">
        <v>22618</v>
      </c>
      <c r="C1998" s="47" t="s">
        <v>25405</v>
      </c>
      <c r="D1998" s="47" t="s">
        <v>25406</v>
      </c>
      <c r="E1998" s="47">
        <v>13144</v>
      </c>
      <c r="F1998" s="150">
        <v>24.848372804024901</v>
      </c>
    </row>
    <row r="1999" spans="1:6" x14ac:dyDescent="0.3">
      <c r="A1999" s="47" t="s">
        <v>1237</v>
      </c>
      <c r="B1999" s="47" t="s">
        <v>22618</v>
      </c>
      <c r="C1999" s="47" t="s">
        <v>25407</v>
      </c>
      <c r="D1999" s="47" t="s">
        <v>25408</v>
      </c>
      <c r="E1999" s="47">
        <v>40661</v>
      </c>
      <c r="F1999" s="150">
        <v>31.407618696818801</v>
      </c>
    </row>
    <row r="2000" spans="1:6" x14ac:dyDescent="0.3">
      <c r="A2000" s="47" t="s">
        <v>1237</v>
      </c>
      <c r="B2000" s="47" t="s">
        <v>22618</v>
      </c>
      <c r="C2000" s="47" t="s">
        <v>25409</v>
      </c>
      <c r="D2000" s="47" t="s">
        <v>25410</v>
      </c>
      <c r="E2000" s="47">
        <v>52217</v>
      </c>
      <c r="F2000" s="150">
        <v>31.025200331815501</v>
      </c>
    </row>
    <row r="2001" spans="1:6" x14ac:dyDescent="0.3">
      <c r="A2001" s="47" t="s">
        <v>1237</v>
      </c>
      <c r="B2001" s="47" t="s">
        <v>22618</v>
      </c>
      <c r="C2001" s="47" t="s">
        <v>25411</v>
      </c>
      <c r="D2001" s="47" t="s">
        <v>25412</v>
      </c>
      <c r="E2001" s="47">
        <v>13453</v>
      </c>
      <c r="F2001" s="150">
        <v>27.484370279556298</v>
      </c>
    </row>
    <row r="2002" spans="1:6" x14ac:dyDescent="0.3">
      <c r="A2002" s="47" t="s">
        <v>1237</v>
      </c>
      <c r="B2002" s="47" t="s">
        <v>22618</v>
      </c>
      <c r="C2002" s="47" t="s">
        <v>682</v>
      </c>
      <c r="D2002" s="47" t="s">
        <v>25413</v>
      </c>
      <c r="E2002" s="47">
        <v>39464</v>
      </c>
      <c r="F2002" s="150">
        <v>40.1743216289142</v>
      </c>
    </row>
    <row r="2003" spans="1:6" x14ac:dyDescent="0.3">
      <c r="A2003" s="47" t="s">
        <v>1237</v>
      </c>
      <c r="B2003" s="47" t="s">
        <v>22618</v>
      </c>
      <c r="C2003" s="47" t="s">
        <v>683</v>
      </c>
      <c r="D2003" s="47" t="s">
        <v>25414</v>
      </c>
      <c r="E2003" s="47">
        <v>168148</v>
      </c>
      <c r="F2003" s="150">
        <v>35.9217872916307</v>
      </c>
    </row>
    <row r="2004" spans="1:6" x14ac:dyDescent="0.3">
      <c r="A2004" s="47" t="s">
        <v>1237</v>
      </c>
      <c r="B2004" s="47" t="s">
        <v>22618</v>
      </c>
      <c r="C2004" s="47" t="s">
        <v>66</v>
      </c>
      <c r="D2004" s="47" t="s">
        <v>25415</v>
      </c>
      <c r="E2004" s="47">
        <v>20510</v>
      </c>
      <c r="F2004" s="150">
        <v>36.763654802435703</v>
      </c>
    </row>
    <row r="2005" spans="1:6" x14ac:dyDescent="0.3">
      <c r="A2005" s="47" t="s">
        <v>1237</v>
      </c>
      <c r="B2005" s="47" t="s">
        <v>22618</v>
      </c>
      <c r="C2005" s="47" t="s">
        <v>305</v>
      </c>
      <c r="D2005" s="47" t="s">
        <v>25416</v>
      </c>
      <c r="E2005" s="47">
        <v>141752</v>
      </c>
      <c r="F2005" s="150">
        <v>42.5064718922197</v>
      </c>
    </row>
    <row r="2006" spans="1:6" x14ac:dyDescent="0.3">
      <c r="A2006" s="47" t="s">
        <v>1237</v>
      </c>
      <c r="B2006" s="47" t="s">
        <v>22618</v>
      </c>
      <c r="C2006" s="47" t="s">
        <v>272</v>
      </c>
      <c r="D2006" s="47" t="s">
        <v>25417</v>
      </c>
      <c r="E2006" s="47">
        <v>46639</v>
      </c>
      <c r="F2006" s="150">
        <v>43.229748829887697</v>
      </c>
    </row>
    <row r="2007" spans="1:6" x14ac:dyDescent="0.3">
      <c r="A2007" s="47" t="s">
        <v>1237</v>
      </c>
      <c r="B2007" s="47" t="s">
        <v>22618</v>
      </c>
      <c r="C2007" s="47" t="s">
        <v>1244</v>
      </c>
      <c r="D2007" s="47" t="s">
        <v>25418</v>
      </c>
      <c r="E2007" s="47">
        <v>134168</v>
      </c>
      <c r="F2007" s="150">
        <v>39.725868400097198</v>
      </c>
    </row>
    <row r="2008" spans="1:6" x14ac:dyDescent="0.3">
      <c r="A2008" s="47" t="s">
        <v>1237</v>
      </c>
      <c r="B2008" s="47" t="s">
        <v>22618</v>
      </c>
      <c r="C2008" s="47" t="s">
        <v>591</v>
      </c>
      <c r="D2008" s="47" t="s">
        <v>25419</v>
      </c>
      <c r="E2008" s="47">
        <v>93643</v>
      </c>
      <c r="F2008" s="150">
        <v>39.588262186261503</v>
      </c>
    </row>
    <row r="2009" spans="1:6" x14ac:dyDescent="0.3">
      <c r="A2009" s="47" t="s">
        <v>1237</v>
      </c>
      <c r="B2009" s="47" t="s">
        <v>22618</v>
      </c>
      <c r="C2009" s="47" t="s">
        <v>685</v>
      </c>
      <c r="D2009" s="47" t="s">
        <v>25420</v>
      </c>
      <c r="E2009" s="47">
        <v>138428</v>
      </c>
      <c r="F2009" s="150">
        <v>46.497510390503102</v>
      </c>
    </row>
    <row r="2010" spans="1:6" x14ac:dyDescent="0.3">
      <c r="A2010" s="47" t="s">
        <v>1237</v>
      </c>
      <c r="B2010" s="47" t="s">
        <v>22618</v>
      </c>
      <c r="C2010" s="47" t="s">
        <v>25421</v>
      </c>
      <c r="D2010" s="47" t="s">
        <v>25422</v>
      </c>
      <c r="E2010" s="47">
        <v>67810</v>
      </c>
      <c r="F2010" s="150">
        <v>40.8931783908277</v>
      </c>
    </row>
    <row r="2011" spans="1:6" x14ac:dyDescent="0.3">
      <c r="A2011" s="47" t="s">
        <v>1237</v>
      </c>
      <c r="B2011" s="47" t="s">
        <v>22618</v>
      </c>
      <c r="C2011" s="47" t="s">
        <v>25423</v>
      </c>
      <c r="D2011" s="47" t="s">
        <v>25424</v>
      </c>
      <c r="E2011" s="47">
        <v>63431</v>
      </c>
      <c r="F2011" s="150">
        <v>34.149030842576799</v>
      </c>
    </row>
    <row r="2012" spans="1:6" x14ac:dyDescent="0.3">
      <c r="A2012" s="47" t="s">
        <v>1237</v>
      </c>
      <c r="B2012" s="47" t="s">
        <v>22618</v>
      </c>
      <c r="C2012" s="47" t="s">
        <v>24883</v>
      </c>
      <c r="D2012" s="47" t="s">
        <v>25425</v>
      </c>
      <c r="E2012" s="47">
        <v>36157</v>
      </c>
      <c r="F2012" s="150">
        <v>40.928775705357602</v>
      </c>
    </row>
    <row r="2013" spans="1:6" x14ac:dyDescent="0.3">
      <c r="A2013" s="47" t="s">
        <v>1237</v>
      </c>
      <c r="B2013" s="47" t="s">
        <v>22618</v>
      </c>
      <c r="C2013" s="47" t="s">
        <v>25426</v>
      </c>
      <c r="D2013" s="47" t="s">
        <v>25427</v>
      </c>
      <c r="E2013" s="47">
        <v>60582</v>
      </c>
      <c r="F2013" s="150">
        <v>43.563568831275802</v>
      </c>
    </row>
    <row r="2014" spans="1:6" x14ac:dyDescent="0.3">
      <c r="A2014" s="47" t="s">
        <v>1237</v>
      </c>
      <c r="B2014" s="47" t="s">
        <v>22618</v>
      </c>
      <c r="C2014" s="47" t="s">
        <v>25428</v>
      </c>
      <c r="D2014" s="47" t="s">
        <v>25429</v>
      </c>
      <c r="E2014" s="47">
        <v>47401</v>
      </c>
      <c r="F2014" s="150">
        <v>36.2844554875876</v>
      </c>
    </row>
    <row r="2015" spans="1:6" x14ac:dyDescent="0.3">
      <c r="A2015" s="47" t="s">
        <v>1237</v>
      </c>
      <c r="B2015" s="47" t="s">
        <v>22618</v>
      </c>
      <c r="C2015" s="47" t="s">
        <v>25430</v>
      </c>
      <c r="D2015" s="47" t="s">
        <v>25431</v>
      </c>
      <c r="E2015" s="47">
        <v>73673</v>
      </c>
      <c r="F2015" s="150">
        <v>35.438729780224897</v>
      </c>
    </row>
    <row r="2016" spans="1:6" x14ac:dyDescent="0.3">
      <c r="A2016" s="47" t="s">
        <v>1237</v>
      </c>
      <c r="B2016" s="47" t="s">
        <v>22618</v>
      </c>
      <c r="C2016" s="47" t="s">
        <v>687</v>
      </c>
      <c r="D2016" s="47" t="s">
        <v>25432</v>
      </c>
      <c r="E2016" s="47">
        <v>13981</v>
      </c>
      <c r="F2016" s="150">
        <v>26.425323287995301</v>
      </c>
    </row>
    <row r="2017" spans="1:6" x14ac:dyDescent="0.3">
      <c r="A2017" s="47" t="s">
        <v>1237</v>
      </c>
      <c r="B2017" s="47" t="s">
        <v>22618</v>
      </c>
      <c r="C2017" s="47" t="s">
        <v>25433</v>
      </c>
      <c r="D2017" s="47" t="s">
        <v>25434</v>
      </c>
      <c r="E2017" s="47">
        <v>33090</v>
      </c>
      <c r="F2017" s="150">
        <v>28.0170689065089</v>
      </c>
    </row>
    <row r="2018" spans="1:6" x14ac:dyDescent="0.3">
      <c r="A2018" s="47" t="s">
        <v>1237</v>
      </c>
      <c r="B2018" s="47" t="s">
        <v>22618</v>
      </c>
      <c r="C2018" s="47" t="s">
        <v>25435</v>
      </c>
      <c r="D2018" s="47" t="s">
        <v>25436</v>
      </c>
      <c r="E2018" s="47">
        <v>4407</v>
      </c>
      <c r="F2018" s="150">
        <v>26.698890121001899</v>
      </c>
    </row>
    <row r="2019" spans="1:6" x14ac:dyDescent="0.3">
      <c r="A2019" s="47" t="s">
        <v>1237</v>
      </c>
      <c r="B2019" s="47" t="s">
        <v>22618</v>
      </c>
      <c r="C2019" s="47" t="s">
        <v>688</v>
      </c>
      <c r="D2019" s="47" t="s">
        <v>25437</v>
      </c>
      <c r="E2019" s="47">
        <v>201292</v>
      </c>
      <c r="F2019" s="150">
        <v>44.513607355767</v>
      </c>
    </row>
    <row r="2020" spans="1:6" x14ac:dyDescent="0.3">
      <c r="A2020" s="47" t="s">
        <v>1237</v>
      </c>
      <c r="B2020" s="47" t="s">
        <v>22618</v>
      </c>
      <c r="C2020" s="47" t="s">
        <v>25438</v>
      </c>
      <c r="D2020" s="47" t="s">
        <v>25439</v>
      </c>
      <c r="E2020" s="47">
        <v>45422</v>
      </c>
      <c r="F2020" s="150">
        <v>43.523951022887204</v>
      </c>
    </row>
    <row r="2021" spans="1:6" x14ac:dyDescent="0.3">
      <c r="A2021" s="47" t="s">
        <v>1237</v>
      </c>
      <c r="B2021" s="47" t="s">
        <v>22618</v>
      </c>
      <c r="C2021" s="47" t="s">
        <v>689</v>
      </c>
      <c r="D2021" s="47" t="s">
        <v>25440</v>
      </c>
      <c r="E2021" s="47">
        <v>900993</v>
      </c>
      <c r="F2021" s="150">
        <v>46.636436070669497</v>
      </c>
    </row>
    <row r="2022" spans="1:6" x14ac:dyDescent="0.3">
      <c r="A2022" s="47" t="s">
        <v>1237</v>
      </c>
      <c r="B2022" s="47" t="s">
        <v>22618</v>
      </c>
      <c r="C2022" s="47" t="s">
        <v>367</v>
      </c>
      <c r="D2022" s="47" t="s">
        <v>25441</v>
      </c>
      <c r="E2022" s="47">
        <v>20972</v>
      </c>
      <c r="F2022" s="150">
        <v>37.871785818792297</v>
      </c>
    </row>
    <row r="2023" spans="1:6" x14ac:dyDescent="0.3">
      <c r="A2023" s="47" t="s">
        <v>1237</v>
      </c>
      <c r="B2023" s="47" t="s">
        <v>22618</v>
      </c>
      <c r="C2023" s="47" t="s">
        <v>69</v>
      </c>
      <c r="D2023" s="47" t="s">
        <v>25442</v>
      </c>
      <c r="E2023" s="47">
        <v>13228</v>
      </c>
      <c r="F2023" s="150">
        <v>27.741086271425299</v>
      </c>
    </row>
    <row r="2024" spans="1:6" x14ac:dyDescent="0.3">
      <c r="A2024" s="47" t="s">
        <v>1237</v>
      </c>
      <c r="B2024" s="47" t="s">
        <v>22618</v>
      </c>
      <c r="C2024" s="47" t="s">
        <v>1246</v>
      </c>
      <c r="D2024" s="47" t="s">
        <v>25443</v>
      </c>
      <c r="E2024" s="47">
        <v>51079</v>
      </c>
      <c r="F2024" s="150">
        <v>26.8320279320636</v>
      </c>
    </row>
    <row r="2025" spans="1:6" x14ac:dyDescent="0.3">
      <c r="A2025" s="47" t="s">
        <v>1237</v>
      </c>
      <c r="B2025" s="47" t="s">
        <v>22618</v>
      </c>
      <c r="C2025" s="47" t="s">
        <v>512</v>
      </c>
      <c r="D2025" s="47" t="s">
        <v>25444</v>
      </c>
      <c r="E2025" s="47">
        <v>122623</v>
      </c>
      <c r="F2025" s="150">
        <v>35.573137008978698</v>
      </c>
    </row>
    <row r="2026" spans="1:6" x14ac:dyDescent="0.3">
      <c r="A2026" s="47" t="s">
        <v>1237</v>
      </c>
      <c r="B2026" s="47" t="s">
        <v>22618</v>
      </c>
      <c r="C2026" s="47" t="s">
        <v>23407</v>
      </c>
      <c r="D2026" s="47" t="s">
        <v>25445</v>
      </c>
      <c r="E2026" s="47">
        <v>69340</v>
      </c>
      <c r="F2026" s="150">
        <v>32.5800206701904</v>
      </c>
    </row>
    <row r="2027" spans="1:6" x14ac:dyDescent="0.3">
      <c r="A2027" s="47" t="s">
        <v>1237</v>
      </c>
      <c r="B2027" s="47" t="s">
        <v>22618</v>
      </c>
      <c r="C2027" s="47" t="s">
        <v>857</v>
      </c>
      <c r="D2027" s="47" t="s">
        <v>25446</v>
      </c>
      <c r="E2027" s="47">
        <v>81234</v>
      </c>
      <c r="F2027" s="150">
        <v>38.617397311571601</v>
      </c>
    </row>
    <row r="2028" spans="1:6" x14ac:dyDescent="0.3">
      <c r="A2028" s="47" t="s">
        <v>1237</v>
      </c>
      <c r="B2028" s="47" t="s">
        <v>22618</v>
      </c>
      <c r="C2028" s="47" t="s">
        <v>25447</v>
      </c>
      <c r="D2028" s="47" t="s">
        <v>25448</v>
      </c>
      <c r="E2028" s="47">
        <v>38406</v>
      </c>
      <c r="F2028" s="150">
        <v>37.064005372612101</v>
      </c>
    </row>
    <row r="2029" spans="1:6" x14ac:dyDescent="0.3">
      <c r="A2029" s="47" t="s">
        <v>1237</v>
      </c>
      <c r="B2029" s="47" t="s">
        <v>22618</v>
      </c>
      <c r="C2029" s="47" t="s">
        <v>690</v>
      </c>
      <c r="D2029" s="47" t="s">
        <v>25449</v>
      </c>
      <c r="E2029" s="47">
        <v>17818</v>
      </c>
      <c r="F2029" s="150">
        <v>25.534716065553098</v>
      </c>
    </row>
    <row r="2030" spans="1:6" x14ac:dyDescent="0.3">
      <c r="A2030" s="47" t="s">
        <v>1248</v>
      </c>
      <c r="B2030" s="47" t="s">
        <v>22969</v>
      </c>
      <c r="C2030" s="47" t="s">
        <v>22619</v>
      </c>
      <c r="D2030" s="47" t="s">
        <v>25450</v>
      </c>
      <c r="E2030" s="47">
        <v>672533</v>
      </c>
      <c r="F2030" s="150">
        <v>22.486522736964702</v>
      </c>
    </row>
    <row r="2031" spans="1:6" x14ac:dyDescent="0.3">
      <c r="A2031" s="47" t="s">
        <v>1248</v>
      </c>
      <c r="B2031" s="47" t="s">
        <v>22969</v>
      </c>
      <c r="C2031" s="47" t="s">
        <v>153</v>
      </c>
      <c r="D2031" s="47" t="s">
        <v>25451</v>
      </c>
      <c r="E2031" s="47">
        <v>2343</v>
      </c>
      <c r="F2031" s="150">
        <v>15.2394263986341</v>
      </c>
    </row>
    <row r="2032" spans="1:6" x14ac:dyDescent="0.3">
      <c r="A2032" s="47" t="s">
        <v>1248</v>
      </c>
      <c r="B2032" s="47" t="s">
        <v>22969</v>
      </c>
      <c r="C2032" s="47" t="s">
        <v>25452</v>
      </c>
      <c r="D2032" s="47" t="s">
        <v>25453</v>
      </c>
      <c r="E2032" s="47">
        <v>11066</v>
      </c>
      <c r="F2032" s="150">
        <v>19.609740787871701</v>
      </c>
    </row>
    <row r="2033" spans="1:6" x14ac:dyDescent="0.3">
      <c r="A2033" s="47" t="s">
        <v>1248</v>
      </c>
      <c r="B2033" s="47" t="s">
        <v>22969</v>
      </c>
      <c r="C2033" s="47" t="s">
        <v>25454</v>
      </c>
      <c r="D2033" s="47" t="s">
        <v>25455</v>
      </c>
      <c r="E2033" s="47">
        <v>6660</v>
      </c>
      <c r="F2033" s="150">
        <v>14.519919844078601</v>
      </c>
    </row>
    <row r="2034" spans="1:6" x14ac:dyDescent="0.3">
      <c r="A2034" s="47" t="s">
        <v>1248</v>
      </c>
      <c r="B2034" s="47" t="s">
        <v>22969</v>
      </c>
      <c r="C2034" s="47" t="s">
        <v>692</v>
      </c>
      <c r="D2034" s="47" t="s">
        <v>25456</v>
      </c>
      <c r="E2034" s="47">
        <v>783</v>
      </c>
      <c r="F2034" s="150">
        <v>15.315225832719699</v>
      </c>
    </row>
    <row r="2035" spans="1:6" x14ac:dyDescent="0.3">
      <c r="A2035" s="47" t="s">
        <v>1248</v>
      </c>
      <c r="B2035" s="47" t="s">
        <v>22969</v>
      </c>
      <c r="C2035" s="47" t="s">
        <v>25457</v>
      </c>
      <c r="D2035" s="47" t="s">
        <v>25458</v>
      </c>
      <c r="E2035" s="47">
        <v>6429</v>
      </c>
      <c r="F2035" s="150">
        <v>19.283390020958901</v>
      </c>
    </row>
    <row r="2036" spans="1:6" x14ac:dyDescent="0.3">
      <c r="A2036" s="47" t="s">
        <v>1248</v>
      </c>
      <c r="B2036" s="47" t="s">
        <v>22969</v>
      </c>
      <c r="C2036" s="47" t="s">
        <v>25459</v>
      </c>
      <c r="D2036" s="47" t="s">
        <v>25460</v>
      </c>
      <c r="E2036" s="47">
        <v>3151</v>
      </c>
      <c r="F2036" s="150">
        <v>15.423102768650001</v>
      </c>
    </row>
    <row r="2037" spans="1:6" x14ac:dyDescent="0.3">
      <c r="A2037" s="47" t="s">
        <v>1248</v>
      </c>
      <c r="B2037" s="47" t="s">
        <v>22969</v>
      </c>
      <c r="C2037" s="47" t="s">
        <v>694</v>
      </c>
      <c r="D2037" s="47" t="s">
        <v>25461</v>
      </c>
      <c r="E2037" s="47">
        <v>1968</v>
      </c>
      <c r="F2037" s="150">
        <v>15.465977982323199</v>
      </c>
    </row>
    <row r="2038" spans="1:6" x14ac:dyDescent="0.3">
      <c r="A2038" s="47" t="s">
        <v>1248</v>
      </c>
      <c r="B2038" s="47" t="s">
        <v>22969</v>
      </c>
      <c r="C2038" s="47" t="s">
        <v>695</v>
      </c>
      <c r="D2038" s="47" t="s">
        <v>25462</v>
      </c>
      <c r="E2038" s="47">
        <v>81308</v>
      </c>
      <c r="F2038" s="150">
        <v>26.438828731375999</v>
      </c>
    </row>
    <row r="2039" spans="1:6" x14ac:dyDescent="0.3">
      <c r="A2039" s="47" t="s">
        <v>1248</v>
      </c>
      <c r="B2039" s="47" t="s">
        <v>22969</v>
      </c>
      <c r="C2039" s="47" t="s">
        <v>483</v>
      </c>
      <c r="D2039" s="47" t="s">
        <v>25463</v>
      </c>
      <c r="E2039" s="47">
        <v>149778</v>
      </c>
      <c r="F2039" s="150">
        <v>28.194197558932</v>
      </c>
    </row>
    <row r="2040" spans="1:6" x14ac:dyDescent="0.3">
      <c r="A2040" s="47" t="s">
        <v>1248</v>
      </c>
      <c r="B2040" s="47" t="s">
        <v>22969</v>
      </c>
      <c r="C2040" s="47" t="s">
        <v>25464</v>
      </c>
      <c r="D2040" s="47" t="s">
        <v>25465</v>
      </c>
      <c r="E2040" s="47">
        <v>3990</v>
      </c>
      <c r="F2040" s="150">
        <v>17.3504476559587</v>
      </c>
    </row>
    <row r="2041" spans="1:6" x14ac:dyDescent="0.3">
      <c r="A2041" s="47" t="s">
        <v>1248</v>
      </c>
      <c r="B2041" s="47" t="s">
        <v>22969</v>
      </c>
      <c r="C2041" s="47" t="s">
        <v>25466</v>
      </c>
      <c r="D2041" s="47" t="s">
        <v>25467</v>
      </c>
      <c r="E2041" s="47">
        <v>5289</v>
      </c>
      <c r="F2041" s="150">
        <v>16.409654725794301</v>
      </c>
    </row>
    <row r="2042" spans="1:6" x14ac:dyDescent="0.3">
      <c r="A2042" s="47" t="s">
        <v>1248</v>
      </c>
      <c r="B2042" s="47" t="s">
        <v>22969</v>
      </c>
      <c r="C2042" s="47" t="s">
        <v>25468</v>
      </c>
      <c r="D2042" s="47" t="s">
        <v>25469</v>
      </c>
      <c r="E2042" s="47">
        <v>2071</v>
      </c>
      <c r="F2042" s="150">
        <v>15.2614670447983</v>
      </c>
    </row>
    <row r="2043" spans="1:6" x14ac:dyDescent="0.3">
      <c r="A2043" s="47" t="s">
        <v>1248</v>
      </c>
      <c r="B2043" s="47" t="s">
        <v>22969</v>
      </c>
      <c r="C2043" s="47" t="s">
        <v>698</v>
      </c>
      <c r="D2043" s="47" t="s">
        <v>25470</v>
      </c>
      <c r="E2043" s="47">
        <v>3536</v>
      </c>
      <c r="F2043" s="150">
        <v>16.312334156868499</v>
      </c>
    </row>
    <row r="2044" spans="1:6" x14ac:dyDescent="0.3">
      <c r="A2044" s="47" t="s">
        <v>1248</v>
      </c>
      <c r="B2044" s="47" t="s">
        <v>22969</v>
      </c>
      <c r="C2044" s="47" t="s">
        <v>612</v>
      </c>
      <c r="D2044" s="47" t="s">
        <v>25471</v>
      </c>
      <c r="E2044" s="47">
        <v>2385</v>
      </c>
      <c r="F2044" s="150">
        <v>14.2661006585511</v>
      </c>
    </row>
    <row r="2045" spans="1:6" x14ac:dyDescent="0.3">
      <c r="A2045" s="47" t="s">
        <v>1248</v>
      </c>
      <c r="B2045" s="47" t="s">
        <v>22969</v>
      </c>
      <c r="C2045" s="47" t="s">
        <v>25472</v>
      </c>
      <c r="D2045" s="47" t="s">
        <v>25473</v>
      </c>
      <c r="E2045" s="47">
        <v>3550</v>
      </c>
      <c r="F2045" s="150">
        <v>15.021156888874</v>
      </c>
    </row>
    <row r="2046" spans="1:6" x14ac:dyDescent="0.3">
      <c r="A2046" s="47" t="s">
        <v>1248</v>
      </c>
      <c r="B2046" s="47" t="s">
        <v>22969</v>
      </c>
      <c r="C2046" s="47" t="s">
        <v>25474</v>
      </c>
      <c r="D2046" s="47" t="s">
        <v>25475</v>
      </c>
      <c r="E2046" s="47">
        <v>3343</v>
      </c>
      <c r="F2046" s="150">
        <v>14.413211100819501</v>
      </c>
    </row>
    <row r="2047" spans="1:6" x14ac:dyDescent="0.3">
      <c r="A2047" s="47" t="s">
        <v>1248</v>
      </c>
      <c r="B2047" s="47" t="s">
        <v>22969</v>
      </c>
      <c r="C2047" s="47" t="s">
        <v>24934</v>
      </c>
      <c r="D2047" s="47" t="s">
        <v>25476</v>
      </c>
      <c r="E2047" s="47">
        <v>1680</v>
      </c>
      <c r="F2047" s="150">
        <v>14.722320155979199</v>
      </c>
    </row>
    <row r="2048" spans="1:6" x14ac:dyDescent="0.3">
      <c r="A2048" s="47" t="s">
        <v>1248</v>
      </c>
      <c r="B2048" s="47" t="s">
        <v>22969</v>
      </c>
      <c r="C2048" s="47" t="s">
        <v>25477</v>
      </c>
      <c r="D2048" s="47" t="s">
        <v>25478</v>
      </c>
      <c r="E2048" s="47">
        <v>66861</v>
      </c>
      <c r="F2048" s="150">
        <v>25.146198830073601</v>
      </c>
    </row>
    <row r="2049" spans="1:6" x14ac:dyDescent="0.3">
      <c r="A2049" s="47" t="s">
        <v>1248</v>
      </c>
      <c r="B2049" s="47" t="s">
        <v>22969</v>
      </c>
      <c r="C2049" s="47" t="s">
        <v>614</v>
      </c>
      <c r="D2049" s="47" t="s">
        <v>25479</v>
      </c>
      <c r="E2049" s="47">
        <v>2394</v>
      </c>
      <c r="F2049" s="150">
        <v>14.7220902614264</v>
      </c>
    </row>
    <row r="2050" spans="1:6" x14ac:dyDescent="0.3">
      <c r="A2050" s="47" t="s">
        <v>1248</v>
      </c>
      <c r="B2050" s="47" t="s">
        <v>22969</v>
      </c>
      <c r="C2050" s="47" t="s">
        <v>25480</v>
      </c>
      <c r="D2050" s="47" t="s">
        <v>25481</v>
      </c>
      <c r="E2050" s="47">
        <v>2420</v>
      </c>
      <c r="F2050" s="150">
        <v>14.448034794001099</v>
      </c>
    </row>
    <row r="2051" spans="1:6" x14ac:dyDescent="0.3">
      <c r="A2051" s="47" t="s">
        <v>1248</v>
      </c>
      <c r="B2051" s="47" t="s">
        <v>22969</v>
      </c>
      <c r="C2051" s="47" t="s">
        <v>25482</v>
      </c>
      <c r="D2051" s="47" t="s">
        <v>25483</v>
      </c>
      <c r="E2051" s="47">
        <v>2477</v>
      </c>
      <c r="F2051" s="150">
        <v>14.6121844199611</v>
      </c>
    </row>
    <row r="2052" spans="1:6" x14ac:dyDescent="0.3">
      <c r="A2052" s="47" t="s">
        <v>1248</v>
      </c>
      <c r="B2052" s="47" t="s">
        <v>22969</v>
      </c>
      <c r="C2052" s="47" t="s">
        <v>25484</v>
      </c>
      <c r="D2052" s="47" t="s">
        <v>25485</v>
      </c>
      <c r="E2052" s="47">
        <v>2435</v>
      </c>
      <c r="F2052" s="150">
        <v>14.3905975300706</v>
      </c>
    </row>
    <row r="2053" spans="1:6" x14ac:dyDescent="0.3">
      <c r="A2053" s="47" t="s">
        <v>1248</v>
      </c>
      <c r="B2053" s="47" t="s">
        <v>22969</v>
      </c>
      <c r="C2053" s="47" t="s">
        <v>25486</v>
      </c>
      <c r="D2053" s="47" t="s">
        <v>25487</v>
      </c>
      <c r="E2053" s="47">
        <v>4139</v>
      </c>
      <c r="F2053" s="150">
        <v>14.854230547605299</v>
      </c>
    </row>
    <row r="2054" spans="1:6" x14ac:dyDescent="0.3">
      <c r="A2054" s="47" t="s">
        <v>1248</v>
      </c>
      <c r="B2054" s="47" t="s">
        <v>22969</v>
      </c>
      <c r="C2054" s="47" t="s">
        <v>22851</v>
      </c>
      <c r="D2054" s="47" t="s">
        <v>25488</v>
      </c>
      <c r="E2054" s="47">
        <v>1981</v>
      </c>
      <c r="F2054" s="150">
        <v>14.1537311192854</v>
      </c>
    </row>
    <row r="2055" spans="1:6" x14ac:dyDescent="0.3">
      <c r="A2055" s="47" t="s">
        <v>1248</v>
      </c>
      <c r="B2055" s="47" t="s">
        <v>22969</v>
      </c>
      <c r="C2055" s="47" t="s">
        <v>297</v>
      </c>
      <c r="D2055" s="47" t="s">
        <v>25489</v>
      </c>
      <c r="E2055" s="47">
        <v>5393</v>
      </c>
      <c r="F2055" s="150">
        <v>15.3961266244106</v>
      </c>
    </row>
    <row r="2056" spans="1:6" x14ac:dyDescent="0.3">
      <c r="A2056" s="47" t="s">
        <v>1248</v>
      </c>
      <c r="B2056" s="47" t="s">
        <v>22969</v>
      </c>
      <c r="C2056" s="47" t="s">
        <v>23314</v>
      </c>
      <c r="D2056" s="47" t="s">
        <v>25490</v>
      </c>
      <c r="E2056" s="47">
        <v>2809</v>
      </c>
      <c r="F2056" s="150">
        <v>14.425766436646599</v>
      </c>
    </row>
    <row r="2057" spans="1:6" x14ac:dyDescent="0.3">
      <c r="A2057" s="47" t="s">
        <v>1248</v>
      </c>
      <c r="B2057" s="47" t="s">
        <v>22969</v>
      </c>
      <c r="C2057" s="47" t="s">
        <v>699</v>
      </c>
      <c r="D2057" s="47" t="s">
        <v>25491</v>
      </c>
      <c r="E2057" s="47">
        <v>6360</v>
      </c>
      <c r="F2057" s="150">
        <v>18.0912836022158</v>
      </c>
    </row>
    <row r="2058" spans="1:6" x14ac:dyDescent="0.3">
      <c r="A2058" s="47" t="s">
        <v>1248</v>
      </c>
      <c r="B2058" s="47" t="s">
        <v>22969</v>
      </c>
      <c r="C2058" s="47" t="s">
        <v>298</v>
      </c>
      <c r="D2058" s="47" t="s">
        <v>25492</v>
      </c>
      <c r="E2058" s="47">
        <v>8962</v>
      </c>
      <c r="F2058" s="150">
        <v>14.653643784458399</v>
      </c>
    </row>
    <row r="2059" spans="1:6" x14ac:dyDescent="0.3">
      <c r="A2059" s="47" t="s">
        <v>1248</v>
      </c>
      <c r="B2059" s="47" t="s">
        <v>22969</v>
      </c>
      <c r="C2059" s="47" t="s">
        <v>600</v>
      </c>
      <c r="D2059" s="47" t="s">
        <v>25493</v>
      </c>
      <c r="E2059" s="47">
        <v>8424</v>
      </c>
      <c r="F2059" s="150">
        <v>16.5580510525321</v>
      </c>
    </row>
    <row r="2060" spans="1:6" x14ac:dyDescent="0.3">
      <c r="A2060" s="47" t="s">
        <v>1248</v>
      </c>
      <c r="B2060" s="47" t="s">
        <v>22969</v>
      </c>
      <c r="C2060" s="47" t="s">
        <v>23953</v>
      </c>
      <c r="D2060" s="47" t="s">
        <v>25494</v>
      </c>
      <c r="E2060" s="47">
        <v>27471</v>
      </c>
      <c r="F2060" s="150">
        <v>20.5910261830251</v>
      </c>
    </row>
    <row r="2061" spans="1:6" x14ac:dyDescent="0.3">
      <c r="A2061" s="47" t="s">
        <v>1248</v>
      </c>
      <c r="B2061" s="47" t="s">
        <v>22969</v>
      </c>
      <c r="C2061" s="47" t="s">
        <v>25495</v>
      </c>
      <c r="D2061" s="47" t="s">
        <v>25496</v>
      </c>
      <c r="E2061" s="47">
        <v>7673</v>
      </c>
      <c r="F2061" s="150">
        <v>18.469678004111898</v>
      </c>
    </row>
    <row r="2062" spans="1:6" x14ac:dyDescent="0.3">
      <c r="A2062" s="47" t="s">
        <v>1248</v>
      </c>
      <c r="B2062" s="47" t="s">
        <v>22969</v>
      </c>
      <c r="C2062" s="47" t="s">
        <v>24139</v>
      </c>
      <c r="D2062" s="47" t="s">
        <v>25497</v>
      </c>
      <c r="E2062" s="47">
        <v>3126</v>
      </c>
      <c r="F2062" s="150">
        <v>14.289416654021</v>
      </c>
    </row>
    <row r="2063" spans="1:6" x14ac:dyDescent="0.3">
      <c r="A2063" s="47" t="s">
        <v>1248</v>
      </c>
      <c r="B2063" s="47" t="s">
        <v>22969</v>
      </c>
      <c r="C2063" s="47" t="s">
        <v>700</v>
      </c>
      <c r="D2063" s="47" t="s">
        <v>25498</v>
      </c>
      <c r="E2063" s="47">
        <v>1846</v>
      </c>
      <c r="F2063" s="150">
        <v>15.075880192783901</v>
      </c>
    </row>
    <row r="2064" spans="1:6" x14ac:dyDescent="0.3">
      <c r="A2064" s="47" t="s">
        <v>1248</v>
      </c>
      <c r="B2064" s="47" t="s">
        <v>22969</v>
      </c>
      <c r="C2064" s="47" t="s">
        <v>25499</v>
      </c>
      <c r="D2064" s="47" t="s">
        <v>25500</v>
      </c>
      <c r="E2064" s="47">
        <v>7413</v>
      </c>
      <c r="F2064" s="150">
        <v>18.273180043476</v>
      </c>
    </row>
    <row r="2065" spans="1:6" x14ac:dyDescent="0.3">
      <c r="A2065" s="47" t="s">
        <v>1248</v>
      </c>
      <c r="B2065" s="47" t="s">
        <v>22969</v>
      </c>
      <c r="C2065" s="47" t="s">
        <v>949</v>
      </c>
      <c r="D2065" s="47" t="s">
        <v>25501</v>
      </c>
      <c r="E2065" s="47">
        <v>4357</v>
      </c>
      <c r="F2065" s="150">
        <v>14.672550359189099</v>
      </c>
    </row>
    <row r="2066" spans="1:6" x14ac:dyDescent="0.3">
      <c r="A2066" s="47" t="s">
        <v>1248</v>
      </c>
      <c r="B2066" s="47" t="s">
        <v>22969</v>
      </c>
      <c r="C2066" s="47" t="s">
        <v>1205</v>
      </c>
      <c r="D2066" s="47" t="s">
        <v>25502</v>
      </c>
      <c r="E2066" s="47">
        <v>11451</v>
      </c>
      <c r="F2066" s="150">
        <v>18.177291130469399</v>
      </c>
    </row>
    <row r="2067" spans="1:6" x14ac:dyDescent="0.3">
      <c r="A2067" s="47" t="s">
        <v>1248</v>
      </c>
      <c r="B2067" s="47" t="s">
        <v>22969</v>
      </c>
      <c r="C2067" s="47" t="s">
        <v>25503</v>
      </c>
      <c r="D2067" s="47" t="s">
        <v>25504</v>
      </c>
      <c r="E2067" s="47">
        <v>5457</v>
      </c>
      <c r="F2067" s="150">
        <v>17.209726731276199</v>
      </c>
    </row>
    <row r="2068" spans="1:6" x14ac:dyDescent="0.3">
      <c r="A2068" s="47" t="s">
        <v>1248</v>
      </c>
      <c r="B2068" s="47" t="s">
        <v>22969</v>
      </c>
      <c r="C2068" s="47" t="s">
        <v>24602</v>
      </c>
      <c r="D2068" s="47" t="s">
        <v>25505</v>
      </c>
      <c r="E2068" s="47">
        <v>2470</v>
      </c>
      <c r="F2068" s="150">
        <v>15.7910378291764</v>
      </c>
    </row>
    <row r="2069" spans="1:6" x14ac:dyDescent="0.3">
      <c r="A2069" s="47" t="s">
        <v>1248</v>
      </c>
      <c r="B2069" s="47" t="s">
        <v>22969</v>
      </c>
      <c r="C2069" s="47" t="s">
        <v>831</v>
      </c>
      <c r="D2069" s="47" t="s">
        <v>25506</v>
      </c>
      <c r="E2069" s="47">
        <v>16321</v>
      </c>
      <c r="F2069" s="150">
        <v>20.316949996812699</v>
      </c>
    </row>
    <row r="2070" spans="1:6" x14ac:dyDescent="0.3">
      <c r="A2070" s="47" t="s">
        <v>1248</v>
      </c>
      <c r="B2070" s="47" t="s">
        <v>22969</v>
      </c>
      <c r="C2070" s="47" t="s">
        <v>25507</v>
      </c>
      <c r="D2070" s="47" t="s">
        <v>25508</v>
      </c>
      <c r="E2070" s="47">
        <v>13937</v>
      </c>
      <c r="F2070" s="150">
        <v>14.593810504959</v>
      </c>
    </row>
    <row r="2071" spans="1:6" x14ac:dyDescent="0.3">
      <c r="A2071" s="47" t="s">
        <v>1248</v>
      </c>
      <c r="B2071" s="47" t="s">
        <v>22969</v>
      </c>
      <c r="C2071" s="47" t="s">
        <v>25509</v>
      </c>
      <c r="D2071" s="47" t="s">
        <v>25510</v>
      </c>
      <c r="E2071" s="47">
        <v>3829</v>
      </c>
      <c r="F2071" s="150">
        <v>15.6445625877707</v>
      </c>
    </row>
    <row r="2072" spans="1:6" x14ac:dyDescent="0.3">
      <c r="A2072" s="47" t="s">
        <v>1248</v>
      </c>
      <c r="B2072" s="47" t="s">
        <v>22969</v>
      </c>
      <c r="C2072" s="47" t="s">
        <v>1320</v>
      </c>
      <c r="D2072" s="47" t="s">
        <v>25511</v>
      </c>
      <c r="E2072" s="47">
        <v>1321</v>
      </c>
      <c r="F2072" s="150">
        <v>14.194579075612699</v>
      </c>
    </row>
    <row r="2073" spans="1:6" x14ac:dyDescent="0.3">
      <c r="A2073" s="47" t="s">
        <v>1248</v>
      </c>
      <c r="B2073" s="47" t="s">
        <v>22969</v>
      </c>
      <c r="C2073" s="47" t="s">
        <v>23843</v>
      </c>
      <c r="D2073" s="47" t="s">
        <v>25512</v>
      </c>
      <c r="E2073" s="47">
        <v>4153</v>
      </c>
      <c r="F2073" s="150">
        <v>15.433671465861</v>
      </c>
    </row>
    <row r="2074" spans="1:6" x14ac:dyDescent="0.3">
      <c r="A2074" s="47" t="s">
        <v>1248</v>
      </c>
      <c r="B2074" s="47" t="s">
        <v>22969</v>
      </c>
      <c r="C2074" s="47" t="s">
        <v>25513</v>
      </c>
      <c r="D2074" s="47" t="s">
        <v>25514</v>
      </c>
      <c r="E2074" s="47">
        <v>727</v>
      </c>
      <c r="F2074" s="150">
        <v>15.122782767329999</v>
      </c>
    </row>
    <row r="2075" spans="1:6" x14ac:dyDescent="0.3">
      <c r="A2075" s="47" t="s">
        <v>1248</v>
      </c>
      <c r="B2075" s="47" t="s">
        <v>22969</v>
      </c>
      <c r="C2075" s="47" t="s">
        <v>729</v>
      </c>
      <c r="D2075" s="47" t="s">
        <v>25515</v>
      </c>
      <c r="E2075" s="47">
        <v>24199</v>
      </c>
      <c r="F2075" s="150">
        <v>22.423217853609302</v>
      </c>
    </row>
    <row r="2076" spans="1:6" x14ac:dyDescent="0.3">
      <c r="A2076" s="47" t="s">
        <v>1248</v>
      </c>
      <c r="B2076" s="47" t="s">
        <v>22969</v>
      </c>
      <c r="C2076" s="47" t="s">
        <v>24617</v>
      </c>
      <c r="D2076" s="47" t="s">
        <v>25516</v>
      </c>
      <c r="E2076" s="47">
        <v>1975</v>
      </c>
      <c r="F2076" s="150">
        <v>15.3632661520792</v>
      </c>
    </row>
    <row r="2077" spans="1:6" x14ac:dyDescent="0.3">
      <c r="A2077" s="47" t="s">
        <v>1248</v>
      </c>
      <c r="B2077" s="47" t="s">
        <v>22969</v>
      </c>
      <c r="C2077" s="47" t="s">
        <v>25517</v>
      </c>
      <c r="D2077" s="47" t="s">
        <v>25518</v>
      </c>
      <c r="E2077" s="47">
        <v>21100</v>
      </c>
      <c r="F2077" s="150">
        <v>21.124597571217599</v>
      </c>
    </row>
    <row r="2078" spans="1:6" x14ac:dyDescent="0.3">
      <c r="A2078" s="47" t="s">
        <v>1248</v>
      </c>
      <c r="B2078" s="47" t="s">
        <v>22969</v>
      </c>
      <c r="C2078" s="47" t="s">
        <v>25519</v>
      </c>
      <c r="D2078" s="47" t="s">
        <v>25520</v>
      </c>
      <c r="E2078" s="47">
        <v>2246</v>
      </c>
      <c r="F2078" s="150">
        <v>14.2559134575801</v>
      </c>
    </row>
    <row r="2079" spans="1:6" x14ac:dyDescent="0.3">
      <c r="A2079" s="47" t="s">
        <v>1248</v>
      </c>
      <c r="B2079" s="47" t="s">
        <v>22969</v>
      </c>
      <c r="C2079" s="47" t="s">
        <v>25521</v>
      </c>
      <c r="D2079" s="47" t="s">
        <v>25522</v>
      </c>
      <c r="E2079" s="47">
        <v>8121</v>
      </c>
      <c r="F2079" s="150">
        <v>19.103727846433699</v>
      </c>
    </row>
    <row r="2080" spans="1:6" x14ac:dyDescent="0.3">
      <c r="A2080" s="47" t="s">
        <v>1248</v>
      </c>
      <c r="B2080" s="47" t="s">
        <v>22969</v>
      </c>
      <c r="C2080" s="47" t="s">
        <v>25523</v>
      </c>
      <c r="D2080" s="47" t="s">
        <v>25524</v>
      </c>
      <c r="E2080" s="47">
        <v>11119</v>
      </c>
      <c r="F2080" s="150">
        <v>19.760322892504</v>
      </c>
    </row>
    <row r="2081" spans="1:6" x14ac:dyDescent="0.3">
      <c r="A2081" s="47" t="s">
        <v>1248</v>
      </c>
      <c r="B2081" s="47" t="s">
        <v>22969</v>
      </c>
      <c r="C2081" s="47" t="s">
        <v>25525</v>
      </c>
      <c r="D2081" s="47" t="s">
        <v>25526</v>
      </c>
      <c r="E2081" s="47">
        <v>61675</v>
      </c>
      <c r="F2081" s="150">
        <v>21.576149239043001</v>
      </c>
    </row>
    <row r="2082" spans="1:6" x14ac:dyDescent="0.3">
      <c r="A2082" s="47" t="s">
        <v>1248</v>
      </c>
      <c r="B2082" s="47" t="s">
        <v>22969</v>
      </c>
      <c r="C2082" s="47" t="s">
        <v>23730</v>
      </c>
      <c r="D2082" s="47" t="s">
        <v>25527</v>
      </c>
      <c r="E2082" s="47">
        <v>4207</v>
      </c>
      <c r="F2082" s="150">
        <v>16.740072209977502</v>
      </c>
    </row>
    <row r="2083" spans="1:6" x14ac:dyDescent="0.3">
      <c r="A2083" s="47" t="s">
        <v>1248</v>
      </c>
      <c r="B2083" s="47" t="s">
        <v>22969</v>
      </c>
      <c r="C2083" s="47" t="s">
        <v>25528</v>
      </c>
      <c r="D2083" s="47" t="s">
        <v>25529</v>
      </c>
      <c r="E2083" s="47">
        <v>22354</v>
      </c>
      <c r="F2083" s="150">
        <v>23.393594857814598</v>
      </c>
    </row>
    <row r="2084" spans="1:6" x14ac:dyDescent="0.3">
      <c r="A2084" s="47" t="s">
        <v>1250</v>
      </c>
      <c r="B2084" s="47" t="s">
        <v>23491</v>
      </c>
      <c r="C2084" s="47" t="s">
        <v>22619</v>
      </c>
      <c r="D2084" s="47" t="s">
        <v>25530</v>
      </c>
      <c r="E2084" s="47">
        <v>11536487</v>
      </c>
      <c r="F2084" s="150">
        <v>37.030756474189502</v>
      </c>
    </row>
    <row r="2085" spans="1:6" x14ac:dyDescent="0.3">
      <c r="A2085" s="47" t="s">
        <v>1250</v>
      </c>
      <c r="B2085" s="47" t="s">
        <v>23491</v>
      </c>
      <c r="C2085" s="47" t="s">
        <v>153</v>
      </c>
      <c r="D2085" s="47" t="s">
        <v>25531</v>
      </c>
      <c r="E2085" s="47">
        <v>28550</v>
      </c>
      <c r="F2085" s="150">
        <v>31.128744027545899</v>
      </c>
    </row>
    <row r="2086" spans="1:6" x14ac:dyDescent="0.3">
      <c r="A2086" s="47" t="s">
        <v>1250</v>
      </c>
      <c r="B2086" s="47" t="s">
        <v>23491</v>
      </c>
      <c r="C2086" s="47" t="s">
        <v>315</v>
      </c>
      <c r="D2086" s="47" t="s">
        <v>25532</v>
      </c>
      <c r="E2086" s="47">
        <v>106331</v>
      </c>
      <c r="F2086" s="150">
        <v>36.670092888289801</v>
      </c>
    </row>
    <row r="2087" spans="1:6" x14ac:dyDescent="0.3">
      <c r="A2087" s="47" t="s">
        <v>1250</v>
      </c>
      <c r="B2087" s="47" t="s">
        <v>23491</v>
      </c>
      <c r="C2087" s="47" t="s">
        <v>969</v>
      </c>
      <c r="D2087" s="47" t="s">
        <v>25533</v>
      </c>
      <c r="E2087" s="47">
        <v>53139</v>
      </c>
      <c r="F2087" s="150">
        <v>33.349236269271401</v>
      </c>
    </row>
    <row r="2088" spans="1:6" x14ac:dyDescent="0.3">
      <c r="A2088" s="47" t="s">
        <v>1250</v>
      </c>
      <c r="B2088" s="47" t="s">
        <v>23491</v>
      </c>
      <c r="C2088" s="47" t="s">
        <v>703</v>
      </c>
      <c r="D2088" s="47" t="s">
        <v>25534</v>
      </c>
      <c r="E2088" s="47">
        <v>101497</v>
      </c>
      <c r="F2088" s="150">
        <v>27.655318339420202</v>
      </c>
    </row>
    <row r="2089" spans="1:6" x14ac:dyDescent="0.3">
      <c r="A2089" s="47" t="s">
        <v>1250</v>
      </c>
      <c r="B2089" s="47" t="s">
        <v>23491</v>
      </c>
      <c r="C2089" s="47" t="s">
        <v>1251</v>
      </c>
      <c r="D2089" s="47" t="s">
        <v>25535</v>
      </c>
      <c r="E2089" s="47">
        <v>64757</v>
      </c>
      <c r="F2089" s="150">
        <v>38.7170986113697</v>
      </c>
    </row>
    <row r="2090" spans="1:6" x14ac:dyDescent="0.3">
      <c r="A2090" s="47" t="s">
        <v>1250</v>
      </c>
      <c r="B2090" s="47" t="s">
        <v>23491</v>
      </c>
      <c r="C2090" s="47" t="s">
        <v>25536</v>
      </c>
      <c r="D2090" s="47" t="s">
        <v>25537</v>
      </c>
      <c r="E2090" s="47">
        <v>45949</v>
      </c>
      <c r="F2090" s="150">
        <v>30.7599124478118</v>
      </c>
    </row>
    <row r="2091" spans="1:6" x14ac:dyDescent="0.3">
      <c r="A2091" s="47" t="s">
        <v>1250</v>
      </c>
      <c r="B2091" s="47" t="s">
        <v>23491</v>
      </c>
      <c r="C2091" s="47" t="s">
        <v>25538</v>
      </c>
      <c r="D2091" s="47" t="s">
        <v>25539</v>
      </c>
      <c r="E2091" s="47">
        <v>70400</v>
      </c>
      <c r="F2091" s="150">
        <v>31.630946496373799</v>
      </c>
    </row>
    <row r="2092" spans="1:6" x14ac:dyDescent="0.3">
      <c r="A2092" s="47" t="s">
        <v>1250</v>
      </c>
      <c r="B2092" s="47" t="s">
        <v>23491</v>
      </c>
      <c r="C2092" s="47" t="s">
        <v>970</v>
      </c>
      <c r="D2092" s="47" t="s">
        <v>25540</v>
      </c>
      <c r="E2092" s="47">
        <v>44846</v>
      </c>
      <c r="F2092" s="150">
        <v>30.818239422532699</v>
      </c>
    </row>
    <row r="2093" spans="1:6" x14ac:dyDescent="0.3">
      <c r="A2093" s="47" t="s">
        <v>1250</v>
      </c>
      <c r="B2093" s="47" t="s">
        <v>23491</v>
      </c>
      <c r="C2093" s="47" t="s">
        <v>705</v>
      </c>
      <c r="D2093" s="47" t="s">
        <v>25541</v>
      </c>
      <c r="E2093" s="47">
        <v>368130</v>
      </c>
      <c r="F2093" s="150">
        <v>42.748543276672798</v>
      </c>
    </row>
    <row r="2094" spans="1:6" x14ac:dyDescent="0.3">
      <c r="A2094" s="47" t="s">
        <v>1250</v>
      </c>
      <c r="B2094" s="47" t="s">
        <v>23491</v>
      </c>
      <c r="C2094" s="47" t="s">
        <v>319</v>
      </c>
      <c r="D2094" s="47" t="s">
        <v>25542</v>
      </c>
      <c r="E2094" s="47">
        <v>28828</v>
      </c>
      <c r="F2094" s="150">
        <v>29.162141949202301</v>
      </c>
    </row>
    <row r="2095" spans="1:6" x14ac:dyDescent="0.3">
      <c r="A2095" s="47" t="s">
        <v>1250</v>
      </c>
      <c r="B2095" s="47" t="s">
        <v>23491</v>
      </c>
      <c r="C2095" s="47" t="s">
        <v>284</v>
      </c>
      <c r="D2095" s="47" t="s">
        <v>25543</v>
      </c>
      <c r="E2095" s="47">
        <v>40097</v>
      </c>
      <c r="F2095" s="150">
        <v>29.276097588982498</v>
      </c>
    </row>
    <row r="2096" spans="1:6" x14ac:dyDescent="0.3">
      <c r="A2096" s="47" t="s">
        <v>1250</v>
      </c>
      <c r="B2096" s="47" t="s">
        <v>23491</v>
      </c>
      <c r="C2096" s="47" t="s">
        <v>321</v>
      </c>
      <c r="D2096" s="47" t="s">
        <v>25544</v>
      </c>
      <c r="E2096" s="47">
        <v>138333</v>
      </c>
      <c r="F2096" s="150">
        <v>36.216577226421798</v>
      </c>
    </row>
    <row r="2097" spans="1:6" x14ac:dyDescent="0.3">
      <c r="A2097" s="47" t="s">
        <v>1250</v>
      </c>
      <c r="B2097" s="47" t="s">
        <v>23491</v>
      </c>
      <c r="C2097" s="47" t="s">
        <v>707</v>
      </c>
      <c r="D2097" s="47" t="s">
        <v>25545</v>
      </c>
      <c r="E2097" s="47">
        <v>197363</v>
      </c>
      <c r="F2097" s="150">
        <v>37.508434503340602</v>
      </c>
    </row>
    <row r="2098" spans="1:6" x14ac:dyDescent="0.3">
      <c r="A2098" s="47" t="s">
        <v>1250</v>
      </c>
      <c r="B2098" s="47" t="s">
        <v>23491</v>
      </c>
      <c r="C2098" s="47" t="s">
        <v>355</v>
      </c>
      <c r="D2098" s="47" t="s">
        <v>25546</v>
      </c>
      <c r="E2098" s="47">
        <v>42040</v>
      </c>
      <c r="F2098" s="150">
        <v>32.072267245891901</v>
      </c>
    </row>
    <row r="2099" spans="1:6" x14ac:dyDescent="0.3">
      <c r="A2099" s="47" t="s">
        <v>1250</v>
      </c>
      <c r="B2099" s="47" t="s">
        <v>23491</v>
      </c>
      <c r="C2099" s="47" t="s">
        <v>25547</v>
      </c>
      <c r="D2099" s="47" t="s">
        <v>25548</v>
      </c>
      <c r="E2099" s="47">
        <v>107841</v>
      </c>
      <c r="F2099" s="150">
        <v>33.608788360992001</v>
      </c>
    </row>
    <row r="2100" spans="1:6" x14ac:dyDescent="0.3">
      <c r="A2100" s="47" t="s">
        <v>1250</v>
      </c>
      <c r="B2100" s="47" t="s">
        <v>23491</v>
      </c>
      <c r="C2100" s="47" t="s">
        <v>25549</v>
      </c>
      <c r="D2100" s="47" t="s">
        <v>25550</v>
      </c>
      <c r="E2100" s="47">
        <v>36901</v>
      </c>
      <c r="F2100" s="150">
        <v>32.9998008789415</v>
      </c>
    </row>
    <row r="2101" spans="1:6" x14ac:dyDescent="0.3">
      <c r="A2101" s="47" t="s">
        <v>1250</v>
      </c>
      <c r="B2101" s="47" t="s">
        <v>23491</v>
      </c>
      <c r="C2101" s="47" t="s">
        <v>22815</v>
      </c>
      <c r="D2101" s="47" t="s">
        <v>25551</v>
      </c>
      <c r="E2101" s="47">
        <v>43784</v>
      </c>
      <c r="F2101" s="150">
        <v>32.019172299569803</v>
      </c>
    </row>
    <row r="2102" spans="1:6" x14ac:dyDescent="0.3">
      <c r="A2102" s="47" t="s">
        <v>1250</v>
      </c>
      <c r="B2102" s="47" t="s">
        <v>23491</v>
      </c>
      <c r="C2102" s="47" t="s">
        <v>709</v>
      </c>
      <c r="D2102" s="47" t="s">
        <v>25552</v>
      </c>
      <c r="E2102" s="47">
        <v>1280122</v>
      </c>
      <c r="F2102" s="150">
        <v>37.609345077297903</v>
      </c>
    </row>
    <row r="2103" spans="1:6" x14ac:dyDescent="0.3">
      <c r="A2103" s="47" t="s">
        <v>1250</v>
      </c>
      <c r="B2103" s="47" t="s">
        <v>23491</v>
      </c>
      <c r="C2103" s="47" t="s">
        <v>25553</v>
      </c>
      <c r="D2103" s="47" t="s">
        <v>25554</v>
      </c>
      <c r="E2103" s="47">
        <v>52959</v>
      </c>
      <c r="F2103" s="150">
        <v>29.556552538921899</v>
      </c>
    </row>
    <row r="2104" spans="1:6" x14ac:dyDescent="0.3">
      <c r="A2104" s="47" t="s">
        <v>1250</v>
      </c>
      <c r="B2104" s="47" t="s">
        <v>23491</v>
      </c>
      <c r="C2104" s="47" t="s">
        <v>25555</v>
      </c>
      <c r="D2104" s="47" t="s">
        <v>25556</v>
      </c>
      <c r="E2104" s="47">
        <v>39037</v>
      </c>
      <c r="F2104" s="150">
        <v>30.181635815470599</v>
      </c>
    </row>
    <row r="2105" spans="1:6" x14ac:dyDescent="0.3">
      <c r="A2105" s="47" t="s">
        <v>1250</v>
      </c>
      <c r="B2105" s="47" t="s">
        <v>23491</v>
      </c>
      <c r="C2105" s="47" t="s">
        <v>190</v>
      </c>
      <c r="D2105" s="47" t="s">
        <v>25557</v>
      </c>
      <c r="E2105" s="47">
        <v>174214</v>
      </c>
      <c r="F2105" s="150">
        <v>35.580040716649499</v>
      </c>
    </row>
    <row r="2106" spans="1:6" x14ac:dyDescent="0.3">
      <c r="A2106" s="47" t="s">
        <v>1250</v>
      </c>
      <c r="B2106" s="47" t="s">
        <v>23491</v>
      </c>
      <c r="C2106" s="47" t="s">
        <v>634</v>
      </c>
      <c r="D2106" s="47" t="s">
        <v>25558</v>
      </c>
      <c r="E2106" s="47">
        <v>77074</v>
      </c>
      <c r="F2106" s="150">
        <v>33.355232541568299</v>
      </c>
    </row>
    <row r="2107" spans="1:6" x14ac:dyDescent="0.3">
      <c r="A2107" s="47" t="s">
        <v>1250</v>
      </c>
      <c r="B2107" s="47" t="s">
        <v>23491</v>
      </c>
      <c r="C2107" s="47" t="s">
        <v>176</v>
      </c>
      <c r="D2107" s="47" t="s">
        <v>25559</v>
      </c>
      <c r="E2107" s="47">
        <v>146156</v>
      </c>
      <c r="F2107" s="150">
        <v>35.568842264128499</v>
      </c>
    </row>
    <row r="2108" spans="1:6" x14ac:dyDescent="0.3">
      <c r="A2108" s="47" t="s">
        <v>1250</v>
      </c>
      <c r="B2108" s="47" t="s">
        <v>23491</v>
      </c>
      <c r="C2108" s="47" t="s">
        <v>393</v>
      </c>
      <c r="D2108" s="47" t="s">
        <v>25560</v>
      </c>
      <c r="E2108" s="47">
        <v>29030</v>
      </c>
      <c r="F2108" s="150">
        <v>31.549722467740398</v>
      </c>
    </row>
    <row r="2109" spans="1:6" x14ac:dyDescent="0.3">
      <c r="A2109" s="47" t="s">
        <v>1250</v>
      </c>
      <c r="B2109" s="47" t="s">
        <v>23491</v>
      </c>
      <c r="C2109" s="47" t="s">
        <v>666</v>
      </c>
      <c r="D2109" s="47" t="s">
        <v>25561</v>
      </c>
      <c r="E2109" s="47">
        <v>1163414</v>
      </c>
      <c r="F2109" s="150">
        <v>43.3822199016711</v>
      </c>
    </row>
    <row r="2110" spans="1:6" x14ac:dyDescent="0.3">
      <c r="A2110" s="47" t="s">
        <v>1250</v>
      </c>
      <c r="B2110" s="47" t="s">
        <v>23491</v>
      </c>
      <c r="C2110" s="47" t="s">
        <v>262</v>
      </c>
      <c r="D2110" s="47" t="s">
        <v>25562</v>
      </c>
      <c r="E2110" s="47">
        <v>42694</v>
      </c>
      <c r="F2110" s="150">
        <v>29.164773933647702</v>
      </c>
    </row>
    <row r="2111" spans="1:6" x14ac:dyDescent="0.3">
      <c r="A2111" s="47" t="s">
        <v>1250</v>
      </c>
      <c r="B2111" s="47" t="s">
        <v>23491</v>
      </c>
      <c r="C2111" s="47" t="s">
        <v>25563</v>
      </c>
      <c r="D2111" s="47" t="s">
        <v>25564</v>
      </c>
      <c r="E2111" s="47">
        <v>30934</v>
      </c>
      <c r="F2111" s="150">
        <v>36.290625525647698</v>
      </c>
    </row>
    <row r="2112" spans="1:6" x14ac:dyDescent="0.3">
      <c r="A2112" s="47" t="s">
        <v>1250</v>
      </c>
      <c r="B2112" s="47" t="s">
        <v>23491</v>
      </c>
      <c r="C2112" s="47" t="s">
        <v>713</v>
      </c>
      <c r="D2112" s="47" t="s">
        <v>25565</v>
      </c>
      <c r="E2112" s="47">
        <v>93389</v>
      </c>
      <c r="F2112" s="150">
        <v>27.765386109768599</v>
      </c>
    </row>
    <row r="2113" spans="1:6" x14ac:dyDescent="0.3">
      <c r="A2113" s="47" t="s">
        <v>1250</v>
      </c>
      <c r="B2113" s="47" t="s">
        <v>23491</v>
      </c>
      <c r="C2113" s="47" t="s">
        <v>327</v>
      </c>
      <c r="D2113" s="47" t="s">
        <v>25566</v>
      </c>
      <c r="E2113" s="47">
        <v>161573</v>
      </c>
      <c r="F2113" s="150">
        <v>35.999418338524798</v>
      </c>
    </row>
    <row r="2114" spans="1:6" x14ac:dyDescent="0.3">
      <c r="A2114" s="47" t="s">
        <v>1250</v>
      </c>
      <c r="B2114" s="47" t="s">
        <v>23491</v>
      </c>
      <c r="C2114" s="47" t="s">
        <v>25567</v>
      </c>
      <c r="D2114" s="47" t="s">
        <v>25568</v>
      </c>
      <c r="E2114" s="47">
        <v>40087</v>
      </c>
      <c r="F2114" s="150">
        <v>33.146123674790303</v>
      </c>
    </row>
    <row r="2115" spans="1:6" x14ac:dyDescent="0.3">
      <c r="A2115" s="47" t="s">
        <v>1250</v>
      </c>
      <c r="B2115" s="47" t="s">
        <v>23491</v>
      </c>
      <c r="C2115" s="47" t="s">
        <v>291</v>
      </c>
      <c r="D2115" s="47" t="s">
        <v>25569</v>
      </c>
      <c r="E2115" s="47">
        <v>802374</v>
      </c>
      <c r="F2115" s="150">
        <v>47.256062076848899</v>
      </c>
    </row>
    <row r="2116" spans="1:6" x14ac:dyDescent="0.3">
      <c r="A2116" s="47" t="s">
        <v>1250</v>
      </c>
      <c r="B2116" s="47" t="s">
        <v>23491</v>
      </c>
      <c r="C2116" s="47" t="s">
        <v>329</v>
      </c>
      <c r="D2116" s="47" t="s">
        <v>25570</v>
      </c>
      <c r="E2116" s="47">
        <v>74782</v>
      </c>
      <c r="F2116" s="150">
        <v>30.996890027238699</v>
      </c>
    </row>
    <row r="2117" spans="1:6" x14ac:dyDescent="0.3">
      <c r="A2117" s="47" t="s">
        <v>1250</v>
      </c>
      <c r="B2117" s="47" t="s">
        <v>23491</v>
      </c>
      <c r="C2117" s="47" t="s">
        <v>23537</v>
      </c>
      <c r="D2117" s="47" t="s">
        <v>25571</v>
      </c>
      <c r="E2117" s="47">
        <v>32058</v>
      </c>
      <c r="F2117" s="150">
        <v>27.615599058950298</v>
      </c>
    </row>
    <row r="2118" spans="1:6" x14ac:dyDescent="0.3">
      <c r="A2118" s="47" t="s">
        <v>1250</v>
      </c>
      <c r="B2118" s="47" t="s">
        <v>23491</v>
      </c>
      <c r="C2118" s="47" t="s">
        <v>357</v>
      </c>
      <c r="D2118" s="47" t="s">
        <v>25572</v>
      </c>
      <c r="E2118" s="47">
        <v>15864</v>
      </c>
      <c r="F2118" s="150">
        <v>28.202194849316701</v>
      </c>
    </row>
    <row r="2119" spans="1:6" x14ac:dyDescent="0.3">
      <c r="A2119" s="47" t="s">
        <v>1250</v>
      </c>
      <c r="B2119" s="47" t="s">
        <v>23491</v>
      </c>
      <c r="C2119" s="47" t="s">
        <v>266</v>
      </c>
      <c r="D2119" s="47" t="s">
        <v>25573</v>
      </c>
      <c r="E2119" s="47">
        <v>28215</v>
      </c>
      <c r="F2119" s="150">
        <v>27.839930173734999</v>
      </c>
    </row>
    <row r="2120" spans="1:6" x14ac:dyDescent="0.3">
      <c r="A2120" s="47" t="s">
        <v>1250</v>
      </c>
      <c r="B2120" s="47" t="s">
        <v>23491</v>
      </c>
      <c r="C2120" s="47" t="s">
        <v>25574</v>
      </c>
      <c r="D2120" s="47" t="s">
        <v>25575</v>
      </c>
      <c r="E2120" s="47">
        <v>43589</v>
      </c>
      <c r="F2120" s="150">
        <v>29.905531915481401</v>
      </c>
    </row>
    <row r="2121" spans="1:6" x14ac:dyDescent="0.3">
      <c r="A2121" s="47" t="s">
        <v>1250</v>
      </c>
      <c r="B2121" s="47" t="s">
        <v>23491</v>
      </c>
      <c r="C2121" s="47" t="s">
        <v>25576</v>
      </c>
      <c r="D2121" s="47" t="s">
        <v>25577</v>
      </c>
      <c r="E2121" s="47">
        <v>29380</v>
      </c>
      <c r="F2121" s="150">
        <v>32.166908863370999</v>
      </c>
    </row>
    <row r="2122" spans="1:6" x14ac:dyDescent="0.3">
      <c r="A2122" s="47" t="s">
        <v>1250</v>
      </c>
      <c r="B2122" s="47" t="s">
        <v>23491</v>
      </c>
      <c r="C2122" s="47" t="s">
        <v>224</v>
      </c>
      <c r="D2122" s="47" t="s">
        <v>25578</v>
      </c>
      <c r="E2122" s="47">
        <v>42366</v>
      </c>
      <c r="F2122" s="150">
        <v>26.7716567180562</v>
      </c>
    </row>
    <row r="2123" spans="1:6" x14ac:dyDescent="0.3">
      <c r="A2123" s="47" t="s">
        <v>1250</v>
      </c>
      <c r="B2123" s="47" t="s">
        <v>23491</v>
      </c>
      <c r="C2123" s="47" t="s">
        <v>489</v>
      </c>
      <c r="D2123" s="47" t="s">
        <v>25579</v>
      </c>
      <c r="E2123" s="47">
        <v>59626</v>
      </c>
      <c r="F2123" s="150">
        <v>26.92106348343</v>
      </c>
    </row>
    <row r="2124" spans="1:6" x14ac:dyDescent="0.3">
      <c r="A2124" s="47" t="s">
        <v>1250</v>
      </c>
      <c r="B2124" s="47" t="s">
        <v>23491</v>
      </c>
      <c r="C2124" s="47" t="s">
        <v>163</v>
      </c>
      <c r="D2124" s="47" t="s">
        <v>25580</v>
      </c>
      <c r="E2124" s="47">
        <v>33225</v>
      </c>
      <c r="F2124" s="150">
        <v>35.142815312838302</v>
      </c>
    </row>
    <row r="2125" spans="1:6" x14ac:dyDescent="0.3">
      <c r="A2125" s="47" t="s">
        <v>1250</v>
      </c>
      <c r="B2125" s="47" t="s">
        <v>23491</v>
      </c>
      <c r="C2125" s="47" t="s">
        <v>23</v>
      </c>
      <c r="D2125" s="47" t="s">
        <v>25581</v>
      </c>
      <c r="E2125" s="47">
        <v>69709</v>
      </c>
      <c r="F2125" s="150">
        <v>43.777089041255202</v>
      </c>
    </row>
    <row r="2126" spans="1:6" x14ac:dyDescent="0.3">
      <c r="A2126" s="47" t="s">
        <v>1250</v>
      </c>
      <c r="B2126" s="47" t="s">
        <v>23491</v>
      </c>
      <c r="C2126" s="47" t="s">
        <v>335</v>
      </c>
      <c r="D2126" s="47" t="s">
        <v>25582</v>
      </c>
      <c r="E2126" s="47">
        <v>60921</v>
      </c>
      <c r="F2126" s="150">
        <v>28.437127528864199</v>
      </c>
    </row>
    <row r="2127" spans="1:6" x14ac:dyDescent="0.3">
      <c r="A2127" s="47" t="s">
        <v>1250</v>
      </c>
      <c r="B2127" s="47" t="s">
        <v>23491</v>
      </c>
      <c r="C2127" s="47" t="s">
        <v>95</v>
      </c>
      <c r="D2127" s="47" t="s">
        <v>25583</v>
      </c>
      <c r="E2127" s="47">
        <v>230041</v>
      </c>
      <c r="F2127" s="150">
        <v>31.938848474837599</v>
      </c>
    </row>
    <row r="2128" spans="1:6" x14ac:dyDescent="0.3">
      <c r="A2128" s="47" t="s">
        <v>1250</v>
      </c>
      <c r="B2128" s="47" t="s">
        <v>23491</v>
      </c>
      <c r="C2128" s="47" t="s">
        <v>717</v>
      </c>
      <c r="D2128" s="47" t="s">
        <v>25584</v>
      </c>
      <c r="E2128" s="47">
        <v>62450</v>
      </c>
      <c r="F2128" s="150">
        <v>48.882607495178597</v>
      </c>
    </row>
    <row r="2129" spans="1:6" x14ac:dyDescent="0.3">
      <c r="A2129" s="47" t="s">
        <v>1250</v>
      </c>
      <c r="B2129" s="47" t="s">
        <v>23491</v>
      </c>
      <c r="C2129" s="47" t="s">
        <v>718</v>
      </c>
      <c r="D2129" s="47" t="s">
        <v>25585</v>
      </c>
      <c r="E2129" s="47">
        <v>166492</v>
      </c>
      <c r="F2129" s="150">
        <v>34.899279258980201</v>
      </c>
    </row>
    <row r="2130" spans="1:6" x14ac:dyDescent="0.3">
      <c r="A2130" s="47" t="s">
        <v>1250</v>
      </c>
      <c r="B2130" s="47" t="s">
        <v>23491</v>
      </c>
      <c r="C2130" s="47" t="s">
        <v>22851</v>
      </c>
      <c r="D2130" s="47" t="s">
        <v>25586</v>
      </c>
      <c r="E2130" s="47">
        <v>45858</v>
      </c>
      <c r="F2130" s="150">
        <v>29.546248902328198</v>
      </c>
    </row>
    <row r="2131" spans="1:6" x14ac:dyDescent="0.3">
      <c r="A2131" s="47" t="s">
        <v>1250</v>
      </c>
      <c r="B2131" s="47" t="s">
        <v>23491</v>
      </c>
      <c r="C2131" s="47" t="s">
        <v>719</v>
      </c>
      <c r="D2131" s="47" t="s">
        <v>25587</v>
      </c>
      <c r="E2131" s="47">
        <v>301356</v>
      </c>
      <c r="F2131" s="150">
        <v>31.069367148890301</v>
      </c>
    </row>
    <row r="2132" spans="1:6" x14ac:dyDescent="0.3">
      <c r="A2132" s="47" t="s">
        <v>1250</v>
      </c>
      <c r="B2132" s="47" t="s">
        <v>23491</v>
      </c>
      <c r="C2132" s="47" t="s">
        <v>720</v>
      </c>
      <c r="D2132" s="47" t="s">
        <v>25588</v>
      </c>
      <c r="E2132" s="47">
        <v>441815</v>
      </c>
      <c r="F2132" s="150">
        <v>35.713033953618698</v>
      </c>
    </row>
    <row r="2133" spans="1:6" x14ac:dyDescent="0.3">
      <c r="A2133" s="47" t="s">
        <v>1250</v>
      </c>
      <c r="B2133" s="47" t="s">
        <v>23491</v>
      </c>
      <c r="C2133" s="47" t="s">
        <v>25</v>
      </c>
      <c r="D2133" s="47" t="s">
        <v>25589</v>
      </c>
      <c r="E2133" s="47">
        <v>43435</v>
      </c>
      <c r="F2133" s="150">
        <v>31.186664948270899</v>
      </c>
    </row>
    <row r="2134" spans="1:6" x14ac:dyDescent="0.3">
      <c r="A2134" s="47" t="s">
        <v>1250</v>
      </c>
      <c r="B2134" s="47" t="s">
        <v>23491</v>
      </c>
      <c r="C2134" s="47" t="s">
        <v>722</v>
      </c>
      <c r="D2134" s="47" t="s">
        <v>25590</v>
      </c>
      <c r="E2134" s="47">
        <v>238823</v>
      </c>
      <c r="F2134" s="150">
        <v>35.3471871948393</v>
      </c>
    </row>
    <row r="2135" spans="1:6" x14ac:dyDescent="0.3">
      <c r="A2135" s="47" t="s">
        <v>1250</v>
      </c>
      <c r="B2135" s="47" t="s">
        <v>23491</v>
      </c>
      <c r="C2135" s="47" t="s">
        <v>234</v>
      </c>
      <c r="D2135" s="47" t="s">
        <v>25591</v>
      </c>
      <c r="E2135" s="47">
        <v>66501</v>
      </c>
      <c r="F2135" s="150">
        <v>37.687080324936503</v>
      </c>
    </row>
    <row r="2136" spans="1:6" x14ac:dyDescent="0.3">
      <c r="A2136" s="47" t="s">
        <v>1250</v>
      </c>
      <c r="B2136" s="47" t="s">
        <v>23491</v>
      </c>
      <c r="C2136" s="47" t="s">
        <v>724</v>
      </c>
      <c r="D2136" s="47" t="s">
        <v>25592</v>
      </c>
      <c r="E2136" s="47">
        <v>172332</v>
      </c>
      <c r="F2136" s="150">
        <v>30.138906793547001</v>
      </c>
    </row>
    <row r="2137" spans="1:6" x14ac:dyDescent="0.3">
      <c r="A2137" s="47" t="s">
        <v>1250</v>
      </c>
      <c r="B2137" s="47" t="s">
        <v>23491</v>
      </c>
      <c r="C2137" s="47" t="s">
        <v>25593</v>
      </c>
      <c r="D2137" s="47" t="s">
        <v>25594</v>
      </c>
      <c r="E2137" s="47">
        <v>23770</v>
      </c>
      <c r="F2137" s="150">
        <v>35.708545299334702</v>
      </c>
    </row>
    <row r="2138" spans="1:6" x14ac:dyDescent="0.3">
      <c r="A2138" s="47" t="s">
        <v>1250</v>
      </c>
      <c r="B2138" s="47" t="s">
        <v>23491</v>
      </c>
      <c r="C2138" s="47" t="s">
        <v>600</v>
      </c>
      <c r="D2138" s="47" t="s">
        <v>25595</v>
      </c>
      <c r="E2138" s="47">
        <v>40814</v>
      </c>
      <c r="F2138" s="150">
        <v>27.299253154452099</v>
      </c>
    </row>
    <row r="2139" spans="1:6" x14ac:dyDescent="0.3">
      <c r="A2139" s="47" t="s">
        <v>1250</v>
      </c>
      <c r="B2139" s="47" t="s">
        <v>23491</v>
      </c>
      <c r="C2139" s="47" t="s">
        <v>725</v>
      </c>
      <c r="D2139" s="47" t="s">
        <v>25596</v>
      </c>
      <c r="E2139" s="47">
        <v>102506</v>
      </c>
      <c r="F2139" s="150">
        <v>32.420435380778599</v>
      </c>
    </row>
    <row r="2140" spans="1:6" x14ac:dyDescent="0.3">
      <c r="A2140" s="47" t="s">
        <v>1250</v>
      </c>
      <c r="B2140" s="47" t="s">
        <v>23491</v>
      </c>
      <c r="C2140" s="47" t="s">
        <v>557</v>
      </c>
      <c r="D2140" s="47" t="s">
        <v>25597</v>
      </c>
      <c r="E2140" s="47">
        <v>14642</v>
      </c>
      <c r="F2140" s="150">
        <v>29.3211397799815</v>
      </c>
    </row>
    <row r="2141" spans="1:6" x14ac:dyDescent="0.3">
      <c r="A2141" s="47" t="s">
        <v>1250</v>
      </c>
      <c r="B2141" s="47" t="s">
        <v>23491</v>
      </c>
      <c r="C2141" s="47" t="s">
        <v>29</v>
      </c>
      <c r="D2141" s="47" t="s">
        <v>25598</v>
      </c>
      <c r="E2141" s="47">
        <v>535153</v>
      </c>
      <c r="F2141" s="150">
        <v>41.704400211912301</v>
      </c>
    </row>
    <row r="2142" spans="1:6" x14ac:dyDescent="0.3">
      <c r="A2142" s="47" t="s">
        <v>1250</v>
      </c>
      <c r="B2142" s="47" t="s">
        <v>23491</v>
      </c>
      <c r="C2142" s="47" t="s">
        <v>30</v>
      </c>
      <c r="D2142" s="47" t="s">
        <v>25599</v>
      </c>
      <c r="E2142" s="47">
        <v>15054</v>
      </c>
      <c r="F2142" s="150">
        <v>31.5502916305078</v>
      </c>
    </row>
    <row r="2143" spans="1:6" x14ac:dyDescent="0.3">
      <c r="A2143" s="47" t="s">
        <v>1250</v>
      </c>
      <c r="B2143" s="47" t="s">
        <v>23491</v>
      </c>
      <c r="C2143" s="47" t="s">
        <v>25600</v>
      </c>
      <c r="D2143" s="47" t="s">
        <v>25601</v>
      </c>
      <c r="E2143" s="47">
        <v>34827</v>
      </c>
      <c r="F2143" s="150">
        <v>27.231351741002701</v>
      </c>
    </row>
    <row r="2144" spans="1:6" x14ac:dyDescent="0.3">
      <c r="A2144" s="47" t="s">
        <v>1250</v>
      </c>
      <c r="B2144" s="47" t="s">
        <v>23491</v>
      </c>
      <c r="C2144" s="47" t="s">
        <v>25602</v>
      </c>
      <c r="D2144" s="47" t="s">
        <v>25603</v>
      </c>
      <c r="E2144" s="47">
        <v>86074</v>
      </c>
      <c r="F2144" s="150">
        <v>35.410967603581703</v>
      </c>
    </row>
    <row r="2145" spans="1:6" x14ac:dyDescent="0.3">
      <c r="A2145" s="47" t="s">
        <v>1250</v>
      </c>
      <c r="B2145" s="47" t="s">
        <v>23491</v>
      </c>
      <c r="C2145" s="47" t="s">
        <v>23688</v>
      </c>
      <c r="D2145" s="47" t="s">
        <v>25604</v>
      </c>
      <c r="E2145" s="47">
        <v>14645</v>
      </c>
      <c r="F2145" s="150">
        <v>31.254980883259599</v>
      </c>
    </row>
    <row r="2146" spans="1:6" x14ac:dyDescent="0.3">
      <c r="A2146" s="47" t="s">
        <v>1250</v>
      </c>
      <c r="B2146" s="47" t="s">
        <v>23491</v>
      </c>
      <c r="C2146" s="47" t="s">
        <v>505</v>
      </c>
      <c r="D2146" s="47" t="s">
        <v>25605</v>
      </c>
      <c r="E2146" s="47">
        <v>41428</v>
      </c>
      <c r="F2146" s="150">
        <v>28.683387145986998</v>
      </c>
    </row>
    <row r="2147" spans="1:6" x14ac:dyDescent="0.3">
      <c r="A2147" s="47" t="s">
        <v>1250</v>
      </c>
      <c r="B2147" s="47" t="s">
        <v>23491</v>
      </c>
      <c r="C2147" s="47" t="s">
        <v>270</v>
      </c>
      <c r="D2147" s="47" t="s">
        <v>25606</v>
      </c>
      <c r="E2147" s="47">
        <v>19614</v>
      </c>
      <c r="F2147" s="150">
        <v>26.8741265584773</v>
      </c>
    </row>
    <row r="2148" spans="1:6" x14ac:dyDescent="0.3">
      <c r="A2148" s="47" t="s">
        <v>1250</v>
      </c>
      <c r="B2148" s="47" t="s">
        <v>23491</v>
      </c>
      <c r="C2148" s="47" t="s">
        <v>340</v>
      </c>
      <c r="D2148" s="47" t="s">
        <v>25607</v>
      </c>
      <c r="E2148" s="47">
        <v>36058</v>
      </c>
      <c r="F2148" s="150">
        <v>31.896189186974102</v>
      </c>
    </row>
    <row r="2149" spans="1:6" x14ac:dyDescent="0.3">
      <c r="A2149" s="47" t="s">
        <v>1250</v>
      </c>
      <c r="B2149" s="47" t="s">
        <v>23491</v>
      </c>
      <c r="C2149" s="47" t="s">
        <v>25608</v>
      </c>
      <c r="D2149" s="47" t="s">
        <v>25609</v>
      </c>
      <c r="E2149" s="47">
        <v>55698</v>
      </c>
      <c r="F2149" s="150">
        <v>34.421003609337099</v>
      </c>
    </row>
    <row r="2150" spans="1:6" x14ac:dyDescent="0.3">
      <c r="A2150" s="47" t="s">
        <v>1250</v>
      </c>
      <c r="B2150" s="47" t="s">
        <v>23491</v>
      </c>
      <c r="C2150" s="47" t="s">
        <v>271</v>
      </c>
      <c r="D2150" s="47" t="s">
        <v>25610</v>
      </c>
      <c r="E2150" s="47">
        <v>28709</v>
      </c>
      <c r="F2150" s="150">
        <v>32.783595164359703</v>
      </c>
    </row>
    <row r="2151" spans="1:6" x14ac:dyDescent="0.3">
      <c r="A2151" s="47" t="s">
        <v>1250</v>
      </c>
      <c r="B2151" s="47" t="s">
        <v>23491</v>
      </c>
      <c r="C2151" s="47" t="s">
        <v>726</v>
      </c>
      <c r="D2151" s="47" t="s">
        <v>25611</v>
      </c>
      <c r="E2151" s="47">
        <v>161419</v>
      </c>
      <c r="F2151" s="150">
        <v>33.3391916331665</v>
      </c>
    </row>
    <row r="2152" spans="1:6" x14ac:dyDescent="0.3">
      <c r="A2152" s="47" t="s">
        <v>1250</v>
      </c>
      <c r="B2152" s="47" t="s">
        <v>23491</v>
      </c>
      <c r="C2152" s="47" t="s">
        <v>728</v>
      </c>
      <c r="D2152" s="47" t="s">
        <v>25612</v>
      </c>
      <c r="E2152" s="47">
        <v>42270</v>
      </c>
      <c r="F2152" s="150">
        <v>30.928478408293</v>
      </c>
    </row>
    <row r="2153" spans="1:6" x14ac:dyDescent="0.3">
      <c r="A2153" s="47" t="s">
        <v>1250</v>
      </c>
      <c r="B2153" s="47" t="s">
        <v>23491</v>
      </c>
      <c r="C2153" s="47" t="s">
        <v>644</v>
      </c>
      <c r="D2153" s="47" t="s">
        <v>25613</v>
      </c>
      <c r="E2153" s="47">
        <v>34499</v>
      </c>
      <c r="F2153" s="150">
        <v>26.694097235371999</v>
      </c>
    </row>
    <row r="2154" spans="1:6" x14ac:dyDescent="0.3">
      <c r="A2154" s="47" t="s">
        <v>1250</v>
      </c>
      <c r="B2154" s="47" t="s">
        <v>23491</v>
      </c>
      <c r="C2154" s="47" t="s">
        <v>831</v>
      </c>
      <c r="D2154" s="47" t="s">
        <v>25614</v>
      </c>
      <c r="E2154" s="47">
        <v>124475</v>
      </c>
      <c r="F2154" s="150">
        <v>30.4152251700019</v>
      </c>
    </row>
    <row r="2155" spans="1:6" x14ac:dyDescent="0.3">
      <c r="A2155" s="47" t="s">
        <v>1250</v>
      </c>
      <c r="B2155" s="47" t="s">
        <v>23491</v>
      </c>
      <c r="C2155" s="47" t="s">
        <v>25615</v>
      </c>
      <c r="D2155" s="47" t="s">
        <v>25616</v>
      </c>
      <c r="E2155" s="47">
        <v>78064</v>
      </c>
      <c r="F2155" s="150">
        <v>35.5097643373756</v>
      </c>
    </row>
    <row r="2156" spans="1:6" x14ac:dyDescent="0.3">
      <c r="A2156" s="47" t="s">
        <v>1250</v>
      </c>
      <c r="B2156" s="47" t="s">
        <v>23491</v>
      </c>
      <c r="C2156" s="47" t="s">
        <v>25617</v>
      </c>
      <c r="D2156" s="47" t="s">
        <v>25618</v>
      </c>
      <c r="E2156" s="47">
        <v>60944</v>
      </c>
      <c r="F2156" s="150">
        <v>32.164338554160999</v>
      </c>
    </row>
    <row r="2157" spans="1:6" x14ac:dyDescent="0.3">
      <c r="A2157" s="47" t="s">
        <v>1250</v>
      </c>
      <c r="B2157" s="47" t="s">
        <v>23491</v>
      </c>
      <c r="C2157" s="47" t="s">
        <v>1252</v>
      </c>
      <c r="D2157" s="47" t="s">
        <v>25619</v>
      </c>
      <c r="E2157" s="47">
        <v>79499</v>
      </c>
      <c r="F2157" s="150">
        <v>41.196530057917997</v>
      </c>
    </row>
    <row r="2158" spans="1:6" x14ac:dyDescent="0.3">
      <c r="A2158" s="47" t="s">
        <v>1250</v>
      </c>
      <c r="B2158" s="47" t="s">
        <v>23491</v>
      </c>
      <c r="C2158" s="47" t="s">
        <v>25296</v>
      </c>
      <c r="D2158" s="47" t="s">
        <v>25620</v>
      </c>
      <c r="E2158" s="47">
        <v>56745</v>
      </c>
      <c r="F2158" s="150">
        <v>31.005638189341401</v>
      </c>
    </row>
    <row r="2159" spans="1:6" x14ac:dyDescent="0.3">
      <c r="A2159" s="47" t="s">
        <v>1250</v>
      </c>
      <c r="B2159" s="47" t="s">
        <v>23491</v>
      </c>
      <c r="C2159" s="47" t="s">
        <v>34</v>
      </c>
      <c r="D2159" s="47" t="s">
        <v>25621</v>
      </c>
      <c r="E2159" s="47">
        <v>49423</v>
      </c>
      <c r="F2159" s="150">
        <v>34.124327751107003</v>
      </c>
    </row>
    <row r="2160" spans="1:6" x14ac:dyDescent="0.3">
      <c r="A2160" s="47" t="s">
        <v>1250</v>
      </c>
      <c r="B2160" s="47" t="s">
        <v>23491</v>
      </c>
      <c r="C2160" s="47" t="s">
        <v>729</v>
      </c>
      <c r="D2160" s="47" t="s">
        <v>25622</v>
      </c>
      <c r="E2160" s="47">
        <v>375586</v>
      </c>
      <c r="F2160" s="150">
        <v>42.438010978064099</v>
      </c>
    </row>
    <row r="2161" spans="1:6" x14ac:dyDescent="0.3">
      <c r="A2161" s="47" t="s">
        <v>1250</v>
      </c>
      <c r="B2161" s="47" t="s">
        <v>23491</v>
      </c>
      <c r="C2161" s="47" t="s">
        <v>731</v>
      </c>
      <c r="D2161" s="47" t="s">
        <v>25623</v>
      </c>
      <c r="E2161" s="47">
        <v>541781</v>
      </c>
      <c r="F2161" s="150">
        <v>36.496569323835097</v>
      </c>
    </row>
    <row r="2162" spans="1:6" x14ac:dyDescent="0.3">
      <c r="A2162" s="47" t="s">
        <v>1250</v>
      </c>
      <c r="B2162" s="47" t="s">
        <v>23491</v>
      </c>
      <c r="C2162" s="47" t="s">
        <v>732</v>
      </c>
      <c r="D2162" s="47" t="s">
        <v>25624</v>
      </c>
      <c r="E2162" s="47">
        <v>210312</v>
      </c>
      <c r="F2162" s="150">
        <v>37.806108714576801</v>
      </c>
    </row>
    <row r="2163" spans="1:6" x14ac:dyDescent="0.3">
      <c r="A2163" s="47" t="s">
        <v>1250</v>
      </c>
      <c r="B2163" s="47" t="s">
        <v>23491</v>
      </c>
      <c r="C2163" s="47" t="s">
        <v>25625</v>
      </c>
      <c r="D2163" s="47" t="s">
        <v>25626</v>
      </c>
      <c r="E2163" s="47">
        <v>92582</v>
      </c>
      <c r="F2163" s="150">
        <v>31.579061015195101</v>
      </c>
    </row>
    <row r="2164" spans="1:6" x14ac:dyDescent="0.3">
      <c r="A2164" s="47" t="s">
        <v>1250</v>
      </c>
      <c r="B2164" s="47" t="s">
        <v>23491</v>
      </c>
      <c r="C2164" s="47" t="s">
        <v>688</v>
      </c>
      <c r="D2164" s="47" t="s">
        <v>25627</v>
      </c>
      <c r="E2164" s="47">
        <v>52300</v>
      </c>
      <c r="F2164" s="150">
        <v>29.263614031826201</v>
      </c>
    </row>
    <row r="2165" spans="1:6" x14ac:dyDescent="0.3">
      <c r="A2165" s="47" t="s">
        <v>1250</v>
      </c>
      <c r="B2165" s="47" t="s">
        <v>23491</v>
      </c>
      <c r="C2165" s="47" t="s">
        <v>25628</v>
      </c>
      <c r="D2165" s="47" t="s">
        <v>25629</v>
      </c>
      <c r="E2165" s="47">
        <v>28744</v>
      </c>
      <c r="F2165" s="150">
        <v>30.686130560790499</v>
      </c>
    </row>
    <row r="2166" spans="1:6" x14ac:dyDescent="0.3">
      <c r="A2166" s="47" t="s">
        <v>1250</v>
      </c>
      <c r="B2166" s="47" t="s">
        <v>23491</v>
      </c>
      <c r="C2166" s="47" t="s">
        <v>25630</v>
      </c>
      <c r="D2166" s="47" t="s">
        <v>25631</v>
      </c>
      <c r="E2166" s="47">
        <v>13435</v>
      </c>
      <c r="F2166" s="150">
        <v>33.149243065546699</v>
      </c>
    </row>
    <row r="2167" spans="1:6" x14ac:dyDescent="0.3">
      <c r="A2167" s="47" t="s">
        <v>1250</v>
      </c>
      <c r="B2167" s="47" t="s">
        <v>23491</v>
      </c>
      <c r="C2167" s="47" t="s">
        <v>367</v>
      </c>
      <c r="D2167" s="47" t="s">
        <v>25632</v>
      </c>
      <c r="E2167" s="47">
        <v>212693</v>
      </c>
      <c r="F2167" s="150">
        <v>39.540126297461299</v>
      </c>
    </row>
    <row r="2168" spans="1:6" x14ac:dyDescent="0.3">
      <c r="A2168" s="47" t="s">
        <v>1250</v>
      </c>
      <c r="B2168" s="47" t="s">
        <v>23491</v>
      </c>
      <c r="C2168" s="47" t="s">
        <v>69</v>
      </c>
      <c r="D2168" s="47" t="s">
        <v>25633</v>
      </c>
      <c r="E2168" s="47">
        <v>61778</v>
      </c>
      <c r="F2168" s="150">
        <v>38.0284611806618</v>
      </c>
    </row>
    <row r="2169" spans="1:6" x14ac:dyDescent="0.3">
      <c r="A2169" s="47" t="s">
        <v>1250</v>
      </c>
      <c r="B2169" s="47" t="s">
        <v>23491</v>
      </c>
      <c r="C2169" s="47" t="s">
        <v>512</v>
      </c>
      <c r="D2169" s="47" t="s">
        <v>25634</v>
      </c>
      <c r="E2169" s="47">
        <v>114520</v>
      </c>
      <c r="F2169" s="150">
        <v>29.8103791031029</v>
      </c>
    </row>
    <row r="2170" spans="1:6" x14ac:dyDescent="0.3">
      <c r="A2170" s="47" t="s">
        <v>1250</v>
      </c>
      <c r="B2170" s="47" t="s">
        <v>23491</v>
      </c>
      <c r="C2170" s="47" t="s">
        <v>25528</v>
      </c>
      <c r="D2170" s="47" t="s">
        <v>25635</v>
      </c>
      <c r="E2170" s="47">
        <v>37642</v>
      </c>
      <c r="F2170" s="150">
        <v>28.509718935534298</v>
      </c>
    </row>
    <row r="2171" spans="1:6" x14ac:dyDescent="0.3">
      <c r="A2171" s="47" t="s">
        <v>1250</v>
      </c>
      <c r="B2171" s="47" t="s">
        <v>23491</v>
      </c>
      <c r="C2171" s="47" t="s">
        <v>734</v>
      </c>
      <c r="D2171" s="47" t="s">
        <v>25636</v>
      </c>
      <c r="E2171" s="47">
        <v>125488</v>
      </c>
      <c r="F2171" s="150">
        <v>30.658438873216699</v>
      </c>
    </row>
    <row r="2172" spans="1:6" x14ac:dyDescent="0.3">
      <c r="A2172" s="47" t="s">
        <v>1250</v>
      </c>
      <c r="B2172" s="47" t="s">
        <v>23491</v>
      </c>
      <c r="C2172" s="47" t="s">
        <v>25637</v>
      </c>
      <c r="D2172" s="47" t="s">
        <v>25638</v>
      </c>
      <c r="E2172" s="47">
        <v>22615</v>
      </c>
      <c r="F2172" s="150">
        <v>27.9379054723987</v>
      </c>
    </row>
    <row r="2173" spans="1:6" x14ac:dyDescent="0.3">
      <c r="A2173" s="47" t="s">
        <v>1254</v>
      </c>
      <c r="B2173" s="47" t="s">
        <v>22791</v>
      </c>
      <c r="C2173" s="47" t="s">
        <v>22619</v>
      </c>
      <c r="D2173" s="47" t="s">
        <v>25639</v>
      </c>
      <c r="E2173" s="47">
        <v>3751347</v>
      </c>
      <c r="F2173" s="150">
        <v>44.839844391055401</v>
      </c>
    </row>
    <row r="2174" spans="1:6" x14ac:dyDescent="0.3">
      <c r="A2174" s="47" t="s">
        <v>1254</v>
      </c>
      <c r="B2174" s="47" t="s">
        <v>22791</v>
      </c>
      <c r="C2174" s="47" t="s">
        <v>736</v>
      </c>
      <c r="D2174" s="47" t="s">
        <v>25640</v>
      </c>
      <c r="E2174" s="47">
        <v>22683</v>
      </c>
      <c r="F2174" s="150">
        <v>43.869998143011202</v>
      </c>
    </row>
    <row r="2175" spans="1:6" x14ac:dyDescent="0.3">
      <c r="A2175" s="47" t="s">
        <v>1254</v>
      </c>
      <c r="B2175" s="47" t="s">
        <v>22791</v>
      </c>
      <c r="C2175" s="47" t="s">
        <v>25641</v>
      </c>
      <c r="D2175" s="47" t="s">
        <v>25642</v>
      </c>
      <c r="E2175" s="47">
        <v>5642</v>
      </c>
      <c r="F2175" s="150">
        <v>30.964600853530101</v>
      </c>
    </row>
    <row r="2176" spans="1:6" x14ac:dyDescent="0.3">
      <c r="A2176" s="47" t="s">
        <v>1254</v>
      </c>
      <c r="B2176" s="47" t="s">
        <v>22791</v>
      </c>
      <c r="C2176" s="47" t="s">
        <v>25643</v>
      </c>
      <c r="D2176" s="47" t="s">
        <v>25644</v>
      </c>
      <c r="E2176" s="47">
        <v>14182</v>
      </c>
      <c r="F2176" s="150">
        <v>40.1995329035352</v>
      </c>
    </row>
    <row r="2177" spans="1:6" x14ac:dyDescent="0.3">
      <c r="A2177" s="47" t="s">
        <v>1254</v>
      </c>
      <c r="B2177" s="47" t="s">
        <v>22791</v>
      </c>
      <c r="C2177" s="47" t="s">
        <v>774</v>
      </c>
      <c r="D2177" s="47" t="s">
        <v>25645</v>
      </c>
      <c r="E2177" s="47">
        <v>5636</v>
      </c>
      <c r="F2177" s="150">
        <v>27.823368929230899</v>
      </c>
    </row>
    <row r="2178" spans="1:6" x14ac:dyDescent="0.3">
      <c r="A2178" s="47" t="s">
        <v>1254</v>
      </c>
      <c r="B2178" s="47" t="s">
        <v>22791</v>
      </c>
      <c r="C2178" s="47" t="s">
        <v>25646</v>
      </c>
      <c r="D2178" s="47" t="s">
        <v>25647</v>
      </c>
      <c r="E2178" s="47">
        <v>22119</v>
      </c>
      <c r="F2178" s="150">
        <v>34.037587377726197</v>
      </c>
    </row>
    <row r="2179" spans="1:6" x14ac:dyDescent="0.3">
      <c r="A2179" s="47" t="s">
        <v>1254</v>
      </c>
      <c r="B2179" s="47" t="s">
        <v>22791</v>
      </c>
      <c r="C2179" s="47" t="s">
        <v>23429</v>
      </c>
      <c r="D2179" s="47" t="s">
        <v>25648</v>
      </c>
      <c r="E2179" s="47">
        <v>11943</v>
      </c>
      <c r="F2179" s="150">
        <v>33.220192276231003</v>
      </c>
    </row>
    <row r="2180" spans="1:6" x14ac:dyDescent="0.3">
      <c r="A2180" s="47" t="s">
        <v>1254</v>
      </c>
      <c r="B2180" s="47" t="s">
        <v>22791</v>
      </c>
      <c r="C2180" s="47" t="s">
        <v>23200</v>
      </c>
      <c r="D2180" s="47" t="s">
        <v>25649</v>
      </c>
      <c r="E2180" s="47">
        <v>42416</v>
      </c>
      <c r="F2180" s="150">
        <v>40.508366791627701</v>
      </c>
    </row>
    <row r="2181" spans="1:6" x14ac:dyDescent="0.3">
      <c r="A2181" s="47" t="s">
        <v>1254</v>
      </c>
      <c r="B2181" s="47" t="s">
        <v>22791</v>
      </c>
      <c r="C2181" s="47" t="s">
        <v>410</v>
      </c>
      <c r="D2181" s="47" t="s">
        <v>25650</v>
      </c>
      <c r="E2181" s="47">
        <v>29600</v>
      </c>
      <c r="F2181" s="150">
        <v>34.968496948821603</v>
      </c>
    </row>
    <row r="2182" spans="1:6" x14ac:dyDescent="0.3">
      <c r="A2182" s="47" t="s">
        <v>1254</v>
      </c>
      <c r="B2182" s="47" t="s">
        <v>22791</v>
      </c>
      <c r="C2182" s="47" t="s">
        <v>737</v>
      </c>
      <c r="D2182" s="47" t="s">
        <v>25651</v>
      </c>
      <c r="E2182" s="47">
        <v>115541</v>
      </c>
      <c r="F2182" s="150">
        <v>41.674131718401902</v>
      </c>
    </row>
    <row r="2183" spans="1:6" x14ac:dyDescent="0.3">
      <c r="A2183" s="47" t="s">
        <v>1254</v>
      </c>
      <c r="B2183" s="47" t="s">
        <v>22791</v>
      </c>
      <c r="C2183" s="47" t="s">
        <v>386</v>
      </c>
      <c r="D2183" s="47" t="s">
        <v>25652</v>
      </c>
      <c r="E2183" s="47">
        <v>47557</v>
      </c>
      <c r="F2183" s="150">
        <v>43.231471969551698</v>
      </c>
    </row>
    <row r="2184" spans="1:6" x14ac:dyDescent="0.3">
      <c r="A2184" s="47" t="s">
        <v>1254</v>
      </c>
      <c r="B2184" s="47" t="s">
        <v>22791</v>
      </c>
      <c r="C2184" s="47" t="s">
        <v>739</v>
      </c>
      <c r="D2184" s="47" t="s">
        <v>25653</v>
      </c>
      <c r="E2184" s="47">
        <v>46987</v>
      </c>
      <c r="F2184" s="150">
        <v>45.820238969677099</v>
      </c>
    </row>
    <row r="2185" spans="1:6" x14ac:dyDescent="0.3">
      <c r="A2185" s="47" t="s">
        <v>1254</v>
      </c>
      <c r="B2185" s="47" t="s">
        <v>22791</v>
      </c>
      <c r="C2185" s="47" t="s">
        <v>22638</v>
      </c>
      <c r="D2185" s="47" t="s">
        <v>25654</v>
      </c>
      <c r="E2185" s="47">
        <v>15205</v>
      </c>
      <c r="F2185" s="150">
        <v>43.068826612338498</v>
      </c>
    </row>
    <row r="2186" spans="1:6" x14ac:dyDescent="0.3">
      <c r="A2186" s="47" t="s">
        <v>1254</v>
      </c>
      <c r="B2186" s="47" t="s">
        <v>22791</v>
      </c>
      <c r="C2186" s="47" t="s">
        <v>25655</v>
      </c>
      <c r="D2186" s="47" t="s">
        <v>25656</v>
      </c>
      <c r="E2186" s="47">
        <v>2475</v>
      </c>
      <c r="F2186" s="150">
        <v>21.714244003499999</v>
      </c>
    </row>
    <row r="2187" spans="1:6" x14ac:dyDescent="0.3">
      <c r="A2187" s="47" t="s">
        <v>1254</v>
      </c>
      <c r="B2187" s="47" t="s">
        <v>22791</v>
      </c>
      <c r="C2187" s="47" t="s">
        <v>741</v>
      </c>
      <c r="D2187" s="47" t="s">
        <v>25657</v>
      </c>
      <c r="E2187" s="47">
        <v>255755</v>
      </c>
      <c r="F2187" s="150">
        <v>44.358970333700199</v>
      </c>
    </row>
    <row r="2188" spans="1:6" x14ac:dyDescent="0.3">
      <c r="A2188" s="47" t="s">
        <v>1254</v>
      </c>
      <c r="B2188" s="47" t="s">
        <v>22791</v>
      </c>
      <c r="C2188" s="47" t="s">
        <v>25658</v>
      </c>
      <c r="D2188" s="47" t="s">
        <v>25659</v>
      </c>
      <c r="E2188" s="47">
        <v>5925</v>
      </c>
      <c r="F2188" s="150">
        <v>40.877210757159098</v>
      </c>
    </row>
    <row r="2189" spans="1:6" x14ac:dyDescent="0.3">
      <c r="A2189" s="47" t="s">
        <v>1254</v>
      </c>
      <c r="B2189" s="47" t="s">
        <v>22791</v>
      </c>
      <c r="C2189" s="47" t="s">
        <v>742</v>
      </c>
      <c r="D2189" s="47" t="s">
        <v>25660</v>
      </c>
      <c r="E2189" s="47">
        <v>124098</v>
      </c>
      <c r="F2189" s="150">
        <v>39.1399040014471</v>
      </c>
    </row>
    <row r="2190" spans="1:6" x14ac:dyDescent="0.3">
      <c r="A2190" s="47" t="s">
        <v>1254</v>
      </c>
      <c r="B2190" s="47" t="s">
        <v>22791</v>
      </c>
      <c r="C2190" s="47" t="s">
        <v>25661</v>
      </c>
      <c r="D2190" s="47" t="s">
        <v>25662</v>
      </c>
      <c r="E2190" s="47">
        <v>6193</v>
      </c>
      <c r="F2190" s="150">
        <v>36.000716742929399</v>
      </c>
    </row>
    <row r="2191" spans="1:6" x14ac:dyDescent="0.3">
      <c r="A2191" s="47" t="s">
        <v>1254</v>
      </c>
      <c r="B2191" s="47" t="s">
        <v>22791</v>
      </c>
      <c r="C2191" s="47" t="s">
        <v>25663</v>
      </c>
      <c r="D2191" s="47" t="s">
        <v>25664</v>
      </c>
      <c r="E2191" s="47">
        <v>15029</v>
      </c>
      <c r="F2191" s="150">
        <v>41.8019087952962</v>
      </c>
    </row>
    <row r="2192" spans="1:6" x14ac:dyDescent="0.3">
      <c r="A2192" s="47" t="s">
        <v>1254</v>
      </c>
      <c r="B2192" s="47" t="s">
        <v>22791</v>
      </c>
      <c r="C2192" s="47" t="s">
        <v>744</v>
      </c>
      <c r="D2192" s="47" t="s">
        <v>25665</v>
      </c>
      <c r="E2192" s="47">
        <v>69967</v>
      </c>
      <c r="F2192" s="150">
        <v>44.470905533653003</v>
      </c>
    </row>
    <row r="2193" spans="1:6" x14ac:dyDescent="0.3">
      <c r="A2193" s="47" t="s">
        <v>1254</v>
      </c>
      <c r="B2193" s="47" t="s">
        <v>22791</v>
      </c>
      <c r="C2193" s="47" t="s">
        <v>838</v>
      </c>
      <c r="D2193" s="47" t="s">
        <v>25666</v>
      </c>
      <c r="E2193" s="47">
        <v>27469</v>
      </c>
      <c r="F2193" s="150">
        <v>32.921320195215202</v>
      </c>
    </row>
    <row r="2194" spans="1:6" x14ac:dyDescent="0.3">
      <c r="A2194" s="47" t="s">
        <v>1254</v>
      </c>
      <c r="B2194" s="47" t="s">
        <v>22791</v>
      </c>
      <c r="C2194" s="47" t="s">
        <v>190</v>
      </c>
      <c r="D2194" s="47" t="s">
        <v>25667</v>
      </c>
      <c r="E2194" s="47">
        <v>41487</v>
      </c>
      <c r="F2194" s="150">
        <v>41.3038781887225</v>
      </c>
    </row>
    <row r="2195" spans="1:6" x14ac:dyDescent="0.3">
      <c r="A2195" s="47" t="s">
        <v>1254</v>
      </c>
      <c r="B2195" s="47" t="s">
        <v>22791</v>
      </c>
      <c r="C2195" s="47" t="s">
        <v>746</v>
      </c>
      <c r="D2195" s="47" t="s">
        <v>25668</v>
      </c>
      <c r="E2195" s="47">
        <v>4810</v>
      </c>
      <c r="F2195" s="150">
        <v>31.167477563462</v>
      </c>
    </row>
    <row r="2196" spans="1:6" x14ac:dyDescent="0.3">
      <c r="A2196" s="47" t="s">
        <v>1254</v>
      </c>
      <c r="B2196" s="47" t="s">
        <v>22791</v>
      </c>
      <c r="C2196" s="47" t="s">
        <v>871</v>
      </c>
      <c r="D2196" s="47" t="s">
        <v>25669</v>
      </c>
      <c r="E2196" s="47">
        <v>4151</v>
      </c>
      <c r="F2196" s="150">
        <v>29.920327446879799</v>
      </c>
    </row>
    <row r="2197" spans="1:6" x14ac:dyDescent="0.3">
      <c r="A2197" s="47" t="s">
        <v>1254</v>
      </c>
      <c r="B2197" s="47" t="s">
        <v>22791</v>
      </c>
      <c r="C2197" s="47" t="s">
        <v>162</v>
      </c>
      <c r="D2197" s="47" t="s">
        <v>25670</v>
      </c>
      <c r="E2197" s="47">
        <v>60580</v>
      </c>
      <c r="F2197" s="150">
        <v>37.673519189512199</v>
      </c>
    </row>
    <row r="2198" spans="1:6" x14ac:dyDescent="0.3">
      <c r="A2198" s="47" t="s">
        <v>1254</v>
      </c>
      <c r="B2198" s="47" t="s">
        <v>22791</v>
      </c>
      <c r="C2198" s="47" t="s">
        <v>25671</v>
      </c>
      <c r="D2198" s="47" t="s">
        <v>25672</v>
      </c>
      <c r="E2198" s="47">
        <v>27576</v>
      </c>
      <c r="F2198" s="150">
        <v>39.730654762349403</v>
      </c>
    </row>
    <row r="2199" spans="1:6" x14ac:dyDescent="0.3">
      <c r="A2199" s="47" t="s">
        <v>1254</v>
      </c>
      <c r="B2199" s="47" t="s">
        <v>22791</v>
      </c>
      <c r="C2199" s="47" t="s">
        <v>23270</v>
      </c>
      <c r="D2199" s="47" t="s">
        <v>25673</v>
      </c>
      <c r="E2199" s="47">
        <v>52431</v>
      </c>
      <c r="F2199" s="150">
        <v>39.562348064459698</v>
      </c>
    </row>
    <row r="2200" spans="1:6" x14ac:dyDescent="0.3">
      <c r="A2200" s="47" t="s">
        <v>1254</v>
      </c>
      <c r="B2200" s="47" t="s">
        <v>22791</v>
      </c>
      <c r="C2200" s="47" t="s">
        <v>614</v>
      </c>
      <c r="D2200" s="47" t="s">
        <v>25674</v>
      </c>
      <c r="E2200" s="47">
        <v>4527</v>
      </c>
      <c r="F2200" s="150">
        <v>32.306176329528299</v>
      </c>
    </row>
    <row r="2201" spans="1:6" x14ac:dyDescent="0.3">
      <c r="A2201" s="47" t="s">
        <v>1254</v>
      </c>
      <c r="B2201" s="47" t="s">
        <v>22791</v>
      </c>
      <c r="C2201" s="47" t="s">
        <v>25675</v>
      </c>
      <c r="D2201" s="47" t="s">
        <v>25676</v>
      </c>
      <c r="E2201" s="47">
        <v>6239</v>
      </c>
      <c r="F2201" s="150">
        <v>32.695377650320403</v>
      </c>
    </row>
    <row r="2202" spans="1:6" x14ac:dyDescent="0.3">
      <c r="A2202" s="47" t="s">
        <v>1254</v>
      </c>
      <c r="B2202" s="47" t="s">
        <v>22791</v>
      </c>
      <c r="C2202" s="47" t="s">
        <v>25677</v>
      </c>
      <c r="D2202" s="47" t="s">
        <v>25678</v>
      </c>
      <c r="E2202" s="47">
        <v>2922</v>
      </c>
      <c r="F2202" s="150">
        <v>34.075087682339401</v>
      </c>
    </row>
    <row r="2203" spans="1:6" x14ac:dyDescent="0.3">
      <c r="A2203" s="47" t="s">
        <v>1254</v>
      </c>
      <c r="B2203" s="47" t="s">
        <v>22791</v>
      </c>
      <c r="C2203" s="47" t="s">
        <v>23918</v>
      </c>
      <c r="D2203" s="47" t="s">
        <v>25679</v>
      </c>
      <c r="E2203" s="47">
        <v>3685</v>
      </c>
      <c r="F2203" s="150">
        <v>28.388936852555702</v>
      </c>
    </row>
    <row r="2204" spans="1:6" x14ac:dyDescent="0.3">
      <c r="A2204" s="47" t="s">
        <v>1254</v>
      </c>
      <c r="B2204" s="47" t="s">
        <v>22791</v>
      </c>
      <c r="C2204" s="47" t="s">
        <v>23922</v>
      </c>
      <c r="D2204" s="47" t="s">
        <v>25680</v>
      </c>
      <c r="E2204" s="47">
        <v>12769</v>
      </c>
      <c r="F2204" s="150">
        <v>44.258192742892</v>
      </c>
    </row>
    <row r="2205" spans="1:6" x14ac:dyDescent="0.3">
      <c r="A2205" s="47" t="s">
        <v>1254</v>
      </c>
      <c r="B2205" s="47" t="s">
        <v>22791</v>
      </c>
      <c r="C2205" s="47" t="s">
        <v>25681</v>
      </c>
      <c r="D2205" s="47" t="s">
        <v>25682</v>
      </c>
      <c r="E2205" s="47">
        <v>14003</v>
      </c>
      <c r="F2205" s="150">
        <v>42.307635143845197</v>
      </c>
    </row>
    <row r="2206" spans="1:6" x14ac:dyDescent="0.3">
      <c r="A2206" s="47" t="s">
        <v>1254</v>
      </c>
      <c r="B2206" s="47" t="s">
        <v>22791</v>
      </c>
      <c r="C2206" s="47" t="s">
        <v>163</v>
      </c>
      <c r="D2206" s="47" t="s">
        <v>25683</v>
      </c>
      <c r="E2206" s="47">
        <v>26446</v>
      </c>
      <c r="F2206" s="150">
        <v>36.0248172745369</v>
      </c>
    </row>
    <row r="2207" spans="1:6" x14ac:dyDescent="0.3">
      <c r="A2207" s="47" t="s">
        <v>1254</v>
      </c>
      <c r="B2207" s="47" t="s">
        <v>22791</v>
      </c>
      <c r="C2207" s="47" t="s">
        <v>23</v>
      </c>
      <c r="D2207" s="47" t="s">
        <v>25684</v>
      </c>
      <c r="E2207" s="47">
        <v>6472</v>
      </c>
      <c r="F2207" s="150">
        <v>35.779978098548803</v>
      </c>
    </row>
    <row r="2208" spans="1:6" x14ac:dyDescent="0.3">
      <c r="A2208" s="47" t="s">
        <v>1254</v>
      </c>
      <c r="B2208" s="47" t="s">
        <v>22791</v>
      </c>
      <c r="C2208" s="47" t="s">
        <v>673</v>
      </c>
      <c r="D2208" s="47" t="s">
        <v>25685</v>
      </c>
      <c r="E2208" s="47">
        <v>10957</v>
      </c>
      <c r="F2208" s="150">
        <v>37.8844539044212</v>
      </c>
    </row>
    <row r="2209" spans="1:6" x14ac:dyDescent="0.3">
      <c r="A2209" s="47" t="s">
        <v>1254</v>
      </c>
      <c r="B2209" s="47" t="s">
        <v>22791</v>
      </c>
      <c r="C2209" s="47" t="s">
        <v>747</v>
      </c>
      <c r="D2209" s="47" t="s">
        <v>25686</v>
      </c>
      <c r="E2209" s="47">
        <v>46558</v>
      </c>
      <c r="F2209" s="150">
        <v>39.387206194557301</v>
      </c>
    </row>
    <row r="2210" spans="1:6" x14ac:dyDescent="0.3">
      <c r="A2210" s="47" t="s">
        <v>1254</v>
      </c>
      <c r="B2210" s="47" t="s">
        <v>22791</v>
      </c>
      <c r="C2210" s="47" t="s">
        <v>25687</v>
      </c>
      <c r="D2210" s="47" t="s">
        <v>25688</v>
      </c>
      <c r="E2210" s="47">
        <v>15034</v>
      </c>
      <c r="F2210" s="150">
        <v>35.2836556245949</v>
      </c>
    </row>
    <row r="2211" spans="1:6" x14ac:dyDescent="0.3">
      <c r="A2211" s="47" t="s">
        <v>1254</v>
      </c>
      <c r="B2211" s="47" t="s">
        <v>22791</v>
      </c>
      <c r="C2211" s="47" t="s">
        <v>23022</v>
      </c>
      <c r="D2211" s="47" t="s">
        <v>25689</v>
      </c>
      <c r="E2211" s="47">
        <v>9446</v>
      </c>
      <c r="F2211" s="150">
        <v>32.433047980486499</v>
      </c>
    </row>
    <row r="2212" spans="1:6" x14ac:dyDescent="0.3">
      <c r="A2212" s="47" t="s">
        <v>1254</v>
      </c>
      <c r="B2212" s="47" t="s">
        <v>22791</v>
      </c>
      <c r="C2212" s="47" t="s">
        <v>25690</v>
      </c>
      <c r="D2212" s="47" t="s">
        <v>25691</v>
      </c>
      <c r="E2212" s="47">
        <v>11154</v>
      </c>
      <c r="F2212" s="150">
        <v>43.157800615501401</v>
      </c>
    </row>
    <row r="2213" spans="1:6" x14ac:dyDescent="0.3">
      <c r="A2213" s="47" t="s">
        <v>1254</v>
      </c>
      <c r="B2213" s="47" t="s">
        <v>22791</v>
      </c>
      <c r="C2213" s="47" t="s">
        <v>25692</v>
      </c>
      <c r="D2213" s="47" t="s">
        <v>25693</v>
      </c>
      <c r="E2213" s="47">
        <v>50384</v>
      </c>
      <c r="F2213" s="150">
        <v>45.769999631031801</v>
      </c>
    </row>
    <row r="2214" spans="1:6" x14ac:dyDescent="0.3">
      <c r="A2214" s="47" t="s">
        <v>1254</v>
      </c>
      <c r="B2214" s="47" t="s">
        <v>22791</v>
      </c>
      <c r="C2214" s="47" t="s">
        <v>556</v>
      </c>
      <c r="D2214" s="47" t="s">
        <v>25694</v>
      </c>
      <c r="E2214" s="47">
        <v>34273</v>
      </c>
      <c r="F2214" s="150">
        <v>40.8226808270487</v>
      </c>
    </row>
    <row r="2215" spans="1:6" x14ac:dyDescent="0.3">
      <c r="A2215" s="47" t="s">
        <v>1254</v>
      </c>
      <c r="B2215" s="47" t="s">
        <v>22791</v>
      </c>
      <c r="C2215" s="47" t="s">
        <v>22851</v>
      </c>
      <c r="D2215" s="47" t="s">
        <v>25695</v>
      </c>
      <c r="E2215" s="47">
        <v>41848</v>
      </c>
      <c r="F2215" s="150">
        <v>41.0053922057782</v>
      </c>
    </row>
    <row r="2216" spans="1:6" x14ac:dyDescent="0.3">
      <c r="A2216" s="47" t="s">
        <v>1254</v>
      </c>
      <c r="B2216" s="47" t="s">
        <v>22791</v>
      </c>
      <c r="C2216" s="47" t="s">
        <v>25696</v>
      </c>
      <c r="D2216" s="47" t="s">
        <v>25697</v>
      </c>
      <c r="E2216" s="47">
        <v>9423</v>
      </c>
      <c r="F2216" s="150">
        <v>39.054971146016499</v>
      </c>
    </row>
    <row r="2217" spans="1:6" x14ac:dyDescent="0.3">
      <c r="A2217" s="47" t="s">
        <v>1254</v>
      </c>
      <c r="B2217" s="47" t="s">
        <v>22791</v>
      </c>
      <c r="C2217" s="47" t="s">
        <v>749</v>
      </c>
      <c r="D2217" s="47" t="s">
        <v>25698</v>
      </c>
      <c r="E2217" s="47">
        <v>34506</v>
      </c>
      <c r="F2217" s="150">
        <v>40.371600037630003</v>
      </c>
    </row>
    <row r="2218" spans="1:6" x14ac:dyDescent="0.3">
      <c r="A2218" s="47" t="s">
        <v>1254</v>
      </c>
      <c r="B2218" s="47" t="s">
        <v>22791</v>
      </c>
      <c r="C2218" s="47" t="s">
        <v>25699</v>
      </c>
      <c r="D2218" s="47" t="s">
        <v>25700</v>
      </c>
      <c r="E2218" s="47">
        <v>33151</v>
      </c>
      <c r="F2218" s="150">
        <v>46.659642232039701</v>
      </c>
    </row>
    <row r="2219" spans="1:6" x14ac:dyDescent="0.3">
      <c r="A2219" s="47" t="s">
        <v>1254</v>
      </c>
      <c r="B2219" s="47" t="s">
        <v>22791</v>
      </c>
      <c r="C2219" s="47" t="s">
        <v>23314</v>
      </c>
      <c r="D2219" s="47" t="s">
        <v>25701</v>
      </c>
      <c r="E2219" s="47">
        <v>20252</v>
      </c>
      <c r="F2219" s="150">
        <v>43.705088533869699</v>
      </c>
    </row>
    <row r="2220" spans="1:6" x14ac:dyDescent="0.3">
      <c r="A2220" s="47" t="s">
        <v>1254</v>
      </c>
      <c r="B2220" s="47" t="s">
        <v>22791</v>
      </c>
      <c r="C2220" s="47" t="s">
        <v>25702</v>
      </c>
      <c r="D2220" s="47" t="s">
        <v>25703</v>
      </c>
      <c r="E2220" s="47">
        <v>7527</v>
      </c>
      <c r="F2220" s="150">
        <v>32.949727472419802</v>
      </c>
    </row>
    <row r="2221" spans="1:6" x14ac:dyDescent="0.3">
      <c r="A2221" s="47" t="s">
        <v>1254</v>
      </c>
      <c r="B2221" s="47" t="s">
        <v>22791</v>
      </c>
      <c r="C2221" s="47" t="s">
        <v>1313</v>
      </c>
      <c r="D2221" s="47" t="s">
        <v>25704</v>
      </c>
      <c r="E2221" s="47">
        <v>15840</v>
      </c>
      <c r="F2221" s="150">
        <v>38.174971121482798</v>
      </c>
    </row>
    <row r="2222" spans="1:6" x14ac:dyDescent="0.3">
      <c r="A2222" s="47" t="s">
        <v>1254</v>
      </c>
      <c r="B2222" s="47" t="s">
        <v>22791</v>
      </c>
      <c r="C2222" s="47" t="s">
        <v>750</v>
      </c>
      <c r="D2222" s="47" t="s">
        <v>25705</v>
      </c>
      <c r="E2222" s="47">
        <v>41259</v>
      </c>
      <c r="F2222" s="150">
        <v>44.889066045712902</v>
      </c>
    </row>
    <row r="2223" spans="1:6" x14ac:dyDescent="0.3">
      <c r="A2223" s="47" t="s">
        <v>1254</v>
      </c>
      <c r="B2223" s="47" t="s">
        <v>22791</v>
      </c>
      <c r="C2223" s="47" t="s">
        <v>267</v>
      </c>
      <c r="D2223" s="47" t="s">
        <v>25706</v>
      </c>
      <c r="E2223" s="47">
        <v>13488</v>
      </c>
      <c r="F2223" s="150">
        <v>38.553771459340098</v>
      </c>
    </row>
    <row r="2224" spans="1:6" x14ac:dyDescent="0.3">
      <c r="A2224" s="47" t="s">
        <v>1254</v>
      </c>
      <c r="B2224" s="47" t="s">
        <v>22791</v>
      </c>
      <c r="C2224" s="47" t="s">
        <v>25707</v>
      </c>
      <c r="D2224" s="47" t="s">
        <v>25708</v>
      </c>
      <c r="E2224" s="47">
        <v>70990</v>
      </c>
      <c r="F2224" s="150">
        <v>47.406476596060003</v>
      </c>
    </row>
    <row r="2225" spans="1:6" x14ac:dyDescent="0.3">
      <c r="A2225" s="47" t="s">
        <v>1254</v>
      </c>
      <c r="B2225" s="47" t="s">
        <v>22791</v>
      </c>
      <c r="C2225" s="47" t="s">
        <v>23688</v>
      </c>
      <c r="D2225" s="47" t="s">
        <v>25709</v>
      </c>
      <c r="E2225" s="47">
        <v>11561</v>
      </c>
      <c r="F2225" s="150">
        <v>39.2329530883679</v>
      </c>
    </row>
    <row r="2226" spans="1:6" x14ac:dyDescent="0.3">
      <c r="A2226" s="47" t="s">
        <v>1254</v>
      </c>
      <c r="B2226" s="47" t="s">
        <v>22791</v>
      </c>
      <c r="C2226" s="47" t="s">
        <v>25710</v>
      </c>
      <c r="D2226" s="47" t="s">
        <v>25711</v>
      </c>
      <c r="E2226" s="47">
        <v>10536</v>
      </c>
      <c r="F2226" s="150">
        <v>40.311846773245499</v>
      </c>
    </row>
    <row r="2227" spans="1:6" x14ac:dyDescent="0.3">
      <c r="A2227" s="47" t="s">
        <v>1254</v>
      </c>
      <c r="B2227" s="47" t="s">
        <v>22791</v>
      </c>
      <c r="C2227" s="47" t="s">
        <v>25712</v>
      </c>
      <c r="D2227" s="47" t="s">
        <v>25713</v>
      </c>
      <c r="E2227" s="47">
        <v>12191</v>
      </c>
      <c r="F2227" s="150">
        <v>41.385248974575099</v>
      </c>
    </row>
    <row r="2228" spans="1:6" x14ac:dyDescent="0.3">
      <c r="A2228" s="47" t="s">
        <v>1254</v>
      </c>
      <c r="B2228" s="47" t="s">
        <v>22791</v>
      </c>
      <c r="C2228" s="47" t="s">
        <v>735</v>
      </c>
      <c r="D2228" s="47" t="s">
        <v>25714</v>
      </c>
      <c r="E2228" s="47">
        <v>718633</v>
      </c>
      <c r="F2228" s="150">
        <v>46.005979548361303</v>
      </c>
    </row>
    <row r="2229" spans="1:6" x14ac:dyDescent="0.3">
      <c r="A2229" s="47" t="s">
        <v>1254</v>
      </c>
      <c r="B2229" s="47" t="s">
        <v>22791</v>
      </c>
      <c r="C2229" s="47" t="s">
        <v>25715</v>
      </c>
      <c r="D2229" s="47" t="s">
        <v>25716</v>
      </c>
      <c r="E2229" s="47">
        <v>40069</v>
      </c>
      <c r="F2229" s="150">
        <v>44.348057875524603</v>
      </c>
    </row>
    <row r="2230" spans="1:6" x14ac:dyDescent="0.3">
      <c r="A2230" s="47" t="s">
        <v>1254</v>
      </c>
      <c r="B2230" s="47" t="s">
        <v>22791</v>
      </c>
      <c r="C2230" s="47" t="s">
        <v>23963</v>
      </c>
      <c r="D2230" s="47" t="s">
        <v>25717</v>
      </c>
      <c r="E2230" s="47">
        <v>47472</v>
      </c>
      <c r="F2230" s="150">
        <v>45.011137533713502</v>
      </c>
    </row>
    <row r="2231" spans="1:6" x14ac:dyDescent="0.3">
      <c r="A2231" s="47" t="s">
        <v>1254</v>
      </c>
      <c r="B2231" s="47" t="s">
        <v>22791</v>
      </c>
      <c r="C2231" s="47" t="s">
        <v>505</v>
      </c>
      <c r="D2231" s="47" t="s">
        <v>25718</v>
      </c>
      <c r="E2231" s="47">
        <v>31848</v>
      </c>
      <c r="F2231" s="150">
        <v>41.794029523591703</v>
      </c>
    </row>
    <row r="2232" spans="1:6" x14ac:dyDescent="0.3">
      <c r="A2232" s="47" t="s">
        <v>1254</v>
      </c>
      <c r="B2232" s="47" t="s">
        <v>22791</v>
      </c>
      <c r="C2232" s="47" t="s">
        <v>23968</v>
      </c>
      <c r="D2232" s="47" t="s">
        <v>25719</v>
      </c>
      <c r="E2232" s="47">
        <v>16577</v>
      </c>
      <c r="F2232" s="150">
        <v>41.2389780779666</v>
      </c>
    </row>
    <row r="2233" spans="1:6" x14ac:dyDescent="0.3">
      <c r="A2233" s="47" t="s">
        <v>1254</v>
      </c>
      <c r="B2233" s="47" t="s">
        <v>22791</v>
      </c>
      <c r="C2233" s="47" t="s">
        <v>25720</v>
      </c>
      <c r="D2233" s="47" t="s">
        <v>25721</v>
      </c>
      <c r="E2233" s="47">
        <v>77350</v>
      </c>
      <c r="F2233" s="150">
        <v>42.391763819320197</v>
      </c>
    </row>
    <row r="2234" spans="1:6" x14ac:dyDescent="0.3">
      <c r="A2234" s="47" t="s">
        <v>1254</v>
      </c>
      <c r="B2234" s="47" t="s">
        <v>22791</v>
      </c>
      <c r="C2234" s="47" t="s">
        <v>752</v>
      </c>
      <c r="D2234" s="47" t="s">
        <v>25722</v>
      </c>
      <c r="E2234" s="47">
        <v>45837</v>
      </c>
      <c r="F2234" s="150">
        <v>46.397575068976103</v>
      </c>
    </row>
    <row r="2235" spans="1:6" x14ac:dyDescent="0.3">
      <c r="A2235" s="47" t="s">
        <v>1254</v>
      </c>
      <c r="B2235" s="47" t="s">
        <v>22791</v>
      </c>
      <c r="C2235" s="47" t="s">
        <v>24717</v>
      </c>
      <c r="D2235" s="47" t="s">
        <v>25723</v>
      </c>
      <c r="E2235" s="47">
        <v>37492</v>
      </c>
      <c r="F2235" s="150">
        <v>42.181582215735197</v>
      </c>
    </row>
    <row r="2236" spans="1:6" x14ac:dyDescent="0.3">
      <c r="A2236" s="47" t="s">
        <v>1254</v>
      </c>
      <c r="B2236" s="47" t="s">
        <v>22791</v>
      </c>
      <c r="C2236" s="47" t="s">
        <v>23971</v>
      </c>
      <c r="D2236" s="47" t="s">
        <v>25724</v>
      </c>
      <c r="E2236" s="47">
        <v>69442</v>
      </c>
      <c r="F2236" s="150">
        <v>41.362560297317003</v>
      </c>
    </row>
    <row r="2237" spans="1:6" x14ac:dyDescent="0.3">
      <c r="A2237" s="47" t="s">
        <v>1254</v>
      </c>
      <c r="B2237" s="47" t="s">
        <v>22791</v>
      </c>
      <c r="C2237" s="47" t="s">
        <v>25725</v>
      </c>
      <c r="D2237" s="47" t="s">
        <v>25726</v>
      </c>
      <c r="E2237" s="47">
        <v>11572</v>
      </c>
      <c r="F2237" s="150">
        <v>41.895072322589499</v>
      </c>
    </row>
    <row r="2238" spans="1:6" x14ac:dyDescent="0.3">
      <c r="A2238" s="47" t="s">
        <v>1254</v>
      </c>
      <c r="B2238" s="47" t="s">
        <v>22791</v>
      </c>
      <c r="C2238" s="47" t="s">
        <v>25727</v>
      </c>
      <c r="D2238" s="47" t="s">
        <v>25728</v>
      </c>
      <c r="E2238" s="47">
        <v>3647</v>
      </c>
      <c r="F2238" s="150">
        <v>32.478684631997297</v>
      </c>
    </row>
    <row r="2239" spans="1:6" x14ac:dyDescent="0.3">
      <c r="A2239" s="47" t="s">
        <v>1254</v>
      </c>
      <c r="B2239" s="47" t="s">
        <v>22791</v>
      </c>
      <c r="C2239" s="47" t="s">
        <v>25729</v>
      </c>
      <c r="D2239" s="47" t="s">
        <v>25730</v>
      </c>
      <c r="E2239" s="47">
        <v>86905</v>
      </c>
      <c r="F2239" s="150">
        <v>46.133864984557299</v>
      </c>
    </row>
    <row r="2240" spans="1:6" x14ac:dyDescent="0.3">
      <c r="A2240" s="47" t="s">
        <v>1254</v>
      </c>
      <c r="B2240" s="47" t="s">
        <v>22791</v>
      </c>
      <c r="C2240" s="47" t="s">
        <v>246</v>
      </c>
      <c r="D2240" s="47" t="s">
        <v>25731</v>
      </c>
      <c r="E2240" s="47">
        <v>25482</v>
      </c>
      <c r="F2240" s="150">
        <v>41.255998878560902</v>
      </c>
    </row>
    <row r="2241" spans="1:6" x14ac:dyDescent="0.3">
      <c r="A2241" s="47" t="s">
        <v>1254</v>
      </c>
      <c r="B2241" s="47" t="s">
        <v>22791</v>
      </c>
      <c r="C2241" s="47" t="s">
        <v>754</v>
      </c>
      <c r="D2241" s="47" t="s">
        <v>25732</v>
      </c>
      <c r="E2241" s="47">
        <v>42391</v>
      </c>
      <c r="F2241" s="150">
        <v>47.768119654716301</v>
      </c>
    </row>
    <row r="2242" spans="1:6" x14ac:dyDescent="0.3">
      <c r="A2242" s="47" t="s">
        <v>1254</v>
      </c>
      <c r="B2242" s="47" t="s">
        <v>22791</v>
      </c>
      <c r="C2242" s="47" t="s">
        <v>23357</v>
      </c>
      <c r="D2242" s="47" t="s">
        <v>25733</v>
      </c>
      <c r="E2242" s="47">
        <v>45048</v>
      </c>
      <c r="F2242" s="150">
        <v>38.727458113012503</v>
      </c>
    </row>
    <row r="2243" spans="1:6" x14ac:dyDescent="0.3">
      <c r="A2243" s="47" t="s">
        <v>1254</v>
      </c>
      <c r="B2243" s="47" t="s">
        <v>22791</v>
      </c>
      <c r="C2243" s="47" t="s">
        <v>858</v>
      </c>
      <c r="D2243" s="47" t="s">
        <v>25734</v>
      </c>
      <c r="E2243" s="47">
        <v>20640</v>
      </c>
      <c r="F2243" s="150">
        <v>28.8400407815577</v>
      </c>
    </row>
    <row r="2244" spans="1:6" x14ac:dyDescent="0.3">
      <c r="A2244" s="47" t="s">
        <v>1254</v>
      </c>
      <c r="B2244" s="47" t="s">
        <v>22791</v>
      </c>
      <c r="C2244" s="47" t="s">
        <v>25735</v>
      </c>
      <c r="D2244" s="47" t="s">
        <v>25736</v>
      </c>
      <c r="E2244" s="47">
        <v>7992</v>
      </c>
      <c r="F2244" s="150">
        <v>34.685514793015699</v>
      </c>
    </row>
    <row r="2245" spans="1:6" x14ac:dyDescent="0.3">
      <c r="A2245" s="47" t="s">
        <v>1254</v>
      </c>
      <c r="B2245" s="47" t="s">
        <v>22791</v>
      </c>
      <c r="C2245" s="47" t="s">
        <v>756</v>
      </c>
      <c r="D2245" s="47" t="s">
        <v>25737</v>
      </c>
      <c r="E2245" s="47">
        <v>603403</v>
      </c>
      <c r="F2245" s="150">
        <v>55.857834277798901</v>
      </c>
    </row>
    <row r="2246" spans="1:6" x14ac:dyDescent="0.3">
      <c r="A2246" s="47" t="s">
        <v>1254</v>
      </c>
      <c r="B2246" s="47" t="s">
        <v>22791</v>
      </c>
      <c r="C2246" s="47" t="s">
        <v>25738</v>
      </c>
      <c r="D2246" s="47" t="s">
        <v>25739</v>
      </c>
      <c r="E2246" s="47">
        <v>73085</v>
      </c>
      <c r="F2246" s="150">
        <v>45.8404166539963</v>
      </c>
    </row>
    <row r="2247" spans="1:6" x14ac:dyDescent="0.3">
      <c r="A2247" s="47" t="s">
        <v>1254</v>
      </c>
      <c r="B2247" s="47" t="s">
        <v>22791</v>
      </c>
      <c r="C2247" s="47" t="s">
        <v>69</v>
      </c>
      <c r="D2247" s="47" t="s">
        <v>25740</v>
      </c>
      <c r="E2247" s="47">
        <v>50976</v>
      </c>
      <c r="F2247" s="150">
        <v>46.804651526493501</v>
      </c>
    </row>
    <row r="2248" spans="1:6" x14ac:dyDescent="0.3">
      <c r="A2248" s="47" t="s">
        <v>1254</v>
      </c>
      <c r="B2248" s="47" t="s">
        <v>22791</v>
      </c>
      <c r="C2248" s="47" t="s">
        <v>25741</v>
      </c>
      <c r="D2248" s="47" t="s">
        <v>25742</v>
      </c>
      <c r="E2248" s="47">
        <v>11629</v>
      </c>
      <c r="F2248" s="150">
        <v>32.0771716144612</v>
      </c>
    </row>
    <row r="2249" spans="1:6" x14ac:dyDescent="0.3">
      <c r="A2249" s="47" t="s">
        <v>1254</v>
      </c>
      <c r="B2249" s="47" t="s">
        <v>22791</v>
      </c>
      <c r="C2249" s="47" t="s">
        <v>25743</v>
      </c>
      <c r="D2249" s="47" t="s">
        <v>25744</v>
      </c>
      <c r="E2249" s="47">
        <v>8878</v>
      </c>
      <c r="F2249" s="150">
        <v>31.226010788270699</v>
      </c>
    </row>
    <row r="2250" spans="1:6" x14ac:dyDescent="0.3">
      <c r="A2250" s="47" t="s">
        <v>1254</v>
      </c>
      <c r="B2250" s="47" t="s">
        <v>22791</v>
      </c>
      <c r="C2250" s="47" t="s">
        <v>25745</v>
      </c>
      <c r="D2250" s="47" t="s">
        <v>25746</v>
      </c>
      <c r="E2250" s="47">
        <v>20081</v>
      </c>
      <c r="F2250" s="150">
        <v>31.344905949105801</v>
      </c>
    </row>
    <row r="2251" spans="1:6" x14ac:dyDescent="0.3">
      <c r="A2251" s="47" t="s">
        <v>1256</v>
      </c>
      <c r="B2251" s="47" t="s">
        <v>22711</v>
      </c>
      <c r="C2251" s="47" t="s">
        <v>22619</v>
      </c>
      <c r="D2251" s="47" t="s">
        <v>25747</v>
      </c>
      <c r="E2251" s="47">
        <v>3831069</v>
      </c>
      <c r="F2251" s="150">
        <v>37.943462776113002</v>
      </c>
    </row>
    <row r="2252" spans="1:6" x14ac:dyDescent="0.3">
      <c r="A2252" s="47" t="s">
        <v>1256</v>
      </c>
      <c r="B2252" s="47" t="s">
        <v>22711</v>
      </c>
      <c r="C2252" s="47" t="s">
        <v>203</v>
      </c>
      <c r="D2252" s="47" t="s">
        <v>25748</v>
      </c>
      <c r="E2252" s="47">
        <v>16134</v>
      </c>
      <c r="F2252" s="150">
        <v>21.337336469991801</v>
      </c>
    </row>
    <row r="2253" spans="1:6" x14ac:dyDescent="0.3">
      <c r="A2253" s="47" t="s">
        <v>1256</v>
      </c>
      <c r="B2253" s="47" t="s">
        <v>22711</v>
      </c>
      <c r="C2253" s="47" t="s">
        <v>22797</v>
      </c>
      <c r="D2253" s="47" t="s">
        <v>25749</v>
      </c>
      <c r="E2253" s="47">
        <v>85579</v>
      </c>
      <c r="F2253" s="150">
        <v>29.469008421260401</v>
      </c>
    </row>
    <row r="2254" spans="1:6" x14ac:dyDescent="0.3">
      <c r="A2254" s="47" t="s">
        <v>1256</v>
      </c>
      <c r="B2254" s="47" t="s">
        <v>22711</v>
      </c>
      <c r="C2254" s="47" t="s">
        <v>758</v>
      </c>
      <c r="D2254" s="47" t="s">
        <v>25750</v>
      </c>
      <c r="E2254" s="47">
        <v>375992</v>
      </c>
      <c r="F2254" s="150">
        <v>43.245895658518201</v>
      </c>
    </row>
    <row r="2255" spans="1:6" x14ac:dyDescent="0.3">
      <c r="A2255" s="47" t="s">
        <v>1256</v>
      </c>
      <c r="B2255" s="47" t="s">
        <v>22711</v>
      </c>
      <c r="C2255" s="47" t="s">
        <v>25751</v>
      </c>
      <c r="D2255" s="47" t="s">
        <v>25752</v>
      </c>
      <c r="E2255" s="47">
        <v>37039</v>
      </c>
      <c r="F2255" s="150">
        <v>16.179252979647</v>
      </c>
    </row>
    <row r="2256" spans="1:6" x14ac:dyDescent="0.3">
      <c r="A2256" s="47" t="s">
        <v>1256</v>
      </c>
      <c r="B2256" s="47" t="s">
        <v>22711</v>
      </c>
      <c r="C2256" s="47" t="s">
        <v>213</v>
      </c>
      <c r="D2256" s="47" t="s">
        <v>25753</v>
      </c>
      <c r="E2256" s="47">
        <v>49351</v>
      </c>
      <c r="F2256" s="150">
        <v>24.153322300969201</v>
      </c>
    </row>
    <row r="2257" spans="1:6" x14ac:dyDescent="0.3">
      <c r="A2257" s="47" t="s">
        <v>1256</v>
      </c>
      <c r="B2257" s="47" t="s">
        <v>22711</v>
      </c>
      <c r="C2257" s="47" t="s">
        <v>584</v>
      </c>
      <c r="D2257" s="47" t="s">
        <v>25754</v>
      </c>
      <c r="E2257" s="47">
        <v>63043</v>
      </c>
      <c r="F2257" s="150">
        <v>19.124155510877301</v>
      </c>
    </row>
    <row r="2258" spans="1:6" x14ac:dyDescent="0.3">
      <c r="A2258" s="47" t="s">
        <v>1256</v>
      </c>
      <c r="B2258" s="47" t="s">
        <v>22711</v>
      </c>
      <c r="C2258" s="47" t="s">
        <v>1257</v>
      </c>
      <c r="D2258" s="47" t="s">
        <v>25755</v>
      </c>
      <c r="E2258" s="47">
        <v>20978</v>
      </c>
      <c r="F2258" s="150">
        <v>19.509903287692101</v>
      </c>
    </row>
    <row r="2259" spans="1:6" x14ac:dyDescent="0.3">
      <c r="A2259" s="47" t="s">
        <v>1256</v>
      </c>
      <c r="B2259" s="47" t="s">
        <v>22711</v>
      </c>
      <c r="C2259" s="47" t="s">
        <v>25195</v>
      </c>
      <c r="D2259" s="47" t="s">
        <v>25756</v>
      </c>
      <c r="E2259" s="47">
        <v>22364</v>
      </c>
      <c r="F2259" s="150">
        <v>18.308452323029201</v>
      </c>
    </row>
    <row r="2260" spans="1:6" x14ac:dyDescent="0.3">
      <c r="A2260" s="47" t="s">
        <v>1256</v>
      </c>
      <c r="B2260" s="47" t="s">
        <v>22711</v>
      </c>
      <c r="C2260" s="47" t="s">
        <v>760</v>
      </c>
      <c r="D2260" s="47" t="s">
        <v>25757</v>
      </c>
      <c r="E2260" s="47">
        <v>157733</v>
      </c>
      <c r="F2260" s="150">
        <v>30.1164183951831</v>
      </c>
    </row>
    <row r="2261" spans="1:6" x14ac:dyDescent="0.3">
      <c r="A2261" s="47" t="s">
        <v>1256</v>
      </c>
      <c r="B2261" s="47" t="s">
        <v>22711</v>
      </c>
      <c r="C2261" s="47" t="s">
        <v>159</v>
      </c>
      <c r="D2261" s="47" t="s">
        <v>25758</v>
      </c>
      <c r="E2261" s="47">
        <v>107664</v>
      </c>
      <c r="F2261" s="150">
        <v>26.789439729617101</v>
      </c>
    </row>
    <row r="2262" spans="1:6" x14ac:dyDescent="0.3">
      <c r="A2262" s="47" t="s">
        <v>1256</v>
      </c>
      <c r="B2262" s="47" t="s">
        <v>22711</v>
      </c>
      <c r="C2262" s="47" t="s">
        <v>25759</v>
      </c>
      <c r="D2262" s="47" t="s">
        <v>25760</v>
      </c>
      <c r="E2262" s="47">
        <v>1871</v>
      </c>
      <c r="F2262" s="150">
        <v>16.900202350224699</v>
      </c>
    </row>
    <row r="2263" spans="1:6" x14ac:dyDescent="0.3">
      <c r="A2263" s="47" t="s">
        <v>1256</v>
      </c>
      <c r="B2263" s="47" t="s">
        <v>22711</v>
      </c>
      <c r="C2263" s="47" t="s">
        <v>614</v>
      </c>
      <c r="D2263" s="47" t="s">
        <v>25761</v>
      </c>
      <c r="E2263" s="47">
        <v>7445</v>
      </c>
      <c r="F2263" s="150">
        <v>16.4625250085336</v>
      </c>
    </row>
    <row r="2264" spans="1:6" x14ac:dyDescent="0.3">
      <c r="A2264" s="47" t="s">
        <v>1256</v>
      </c>
      <c r="B2264" s="47" t="s">
        <v>22711</v>
      </c>
      <c r="C2264" s="47" t="s">
        <v>1258</v>
      </c>
      <c r="D2264" s="47" t="s">
        <v>25762</v>
      </c>
      <c r="E2264" s="47">
        <v>7422</v>
      </c>
      <c r="F2264" s="150">
        <v>15.8743016634065</v>
      </c>
    </row>
    <row r="2265" spans="1:6" x14ac:dyDescent="0.3">
      <c r="A2265" s="47" t="s">
        <v>1256</v>
      </c>
      <c r="B2265" s="47" t="s">
        <v>22711</v>
      </c>
      <c r="C2265" s="47" t="s">
        <v>25763</v>
      </c>
      <c r="D2265" s="47" t="s">
        <v>25764</v>
      </c>
      <c r="E2265" s="47">
        <v>22346</v>
      </c>
      <c r="F2265" s="150">
        <v>24.454738193655501</v>
      </c>
    </row>
    <row r="2266" spans="1:6" x14ac:dyDescent="0.3">
      <c r="A2266" s="47" t="s">
        <v>1256</v>
      </c>
      <c r="B2266" s="47" t="s">
        <v>22711</v>
      </c>
      <c r="C2266" s="47" t="s">
        <v>163</v>
      </c>
      <c r="D2266" s="47" t="s">
        <v>25765</v>
      </c>
      <c r="E2266" s="47">
        <v>203206</v>
      </c>
      <c r="F2266" s="150">
        <v>36.695796942384398</v>
      </c>
    </row>
    <row r="2267" spans="1:6" x14ac:dyDescent="0.3">
      <c r="A2267" s="47" t="s">
        <v>1256</v>
      </c>
      <c r="B2267" s="47" t="s">
        <v>22711</v>
      </c>
      <c r="C2267" s="47" t="s">
        <v>23</v>
      </c>
      <c r="D2267" s="47" t="s">
        <v>25766</v>
      </c>
      <c r="E2267" s="47">
        <v>21720</v>
      </c>
      <c r="F2267" s="150">
        <v>23.298210524576501</v>
      </c>
    </row>
    <row r="2268" spans="1:6" x14ac:dyDescent="0.3">
      <c r="A2268" s="47" t="s">
        <v>1256</v>
      </c>
      <c r="B2268" s="47" t="s">
        <v>22711</v>
      </c>
      <c r="C2268" s="47" t="s">
        <v>1259</v>
      </c>
      <c r="D2268" s="47" t="s">
        <v>25767</v>
      </c>
      <c r="E2268" s="47">
        <v>82713</v>
      </c>
      <c r="F2268" s="150">
        <v>36.0258376557342</v>
      </c>
    </row>
    <row r="2269" spans="1:6" x14ac:dyDescent="0.3">
      <c r="A2269" s="47" t="s">
        <v>1256</v>
      </c>
      <c r="B2269" s="47" t="s">
        <v>22711</v>
      </c>
      <c r="C2269" s="47" t="s">
        <v>1260</v>
      </c>
      <c r="D2269" s="47" t="s">
        <v>25768</v>
      </c>
      <c r="E2269" s="47">
        <v>66380</v>
      </c>
      <c r="F2269" s="150">
        <v>26.4911875613512</v>
      </c>
    </row>
    <row r="2270" spans="1:6" x14ac:dyDescent="0.3">
      <c r="A2270" s="47" t="s">
        <v>1256</v>
      </c>
      <c r="B2270" s="47" t="s">
        <v>22711</v>
      </c>
      <c r="C2270" s="47" t="s">
        <v>95</v>
      </c>
      <c r="D2270" s="47" t="s">
        <v>25769</v>
      </c>
      <c r="E2270" s="47">
        <v>7895</v>
      </c>
      <c r="F2270" s="150">
        <v>15.247523613239199</v>
      </c>
    </row>
    <row r="2271" spans="1:6" x14ac:dyDescent="0.3">
      <c r="A2271" s="47" t="s">
        <v>1256</v>
      </c>
      <c r="B2271" s="47" t="s">
        <v>22711</v>
      </c>
      <c r="C2271" s="47" t="s">
        <v>763</v>
      </c>
      <c r="D2271" s="47" t="s">
        <v>25770</v>
      </c>
      <c r="E2271" s="47">
        <v>351715</v>
      </c>
      <c r="F2271" s="150">
        <v>37.710775096203598</v>
      </c>
    </row>
    <row r="2272" spans="1:6" x14ac:dyDescent="0.3">
      <c r="A2272" s="47" t="s">
        <v>1256</v>
      </c>
      <c r="B2272" s="47" t="s">
        <v>22711</v>
      </c>
      <c r="C2272" s="47" t="s">
        <v>556</v>
      </c>
      <c r="D2272" s="47" t="s">
        <v>25771</v>
      </c>
      <c r="E2272" s="47">
        <v>46034</v>
      </c>
      <c r="F2272" s="150">
        <v>16.5473918881138</v>
      </c>
    </row>
    <row r="2273" spans="1:6" x14ac:dyDescent="0.3">
      <c r="A2273" s="47" t="s">
        <v>1256</v>
      </c>
      <c r="B2273" s="47" t="s">
        <v>22711</v>
      </c>
      <c r="C2273" s="47" t="s">
        <v>359</v>
      </c>
      <c r="D2273" s="47" t="s">
        <v>25772</v>
      </c>
      <c r="E2273" s="47">
        <v>116672</v>
      </c>
      <c r="F2273" s="150">
        <v>33.071070471702903</v>
      </c>
    </row>
    <row r="2274" spans="1:6" x14ac:dyDescent="0.3">
      <c r="A2274" s="47" t="s">
        <v>1256</v>
      </c>
      <c r="B2274" s="47" t="s">
        <v>22711</v>
      </c>
      <c r="C2274" s="47" t="s">
        <v>25773</v>
      </c>
      <c r="D2274" s="47" t="s">
        <v>25774</v>
      </c>
      <c r="E2274" s="47">
        <v>31313</v>
      </c>
      <c r="F2274" s="150">
        <v>29.412138562194698</v>
      </c>
    </row>
    <row r="2275" spans="1:6" x14ac:dyDescent="0.3">
      <c r="A2275" s="47" t="s">
        <v>1256</v>
      </c>
      <c r="B2275" s="47" t="s">
        <v>22711</v>
      </c>
      <c r="C2275" s="47" t="s">
        <v>234</v>
      </c>
      <c r="D2275" s="47" t="s">
        <v>25775</v>
      </c>
      <c r="E2275" s="47">
        <v>315335</v>
      </c>
      <c r="F2275" s="150">
        <v>38.598199072037502</v>
      </c>
    </row>
    <row r="2276" spans="1:6" x14ac:dyDescent="0.3">
      <c r="A2276" s="47" t="s">
        <v>1256</v>
      </c>
      <c r="B2276" s="47" t="s">
        <v>22711</v>
      </c>
      <c r="C2276" s="47" t="s">
        <v>25600</v>
      </c>
      <c r="D2276" s="47" t="s">
        <v>25776</v>
      </c>
      <c r="E2276" s="47">
        <v>11173</v>
      </c>
      <c r="F2276" s="150">
        <v>19.992678094217599</v>
      </c>
    </row>
    <row r="2277" spans="1:6" x14ac:dyDescent="0.3">
      <c r="A2277" s="47" t="s">
        <v>1256</v>
      </c>
      <c r="B2277" s="47" t="s">
        <v>22711</v>
      </c>
      <c r="C2277" s="47" t="s">
        <v>766</v>
      </c>
      <c r="D2277" s="47" t="s">
        <v>25777</v>
      </c>
      <c r="E2277" s="47">
        <v>735334</v>
      </c>
      <c r="F2277" s="150">
        <v>52.818217525208901</v>
      </c>
    </row>
    <row r="2278" spans="1:6" x14ac:dyDescent="0.3">
      <c r="A2278" s="47" t="s">
        <v>1256</v>
      </c>
      <c r="B2278" s="47" t="s">
        <v>22711</v>
      </c>
      <c r="C2278" s="47" t="s">
        <v>66</v>
      </c>
      <c r="D2278" s="47" t="s">
        <v>25778</v>
      </c>
      <c r="E2278" s="47">
        <v>75403</v>
      </c>
      <c r="F2278" s="150">
        <v>28.0128836691534</v>
      </c>
    </row>
    <row r="2279" spans="1:6" x14ac:dyDescent="0.3">
      <c r="A2279" s="47" t="s">
        <v>1256</v>
      </c>
      <c r="B2279" s="47" t="s">
        <v>22711</v>
      </c>
      <c r="C2279" s="47" t="s">
        <v>23996</v>
      </c>
      <c r="D2279" s="47" t="s">
        <v>25779</v>
      </c>
      <c r="E2279" s="47">
        <v>1765</v>
      </c>
      <c r="F2279" s="150">
        <v>17.175866129129201</v>
      </c>
    </row>
    <row r="2280" spans="1:6" x14ac:dyDescent="0.3">
      <c r="A2280" s="47" t="s">
        <v>1256</v>
      </c>
      <c r="B2280" s="47" t="s">
        <v>22711</v>
      </c>
      <c r="C2280" s="47" t="s">
        <v>25780</v>
      </c>
      <c r="D2280" s="47" t="s">
        <v>25781</v>
      </c>
      <c r="E2280" s="47">
        <v>25250</v>
      </c>
      <c r="F2280" s="150">
        <v>14.0775498166697</v>
      </c>
    </row>
    <row r="2281" spans="1:6" x14ac:dyDescent="0.3">
      <c r="A2281" s="47" t="s">
        <v>1256</v>
      </c>
      <c r="B2281" s="47" t="s">
        <v>22711</v>
      </c>
      <c r="C2281" s="47" t="s">
        <v>767</v>
      </c>
      <c r="D2281" s="47" t="s">
        <v>25782</v>
      </c>
      <c r="E2281" s="47">
        <v>75889</v>
      </c>
      <c r="F2281" s="150">
        <v>25.057379968869402</v>
      </c>
    </row>
    <row r="2282" spans="1:6" x14ac:dyDescent="0.3">
      <c r="A2282" s="47" t="s">
        <v>1256</v>
      </c>
      <c r="B2282" s="47" t="s">
        <v>22711</v>
      </c>
      <c r="C2282" s="47" t="s">
        <v>688</v>
      </c>
      <c r="D2282" s="47" t="s">
        <v>25783</v>
      </c>
      <c r="E2282" s="47">
        <v>25748</v>
      </c>
      <c r="F2282" s="150">
        <v>22.023528058650399</v>
      </c>
    </row>
    <row r="2283" spans="1:6" x14ac:dyDescent="0.3">
      <c r="A2283" s="47" t="s">
        <v>1256</v>
      </c>
      <c r="B2283" s="47" t="s">
        <v>22711</v>
      </c>
      <c r="C2283" s="47" t="s">
        <v>25784</v>
      </c>
      <c r="D2283" s="47" t="s">
        <v>25785</v>
      </c>
      <c r="E2283" s="47">
        <v>7008</v>
      </c>
      <c r="F2283" s="150">
        <v>14.623961838948</v>
      </c>
    </row>
    <row r="2284" spans="1:6" x14ac:dyDescent="0.3">
      <c r="A2284" s="47" t="s">
        <v>1256</v>
      </c>
      <c r="B2284" s="47" t="s">
        <v>22711</v>
      </c>
      <c r="C2284" s="47" t="s">
        <v>25786</v>
      </c>
      <c r="D2284" s="47" t="s">
        <v>25787</v>
      </c>
      <c r="E2284" s="47">
        <v>25213</v>
      </c>
      <c r="F2284" s="150">
        <v>28.731882667162299</v>
      </c>
    </row>
    <row r="2285" spans="1:6" x14ac:dyDescent="0.3">
      <c r="A2285" s="47" t="s">
        <v>1256</v>
      </c>
      <c r="B2285" s="47" t="s">
        <v>22711</v>
      </c>
      <c r="C2285" s="47" t="s">
        <v>69</v>
      </c>
      <c r="D2285" s="47" t="s">
        <v>25788</v>
      </c>
      <c r="E2285" s="47">
        <v>529710</v>
      </c>
      <c r="F2285" s="150">
        <v>42.160371713328999</v>
      </c>
    </row>
    <row r="2286" spans="1:6" x14ac:dyDescent="0.3">
      <c r="A2286" s="47" t="s">
        <v>1256</v>
      </c>
      <c r="B2286" s="47" t="s">
        <v>22711</v>
      </c>
      <c r="C2286" s="47" t="s">
        <v>23401</v>
      </c>
      <c r="D2286" s="47" t="s">
        <v>25789</v>
      </c>
      <c r="E2286" s="47">
        <v>1441</v>
      </c>
      <c r="F2286" s="150">
        <v>15.253591037788</v>
      </c>
    </row>
    <row r="2287" spans="1:6" x14ac:dyDescent="0.3">
      <c r="A2287" s="47" t="s">
        <v>1256</v>
      </c>
      <c r="B2287" s="47" t="s">
        <v>22711</v>
      </c>
      <c r="C2287" s="47" t="s">
        <v>25790</v>
      </c>
      <c r="D2287" s="47" t="s">
        <v>25791</v>
      </c>
      <c r="E2287" s="47">
        <v>99191</v>
      </c>
      <c r="F2287" s="150">
        <v>29.8492350844088</v>
      </c>
    </row>
    <row r="2288" spans="1:6" x14ac:dyDescent="0.3">
      <c r="A2288" s="47" t="s">
        <v>1262</v>
      </c>
      <c r="B2288" s="47" t="s">
        <v>23080</v>
      </c>
      <c r="C2288" s="47" t="s">
        <v>22619</v>
      </c>
      <c r="D2288" s="47" t="s">
        <v>25792</v>
      </c>
      <c r="E2288" s="47">
        <v>12702367</v>
      </c>
      <c r="F2288" s="150">
        <v>41.273991208316097</v>
      </c>
    </row>
    <row r="2289" spans="1:6" x14ac:dyDescent="0.3">
      <c r="A2289" s="47" t="s">
        <v>1262</v>
      </c>
      <c r="B2289" s="47" t="s">
        <v>23080</v>
      </c>
      <c r="C2289" s="47" t="s">
        <v>153</v>
      </c>
      <c r="D2289" s="47" t="s">
        <v>25793</v>
      </c>
      <c r="E2289" s="47">
        <v>101407</v>
      </c>
      <c r="F2289" s="150">
        <v>34.084776913824797</v>
      </c>
    </row>
    <row r="2290" spans="1:6" x14ac:dyDescent="0.3">
      <c r="A2290" s="47" t="s">
        <v>1262</v>
      </c>
      <c r="B2290" s="47" t="s">
        <v>23080</v>
      </c>
      <c r="C2290" s="47" t="s">
        <v>771</v>
      </c>
      <c r="D2290" s="47" t="s">
        <v>25794</v>
      </c>
      <c r="E2290" s="47">
        <v>1223348</v>
      </c>
      <c r="F2290" s="150">
        <v>56.704806581418602</v>
      </c>
    </row>
    <row r="2291" spans="1:6" x14ac:dyDescent="0.3">
      <c r="A2291" s="47" t="s">
        <v>1262</v>
      </c>
      <c r="B2291" s="47" t="s">
        <v>23080</v>
      </c>
      <c r="C2291" s="47" t="s">
        <v>773</v>
      </c>
      <c r="D2291" s="47" t="s">
        <v>25795</v>
      </c>
      <c r="E2291" s="47">
        <v>68941</v>
      </c>
      <c r="F2291" s="150">
        <v>30.528686249529201</v>
      </c>
    </row>
    <row r="2292" spans="1:6" x14ac:dyDescent="0.3">
      <c r="A2292" s="47" t="s">
        <v>1262</v>
      </c>
      <c r="B2292" s="47" t="s">
        <v>23080</v>
      </c>
      <c r="C2292" s="47" t="s">
        <v>774</v>
      </c>
      <c r="D2292" s="47" t="s">
        <v>25796</v>
      </c>
      <c r="E2292" s="47">
        <v>170539</v>
      </c>
      <c r="F2292" s="150">
        <v>36.646298406513701</v>
      </c>
    </row>
    <row r="2293" spans="1:6" x14ac:dyDescent="0.3">
      <c r="A2293" s="47" t="s">
        <v>1262</v>
      </c>
      <c r="B2293" s="47" t="s">
        <v>23080</v>
      </c>
      <c r="C2293" s="47" t="s">
        <v>25797</v>
      </c>
      <c r="D2293" s="47" t="s">
        <v>25798</v>
      </c>
      <c r="E2293" s="47">
        <v>49762</v>
      </c>
      <c r="F2293" s="150">
        <v>23.8048367204951</v>
      </c>
    </row>
    <row r="2294" spans="1:6" x14ac:dyDescent="0.3">
      <c r="A2294" s="47" t="s">
        <v>1262</v>
      </c>
      <c r="B2294" s="47" t="s">
        <v>23080</v>
      </c>
      <c r="C2294" s="47" t="s">
        <v>775</v>
      </c>
      <c r="D2294" s="47" t="s">
        <v>25799</v>
      </c>
      <c r="E2294" s="47">
        <v>411442</v>
      </c>
      <c r="F2294" s="150">
        <v>45.093141676395099</v>
      </c>
    </row>
    <row r="2295" spans="1:6" x14ac:dyDescent="0.3">
      <c r="A2295" s="47" t="s">
        <v>1262</v>
      </c>
      <c r="B2295" s="47" t="s">
        <v>23080</v>
      </c>
      <c r="C2295" s="47" t="s">
        <v>777</v>
      </c>
      <c r="D2295" s="47" t="s">
        <v>25800</v>
      </c>
      <c r="E2295" s="47">
        <v>127083</v>
      </c>
      <c r="F2295" s="150">
        <v>29.964119827476502</v>
      </c>
    </row>
    <row r="2296" spans="1:6" x14ac:dyDescent="0.3">
      <c r="A2296" s="47" t="s">
        <v>1262</v>
      </c>
      <c r="B2296" s="47" t="s">
        <v>23080</v>
      </c>
      <c r="C2296" s="47" t="s">
        <v>23091</v>
      </c>
      <c r="D2296" s="47" t="s">
        <v>25801</v>
      </c>
      <c r="E2296" s="47">
        <v>62622</v>
      </c>
      <c r="F2296" s="150">
        <v>25.1544719539752</v>
      </c>
    </row>
    <row r="2297" spans="1:6" x14ac:dyDescent="0.3">
      <c r="A2297" s="47" t="s">
        <v>1262</v>
      </c>
      <c r="B2297" s="47" t="s">
        <v>23080</v>
      </c>
      <c r="C2297" s="47" t="s">
        <v>779</v>
      </c>
      <c r="D2297" s="47" t="s">
        <v>25802</v>
      </c>
      <c r="E2297" s="47">
        <v>625249</v>
      </c>
      <c r="F2297" s="150">
        <v>41.0993368489695</v>
      </c>
    </row>
    <row r="2298" spans="1:6" x14ac:dyDescent="0.3">
      <c r="A2298" s="47" t="s">
        <v>1262</v>
      </c>
      <c r="B2298" s="47" t="s">
        <v>23080</v>
      </c>
      <c r="C2298" s="47" t="s">
        <v>705</v>
      </c>
      <c r="D2298" s="47" t="s">
        <v>25803</v>
      </c>
      <c r="E2298" s="47">
        <v>183862</v>
      </c>
      <c r="F2298" s="150">
        <v>35.383041340905898</v>
      </c>
    </row>
    <row r="2299" spans="1:6" x14ac:dyDescent="0.3">
      <c r="A2299" s="47" t="s">
        <v>1262</v>
      </c>
      <c r="B2299" s="47" t="s">
        <v>23080</v>
      </c>
      <c r="C2299" s="47" t="s">
        <v>780</v>
      </c>
      <c r="D2299" s="47" t="s">
        <v>25804</v>
      </c>
      <c r="E2299" s="47">
        <v>143679</v>
      </c>
      <c r="F2299" s="150">
        <v>27.218136339999901</v>
      </c>
    </row>
    <row r="2300" spans="1:6" x14ac:dyDescent="0.3">
      <c r="A2300" s="47" t="s">
        <v>1262</v>
      </c>
      <c r="B2300" s="47" t="s">
        <v>23080</v>
      </c>
      <c r="C2300" s="47" t="s">
        <v>865</v>
      </c>
      <c r="D2300" s="47" t="s">
        <v>25805</v>
      </c>
      <c r="E2300" s="47">
        <v>5085</v>
      </c>
      <c r="F2300" s="150">
        <v>24.584620860776901</v>
      </c>
    </row>
    <row r="2301" spans="1:6" x14ac:dyDescent="0.3">
      <c r="A2301" s="47" t="s">
        <v>1262</v>
      </c>
      <c r="B2301" s="47" t="s">
        <v>23080</v>
      </c>
      <c r="C2301" s="47" t="s">
        <v>907</v>
      </c>
      <c r="D2301" s="47" t="s">
        <v>25806</v>
      </c>
      <c r="E2301" s="47">
        <v>65249</v>
      </c>
      <c r="F2301" s="150">
        <v>29.451505830968699</v>
      </c>
    </row>
    <row r="2302" spans="1:6" x14ac:dyDescent="0.3">
      <c r="A2302" s="47" t="s">
        <v>1262</v>
      </c>
      <c r="B2302" s="47" t="s">
        <v>23080</v>
      </c>
      <c r="C2302" s="47" t="s">
        <v>782</v>
      </c>
      <c r="D2302" s="47" t="s">
        <v>25807</v>
      </c>
      <c r="E2302" s="47">
        <v>153988</v>
      </c>
      <c r="F2302" s="150">
        <v>33.658322383838801</v>
      </c>
    </row>
    <row r="2303" spans="1:6" x14ac:dyDescent="0.3">
      <c r="A2303" s="47" t="s">
        <v>1262</v>
      </c>
      <c r="B2303" s="47" t="s">
        <v>23080</v>
      </c>
      <c r="C2303" s="47" t="s">
        <v>784</v>
      </c>
      <c r="D2303" s="47" t="s">
        <v>25808</v>
      </c>
      <c r="E2303" s="47">
        <v>498883</v>
      </c>
      <c r="F2303" s="150">
        <v>37.754317239847097</v>
      </c>
    </row>
    <row r="2304" spans="1:6" x14ac:dyDescent="0.3">
      <c r="A2304" s="47" t="s">
        <v>1262</v>
      </c>
      <c r="B2304" s="47" t="s">
        <v>23080</v>
      </c>
      <c r="C2304" s="47" t="s">
        <v>25809</v>
      </c>
      <c r="D2304" s="47" t="s">
        <v>25810</v>
      </c>
      <c r="E2304" s="47">
        <v>39988</v>
      </c>
      <c r="F2304" s="150">
        <v>26.309333552838499</v>
      </c>
    </row>
    <row r="2305" spans="1:6" x14ac:dyDescent="0.3">
      <c r="A2305" s="47" t="s">
        <v>1262</v>
      </c>
      <c r="B2305" s="47" t="s">
        <v>23080</v>
      </c>
      <c r="C2305" s="47" t="s">
        <v>785</v>
      </c>
      <c r="D2305" s="47" t="s">
        <v>25811</v>
      </c>
      <c r="E2305" s="47">
        <v>81642</v>
      </c>
      <c r="F2305" s="150">
        <v>25.889869179478001</v>
      </c>
    </row>
    <row r="2306" spans="1:6" x14ac:dyDescent="0.3">
      <c r="A2306" s="47" t="s">
        <v>1262</v>
      </c>
      <c r="B2306" s="47" t="s">
        <v>23080</v>
      </c>
      <c r="C2306" s="47" t="s">
        <v>355</v>
      </c>
      <c r="D2306" s="47" t="s">
        <v>25812</v>
      </c>
      <c r="E2306" s="47">
        <v>39238</v>
      </c>
      <c r="F2306" s="150">
        <v>29.5556404368579</v>
      </c>
    </row>
    <row r="2307" spans="1:6" x14ac:dyDescent="0.3">
      <c r="A2307" s="47" t="s">
        <v>1262</v>
      </c>
      <c r="B2307" s="47" t="s">
        <v>23080</v>
      </c>
      <c r="C2307" s="47" t="s">
        <v>213</v>
      </c>
      <c r="D2307" s="47" t="s">
        <v>25813</v>
      </c>
      <c r="E2307" s="47">
        <v>67295</v>
      </c>
      <c r="F2307" s="150">
        <v>34.313779478675599</v>
      </c>
    </row>
    <row r="2308" spans="1:6" x14ac:dyDescent="0.3">
      <c r="A2308" s="47" t="s">
        <v>1262</v>
      </c>
      <c r="B2308" s="47" t="s">
        <v>23080</v>
      </c>
      <c r="C2308" s="47" t="s">
        <v>22815</v>
      </c>
      <c r="D2308" s="47" t="s">
        <v>25814</v>
      </c>
      <c r="E2308" s="47">
        <v>88765</v>
      </c>
      <c r="F2308" s="150">
        <v>26.060820617988799</v>
      </c>
    </row>
    <row r="2309" spans="1:6" x14ac:dyDescent="0.3">
      <c r="A2309" s="47" t="s">
        <v>1262</v>
      </c>
      <c r="B2309" s="47" t="s">
        <v>23080</v>
      </c>
      <c r="C2309" s="47" t="s">
        <v>434</v>
      </c>
      <c r="D2309" s="47" t="s">
        <v>25815</v>
      </c>
      <c r="E2309" s="47">
        <v>235406</v>
      </c>
      <c r="F2309" s="150">
        <v>40.345855404375897</v>
      </c>
    </row>
    <row r="2310" spans="1:6" x14ac:dyDescent="0.3">
      <c r="A2310" s="47" t="s">
        <v>1262</v>
      </c>
      <c r="B2310" s="47" t="s">
        <v>23080</v>
      </c>
      <c r="C2310" s="47" t="s">
        <v>787</v>
      </c>
      <c r="D2310" s="47" t="s">
        <v>25816</v>
      </c>
      <c r="E2310" s="47">
        <v>268100</v>
      </c>
      <c r="F2310" s="150">
        <v>42.687421826676903</v>
      </c>
    </row>
    <row r="2311" spans="1:6" x14ac:dyDescent="0.3">
      <c r="A2311" s="47" t="s">
        <v>1262</v>
      </c>
      <c r="B2311" s="47" t="s">
        <v>23080</v>
      </c>
      <c r="C2311" s="47" t="s">
        <v>190</v>
      </c>
      <c r="D2311" s="47" t="s">
        <v>25817</v>
      </c>
      <c r="E2311" s="47">
        <v>558979</v>
      </c>
      <c r="F2311" s="150">
        <v>43.400933849723899</v>
      </c>
    </row>
    <row r="2312" spans="1:6" x14ac:dyDescent="0.3">
      <c r="A2312" s="47" t="s">
        <v>1262</v>
      </c>
      <c r="B2312" s="47" t="s">
        <v>23080</v>
      </c>
      <c r="C2312" s="47" t="s">
        <v>789</v>
      </c>
      <c r="D2312" s="47" t="s">
        <v>25818</v>
      </c>
      <c r="E2312" s="47">
        <v>31945</v>
      </c>
      <c r="F2312" s="150">
        <v>21.7505583730489</v>
      </c>
    </row>
    <row r="2313" spans="1:6" x14ac:dyDescent="0.3">
      <c r="A2313" s="47" t="s">
        <v>1262</v>
      </c>
      <c r="B2313" s="47" t="s">
        <v>23080</v>
      </c>
      <c r="C2313" s="47" t="s">
        <v>634</v>
      </c>
      <c r="D2313" s="47" t="s">
        <v>25819</v>
      </c>
      <c r="E2313" s="47">
        <v>280566</v>
      </c>
      <c r="F2313" s="150">
        <v>37.678264379837799</v>
      </c>
    </row>
    <row r="2314" spans="1:6" x14ac:dyDescent="0.3">
      <c r="A2314" s="47" t="s">
        <v>1262</v>
      </c>
      <c r="B2314" s="47" t="s">
        <v>23080</v>
      </c>
      <c r="C2314" s="47" t="s">
        <v>393</v>
      </c>
      <c r="D2314" s="47" t="s">
        <v>25820</v>
      </c>
      <c r="E2314" s="47">
        <v>136606</v>
      </c>
      <c r="F2314" s="150">
        <v>30.141018233682601</v>
      </c>
    </row>
    <row r="2315" spans="1:6" x14ac:dyDescent="0.3">
      <c r="A2315" s="47" t="s">
        <v>1262</v>
      </c>
      <c r="B2315" s="47" t="s">
        <v>23080</v>
      </c>
      <c r="C2315" s="47" t="s">
        <v>25821</v>
      </c>
      <c r="D2315" s="47" t="s">
        <v>25822</v>
      </c>
      <c r="E2315" s="47">
        <v>7716</v>
      </c>
      <c r="F2315" s="150">
        <v>21.239336039420401</v>
      </c>
    </row>
    <row r="2316" spans="1:6" x14ac:dyDescent="0.3">
      <c r="A2316" s="47" t="s">
        <v>1262</v>
      </c>
      <c r="B2316" s="47" t="s">
        <v>23080</v>
      </c>
      <c r="C2316" s="47" t="s">
        <v>666</v>
      </c>
      <c r="D2316" s="47" t="s">
        <v>25823</v>
      </c>
      <c r="E2316" s="47">
        <v>149618</v>
      </c>
      <c r="F2316" s="150">
        <v>33.882207400968397</v>
      </c>
    </row>
    <row r="2317" spans="1:6" x14ac:dyDescent="0.3">
      <c r="A2317" s="47" t="s">
        <v>1262</v>
      </c>
      <c r="B2317" s="47" t="s">
        <v>23080</v>
      </c>
      <c r="C2317" s="47" t="s">
        <v>262</v>
      </c>
      <c r="D2317" s="47" t="s">
        <v>25824</v>
      </c>
      <c r="E2317" s="47">
        <v>14845</v>
      </c>
      <c r="F2317" s="150">
        <v>25.075287372822299</v>
      </c>
    </row>
    <row r="2318" spans="1:6" x14ac:dyDescent="0.3">
      <c r="A2318" s="47" t="s">
        <v>1262</v>
      </c>
      <c r="B2318" s="47" t="s">
        <v>23080</v>
      </c>
      <c r="C2318" s="47" t="s">
        <v>327</v>
      </c>
      <c r="D2318" s="47" t="s">
        <v>25825</v>
      </c>
      <c r="E2318" s="47">
        <v>38686</v>
      </c>
      <c r="F2318" s="150">
        <v>30.292842826755901</v>
      </c>
    </row>
    <row r="2319" spans="1:6" x14ac:dyDescent="0.3">
      <c r="A2319" s="47" t="s">
        <v>1262</v>
      </c>
      <c r="B2319" s="47" t="s">
        <v>23080</v>
      </c>
      <c r="C2319" s="47" t="s">
        <v>25826</v>
      </c>
      <c r="D2319" s="47" t="s">
        <v>25827</v>
      </c>
      <c r="E2319" s="47">
        <v>45913</v>
      </c>
      <c r="F2319" s="150">
        <v>27.1343182687527</v>
      </c>
    </row>
    <row r="2320" spans="1:6" x14ac:dyDescent="0.3">
      <c r="A2320" s="47" t="s">
        <v>1262</v>
      </c>
      <c r="B2320" s="47" t="s">
        <v>23080</v>
      </c>
      <c r="C2320" s="47" t="s">
        <v>314</v>
      </c>
      <c r="D2320" s="47" t="s">
        <v>25828</v>
      </c>
      <c r="E2320" s="47">
        <v>88880</v>
      </c>
      <c r="F2320" s="150">
        <v>29.117143734888401</v>
      </c>
    </row>
    <row r="2321" spans="1:6" x14ac:dyDescent="0.3">
      <c r="A2321" s="47" t="s">
        <v>1262</v>
      </c>
      <c r="B2321" s="47" t="s">
        <v>23080</v>
      </c>
      <c r="C2321" s="47" t="s">
        <v>23</v>
      </c>
      <c r="D2321" s="47" t="s">
        <v>25829</v>
      </c>
      <c r="E2321" s="47">
        <v>45200</v>
      </c>
      <c r="F2321" s="150">
        <v>25.935455844556099</v>
      </c>
    </row>
    <row r="2322" spans="1:6" x14ac:dyDescent="0.3">
      <c r="A2322" s="47" t="s">
        <v>1262</v>
      </c>
      <c r="B2322" s="47" t="s">
        <v>23080</v>
      </c>
      <c r="C2322" s="47" t="s">
        <v>25830</v>
      </c>
      <c r="D2322" s="47" t="s">
        <v>25831</v>
      </c>
      <c r="E2322" s="47">
        <v>24636</v>
      </c>
      <c r="F2322" s="150">
        <v>27.046614917934999</v>
      </c>
    </row>
    <row r="2323" spans="1:6" x14ac:dyDescent="0.3">
      <c r="A2323" s="47" t="s">
        <v>1262</v>
      </c>
      <c r="B2323" s="47" t="s">
        <v>23080</v>
      </c>
      <c r="C2323" s="47" t="s">
        <v>794</v>
      </c>
      <c r="D2323" s="47" t="s">
        <v>25832</v>
      </c>
      <c r="E2323" s="47">
        <v>214437</v>
      </c>
      <c r="F2323" s="150">
        <v>31.8532380016049</v>
      </c>
    </row>
    <row r="2324" spans="1:6" x14ac:dyDescent="0.3">
      <c r="A2324" s="47" t="s">
        <v>1262</v>
      </c>
      <c r="B2324" s="47" t="s">
        <v>23080</v>
      </c>
      <c r="C2324" s="47" t="s">
        <v>570</v>
      </c>
      <c r="D2324" s="47" t="s">
        <v>25833</v>
      </c>
      <c r="E2324" s="47">
        <v>519445</v>
      </c>
      <c r="F2324" s="150">
        <v>42.447218598208302</v>
      </c>
    </row>
    <row r="2325" spans="1:6" x14ac:dyDescent="0.3">
      <c r="A2325" s="47" t="s">
        <v>1262</v>
      </c>
      <c r="B2325" s="47" t="s">
        <v>23080</v>
      </c>
      <c r="C2325" s="47" t="s">
        <v>717</v>
      </c>
      <c r="D2325" s="47" t="s">
        <v>25834</v>
      </c>
      <c r="E2325" s="47">
        <v>91108</v>
      </c>
      <c r="F2325" s="150">
        <v>33.4472158924154</v>
      </c>
    </row>
    <row r="2326" spans="1:6" x14ac:dyDescent="0.3">
      <c r="A2326" s="47" t="s">
        <v>1262</v>
      </c>
      <c r="B2326" s="47" t="s">
        <v>23080</v>
      </c>
      <c r="C2326" s="47" t="s">
        <v>798</v>
      </c>
      <c r="D2326" s="47" t="s">
        <v>25835</v>
      </c>
      <c r="E2326" s="47">
        <v>133568</v>
      </c>
      <c r="F2326" s="150">
        <v>39.150038657653297</v>
      </c>
    </row>
    <row r="2327" spans="1:6" x14ac:dyDescent="0.3">
      <c r="A2327" s="47" t="s">
        <v>1262</v>
      </c>
      <c r="B2327" s="47" t="s">
        <v>23080</v>
      </c>
      <c r="C2327" s="47" t="s">
        <v>800</v>
      </c>
      <c r="D2327" s="47" t="s">
        <v>25836</v>
      </c>
      <c r="E2327" s="47">
        <v>349497</v>
      </c>
      <c r="F2327" s="150">
        <v>50.790587328442001</v>
      </c>
    </row>
    <row r="2328" spans="1:6" x14ac:dyDescent="0.3">
      <c r="A2328" s="47" t="s">
        <v>1262</v>
      </c>
      <c r="B2328" s="47" t="s">
        <v>23080</v>
      </c>
      <c r="C2328" s="47" t="s">
        <v>801</v>
      </c>
      <c r="D2328" s="47" t="s">
        <v>25837</v>
      </c>
      <c r="E2328" s="47">
        <v>320918</v>
      </c>
      <c r="F2328" s="150">
        <v>33.195764162638</v>
      </c>
    </row>
    <row r="2329" spans="1:6" x14ac:dyDescent="0.3">
      <c r="A2329" s="47" t="s">
        <v>1262</v>
      </c>
      <c r="B2329" s="47" t="s">
        <v>23080</v>
      </c>
      <c r="C2329" s="47" t="s">
        <v>802</v>
      </c>
      <c r="D2329" s="47" t="s">
        <v>25838</v>
      </c>
      <c r="E2329" s="47">
        <v>116111</v>
      </c>
      <c r="F2329" s="150">
        <v>32.084958146191703</v>
      </c>
    </row>
    <row r="2330" spans="1:6" x14ac:dyDescent="0.3">
      <c r="A2330" s="47" t="s">
        <v>1262</v>
      </c>
      <c r="B2330" s="47" t="s">
        <v>23080</v>
      </c>
      <c r="C2330" s="47" t="s">
        <v>25839</v>
      </c>
      <c r="D2330" s="47" t="s">
        <v>25840</v>
      </c>
      <c r="E2330" s="47">
        <v>43450</v>
      </c>
      <c r="F2330" s="150">
        <v>21.485711279588401</v>
      </c>
    </row>
    <row r="2331" spans="1:6" x14ac:dyDescent="0.3">
      <c r="A2331" s="47" t="s">
        <v>1262</v>
      </c>
      <c r="B2331" s="47" t="s">
        <v>23080</v>
      </c>
      <c r="C2331" s="47" t="s">
        <v>600</v>
      </c>
      <c r="D2331" s="47" t="s">
        <v>25841</v>
      </c>
      <c r="E2331" s="47">
        <v>116638</v>
      </c>
      <c r="F2331" s="150">
        <v>30.5855442383011</v>
      </c>
    </row>
    <row r="2332" spans="1:6" x14ac:dyDescent="0.3">
      <c r="A2332" s="47" t="s">
        <v>1262</v>
      </c>
      <c r="B2332" s="47" t="s">
        <v>23080</v>
      </c>
      <c r="C2332" s="47" t="s">
        <v>25842</v>
      </c>
      <c r="D2332" s="47" t="s">
        <v>25843</v>
      </c>
      <c r="E2332" s="47">
        <v>46682</v>
      </c>
      <c r="F2332" s="150">
        <v>31.700846413991101</v>
      </c>
    </row>
    <row r="2333" spans="1:6" x14ac:dyDescent="0.3">
      <c r="A2333" s="47" t="s">
        <v>1262</v>
      </c>
      <c r="B2333" s="47" t="s">
        <v>23080</v>
      </c>
      <c r="C2333" s="47" t="s">
        <v>557</v>
      </c>
      <c r="D2333" s="47" t="s">
        <v>25844</v>
      </c>
      <c r="E2333" s="47">
        <v>169842</v>
      </c>
      <c r="F2333" s="150">
        <v>29.749118417369701</v>
      </c>
    </row>
    <row r="2334" spans="1:6" x14ac:dyDescent="0.3">
      <c r="A2334" s="47" t="s">
        <v>1262</v>
      </c>
      <c r="B2334" s="47" t="s">
        <v>23080</v>
      </c>
      <c r="C2334" s="47" t="s">
        <v>29</v>
      </c>
      <c r="D2334" s="47" t="s">
        <v>25845</v>
      </c>
      <c r="E2334" s="47">
        <v>799874</v>
      </c>
      <c r="F2334" s="150">
        <v>43.587802151952502</v>
      </c>
    </row>
    <row r="2335" spans="1:6" x14ac:dyDescent="0.3">
      <c r="A2335" s="47" t="s">
        <v>1262</v>
      </c>
      <c r="B2335" s="47" t="s">
        <v>23080</v>
      </c>
      <c r="C2335" s="47" t="s">
        <v>25846</v>
      </c>
      <c r="D2335" s="47" t="s">
        <v>25847</v>
      </c>
      <c r="E2335" s="47">
        <v>18267</v>
      </c>
      <c r="F2335" s="150">
        <v>33.958288548443903</v>
      </c>
    </row>
    <row r="2336" spans="1:6" x14ac:dyDescent="0.3">
      <c r="A2336" s="47" t="s">
        <v>1262</v>
      </c>
      <c r="B2336" s="47" t="s">
        <v>23080</v>
      </c>
      <c r="C2336" s="47" t="s">
        <v>805</v>
      </c>
      <c r="D2336" s="47" t="s">
        <v>25848</v>
      </c>
      <c r="E2336" s="47">
        <v>297735</v>
      </c>
      <c r="F2336" s="150">
        <v>45.945106858862701</v>
      </c>
    </row>
    <row r="2337" spans="1:6" x14ac:dyDescent="0.3">
      <c r="A2337" s="47" t="s">
        <v>1262</v>
      </c>
      <c r="B2337" s="47" t="s">
        <v>23080</v>
      </c>
      <c r="C2337" s="47" t="s">
        <v>25849</v>
      </c>
      <c r="D2337" s="47" t="s">
        <v>25850</v>
      </c>
      <c r="E2337" s="47">
        <v>94528</v>
      </c>
      <c r="F2337" s="150">
        <v>35.960203434251802</v>
      </c>
    </row>
    <row r="2338" spans="1:6" x14ac:dyDescent="0.3">
      <c r="A2338" s="47" t="s">
        <v>1262</v>
      </c>
      <c r="B2338" s="47" t="s">
        <v>23080</v>
      </c>
      <c r="C2338" s="47" t="s">
        <v>340</v>
      </c>
      <c r="D2338" s="47" t="s">
        <v>25851</v>
      </c>
      <c r="E2338" s="47">
        <v>45969</v>
      </c>
      <c r="F2338" s="150">
        <v>30.115401211187599</v>
      </c>
    </row>
    <row r="2339" spans="1:6" x14ac:dyDescent="0.3">
      <c r="A2339" s="47" t="s">
        <v>1262</v>
      </c>
      <c r="B2339" s="47" t="s">
        <v>23080</v>
      </c>
      <c r="C2339" s="47" t="s">
        <v>806</v>
      </c>
      <c r="D2339" s="47" t="s">
        <v>25852</v>
      </c>
      <c r="E2339" s="47">
        <v>1526006</v>
      </c>
      <c r="F2339" s="150">
        <v>53.630560768511998</v>
      </c>
    </row>
    <row r="2340" spans="1:6" x14ac:dyDescent="0.3">
      <c r="A2340" s="47" t="s">
        <v>1262</v>
      </c>
      <c r="B2340" s="47" t="s">
        <v>23080</v>
      </c>
      <c r="C2340" s="47" t="s">
        <v>271</v>
      </c>
      <c r="D2340" s="47" t="s">
        <v>25853</v>
      </c>
      <c r="E2340" s="47">
        <v>57369</v>
      </c>
      <c r="F2340" s="150">
        <v>24.496359311808</v>
      </c>
    </row>
    <row r="2341" spans="1:6" x14ac:dyDescent="0.3">
      <c r="A2341" s="47" t="s">
        <v>1262</v>
      </c>
      <c r="B2341" s="47" t="s">
        <v>23080</v>
      </c>
      <c r="C2341" s="47" t="s">
        <v>25854</v>
      </c>
      <c r="D2341" s="47" t="s">
        <v>25855</v>
      </c>
      <c r="E2341" s="47">
        <v>17457</v>
      </c>
      <c r="F2341" s="150">
        <v>17.679233692175099</v>
      </c>
    </row>
    <row r="2342" spans="1:6" x14ac:dyDescent="0.3">
      <c r="A2342" s="47" t="s">
        <v>1262</v>
      </c>
      <c r="B2342" s="47" t="s">
        <v>23080</v>
      </c>
      <c r="C2342" s="47" t="s">
        <v>25856</v>
      </c>
      <c r="D2342" s="47" t="s">
        <v>25857</v>
      </c>
      <c r="E2342" s="47">
        <v>148289</v>
      </c>
      <c r="F2342" s="150">
        <v>31.163897744372601</v>
      </c>
    </row>
    <row r="2343" spans="1:6" x14ac:dyDescent="0.3">
      <c r="A2343" s="47" t="s">
        <v>1262</v>
      </c>
      <c r="B2343" s="47" t="s">
        <v>23080</v>
      </c>
      <c r="C2343" s="47" t="s">
        <v>25858</v>
      </c>
      <c r="D2343" s="47" t="s">
        <v>25859</v>
      </c>
      <c r="E2343" s="47">
        <v>39702</v>
      </c>
      <c r="F2343" s="150">
        <v>31.194174346566701</v>
      </c>
    </row>
    <row r="2344" spans="1:6" x14ac:dyDescent="0.3">
      <c r="A2344" s="47" t="s">
        <v>1262</v>
      </c>
      <c r="B2344" s="47" t="s">
        <v>23080</v>
      </c>
      <c r="C2344" s="47" t="s">
        <v>807</v>
      </c>
      <c r="D2344" s="47" t="s">
        <v>25860</v>
      </c>
      <c r="E2344" s="47">
        <v>77742</v>
      </c>
      <c r="F2344" s="150">
        <v>23.7215814492662</v>
      </c>
    </row>
    <row r="2345" spans="1:6" x14ac:dyDescent="0.3">
      <c r="A2345" s="47" t="s">
        <v>1262</v>
      </c>
      <c r="B2345" s="47" t="s">
        <v>23080</v>
      </c>
      <c r="C2345" s="47" t="s">
        <v>854</v>
      </c>
      <c r="D2345" s="47" t="s">
        <v>25861</v>
      </c>
      <c r="E2345" s="47">
        <v>6428</v>
      </c>
      <c r="F2345" s="150">
        <v>20.052398702143101</v>
      </c>
    </row>
    <row r="2346" spans="1:6" x14ac:dyDescent="0.3">
      <c r="A2346" s="47" t="s">
        <v>1262</v>
      </c>
      <c r="B2346" s="47" t="s">
        <v>23080</v>
      </c>
      <c r="C2346" s="47" t="s">
        <v>25862</v>
      </c>
      <c r="D2346" s="47" t="s">
        <v>25863</v>
      </c>
      <c r="E2346" s="47">
        <v>43356</v>
      </c>
      <c r="F2346" s="150">
        <v>22.505427263090301</v>
      </c>
    </row>
    <row r="2347" spans="1:6" x14ac:dyDescent="0.3">
      <c r="A2347" s="47" t="s">
        <v>1262</v>
      </c>
      <c r="B2347" s="47" t="s">
        <v>23080</v>
      </c>
      <c r="C2347" s="47" t="s">
        <v>809</v>
      </c>
      <c r="D2347" s="47" t="s">
        <v>25864</v>
      </c>
      <c r="E2347" s="47">
        <v>41981</v>
      </c>
      <c r="F2347" s="150">
        <v>20.355214660796602</v>
      </c>
    </row>
    <row r="2348" spans="1:6" x14ac:dyDescent="0.3">
      <c r="A2348" s="47" t="s">
        <v>1262</v>
      </c>
      <c r="B2348" s="47" t="s">
        <v>23080</v>
      </c>
      <c r="C2348" s="47" t="s">
        <v>688</v>
      </c>
      <c r="D2348" s="47" t="s">
        <v>25865</v>
      </c>
      <c r="E2348" s="47">
        <v>44947</v>
      </c>
      <c r="F2348" s="150">
        <v>32.631623140291602</v>
      </c>
    </row>
    <row r="2349" spans="1:6" x14ac:dyDescent="0.3">
      <c r="A2349" s="47" t="s">
        <v>1262</v>
      </c>
      <c r="B2349" s="47" t="s">
        <v>23080</v>
      </c>
      <c r="C2349" s="47" t="s">
        <v>25866</v>
      </c>
      <c r="D2349" s="47" t="s">
        <v>25867</v>
      </c>
      <c r="E2349" s="47">
        <v>54984</v>
      </c>
      <c r="F2349" s="150">
        <v>31.809004604313898</v>
      </c>
    </row>
    <row r="2350" spans="1:6" x14ac:dyDescent="0.3">
      <c r="A2350" s="47" t="s">
        <v>1262</v>
      </c>
      <c r="B2350" s="47" t="s">
        <v>23080</v>
      </c>
      <c r="C2350" s="47" t="s">
        <v>367</v>
      </c>
      <c r="D2350" s="47" t="s">
        <v>25868</v>
      </c>
      <c r="E2350" s="47">
        <v>41815</v>
      </c>
      <c r="F2350" s="150">
        <v>26.924769667350901</v>
      </c>
    </row>
    <row r="2351" spans="1:6" x14ac:dyDescent="0.3">
      <c r="A2351" s="47" t="s">
        <v>1262</v>
      </c>
      <c r="B2351" s="47" t="s">
        <v>23080</v>
      </c>
      <c r="C2351" s="47" t="s">
        <v>69</v>
      </c>
      <c r="D2351" s="47" t="s">
        <v>25869</v>
      </c>
      <c r="E2351" s="47">
        <v>207820</v>
      </c>
      <c r="F2351" s="150">
        <v>36.907958520881898</v>
      </c>
    </row>
    <row r="2352" spans="1:6" x14ac:dyDescent="0.3">
      <c r="A2352" s="47" t="s">
        <v>1262</v>
      </c>
      <c r="B2352" s="47" t="s">
        <v>23080</v>
      </c>
      <c r="C2352" s="47" t="s">
        <v>512</v>
      </c>
      <c r="D2352" s="47" t="s">
        <v>25870</v>
      </c>
      <c r="E2352" s="47">
        <v>52822</v>
      </c>
      <c r="F2352" s="150">
        <v>22.6914806998752</v>
      </c>
    </row>
    <row r="2353" spans="1:6" x14ac:dyDescent="0.3">
      <c r="A2353" s="47" t="s">
        <v>1262</v>
      </c>
      <c r="B2353" s="47" t="s">
        <v>23080</v>
      </c>
      <c r="C2353" s="47" t="s">
        <v>810</v>
      </c>
      <c r="D2353" s="47" t="s">
        <v>25871</v>
      </c>
      <c r="E2353" s="47">
        <v>365169</v>
      </c>
      <c r="F2353" s="150">
        <v>39.907503835390699</v>
      </c>
    </row>
    <row r="2354" spans="1:6" x14ac:dyDescent="0.3">
      <c r="A2354" s="47" t="s">
        <v>1262</v>
      </c>
      <c r="B2354" s="47" t="s">
        <v>23080</v>
      </c>
      <c r="C2354" s="47" t="s">
        <v>1003</v>
      </c>
      <c r="D2354" s="47" t="s">
        <v>25872</v>
      </c>
      <c r="E2354" s="47">
        <v>28276</v>
      </c>
      <c r="F2354" s="150">
        <v>24.432432926270302</v>
      </c>
    </row>
    <row r="2355" spans="1:6" x14ac:dyDescent="0.3">
      <c r="A2355" s="47" t="s">
        <v>1262</v>
      </c>
      <c r="B2355" s="47" t="s">
        <v>23080</v>
      </c>
      <c r="C2355" s="47" t="s">
        <v>443</v>
      </c>
      <c r="D2355" s="47" t="s">
        <v>25873</v>
      </c>
      <c r="E2355" s="47">
        <v>434972</v>
      </c>
      <c r="F2355" s="150">
        <v>41.048766683328203</v>
      </c>
    </row>
    <row r="2356" spans="1:6" x14ac:dyDescent="0.3">
      <c r="A2356" s="47" t="s">
        <v>1265</v>
      </c>
      <c r="B2356" s="47" t="s">
        <v>23070</v>
      </c>
      <c r="C2356" s="47" t="s">
        <v>22619</v>
      </c>
      <c r="D2356" s="47" t="s">
        <v>25874</v>
      </c>
      <c r="E2356" s="47">
        <v>1052567</v>
      </c>
      <c r="F2356" s="150">
        <v>33.757019448744302</v>
      </c>
    </row>
    <row r="2357" spans="1:6" x14ac:dyDescent="0.3">
      <c r="A2357" s="47" t="s">
        <v>1265</v>
      </c>
      <c r="B2357" s="47" t="s">
        <v>23070</v>
      </c>
      <c r="C2357" s="47" t="s">
        <v>464</v>
      </c>
      <c r="D2357" s="47" t="s">
        <v>25875</v>
      </c>
      <c r="E2357" s="47">
        <v>49875</v>
      </c>
      <c r="F2357" s="150">
        <v>34.270704885322502</v>
      </c>
    </row>
    <row r="2358" spans="1:6" x14ac:dyDescent="0.3">
      <c r="A2358" s="47" t="s">
        <v>1265</v>
      </c>
      <c r="B2358" s="47" t="s">
        <v>23070</v>
      </c>
      <c r="C2358" s="47" t="s">
        <v>191</v>
      </c>
      <c r="D2358" s="47" t="s">
        <v>25876</v>
      </c>
      <c r="E2358" s="47">
        <v>166158</v>
      </c>
      <c r="F2358" s="150">
        <v>31.5329844723442</v>
      </c>
    </row>
    <row r="2359" spans="1:6" x14ac:dyDescent="0.3">
      <c r="A2359" s="47" t="s">
        <v>1265</v>
      </c>
      <c r="B2359" s="47" t="s">
        <v>23070</v>
      </c>
      <c r="C2359" s="47" t="s">
        <v>25877</v>
      </c>
      <c r="D2359" s="47" t="s">
        <v>25878</v>
      </c>
      <c r="E2359" s="47">
        <v>82888</v>
      </c>
      <c r="F2359" s="150">
        <v>25.271273043964399</v>
      </c>
    </row>
    <row r="2360" spans="1:6" x14ac:dyDescent="0.3">
      <c r="A2360" s="47" t="s">
        <v>1265</v>
      </c>
      <c r="B2360" s="47" t="s">
        <v>23070</v>
      </c>
      <c r="C2360" s="47" t="s">
        <v>813</v>
      </c>
      <c r="D2360" s="47" t="s">
        <v>25879</v>
      </c>
      <c r="E2360" s="47">
        <v>626667</v>
      </c>
      <c r="F2360" s="150">
        <v>37.054796771886998</v>
      </c>
    </row>
    <row r="2361" spans="1:6" x14ac:dyDescent="0.3">
      <c r="A2361" s="47" t="s">
        <v>1265</v>
      </c>
      <c r="B2361" s="47" t="s">
        <v>23070</v>
      </c>
      <c r="C2361" s="47" t="s">
        <v>69</v>
      </c>
      <c r="D2361" s="47" t="s">
        <v>25880</v>
      </c>
      <c r="E2361" s="47">
        <v>126979</v>
      </c>
      <c r="F2361" s="150">
        <v>25.729546155497999</v>
      </c>
    </row>
    <row r="2362" spans="1:6" x14ac:dyDescent="0.3">
      <c r="A2362" s="47" t="s">
        <v>1267</v>
      </c>
      <c r="B2362" s="47" t="s">
        <v>22618</v>
      </c>
      <c r="C2362" s="47" t="s">
        <v>22619</v>
      </c>
      <c r="D2362" s="47" t="s">
        <v>25881</v>
      </c>
      <c r="E2362" s="47">
        <v>4625357</v>
      </c>
      <c r="F2362" s="150">
        <v>43.8287973436464</v>
      </c>
    </row>
    <row r="2363" spans="1:6" x14ac:dyDescent="0.3">
      <c r="A2363" s="47" t="s">
        <v>1267</v>
      </c>
      <c r="B2363" s="47" t="s">
        <v>22618</v>
      </c>
      <c r="C2363" s="47" t="s">
        <v>815</v>
      </c>
      <c r="D2363" s="47" t="s">
        <v>25882</v>
      </c>
      <c r="E2363" s="47">
        <v>25417</v>
      </c>
      <c r="F2363" s="150">
        <v>43.846503490811301</v>
      </c>
    </row>
    <row r="2364" spans="1:6" x14ac:dyDescent="0.3">
      <c r="A2364" s="47" t="s">
        <v>1267</v>
      </c>
      <c r="B2364" s="47" t="s">
        <v>22618</v>
      </c>
      <c r="C2364" s="47" t="s">
        <v>816</v>
      </c>
      <c r="D2364" s="47" t="s">
        <v>25883</v>
      </c>
      <c r="E2364" s="47">
        <v>160099</v>
      </c>
      <c r="F2364" s="150">
        <v>47.798139906024197</v>
      </c>
    </row>
    <row r="2365" spans="1:6" x14ac:dyDescent="0.3">
      <c r="A2365" s="47" t="s">
        <v>1267</v>
      </c>
      <c r="B2365" s="47" t="s">
        <v>22618</v>
      </c>
      <c r="C2365" s="47" t="s">
        <v>25884</v>
      </c>
      <c r="D2365" s="47" t="s">
        <v>25885</v>
      </c>
      <c r="E2365" s="47">
        <v>10419</v>
      </c>
      <c r="F2365" s="150">
        <v>41.962991409389502</v>
      </c>
    </row>
    <row r="2366" spans="1:6" x14ac:dyDescent="0.3">
      <c r="A2366" s="47" t="s">
        <v>1267</v>
      </c>
      <c r="B2366" s="47" t="s">
        <v>22618</v>
      </c>
      <c r="C2366" s="47" t="s">
        <v>817</v>
      </c>
      <c r="D2366" s="47" t="s">
        <v>25886</v>
      </c>
      <c r="E2366" s="47">
        <v>187126</v>
      </c>
      <c r="F2366" s="150">
        <v>46.244078368794803</v>
      </c>
    </row>
    <row r="2367" spans="1:6" x14ac:dyDescent="0.3">
      <c r="A2367" s="47" t="s">
        <v>1267</v>
      </c>
      <c r="B2367" s="47" t="s">
        <v>22618</v>
      </c>
      <c r="C2367" s="47" t="s">
        <v>25887</v>
      </c>
      <c r="D2367" s="47" t="s">
        <v>25888</v>
      </c>
      <c r="E2367" s="47">
        <v>15987</v>
      </c>
      <c r="F2367" s="150">
        <v>40.992388943469599</v>
      </c>
    </row>
    <row r="2368" spans="1:6" x14ac:dyDescent="0.3">
      <c r="A2368" s="47" t="s">
        <v>1267</v>
      </c>
      <c r="B2368" s="47" t="s">
        <v>22618</v>
      </c>
      <c r="C2368" s="47" t="s">
        <v>25889</v>
      </c>
      <c r="D2368" s="47" t="s">
        <v>25890</v>
      </c>
      <c r="E2368" s="47">
        <v>22621</v>
      </c>
      <c r="F2368" s="150">
        <v>42.183071864247303</v>
      </c>
    </row>
    <row r="2369" spans="1:6" x14ac:dyDescent="0.3">
      <c r="A2369" s="47" t="s">
        <v>1267</v>
      </c>
      <c r="B2369" s="47" t="s">
        <v>22618</v>
      </c>
      <c r="C2369" s="47" t="s">
        <v>25322</v>
      </c>
      <c r="D2369" s="47" t="s">
        <v>25891</v>
      </c>
      <c r="E2369" s="47">
        <v>162233</v>
      </c>
      <c r="F2369" s="150">
        <v>33.880786655769903</v>
      </c>
    </row>
    <row r="2370" spans="1:6" x14ac:dyDescent="0.3">
      <c r="A2370" s="47" t="s">
        <v>1267</v>
      </c>
      <c r="B2370" s="47" t="s">
        <v>22618</v>
      </c>
      <c r="C2370" s="47" t="s">
        <v>819</v>
      </c>
      <c r="D2370" s="47" t="s">
        <v>25892</v>
      </c>
      <c r="E2370" s="47">
        <v>177843</v>
      </c>
      <c r="F2370" s="150">
        <v>41.402243896223098</v>
      </c>
    </row>
    <row r="2371" spans="1:6" x14ac:dyDescent="0.3">
      <c r="A2371" s="47" t="s">
        <v>1267</v>
      </c>
      <c r="B2371" s="47" t="s">
        <v>22618</v>
      </c>
      <c r="C2371" s="47" t="s">
        <v>22631</v>
      </c>
      <c r="D2371" s="47" t="s">
        <v>25893</v>
      </c>
      <c r="E2371" s="47">
        <v>15175</v>
      </c>
      <c r="F2371" s="150">
        <v>40.932402169674802</v>
      </c>
    </row>
    <row r="2372" spans="1:6" x14ac:dyDescent="0.3">
      <c r="A2372" s="47" t="s">
        <v>1267</v>
      </c>
      <c r="B2372" s="47" t="s">
        <v>22618</v>
      </c>
      <c r="C2372" s="47" t="s">
        <v>821</v>
      </c>
      <c r="D2372" s="47" t="s">
        <v>25894</v>
      </c>
      <c r="E2372" s="47">
        <v>350202</v>
      </c>
      <c r="F2372" s="150">
        <v>38.9049249435852</v>
      </c>
    </row>
    <row r="2373" spans="1:6" x14ac:dyDescent="0.3">
      <c r="A2373" s="47" t="s">
        <v>1267</v>
      </c>
      <c r="B2373" s="47" t="s">
        <v>22618</v>
      </c>
      <c r="C2373" s="47" t="s">
        <v>739</v>
      </c>
      <c r="D2373" s="47" t="s">
        <v>25895</v>
      </c>
      <c r="E2373" s="47">
        <v>55342</v>
      </c>
      <c r="F2373" s="150">
        <v>45.124255737813797</v>
      </c>
    </row>
    <row r="2374" spans="1:6" x14ac:dyDescent="0.3">
      <c r="A2374" s="47" t="s">
        <v>1267</v>
      </c>
      <c r="B2374" s="47" t="s">
        <v>22618</v>
      </c>
      <c r="C2374" s="47" t="s">
        <v>784</v>
      </c>
      <c r="D2374" s="47" t="s">
        <v>25896</v>
      </c>
      <c r="E2374" s="47">
        <v>33140</v>
      </c>
      <c r="F2374" s="150">
        <v>46.2062706514998</v>
      </c>
    </row>
    <row r="2375" spans="1:6" x14ac:dyDescent="0.3">
      <c r="A2375" s="47" t="s">
        <v>1267</v>
      </c>
      <c r="B2375" s="47" t="s">
        <v>22618</v>
      </c>
      <c r="C2375" s="47" t="s">
        <v>822</v>
      </c>
      <c r="D2375" s="47" t="s">
        <v>25897</v>
      </c>
      <c r="E2375" s="47">
        <v>46734</v>
      </c>
      <c r="F2375" s="150">
        <v>40.768195839582503</v>
      </c>
    </row>
    <row r="2376" spans="1:6" x14ac:dyDescent="0.3">
      <c r="A2376" s="47" t="s">
        <v>1267</v>
      </c>
      <c r="B2376" s="47" t="s">
        <v>22618</v>
      </c>
      <c r="C2376" s="47" t="s">
        <v>25898</v>
      </c>
      <c r="D2376" s="47" t="s">
        <v>25899</v>
      </c>
      <c r="E2376" s="47">
        <v>34971</v>
      </c>
      <c r="F2376" s="150">
        <v>38.275618844809799</v>
      </c>
    </row>
    <row r="2377" spans="1:6" x14ac:dyDescent="0.3">
      <c r="A2377" s="47" t="s">
        <v>1267</v>
      </c>
      <c r="B2377" s="47" t="s">
        <v>22618</v>
      </c>
      <c r="C2377" s="47" t="s">
        <v>823</v>
      </c>
      <c r="D2377" s="47" t="s">
        <v>25900</v>
      </c>
      <c r="E2377" s="47">
        <v>38892</v>
      </c>
      <c r="F2377" s="150">
        <v>40.036317597433303</v>
      </c>
    </row>
    <row r="2378" spans="1:6" x14ac:dyDescent="0.3">
      <c r="A2378" s="47" t="s">
        <v>1267</v>
      </c>
      <c r="B2378" s="47" t="s">
        <v>22618</v>
      </c>
      <c r="C2378" s="47" t="s">
        <v>825</v>
      </c>
      <c r="D2378" s="47" t="s">
        <v>25901</v>
      </c>
      <c r="E2378" s="47">
        <v>68681</v>
      </c>
      <c r="F2378" s="150">
        <v>41.622612057314498</v>
      </c>
    </row>
    <row r="2379" spans="1:6" x14ac:dyDescent="0.3">
      <c r="A2379" s="47" t="s">
        <v>1267</v>
      </c>
      <c r="B2379" s="47" t="s">
        <v>22618</v>
      </c>
      <c r="C2379" s="47" t="s">
        <v>25902</v>
      </c>
      <c r="D2379" s="47" t="s">
        <v>25903</v>
      </c>
      <c r="E2379" s="47">
        <v>32062</v>
      </c>
      <c r="F2379" s="150">
        <v>39.011368178975403</v>
      </c>
    </row>
    <row r="2380" spans="1:6" x14ac:dyDescent="0.3">
      <c r="A2380" s="47" t="s">
        <v>1267</v>
      </c>
      <c r="B2380" s="47" t="s">
        <v>22618</v>
      </c>
      <c r="C2380" s="47" t="s">
        <v>451</v>
      </c>
      <c r="D2380" s="47" t="s">
        <v>25904</v>
      </c>
      <c r="E2380" s="47">
        <v>136555</v>
      </c>
      <c r="F2380" s="150">
        <v>41.636956605233401</v>
      </c>
    </row>
    <row r="2381" spans="1:6" x14ac:dyDescent="0.3">
      <c r="A2381" s="47" t="s">
        <v>1267</v>
      </c>
      <c r="B2381" s="47" t="s">
        <v>22618</v>
      </c>
      <c r="C2381" s="47" t="s">
        <v>827</v>
      </c>
      <c r="D2381" s="47" t="s">
        <v>25905</v>
      </c>
      <c r="E2381" s="47">
        <v>26985</v>
      </c>
      <c r="F2381" s="150">
        <v>44.026988662014503</v>
      </c>
    </row>
    <row r="2382" spans="1:6" x14ac:dyDescent="0.3">
      <c r="A2382" s="47" t="s">
        <v>1267</v>
      </c>
      <c r="B2382" s="47" t="s">
        <v>22618</v>
      </c>
      <c r="C2382" s="47" t="s">
        <v>176</v>
      </c>
      <c r="D2382" s="47" t="s">
        <v>25906</v>
      </c>
      <c r="E2382" s="47">
        <v>23956</v>
      </c>
      <c r="F2382" s="150">
        <v>43.510016450716201</v>
      </c>
    </row>
    <row r="2383" spans="1:6" x14ac:dyDescent="0.3">
      <c r="A2383" s="47" t="s">
        <v>1267</v>
      </c>
      <c r="B2383" s="47" t="s">
        <v>22618</v>
      </c>
      <c r="C2383" s="47" t="s">
        <v>1268</v>
      </c>
      <c r="D2383" s="47" t="s">
        <v>25907</v>
      </c>
      <c r="E2383" s="47">
        <v>136885</v>
      </c>
      <c r="F2383" s="150">
        <v>43.174313087141002</v>
      </c>
    </row>
    <row r="2384" spans="1:6" x14ac:dyDescent="0.3">
      <c r="A2384" s="47" t="s">
        <v>1267</v>
      </c>
      <c r="B2384" s="47" t="s">
        <v>22618</v>
      </c>
      <c r="C2384" s="47" t="s">
        <v>25908</v>
      </c>
      <c r="D2384" s="47" t="s">
        <v>25909</v>
      </c>
      <c r="E2384" s="47">
        <v>60158</v>
      </c>
      <c r="F2384" s="150">
        <v>33.5831144760078</v>
      </c>
    </row>
    <row r="2385" spans="1:6" x14ac:dyDescent="0.3">
      <c r="A2385" s="47" t="s">
        <v>1267</v>
      </c>
      <c r="B2385" s="47" t="s">
        <v>22618</v>
      </c>
      <c r="C2385" s="47" t="s">
        <v>828</v>
      </c>
      <c r="D2385" s="47" t="s">
        <v>25910</v>
      </c>
      <c r="E2385" s="47">
        <v>451225</v>
      </c>
      <c r="F2385" s="150">
        <v>48.305773748567397</v>
      </c>
    </row>
    <row r="2386" spans="1:6" x14ac:dyDescent="0.3">
      <c r="A2386" s="47" t="s">
        <v>1267</v>
      </c>
      <c r="B2386" s="47" t="s">
        <v>22618</v>
      </c>
      <c r="C2386" s="47" t="s">
        <v>23915</v>
      </c>
      <c r="D2386" s="47" t="s">
        <v>25911</v>
      </c>
      <c r="E2386" s="47">
        <v>69661</v>
      </c>
      <c r="F2386" s="150">
        <v>47.134933044053597</v>
      </c>
    </row>
    <row r="2387" spans="1:6" x14ac:dyDescent="0.3">
      <c r="A2387" s="47" t="s">
        <v>1267</v>
      </c>
      <c r="B2387" s="47" t="s">
        <v>22618</v>
      </c>
      <c r="C2387" s="47" t="s">
        <v>25912</v>
      </c>
      <c r="D2387" s="47" t="s">
        <v>25913</v>
      </c>
      <c r="E2387" s="47">
        <v>21090</v>
      </c>
      <c r="F2387" s="150">
        <v>40.4954358115057</v>
      </c>
    </row>
    <row r="2388" spans="1:6" x14ac:dyDescent="0.3">
      <c r="A2388" s="47" t="s">
        <v>1267</v>
      </c>
      <c r="B2388" s="47" t="s">
        <v>22618</v>
      </c>
      <c r="C2388" s="47" t="s">
        <v>25914</v>
      </c>
      <c r="D2388" s="47" t="s">
        <v>25915</v>
      </c>
      <c r="E2388" s="47">
        <v>269291</v>
      </c>
      <c r="F2388" s="150">
        <v>34.285141385277697</v>
      </c>
    </row>
    <row r="2389" spans="1:6" x14ac:dyDescent="0.3">
      <c r="A2389" s="47" t="s">
        <v>1267</v>
      </c>
      <c r="B2389" s="47" t="s">
        <v>22618</v>
      </c>
      <c r="C2389" s="47" t="s">
        <v>554</v>
      </c>
      <c r="D2389" s="47" t="s">
        <v>25916</v>
      </c>
      <c r="E2389" s="47">
        <v>24777</v>
      </c>
      <c r="F2389" s="150">
        <v>39.164306938226296</v>
      </c>
    </row>
    <row r="2390" spans="1:6" x14ac:dyDescent="0.3">
      <c r="A2390" s="47" t="s">
        <v>1267</v>
      </c>
      <c r="B2390" s="47" t="s">
        <v>22618</v>
      </c>
      <c r="C2390" s="47" t="s">
        <v>25917</v>
      </c>
      <c r="D2390" s="47" t="s">
        <v>25918</v>
      </c>
      <c r="E2390" s="47">
        <v>61697</v>
      </c>
      <c r="F2390" s="150">
        <v>43.676787339930499</v>
      </c>
    </row>
    <row r="2391" spans="1:6" x14ac:dyDescent="0.3">
      <c r="A2391" s="47" t="s">
        <v>1267</v>
      </c>
      <c r="B2391" s="47" t="s">
        <v>22618</v>
      </c>
      <c r="C2391" s="47" t="s">
        <v>570</v>
      </c>
      <c r="D2391" s="47" t="s">
        <v>25919</v>
      </c>
      <c r="E2391" s="47">
        <v>76652</v>
      </c>
      <c r="F2391" s="150">
        <v>43.549439143343001</v>
      </c>
    </row>
    <row r="2392" spans="1:6" x14ac:dyDescent="0.3">
      <c r="A2392" s="47" t="s">
        <v>1267</v>
      </c>
      <c r="B2392" s="47" t="s">
        <v>22618</v>
      </c>
      <c r="C2392" s="47" t="s">
        <v>23302</v>
      </c>
      <c r="D2392" s="47" t="s">
        <v>25920</v>
      </c>
      <c r="E2392" s="47">
        <v>66537</v>
      </c>
      <c r="F2392" s="150">
        <v>44.860843845233397</v>
      </c>
    </row>
    <row r="2393" spans="1:6" x14ac:dyDescent="0.3">
      <c r="A2393" s="47" t="s">
        <v>1267</v>
      </c>
      <c r="B2393" s="47" t="s">
        <v>22618</v>
      </c>
      <c r="C2393" s="47" t="s">
        <v>228</v>
      </c>
      <c r="D2393" s="47" t="s">
        <v>25921</v>
      </c>
      <c r="E2393" s="47">
        <v>19220</v>
      </c>
      <c r="F2393" s="150">
        <v>40.386160452072403</v>
      </c>
    </row>
    <row r="2394" spans="1:6" x14ac:dyDescent="0.3">
      <c r="A2394" s="47" t="s">
        <v>1267</v>
      </c>
      <c r="B2394" s="47" t="s">
        <v>22618</v>
      </c>
      <c r="C2394" s="47" t="s">
        <v>1269</v>
      </c>
      <c r="D2394" s="47" t="s">
        <v>25922</v>
      </c>
      <c r="E2394" s="47">
        <v>262391</v>
      </c>
      <c r="F2394" s="150">
        <v>47.0973220042195</v>
      </c>
    </row>
    <row r="2395" spans="1:6" x14ac:dyDescent="0.3">
      <c r="A2395" s="47" t="s">
        <v>1267</v>
      </c>
      <c r="B2395" s="47" t="s">
        <v>22618</v>
      </c>
      <c r="C2395" s="47" t="s">
        <v>25923</v>
      </c>
      <c r="D2395" s="47" t="s">
        <v>25924</v>
      </c>
      <c r="E2395" s="47">
        <v>10233</v>
      </c>
      <c r="F2395" s="150">
        <v>44.969946197135997</v>
      </c>
    </row>
    <row r="2396" spans="1:6" x14ac:dyDescent="0.3">
      <c r="A2396" s="47" t="s">
        <v>1267</v>
      </c>
      <c r="B2396" s="47" t="s">
        <v>22618</v>
      </c>
      <c r="C2396" s="47" t="s">
        <v>234</v>
      </c>
      <c r="D2396" s="47" t="s">
        <v>25925</v>
      </c>
      <c r="E2396" s="47">
        <v>33062</v>
      </c>
      <c r="F2396" s="150">
        <v>38.110876222399199</v>
      </c>
    </row>
    <row r="2397" spans="1:6" x14ac:dyDescent="0.3">
      <c r="A2397" s="47" t="s">
        <v>1267</v>
      </c>
      <c r="B2397" s="47" t="s">
        <v>22618</v>
      </c>
      <c r="C2397" s="47" t="s">
        <v>25926</v>
      </c>
      <c r="D2397" s="47" t="s">
        <v>25927</v>
      </c>
      <c r="E2397" s="47">
        <v>28933</v>
      </c>
      <c r="F2397" s="150">
        <v>41.882156287740102</v>
      </c>
    </row>
    <row r="2398" spans="1:6" x14ac:dyDescent="0.3">
      <c r="A2398" s="47" t="s">
        <v>1267</v>
      </c>
      <c r="B2398" s="47" t="s">
        <v>22618</v>
      </c>
      <c r="C2398" s="47" t="s">
        <v>25928</v>
      </c>
      <c r="D2398" s="47" t="s">
        <v>25929</v>
      </c>
      <c r="E2398" s="47">
        <v>37508</v>
      </c>
      <c r="F2398" s="150">
        <v>44.560626262658602</v>
      </c>
    </row>
    <row r="2399" spans="1:6" x14ac:dyDescent="0.3">
      <c r="A2399" s="47" t="s">
        <v>1267</v>
      </c>
      <c r="B2399" s="47" t="s">
        <v>22618</v>
      </c>
      <c r="C2399" s="47" t="s">
        <v>23330</v>
      </c>
      <c r="D2399" s="47" t="s">
        <v>25930</v>
      </c>
      <c r="E2399" s="47">
        <v>74273</v>
      </c>
      <c r="F2399" s="150">
        <v>41.991239852069903</v>
      </c>
    </row>
    <row r="2400" spans="1:6" x14ac:dyDescent="0.3">
      <c r="A2400" s="47" t="s">
        <v>1267</v>
      </c>
      <c r="B2400" s="47" t="s">
        <v>22618</v>
      </c>
      <c r="C2400" s="47" t="s">
        <v>25931</v>
      </c>
      <c r="D2400" s="47" t="s">
        <v>25932</v>
      </c>
      <c r="E2400" s="47">
        <v>92501</v>
      </c>
      <c r="F2400" s="150">
        <v>42.827022764483303</v>
      </c>
    </row>
    <row r="2401" spans="1:6" x14ac:dyDescent="0.3">
      <c r="A2401" s="47" t="s">
        <v>1267</v>
      </c>
      <c r="B2401" s="47" t="s">
        <v>22618</v>
      </c>
      <c r="C2401" s="47" t="s">
        <v>830</v>
      </c>
      <c r="D2401" s="47" t="s">
        <v>25933</v>
      </c>
      <c r="E2401" s="47">
        <v>119224</v>
      </c>
      <c r="F2401" s="150">
        <v>43.017346184628501</v>
      </c>
    </row>
    <row r="2402" spans="1:6" x14ac:dyDescent="0.3">
      <c r="A2402" s="47" t="s">
        <v>1267</v>
      </c>
      <c r="B2402" s="47" t="s">
        <v>22618</v>
      </c>
      <c r="C2402" s="47" t="s">
        <v>831</v>
      </c>
      <c r="D2402" s="47" t="s">
        <v>25934</v>
      </c>
      <c r="E2402" s="47">
        <v>384504</v>
      </c>
      <c r="F2402" s="150">
        <v>50.742768231207698</v>
      </c>
    </row>
    <row r="2403" spans="1:6" x14ac:dyDescent="0.3">
      <c r="A2403" s="47" t="s">
        <v>1267</v>
      </c>
      <c r="B2403" s="47" t="s">
        <v>22618</v>
      </c>
      <c r="C2403" s="47" t="s">
        <v>25935</v>
      </c>
      <c r="D2403" s="47" t="s">
        <v>25936</v>
      </c>
      <c r="E2403" s="47">
        <v>19875</v>
      </c>
      <c r="F2403" s="150">
        <v>41.930898572631499</v>
      </c>
    </row>
    <row r="2404" spans="1:6" x14ac:dyDescent="0.3">
      <c r="A2404" s="47" t="s">
        <v>1267</v>
      </c>
      <c r="B2404" s="47" t="s">
        <v>22618</v>
      </c>
      <c r="C2404" s="47" t="s">
        <v>833</v>
      </c>
      <c r="D2404" s="47" t="s">
        <v>25937</v>
      </c>
      <c r="E2404" s="47">
        <v>284307</v>
      </c>
      <c r="F2404" s="150">
        <v>47.946524943802103</v>
      </c>
    </row>
    <row r="2405" spans="1:6" x14ac:dyDescent="0.3">
      <c r="A2405" s="47" t="s">
        <v>1267</v>
      </c>
      <c r="B2405" s="47" t="s">
        <v>22618</v>
      </c>
      <c r="C2405" s="47" t="s">
        <v>274</v>
      </c>
      <c r="D2405" s="47" t="s">
        <v>25938</v>
      </c>
      <c r="E2405" s="47">
        <v>107456</v>
      </c>
      <c r="F2405" s="150">
        <v>43.302679040008698</v>
      </c>
    </row>
    <row r="2406" spans="1:6" x14ac:dyDescent="0.3">
      <c r="A2406" s="47" t="s">
        <v>1267</v>
      </c>
      <c r="B2406" s="47" t="s">
        <v>22618</v>
      </c>
      <c r="C2406" s="47" t="s">
        <v>688</v>
      </c>
      <c r="D2406" s="47" t="s">
        <v>25939</v>
      </c>
      <c r="E2406" s="47">
        <v>28961</v>
      </c>
      <c r="F2406" s="150">
        <v>46.9603858126411</v>
      </c>
    </row>
    <row r="2407" spans="1:6" x14ac:dyDescent="0.3">
      <c r="A2407" s="47" t="s">
        <v>1267</v>
      </c>
      <c r="B2407" s="47" t="s">
        <v>22618</v>
      </c>
      <c r="C2407" s="47" t="s">
        <v>25940</v>
      </c>
      <c r="D2407" s="47" t="s">
        <v>25941</v>
      </c>
      <c r="E2407" s="47">
        <v>34423</v>
      </c>
      <c r="F2407" s="150">
        <v>37.762955629677599</v>
      </c>
    </row>
    <row r="2408" spans="1:6" x14ac:dyDescent="0.3">
      <c r="A2408" s="47" t="s">
        <v>1267</v>
      </c>
      <c r="B2408" s="47" t="s">
        <v>22618</v>
      </c>
      <c r="C2408" s="47" t="s">
        <v>443</v>
      </c>
      <c r="D2408" s="47" t="s">
        <v>25942</v>
      </c>
      <c r="E2408" s="47">
        <v>226073</v>
      </c>
      <c r="F2408" s="150">
        <v>48.548949858927301</v>
      </c>
    </row>
    <row r="2409" spans="1:6" x14ac:dyDescent="0.3">
      <c r="A2409" s="47" t="s">
        <v>1271</v>
      </c>
      <c r="B2409" s="47" t="s">
        <v>22969</v>
      </c>
      <c r="C2409" s="47" t="s">
        <v>22619</v>
      </c>
      <c r="D2409" s="47" t="s">
        <v>25943</v>
      </c>
      <c r="E2409" s="47">
        <v>814180</v>
      </c>
      <c r="F2409" s="150">
        <v>22.218022104450501</v>
      </c>
    </row>
    <row r="2410" spans="1:6" x14ac:dyDescent="0.3">
      <c r="A2410" s="47" t="s">
        <v>1271</v>
      </c>
      <c r="B2410" s="47" t="s">
        <v>22969</v>
      </c>
      <c r="C2410" s="47" t="s">
        <v>25944</v>
      </c>
      <c r="D2410" s="47" t="s">
        <v>25945</v>
      </c>
      <c r="E2410" s="47">
        <v>2710</v>
      </c>
      <c r="F2410" s="150">
        <v>17.375176537005899</v>
      </c>
    </row>
    <row r="2411" spans="1:6" x14ac:dyDescent="0.3">
      <c r="A2411" s="47" t="s">
        <v>1271</v>
      </c>
      <c r="B2411" s="47" t="s">
        <v>22969</v>
      </c>
      <c r="C2411" s="47" t="s">
        <v>25946</v>
      </c>
      <c r="D2411" s="47" t="s">
        <v>25947</v>
      </c>
      <c r="E2411" s="47">
        <v>17398</v>
      </c>
      <c r="F2411" s="150">
        <v>23.4521671234458</v>
      </c>
    </row>
    <row r="2412" spans="1:6" x14ac:dyDescent="0.3">
      <c r="A2412" s="47" t="s">
        <v>1271</v>
      </c>
      <c r="B2412" s="47" t="s">
        <v>22969</v>
      </c>
      <c r="C2412" s="47" t="s">
        <v>25948</v>
      </c>
      <c r="D2412" s="47" t="s">
        <v>25949</v>
      </c>
      <c r="E2412" s="47">
        <v>3431</v>
      </c>
      <c r="F2412" s="150">
        <v>17.593375572277399</v>
      </c>
    </row>
    <row r="2413" spans="1:6" x14ac:dyDescent="0.3">
      <c r="A2413" s="47" t="s">
        <v>1271</v>
      </c>
      <c r="B2413" s="47" t="s">
        <v>22969</v>
      </c>
      <c r="C2413" s="47" t="s">
        <v>25950</v>
      </c>
      <c r="D2413" s="47" t="s">
        <v>25951</v>
      </c>
      <c r="E2413" s="47">
        <v>7070</v>
      </c>
      <c r="F2413" s="150">
        <v>18.679436287393301</v>
      </c>
    </row>
    <row r="2414" spans="1:6" x14ac:dyDescent="0.3">
      <c r="A2414" s="47" t="s">
        <v>1271</v>
      </c>
      <c r="B2414" s="47" t="s">
        <v>22969</v>
      </c>
      <c r="C2414" s="47" t="s">
        <v>836</v>
      </c>
      <c r="D2414" s="47" t="s">
        <v>25952</v>
      </c>
      <c r="E2414" s="47">
        <v>31965</v>
      </c>
      <c r="F2414" s="150">
        <v>21.3408771812033</v>
      </c>
    </row>
    <row r="2415" spans="1:6" x14ac:dyDescent="0.3">
      <c r="A2415" s="47" t="s">
        <v>1271</v>
      </c>
      <c r="B2415" s="47" t="s">
        <v>22969</v>
      </c>
      <c r="C2415" s="47" t="s">
        <v>970</v>
      </c>
      <c r="D2415" s="47" t="s">
        <v>25953</v>
      </c>
      <c r="E2415" s="47">
        <v>36531</v>
      </c>
      <c r="F2415" s="150">
        <v>21.411885010525801</v>
      </c>
    </row>
    <row r="2416" spans="1:6" x14ac:dyDescent="0.3">
      <c r="A2416" s="47" t="s">
        <v>1271</v>
      </c>
      <c r="B2416" s="47" t="s">
        <v>22969</v>
      </c>
      <c r="C2416" s="47" t="s">
        <v>25954</v>
      </c>
      <c r="D2416" s="47" t="s">
        <v>25955</v>
      </c>
      <c r="E2416" s="47">
        <v>5255</v>
      </c>
      <c r="F2416" s="150">
        <v>18.172096450360598</v>
      </c>
    </row>
    <row r="2417" spans="1:6" x14ac:dyDescent="0.3">
      <c r="A2417" s="47" t="s">
        <v>1271</v>
      </c>
      <c r="B2417" s="47" t="s">
        <v>22969</v>
      </c>
      <c r="C2417" s="47" t="s">
        <v>25005</v>
      </c>
      <c r="D2417" s="47" t="s">
        <v>25956</v>
      </c>
      <c r="E2417" s="47">
        <v>1912</v>
      </c>
      <c r="F2417" s="150">
        <v>17.363903964414899</v>
      </c>
    </row>
    <row r="2418" spans="1:6" x14ac:dyDescent="0.3">
      <c r="A2418" s="47" t="s">
        <v>1271</v>
      </c>
      <c r="B2418" s="47" t="s">
        <v>22969</v>
      </c>
      <c r="C2418" s="47" t="s">
        <v>75</v>
      </c>
      <c r="D2418" s="47" t="s">
        <v>25957</v>
      </c>
      <c r="E2418" s="47">
        <v>10110</v>
      </c>
      <c r="F2418" s="150">
        <v>18.220071746532799</v>
      </c>
    </row>
    <row r="2419" spans="1:6" x14ac:dyDescent="0.3">
      <c r="A2419" s="47" t="s">
        <v>1271</v>
      </c>
      <c r="B2419" s="47" t="s">
        <v>22969</v>
      </c>
      <c r="C2419" s="47" t="s">
        <v>385</v>
      </c>
      <c r="D2419" s="47" t="s">
        <v>25958</v>
      </c>
      <c r="E2419" s="47">
        <v>1466</v>
      </c>
      <c r="F2419" s="150">
        <v>15.534575355916299</v>
      </c>
    </row>
    <row r="2420" spans="1:6" x14ac:dyDescent="0.3">
      <c r="A2420" s="47" t="s">
        <v>1271</v>
      </c>
      <c r="B2420" s="47" t="s">
        <v>22969</v>
      </c>
      <c r="C2420" s="47" t="s">
        <v>25959</v>
      </c>
      <c r="D2420" s="47" t="s">
        <v>25960</v>
      </c>
      <c r="E2420" s="47">
        <v>9129</v>
      </c>
      <c r="F2420" s="150">
        <v>17.962417708300102</v>
      </c>
    </row>
    <row r="2421" spans="1:6" x14ac:dyDescent="0.3">
      <c r="A2421" s="47" t="s">
        <v>1271</v>
      </c>
      <c r="B2421" s="47" t="s">
        <v>22969</v>
      </c>
      <c r="C2421" s="47" t="s">
        <v>321</v>
      </c>
      <c r="D2421" s="47" t="s">
        <v>25961</v>
      </c>
      <c r="E2421" s="47">
        <v>3691</v>
      </c>
      <c r="F2421" s="150">
        <v>15.9274430404454</v>
      </c>
    </row>
    <row r="2422" spans="1:6" x14ac:dyDescent="0.3">
      <c r="A2422" s="47" t="s">
        <v>1271</v>
      </c>
      <c r="B2422" s="47" t="s">
        <v>22969</v>
      </c>
      <c r="C2422" s="47" t="s">
        <v>552</v>
      </c>
      <c r="D2422" s="47" t="s">
        <v>25962</v>
      </c>
      <c r="E2422" s="47">
        <v>13864</v>
      </c>
      <c r="F2422" s="150">
        <v>25.938212050115201</v>
      </c>
    </row>
    <row r="2423" spans="1:6" x14ac:dyDescent="0.3">
      <c r="A2423" s="47" t="s">
        <v>1271</v>
      </c>
      <c r="B2423" s="47" t="s">
        <v>22969</v>
      </c>
      <c r="C2423" s="47" t="s">
        <v>1272</v>
      </c>
      <c r="D2423" s="47" t="s">
        <v>25963</v>
      </c>
      <c r="E2423" s="47">
        <v>27227</v>
      </c>
      <c r="F2423" s="150">
        <v>22.120047470416001</v>
      </c>
    </row>
    <row r="2424" spans="1:6" x14ac:dyDescent="0.3">
      <c r="A2424" s="47" t="s">
        <v>1271</v>
      </c>
      <c r="B2424" s="47" t="s">
        <v>22969</v>
      </c>
      <c r="C2424" s="47" t="s">
        <v>25964</v>
      </c>
      <c r="D2424" s="47" t="s">
        <v>25965</v>
      </c>
      <c r="E2424" s="47">
        <v>4050</v>
      </c>
      <c r="F2424" s="150">
        <v>15.648738359940401</v>
      </c>
    </row>
    <row r="2425" spans="1:6" x14ac:dyDescent="0.3">
      <c r="A2425" s="47" t="s">
        <v>1271</v>
      </c>
      <c r="B2425" s="47" t="s">
        <v>22969</v>
      </c>
      <c r="C2425" s="47" t="s">
        <v>838</v>
      </c>
      <c r="D2425" s="47" t="s">
        <v>25966</v>
      </c>
      <c r="E2425" s="47">
        <v>8216</v>
      </c>
      <c r="F2425" s="150">
        <v>17.878191126074299</v>
      </c>
    </row>
    <row r="2426" spans="1:6" x14ac:dyDescent="0.3">
      <c r="A2426" s="47" t="s">
        <v>1271</v>
      </c>
      <c r="B2426" s="47" t="s">
        <v>22969</v>
      </c>
      <c r="C2426" s="47" t="s">
        <v>25967</v>
      </c>
      <c r="D2426" s="47" t="s">
        <v>25968</v>
      </c>
      <c r="E2426" s="47">
        <v>19504</v>
      </c>
      <c r="F2426" s="150">
        <v>22.064922409394399</v>
      </c>
    </row>
    <row r="2427" spans="1:6" x14ac:dyDescent="0.3">
      <c r="A2427" s="47" t="s">
        <v>1271</v>
      </c>
      <c r="B2427" s="47" t="s">
        <v>22969</v>
      </c>
      <c r="C2427" s="47" t="s">
        <v>25969</v>
      </c>
      <c r="D2427" s="47" t="s">
        <v>25970</v>
      </c>
      <c r="E2427" s="47">
        <v>5710</v>
      </c>
      <c r="F2427" s="150">
        <v>15.6685126076364</v>
      </c>
    </row>
    <row r="2428" spans="1:6" x14ac:dyDescent="0.3">
      <c r="A2428" s="47" t="s">
        <v>1271</v>
      </c>
      <c r="B2428" s="47" t="s">
        <v>22969</v>
      </c>
      <c r="C2428" s="47" t="s">
        <v>25026</v>
      </c>
      <c r="D2428" s="47" t="s">
        <v>25971</v>
      </c>
      <c r="E2428" s="47">
        <v>4364</v>
      </c>
      <c r="F2428" s="150">
        <v>16.717613681764799</v>
      </c>
    </row>
    <row r="2429" spans="1:6" x14ac:dyDescent="0.3">
      <c r="A2429" s="47" t="s">
        <v>1271</v>
      </c>
      <c r="B2429" s="47" t="s">
        <v>22969</v>
      </c>
      <c r="C2429" s="47" t="s">
        <v>746</v>
      </c>
      <c r="D2429" s="47" t="s">
        <v>25972</v>
      </c>
      <c r="E2429" s="47">
        <v>5301</v>
      </c>
      <c r="F2429" s="150">
        <v>17.404252792944199</v>
      </c>
    </row>
    <row r="2430" spans="1:6" x14ac:dyDescent="0.3">
      <c r="A2430" s="47" t="s">
        <v>1271</v>
      </c>
      <c r="B2430" s="47" t="s">
        <v>22969</v>
      </c>
      <c r="C2430" s="47" t="s">
        <v>159</v>
      </c>
      <c r="D2430" s="47" t="s">
        <v>25973</v>
      </c>
      <c r="E2430" s="47">
        <v>3002</v>
      </c>
      <c r="F2430" s="150">
        <v>17.618624507766999</v>
      </c>
    </row>
    <row r="2431" spans="1:6" x14ac:dyDescent="0.3">
      <c r="A2431" s="47" t="s">
        <v>1271</v>
      </c>
      <c r="B2431" s="47" t="s">
        <v>22969</v>
      </c>
      <c r="C2431" s="47" t="s">
        <v>25974</v>
      </c>
      <c r="D2431" s="47" t="s">
        <v>25975</v>
      </c>
      <c r="E2431" s="47">
        <v>4071</v>
      </c>
      <c r="F2431" s="150">
        <v>16.020180573639099</v>
      </c>
    </row>
    <row r="2432" spans="1:6" x14ac:dyDescent="0.3">
      <c r="A2432" s="47" t="s">
        <v>1271</v>
      </c>
      <c r="B2432" s="47" t="s">
        <v>22969</v>
      </c>
      <c r="C2432" s="47" t="s">
        <v>25976</v>
      </c>
      <c r="D2432" s="47" t="s">
        <v>25977</v>
      </c>
      <c r="E2432" s="47">
        <v>7094</v>
      </c>
      <c r="F2432" s="150">
        <v>18.594650597465801</v>
      </c>
    </row>
    <row r="2433" spans="1:6" x14ac:dyDescent="0.3">
      <c r="A2433" s="47" t="s">
        <v>1271</v>
      </c>
      <c r="B2433" s="47" t="s">
        <v>22969</v>
      </c>
      <c r="C2433" s="47" t="s">
        <v>25978</v>
      </c>
      <c r="D2433" s="47" t="s">
        <v>25979</v>
      </c>
      <c r="E2433" s="47">
        <v>2364</v>
      </c>
      <c r="F2433" s="150">
        <v>16.7616501375593</v>
      </c>
    </row>
    <row r="2434" spans="1:6" x14ac:dyDescent="0.3">
      <c r="A2434" s="47" t="s">
        <v>1271</v>
      </c>
      <c r="B2434" s="47" t="s">
        <v>22969</v>
      </c>
      <c r="C2434" s="47" t="s">
        <v>614</v>
      </c>
      <c r="D2434" s="47" t="s">
        <v>25980</v>
      </c>
      <c r="E2434" s="47">
        <v>7356</v>
      </c>
      <c r="F2434" s="150">
        <v>16.667655975793298</v>
      </c>
    </row>
    <row r="2435" spans="1:6" x14ac:dyDescent="0.3">
      <c r="A2435" s="47" t="s">
        <v>1271</v>
      </c>
      <c r="B2435" s="47" t="s">
        <v>22969</v>
      </c>
      <c r="C2435" s="47" t="s">
        <v>25981</v>
      </c>
      <c r="D2435" s="47" t="s">
        <v>25982</v>
      </c>
      <c r="E2435" s="47">
        <v>4271</v>
      </c>
      <c r="F2435" s="150">
        <v>17.023423093893999</v>
      </c>
    </row>
    <row r="2436" spans="1:6" x14ac:dyDescent="0.3">
      <c r="A2436" s="47" t="s">
        <v>1271</v>
      </c>
      <c r="B2436" s="47" t="s">
        <v>22969</v>
      </c>
      <c r="C2436" s="47" t="s">
        <v>25983</v>
      </c>
      <c r="D2436" s="47" t="s">
        <v>25984</v>
      </c>
      <c r="E2436" s="47">
        <v>1937</v>
      </c>
      <c r="F2436" s="150">
        <v>17.241276051370399</v>
      </c>
    </row>
    <row r="2437" spans="1:6" x14ac:dyDescent="0.3">
      <c r="A2437" s="47" t="s">
        <v>1271</v>
      </c>
      <c r="B2437" s="47" t="s">
        <v>22969</v>
      </c>
      <c r="C2437" s="47" t="s">
        <v>25985</v>
      </c>
      <c r="D2437" s="47" t="s">
        <v>25986</v>
      </c>
      <c r="E2437" s="47">
        <v>5903</v>
      </c>
      <c r="F2437" s="150">
        <v>16.4566803235669</v>
      </c>
    </row>
    <row r="2438" spans="1:6" x14ac:dyDescent="0.3">
      <c r="A2438" s="47" t="s">
        <v>1271</v>
      </c>
      <c r="B2438" s="47" t="s">
        <v>22969</v>
      </c>
      <c r="C2438" s="47" t="s">
        <v>25987</v>
      </c>
      <c r="D2438" s="47" t="s">
        <v>25988</v>
      </c>
      <c r="E2438" s="47">
        <v>3431</v>
      </c>
      <c r="F2438" s="150">
        <v>17.8608204245213</v>
      </c>
    </row>
    <row r="2439" spans="1:6" x14ac:dyDescent="0.3">
      <c r="A2439" s="47" t="s">
        <v>1271</v>
      </c>
      <c r="B2439" s="47" t="s">
        <v>22969</v>
      </c>
      <c r="C2439" s="47" t="s">
        <v>25989</v>
      </c>
      <c r="D2439" s="47" t="s">
        <v>25990</v>
      </c>
      <c r="E2439" s="47">
        <v>3331</v>
      </c>
      <c r="F2439" s="150">
        <v>18.4824704241333</v>
      </c>
    </row>
    <row r="2440" spans="1:6" x14ac:dyDescent="0.3">
      <c r="A2440" s="47" t="s">
        <v>1271</v>
      </c>
      <c r="B2440" s="47" t="s">
        <v>22969</v>
      </c>
      <c r="C2440" s="47" t="s">
        <v>25204</v>
      </c>
      <c r="D2440" s="47" t="s">
        <v>25991</v>
      </c>
      <c r="E2440" s="47">
        <v>1255</v>
      </c>
      <c r="F2440" s="150">
        <v>15.617961248581199</v>
      </c>
    </row>
    <row r="2441" spans="1:6" x14ac:dyDescent="0.3">
      <c r="A2441" s="47" t="s">
        <v>1271</v>
      </c>
      <c r="B2441" s="47" t="s">
        <v>22969</v>
      </c>
      <c r="C2441" s="47" t="s">
        <v>25681</v>
      </c>
      <c r="D2441" s="47" t="s">
        <v>25992</v>
      </c>
      <c r="E2441" s="47">
        <v>17022</v>
      </c>
      <c r="F2441" s="150">
        <v>21.718004497216</v>
      </c>
    </row>
    <row r="2442" spans="1:6" x14ac:dyDescent="0.3">
      <c r="A2442" s="47" t="s">
        <v>1271</v>
      </c>
      <c r="B2442" s="47" t="s">
        <v>22969</v>
      </c>
      <c r="C2442" s="47" t="s">
        <v>25993</v>
      </c>
      <c r="D2442" s="47" t="s">
        <v>25994</v>
      </c>
      <c r="E2442" s="47">
        <v>7343</v>
      </c>
      <c r="F2442" s="150">
        <v>18.248633529582499</v>
      </c>
    </row>
    <row r="2443" spans="1:6" x14ac:dyDescent="0.3">
      <c r="A2443" s="47" t="s">
        <v>1271</v>
      </c>
      <c r="B2443" s="47" t="s">
        <v>22969</v>
      </c>
      <c r="C2443" s="47" t="s">
        <v>25379</v>
      </c>
      <c r="D2443" s="47" t="s">
        <v>25995</v>
      </c>
      <c r="E2443" s="47">
        <v>1420</v>
      </c>
      <c r="F2443" s="150">
        <v>16.7526033685272</v>
      </c>
    </row>
    <row r="2444" spans="1:6" x14ac:dyDescent="0.3">
      <c r="A2444" s="47" t="s">
        <v>1271</v>
      </c>
      <c r="B2444" s="47" t="s">
        <v>22969</v>
      </c>
      <c r="C2444" s="47" t="s">
        <v>163</v>
      </c>
      <c r="D2444" s="47" t="s">
        <v>25996</v>
      </c>
      <c r="E2444" s="47">
        <v>3031</v>
      </c>
      <c r="F2444" s="150">
        <v>16.777130198765398</v>
      </c>
    </row>
    <row r="2445" spans="1:6" x14ac:dyDescent="0.3">
      <c r="A2445" s="47" t="s">
        <v>1271</v>
      </c>
      <c r="B2445" s="47" t="s">
        <v>22969</v>
      </c>
      <c r="C2445" s="47" t="s">
        <v>25997</v>
      </c>
      <c r="D2445" s="47" t="s">
        <v>25998</v>
      </c>
      <c r="E2445" s="47">
        <v>2071</v>
      </c>
      <c r="F2445" s="150">
        <v>16.985537787420402</v>
      </c>
    </row>
    <row r="2446" spans="1:6" x14ac:dyDescent="0.3">
      <c r="A2446" s="47" t="s">
        <v>1271</v>
      </c>
      <c r="B2446" s="47" t="s">
        <v>22969</v>
      </c>
      <c r="C2446" s="47" t="s">
        <v>23297</v>
      </c>
      <c r="D2446" s="47" t="s">
        <v>25999</v>
      </c>
      <c r="E2446" s="47">
        <v>1006</v>
      </c>
      <c r="F2446" s="150">
        <v>17.844955672928702</v>
      </c>
    </row>
    <row r="2447" spans="1:6" x14ac:dyDescent="0.3">
      <c r="A2447" s="47" t="s">
        <v>1271</v>
      </c>
      <c r="B2447" s="47" t="s">
        <v>22969</v>
      </c>
      <c r="C2447" s="47" t="s">
        <v>26000</v>
      </c>
      <c r="D2447" s="47" t="s">
        <v>26001</v>
      </c>
      <c r="E2447" s="47">
        <v>5148</v>
      </c>
      <c r="F2447" s="150">
        <v>16.909860379991901</v>
      </c>
    </row>
    <row r="2448" spans="1:6" x14ac:dyDescent="0.3">
      <c r="A2448" s="47" t="s">
        <v>1271</v>
      </c>
      <c r="B2448" s="47" t="s">
        <v>22969</v>
      </c>
      <c r="C2448" s="47" t="s">
        <v>95</v>
      </c>
      <c r="D2448" s="47" t="s">
        <v>26002</v>
      </c>
      <c r="E2448" s="47">
        <v>11200</v>
      </c>
      <c r="F2448" s="150">
        <v>19.582786181231299</v>
      </c>
    </row>
    <row r="2449" spans="1:6" x14ac:dyDescent="0.3">
      <c r="A2449" s="47" t="s">
        <v>1271</v>
      </c>
      <c r="B2449" s="47" t="s">
        <v>22969</v>
      </c>
      <c r="C2449" s="47" t="s">
        <v>717</v>
      </c>
      <c r="D2449" s="47" t="s">
        <v>26003</v>
      </c>
      <c r="E2449" s="47">
        <v>24097</v>
      </c>
      <c r="F2449" s="150">
        <v>18.702273334235901</v>
      </c>
    </row>
    <row r="2450" spans="1:6" x14ac:dyDescent="0.3">
      <c r="A2450" s="47" t="s">
        <v>1271</v>
      </c>
      <c r="B2450" s="47" t="s">
        <v>22969</v>
      </c>
      <c r="C2450" s="47" t="s">
        <v>556</v>
      </c>
      <c r="D2450" s="47" t="s">
        <v>26004</v>
      </c>
      <c r="E2450" s="47">
        <v>44828</v>
      </c>
      <c r="F2450" s="150">
        <v>22.482514754983701</v>
      </c>
    </row>
    <row r="2451" spans="1:6" x14ac:dyDescent="0.3">
      <c r="A2451" s="47" t="s">
        <v>1271</v>
      </c>
      <c r="B2451" s="47" t="s">
        <v>22969</v>
      </c>
      <c r="C2451" s="47" t="s">
        <v>26005</v>
      </c>
      <c r="D2451" s="47" t="s">
        <v>26006</v>
      </c>
      <c r="E2451" s="47">
        <v>3755</v>
      </c>
      <c r="F2451" s="150">
        <v>17.4186735423831</v>
      </c>
    </row>
    <row r="2452" spans="1:6" x14ac:dyDescent="0.3">
      <c r="A2452" s="47" t="s">
        <v>1271</v>
      </c>
      <c r="B2452" s="47" t="s">
        <v>22969</v>
      </c>
      <c r="C2452" s="47" t="s">
        <v>26007</v>
      </c>
      <c r="D2452" s="47" t="s">
        <v>26008</v>
      </c>
      <c r="E2452" s="47">
        <v>5618</v>
      </c>
      <c r="F2452" s="150">
        <v>18.281061231827099</v>
      </c>
    </row>
    <row r="2453" spans="1:6" x14ac:dyDescent="0.3">
      <c r="A2453" s="47" t="s">
        <v>1271</v>
      </c>
      <c r="B2453" s="47" t="s">
        <v>22969</v>
      </c>
      <c r="C2453" s="47" t="s">
        <v>23944</v>
      </c>
      <c r="D2453" s="47" t="s">
        <v>26009</v>
      </c>
      <c r="E2453" s="47">
        <v>2459</v>
      </c>
      <c r="F2453" s="150">
        <v>15.1339950050101</v>
      </c>
    </row>
    <row r="2454" spans="1:6" x14ac:dyDescent="0.3">
      <c r="A2454" s="47" t="s">
        <v>1271</v>
      </c>
      <c r="B2454" s="47" t="s">
        <v>22969</v>
      </c>
      <c r="C2454" s="47" t="s">
        <v>1313</v>
      </c>
      <c r="D2454" s="47" t="s">
        <v>26010</v>
      </c>
      <c r="E2454" s="47">
        <v>4656</v>
      </c>
      <c r="F2454" s="150">
        <v>15.301039112331701</v>
      </c>
    </row>
    <row r="2455" spans="1:6" x14ac:dyDescent="0.3">
      <c r="A2455" s="47" t="s">
        <v>1271</v>
      </c>
      <c r="B2455" s="47" t="s">
        <v>22969</v>
      </c>
      <c r="C2455" s="47" t="s">
        <v>839</v>
      </c>
      <c r="D2455" s="47" t="s">
        <v>26011</v>
      </c>
      <c r="E2455" s="47">
        <v>25434</v>
      </c>
      <c r="F2455" s="150">
        <v>19.579066791727399</v>
      </c>
    </row>
    <row r="2456" spans="1:6" x14ac:dyDescent="0.3">
      <c r="A2456" s="47" t="s">
        <v>1271</v>
      </c>
      <c r="B2456" s="47" t="s">
        <v>22969</v>
      </c>
      <c r="C2456" s="47" t="s">
        <v>26012</v>
      </c>
      <c r="D2456" s="47" t="s">
        <v>26013</v>
      </c>
      <c r="E2456" s="47">
        <v>2048</v>
      </c>
      <c r="F2456" s="150">
        <v>16.859634142689298</v>
      </c>
    </row>
    <row r="2457" spans="1:6" x14ac:dyDescent="0.3">
      <c r="A2457" s="47" t="s">
        <v>1271</v>
      </c>
      <c r="B2457" s="47" t="s">
        <v>22969</v>
      </c>
      <c r="C2457" s="47" t="s">
        <v>26014</v>
      </c>
      <c r="D2457" s="47" t="s">
        <v>26015</v>
      </c>
      <c r="E2457" s="47">
        <v>2389</v>
      </c>
      <c r="F2457" s="150">
        <v>17.316714385934301</v>
      </c>
    </row>
    <row r="2458" spans="1:6" x14ac:dyDescent="0.3">
      <c r="A2458" s="47" t="s">
        <v>1271</v>
      </c>
      <c r="B2458" s="47" t="s">
        <v>22969</v>
      </c>
      <c r="C2458" s="47" t="s">
        <v>841</v>
      </c>
      <c r="D2458" s="47" t="s">
        <v>26016</v>
      </c>
      <c r="E2458" s="47">
        <v>169468</v>
      </c>
      <c r="F2458" s="150">
        <v>28.217893824335601</v>
      </c>
    </row>
    <row r="2459" spans="1:6" x14ac:dyDescent="0.3">
      <c r="A2459" s="47" t="s">
        <v>1271</v>
      </c>
      <c r="B2459" s="47" t="s">
        <v>22969</v>
      </c>
      <c r="C2459" s="47" t="s">
        <v>26017</v>
      </c>
      <c r="D2459" s="47" t="s">
        <v>26018</v>
      </c>
      <c r="E2459" s="47">
        <v>6486</v>
      </c>
      <c r="F2459" s="150">
        <v>18.262155338362199</v>
      </c>
    </row>
    <row r="2460" spans="1:6" x14ac:dyDescent="0.3">
      <c r="A2460" s="47" t="s">
        <v>1271</v>
      </c>
      <c r="B2460" s="47" t="s">
        <v>22969</v>
      </c>
      <c r="C2460" s="47" t="s">
        <v>1273</v>
      </c>
      <c r="D2460" s="47" t="s">
        <v>26019</v>
      </c>
      <c r="E2460" s="47">
        <v>100948</v>
      </c>
      <c r="F2460" s="150">
        <v>25.135485465493499</v>
      </c>
    </row>
    <row r="2461" spans="1:6" x14ac:dyDescent="0.3">
      <c r="A2461" s="47" t="s">
        <v>1271</v>
      </c>
      <c r="B2461" s="47" t="s">
        <v>22969</v>
      </c>
      <c r="C2461" s="47" t="s">
        <v>25090</v>
      </c>
      <c r="D2461" s="47" t="s">
        <v>26020</v>
      </c>
      <c r="E2461" s="47">
        <v>2982</v>
      </c>
      <c r="F2461" s="150">
        <v>15.270014127051599</v>
      </c>
    </row>
    <row r="2462" spans="1:6" x14ac:dyDescent="0.3">
      <c r="A2462" s="47" t="s">
        <v>1271</v>
      </c>
      <c r="B2462" s="47" t="s">
        <v>22969</v>
      </c>
      <c r="C2462" s="47" t="s">
        <v>25854</v>
      </c>
      <c r="D2462" s="47" t="s">
        <v>26021</v>
      </c>
      <c r="E2462" s="47">
        <v>2329</v>
      </c>
      <c r="F2462" s="150">
        <v>16.379818997424302</v>
      </c>
    </row>
    <row r="2463" spans="1:6" x14ac:dyDescent="0.3">
      <c r="A2463" s="47" t="s">
        <v>1271</v>
      </c>
      <c r="B2463" s="47" t="s">
        <v>22969</v>
      </c>
      <c r="C2463" s="47" t="s">
        <v>26022</v>
      </c>
      <c r="D2463" s="47" t="s">
        <v>26023</v>
      </c>
      <c r="E2463" s="47">
        <v>10149</v>
      </c>
      <c r="F2463" s="150">
        <v>16.222877165118899</v>
      </c>
    </row>
    <row r="2464" spans="1:6" x14ac:dyDescent="0.3">
      <c r="A2464" s="47" t="s">
        <v>1271</v>
      </c>
      <c r="B2464" s="47" t="s">
        <v>22969</v>
      </c>
      <c r="C2464" s="47" t="s">
        <v>26024</v>
      </c>
      <c r="D2464" s="47" t="s">
        <v>26025</v>
      </c>
      <c r="E2464" s="47">
        <v>2355</v>
      </c>
      <c r="F2464" s="150">
        <v>18.018286859833101</v>
      </c>
    </row>
    <row r="2465" spans="1:6" x14ac:dyDescent="0.3">
      <c r="A2465" s="47" t="s">
        <v>1271</v>
      </c>
      <c r="B2465" s="47" t="s">
        <v>22969</v>
      </c>
      <c r="C2465" s="47" t="s">
        <v>24886</v>
      </c>
      <c r="D2465" s="47" t="s">
        <v>26026</v>
      </c>
      <c r="E2465" s="47">
        <v>13586</v>
      </c>
      <c r="F2465" s="150">
        <v>17.466742602358298</v>
      </c>
    </row>
    <row r="2466" spans="1:6" x14ac:dyDescent="0.3">
      <c r="A2466" s="47" t="s">
        <v>1271</v>
      </c>
      <c r="B2466" s="47" t="s">
        <v>22969</v>
      </c>
      <c r="C2466" s="47" t="s">
        <v>26027</v>
      </c>
      <c r="D2466" s="47" t="s">
        <v>26028</v>
      </c>
      <c r="E2466" s="47">
        <v>6415</v>
      </c>
      <c r="F2466" s="150">
        <v>20.3685780457924</v>
      </c>
    </row>
    <row r="2467" spans="1:6" x14ac:dyDescent="0.3">
      <c r="A2467" s="47" t="s">
        <v>1271</v>
      </c>
      <c r="B2467" s="47" t="s">
        <v>22969</v>
      </c>
      <c r="C2467" s="47" t="s">
        <v>26029</v>
      </c>
      <c r="D2467" s="47" t="s">
        <v>26030</v>
      </c>
      <c r="E2467" s="47">
        <v>2966</v>
      </c>
      <c r="F2467" s="150">
        <v>18.176871396057798</v>
      </c>
    </row>
    <row r="2468" spans="1:6" x14ac:dyDescent="0.3">
      <c r="A2468" s="47" t="s">
        <v>1271</v>
      </c>
      <c r="B2468" s="47" t="s">
        <v>22969</v>
      </c>
      <c r="C2468" s="47" t="s">
        <v>26031</v>
      </c>
      <c r="D2468" s="47" t="s">
        <v>26032</v>
      </c>
      <c r="E2468" s="47">
        <v>1373</v>
      </c>
      <c r="F2468" s="150">
        <v>16.883850169464701</v>
      </c>
    </row>
    <row r="2469" spans="1:6" x14ac:dyDescent="0.3">
      <c r="A2469" s="47" t="s">
        <v>1271</v>
      </c>
      <c r="B2469" s="47" t="s">
        <v>22969</v>
      </c>
      <c r="C2469" s="47" t="s">
        <v>24166</v>
      </c>
      <c r="D2469" s="47" t="s">
        <v>26033</v>
      </c>
      <c r="E2469" s="47">
        <v>9612</v>
      </c>
      <c r="F2469" s="150">
        <v>16.608371067101299</v>
      </c>
    </row>
    <row r="2470" spans="1:6" x14ac:dyDescent="0.3">
      <c r="A2470" s="47" t="s">
        <v>1271</v>
      </c>
      <c r="B2470" s="47" t="s">
        <v>22969</v>
      </c>
      <c r="C2470" s="47" t="s">
        <v>26034</v>
      </c>
      <c r="D2470" s="47" t="s">
        <v>26035</v>
      </c>
      <c r="E2470" s="47">
        <v>5644</v>
      </c>
      <c r="F2470" s="150">
        <v>17.603963892876902</v>
      </c>
    </row>
    <row r="2471" spans="1:6" x14ac:dyDescent="0.3">
      <c r="A2471" s="47" t="s">
        <v>1271</v>
      </c>
      <c r="B2471" s="47" t="s">
        <v>22969</v>
      </c>
      <c r="C2471" s="47" t="s">
        <v>23385</v>
      </c>
      <c r="D2471" s="47" t="s">
        <v>26036</v>
      </c>
      <c r="E2471" s="47">
        <v>8347</v>
      </c>
      <c r="F2471" s="150">
        <v>18.922637723518701</v>
      </c>
    </row>
    <row r="2472" spans="1:6" x14ac:dyDescent="0.3">
      <c r="A2472" s="47" t="s">
        <v>1271</v>
      </c>
      <c r="B2472" s="47" t="s">
        <v>22969</v>
      </c>
      <c r="C2472" s="47" t="s">
        <v>688</v>
      </c>
      <c r="D2472" s="47" t="s">
        <v>26037</v>
      </c>
      <c r="E2472" s="47">
        <v>14399</v>
      </c>
      <c r="F2472" s="150">
        <v>21.495322887377501</v>
      </c>
    </row>
    <row r="2473" spans="1:6" x14ac:dyDescent="0.3">
      <c r="A2473" s="47" t="s">
        <v>1271</v>
      </c>
      <c r="B2473" s="47" t="s">
        <v>22969</v>
      </c>
      <c r="C2473" s="47" t="s">
        <v>1000</v>
      </c>
      <c r="D2473" s="47" t="s">
        <v>26038</v>
      </c>
      <c r="E2473" s="47">
        <v>5438</v>
      </c>
      <c r="F2473" s="150">
        <v>16.6806001698769</v>
      </c>
    </row>
    <row r="2474" spans="1:6" x14ac:dyDescent="0.3">
      <c r="A2474" s="47" t="s">
        <v>1271</v>
      </c>
      <c r="B2474" s="47" t="s">
        <v>22969</v>
      </c>
      <c r="C2474" s="47" t="s">
        <v>26039</v>
      </c>
      <c r="D2474" s="47" t="s">
        <v>26040</v>
      </c>
      <c r="E2474" s="47">
        <v>22438</v>
      </c>
      <c r="F2474" s="150">
        <v>23.1675209021809</v>
      </c>
    </row>
    <row r="2475" spans="1:6" x14ac:dyDescent="0.3">
      <c r="A2475" s="47" t="s">
        <v>1271</v>
      </c>
      <c r="B2475" s="47" t="s">
        <v>22969</v>
      </c>
      <c r="C2475" s="47" t="s">
        <v>26041</v>
      </c>
      <c r="D2475" s="47" t="s">
        <v>26042</v>
      </c>
      <c r="E2475" s="47">
        <v>2801</v>
      </c>
      <c r="F2475" s="150">
        <v>16.6220212428256</v>
      </c>
    </row>
    <row r="2476" spans="1:6" x14ac:dyDescent="0.3">
      <c r="A2476" s="47" t="s">
        <v>1275</v>
      </c>
      <c r="B2476" s="47" t="s">
        <v>22618</v>
      </c>
      <c r="C2476" s="47" t="s">
        <v>22619</v>
      </c>
      <c r="D2476" s="47" t="s">
        <v>26043</v>
      </c>
      <c r="E2476" s="47">
        <v>6346086</v>
      </c>
      <c r="F2476" s="150">
        <v>42.840662472350502</v>
      </c>
    </row>
    <row r="2477" spans="1:6" x14ac:dyDescent="0.3">
      <c r="A2477" s="47" t="s">
        <v>1275</v>
      </c>
      <c r="B2477" s="47" t="s">
        <v>22618</v>
      </c>
      <c r="C2477" s="47" t="s">
        <v>817</v>
      </c>
      <c r="D2477" s="47" t="s">
        <v>26044</v>
      </c>
      <c r="E2477" s="47">
        <v>75129</v>
      </c>
      <c r="F2477" s="150">
        <v>42.466794767066197</v>
      </c>
    </row>
    <row r="2478" spans="1:6" x14ac:dyDescent="0.3">
      <c r="A2478" s="47" t="s">
        <v>1275</v>
      </c>
      <c r="B2478" s="47" t="s">
        <v>22618</v>
      </c>
      <c r="C2478" s="47" t="s">
        <v>25797</v>
      </c>
      <c r="D2478" s="47" t="s">
        <v>26045</v>
      </c>
      <c r="E2478" s="47">
        <v>45058</v>
      </c>
      <c r="F2478" s="150">
        <v>37.718825645157402</v>
      </c>
    </row>
    <row r="2479" spans="1:6" x14ac:dyDescent="0.3">
      <c r="A2479" s="47" t="s">
        <v>1275</v>
      </c>
      <c r="B2479" s="47" t="s">
        <v>22618</v>
      </c>
      <c r="C2479" s="47" t="s">
        <v>22797</v>
      </c>
      <c r="D2479" s="47" t="s">
        <v>26046</v>
      </c>
      <c r="E2479" s="47">
        <v>16489</v>
      </c>
      <c r="F2479" s="150">
        <v>38.3762343813653</v>
      </c>
    </row>
    <row r="2480" spans="1:6" x14ac:dyDescent="0.3">
      <c r="A2480" s="47" t="s">
        <v>1275</v>
      </c>
      <c r="B2480" s="47" t="s">
        <v>22618</v>
      </c>
      <c r="C2480" s="47" t="s">
        <v>26047</v>
      </c>
      <c r="D2480" s="47" t="s">
        <v>26048</v>
      </c>
      <c r="E2480" s="47">
        <v>12876</v>
      </c>
      <c r="F2480" s="150">
        <v>33.712509859862998</v>
      </c>
    </row>
    <row r="2481" spans="1:6" x14ac:dyDescent="0.3">
      <c r="A2481" s="47" t="s">
        <v>1275</v>
      </c>
      <c r="B2481" s="47" t="s">
        <v>22618</v>
      </c>
      <c r="C2481" s="47" t="s">
        <v>844</v>
      </c>
      <c r="D2481" s="47" t="s">
        <v>26049</v>
      </c>
      <c r="E2481" s="47">
        <v>123010</v>
      </c>
      <c r="F2481" s="150">
        <v>43.033220971636503</v>
      </c>
    </row>
    <row r="2482" spans="1:6" x14ac:dyDescent="0.3">
      <c r="A2482" s="47" t="s">
        <v>1275</v>
      </c>
      <c r="B2482" s="47" t="s">
        <v>22618</v>
      </c>
      <c r="C2482" s="47" t="s">
        <v>22800</v>
      </c>
      <c r="D2482" s="47" t="s">
        <v>26050</v>
      </c>
      <c r="E2482" s="47">
        <v>98963</v>
      </c>
      <c r="F2482" s="150">
        <v>46.782765690494202</v>
      </c>
    </row>
    <row r="2483" spans="1:6" x14ac:dyDescent="0.3">
      <c r="A2483" s="47" t="s">
        <v>1275</v>
      </c>
      <c r="B2483" s="47" t="s">
        <v>22618</v>
      </c>
      <c r="C2483" s="47" t="s">
        <v>385</v>
      </c>
      <c r="D2483" s="47" t="s">
        <v>26051</v>
      </c>
      <c r="E2483" s="47">
        <v>40716</v>
      </c>
      <c r="F2483" s="150">
        <v>36.721307713017403</v>
      </c>
    </row>
    <row r="2484" spans="1:6" x14ac:dyDescent="0.3">
      <c r="A2484" s="47" t="s">
        <v>1275</v>
      </c>
      <c r="B2484" s="47" t="s">
        <v>22618</v>
      </c>
      <c r="C2484" s="47" t="s">
        <v>26052</v>
      </c>
      <c r="D2484" s="47" t="s">
        <v>26053</v>
      </c>
      <c r="E2484" s="47">
        <v>13801</v>
      </c>
      <c r="F2484" s="150">
        <v>34.520366797964797</v>
      </c>
    </row>
    <row r="2485" spans="1:6" x14ac:dyDescent="0.3">
      <c r="A2485" s="47" t="s">
        <v>1275</v>
      </c>
      <c r="B2485" s="47" t="s">
        <v>22618</v>
      </c>
      <c r="C2485" s="47" t="s">
        <v>319</v>
      </c>
      <c r="D2485" s="47" t="s">
        <v>26054</v>
      </c>
      <c r="E2485" s="47">
        <v>28522</v>
      </c>
      <c r="F2485" s="150">
        <v>37.190327420303802</v>
      </c>
    </row>
    <row r="2486" spans="1:6" x14ac:dyDescent="0.3">
      <c r="A2486" s="47" t="s">
        <v>1275</v>
      </c>
      <c r="B2486" s="47" t="s">
        <v>22618</v>
      </c>
      <c r="C2486" s="47" t="s">
        <v>386</v>
      </c>
      <c r="D2486" s="47" t="s">
        <v>26055</v>
      </c>
      <c r="E2486" s="47">
        <v>57424</v>
      </c>
      <c r="F2486" s="150">
        <v>31.283014881887301</v>
      </c>
    </row>
    <row r="2487" spans="1:6" x14ac:dyDescent="0.3">
      <c r="A2487" s="47" t="s">
        <v>1275</v>
      </c>
      <c r="B2487" s="47" t="s">
        <v>22618</v>
      </c>
      <c r="C2487" s="47" t="s">
        <v>26056</v>
      </c>
      <c r="D2487" s="47" t="s">
        <v>26057</v>
      </c>
      <c r="E2487" s="47">
        <v>39105</v>
      </c>
      <c r="F2487" s="150">
        <v>39.807404264690703</v>
      </c>
    </row>
    <row r="2488" spans="1:6" x14ac:dyDescent="0.3">
      <c r="A2488" s="47" t="s">
        <v>1275</v>
      </c>
      <c r="B2488" s="47" t="s">
        <v>22618</v>
      </c>
      <c r="C2488" s="47" t="s">
        <v>784</v>
      </c>
      <c r="D2488" s="47" t="s">
        <v>26058</v>
      </c>
      <c r="E2488" s="47">
        <v>17131</v>
      </c>
      <c r="F2488" s="150">
        <v>42.615928587932601</v>
      </c>
    </row>
    <row r="2489" spans="1:6" x14ac:dyDescent="0.3">
      <c r="A2489" s="47" t="s">
        <v>1275</v>
      </c>
      <c r="B2489" s="47" t="s">
        <v>22618</v>
      </c>
      <c r="C2489" s="47" t="s">
        <v>846</v>
      </c>
      <c r="D2489" s="47" t="s">
        <v>26059</v>
      </c>
      <c r="E2489" s="47">
        <v>32213</v>
      </c>
      <c r="F2489" s="150">
        <v>33.8337108591505</v>
      </c>
    </row>
    <row r="2490" spans="1:6" x14ac:dyDescent="0.3">
      <c r="A2490" s="47" t="s">
        <v>1275</v>
      </c>
      <c r="B2490" s="47" t="s">
        <v>22618</v>
      </c>
      <c r="C2490" s="47" t="s">
        <v>552</v>
      </c>
      <c r="D2490" s="47" t="s">
        <v>26060</v>
      </c>
      <c r="E2490" s="47">
        <v>7861</v>
      </c>
      <c r="F2490" s="150">
        <v>32.843176559639502</v>
      </c>
    </row>
    <row r="2491" spans="1:6" x14ac:dyDescent="0.3">
      <c r="A2491" s="47" t="s">
        <v>1275</v>
      </c>
      <c r="B2491" s="47" t="s">
        <v>22618</v>
      </c>
      <c r="C2491" s="47" t="s">
        <v>26061</v>
      </c>
      <c r="D2491" s="47" t="s">
        <v>26062</v>
      </c>
      <c r="E2491" s="47">
        <v>35662</v>
      </c>
      <c r="F2491" s="150">
        <v>34.4630624182359</v>
      </c>
    </row>
    <row r="2492" spans="1:6" x14ac:dyDescent="0.3">
      <c r="A2492" s="47" t="s">
        <v>1275</v>
      </c>
      <c r="B2492" s="47" t="s">
        <v>22618</v>
      </c>
      <c r="C2492" s="47" t="s">
        <v>22644</v>
      </c>
      <c r="D2492" s="47" t="s">
        <v>26063</v>
      </c>
      <c r="E2492" s="47">
        <v>52796</v>
      </c>
      <c r="F2492" s="150">
        <v>39.264308863876202</v>
      </c>
    </row>
    <row r="2493" spans="1:6" x14ac:dyDescent="0.3">
      <c r="A2493" s="47" t="s">
        <v>1275</v>
      </c>
      <c r="B2493" s="47" t="s">
        <v>22618</v>
      </c>
      <c r="C2493" s="47" t="s">
        <v>26064</v>
      </c>
      <c r="D2493" s="47" t="s">
        <v>26065</v>
      </c>
      <c r="E2493" s="47">
        <v>14586</v>
      </c>
      <c r="F2493" s="150">
        <v>37.229467469877598</v>
      </c>
    </row>
    <row r="2494" spans="1:6" x14ac:dyDescent="0.3">
      <c r="A2494" s="47" t="s">
        <v>1275</v>
      </c>
      <c r="B2494" s="47" t="s">
        <v>22618</v>
      </c>
      <c r="C2494" s="47" t="s">
        <v>434</v>
      </c>
      <c r="D2494" s="47" t="s">
        <v>26066</v>
      </c>
      <c r="E2494" s="47">
        <v>56053</v>
      </c>
      <c r="F2494" s="150">
        <v>34.785349055578401</v>
      </c>
    </row>
    <row r="2495" spans="1:6" x14ac:dyDescent="0.3">
      <c r="A2495" s="47" t="s">
        <v>1275</v>
      </c>
      <c r="B2495" s="47" t="s">
        <v>22618</v>
      </c>
      <c r="C2495" s="47" t="s">
        <v>847</v>
      </c>
      <c r="D2495" s="47" t="s">
        <v>26067</v>
      </c>
      <c r="E2495" s="47">
        <v>626681</v>
      </c>
      <c r="F2495" s="150">
        <v>50.5583365351848</v>
      </c>
    </row>
    <row r="2496" spans="1:6" x14ac:dyDescent="0.3">
      <c r="A2496" s="47" t="s">
        <v>1275</v>
      </c>
      <c r="B2496" s="47" t="s">
        <v>22618</v>
      </c>
      <c r="C2496" s="47" t="s">
        <v>23239</v>
      </c>
      <c r="D2496" s="47" t="s">
        <v>26068</v>
      </c>
      <c r="E2496" s="47">
        <v>11757</v>
      </c>
      <c r="F2496" s="150">
        <v>39.965856271621398</v>
      </c>
    </row>
    <row r="2497" spans="1:6" x14ac:dyDescent="0.3">
      <c r="A2497" s="47" t="s">
        <v>1275</v>
      </c>
      <c r="B2497" s="47" t="s">
        <v>22618</v>
      </c>
      <c r="C2497" s="47" t="s">
        <v>15</v>
      </c>
      <c r="D2497" s="47" t="s">
        <v>26069</v>
      </c>
      <c r="E2497" s="47">
        <v>18723</v>
      </c>
      <c r="F2497" s="150">
        <v>34.574962674085903</v>
      </c>
    </row>
    <row r="2498" spans="1:6" x14ac:dyDescent="0.3">
      <c r="A2498" s="47" t="s">
        <v>1275</v>
      </c>
      <c r="B2498" s="47" t="s">
        <v>22618</v>
      </c>
      <c r="C2498" s="47" t="s">
        <v>26070</v>
      </c>
      <c r="D2498" s="47" t="s">
        <v>26071</v>
      </c>
      <c r="E2498" s="47">
        <v>49666</v>
      </c>
      <c r="F2498" s="150">
        <v>38.579174769547699</v>
      </c>
    </row>
    <row r="2499" spans="1:6" x14ac:dyDescent="0.3">
      <c r="A2499" s="47" t="s">
        <v>1275</v>
      </c>
      <c r="B2499" s="47" t="s">
        <v>22618</v>
      </c>
      <c r="C2499" s="47" t="s">
        <v>26072</v>
      </c>
      <c r="D2499" s="47" t="s">
        <v>26073</v>
      </c>
      <c r="E2499" s="47">
        <v>38335</v>
      </c>
      <c r="F2499" s="150">
        <v>37.502255751269097</v>
      </c>
    </row>
    <row r="2500" spans="1:6" x14ac:dyDescent="0.3">
      <c r="A2500" s="47" t="s">
        <v>1275</v>
      </c>
      <c r="B2500" s="47" t="s">
        <v>22618</v>
      </c>
      <c r="C2500" s="47" t="s">
        <v>393</v>
      </c>
      <c r="D2500" s="47" t="s">
        <v>26074</v>
      </c>
      <c r="E2500" s="47">
        <v>38413</v>
      </c>
      <c r="F2500" s="150">
        <v>40.212583070912302</v>
      </c>
    </row>
    <row r="2501" spans="1:6" x14ac:dyDescent="0.3">
      <c r="A2501" s="47" t="s">
        <v>1275</v>
      </c>
      <c r="B2501" s="47" t="s">
        <v>22618</v>
      </c>
      <c r="C2501" s="47" t="s">
        <v>26075</v>
      </c>
      <c r="D2501" s="47" t="s">
        <v>26076</v>
      </c>
      <c r="E2501" s="47">
        <v>17959</v>
      </c>
      <c r="F2501" s="150">
        <v>32.005565674776001</v>
      </c>
    </row>
    <row r="2502" spans="1:6" x14ac:dyDescent="0.3">
      <c r="A2502" s="47" t="s">
        <v>1275</v>
      </c>
      <c r="B2502" s="47" t="s">
        <v>22618</v>
      </c>
      <c r="C2502" s="47" t="s">
        <v>666</v>
      </c>
      <c r="D2502" s="47" t="s">
        <v>26077</v>
      </c>
      <c r="E2502" s="47">
        <v>41052</v>
      </c>
      <c r="F2502" s="150">
        <v>36.992174106840501</v>
      </c>
    </row>
    <row r="2503" spans="1:6" x14ac:dyDescent="0.3">
      <c r="A2503" s="47" t="s">
        <v>1275</v>
      </c>
      <c r="B2503" s="47" t="s">
        <v>22618</v>
      </c>
      <c r="C2503" s="47" t="s">
        <v>23652</v>
      </c>
      <c r="D2503" s="47" t="s">
        <v>26078</v>
      </c>
      <c r="E2503" s="47">
        <v>49683</v>
      </c>
      <c r="F2503" s="150">
        <v>37.751397657775797</v>
      </c>
    </row>
    <row r="2504" spans="1:6" x14ac:dyDescent="0.3">
      <c r="A2504" s="47" t="s">
        <v>1275</v>
      </c>
      <c r="B2504" s="47" t="s">
        <v>22618</v>
      </c>
      <c r="C2504" s="47" t="s">
        <v>931</v>
      </c>
      <c r="D2504" s="47" t="s">
        <v>26079</v>
      </c>
      <c r="E2504" s="47">
        <v>29485</v>
      </c>
      <c r="F2504" s="150">
        <v>38.682646632482701</v>
      </c>
    </row>
    <row r="2505" spans="1:6" x14ac:dyDescent="0.3">
      <c r="A2505" s="47" t="s">
        <v>1275</v>
      </c>
      <c r="B2505" s="47" t="s">
        <v>22618</v>
      </c>
      <c r="C2505" s="47" t="s">
        <v>26080</v>
      </c>
      <c r="D2505" s="47" t="s">
        <v>26081</v>
      </c>
      <c r="E2505" s="47">
        <v>22657</v>
      </c>
      <c r="F2505" s="150">
        <v>36.989010025510602</v>
      </c>
    </row>
    <row r="2506" spans="1:6" x14ac:dyDescent="0.3">
      <c r="A2506" s="47" t="s">
        <v>1275</v>
      </c>
      <c r="B2506" s="47" t="s">
        <v>22618</v>
      </c>
      <c r="C2506" s="47" t="s">
        <v>327</v>
      </c>
      <c r="D2506" s="47" t="s">
        <v>26082</v>
      </c>
      <c r="E2506" s="47">
        <v>68831</v>
      </c>
      <c r="F2506" s="150">
        <v>34.178923395892397</v>
      </c>
    </row>
    <row r="2507" spans="1:6" x14ac:dyDescent="0.3">
      <c r="A2507" s="47" t="s">
        <v>1275</v>
      </c>
      <c r="B2507" s="47" t="s">
        <v>22618</v>
      </c>
      <c r="C2507" s="47" t="s">
        <v>23533</v>
      </c>
      <c r="D2507" s="47" t="s">
        <v>26083</v>
      </c>
      <c r="E2507" s="47">
        <v>13703</v>
      </c>
      <c r="F2507" s="150">
        <v>34.5821811501688</v>
      </c>
    </row>
    <row r="2508" spans="1:6" x14ac:dyDescent="0.3">
      <c r="A2508" s="47" t="s">
        <v>1275</v>
      </c>
      <c r="B2508" s="47" t="s">
        <v>22618</v>
      </c>
      <c r="C2508" s="47" t="s">
        <v>26084</v>
      </c>
      <c r="D2508" s="47" t="s">
        <v>26085</v>
      </c>
      <c r="E2508" s="47">
        <v>62544</v>
      </c>
      <c r="F2508" s="150">
        <v>42.061960137428102</v>
      </c>
    </row>
    <row r="2509" spans="1:6" x14ac:dyDescent="0.3">
      <c r="A2509" s="47" t="s">
        <v>1275</v>
      </c>
      <c r="B2509" s="47" t="s">
        <v>22618</v>
      </c>
      <c r="C2509" s="47" t="s">
        <v>291</v>
      </c>
      <c r="D2509" s="47" t="s">
        <v>26086</v>
      </c>
      <c r="E2509" s="47">
        <v>336463</v>
      </c>
      <c r="F2509" s="150">
        <v>47.068077853949497</v>
      </c>
    </row>
    <row r="2510" spans="1:6" x14ac:dyDescent="0.3">
      <c r="A2510" s="47" t="s">
        <v>1275</v>
      </c>
      <c r="B2510" s="47" t="s">
        <v>22618</v>
      </c>
      <c r="C2510" s="47" t="s">
        <v>329</v>
      </c>
      <c r="D2510" s="47" t="s">
        <v>26087</v>
      </c>
      <c r="E2510" s="47">
        <v>6819</v>
      </c>
      <c r="F2510" s="150">
        <v>32.591906218019197</v>
      </c>
    </row>
    <row r="2511" spans="1:6" x14ac:dyDescent="0.3">
      <c r="A2511" s="47" t="s">
        <v>1275</v>
      </c>
      <c r="B2511" s="47" t="s">
        <v>22618</v>
      </c>
      <c r="C2511" s="47" t="s">
        <v>26088</v>
      </c>
      <c r="D2511" s="47" t="s">
        <v>26089</v>
      </c>
      <c r="E2511" s="47">
        <v>27253</v>
      </c>
      <c r="F2511" s="150">
        <v>40.508384216201797</v>
      </c>
    </row>
    <row r="2512" spans="1:6" x14ac:dyDescent="0.3">
      <c r="A2512" s="47" t="s">
        <v>1275</v>
      </c>
      <c r="B2512" s="47" t="s">
        <v>22618</v>
      </c>
      <c r="C2512" s="47" t="s">
        <v>23537</v>
      </c>
      <c r="D2512" s="47" t="s">
        <v>26090</v>
      </c>
      <c r="E2512" s="47">
        <v>26026</v>
      </c>
      <c r="F2512" s="150">
        <v>42.226898523273498</v>
      </c>
    </row>
    <row r="2513" spans="1:6" x14ac:dyDescent="0.3">
      <c r="A2513" s="47" t="s">
        <v>1275</v>
      </c>
      <c r="B2513" s="47" t="s">
        <v>22618</v>
      </c>
      <c r="C2513" s="47" t="s">
        <v>26091</v>
      </c>
      <c r="D2513" s="47" t="s">
        <v>26092</v>
      </c>
      <c r="E2513" s="47">
        <v>56833</v>
      </c>
      <c r="F2513" s="150">
        <v>37.9026088996089</v>
      </c>
    </row>
    <row r="2514" spans="1:6" x14ac:dyDescent="0.3">
      <c r="A2514" s="47" t="s">
        <v>1275</v>
      </c>
      <c r="B2514" s="47" t="s">
        <v>22618</v>
      </c>
      <c r="C2514" s="47" t="s">
        <v>672</v>
      </c>
      <c r="D2514" s="47" t="s">
        <v>26093</v>
      </c>
      <c r="E2514" s="47">
        <v>18787</v>
      </c>
      <c r="F2514" s="150">
        <v>40.606865053217597</v>
      </c>
    </row>
    <row r="2515" spans="1:6" x14ac:dyDescent="0.3">
      <c r="A2515" s="47" t="s">
        <v>1275</v>
      </c>
      <c r="B2515" s="47" t="s">
        <v>22618</v>
      </c>
      <c r="C2515" s="47" t="s">
        <v>396</v>
      </c>
      <c r="D2515" s="47" t="s">
        <v>26094</v>
      </c>
      <c r="E2515" s="47">
        <v>27769</v>
      </c>
      <c r="F2515" s="150">
        <v>40.710194523026203</v>
      </c>
    </row>
    <row r="2516" spans="1:6" x14ac:dyDescent="0.3">
      <c r="A2516" s="47" t="s">
        <v>1275</v>
      </c>
      <c r="B2516" s="47" t="s">
        <v>22618</v>
      </c>
      <c r="C2516" s="47" t="s">
        <v>266</v>
      </c>
      <c r="D2516" s="47" t="s">
        <v>26095</v>
      </c>
      <c r="E2516" s="47">
        <v>32330</v>
      </c>
      <c r="F2516" s="150">
        <v>37.857768046184397</v>
      </c>
    </row>
    <row r="2517" spans="1:6" x14ac:dyDescent="0.3">
      <c r="A2517" s="47" t="s">
        <v>1275</v>
      </c>
      <c r="B2517" s="47" t="s">
        <v>22618</v>
      </c>
      <c r="C2517" s="47" t="s">
        <v>24089</v>
      </c>
      <c r="D2517" s="47" t="s">
        <v>26096</v>
      </c>
      <c r="E2517" s="47">
        <v>24690</v>
      </c>
      <c r="F2517" s="150">
        <v>37.907800662630002</v>
      </c>
    </row>
    <row r="2518" spans="1:6" x14ac:dyDescent="0.3">
      <c r="A2518" s="47" t="s">
        <v>1275</v>
      </c>
      <c r="B2518" s="47" t="s">
        <v>22618</v>
      </c>
      <c r="C2518" s="47" t="s">
        <v>21</v>
      </c>
      <c r="D2518" s="47" t="s">
        <v>26097</v>
      </c>
      <c r="E2518" s="47">
        <v>8426</v>
      </c>
      <c r="F2518" s="150">
        <v>36.231917932537897</v>
      </c>
    </row>
    <row r="2519" spans="1:6" x14ac:dyDescent="0.3">
      <c r="A2519" s="47" t="s">
        <v>1275</v>
      </c>
      <c r="B2519" s="47" t="s">
        <v>22618</v>
      </c>
      <c r="C2519" s="47" t="s">
        <v>24674</v>
      </c>
      <c r="D2519" s="47" t="s">
        <v>26098</v>
      </c>
      <c r="E2519" s="47">
        <v>18538</v>
      </c>
      <c r="F2519" s="150">
        <v>38.018308544974197</v>
      </c>
    </row>
    <row r="2520" spans="1:6" x14ac:dyDescent="0.3">
      <c r="A2520" s="47" t="s">
        <v>1275</v>
      </c>
      <c r="B2520" s="47" t="s">
        <v>22618</v>
      </c>
      <c r="C2520" s="47" t="s">
        <v>163</v>
      </c>
      <c r="D2520" s="47" t="s">
        <v>26099</v>
      </c>
      <c r="E2520" s="47">
        <v>11638</v>
      </c>
      <c r="F2520" s="150">
        <v>34.0225808365145</v>
      </c>
    </row>
    <row r="2521" spans="1:6" x14ac:dyDescent="0.3">
      <c r="A2521" s="47" t="s">
        <v>1275</v>
      </c>
      <c r="B2521" s="47" t="s">
        <v>22618</v>
      </c>
      <c r="C2521" s="47" t="s">
        <v>23</v>
      </c>
      <c r="D2521" s="47" t="s">
        <v>26100</v>
      </c>
      <c r="E2521" s="47">
        <v>51407</v>
      </c>
      <c r="F2521" s="150">
        <v>41.206344488710997</v>
      </c>
    </row>
    <row r="2522" spans="1:6" x14ac:dyDescent="0.3">
      <c r="A2522" s="47" t="s">
        <v>1275</v>
      </c>
      <c r="B2522" s="47" t="s">
        <v>22618</v>
      </c>
      <c r="C2522" s="47" t="s">
        <v>334</v>
      </c>
      <c r="D2522" s="47" t="s">
        <v>26101</v>
      </c>
      <c r="E2522" s="47">
        <v>18244</v>
      </c>
      <c r="F2522" s="150">
        <v>24.631032716756899</v>
      </c>
    </row>
    <row r="2523" spans="1:6" x14ac:dyDescent="0.3">
      <c r="A2523" s="47" t="s">
        <v>1275</v>
      </c>
      <c r="B2523" s="47" t="s">
        <v>22618</v>
      </c>
      <c r="C2523" s="47" t="s">
        <v>335</v>
      </c>
      <c r="D2523" s="47" t="s">
        <v>26102</v>
      </c>
      <c r="E2523" s="47">
        <v>432207</v>
      </c>
      <c r="F2523" s="150">
        <v>49.936474952327103</v>
      </c>
    </row>
    <row r="2524" spans="1:6" x14ac:dyDescent="0.3">
      <c r="A2524" s="47" t="s">
        <v>1275</v>
      </c>
      <c r="B2524" s="47" t="s">
        <v>22618</v>
      </c>
      <c r="C2524" s="47" t="s">
        <v>95</v>
      </c>
      <c r="D2524" s="47" t="s">
        <v>26103</v>
      </c>
      <c r="E2524" s="47">
        <v>7832</v>
      </c>
      <c r="F2524" s="150">
        <v>33.041842666613</v>
      </c>
    </row>
    <row r="2525" spans="1:6" x14ac:dyDescent="0.3">
      <c r="A2525" s="47" t="s">
        <v>1275</v>
      </c>
      <c r="B2525" s="47" t="s">
        <v>22618</v>
      </c>
      <c r="C2525" s="47" t="s">
        <v>541</v>
      </c>
      <c r="D2525" s="47" t="s">
        <v>26104</v>
      </c>
      <c r="E2525" s="47">
        <v>27815</v>
      </c>
      <c r="F2525" s="150">
        <v>37.7177095814857</v>
      </c>
    </row>
    <row r="2526" spans="1:6" x14ac:dyDescent="0.3">
      <c r="A2526" s="47" t="s">
        <v>1275</v>
      </c>
      <c r="B2526" s="47" t="s">
        <v>22618</v>
      </c>
      <c r="C2526" s="47" t="s">
        <v>717</v>
      </c>
      <c r="D2526" s="47" t="s">
        <v>26105</v>
      </c>
      <c r="E2526" s="47">
        <v>41869</v>
      </c>
      <c r="F2526" s="150">
        <v>38.467371092288602</v>
      </c>
    </row>
    <row r="2527" spans="1:6" x14ac:dyDescent="0.3">
      <c r="A2527" s="47" t="s">
        <v>1275</v>
      </c>
      <c r="B2527" s="47" t="s">
        <v>22618</v>
      </c>
      <c r="C2527" s="47" t="s">
        <v>23468</v>
      </c>
      <c r="D2527" s="47" t="s">
        <v>26106</v>
      </c>
      <c r="E2527" s="47">
        <v>12161</v>
      </c>
      <c r="F2527" s="150">
        <v>37.2151264117322</v>
      </c>
    </row>
    <row r="2528" spans="1:6" x14ac:dyDescent="0.3">
      <c r="A2528" s="47" t="s">
        <v>1275</v>
      </c>
      <c r="B2528" s="47" t="s">
        <v>22618</v>
      </c>
      <c r="C2528" s="47" t="s">
        <v>556</v>
      </c>
      <c r="D2528" s="47" t="s">
        <v>26107</v>
      </c>
      <c r="E2528" s="47">
        <v>33361</v>
      </c>
      <c r="F2528" s="150">
        <v>38.010082439450997</v>
      </c>
    </row>
    <row r="2529" spans="1:6" x14ac:dyDescent="0.3">
      <c r="A2529" s="47" t="s">
        <v>1275</v>
      </c>
      <c r="B2529" s="47" t="s">
        <v>22618</v>
      </c>
      <c r="C2529" s="47" t="s">
        <v>851</v>
      </c>
      <c r="D2529" s="47" t="s">
        <v>26108</v>
      </c>
      <c r="E2529" s="47">
        <v>48556</v>
      </c>
      <c r="F2529" s="150">
        <v>47.291522470158</v>
      </c>
    </row>
    <row r="2530" spans="1:6" x14ac:dyDescent="0.3">
      <c r="A2530" s="47" t="s">
        <v>1275</v>
      </c>
      <c r="B2530" s="47" t="s">
        <v>22618</v>
      </c>
      <c r="C2530" s="47" t="s">
        <v>26109</v>
      </c>
      <c r="D2530" s="47" t="s">
        <v>26110</v>
      </c>
      <c r="E2530" s="47">
        <v>52266</v>
      </c>
      <c r="F2530" s="150">
        <v>43.4657411213106</v>
      </c>
    </row>
    <row r="2531" spans="1:6" x14ac:dyDescent="0.3">
      <c r="A2531" s="47" t="s">
        <v>1275</v>
      </c>
      <c r="B2531" s="47" t="s">
        <v>22618</v>
      </c>
      <c r="C2531" s="47" t="s">
        <v>26111</v>
      </c>
      <c r="D2531" s="47" t="s">
        <v>26112</v>
      </c>
      <c r="E2531" s="47">
        <v>26075</v>
      </c>
      <c r="F2531" s="150">
        <v>42.4919774661685</v>
      </c>
    </row>
    <row r="2532" spans="1:6" x14ac:dyDescent="0.3">
      <c r="A2532" s="47" t="s">
        <v>1275</v>
      </c>
      <c r="B2532" s="47" t="s">
        <v>22618</v>
      </c>
      <c r="C2532" s="47" t="s">
        <v>300</v>
      </c>
      <c r="D2532" s="47" t="s">
        <v>26113</v>
      </c>
      <c r="E2532" s="47">
        <v>22248</v>
      </c>
      <c r="F2532" s="150">
        <v>33.757303495837903</v>
      </c>
    </row>
    <row r="2533" spans="1:6" x14ac:dyDescent="0.3">
      <c r="A2533" s="47" t="s">
        <v>1275</v>
      </c>
      <c r="B2533" s="47" t="s">
        <v>22618</v>
      </c>
      <c r="C2533" s="47" t="s">
        <v>25</v>
      </c>
      <c r="D2533" s="47" t="s">
        <v>26114</v>
      </c>
      <c r="E2533" s="47">
        <v>98294</v>
      </c>
      <c r="F2533" s="150">
        <v>44.517897720659398</v>
      </c>
    </row>
    <row r="2534" spans="1:6" x14ac:dyDescent="0.3">
      <c r="A2534" s="47" t="s">
        <v>1275</v>
      </c>
      <c r="B2534" s="47" t="s">
        <v>22618</v>
      </c>
      <c r="C2534" s="47" t="s">
        <v>234</v>
      </c>
      <c r="D2534" s="47" t="s">
        <v>26115</v>
      </c>
      <c r="E2534" s="47">
        <v>28237</v>
      </c>
      <c r="F2534" s="150">
        <v>39.585803162860401</v>
      </c>
    </row>
    <row r="2535" spans="1:6" x14ac:dyDescent="0.3">
      <c r="A2535" s="47" t="s">
        <v>1275</v>
      </c>
      <c r="B2535" s="47" t="s">
        <v>22618</v>
      </c>
      <c r="C2535" s="47" t="s">
        <v>1313</v>
      </c>
      <c r="D2535" s="47" t="s">
        <v>26116</v>
      </c>
      <c r="E2535" s="47">
        <v>30617</v>
      </c>
      <c r="F2535" s="150">
        <v>39.314325800817699</v>
      </c>
    </row>
    <row r="2536" spans="1:6" x14ac:dyDescent="0.3">
      <c r="A2536" s="47" t="s">
        <v>1275</v>
      </c>
      <c r="B2536" s="47" t="s">
        <v>22618</v>
      </c>
      <c r="C2536" s="47" t="s">
        <v>26117</v>
      </c>
      <c r="D2536" s="47" t="s">
        <v>26118</v>
      </c>
      <c r="E2536" s="47">
        <v>80956</v>
      </c>
      <c r="F2536" s="150">
        <v>39.7218790293431</v>
      </c>
    </row>
    <row r="2537" spans="1:6" x14ac:dyDescent="0.3">
      <c r="A2537" s="47" t="s">
        <v>1275</v>
      </c>
      <c r="B2537" s="47" t="s">
        <v>22618</v>
      </c>
      <c r="C2537" s="47" t="s">
        <v>25593</v>
      </c>
      <c r="D2537" s="47" t="s">
        <v>26119</v>
      </c>
      <c r="E2537" s="47">
        <v>11753</v>
      </c>
      <c r="F2537" s="150">
        <v>40.464348516358903</v>
      </c>
    </row>
    <row r="2538" spans="1:6" x14ac:dyDescent="0.3">
      <c r="A2538" s="47" t="s">
        <v>1275</v>
      </c>
      <c r="B2538" s="47" t="s">
        <v>22618</v>
      </c>
      <c r="C2538" s="47" t="s">
        <v>557</v>
      </c>
      <c r="D2538" s="47" t="s">
        <v>26120</v>
      </c>
      <c r="E2538" s="47">
        <v>44519</v>
      </c>
      <c r="F2538" s="150">
        <v>39.088145712633803</v>
      </c>
    </row>
    <row r="2539" spans="1:6" x14ac:dyDescent="0.3">
      <c r="A2539" s="47" t="s">
        <v>1275</v>
      </c>
      <c r="B2539" s="47" t="s">
        <v>22618</v>
      </c>
      <c r="C2539" s="47" t="s">
        <v>29</v>
      </c>
      <c r="D2539" s="47" t="s">
        <v>26121</v>
      </c>
      <c r="E2539" s="47">
        <v>172331</v>
      </c>
      <c r="F2539" s="150">
        <v>40.690518293159002</v>
      </c>
    </row>
    <row r="2540" spans="1:6" x14ac:dyDescent="0.3">
      <c r="A2540" s="47" t="s">
        <v>1275</v>
      </c>
      <c r="B2540" s="47" t="s">
        <v>22618</v>
      </c>
      <c r="C2540" s="47" t="s">
        <v>25396</v>
      </c>
      <c r="D2540" s="47" t="s">
        <v>26122</v>
      </c>
      <c r="E2540" s="47">
        <v>6362</v>
      </c>
      <c r="F2540" s="150">
        <v>35.962123327131003</v>
      </c>
    </row>
    <row r="2541" spans="1:6" x14ac:dyDescent="0.3">
      <c r="A2541" s="47" t="s">
        <v>1275</v>
      </c>
      <c r="B2541" s="47" t="s">
        <v>22618</v>
      </c>
      <c r="C2541" s="47" t="s">
        <v>30</v>
      </c>
      <c r="D2541" s="47" t="s">
        <v>26123</v>
      </c>
      <c r="E2541" s="47">
        <v>21987</v>
      </c>
      <c r="F2541" s="150">
        <v>35.641002693852201</v>
      </c>
    </row>
    <row r="2542" spans="1:6" x14ac:dyDescent="0.3">
      <c r="A2542" s="47" t="s">
        <v>1275</v>
      </c>
      <c r="B2542" s="47" t="s">
        <v>22618</v>
      </c>
      <c r="C2542" s="47" t="s">
        <v>26124</v>
      </c>
      <c r="D2542" s="47" t="s">
        <v>26125</v>
      </c>
      <c r="E2542" s="47">
        <v>31807</v>
      </c>
      <c r="F2542" s="150">
        <v>35.147959167678799</v>
      </c>
    </row>
    <row r="2543" spans="1:6" x14ac:dyDescent="0.3">
      <c r="A2543" s="47" t="s">
        <v>1275</v>
      </c>
      <c r="B2543" s="47" t="s">
        <v>22618</v>
      </c>
      <c r="C2543" s="47" t="s">
        <v>26126</v>
      </c>
      <c r="D2543" s="47" t="s">
        <v>26127</v>
      </c>
      <c r="E2543" s="47">
        <v>22083</v>
      </c>
      <c r="F2543" s="150">
        <v>33.264264074852697</v>
      </c>
    </row>
    <row r="2544" spans="1:6" x14ac:dyDescent="0.3">
      <c r="A2544" s="47" t="s">
        <v>1275</v>
      </c>
      <c r="B2544" s="47" t="s">
        <v>22618</v>
      </c>
      <c r="C2544" s="47" t="s">
        <v>340</v>
      </c>
      <c r="D2544" s="47" t="s">
        <v>26128</v>
      </c>
      <c r="E2544" s="47">
        <v>7915</v>
      </c>
      <c r="F2544" s="150">
        <v>37.706952613071003</v>
      </c>
    </row>
    <row r="2545" spans="1:6" x14ac:dyDescent="0.3">
      <c r="A2545" s="47" t="s">
        <v>1275</v>
      </c>
      <c r="B2545" s="47" t="s">
        <v>22618</v>
      </c>
      <c r="C2545" s="47" t="s">
        <v>26129</v>
      </c>
      <c r="D2545" s="47" t="s">
        <v>26130</v>
      </c>
      <c r="E2545" s="47">
        <v>5077</v>
      </c>
      <c r="F2545" s="150">
        <v>31.262163503163301</v>
      </c>
    </row>
    <row r="2546" spans="1:6" x14ac:dyDescent="0.3">
      <c r="A2546" s="47" t="s">
        <v>1275</v>
      </c>
      <c r="B2546" s="47" t="s">
        <v>22618</v>
      </c>
      <c r="C2546" s="47" t="s">
        <v>66</v>
      </c>
      <c r="D2546" s="47" t="s">
        <v>26131</v>
      </c>
      <c r="E2546" s="47">
        <v>16825</v>
      </c>
      <c r="F2546" s="150">
        <v>37.198018231950499</v>
      </c>
    </row>
    <row r="2547" spans="1:6" x14ac:dyDescent="0.3">
      <c r="A2547" s="47" t="s">
        <v>1275</v>
      </c>
      <c r="B2547" s="47" t="s">
        <v>22618</v>
      </c>
      <c r="C2547" s="47" t="s">
        <v>644</v>
      </c>
      <c r="D2547" s="47" t="s">
        <v>26132</v>
      </c>
      <c r="E2547" s="47">
        <v>72321</v>
      </c>
      <c r="F2547" s="150">
        <v>37.939945112279503</v>
      </c>
    </row>
    <row r="2548" spans="1:6" x14ac:dyDescent="0.3">
      <c r="A2548" s="47" t="s">
        <v>1275</v>
      </c>
      <c r="B2548" s="47" t="s">
        <v>22618</v>
      </c>
      <c r="C2548" s="47" t="s">
        <v>26133</v>
      </c>
      <c r="D2548" s="47" t="s">
        <v>26134</v>
      </c>
      <c r="E2548" s="47">
        <v>31809</v>
      </c>
      <c r="F2548" s="150">
        <v>37.891599976841803</v>
      </c>
    </row>
    <row r="2549" spans="1:6" x14ac:dyDescent="0.3">
      <c r="A2549" s="47" t="s">
        <v>1275</v>
      </c>
      <c r="B2549" s="47" t="s">
        <v>22618</v>
      </c>
      <c r="C2549" s="47" t="s">
        <v>26135</v>
      </c>
      <c r="D2549" s="47" t="s">
        <v>26136</v>
      </c>
      <c r="E2549" s="47">
        <v>54181</v>
      </c>
      <c r="F2549" s="150">
        <v>41.716695142524998</v>
      </c>
    </row>
    <row r="2550" spans="1:6" x14ac:dyDescent="0.3">
      <c r="A2550" s="47" t="s">
        <v>1275</v>
      </c>
      <c r="B2550" s="47" t="s">
        <v>22618</v>
      </c>
      <c r="C2550" s="47" t="s">
        <v>24155</v>
      </c>
      <c r="D2550" s="47" t="s">
        <v>26137</v>
      </c>
      <c r="E2550" s="47">
        <v>66283</v>
      </c>
      <c r="F2550" s="150">
        <v>39.798859646274202</v>
      </c>
    </row>
    <row r="2551" spans="1:6" x14ac:dyDescent="0.3">
      <c r="A2551" s="47" t="s">
        <v>1275</v>
      </c>
      <c r="B2551" s="47" t="s">
        <v>22618</v>
      </c>
      <c r="C2551" s="47" t="s">
        <v>25421</v>
      </c>
      <c r="D2551" s="47" t="s">
        <v>26138</v>
      </c>
      <c r="E2551" s="47">
        <v>262604</v>
      </c>
      <c r="F2551" s="150">
        <v>41.399902080740297</v>
      </c>
    </row>
    <row r="2552" spans="1:6" x14ac:dyDescent="0.3">
      <c r="A2552" s="47" t="s">
        <v>1275</v>
      </c>
      <c r="B2552" s="47" t="s">
        <v>22618</v>
      </c>
      <c r="C2552" s="47" t="s">
        <v>363</v>
      </c>
      <c r="D2552" s="47" t="s">
        <v>26139</v>
      </c>
      <c r="E2552" s="47">
        <v>22228</v>
      </c>
      <c r="F2552" s="150">
        <v>35.368754581553297</v>
      </c>
    </row>
    <row r="2553" spans="1:6" x14ac:dyDescent="0.3">
      <c r="A2553" s="47" t="s">
        <v>1275</v>
      </c>
      <c r="B2553" s="47" t="s">
        <v>22618</v>
      </c>
      <c r="C2553" s="47" t="s">
        <v>26140</v>
      </c>
      <c r="D2553" s="47" t="s">
        <v>26141</v>
      </c>
      <c r="E2553" s="47">
        <v>14112</v>
      </c>
      <c r="F2553" s="150">
        <v>35.272227306342401</v>
      </c>
    </row>
    <row r="2554" spans="1:6" x14ac:dyDescent="0.3">
      <c r="A2554" s="47" t="s">
        <v>1275</v>
      </c>
      <c r="B2554" s="47" t="s">
        <v>22618</v>
      </c>
      <c r="C2554" s="47" t="s">
        <v>852</v>
      </c>
      <c r="D2554" s="47" t="s">
        <v>26142</v>
      </c>
      <c r="E2554" s="47">
        <v>89889</v>
      </c>
      <c r="F2554" s="150">
        <v>38.597137577612102</v>
      </c>
    </row>
    <row r="2555" spans="1:6" x14ac:dyDescent="0.3">
      <c r="A2555" s="47" t="s">
        <v>1275</v>
      </c>
      <c r="B2555" s="47" t="s">
        <v>22618</v>
      </c>
      <c r="C2555" s="47" t="s">
        <v>34</v>
      </c>
      <c r="D2555" s="47" t="s">
        <v>26143</v>
      </c>
      <c r="E2555" s="47">
        <v>927644</v>
      </c>
      <c r="F2555" s="150">
        <v>48.583572121847801</v>
      </c>
    </row>
    <row r="2556" spans="1:6" x14ac:dyDescent="0.3">
      <c r="A2556" s="47" t="s">
        <v>1275</v>
      </c>
      <c r="B2556" s="47" t="s">
        <v>22618</v>
      </c>
      <c r="C2556" s="47" t="s">
        <v>895</v>
      </c>
      <c r="D2556" s="47" t="s">
        <v>26144</v>
      </c>
      <c r="E2556" s="47">
        <v>19166</v>
      </c>
      <c r="F2556" s="150">
        <v>36.345498432357502</v>
      </c>
    </row>
    <row r="2557" spans="1:6" x14ac:dyDescent="0.3">
      <c r="A2557" s="47" t="s">
        <v>1275</v>
      </c>
      <c r="B2557" s="47" t="s">
        <v>22618</v>
      </c>
      <c r="C2557" s="47" t="s">
        <v>23359</v>
      </c>
      <c r="D2557" s="47" t="s">
        <v>26145</v>
      </c>
      <c r="E2557" s="47">
        <v>13324</v>
      </c>
      <c r="F2557" s="150">
        <v>35.9769354500188</v>
      </c>
    </row>
    <row r="2558" spans="1:6" x14ac:dyDescent="0.3">
      <c r="A2558" s="47" t="s">
        <v>1275</v>
      </c>
      <c r="B2558" s="47" t="s">
        <v>22618</v>
      </c>
      <c r="C2558" s="47" t="s">
        <v>854</v>
      </c>
      <c r="D2558" s="47" t="s">
        <v>26146</v>
      </c>
      <c r="E2558" s="47">
        <v>156823</v>
      </c>
      <c r="F2558" s="150">
        <v>39.473006778111802</v>
      </c>
    </row>
    <row r="2559" spans="1:6" x14ac:dyDescent="0.3">
      <c r="A2559" s="47" t="s">
        <v>1275</v>
      </c>
      <c r="B2559" s="47" t="s">
        <v>22618</v>
      </c>
      <c r="C2559" s="47" t="s">
        <v>375</v>
      </c>
      <c r="D2559" s="47" t="s">
        <v>26147</v>
      </c>
      <c r="E2559" s="47">
        <v>160645</v>
      </c>
      <c r="F2559" s="150">
        <v>40.974854579414703</v>
      </c>
    </row>
    <row r="2560" spans="1:6" x14ac:dyDescent="0.3">
      <c r="A2560" s="47" t="s">
        <v>1275</v>
      </c>
      <c r="B2560" s="47" t="s">
        <v>22618</v>
      </c>
      <c r="C2560" s="47" t="s">
        <v>23718</v>
      </c>
      <c r="D2560" s="47" t="s">
        <v>26148</v>
      </c>
      <c r="E2560" s="47">
        <v>61081</v>
      </c>
      <c r="F2560" s="150">
        <v>40.886126829899901</v>
      </c>
    </row>
    <row r="2561" spans="1:6" x14ac:dyDescent="0.3">
      <c r="A2561" s="47" t="s">
        <v>1275</v>
      </c>
      <c r="B2561" s="47" t="s">
        <v>22618</v>
      </c>
      <c r="C2561" s="47" t="s">
        <v>26149</v>
      </c>
      <c r="D2561" s="47" t="s">
        <v>26150</v>
      </c>
      <c r="E2561" s="47">
        <v>7870</v>
      </c>
      <c r="F2561" s="150">
        <v>36.374371908658198</v>
      </c>
    </row>
    <row r="2562" spans="1:6" x14ac:dyDescent="0.3">
      <c r="A2562" s="47" t="s">
        <v>1275</v>
      </c>
      <c r="B2562" s="47" t="s">
        <v>22618</v>
      </c>
      <c r="C2562" s="47" t="s">
        <v>26151</v>
      </c>
      <c r="D2562" s="47" t="s">
        <v>26152</v>
      </c>
      <c r="E2562" s="47">
        <v>18313</v>
      </c>
      <c r="F2562" s="150">
        <v>29.577797759961499</v>
      </c>
    </row>
    <row r="2563" spans="1:6" x14ac:dyDescent="0.3">
      <c r="A2563" s="47" t="s">
        <v>1275</v>
      </c>
      <c r="B2563" s="47" t="s">
        <v>22618</v>
      </c>
      <c r="C2563" s="47" t="s">
        <v>688</v>
      </c>
      <c r="D2563" s="47" t="s">
        <v>26153</v>
      </c>
      <c r="E2563" s="47">
        <v>19109</v>
      </c>
      <c r="F2563" s="150">
        <v>38.297180707687303</v>
      </c>
    </row>
    <row r="2564" spans="1:6" x14ac:dyDescent="0.3">
      <c r="A2564" s="47" t="s">
        <v>1275</v>
      </c>
      <c r="B2564" s="47" t="s">
        <v>22618</v>
      </c>
      <c r="C2564" s="47" t="s">
        <v>366</v>
      </c>
      <c r="D2564" s="47" t="s">
        <v>26154</v>
      </c>
      <c r="E2564" s="47">
        <v>5548</v>
      </c>
      <c r="F2564" s="150">
        <v>33.120693180094499</v>
      </c>
    </row>
    <row r="2565" spans="1:6" x14ac:dyDescent="0.3">
      <c r="A2565" s="47" t="s">
        <v>1275</v>
      </c>
      <c r="B2565" s="47" t="s">
        <v>22618</v>
      </c>
      <c r="C2565" s="47" t="s">
        <v>367</v>
      </c>
      <c r="D2565" s="47" t="s">
        <v>26155</v>
      </c>
      <c r="E2565" s="47">
        <v>39839</v>
      </c>
      <c r="F2565" s="150">
        <v>36.2416783946599</v>
      </c>
    </row>
    <row r="2566" spans="1:6" x14ac:dyDescent="0.3">
      <c r="A2566" s="47" t="s">
        <v>1275</v>
      </c>
      <c r="B2566" s="47" t="s">
        <v>22618</v>
      </c>
      <c r="C2566" s="47" t="s">
        <v>69</v>
      </c>
      <c r="D2566" s="47" t="s">
        <v>26156</v>
      </c>
      <c r="E2566" s="47">
        <v>122979</v>
      </c>
      <c r="F2566" s="150">
        <v>35.498047010231602</v>
      </c>
    </row>
    <row r="2567" spans="1:6" x14ac:dyDescent="0.3">
      <c r="A2567" s="47" t="s">
        <v>1275</v>
      </c>
      <c r="B2567" s="47" t="s">
        <v>22618</v>
      </c>
      <c r="C2567" s="47" t="s">
        <v>512</v>
      </c>
      <c r="D2567" s="47" t="s">
        <v>26157</v>
      </c>
      <c r="E2567" s="47">
        <v>17021</v>
      </c>
      <c r="F2567" s="150">
        <v>38.676812668563102</v>
      </c>
    </row>
    <row r="2568" spans="1:6" x14ac:dyDescent="0.3">
      <c r="A2568" s="47" t="s">
        <v>1275</v>
      </c>
      <c r="B2568" s="47" t="s">
        <v>22618</v>
      </c>
      <c r="C2568" s="47" t="s">
        <v>26158</v>
      </c>
      <c r="D2568" s="47" t="s">
        <v>26159</v>
      </c>
      <c r="E2568" s="47">
        <v>35021</v>
      </c>
      <c r="F2568" s="150">
        <v>36.225656506305903</v>
      </c>
    </row>
    <row r="2569" spans="1:6" x14ac:dyDescent="0.3">
      <c r="A2569" s="47" t="s">
        <v>1275</v>
      </c>
      <c r="B2569" s="47" t="s">
        <v>22618</v>
      </c>
      <c r="C2569" s="47" t="s">
        <v>22895</v>
      </c>
      <c r="D2569" s="47" t="s">
        <v>26160</v>
      </c>
      <c r="E2569" s="47">
        <v>25841</v>
      </c>
      <c r="F2569" s="150">
        <v>34.148521217814398</v>
      </c>
    </row>
    <row r="2570" spans="1:6" x14ac:dyDescent="0.3">
      <c r="A2570" s="47" t="s">
        <v>1275</v>
      </c>
      <c r="B2570" s="47" t="s">
        <v>22618</v>
      </c>
      <c r="C2570" s="47" t="s">
        <v>856</v>
      </c>
      <c r="D2570" s="47" t="s">
        <v>26161</v>
      </c>
      <c r="E2570" s="47">
        <v>183182</v>
      </c>
      <c r="F2570" s="150">
        <v>40.3040749326126</v>
      </c>
    </row>
    <row r="2571" spans="1:6" x14ac:dyDescent="0.3">
      <c r="A2571" s="47" t="s">
        <v>1275</v>
      </c>
      <c r="B2571" s="47" t="s">
        <v>22618</v>
      </c>
      <c r="C2571" s="47" t="s">
        <v>857</v>
      </c>
      <c r="D2571" s="47" t="s">
        <v>26162</v>
      </c>
      <c r="E2571" s="47">
        <v>113993</v>
      </c>
      <c r="F2571" s="150">
        <v>41.358159514351499</v>
      </c>
    </row>
    <row r="2572" spans="1:6" x14ac:dyDescent="0.3">
      <c r="A2572" s="47" t="s">
        <v>1277</v>
      </c>
      <c r="B2572" s="47" t="s">
        <v>22791</v>
      </c>
      <c r="C2572" s="47" t="s">
        <v>22619</v>
      </c>
      <c r="D2572" s="47" t="s">
        <v>26163</v>
      </c>
      <c r="E2572" s="47">
        <v>25145519</v>
      </c>
      <c r="F2572" s="150">
        <v>41.065760236092501</v>
      </c>
    </row>
    <row r="2573" spans="1:6" x14ac:dyDescent="0.3">
      <c r="A2573" s="47" t="s">
        <v>1277</v>
      </c>
      <c r="B2573" s="47" t="s">
        <v>22791</v>
      </c>
      <c r="C2573" s="47" t="s">
        <v>817</v>
      </c>
      <c r="D2573" s="47" t="s">
        <v>26164</v>
      </c>
      <c r="E2573" s="47">
        <v>58458</v>
      </c>
      <c r="F2573" s="150">
        <v>42.536394121198597</v>
      </c>
    </row>
    <row r="2574" spans="1:6" x14ac:dyDescent="0.3">
      <c r="A2574" s="47" t="s">
        <v>1277</v>
      </c>
      <c r="B2574" s="47" t="s">
        <v>22791</v>
      </c>
      <c r="C2574" s="47" t="s">
        <v>26165</v>
      </c>
      <c r="D2574" s="47" t="s">
        <v>26166</v>
      </c>
      <c r="E2574" s="47">
        <v>14786</v>
      </c>
      <c r="F2574" s="150">
        <v>37.1469284632336</v>
      </c>
    </row>
    <row r="2575" spans="1:6" x14ac:dyDescent="0.3">
      <c r="A2575" s="47" t="s">
        <v>1277</v>
      </c>
      <c r="B2575" s="47" t="s">
        <v>22791</v>
      </c>
      <c r="C2575" s="47" t="s">
        <v>26167</v>
      </c>
      <c r="D2575" s="47" t="s">
        <v>26168</v>
      </c>
      <c r="E2575" s="47">
        <v>86771</v>
      </c>
      <c r="F2575" s="150">
        <v>46.083472884977198</v>
      </c>
    </row>
    <row r="2576" spans="1:6" x14ac:dyDescent="0.3">
      <c r="A2576" s="47" t="s">
        <v>1277</v>
      </c>
      <c r="B2576" s="47" t="s">
        <v>22791</v>
      </c>
      <c r="C2576" s="47" t="s">
        <v>26169</v>
      </c>
      <c r="D2576" s="47" t="s">
        <v>26170</v>
      </c>
      <c r="E2576" s="47">
        <v>23158</v>
      </c>
      <c r="F2576" s="150">
        <v>20.7985699626763</v>
      </c>
    </row>
    <row r="2577" spans="1:6" x14ac:dyDescent="0.3">
      <c r="A2577" s="47" t="s">
        <v>1277</v>
      </c>
      <c r="B2577" s="47" t="s">
        <v>22791</v>
      </c>
      <c r="C2577" s="47" t="s">
        <v>26171</v>
      </c>
      <c r="D2577" s="47" t="s">
        <v>26172</v>
      </c>
      <c r="E2577" s="47">
        <v>9054</v>
      </c>
      <c r="F2577" s="150">
        <v>36.1715138973737</v>
      </c>
    </row>
    <row r="2578" spans="1:6" x14ac:dyDescent="0.3">
      <c r="A2578" s="47" t="s">
        <v>1277</v>
      </c>
      <c r="B2578" s="47" t="s">
        <v>22791</v>
      </c>
      <c r="C2578" s="47" t="s">
        <v>773</v>
      </c>
      <c r="D2578" s="47" t="s">
        <v>26173</v>
      </c>
      <c r="E2578" s="47">
        <v>1901</v>
      </c>
      <c r="F2578" s="150">
        <v>28.4708128928728</v>
      </c>
    </row>
    <row r="2579" spans="1:6" x14ac:dyDescent="0.3">
      <c r="A2579" s="47" t="s">
        <v>1277</v>
      </c>
      <c r="B2579" s="47" t="s">
        <v>22791</v>
      </c>
      <c r="C2579" s="47" t="s">
        <v>26174</v>
      </c>
      <c r="D2579" s="47" t="s">
        <v>26175</v>
      </c>
      <c r="E2579" s="47">
        <v>44911</v>
      </c>
      <c r="F2579" s="150">
        <v>33.160008361345398</v>
      </c>
    </row>
    <row r="2580" spans="1:6" x14ac:dyDescent="0.3">
      <c r="A2580" s="47" t="s">
        <v>1277</v>
      </c>
      <c r="B2580" s="47" t="s">
        <v>22791</v>
      </c>
      <c r="C2580" s="47" t="s">
        <v>26176</v>
      </c>
      <c r="D2580" s="47" t="s">
        <v>26177</v>
      </c>
      <c r="E2580" s="47">
        <v>28417</v>
      </c>
      <c r="F2580" s="150">
        <v>33.328971234525703</v>
      </c>
    </row>
    <row r="2581" spans="1:6" x14ac:dyDescent="0.3">
      <c r="A2581" s="47" t="s">
        <v>1277</v>
      </c>
      <c r="B2581" s="47" t="s">
        <v>22791</v>
      </c>
      <c r="C2581" s="47" t="s">
        <v>26178</v>
      </c>
      <c r="D2581" s="47" t="s">
        <v>26179</v>
      </c>
      <c r="E2581" s="47">
        <v>7165</v>
      </c>
      <c r="F2581" s="150">
        <v>25.470728438445501</v>
      </c>
    </row>
    <row r="2582" spans="1:6" x14ac:dyDescent="0.3">
      <c r="A2582" s="47" t="s">
        <v>1277</v>
      </c>
      <c r="B2582" s="47" t="s">
        <v>22791</v>
      </c>
      <c r="C2582" s="47" t="s">
        <v>26180</v>
      </c>
      <c r="D2582" s="47" t="s">
        <v>26181</v>
      </c>
      <c r="E2582" s="47">
        <v>20485</v>
      </c>
      <c r="F2582" s="150">
        <v>32.426029827147801</v>
      </c>
    </row>
    <row r="2583" spans="1:6" x14ac:dyDescent="0.3">
      <c r="A2583" s="47" t="s">
        <v>1277</v>
      </c>
      <c r="B2583" s="47" t="s">
        <v>22791</v>
      </c>
      <c r="C2583" s="47" t="s">
        <v>26182</v>
      </c>
      <c r="D2583" s="47" t="s">
        <v>26183</v>
      </c>
      <c r="E2583" s="47">
        <v>74171</v>
      </c>
      <c r="F2583" s="150">
        <v>35.874832895945602</v>
      </c>
    </row>
    <row r="2584" spans="1:6" x14ac:dyDescent="0.3">
      <c r="A2584" s="47" t="s">
        <v>1277</v>
      </c>
      <c r="B2584" s="47" t="s">
        <v>22791</v>
      </c>
      <c r="C2584" s="47" t="s">
        <v>26184</v>
      </c>
      <c r="D2584" s="47" t="s">
        <v>26185</v>
      </c>
      <c r="E2584" s="47">
        <v>3726</v>
      </c>
      <c r="F2584" s="150">
        <v>33.1754529516217</v>
      </c>
    </row>
    <row r="2585" spans="1:6" x14ac:dyDescent="0.3">
      <c r="A2585" s="47" t="s">
        <v>1277</v>
      </c>
      <c r="B2585" s="47" t="s">
        <v>22791</v>
      </c>
      <c r="C2585" s="47" t="s">
        <v>26186</v>
      </c>
      <c r="D2585" s="47" t="s">
        <v>26187</v>
      </c>
      <c r="E2585" s="47">
        <v>31861</v>
      </c>
      <c r="F2585" s="150">
        <v>29.865471514787998</v>
      </c>
    </row>
    <row r="2586" spans="1:6" x14ac:dyDescent="0.3">
      <c r="A2586" s="47" t="s">
        <v>1277</v>
      </c>
      <c r="B2586" s="47" t="s">
        <v>22791</v>
      </c>
      <c r="C2586" s="47" t="s">
        <v>379</v>
      </c>
      <c r="D2586" s="47" t="s">
        <v>26188</v>
      </c>
      <c r="E2586" s="47">
        <v>310235</v>
      </c>
      <c r="F2586" s="150">
        <v>39.994745474060899</v>
      </c>
    </row>
    <row r="2587" spans="1:6" x14ac:dyDescent="0.3">
      <c r="A2587" s="47" t="s">
        <v>1277</v>
      </c>
      <c r="B2587" s="47" t="s">
        <v>22791</v>
      </c>
      <c r="C2587" s="47" t="s">
        <v>860</v>
      </c>
      <c r="D2587" s="47" t="s">
        <v>26189</v>
      </c>
      <c r="E2587" s="47">
        <v>1714770</v>
      </c>
      <c r="F2587" s="150">
        <v>41.463957940619302</v>
      </c>
    </row>
    <row r="2588" spans="1:6" x14ac:dyDescent="0.3">
      <c r="A2588" s="47" t="s">
        <v>1277</v>
      </c>
      <c r="B2588" s="47" t="s">
        <v>22791</v>
      </c>
      <c r="C2588" s="47" t="s">
        <v>26190</v>
      </c>
      <c r="D2588" s="47" t="s">
        <v>26191</v>
      </c>
      <c r="E2588" s="47">
        <v>10497</v>
      </c>
      <c r="F2588" s="150">
        <v>32.707603867650498</v>
      </c>
    </row>
    <row r="2589" spans="1:6" x14ac:dyDescent="0.3">
      <c r="A2589" s="47" t="s">
        <v>1277</v>
      </c>
      <c r="B2589" s="47" t="s">
        <v>22791</v>
      </c>
      <c r="C2589" s="47" t="s">
        <v>26192</v>
      </c>
      <c r="D2589" s="47" t="s">
        <v>26193</v>
      </c>
      <c r="E2589" s="47">
        <v>641</v>
      </c>
      <c r="F2589" s="150">
        <v>32.935610492430897</v>
      </c>
    </row>
    <row r="2590" spans="1:6" x14ac:dyDescent="0.3">
      <c r="A2590" s="47" t="s">
        <v>1277</v>
      </c>
      <c r="B2590" s="47" t="s">
        <v>22791</v>
      </c>
      <c r="C2590" s="47" t="s">
        <v>26194</v>
      </c>
      <c r="D2590" s="47" t="s">
        <v>26195</v>
      </c>
      <c r="E2590" s="47">
        <v>18212</v>
      </c>
      <c r="F2590" s="150">
        <v>37.635256572359303</v>
      </c>
    </row>
    <row r="2591" spans="1:6" x14ac:dyDescent="0.3">
      <c r="A2591" s="47" t="s">
        <v>1277</v>
      </c>
      <c r="B2591" s="47" t="s">
        <v>22791</v>
      </c>
      <c r="C2591" s="47" t="s">
        <v>1278</v>
      </c>
      <c r="D2591" s="47" t="s">
        <v>26196</v>
      </c>
      <c r="E2591" s="47">
        <v>92565</v>
      </c>
      <c r="F2591" s="150">
        <v>53.187844813502402</v>
      </c>
    </row>
    <row r="2592" spans="1:6" x14ac:dyDescent="0.3">
      <c r="A2592" s="47" t="s">
        <v>1277</v>
      </c>
      <c r="B2592" s="47" t="s">
        <v>22791</v>
      </c>
      <c r="C2592" s="47" t="s">
        <v>862</v>
      </c>
      <c r="D2592" s="47" t="s">
        <v>26197</v>
      </c>
      <c r="E2592" s="47">
        <v>313166</v>
      </c>
      <c r="F2592" s="150">
        <v>34.143552086697397</v>
      </c>
    </row>
    <row r="2593" spans="1:6" x14ac:dyDescent="0.3">
      <c r="A2593" s="47" t="s">
        <v>1277</v>
      </c>
      <c r="B2593" s="47" t="s">
        <v>22791</v>
      </c>
      <c r="C2593" s="47" t="s">
        <v>26198</v>
      </c>
      <c r="D2593" s="47" t="s">
        <v>26199</v>
      </c>
      <c r="E2593" s="47">
        <v>194851</v>
      </c>
      <c r="F2593" s="150">
        <v>38.725063747709498</v>
      </c>
    </row>
    <row r="2594" spans="1:6" x14ac:dyDescent="0.3">
      <c r="A2594" s="47" t="s">
        <v>1277</v>
      </c>
      <c r="B2594" s="47" t="s">
        <v>22791</v>
      </c>
      <c r="C2594" s="47" t="s">
        <v>864</v>
      </c>
      <c r="D2594" s="47" t="s">
        <v>26200</v>
      </c>
      <c r="E2594" s="47">
        <v>9232</v>
      </c>
      <c r="F2594" s="150">
        <v>26.0197375908865</v>
      </c>
    </row>
    <row r="2595" spans="1:6" x14ac:dyDescent="0.3">
      <c r="A2595" s="47" t="s">
        <v>1277</v>
      </c>
      <c r="B2595" s="47" t="s">
        <v>22791</v>
      </c>
      <c r="C2595" s="47" t="s">
        <v>26201</v>
      </c>
      <c r="D2595" s="47" t="s">
        <v>26202</v>
      </c>
      <c r="E2595" s="47">
        <v>1637</v>
      </c>
      <c r="F2595" s="150">
        <v>27.213017841711899</v>
      </c>
    </row>
    <row r="2596" spans="1:6" x14ac:dyDescent="0.3">
      <c r="A2596" s="47" t="s">
        <v>1277</v>
      </c>
      <c r="B2596" s="47" t="s">
        <v>22791</v>
      </c>
      <c r="C2596" s="47" t="s">
        <v>23198</v>
      </c>
      <c r="D2596" s="47" t="s">
        <v>26203</v>
      </c>
      <c r="E2596" s="47">
        <v>7223</v>
      </c>
      <c r="F2596" s="150">
        <v>35.606662371081804</v>
      </c>
    </row>
    <row r="2597" spans="1:6" x14ac:dyDescent="0.3">
      <c r="A2597" s="47" t="s">
        <v>1277</v>
      </c>
      <c r="B2597" s="47" t="s">
        <v>22791</v>
      </c>
      <c r="C2597" s="47" t="s">
        <v>970</v>
      </c>
      <c r="D2597" s="47" t="s">
        <v>26204</v>
      </c>
      <c r="E2597" s="47">
        <v>38106</v>
      </c>
      <c r="F2597" s="150">
        <v>36.3050403807188</v>
      </c>
    </row>
    <row r="2598" spans="1:6" x14ac:dyDescent="0.3">
      <c r="A2598" s="47" t="s">
        <v>1277</v>
      </c>
      <c r="B2598" s="47" t="s">
        <v>22791</v>
      </c>
      <c r="C2598" s="47" t="s">
        <v>26205</v>
      </c>
      <c r="D2598" s="47" t="s">
        <v>26206</v>
      </c>
      <c r="E2598" s="47">
        <v>17187</v>
      </c>
      <c r="F2598" s="150">
        <v>34.471323234070702</v>
      </c>
    </row>
    <row r="2599" spans="1:6" x14ac:dyDescent="0.3">
      <c r="A2599" s="47" t="s">
        <v>1277</v>
      </c>
      <c r="B2599" s="47" t="s">
        <v>22791</v>
      </c>
      <c r="C2599" s="47" t="s">
        <v>26207</v>
      </c>
      <c r="D2599" s="47" t="s">
        <v>26208</v>
      </c>
      <c r="E2599" s="47">
        <v>42750</v>
      </c>
      <c r="F2599" s="150">
        <v>35.310735208801702</v>
      </c>
    </row>
    <row r="2600" spans="1:6" x14ac:dyDescent="0.3">
      <c r="A2600" s="47" t="s">
        <v>1277</v>
      </c>
      <c r="B2600" s="47" t="s">
        <v>22791</v>
      </c>
      <c r="C2600" s="47" t="s">
        <v>655</v>
      </c>
      <c r="D2600" s="47" t="s">
        <v>26209</v>
      </c>
      <c r="E2600" s="47">
        <v>38066</v>
      </c>
      <c r="F2600" s="150">
        <v>35.525304473402201</v>
      </c>
    </row>
    <row r="2601" spans="1:6" x14ac:dyDescent="0.3">
      <c r="A2601" s="47" t="s">
        <v>1277</v>
      </c>
      <c r="B2601" s="47" t="s">
        <v>22791</v>
      </c>
      <c r="C2601" s="47" t="s">
        <v>22631</v>
      </c>
      <c r="D2601" s="47" t="s">
        <v>26210</v>
      </c>
      <c r="E2601" s="47">
        <v>21381</v>
      </c>
      <c r="F2601" s="150">
        <v>24.070257323209201</v>
      </c>
    </row>
    <row r="2602" spans="1:6" x14ac:dyDescent="0.3">
      <c r="A2602" s="47" t="s">
        <v>1277</v>
      </c>
      <c r="B2602" s="47" t="s">
        <v>22791</v>
      </c>
      <c r="C2602" s="47" t="s">
        <v>26211</v>
      </c>
      <c r="D2602" s="47" t="s">
        <v>26212</v>
      </c>
      <c r="E2602" s="47">
        <v>13544</v>
      </c>
      <c r="F2602" s="150">
        <v>34.821130176083201</v>
      </c>
    </row>
    <row r="2603" spans="1:6" x14ac:dyDescent="0.3">
      <c r="A2603" s="47" t="s">
        <v>1277</v>
      </c>
      <c r="B2603" s="47" t="s">
        <v>22791</v>
      </c>
      <c r="C2603" s="47" t="s">
        <v>865</v>
      </c>
      <c r="D2603" s="47" t="s">
        <v>26213</v>
      </c>
      <c r="E2603" s="47">
        <v>406220</v>
      </c>
      <c r="F2603" s="150">
        <v>28.634273159093699</v>
      </c>
    </row>
    <row r="2604" spans="1:6" x14ac:dyDescent="0.3">
      <c r="A2604" s="47" t="s">
        <v>1277</v>
      </c>
      <c r="B2604" s="47" t="s">
        <v>22791</v>
      </c>
      <c r="C2604" s="47" t="s">
        <v>26214</v>
      </c>
      <c r="D2604" s="47" t="s">
        <v>26215</v>
      </c>
      <c r="E2604" s="47">
        <v>12401</v>
      </c>
      <c r="F2604" s="150">
        <v>47.874012885098402</v>
      </c>
    </row>
    <row r="2605" spans="1:6" x14ac:dyDescent="0.3">
      <c r="A2605" s="47" t="s">
        <v>1277</v>
      </c>
      <c r="B2605" s="47" t="s">
        <v>22791</v>
      </c>
      <c r="C2605" s="47" t="s">
        <v>26216</v>
      </c>
      <c r="D2605" s="47" t="s">
        <v>26217</v>
      </c>
      <c r="E2605" s="47">
        <v>6182</v>
      </c>
      <c r="F2605" s="150">
        <v>26.963804841957302</v>
      </c>
    </row>
    <row r="2606" spans="1:6" x14ac:dyDescent="0.3">
      <c r="A2606" s="47" t="s">
        <v>1277</v>
      </c>
      <c r="B2606" s="47" t="s">
        <v>22791</v>
      </c>
      <c r="C2606" s="47" t="s">
        <v>483</v>
      </c>
      <c r="D2606" s="47" t="s">
        <v>26218</v>
      </c>
      <c r="E2606" s="47">
        <v>30464</v>
      </c>
      <c r="F2606" s="150">
        <v>48.747036201317997</v>
      </c>
    </row>
    <row r="2607" spans="1:6" x14ac:dyDescent="0.3">
      <c r="A2607" s="47" t="s">
        <v>1277</v>
      </c>
      <c r="B2607" s="47" t="s">
        <v>22791</v>
      </c>
      <c r="C2607" s="47" t="s">
        <v>26219</v>
      </c>
      <c r="D2607" s="47" t="s">
        <v>26220</v>
      </c>
      <c r="E2607" s="47">
        <v>8062</v>
      </c>
      <c r="F2607" s="150">
        <v>25.019879713937001</v>
      </c>
    </row>
    <row r="2608" spans="1:6" x14ac:dyDescent="0.3">
      <c r="A2608" s="47" t="s">
        <v>1277</v>
      </c>
      <c r="B2608" s="47" t="s">
        <v>22791</v>
      </c>
      <c r="C2608" s="47" t="s">
        <v>22633</v>
      </c>
      <c r="D2608" s="47" t="s">
        <v>26221</v>
      </c>
      <c r="E2608" s="47">
        <v>35095</v>
      </c>
      <c r="F2608" s="150">
        <v>33.139058618143402</v>
      </c>
    </row>
    <row r="2609" spans="1:6" x14ac:dyDescent="0.3">
      <c r="A2609" s="47" t="s">
        <v>1277</v>
      </c>
      <c r="B2609" s="47" t="s">
        <v>22791</v>
      </c>
      <c r="C2609" s="47" t="s">
        <v>739</v>
      </c>
      <c r="D2609" s="47" t="s">
        <v>26222</v>
      </c>
      <c r="E2609" s="47">
        <v>50845</v>
      </c>
      <c r="F2609" s="150">
        <v>44.415048051260001</v>
      </c>
    </row>
    <row r="2610" spans="1:6" x14ac:dyDescent="0.3">
      <c r="A2610" s="47" t="s">
        <v>1277</v>
      </c>
      <c r="B2610" s="47" t="s">
        <v>22791</v>
      </c>
      <c r="C2610" s="47" t="s">
        <v>26223</v>
      </c>
      <c r="D2610" s="47" t="s">
        <v>26224</v>
      </c>
      <c r="E2610" s="47">
        <v>7041</v>
      </c>
      <c r="F2610" s="150">
        <v>39.574101745412598</v>
      </c>
    </row>
    <row r="2611" spans="1:6" x14ac:dyDescent="0.3">
      <c r="A2611" s="47" t="s">
        <v>1277</v>
      </c>
      <c r="B2611" s="47" t="s">
        <v>22791</v>
      </c>
      <c r="C2611" s="47" t="s">
        <v>552</v>
      </c>
      <c r="D2611" s="47" t="s">
        <v>26225</v>
      </c>
      <c r="E2611" s="47">
        <v>10752</v>
      </c>
      <c r="F2611" s="150">
        <v>37.318233951987303</v>
      </c>
    </row>
    <row r="2612" spans="1:6" x14ac:dyDescent="0.3">
      <c r="A2612" s="47" t="s">
        <v>1277</v>
      </c>
      <c r="B2612" s="47" t="s">
        <v>22791</v>
      </c>
      <c r="C2612" s="47" t="s">
        <v>26226</v>
      </c>
      <c r="D2612" s="47" t="s">
        <v>26227</v>
      </c>
      <c r="E2612" s="47">
        <v>3127</v>
      </c>
      <c r="F2612" s="150">
        <v>26.696596064469201</v>
      </c>
    </row>
    <row r="2613" spans="1:6" x14ac:dyDescent="0.3">
      <c r="A2613" s="47" t="s">
        <v>1277</v>
      </c>
      <c r="B2613" s="47" t="s">
        <v>22791</v>
      </c>
      <c r="C2613" s="47" t="s">
        <v>26228</v>
      </c>
      <c r="D2613" s="47" t="s">
        <v>26229</v>
      </c>
      <c r="E2613" s="47">
        <v>3320</v>
      </c>
      <c r="F2613" s="150">
        <v>35.907990918920099</v>
      </c>
    </row>
    <row r="2614" spans="1:6" x14ac:dyDescent="0.3">
      <c r="A2614" s="47" t="s">
        <v>1277</v>
      </c>
      <c r="B2614" s="47" t="s">
        <v>22791</v>
      </c>
      <c r="C2614" s="47" t="s">
        <v>26230</v>
      </c>
      <c r="D2614" s="47" t="s">
        <v>26231</v>
      </c>
      <c r="E2614" s="47">
        <v>8895</v>
      </c>
      <c r="F2614" s="150">
        <v>35.265819923440397</v>
      </c>
    </row>
    <row r="2615" spans="1:6" x14ac:dyDescent="0.3">
      <c r="A2615" s="47" t="s">
        <v>1277</v>
      </c>
      <c r="B2615" s="47" t="s">
        <v>22791</v>
      </c>
      <c r="C2615" s="47" t="s">
        <v>867</v>
      </c>
      <c r="D2615" s="47" t="s">
        <v>26232</v>
      </c>
      <c r="E2615" s="47">
        <v>782341</v>
      </c>
      <c r="F2615" s="150">
        <v>42.653867612404703</v>
      </c>
    </row>
    <row r="2616" spans="1:6" x14ac:dyDescent="0.3">
      <c r="A2616" s="47" t="s">
        <v>1277</v>
      </c>
      <c r="B2616" s="47" t="s">
        <v>22791</v>
      </c>
      <c r="C2616" s="47" t="s">
        <v>26233</v>
      </c>
      <c r="D2616" s="47" t="s">
        <v>26234</v>
      </c>
      <c r="E2616" s="47">
        <v>3057</v>
      </c>
      <c r="F2616" s="150">
        <v>33.889387791327202</v>
      </c>
    </row>
    <row r="2617" spans="1:6" x14ac:dyDescent="0.3">
      <c r="A2617" s="47" t="s">
        <v>1277</v>
      </c>
      <c r="B2617" s="47" t="s">
        <v>22791</v>
      </c>
      <c r="C2617" s="47" t="s">
        <v>152</v>
      </c>
      <c r="D2617" s="47" t="s">
        <v>26235</v>
      </c>
      <c r="E2617" s="47">
        <v>20874</v>
      </c>
      <c r="F2617" s="150">
        <v>33.207912758656498</v>
      </c>
    </row>
    <row r="2618" spans="1:6" x14ac:dyDescent="0.3">
      <c r="A2618" s="47" t="s">
        <v>1277</v>
      </c>
      <c r="B2618" s="47" t="s">
        <v>22791</v>
      </c>
      <c r="C2618" s="47" t="s">
        <v>26236</v>
      </c>
      <c r="D2618" s="47" t="s">
        <v>26237</v>
      </c>
      <c r="E2618" s="47">
        <v>108472</v>
      </c>
      <c r="F2618" s="150">
        <v>38.281558777936603</v>
      </c>
    </row>
    <row r="2619" spans="1:6" x14ac:dyDescent="0.3">
      <c r="A2619" s="47" t="s">
        <v>1277</v>
      </c>
      <c r="B2619" s="47" t="s">
        <v>22791</v>
      </c>
      <c r="C2619" s="47" t="s">
        <v>742</v>
      </c>
      <c r="D2619" s="47" t="s">
        <v>26238</v>
      </c>
      <c r="E2619" s="47">
        <v>13974</v>
      </c>
      <c r="F2619" s="150">
        <v>34.087941877626797</v>
      </c>
    </row>
    <row r="2620" spans="1:6" x14ac:dyDescent="0.3">
      <c r="A2620" s="47" t="s">
        <v>1277</v>
      </c>
      <c r="B2620" s="47" t="s">
        <v>22791</v>
      </c>
      <c r="C2620" s="47" t="s">
        <v>26239</v>
      </c>
      <c r="D2620" s="47" t="s">
        <v>26240</v>
      </c>
      <c r="E2620" s="47">
        <v>4087</v>
      </c>
      <c r="F2620" s="150">
        <v>31.457446629613901</v>
      </c>
    </row>
    <row r="2621" spans="1:6" x14ac:dyDescent="0.3">
      <c r="A2621" s="47" t="s">
        <v>1277</v>
      </c>
      <c r="B2621" s="47" t="s">
        <v>22791</v>
      </c>
      <c r="C2621" s="47" t="s">
        <v>26241</v>
      </c>
      <c r="D2621" s="47" t="s">
        <v>26242</v>
      </c>
      <c r="E2621" s="47">
        <v>38437</v>
      </c>
      <c r="F2621" s="150">
        <v>40.909177382886</v>
      </c>
    </row>
    <row r="2622" spans="1:6" x14ac:dyDescent="0.3">
      <c r="A2622" s="47" t="s">
        <v>1277</v>
      </c>
      <c r="B2622" s="47" t="s">
        <v>22791</v>
      </c>
      <c r="C2622" s="47" t="s">
        <v>26243</v>
      </c>
      <c r="D2622" s="47" t="s">
        <v>26244</v>
      </c>
      <c r="E2622" s="47">
        <v>75388</v>
      </c>
      <c r="F2622" s="150">
        <v>38.821002393414503</v>
      </c>
    </row>
    <row r="2623" spans="1:6" x14ac:dyDescent="0.3">
      <c r="A2623" s="47" t="s">
        <v>1277</v>
      </c>
      <c r="B2623" s="47" t="s">
        <v>22791</v>
      </c>
      <c r="C2623" s="47" t="s">
        <v>26245</v>
      </c>
      <c r="D2623" s="47" t="s">
        <v>26246</v>
      </c>
      <c r="E2623" s="47">
        <v>1505</v>
      </c>
      <c r="F2623" s="150">
        <v>35.029843105414699</v>
      </c>
    </row>
    <row r="2624" spans="1:6" x14ac:dyDescent="0.3">
      <c r="A2624" s="47" t="s">
        <v>1277</v>
      </c>
      <c r="B2624" s="47" t="s">
        <v>22791</v>
      </c>
      <c r="C2624" s="47" t="s">
        <v>26247</v>
      </c>
      <c r="D2624" s="47" t="s">
        <v>26248</v>
      </c>
      <c r="E2624" s="47">
        <v>4375</v>
      </c>
      <c r="F2624" s="150">
        <v>35.235135095022102</v>
      </c>
    </row>
    <row r="2625" spans="1:6" x14ac:dyDescent="0.3">
      <c r="A2625" s="47" t="s">
        <v>1277</v>
      </c>
      <c r="B2625" s="47" t="s">
        <v>22791</v>
      </c>
      <c r="C2625" s="47" t="s">
        <v>26064</v>
      </c>
      <c r="D2625" s="47" t="s">
        <v>26249</v>
      </c>
      <c r="E2625" s="47">
        <v>3719</v>
      </c>
      <c r="F2625" s="150">
        <v>33.733706312889403</v>
      </c>
    </row>
    <row r="2626" spans="1:6" x14ac:dyDescent="0.3">
      <c r="A2626" s="47" t="s">
        <v>1277</v>
      </c>
      <c r="B2626" s="47" t="s">
        <v>22791</v>
      </c>
      <c r="C2626" s="47" t="s">
        <v>26250</v>
      </c>
      <c r="D2626" s="47" t="s">
        <v>26251</v>
      </c>
      <c r="E2626" s="47">
        <v>6059</v>
      </c>
      <c r="F2626" s="150">
        <v>29.236999340323301</v>
      </c>
    </row>
    <row r="2627" spans="1:6" x14ac:dyDescent="0.3">
      <c r="A2627" s="47" t="s">
        <v>1277</v>
      </c>
      <c r="B2627" s="47" t="s">
        <v>22791</v>
      </c>
      <c r="C2627" s="47" t="s">
        <v>26252</v>
      </c>
      <c r="D2627" s="47" t="s">
        <v>26253</v>
      </c>
      <c r="E2627" s="47">
        <v>2398</v>
      </c>
      <c r="F2627" s="150">
        <v>30.790541288437801</v>
      </c>
    </row>
    <row r="2628" spans="1:6" x14ac:dyDescent="0.3">
      <c r="A2628" s="47" t="s">
        <v>1277</v>
      </c>
      <c r="B2628" s="47" t="s">
        <v>22791</v>
      </c>
      <c r="C2628" s="47" t="s">
        <v>26254</v>
      </c>
      <c r="D2628" s="47" t="s">
        <v>26255</v>
      </c>
      <c r="E2628" s="47">
        <v>6703</v>
      </c>
      <c r="F2628" s="150">
        <v>28.798588782435399</v>
      </c>
    </row>
    <row r="2629" spans="1:6" x14ac:dyDescent="0.3">
      <c r="A2629" s="47" t="s">
        <v>1277</v>
      </c>
      <c r="B2629" s="47" t="s">
        <v>22791</v>
      </c>
      <c r="C2629" s="47" t="s">
        <v>869</v>
      </c>
      <c r="D2629" s="47" t="s">
        <v>26256</v>
      </c>
      <c r="E2629" s="47">
        <v>2368139</v>
      </c>
      <c r="F2629" s="150">
        <v>47.652714882023801</v>
      </c>
    </row>
    <row r="2630" spans="1:6" x14ac:dyDescent="0.3">
      <c r="A2630" s="47" t="s">
        <v>1277</v>
      </c>
      <c r="B2630" s="47" t="s">
        <v>22791</v>
      </c>
      <c r="C2630" s="47" t="s">
        <v>261</v>
      </c>
      <c r="D2630" s="47" t="s">
        <v>26257</v>
      </c>
      <c r="E2630" s="47">
        <v>13833</v>
      </c>
      <c r="F2630" s="150">
        <v>32.8353371336161</v>
      </c>
    </row>
    <row r="2631" spans="1:6" x14ac:dyDescent="0.3">
      <c r="A2631" s="47" t="s">
        <v>1277</v>
      </c>
      <c r="B2631" s="47" t="s">
        <v>22791</v>
      </c>
      <c r="C2631" s="47" t="s">
        <v>26258</v>
      </c>
      <c r="D2631" s="47" t="s">
        <v>26259</v>
      </c>
      <c r="E2631" s="47">
        <v>19372</v>
      </c>
      <c r="F2631" s="150">
        <v>29.908377714086999</v>
      </c>
    </row>
    <row r="2632" spans="1:6" x14ac:dyDescent="0.3">
      <c r="A2632" s="47" t="s">
        <v>1277</v>
      </c>
      <c r="B2632" s="47" t="s">
        <v>22791</v>
      </c>
      <c r="C2632" s="47" t="s">
        <v>22997</v>
      </c>
      <c r="D2632" s="47" t="s">
        <v>26260</v>
      </c>
      <c r="E2632" s="47">
        <v>5231</v>
      </c>
      <c r="F2632" s="150">
        <v>39.412416215028998</v>
      </c>
    </row>
    <row r="2633" spans="1:6" x14ac:dyDescent="0.3">
      <c r="A2633" s="47" t="s">
        <v>1277</v>
      </c>
      <c r="B2633" s="47" t="s">
        <v>22791</v>
      </c>
      <c r="C2633" s="47" t="s">
        <v>870</v>
      </c>
      <c r="D2633" s="47" t="s">
        <v>26261</v>
      </c>
      <c r="E2633" s="47">
        <v>662614</v>
      </c>
      <c r="F2633" s="150">
        <v>44.3522808627202</v>
      </c>
    </row>
    <row r="2634" spans="1:6" x14ac:dyDescent="0.3">
      <c r="A2634" s="47" t="s">
        <v>1277</v>
      </c>
      <c r="B2634" s="47" t="s">
        <v>22791</v>
      </c>
      <c r="C2634" s="47" t="s">
        <v>26262</v>
      </c>
      <c r="D2634" s="47" t="s">
        <v>26263</v>
      </c>
      <c r="E2634" s="47">
        <v>20097</v>
      </c>
      <c r="F2634" s="150">
        <v>30.536348512072799</v>
      </c>
    </row>
    <row r="2635" spans="1:6" x14ac:dyDescent="0.3">
      <c r="A2635" s="47" t="s">
        <v>1277</v>
      </c>
      <c r="B2635" s="47" t="s">
        <v>22791</v>
      </c>
      <c r="C2635" s="47" t="s">
        <v>26264</v>
      </c>
      <c r="D2635" s="47" t="s">
        <v>26265</v>
      </c>
      <c r="E2635" s="47">
        <v>2444</v>
      </c>
      <c r="F2635" s="150">
        <v>34.893620885481802</v>
      </c>
    </row>
    <row r="2636" spans="1:6" x14ac:dyDescent="0.3">
      <c r="A2636" s="47" t="s">
        <v>1277</v>
      </c>
      <c r="B2636" s="47" t="s">
        <v>22791</v>
      </c>
      <c r="C2636" s="47" t="s">
        <v>26266</v>
      </c>
      <c r="D2636" s="47" t="s">
        <v>26267</v>
      </c>
      <c r="E2636" s="47">
        <v>9996</v>
      </c>
      <c r="F2636" s="150">
        <v>37.1119852691631</v>
      </c>
    </row>
    <row r="2637" spans="1:6" x14ac:dyDescent="0.3">
      <c r="A2637" s="47" t="s">
        <v>1277</v>
      </c>
      <c r="B2637" s="47" t="s">
        <v>22791</v>
      </c>
      <c r="C2637" s="47" t="s">
        <v>26268</v>
      </c>
      <c r="D2637" s="47" t="s">
        <v>26269</v>
      </c>
      <c r="E2637" s="47">
        <v>3677</v>
      </c>
      <c r="F2637" s="150">
        <v>34.992599789339401</v>
      </c>
    </row>
    <row r="2638" spans="1:6" x14ac:dyDescent="0.3">
      <c r="A2638" s="47" t="s">
        <v>1277</v>
      </c>
      <c r="B2638" s="47" t="s">
        <v>22791</v>
      </c>
      <c r="C2638" s="47" t="s">
        <v>215</v>
      </c>
      <c r="D2638" s="47" t="s">
        <v>26270</v>
      </c>
      <c r="E2638" s="47">
        <v>11782</v>
      </c>
      <c r="F2638" s="150">
        <v>27.595001612483699</v>
      </c>
    </row>
    <row r="2639" spans="1:6" x14ac:dyDescent="0.3">
      <c r="A2639" s="47" t="s">
        <v>1277</v>
      </c>
      <c r="B2639" s="47" t="s">
        <v>22791</v>
      </c>
      <c r="C2639" s="47" t="s">
        <v>26271</v>
      </c>
      <c r="D2639" s="47" t="s">
        <v>26272</v>
      </c>
      <c r="E2639" s="47">
        <v>18583</v>
      </c>
      <c r="F2639" s="150">
        <v>34.734843521334803</v>
      </c>
    </row>
    <row r="2640" spans="1:6" x14ac:dyDescent="0.3">
      <c r="A2640" s="47" t="s">
        <v>1277</v>
      </c>
      <c r="B2640" s="47" t="s">
        <v>22791</v>
      </c>
      <c r="C2640" s="47" t="s">
        <v>26273</v>
      </c>
      <c r="D2640" s="47" t="s">
        <v>26274</v>
      </c>
      <c r="E2640" s="47">
        <v>137130</v>
      </c>
      <c r="F2640" s="150">
        <v>41.2490140291561</v>
      </c>
    </row>
    <row r="2641" spans="1:6" x14ac:dyDescent="0.3">
      <c r="A2641" s="47" t="s">
        <v>1277</v>
      </c>
      <c r="B2641" s="47" t="s">
        <v>22791</v>
      </c>
      <c r="C2641" s="47" t="s">
        <v>23522</v>
      </c>
      <c r="D2641" s="47" t="s">
        <v>26275</v>
      </c>
      <c r="E2641" s="47">
        <v>2002</v>
      </c>
      <c r="F2641" s="150">
        <v>29.631883614914301</v>
      </c>
    </row>
    <row r="2642" spans="1:6" x14ac:dyDescent="0.3">
      <c r="A2642" s="47" t="s">
        <v>1277</v>
      </c>
      <c r="B2642" s="47" t="s">
        <v>22791</v>
      </c>
      <c r="C2642" s="47" t="s">
        <v>871</v>
      </c>
      <c r="D2642" s="47" t="s">
        <v>26276</v>
      </c>
      <c r="E2642" s="47">
        <v>149610</v>
      </c>
      <c r="F2642" s="150">
        <v>42.035067123552501</v>
      </c>
    </row>
    <row r="2643" spans="1:6" x14ac:dyDescent="0.3">
      <c r="A2643" s="47" t="s">
        <v>1277</v>
      </c>
      <c r="B2643" s="47" t="s">
        <v>22791</v>
      </c>
      <c r="C2643" s="47" t="s">
        <v>160</v>
      </c>
      <c r="D2643" s="47" t="s">
        <v>26277</v>
      </c>
      <c r="E2643" s="47">
        <v>800647</v>
      </c>
      <c r="F2643" s="150">
        <v>39.779883479739702</v>
      </c>
    </row>
    <row r="2644" spans="1:6" x14ac:dyDescent="0.3">
      <c r="A2644" s="47" t="s">
        <v>1277</v>
      </c>
      <c r="B2644" s="47" t="s">
        <v>22791</v>
      </c>
      <c r="C2644" s="47" t="s">
        <v>26278</v>
      </c>
      <c r="D2644" s="47" t="s">
        <v>26279</v>
      </c>
      <c r="E2644" s="47">
        <v>37890</v>
      </c>
      <c r="F2644" s="150">
        <v>35.297089569647603</v>
      </c>
    </row>
    <row r="2645" spans="1:6" x14ac:dyDescent="0.3">
      <c r="A2645" s="47" t="s">
        <v>1277</v>
      </c>
      <c r="B2645" s="47" t="s">
        <v>22791</v>
      </c>
      <c r="C2645" s="47" t="s">
        <v>26280</v>
      </c>
      <c r="D2645" s="47" t="s">
        <v>26281</v>
      </c>
      <c r="E2645" s="47">
        <v>17866</v>
      </c>
      <c r="F2645" s="150">
        <v>35.991495540320301</v>
      </c>
    </row>
    <row r="2646" spans="1:6" x14ac:dyDescent="0.3">
      <c r="A2646" s="47" t="s">
        <v>1277</v>
      </c>
      <c r="B2646" s="47" t="s">
        <v>22791</v>
      </c>
      <c r="C2646" s="47" t="s">
        <v>23257</v>
      </c>
      <c r="D2646" s="47" t="s">
        <v>26282</v>
      </c>
      <c r="E2646" s="47">
        <v>33915</v>
      </c>
      <c r="F2646" s="150">
        <v>38.101308625110903</v>
      </c>
    </row>
    <row r="2647" spans="1:6" x14ac:dyDescent="0.3">
      <c r="A2647" s="47" t="s">
        <v>1277</v>
      </c>
      <c r="B2647" s="47" t="s">
        <v>22791</v>
      </c>
      <c r="C2647" s="47" t="s">
        <v>393</v>
      </c>
      <c r="D2647" s="47" t="s">
        <v>26283</v>
      </c>
      <c r="E2647" s="47">
        <v>24554</v>
      </c>
      <c r="F2647" s="150">
        <v>32.526786692938003</v>
      </c>
    </row>
    <row r="2648" spans="1:6" x14ac:dyDescent="0.3">
      <c r="A2648" s="47" t="s">
        <v>1277</v>
      </c>
      <c r="B2648" s="47" t="s">
        <v>22791</v>
      </c>
      <c r="C2648" s="47" t="s">
        <v>26284</v>
      </c>
      <c r="D2648" s="47" t="s">
        <v>26285</v>
      </c>
      <c r="E2648" s="47">
        <v>3974</v>
      </c>
      <c r="F2648" s="150">
        <v>32.860165207073599</v>
      </c>
    </row>
    <row r="2649" spans="1:6" x14ac:dyDescent="0.3">
      <c r="A2649" s="47" t="s">
        <v>1277</v>
      </c>
      <c r="B2649" s="47" t="s">
        <v>22791</v>
      </c>
      <c r="C2649" s="47" t="s">
        <v>326</v>
      </c>
      <c r="D2649" s="47" t="s">
        <v>26286</v>
      </c>
      <c r="E2649" s="47">
        <v>6446</v>
      </c>
      <c r="F2649" s="150">
        <v>26.880330688779999</v>
      </c>
    </row>
    <row r="2650" spans="1:6" x14ac:dyDescent="0.3">
      <c r="A2650" s="47" t="s">
        <v>1277</v>
      </c>
      <c r="B2650" s="47" t="s">
        <v>22791</v>
      </c>
      <c r="C2650" s="47" t="s">
        <v>26287</v>
      </c>
      <c r="D2650" s="47" t="s">
        <v>26288</v>
      </c>
      <c r="E2650" s="47">
        <v>1336</v>
      </c>
      <c r="F2650" s="150">
        <v>34.249788331994097</v>
      </c>
    </row>
    <row r="2651" spans="1:6" x14ac:dyDescent="0.3">
      <c r="A2651" s="47" t="s">
        <v>1277</v>
      </c>
      <c r="B2651" s="47" t="s">
        <v>22791</v>
      </c>
      <c r="C2651" s="47" t="s">
        <v>26289</v>
      </c>
      <c r="D2651" s="47" t="s">
        <v>26290</v>
      </c>
      <c r="E2651" s="47">
        <v>585375</v>
      </c>
      <c r="F2651" s="150">
        <v>37.099998321727099</v>
      </c>
    </row>
    <row r="2652" spans="1:6" x14ac:dyDescent="0.3">
      <c r="A2652" s="47" t="s">
        <v>1277</v>
      </c>
      <c r="B2652" s="47" t="s">
        <v>22791</v>
      </c>
      <c r="C2652" s="47" t="s">
        <v>666</v>
      </c>
      <c r="D2652" s="47" t="s">
        <v>26291</v>
      </c>
      <c r="E2652" s="47">
        <v>10605</v>
      </c>
      <c r="F2652" s="150">
        <v>46.681328208475897</v>
      </c>
    </row>
    <row r="2653" spans="1:6" x14ac:dyDescent="0.3">
      <c r="A2653" s="47" t="s">
        <v>1277</v>
      </c>
      <c r="B2653" s="47" t="s">
        <v>22791</v>
      </c>
      <c r="C2653" s="47" t="s">
        <v>26292</v>
      </c>
      <c r="D2653" s="47" t="s">
        <v>26293</v>
      </c>
      <c r="E2653" s="47">
        <v>19816</v>
      </c>
      <c r="F2653" s="150">
        <v>40.601317041289803</v>
      </c>
    </row>
    <row r="2654" spans="1:6" x14ac:dyDescent="0.3">
      <c r="A2654" s="47" t="s">
        <v>1277</v>
      </c>
      <c r="B2654" s="47" t="s">
        <v>22791</v>
      </c>
      <c r="C2654" s="47" t="s">
        <v>26294</v>
      </c>
      <c r="D2654" s="47" t="s">
        <v>26295</v>
      </c>
      <c r="E2654" s="47">
        <v>17217</v>
      </c>
      <c r="F2654" s="150">
        <v>33.165597973348397</v>
      </c>
    </row>
    <row r="2655" spans="1:6" x14ac:dyDescent="0.3">
      <c r="A2655" s="47" t="s">
        <v>1277</v>
      </c>
      <c r="B2655" s="47" t="s">
        <v>22791</v>
      </c>
      <c r="C2655" s="47" t="s">
        <v>26296</v>
      </c>
      <c r="D2655" s="47" t="s">
        <v>26297</v>
      </c>
      <c r="E2655" s="47">
        <v>17526</v>
      </c>
      <c r="F2655" s="150">
        <v>35.007431260567202</v>
      </c>
    </row>
    <row r="2656" spans="1:6" x14ac:dyDescent="0.3">
      <c r="A2656" s="47" t="s">
        <v>1277</v>
      </c>
      <c r="B2656" s="47" t="s">
        <v>22791</v>
      </c>
      <c r="C2656" s="47" t="s">
        <v>873</v>
      </c>
      <c r="D2656" s="47" t="s">
        <v>26298</v>
      </c>
      <c r="E2656" s="47">
        <v>291309</v>
      </c>
      <c r="F2656" s="150">
        <v>31.573306981413399</v>
      </c>
    </row>
    <row r="2657" spans="1:6" x14ac:dyDescent="0.3">
      <c r="A2657" s="47" t="s">
        <v>1277</v>
      </c>
      <c r="B2657" s="47" t="s">
        <v>22791</v>
      </c>
      <c r="C2657" s="47" t="s">
        <v>26299</v>
      </c>
      <c r="D2657" s="47" t="s">
        <v>26300</v>
      </c>
      <c r="E2657" s="47">
        <v>6461</v>
      </c>
      <c r="F2657" s="150">
        <v>31.872792765269601</v>
      </c>
    </row>
    <row r="2658" spans="1:6" x14ac:dyDescent="0.3">
      <c r="A2658" s="47" t="s">
        <v>1277</v>
      </c>
      <c r="B2658" s="47" t="s">
        <v>22791</v>
      </c>
      <c r="C2658" s="47" t="s">
        <v>26301</v>
      </c>
      <c r="D2658" s="47" t="s">
        <v>26302</v>
      </c>
      <c r="E2658" s="47">
        <v>24837</v>
      </c>
      <c r="F2658" s="150">
        <v>31.5554981096146</v>
      </c>
    </row>
    <row r="2659" spans="1:6" x14ac:dyDescent="0.3">
      <c r="A2659" s="47" t="s">
        <v>1277</v>
      </c>
      <c r="B2659" s="47" t="s">
        <v>22791</v>
      </c>
      <c r="C2659" s="47" t="s">
        <v>26303</v>
      </c>
      <c r="D2659" s="47" t="s">
        <v>26304</v>
      </c>
      <c r="E2659" s="47">
        <v>1226</v>
      </c>
      <c r="F2659" s="150">
        <v>32.222992452318401</v>
      </c>
    </row>
    <row r="2660" spans="1:6" x14ac:dyDescent="0.3">
      <c r="A2660" s="47" t="s">
        <v>1277</v>
      </c>
      <c r="B2660" s="47" t="s">
        <v>22791</v>
      </c>
      <c r="C2660" s="47" t="s">
        <v>26305</v>
      </c>
      <c r="D2660" s="47" t="s">
        <v>26306</v>
      </c>
      <c r="E2660" s="47">
        <v>7210</v>
      </c>
      <c r="F2660" s="150">
        <v>29.083354012132698</v>
      </c>
    </row>
    <row r="2661" spans="1:6" x14ac:dyDescent="0.3">
      <c r="A2661" s="47" t="s">
        <v>1277</v>
      </c>
      <c r="B2661" s="47" t="s">
        <v>22791</v>
      </c>
      <c r="C2661" s="47" t="s">
        <v>26307</v>
      </c>
      <c r="D2661" s="47" t="s">
        <v>26308</v>
      </c>
      <c r="E2661" s="47">
        <v>19807</v>
      </c>
      <c r="F2661" s="150">
        <v>35.880808387788399</v>
      </c>
    </row>
    <row r="2662" spans="1:6" x14ac:dyDescent="0.3">
      <c r="A2662" s="47" t="s">
        <v>1277</v>
      </c>
      <c r="B2662" s="47" t="s">
        <v>22791</v>
      </c>
      <c r="C2662" s="47" t="s">
        <v>23911</v>
      </c>
      <c r="D2662" s="47" t="s">
        <v>26309</v>
      </c>
      <c r="E2662" s="47">
        <v>22535</v>
      </c>
      <c r="F2662" s="150">
        <v>30.483233512627098</v>
      </c>
    </row>
    <row r="2663" spans="1:6" x14ac:dyDescent="0.3">
      <c r="A2663" s="47" t="s">
        <v>1277</v>
      </c>
      <c r="B2663" s="47" t="s">
        <v>22791</v>
      </c>
      <c r="C2663" s="47" t="s">
        <v>24076</v>
      </c>
      <c r="D2663" s="47" t="s">
        <v>26310</v>
      </c>
      <c r="E2663" s="47">
        <v>120877</v>
      </c>
      <c r="F2663" s="150">
        <v>40.623025088110197</v>
      </c>
    </row>
    <row r="2664" spans="1:6" x14ac:dyDescent="0.3">
      <c r="A2664" s="47" t="s">
        <v>1277</v>
      </c>
      <c r="B2664" s="47" t="s">
        <v>22791</v>
      </c>
      <c r="C2664" s="47" t="s">
        <v>874</v>
      </c>
      <c r="D2664" s="47" t="s">
        <v>26311</v>
      </c>
      <c r="E2664" s="47">
        <v>121729</v>
      </c>
      <c r="F2664" s="150">
        <v>53.885729187024197</v>
      </c>
    </row>
    <row r="2665" spans="1:6" x14ac:dyDescent="0.3">
      <c r="A2665" s="47" t="s">
        <v>1277</v>
      </c>
      <c r="B2665" s="47" t="s">
        <v>22791</v>
      </c>
      <c r="C2665" s="47" t="s">
        <v>26312</v>
      </c>
      <c r="D2665" s="47" t="s">
        <v>26313</v>
      </c>
      <c r="E2665" s="47">
        <v>26604</v>
      </c>
      <c r="F2665" s="150">
        <v>34.875619367749501</v>
      </c>
    </row>
    <row r="2666" spans="1:6" x14ac:dyDescent="0.3">
      <c r="A2666" s="47" t="s">
        <v>1277</v>
      </c>
      <c r="B2666" s="47" t="s">
        <v>22791</v>
      </c>
      <c r="C2666" s="47" t="s">
        <v>25202</v>
      </c>
      <c r="D2666" s="47" t="s">
        <v>26314</v>
      </c>
      <c r="E2666" s="47">
        <v>131533</v>
      </c>
      <c r="F2666" s="150">
        <v>36.052948443365104</v>
      </c>
    </row>
    <row r="2667" spans="1:6" x14ac:dyDescent="0.3">
      <c r="A2667" s="47" t="s">
        <v>1277</v>
      </c>
      <c r="B2667" s="47" t="s">
        <v>22791</v>
      </c>
      <c r="C2667" s="47" t="s">
        <v>22669</v>
      </c>
      <c r="D2667" s="47" t="s">
        <v>26315</v>
      </c>
      <c r="E2667" s="47">
        <v>36273</v>
      </c>
      <c r="F2667" s="150">
        <v>29.646135858469499</v>
      </c>
    </row>
    <row r="2668" spans="1:6" x14ac:dyDescent="0.3">
      <c r="A2668" s="47" t="s">
        <v>1277</v>
      </c>
      <c r="B2668" s="47" t="s">
        <v>22791</v>
      </c>
      <c r="C2668" s="47" t="s">
        <v>1124</v>
      </c>
      <c r="D2668" s="47" t="s">
        <v>26316</v>
      </c>
      <c r="E2668" s="47">
        <v>3353</v>
      </c>
      <c r="F2668" s="150">
        <v>34.992522097771698</v>
      </c>
    </row>
    <row r="2669" spans="1:6" x14ac:dyDescent="0.3">
      <c r="A2669" s="47" t="s">
        <v>1277</v>
      </c>
      <c r="B2669" s="47" t="s">
        <v>22791</v>
      </c>
      <c r="C2669" s="47" t="s">
        <v>291</v>
      </c>
      <c r="D2669" s="47" t="s">
        <v>26317</v>
      </c>
      <c r="E2669" s="47">
        <v>8517</v>
      </c>
      <c r="F2669" s="150">
        <v>35.367348751049498</v>
      </c>
    </row>
    <row r="2670" spans="1:6" x14ac:dyDescent="0.3">
      <c r="A2670" s="47" t="s">
        <v>1277</v>
      </c>
      <c r="B2670" s="47" t="s">
        <v>22791</v>
      </c>
      <c r="C2670" s="47" t="s">
        <v>26318</v>
      </c>
      <c r="D2670" s="47" t="s">
        <v>26319</v>
      </c>
      <c r="E2670" s="47">
        <v>5613</v>
      </c>
      <c r="F2670" s="150">
        <v>25.511001555098101</v>
      </c>
    </row>
    <row r="2671" spans="1:6" x14ac:dyDescent="0.3">
      <c r="A2671" s="47" t="s">
        <v>1277</v>
      </c>
      <c r="B2671" s="47" t="s">
        <v>22791</v>
      </c>
      <c r="C2671" s="47" t="s">
        <v>26088</v>
      </c>
      <c r="D2671" s="47" t="s">
        <v>26320</v>
      </c>
      <c r="E2671" s="47">
        <v>4139</v>
      </c>
      <c r="F2671" s="150">
        <v>35.054828801087801</v>
      </c>
    </row>
    <row r="2672" spans="1:6" x14ac:dyDescent="0.3">
      <c r="A2672" s="47" t="s">
        <v>1277</v>
      </c>
      <c r="B2672" s="47" t="s">
        <v>22791</v>
      </c>
      <c r="C2672" s="47" t="s">
        <v>23537</v>
      </c>
      <c r="D2672" s="47" t="s">
        <v>26321</v>
      </c>
      <c r="E2672" s="47">
        <v>54635</v>
      </c>
      <c r="F2672" s="150">
        <v>42.062905636758103</v>
      </c>
    </row>
    <row r="2673" spans="1:6" x14ac:dyDescent="0.3">
      <c r="A2673" s="47" t="s">
        <v>1277</v>
      </c>
      <c r="B2673" s="47" t="s">
        <v>22791</v>
      </c>
      <c r="C2673" s="47" t="s">
        <v>876</v>
      </c>
      <c r="D2673" s="47" t="s">
        <v>26322</v>
      </c>
      <c r="E2673" s="47">
        <v>4092456</v>
      </c>
      <c r="F2673" s="150">
        <v>45.9801073904069</v>
      </c>
    </row>
    <row r="2674" spans="1:6" x14ac:dyDescent="0.3">
      <c r="A2674" s="47" t="s">
        <v>1277</v>
      </c>
      <c r="B2674" s="47" t="s">
        <v>22791</v>
      </c>
      <c r="C2674" s="47" t="s">
        <v>357</v>
      </c>
      <c r="D2674" s="47" t="s">
        <v>26323</v>
      </c>
      <c r="E2674" s="47">
        <v>65631</v>
      </c>
      <c r="F2674" s="150">
        <v>51.236264673068902</v>
      </c>
    </row>
    <row r="2675" spans="1:6" x14ac:dyDescent="0.3">
      <c r="A2675" s="47" t="s">
        <v>1277</v>
      </c>
      <c r="B2675" s="47" t="s">
        <v>22791</v>
      </c>
      <c r="C2675" s="47" t="s">
        <v>26324</v>
      </c>
      <c r="D2675" s="47" t="s">
        <v>26325</v>
      </c>
      <c r="E2675" s="47">
        <v>6062</v>
      </c>
      <c r="F2675" s="150">
        <v>24.772591735479399</v>
      </c>
    </row>
    <row r="2676" spans="1:6" x14ac:dyDescent="0.3">
      <c r="A2676" s="47" t="s">
        <v>1277</v>
      </c>
      <c r="B2676" s="47" t="s">
        <v>22791</v>
      </c>
      <c r="C2676" s="47" t="s">
        <v>23922</v>
      </c>
      <c r="D2676" s="47" t="s">
        <v>26326</v>
      </c>
      <c r="E2676" s="47">
        <v>5899</v>
      </c>
      <c r="F2676" s="150">
        <v>32.7104793905836</v>
      </c>
    </row>
    <row r="2677" spans="1:6" x14ac:dyDescent="0.3">
      <c r="A2677" s="47" t="s">
        <v>1277</v>
      </c>
      <c r="B2677" s="47" t="s">
        <v>22791</v>
      </c>
      <c r="C2677" s="47" t="s">
        <v>26327</v>
      </c>
      <c r="D2677" s="47" t="s">
        <v>26328</v>
      </c>
      <c r="E2677" s="47">
        <v>157107</v>
      </c>
      <c r="F2677" s="150">
        <v>37.538741761507701</v>
      </c>
    </row>
    <row r="2678" spans="1:6" x14ac:dyDescent="0.3">
      <c r="A2678" s="47" t="s">
        <v>1277</v>
      </c>
      <c r="B2678" s="47" t="s">
        <v>22791</v>
      </c>
      <c r="C2678" s="47" t="s">
        <v>26329</v>
      </c>
      <c r="D2678" s="47" t="s">
        <v>26330</v>
      </c>
      <c r="E2678" s="47">
        <v>3807</v>
      </c>
      <c r="F2678" s="150">
        <v>30.6834690953856</v>
      </c>
    </row>
    <row r="2679" spans="1:6" x14ac:dyDescent="0.3">
      <c r="A2679" s="47" t="s">
        <v>1277</v>
      </c>
      <c r="B2679" s="47" t="s">
        <v>22791</v>
      </c>
      <c r="C2679" s="47" t="s">
        <v>396</v>
      </c>
      <c r="D2679" s="47" t="s">
        <v>26331</v>
      </c>
      <c r="E2679" s="47">
        <v>78532</v>
      </c>
      <c r="F2679" s="150">
        <v>41.245266405291403</v>
      </c>
    </row>
    <row r="2680" spans="1:6" x14ac:dyDescent="0.3">
      <c r="A2680" s="47" t="s">
        <v>1277</v>
      </c>
      <c r="B2680" s="47" t="s">
        <v>22791</v>
      </c>
      <c r="C2680" s="47" t="s">
        <v>878</v>
      </c>
      <c r="D2680" s="47" t="s">
        <v>26332</v>
      </c>
      <c r="E2680" s="47">
        <v>774769</v>
      </c>
      <c r="F2680" s="150">
        <v>29.777358841168301</v>
      </c>
    </row>
    <row r="2681" spans="1:6" x14ac:dyDescent="0.3">
      <c r="A2681" s="47" t="s">
        <v>1277</v>
      </c>
      <c r="B2681" s="47" t="s">
        <v>22791</v>
      </c>
      <c r="C2681" s="47" t="s">
        <v>24938</v>
      </c>
      <c r="D2681" s="47" t="s">
        <v>26333</v>
      </c>
      <c r="E2681" s="47">
        <v>35089</v>
      </c>
      <c r="F2681" s="150">
        <v>39.548670601513699</v>
      </c>
    </row>
    <row r="2682" spans="1:6" x14ac:dyDescent="0.3">
      <c r="A2682" s="47" t="s">
        <v>1277</v>
      </c>
      <c r="B2682" s="47" t="s">
        <v>22791</v>
      </c>
      <c r="C2682" s="47" t="s">
        <v>26334</v>
      </c>
      <c r="D2682" s="47" t="s">
        <v>26335</v>
      </c>
      <c r="E2682" s="47">
        <v>22935</v>
      </c>
      <c r="F2682" s="150">
        <v>29.972295524541298</v>
      </c>
    </row>
    <row r="2683" spans="1:6" x14ac:dyDescent="0.3">
      <c r="A2683" s="47" t="s">
        <v>1277</v>
      </c>
      <c r="B2683" s="47" t="s">
        <v>22791</v>
      </c>
      <c r="C2683" s="47" t="s">
        <v>880</v>
      </c>
      <c r="D2683" s="47" t="s">
        <v>26336</v>
      </c>
      <c r="E2683" s="47">
        <v>51182</v>
      </c>
      <c r="F2683" s="150">
        <v>38.772429677940799</v>
      </c>
    </row>
    <row r="2684" spans="1:6" x14ac:dyDescent="0.3">
      <c r="A2684" s="47" t="s">
        <v>1277</v>
      </c>
      <c r="B2684" s="47" t="s">
        <v>22791</v>
      </c>
      <c r="C2684" s="47" t="s">
        <v>24091</v>
      </c>
      <c r="D2684" s="47" t="s">
        <v>26337</v>
      </c>
      <c r="E2684" s="47">
        <v>35161</v>
      </c>
      <c r="F2684" s="150">
        <v>47.237533690629903</v>
      </c>
    </row>
    <row r="2685" spans="1:6" x14ac:dyDescent="0.3">
      <c r="A2685" s="47" t="s">
        <v>1277</v>
      </c>
      <c r="B2685" s="47" t="s">
        <v>22791</v>
      </c>
      <c r="C2685" s="47" t="s">
        <v>21</v>
      </c>
      <c r="D2685" s="47" t="s">
        <v>26338</v>
      </c>
      <c r="E2685" s="47">
        <v>23732</v>
      </c>
      <c r="F2685" s="150">
        <v>43.286830015244398</v>
      </c>
    </row>
    <row r="2686" spans="1:6" x14ac:dyDescent="0.3">
      <c r="A2686" s="47" t="s">
        <v>1277</v>
      </c>
      <c r="B2686" s="47" t="s">
        <v>22791</v>
      </c>
      <c r="C2686" s="47" t="s">
        <v>22836</v>
      </c>
      <c r="D2686" s="47" t="s">
        <v>26339</v>
      </c>
      <c r="E2686" s="47">
        <v>35012</v>
      </c>
      <c r="F2686" s="150">
        <v>36.557021809943897</v>
      </c>
    </row>
    <row r="2687" spans="1:6" x14ac:dyDescent="0.3">
      <c r="A2687" s="47" t="s">
        <v>1277</v>
      </c>
      <c r="B2687" s="47" t="s">
        <v>22791</v>
      </c>
      <c r="C2687" s="47" t="s">
        <v>26340</v>
      </c>
      <c r="D2687" s="47" t="s">
        <v>26341</v>
      </c>
      <c r="E2687" s="47">
        <v>3476</v>
      </c>
      <c r="F2687" s="150">
        <v>30.337151240937299</v>
      </c>
    </row>
    <row r="2688" spans="1:6" x14ac:dyDescent="0.3">
      <c r="A2688" s="47" t="s">
        <v>1277</v>
      </c>
      <c r="B2688" s="47" t="s">
        <v>22791</v>
      </c>
      <c r="C2688" s="47" t="s">
        <v>882</v>
      </c>
      <c r="D2688" s="47" t="s">
        <v>26342</v>
      </c>
      <c r="E2688" s="47">
        <v>86129</v>
      </c>
      <c r="F2688" s="150">
        <v>40.980841065663903</v>
      </c>
    </row>
    <row r="2689" spans="1:6" x14ac:dyDescent="0.3">
      <c r="A2689" s="47" t="s">
        <v>1277</v>
      </c>
      <c r="B2689" s="47" t="s">
        <v>22791</v>
      </c>
      <c r="C2689" s="47" t="s">
        <v>25993</v>
      </c>
      <c r="D2689" s="47" t="s">
        <v>26343</v>
      </c>
      <c r="E2689" s="47">
        <v>22150</v>
      </c>
      <c r="F2689" s="150">
        <v>30.737595676942799</v>
      </c>
    </row>
    <row r="2690" spans="1:6" x14ac:dyDescent="0.3">
      <c r="A2690" s="47" t="s">
        <v>1277</v>
      </c>
      <c r="B2690" s="47" t="s">
        <v>22791</v>
      </c>
      <c r="C2690" s="47" t="s">
        <v>26344</v>
      </c>
      <c r="D2690" s="47" t="s">
        <v>26345</v>
      </c>
      <c r="E2690" s="47">
        <v>1599</v>
      </c>
      <c r="F2690" s="150">
        <v>32.070295400715302</v>
      </c>
    </row>
    <row r="2691" spans="1:6" x14ac:dyDescent="0.3">
      <c r="A2691" s="47" t="s">
        <v>1277</v>
      </c>
      <c r="B2691" s="47" t="s">
        <v>22791</v>
      </c>
      <c r="C2691" s="47" t="s">
        <v>26346</v>
      </c>
      <c r="D2691" s="47" t="s">
        <v>26347</v>
      </c>
      <c r="E2691" s="47">
        <v>9044</v>
      </c>
      <c r="F2691" s="150">
        <v>38.109566410446902</v>
      </c>
    </row>
    <row r="2692" spans="1:6" x14ac:dyDescent="0.3">
      <c r="A2692" s="47" t="s">
        <v>1277</v>
      </c>
      <c r="B2692" s="47" t="s">
        <v>22791</v>
      </c>
      <c r="C2692" s="47" t="s">
        <v>163</v>
      </c>
      <c r="D2692" s="47" t="s">
        <v>26348</v>
      </c>
      <c r="E2692" s="47">
        <v>14075</v>
      </c>
      <c r="F2692" s="150">
        <v>26.964811634115399</v>
      </c>
    </row>
    <row r="2693" spans="1:6" x14ac:dyDescent="0.3">
      <c r="A2693" s="47" t="s">
        <v>1277</v>
      </c>
      <c r="B2693" s="47" t="s">
        <v>22791</v>
      </c>
      <c r="C2693" s="47" t="s">
        <v>554</v>
      </c>
      <c r="D2693" s="47" t="s">
        <v>26349</v>
      </c>
      <c r="E2693" s="47">
        <v>35710</v>
      </c>
      <c r="F2693" s="150">
        <v>42.471358580635197</v>
      </c>
    </row>
    <row r="2694" spans="1:6" x14ac:dyDescent="0.3">
      <c r="A2694" s="47" t="s">
        <v>1277</v>
      </c>
      <c r="B2694" s="47" t="s">
        <v>22791</v>
      </c>
      <c r="C2694" s="47" t="s">
        <v>23291</v>
      </c>
      <c r="D2694" s="47" t="s">
        <v>26350</v>
      </c>
      <c r="E2694" s="47">
        <v>2342</v>
      </c>
      <c r="F2694" s="150">
        <v>22.865703497261698</v>
      </c>
    </row>
    <row r="2695" spans="1:6" x14ac:dyDescent="0.3">
      <c r="A2695" s="47" t="s">
        <v>1277</v>
      </c>
      <c r="B2695" s="47" t="s">
        <v>22791</v>
      </c>
      <c r="C2695" s="47" t="s">
        <v>23</v>
      </c>
      <c r="D2695" s="47" t="s">
        <v>26351</v>
      </c>
      <c r="E2695" s="47">
        <v>252269</v>
      </c>
      <c r="F2695" s="150">
        <v>45.2814998821191</v>
      </c>
    </row>
    <row r="2696" spans="1:6" x14ac:dyDescent="0.3">
      <c r="A2696" s="47" t="s">
        <v>1277</v>
      </c>
      <c r="B2696" s="47" t="s">
        <v>22791</v>
      </c>
      <c r="C2696" s="47" t="s">
        <v>26352</v>
      </c>
      <c r="D2696" s="47" t="s">
        <v>26353</v>
      </c>
      <c r="E2696" s="47">
        <v>5300</v>
      </c>
      <c r="F2696" s="150">
        <v>26.9387678483758</v>
      </c>
    </row>
    <row r="2697" spans="1:6" x14ac:dyDescent="0.3">
      <c r="A2697" s="47" t="s">
        <v>1277</v>
      </c>
      <c r="B2697" s="47" t="s">
        <v>22791</v>
      </c>
      <c r="C2697" s="47" t="s">
        <v>26354</v>
      </c>
      <c r="D2697" s="47" t="s">
        <v>26355</v>
      </c>
      <c r="E2697" s="47">
        <v>40838</v>
      </c>
      <c r="F2697" s="150">
        <v>28.7038414210366</v>
      </c>
    </row>
    <row r="2698" spans="1:6" x14ac:dyDescent="0.3">
      <c r="A2698" s="47" t="s">
        <v>1277</v>
      </c>
      <c r="B2698" s="47" t="s">
        <v>22791</v>
      </c>
      <c r="C2698" s="47" t="s">
        <v>334</v>
      </c>
      <c r="D2698" s="47" t="s">
        <v>26356</v>
      </c>
      <c r="E2698" s="47">
        <v>150934</v>
      </c>
      <c r="F2698" s="150">
        <v>40.3678148668129</v>
      </c>
    </row>
    <row r="2699" spans="1:6" x14ac:dyDescent="0.3">
      <c r="A2699" s="47" t="s">
        <v>1277</v>
      </c>
      <c r="B2699" s="47" t="s">
        <v>22791</v>
      </c>
      <c r="C2699" s="47" t="s">
        <v>23297</v>
      </c>
      <c r="D2699" s="47" t="s">
        <v>26357</v>
      </c>
      <c r="E2699" s="47">
        <v>20202</v>
      </c>
      <c r="F2699" s="150">
        <v>34.143203823817402</v>
      </c>
    </row>
    <row r="2700" spans="1:6" x14ac:dyDescent="0.3">
      <c r="A2700" s="47" t="s">
        <v>1277</v>
      </c>
      <c r="B2700" s="47" t="s">
        <v>22791</v>
      </c>
      <c r="C2700" s="47" t="s">
        <v>26358</v>
      </c>
      <c r="D2700" s="47" t="s">
        <v>26359</v>
      </c>
      <c r="E2700" s="47">
        <v>14824</v>
      </c>
      <c r="F2700" s="150">
        <v>29.974940344488498</v>
      </c>
    </row>
    <row r="2701" spans="1:6" x14ac:dyDescent="0.3">
      <c r="A2701" s="47" t="s">
        <v>1277</v>
      </c>
      <c r="B2701" s="47" t="s">
        <v>22791</v>
      </c>
      <c r="C2701" s="47" t="s">
        <v>884</v>
      </c>
      <c r="D2701" s="47" t="s">
        <v>26360</v>
      </c>
      <c r="E2701" s="47">
        <v>103350</v>
      </c>
      <c r="F2701" s="150">
        <v>40.702733299650802</v>
      </c>
    </row>
    <row r="2702" spans="1:6" x14ac:dyDescent="0.3">
      <c r="A2702" s="47" t="s">
        <v>1277</v>
      </c>
      <c r="B2702" s="47" t="s">
        <v>22791</v>
      </c>
      <c r="C2702" s="47" t="s">
        <v>23552</v>
      </c>
      <c r="D2702" s="47" t="s">
        <v>26361</v>
      </c>
      <c r="E2702" s="47">
        <v>33410</v>
      </c>
      <c r="F2702" s="150">
        <v>34.391408404975799</v>
      </c>
    </row>
    <row r="2703" spans="1:6" x14ac:dyDescent="0.3">
      <c r="A2703" s="47" t="s">
        <v>1277</v>
      </c>
      <c r="B2703" s="47" t="s">
        <v>22791</v>
      </c>
      <c r="C2703" s="47" t="s">
        <v>26362</v>
      </c>
      <c r="D2703" s="47" t="s">
        <v>26363</v>
      </c>
      <c r="E2703" s="47">
        <v>416</v>
      </c>
      <c r="F2703" s="150">
        <v>25.915056897422499</v>
      </c>
    </row>
    <row r="2704" spans="1:6" x14ac:dyDescent="0.3">
      <c r="A2704" s="47" t="s">
        <v>1277</v>
      </c>
      <c r="B2704" s="47" t="s">
        <v>22791</v>
      </c>
      <c r="C2704" s="47" t="s">
        <v>191</v>
      </c>
      <c r="D2704" s="47" t="s">
        <v>26364</v>
      </c>
      <c r="E2704" s="47">
        <v>808</v>
      </c>
      <c r="F2704" s="150">
        <v>35.828977962207503</v>
      </c>
    </row>
    <row r="2705" spans="1:6" x14ac:dyDescent="0.3">
      <c r="A2705" s="47" t="s">
        <v>1277</v>
      </c>
      <c r="B2705" s="47" t="s">
        <v>22791</v>
      </c>
      <c r="C2705" s="47" t="s">
        <v>26365</v>
      </c>
      <c r="D2705" s="47" t="s">
        <v>26366</v>
      </c>
      <c r="E2705" s="47">
        <v>49625</v>
      </c>
      <c r="F2705" s="150">
        <v>33.383709081940196</v>
      </c>
    </row>
    <row r="2706" spans="1:6" x14ac:dyDescent="0.3">
      <c r="A2706" s="47" t="s">
        <v>1277</v>
      </c>
      <c r="B2706" s="47" t="s">
        <v>22791</v>
      </c>
      <c r="C2706" s="47" t="s">
        <v>26367</v>
      </c>
      <c r="D2706" s="47" t="s">
        <v>26368</v>
      </c>
      <c r="E2706" s="47">
        <v>4607</v>
      </c>
      <c r="F2706" s="150">
        <v>33.541654321928903</v>
      </c>
    </row>
    <row r="2707" spans="1:6" x14ac:dyDescent="0.3">
      <c r="A2707" s="47" t="s">
        <v>1277</v>
      </c>
      <c r="B2707" s="47" t="s">
        <v>22791</v>
      </c>
      <c r="C2707" s="47" t="s">
        <v>947</v>
      </c>
      <c r="D2707" s="47" t="s">
        <v>26369</v>
      </c>
      <c r="E2707" s="47">
        <v>286</v>
      </c>
      <c r="F2707" s="150">
        <v>36.312150995967599</v>
      </c>
    </row>
    <row r="2708" spans="1:6" x14ac:dyDescent="0.3">
      <c r="A2708" s="47" t="s">
        <v>1277</v>
      </c>
      <c r="B2708" s="47" t="s">
        <v>22791</v>
      </c>
      <c r="C2708" s="47" t="s">
        <v>26370</v>
      </c>
      <c r="D2708" s="47" t="s">
        <v>26371</v>
      </c>
      <c r="E2708" s="47">
        <v>3598</v>
      </c>
      <c r="F2708" s="150">
        <v>34.5439403057755</v>
      </c>
    </row>
    <row r="2709" spans="1:6" x14ac:dyDescent="0.3">
      <c r="A2709" s="47" t="s">
        <v>1277</v>
      </c>
      <c r="B2709" s="47" t="s">
        <v>22791</v>
      </c>
      <c r="C2709" s="47" t="s">
        <v>26372</v>
      </c>
      <c r="D2709" s="47" t="s">
        <v>26373</v>
      </c>
      <c r="E2709" s="47">
        <v>32061</v>
      </c>
      <c r="F2709" s="150">
        <v>27.9260012923537</v>
      </c>
    </row>
    <row r="2710" spans="1:6" x14ac:dyDescent="0.3">
      <c r="A2710" s="47" t="s">
        <v>1277</v>
      </c>
      <c r="B2710" s="47" t="s">
        <v>22791</v>
      </c>
      <c r="C2710" s="47" t="s">
        <v>335</v>
      </c>
      <c r="D2710" s="47" t="s">
        <v>26374</v>
      </c>
      <c r="E2710" s="47">
        <v>3719</v>
      </c>
      <c r="F2710" s="150">
        <v>32.807066077022903</v>
      </c>
    </row>
    <row r="2711" spans="1:6" x14ac:dyDescent="0.3">
      <c r="A2711" s="47" t="s">
        <v>1277</v>
      </c>
      <c r="B2711" s="47" t="s">
        <v>22791</v>
      </c>
      <c r="C2711" s="47" t="s">
        <v>22675</v>
      </c>
      <c r="D2711" s="47" t="s">
        <v>26375</v>
      </c>
      <c r="E2711" s="47">
        <v>49793</v>
      </c>
      <c r="F2711" s="150">
        <v>43.6292631492597</v>
      </c>
    </row>
    <row r="2712" spans="1:6" x14ac:dyDescent="0.3">
      <c r="A2712" s="47" t="s">
        <v>1277</v>
      </c>
      <c r="B2712" s="47" t="s">
        <v>22791</v>
      </c>
      <c r="C2712" s="47" t="s">
        <v>26376</v>
      </c>
      <c r="D2712" s="47" t="s">
        <v>26377</v>
      </c>
      <c r="E2712" s="47">
        <v>13977</v>
      </c>
      <c r="F2712" s="150">
        <v>26.0874525362903</v>
      </c>
    </row>
    <row r="2713" spans="1:6" x14ac:dyDescent="0.3">
      <c r="A2713" s="47" t="s">
        <v>1277</v>
      </c>
      <c r="B2713" s="47" t="s">
        <v>22791</v>
      </c>
      <c r="C2713" s="47" t="s">
        <v>26378</v>
      </c>
      <c r="D2713" s="47" t="s">
        <v>26379</v>
      </c>
      <c r="E2713" s="47">
        <v>19677</v>
      </c>
      <c r="F2713" s="150">
        <v>35.177904662961403</v>
      </c>
    </row>
    <row r="2714" spans="1:6" x14ac:dyDescent="0.3">
      <c r="A2714" s="47" t="s">
        <v>1277</v>
      </c>
      <c r="B2714" s="47" t="s">
        <v>22791</v>
      </c>
      <c r="C2714" s="47" t="s">
        <v>26380</v>
      </c>
      <c r="D2714" s="47" t="s">
        <v>26381</v>
      </c>
      <c r="E2714" s="47">
        <v>6886</v>
      </c>
      <c r="F2714" s="150">
        <v>33.946884181917902</v>
      </c>
    </row>
    <row r="2715" spans="1:6" x14ac:dyDescent="0.3">
      <c r="A2715" s="47" t="s">
        <v>1277</v>
      </c>
      <c r="B2715" s="47" t="s">
        <v>22791</v>
      </c>
      <c r="C2715" s="47" t="s">
        <v>26382</v>
      </c>
      <c r="D2715" s="47" t="s">
        <v>26383</v>
      </c>
      <c r="E2715" s="47">
        <v>19263</v>
      </c>
      <c r="F2715" s="150">
        <v>31.225104160510099</v>
      </c>
    </row>
    <row r="2716" spans="1:6" x14ac:dyDescent="0.3">
      <c r="A2716" s="47" t="s">
        <v>1277</v>
      </c>
      <c r="B2716" s="47" t="s">
        <v>22791</v>
      </c>
      <c r="C2716" s="47" t="s">
        <v>228</v>
      </c>
      <c r="D2716" s="47" t="s">
        <v>26384</v>
      </c>
      <c r="E2716" s="47">
        <v>16612</v>
      </c>
      <c r="F2716" s="150">
        <v>33.640916538639097</v>
      </c>
    </row>
    <row r="2717" spans="1:6" x14ac:dyDescent="0.3">
      <c r="A2717" s="47" t="s">
        <v>1277</v>
      </c>
      <c r="B2717" s="47" t="s">
        <v>22791</v>
      </c>
      <c r="C2717" s="47" t="s">
        <v>230</v>
      </c>
      <c r="D2717" s="47" t="s">
        <v>26385</v>
      </c>
      <c r="E2717" s="47">
        <v>16801</v>
      </c>
      <c r="F2717" s="150">
        <v>39.569260655128303</v>
      </c>
    </row>
    <row r="2718" spans="1:6" x14ac:dyDescent="0.3">
      <c r="A2718" s="47" t="s">
        <v>1277</v>
      </c>
      <c r="B2718" s="47" t="s">
        <v>22791</v>
      </c>
      <c r="C2718" s="47" t="s">
        <v>23137</v>
      </c>
      <c r="D2718" s="47" t="s">
        <v>26386</v>
      </c>
      <c r="E2718" s="47">
        <v>75643</v>
      </c>
      <c r="F2718" s="150">
        <v>38.4057217824869</v>
      </c>
    </row>
    <row r="2719" spans="1:6" x14ac:dyDescent="0.3">
      <c r="A2719" s="47" t="s">
        <v>1277</v>
      </c>
      <c r="B2719" s="47" t="s">
        <v>22791</v>
      </c>
      <c r="C2719" s="47" t="s">
        <v>22680</v>
      </c>
      <c r="D2719" s="47" t="s">
        <v>26387</v>
      </c>
      <c r="E2719" s="47">
        <v>23384</v>
      </c>
      <c r="F2719" s="150">
        <v>38.340194581528799</v>
      </c>
    </row>
    <row r="2720" spans="1:6" x14ac:dyDescent="0.3">
      <c r="A2720" s="47" t="s">
        <v>1277</v>
      </c>
      <c r="B2720" s="47" t="s">
        <v>22791</v>
      </c>
      <c r="C2720" s="47" t="s">
        <v>26388</v>
      </c>
      <c r="D2720" s="47" t="s">
        <v>26389</v>
      </c>
      <c r="E2720" s="47">
        <v>3302</v>
      </c>
      <c r="F2720" s="150">
        <v>28.1750522556524</v>
      </c>
    </row>
    <row r="2721" spans="1:6" x14ac:dyDescent="0.3">
      <c r="A2721" s="47" t="s">
        <v>1277</v>
      </c>
      <c r="B2721" s="47" t="s">
        <v>22791</v>
      </c>
      <c r="C2721" s="47" t="s">
        <v>26390</v>
      </c>
      <c r="D2721" s="47" t="s">
        <v>26391</v>
      </c>
      <c r="E2721" s="47">
        <v>11531</v>
      </c>
      <c r="F2721" s="150">
        <v>30.505991136693201</v>
      </c>
    </row>
    <row r="2722" spans="1:6" x14ac:dyDescent="0.3">
      <c r="A2722" s="47" t="s">
        <v>1277</v>
      </c>
      <c r="B2722" s="47" t="s">
        <v>22791</v>
      </c>
      <c r="C2722" s="47" t="s">
        <v>26392</v>
      </c>
      <c r="D2722" s="47" t="s">
        <v>26393</v>
      </c>
      <c r="E2722" s="47">
        <v>19301</v>
      </c>
      <c r="F2722" s="150">
        <v>34.917034894460997</v>
      </c>
    </row>
    <row r="2723" spans="1:6" x14ac:dyDescent="0.3">
      <c r="A2723" s="47" t="s">
        <v>1277</v>
      </c>
      <c r="B2723" s="47" t="s">
        <v>22791</v>
      </c>
      <c r="C2723" s="47" t="s">
        <v>26394</v>
      </c>
      <c r="D2723" s="47" t="s">
        <v>26395</v>
      </c>
      <c r="E2723" s="47">
        <v>82</v>
      </c>
      <c r="F2723" s="150">
        <v>38.3985256790764</v>
      </c>
    </row>
    <row r="2724" spans="1:6" x14ac:dyDescent="0.3">
      <c r="A2724" s="47" t="s">
        <v>1277</v>
      </c>
      <c r="B2724" s="47" t="s">
        <v>22791</v>
      </c>
      <c r="C2724" s="47" t="s">
        <v>26396</v>
      </c>
      <c r="D2724" s="47" t="s">
        <v>26397</v>
      </c>
      <c r="E2724" s="47">
        <v>278831</v>
      </c>
      <c r="F2724" s="150">
        <v>32.446134917472399</v>
      </c>
    </row>
    <row r="2725" spans="1:6" x14ac:dyDescent="0.3">
      <c r="A2725" s="47" t="s">
        <v>1277</v>
      </c>
      <c r="B2725" s="47" t="s">
        <v>22791</v>
      </c>
      <c r="C2725" s="47" t="s">
        <v>26398</v>
      </c>
      <c r="D2725" s="47" t="s">
        <v>26399</v>
      </c>
      <c r="E2725" s="47">
        <v>5915</v>
      </c>
      <c r="F2725" s="150">
        <v>29.100674090800101</v>
      </c>
    </row>
    <row r="2726" spans="1:6" x14ac:dyDescent="0.3">
      <c r="A2726" s="47" t="s">
        <v>1277</v>
      </c>
      <c r="B2726" s="47" t="s">
        <v>22791</v>
      </c>
      <c r="C2726" s="47" t="s">
        <v>26400</v>
      </c>
      <c r="D2726" s="47" t="s">
        <v>26401</v>
      </c>
      <c r="E2726" s="47">
        <v>8283</v>
      </c>
      <c r="F2726" s="150">
        <v>33.855538068268203</v>
      </c>
    </row>
    <row r="2727" spans="1:6" x14ac:dyDescent="0.3">
      <c r="A2727" s="47" t="s">
        <v>1277</v>
      </c>
      <c r="B2727" s="47" t="s">
        <v>22791</v>
      </c>
      <c r="C2727" s="47" t="s">
        <v>885</v>
      </c>
      <c r="D2727" s="47" t="s">
        <v>26402</v>
      </c>
      <c r="E2727" s="47">
        <v>234906</v>
      </c>
      <c r="F2727" s="150">
        <v>43.064750786917799</v>
      </c>
    </row>
    <row r="2728" spans="1:6" x14ac:dyDescent="0.3">
      <c r="A2728" s="47" t="s">
        <v>1277</v>
      </c>
      <c r="B2728" s="47" t="s">
        <v>22791</v>
      </c>
      <c r="C2728" s="47" t="s">
        <v>26403</v>
      </c>
      <c r="D2728" s="47" t="s">
        <v>26404</v>
      </c>
      <c r="E2728" s="47">
        <v>707</v>
      </c>
      <c r="F2728" s="150">
        <v>29.7508973876282</v>
      </c>
    </row>
    <row r="2729" spans="1:6" x14ac:dyDescent="0.3">
      <c r="A2729" s="47" t="s">
        <v>1277</v>
      </c>
      <c r="B2729" s="47" t="s">
        <v>22791</v>
      </c>
      <c r="C2729" s="47" t="s">
        <v>25</v>
      </c>
      <c r="D2729" s="47" t="s">
        <v>26405</v>
      </c>
      <c r="E2729" s="47">
        <v>13664</v>
      </c>
      <c r="F2729" s="150">
        <v>38.775037696287797</v>
      </c>
    </row>
    <row r="2730" spans="1:6" x14ac:dyDescent="0.3">
      <c r="A2730" s="47" t="s">
        <v>1277</v>
      </c>
      <c r="B2730" s="47" t="s">
        <v>22791</v>
      </c>
      <c r="C2730" s="47" t="s">
        <v>234</v>
      </c>
      <c r="D2730" s="47" t="s">
        <v>26406</v>
      </c>
      <c r="E2730" s="47">
        <v>10546</v>
      </c>
      <c r="F2730" s="150">
        <v>47.778372205517798</v>
      </c>
    </row>
    <row r="2731" spans="1:6" x14ac:dyDescent="0.3">
      <c r="A2731" s="47" t="s">
        <v>1277</v>
      </c>
      <c r="B2731" s="47" t="s">
        <v>22791</v>
      </c>
      <c r="C2731" s="47" t="s">
        <v>677</v>
      </c>
      <c r="D2731" s="47" t="s">
        <v>26407</v>
      </c>
      <c r="E2731" s="47">
        <v>4799</v>
      </c>
      <c r="F2731" s="150">
        <v>33.400912780480098</v>
      </c>
    </row>
    <row r="2732" spans="1:6" x14ac:dyDescent="0.3">
      <c r="A2732" s="47" t="s">
        <v>1277</v>
      </c>
      <c r="B2732" s="47" t="s">
        <v>22791</v>
      </c>
      <c r="C2732" s="47" t="s">
        <v>499</v>
      </c>
      <c r="D2732" s="47" t="s">
        <v>26408</v>
      </c>
      <c r="E2732" s="47">
        <v>4012</v>
      </c>
      <c r="F2732" s="150">
        <v>34.782218209214001</v>
      </c>
    </row>
    <row r="2733" spans="1:6" x14ac:dyDescent="0.3">
      <c r="A2733" s="47" t="s">
        <v>1277</v>
      </c>
      <c r="B2733" s="47" t="s">
        <v>22791</v>
      </c>
      <c r="C2733" s="47" t="s">
        <v>26409</v>
      </c>
      <c r="D2733" s="47" t="s">
        <v>26410</v>
      </c>
      <c r="E2733" s="47">
        <v>36702</v>
      </c>
      <c r="F2733" s="150">
        <v>27.1173223791689</v>
      </c>
    </row>
    <row r="2734" spans="1:6" x14ac:dyDescent="0.3">
      <c r="A2734" s="47" t="s">
        <v>1277</v>
      </c>
      <c r="B2734" s="47" t="s">
        <v>22791</v>
      </c>
      <c r="C2734" s="47" t="s">
        <v>26411</v>
      </c>
      <c r="D2734" s="47" t="s">
        <v>26412</v>
      </c>
      <c r="E2734" s="47">
        <v>54258</v>
      </c>
      <c r="F2734" s="150">
        <v>43.512318531208003</v>
      </c>
    </row>
    <row r="2735" spans="1:6" x14ac:dyDescent="0.3">
      <c r="A2735" s="47" t="s">
        <v>1277</v>
      </c>
      <c r="B2735" s="47" t="s">
        <v>22791</v>
      </c>
      <c r="C2735" s="47" t="s">
        <v>724</v>
      </c>
      <c r="D2735" s="47" t="s">
        <v>26413</v>
      </c>
      <c r="E2735" s="47">
        <v>46006</v>
      </c>
      <c r="F2735" s="150">
        <v>33.657325263595702</v>
      </c>
    </row>
    <row r="2736" spans="1:6" x14ac:dyDescent="0.3">
      <c r="A2736" s="47" t="s">
        <v>1277</v>
      </c>
      <c r="B2736" s="47" t="s">
        <v>22791</v>
      </c>
      <c r="C2736" s="47" t="s">
        <v>23574</v>
      </c>
      <c r="D2736" s="47" t="s">
        <v>26414</v>
      </c>
      <c r="E2736" s="47">
        <v>2242</v>
      </c>
      <c r="F2736" s="150">
        <v>30.866436547792599</v>
      </c>
    </row>
    <row r="2737" spans="1:6" x14ac:dyDescent="0.3">
      <c r="A2737" s="47" t="s">
        <v>1277</v>
      </c>
      <c r="B2737" s="47" t="s">
        <v>22791</v>
      </c>
      <c r="C2737" s="47" t="s">
        <v>24462</v>
      </c>
      <c r="D2737" s="47" t="s">
        <v>26415</v>
      </c>
      <c r="E2737" s="47">
        <v>136872</v>
      </c>
      <c r="F2737" s="150">
        <v>40.553546380515002</v>
      </c>
    </row>
    <row r="2738" spans="1:6" x14ac:dyDescent="0.3">
      <c r="A2738" s="47" t="s">
        <v>1277</v>
      </c>
      <c r="B2738" s="47" t="s">
        <v>22791</v>
      </c>
      <c r="C2738" s="47" t="s">
        <v>26416</v>
      </c>
      <c r="D2738" s="47" t="s">
        <v>26417</v>
      </c>
      <c r="E2738" s="47">
        <v>24757</v>
      </c>
      <c r="F2738" s="150">
        <v>36.340381653338198</v>
      </c>
    </row>
    <row r="2739" spans="1:6" x14ac:dyDescent="0.3">
      <c r="A2739" s="47" t="s">
        <v>1277</v>
      </c>
      <c r="B2739" s="47" t="s">
        <v>22791</v>
      </c>
      <c r="C2739" s="47" t="s">
        <v>23816</v>
      </c>
      <c r="D2739" s="47" t="s">
        <v>26418</v>
      </c>
      <c r="E2739" s="47">
        <v>4936</v>
      </c>
      <c r="F2739" s="150">
        <v>32.9710816422146</v>
      </c>
    </row>
    <row r="2740" spans="1:6" x14ac:dyDescent="0.3">
      <c r="A2740" s="47" t="s">
        <v>1277</v>
      </c>
      <c r="B2740" s="47" t="s">
        <v>22791</v>
      </c>
      <c r="C2740" s="47" t="s">
        <v>23322</v>
      </c>
      <c r="D2740" s="47" t="s">
        <v>26419</v>
      </c>
      <c r="E2740" s="47">
        <v>9403</v>
      </c>
      <c r="F2740" s="150">
        <v>35.2018843357218</v>
      </c>
    </row>
    <row r="2741" spans="1:6" x14ac:dyDescent="0.3">
      <c r="A2741" s="47" t="s">
        <v>1277</v>
      </c>
      <c r="B2741" s="47" t="s">
        <v>22791</v>
      </c>
      <c r="C2741" s="47" t="s">
        <v>26420</v>
      </c>
      <c r="D2741" s="47" t="s">
        <v>26421</v>
      </c>
      <c r="E2741" s="47">
        <v>19719</v>
      </c>
      <c r="F2741" s="150">
        <v>39.3245713848493</v>
      </c>
    </row>
    <row r="2742" spans="1:6" x14ac:dyDescent="0.3">
      <c r="A2742" s="47" t="s">
        <v>1277</v>
      </c>
      <c r="B2742" s="47" t="s">
        <v>22791</v>
      </c>
      <c r="C2742" s="47" t="s">
        <v>29</v>
      </c>
      <c r="D2742" s="47" t="s">
        <v>26422</v>
      </c>
      <c r="E2742" s="47">
        <v>455746</v>
      </c>
      <c r="F2742" s="150">
        <v>43.485661931333603</v>
      </c>
    </row>
    <row r="2743" spans="1:6" x14ac:dyDescent="0.3">
      <c r="A2743" s="47" t="s">
        <v>1277</v>
      </c>
      <c r="B2743" s="47" t="s">
        <v>22791</v>
      </c>
      <c r="C2743" s="47" t="s">
        <v>25396</v>
      </c>
      <c r="D2743" s="47" t="s">
        <v>26423</v>
      </c>
      <c r="E2743" s="47">
        <v>21904</v>
      </c>
      <c r="F2743" s="150">
        <v>29.4933474121849</v>
      </c>
    </row>
    <row r="2744" spans="1:6" x14ac:dyDescent="0.3">
      <c r="A2744" s="47" t="s">
        <v>1277</v>
      </c>
      <c r="B2744" s="47" t="s">
        <v>22791</v>
      </c>
      <c r="C2744" s="47" t="s">
        <v>603</v>
      </c>
      <c r="D2744" s="47" t="s">
        <v>26424</v>
      </c>
      <c r="E2744" s="47">
        <v>12934</v>
      </c>
      <c r="F2744" s="150">
        <v>48.384140379389002</v>
      </c>
    </row>
    <row r="2745" spans="1:6" x14ac:dyDescent="0.3">
      <c r="A2745" s="47" t="s">
        <v>1277</v>
      </c>
      <c r="B2745" s="47" t="s">
        <v>22791</v>
      </c>
      <c r="C2745" s="47" t="s">
        <v>26425</v>
      </c>
      <c r="D2745" s="47" t="s">
        <v>26426</v>
      </c>
      <c r="E2745" s="47">
        <v>1210</v>
      </c>
      <c r="F2745" s="150">
        <v>30.854066831052901</v>
      </c>
    </row>
    <row r="2746" spans="1:6" x14ac:dyDescent="0.3">
      <c r="A2746" s="47" t="s">
        <v>1277</v>
      </c>
      <c r="B2746" s="47" t="s">
        <v>22791</v>
      </c>
      <c r="C2746" s="47" t="s">
        <v>26427</v>
      </c>
      <c r="D2746" s="47" t="s">
        <v>26428</v>
      </c>
      <c r="E2746" s="47">
        <v>64524</v>
      </c>
      <c r="F2746" s="150">
        <v>47.642511080000901</v>
      </c>
    </row>
    <row r="2747" spans="1:6" x14ac:dyDescent="0.3">
      <c r="A2747" s="47" t="s">
        <v>1277</v>
      </c>
      <c r="B2747" s="47" t="s">
        <v>22791</v>
      </c>
      <c r="C2747" s="47" t="s">
        <v>887</v>
      </c>
      <c r="D2747" s="47" t="s">
        <v>26429</v>
      </c>
      <c r="E2747" s="47">
        <v>47735</v>
      </c>
      <c r="F2747" s="150">
        <v>41.5639363146785</v>
      </c>
    </row>
    <row r="2748" spans="1:6" x14ac:dyDescent="0.3">
      <c r="A2748" s="47" t="s">
        <v>1277</v>
      </c>
      <c r="B2748" s="47" t="s">
        <v>22791</v>
      </c>
      <c r="C2748" s="47" t="s">
        <v>64</v>
      </c>
      <c r="D2748" s="47" t="s">
        <v>26430</v>
      </c>
      <c r="E2748" s="47">
        <v>14445</v>
      </c>
      <c r="F2748" s="150">
        <v>41.711615088319697</v>
      </c>
    </row>
    <row r="2749" spans="1:6" x14ac:dyDescent="0.3">
      <c r="A2749" s="47" t="s">
        <v>1277</v>
      </c>
      <c r="B2749" s="47" t="s">
        <v>22791</v>
      </c>
      <c r="C2749" s="47" t="s">
        <v>26431</v>
      </c>
      <c r="D2749" s="47" t="s">
        <v>26432</v>
      </c>
      <c r="E2749" s="47">
        <v>15216</v>
      </c>
      <c r="F2749" s="150">
        <v>38.361126562729801</v>
      </c>
    </row>
    <row r="2750" spans="1:6" x14ac:dyDescent="0.3">
      <c r="A2750" s="47" t="s">
        <v>1277</v>
      </c>
      <c r="B2750" s="47" t="s">
        <v>22791</v>
      </c>
      <c r="C2750" s="47" t="s">
        <v>889</v>
      </c>
      <c r="D2750" s="47" t="s">
        <v>26433</v>
      </c>
      <c r="E2750" s="47">
        <v>340197</v>
      </c>
      <c r="F2750" s="150">
        <v>26.111862528252399</v>
      </c>
    </row>
    <row r="2751" spans="1:6" x14ac:dyDescent="0.3">
      <c r="A2751" s="47" t="s">
        <v>1277</v>
      </c>
      <c r="B2751" s="47" t="s">
        <v>22791</v>
      </c>
      <c r="C2751" s="47" t="s">
        <v>26434</v>
      </c>
      <c r="D2751" s="47" t="s">
        <v>26435</v>
      </c>
      <c r="E2751" s="47">
        <v>10223</v>
      </c>
      <c r="F2751" s="150">
        <v>29.465318311976699</v>
      </c>
    </row>
    <row r="2752" spans="1:6" x14ac:dyDescent="0.3">
      <c r="A2752" s="47" t="s">
        <v>1277</v>
      </c>
      <c r="B2752" s="47" t="s">
        <v>22791</v>
      </c>
      <c r="C2752" s="47" t="s">
        <v>401</v>
      </c>
      <c r="D2752" s="47" t="s">
        <v>26436</v>
      </c>
      <c r="E2752" s="47">
        <v>2052</v>
      </c>
      <c r="F2752" s="150">
        <v>24.0315692607101</v>
      </c>
    </row>
    <row r="2753" spans="1:6" x14ac:dyDescent="0.3">
      <c r="A2753" s="47" t="s">
        <v>1277</v>
      </c>
      <c r="B2753" s="47" t="s">
        <v>22791</v>
      </c>
      <c r="C2753" s="47" t="s">
        <v>111</v>
      </c>
      <c r="D2753" s="47" t="s">
        <v>26437</v>
      </c>
      <c r="E2753" s="47">
        <v>81837</v>
      </c>
      <c r="F2753" s="150">
        <v>42.991436882724997</v>
      </c>
    </row>
    <row r="2754" spans="1:6" x14ac:dyDescent="0.3">
      <c r="A2754" s="47" t="s">
        <v>1277</v>
      </c>
      <c r="B2754" s="47" t="s">
        <v>22791</v>
      </c>
      <c r="C2754" s="47" t="s">
        <v>26438</v>
      </c>
      <c r="D2754" s="47" t="s">
        <v>26439</v>
      </c>
      <c r="E2754" s="47">
        <v>28111</v>
      </c>
      <c r="F2754" s="150">
        <v>40.405089311493903</v>
      </c>
    </row>
    <row r="2755" spans="1:6" x14ac:dyDescent="0.3">
      <c r="A2755" s="47" t="s">
        <v>1277</v>
      </c>
      <c r="B2755" s="47" t="s">
        <v>22791</v>
      </c>
      <c r="C2755" s="47" t="s">
        <v>24711</v>
      </c>
      <c r="D2755" s="47" t="s">
        <v>26440</v>
      </c>
      <c r="E2755" s="47">
        <v>23796</v>
      </c>
      <c r="F2755" s="150">
        <v>49.044953225122697</v>
      </c>
    </row>
    <row r="2756" spans="1:6" x14ac:dyDescent="0.3">
      <c r="A2756" s="47" t="s">
        <v>1277</v>
      </c>
      <c r="B2756" s="47" t="s">
        <v>22791</v>
      </c>
      <c r="C2756" s="47" t="s">
        <v>891</v>
      </c>
      <c r="D2756" s="47" t="s">
        <v>26441</v>
      </c>
      <c r="E2756" s="47">
        <v>116927</v>
      </c>
      <c r="F2756" s="150">
        <v>39.026065962068103</v>
      </c>
    </row>
    <row r="2757" spans="1:6" x14ac:dyDescent="0.3">
      <c r="A2757" s="47" t="s">
        <v>1277</v>
      </c>
      <c r="B2757" s="47" t="s">
        <v>22791</v>
      </c>
      <c r="C2757" s="47" t="s">
        <v>26442</v>
      </c>
      <c r="D2757" s="47" t="s">
        <v>26443</v>
      </c>
      <c r="E2757" s="47">
        <v>10269</v>
      </c>
      <c r="F2757" s="150">
        <v>24.188249920375402</v>
      </c>
    </row>
    <row r="2758" spans="1:6" x14ac:dyDescent="0.3">
      <c r="A2758" s="47" t="s">
        <v>1277</v>
      </c>
      <c r="B2758" s="47" t="s">
        <v>22791</v>
      </c>
      <c r="C2758" s="47" t="s">
        <v>26444</v>
      </c>
      <c r="D2758" s="47" t="s">
        <v>26445</v>
      </c>
      <c r="E2758" s="47">
        <v>15507</v>
      </c>
      <c r="F2758" s="150">
        <v>34.3456615275351</v>
      </c>
    </row>
    <row r="2759" spans="1:6" x14ac:dyDescent="0.3">
      <c r="A2759" s="47" t="s">
        <v>1277</v>
      </c>
      <c r="B2759" s="47" t="s">
        <v>22791</v>
      </c>
      <c r="C2759" s="47" t="s">
        <v>66</v>
      </c>
      <c r="D2759" s="47" t="s">
        <v>26446</v>
      </c>
      <c r="E2759" s="47">
        <v>45413</v>
      </c>
      <c r="F2759" s="150">
        <v>38.762612813140699</v>
      </c>
    </row>
    <row r="2760" spans="1:6" x14ac:dyDescent="0.3">
      <c r="A2760" s="47" t="s">
        <v>1277</v>
      </c>
      <c r="B2760" s="47" t="s">
        <v>22791</v>
      </c>
      <c r="C2760" s="47" t="s">
        <v>25854</v>
      </c>
      <c r="D2760" s="47" t="s">
        <v>26447</v>
      </c>
      <c r="E2760" s="47">
        <v>121073</v>
      </c>
      <c r="F2760" s="150">
        <v>30.878930295953101</v>
      </c>
    </row>
    <row r="2761" spans="1:6" x14ac:dyDescent="0.3">
      <c r="A2761" s="47" t="s">
        <v>1277</v>
      </c>
      <c r="B2761" s="47" t="s">
        <v>22791</v>
      </c>
      <c r="C2761" s="47" t="s">
        <v>26448</v>
      </c>
      <c r="D2761" s="47" t="s">
        <v>26449</v>
      </c>
      <c r="E2761" s="47">
        <v>7818</v>
      </c>
      <c r="F2761" s="150">
        <v>34.656622505614102</v>
      </c>
    </row>
    <row r="2762" spans="1:6" x14ac:dyDescent="0.3">
      <c r="A2762" s="47" t="s">
        <v>1277</v>
      </c>
      <c r="B2762" s="47" t="s">
        <v>22791</v>
      </c>
      <c r="C2762" s="47" t="s">
        <v>26450</v>
      </c>
      <c r="D2762" s="47" t="s">
        <v>26451</v>
      </c>
      <c r="E2762" s="47">
        <v>10914</v>
      </c>
      <c r="F2762" s="150">
        <v>41.177023957140399</v>
      </c>
    </row>
    <row r="2763" spans="1:6" x14ac:dyDescent="0.3">
      <c r="A2763" s="47" t="s">
        <v>1277</v>
      </c>
      <c r="B2763" s="47" t="s">
        <v>22791</v>
      </c>
      <c r="C2763" s="47" t="s">
        <v>892</v>
      </c>
      <c r="D2763" s="47" t="s">
        <v>26452</v>
      </c>
      <c r="E2763" s="47">
        <v>120725</v>
      </c>
      <c r="F2763" s="150">
        <v>29.624263853523999</v>
      </c>
    </row>
    <row r="2764" spans="1:6" x14ac:dyDescent="0.3">
      <c r="A2764" s="47" t="s">
        <v>1277</v>
      </c>
      <c r="B2764" s="47" t="s">
        <v>22791</v>
      </c>
      <c r="C2764" s="47" t="s">
        <v>26453</v>
      </c>
      <c r="D2764" s="47" t="s">
        <v>26454</v>
      </c>
      <c r="E2764" s="47">
        <v>3367</v>
      </c>
      <c r="F2764" s="150">
        <v>31.512047177405201</v>
      </c>
    </row>
    <row r="2765" spans="1:6" x14ac:dyDescent="0.3">
      <c r="A2765" s="47" t="s">
        <v>1277</v>
      </c>
      <c r="B2765" s="47" t="s">
        <v>22791</v>
      </c>
      <c r="C2765" s="47" t="s">
        <v>26455</v>
      </c>
      <c r="D2765" s="47" t="s">
        <v>26456</v>
      </c>
      <c r="E2765" s="47">
        <v>3309</v>
      </c>
      <c r="F2765" s="150">
        <v>30.489100255629001</v>
      </c>
    </row>
    <row r="2766" spans="1:6" x14ac:dyDescent="0.3">
      <c r="A2766" s="47" t="s">
        <v>1277</v>
      </c>
      <c r="B2766" s="47" t="s">
        <v>22791</v>
      </c>
      <c r="C2766" s="47" t="s">
        <v>26457</v>
      </c>
      <c r="D2766" s="47" t="s">
        <v>26458</v>
      </c>
      <c r="E2766" s="47">
        <v>12860</v>
      </c>
      <c r="F2766" s="150">
        <v>44.597116077872499</v>
      </c>
    </row>
    <row r="2767" spans="1:6" x14ac:dyDescent="0.3">
      <c r="A2767" s="47" t="s">
        <v>1277</v>
      </c>
      <c r="B2767" s="47" t="s">
        <v>22791</v>
      </c>
      <c r="C2767" s="47" t="s">
        <v>26459</v>
      </c>
      <c r="D2767" s="47" t="s">
        <v>26460</v>
      </c>
      <c r="E2767" s="47">
        <v>13783</v>
      </c>
      <c r="F2767" s="150">
        <v>41.6558276635486</v>
      </c>
    </row>
    <row r="2768" spans="1:6" x14ac:dyDescent="0.3">
      <c r="A2768" s="47" t="s">
        <v>1277</v>
      </c>
      <c r="B2768" s="47" t="s">
        <v>22791</v>
      </c>
      <c r="C2768" s="47" t="s">
        <v>26461</v>
      </c>
      <c r="D2768" s="47" t="s">
        <v>26462</v>
      </c>
      <c r="E2768" s="47">
        <v>7383</v>
      </c>
      <c r="F2768" s="150">
        <v>26.637403110847799</v>
      </c>
    </row>
    <row r="2769" spans="1:6" x14ac:dyDescent="0.3">
      <c r="A2769" s="47" t="s">
        <v>1277</v>
      </c>
      <c r="B2769" s="47" t="s">
        <v>22791</v>
      </c>
      <c r="C2769" s="47" t="s">
        <v>26022</v>
      </c>
      <c r="D2769" s="47" t="s">
        <v>26463</v>
      </c>
      <c r="E2769" s="47">
        <v>929</v>
      </c>
      <c r="F2769" s="150">
        <v>28.160122585255198</v>
      </c>
    </row>
    <row r="2770" spans="1:6" x14ac:dyDescent="0.3">
      <c r="A2770" s="47" t="s">
        <v>1277</v>
      </c>
      <c r="B2770" s="47" t="s">
        <v>22791</v>
      </c>
      <c r="C2770" s="47" t="s">
        <v>24155</v>
      </c>
      <c r="D2770" s="47" t="s">
        <v>26464</v>
      </c>
      <c r="E2770" s="47">
        <v>16622</v>
      </c>
      <c r="F2770" s="150">
        <v>38.320832266285301</v>
      </c>
    </row>
    <row r="2771" spans="1:6" x14ac:dyDescent="0.3">
      <c r="A2771" s="47" t="s">
        <v>1277</v>
      </c>
      <c r="B2771" s="47" t="s">
        <v>22791</v>
      </c>
      <c r="C2771" s="47" t="s">
        <v>894</v>
      </c>
      <c r="D2771" s="47" t="s">
        <v>26465</v>
      </c>
      <c r="E2771" s="47">
        <v>78337</v>
      </c>
      <c r="F2771" s="150">
        <v>42.172478157906902</v>
      </c>
    </row>
    <row r="2772" spans="1:6" x14ac:dyDescent="0.3">
      <c r="A2772" s="47" t="s">
        <v>1277</v>
      </c>
      <c r="B2772" s="47" t="s">
        <v>22791</v>
      </c>
      <c r="C2772" s="47" t="s">
        <v>26466</v>
      </c>
      <c r="D2772" s="47" t="s">
        <v>26467</v>
      </c>
      <c r="E2772" s="47">
        <v>10501</v>
      </c>
      <c r="F2772" s="150">
        <v>35.9188545338775</v>
      </c>
    </row>
    <row r="2773" spans="1:6" x14ac:dyDescent="0.3">
      <c r="A2773" s="47" t="s">
        <v>1277</v>
      </c>
      <c r="B2773" s="47" t="s">
        <v>22791</v>
      </c>
      <c r="C2773" s="47" t="s">
        <v>26468</v>
      </c>
      <c r="D2773" s="47" t="s">
        <v>26469</v>
      </c>
      <c r="E2773" s="47">
        <v>53330</v>
      </c>
      <c r="F2773" s="150">
        <v>46.9636997288233</v>
      </c>
    </row>
    <row r="2774" spans="1:6" x14ac:dyDescent="0.3">
      <c r="A2774" s="47" t="s">
        <v>1277</v>
      </c>
      <c r="B2774" s="47" t="s">
        <v>22791</v>
      </c>
      <c r="C2774" s="47" t="s">
        <v>26470</v>
      </c>
      <c r="D2774" s="47" t="s">
        <v>26471</v>
      </c>
      <c r="E2774" s="47">
        <v>10834</v>
      </c>
      <c r="F2774" s="150">
        <v>41.638451586708001</v>
      </c>
    </row>
    <row r="2775" spans="1:6" x14ac:dyDescent="0.3">
      <c r="A2775" s="47" t="s">
        <v>1277</v>
      </c>
      <c r="B2775" s="47" t="s">
        <v>22791</v>
      </c>
      <c r="C2775" s="47" t="s">
        <v>26472</v>
      </c>
      <c r="D2775" s="47" t="s">
        <v>26473</v>
      </c>
      <c r="E2775" s="47">
        <v>8865</v>
      </c>
      <c r="F2775" s="150">
        <v>42.9909983305227</v>
      </c>
    </row>
    <row r="2776" spans="1:6" x14ac:dyDescent="0.3">
      <c r="A2776" s="47" t="s">
        <v>1277</v>
      </c>
      <c r="B2776" s="47" t="s">
        <v>22791</v>
      </c>
      <c r="C2776" s="47" t="s">
        <v>26474</v>
      </c>
      <c r="D2776" s="47" t="s">
        <v>26475</v>
      </c>
      <c r="E2776" s="47">
        <v>26384</v>
      </c>
      <c r="F2776" s="150">
        <v>39.547590882852198</v>
      </c>
    </row>
    <row r="2777" spans="1:6" x14ac:dyDescent="0.3">
      <c r="A2777" s="47" t="s">
        <v>1277</v>
      </c>
      <c r="B2777" s="47" t="s">
        <v>22791</v>
      </c>
      <c r="C2777" s="47" t="s">
        <v>26476</v>
      </c>
      <c r="D2777" s="47" t="s">
        <v>26477</v>
      </c>
      <c r="E2777" s="47">
        <v>64804</v>
      </c>
      <c r="F2777" s="150">
        <v>23.310196974338101</v>
      </c>
    </row>
    <row r="2778" spans="1:6" x14ac:dyDescent="0.3">
      <c r="A2778" s="47" t="s">
        <v>1277</v>
      </c>
      <c r="B2778" s="47" t="s">
        <v>22791</v>
      </c>
      <c r="C2778" s="47" t="s">
        <v>26478</v>
      </c>
      <c r="D2778" s="47" t="s">
        <v>26479</v>
      </c>
      <c r="E2778" s="47">
        <v>6131</v>
      </c>
      <c r="F2778" s="150">
        <v>33.911646440028598</v>
      </c>
    </row>
    <row r="2779" spans="1:6" x14ac:dyDescent="0.3">
      <c r="A2779" s="47" t="s">
        <v>1277</v>
      </c>
      <c r="B2779" s="47" t="s">
        <v>22791</v>
      </c>
      <c r="C2779" s="47" t="s">
        <v>26480</v>
      </c>
      <c r="D2779" s="47" t="s">
        <v>26481</v>
      </c>
      <c r="E2779" s="47">
        <v>3461</v>
      </c>
      <c r="F2779" s="150">
        <v>30.632213007590199</v>
      </c>
    </row>
    <row r="2780" spans="1:6" x14ac:dyDescent="0.3">
      <c r="A2780" s="47" t="s">
        <v>1277</v>
      </c>
      <c r="B2780" s="47" t="s">
        <v>22791</v>
      </c>
      <c r="C2780" s="47" t="s">
        <v>26482</v>
      </c>
      <c r="D2780" s="47" t="s">
        <v>26483</v>
      </c>
      <c r="E2780" s="47">
        <v>16921</v>
      </c>
      <c r="F2780" s="150">
        <v>34.099247797057799</v>
      </c>
    </row>
    <row r="2781" spans="1:6" x14ac:dyDescent="0.3">
      <c r="A2781" s="47" t="s">
        <v>1277</v>
      </c>
      <c r="B2781" s="47" t="s">
        <v>22791</v>
      </c>
      <c r="C2781" s="47" t="s">
        <v>26484</v>
      </c>
      <c r="D2781" s="47" t="s">
        <v>26485</v>
      </c>
      <c r="E2781" s="47">
        <v>3378</v>
      </c>
      <c r="F2781" s="150">
        <v>34.613268362531898</v>
      </c>
    </row>
    <row r="2782" spans="1:6" x14ac:dyDescent="0.3">
      <c r="A2782" s="47" t="s">
        <v>1277</v>
      </c>
      <c r="B2782" s="47" t="s">
        <v>22791</v>
      </c>
      <c r="C2782" s="47" t="s">
        <v>34</v>
      </c>
      <c r="D2782" s="47" t="s">
        <v>26486</v>
      </c>
      <c r="E2782" s="47">
        <v>25448</v>
      </c>
      <c r="F2782" s="150">
        <v>44.941933809589202</v>
      </c>
    </row>
    <row r="2783" spans="1:6" x14ac:dyDescent="0.3">
      <c r="A2783" s="47" t="s">
        <v>1277</v>
      </c>
      <c r="B2783" s="47" t="s">
        <v>22791</v>
      </c>
      <c r="C2783" s="47" t="s">
        <v>23996</v>
      </c>
      <c r="D2783" s="47" t="s">
        <v>26487</v>
      </c>
      <c r="E2783" s="47">
        <v>3034</v>
      </c>
      <c r="F2783" s="150">
        <v>23.535311535355198</v>
      </c>
    </row>
    <row r="2784" spans="1:6" x14ac:dyDescent="0.3">
      <c r="A2784" s="47" t="s">
        <v>1277</v>
      </c>
      <c r="B2784" s="47" t="s">
        <v>22791</v>
      </c>
      <c r="C2784" s="47" t="s">
        <v>895</v>
      </c>
      <c r="D2784" s="47" t="s">
        <v>26488</v>
      </c>
      <c r="E2784" s="47">
        <v>209714</v>
      </c>
      <c r="F2784" s="150">
        <v>46.849118629693798</v>
      </c>
    </row>
    <row r="2785" spans="1:6" x14ac:dyDescent="0.3">
      <c r="A2785" s="47" t="s">
        <v>1277</v>
      </c>
      <c r="B2785" s="47" t="s">
        <v>22791</v>
      </c>
      <c r="C2785" s="47" t="s">
        <v>26489</v>
      </c>
      <c r="D2785" s="47" t="s">
        <v>26490</v>
      </c>
      <c r="E2785" s="47">
        <v>8490</v>
      </c>
      <c r="F2785" s="150">
        <v>38.433158353682202</v>
      </c>
    </row>
    <row r="2786" spans="1:6" x14ac:dyDescent="0.3">
      <c r="A2786" s="47" t="s">
        <v>1277</v>
      </c>
      <c r="B2786" s="47" t="s">
        <v>22791</v>
      </c>
      <c r="C2786" s="47" t="s">
        <v>26491</v>
      </c>
      <c r="D2786" s="47" t="s">
        <v>26492</v>
      </c>
      <c r="E2786" s="47">
        <v>60968</v>
      </c>
      <c r="F2786" s="150">
        <v>29.8338250716325</v>
      </c>
    </row>
    <row r="2787" spans="1:6" x14ac:dyDescent="0.3">
      <c r="A2787" s="47" t="s">
        <v>1277</v>
      </c>
      <c r="B2787" s="47" t="s">
        <v>22791</v>
      </c>
      <c r="C2787" s="47" t="s">
        <v>23357</v>
      </c>
      <c r="D2787" s="47" t="s">
        <v>26493</v>
      </c>
      <c r="E2787" s="47">
        <v>9630</v>
      </c>
      <c r="F2787" s="150">
        <v>36.087168073035997</v>
      </c>
    </row>
    <row r="2788" spans="1:6" x14ac:dyDescent="0.3">
      <c r="A2788" s="47" t="s">
        <v>1277</v>
      </c>
      <c r="B2788" s="47" t="s">
        <v>22791</v>
      </c>
      <c r="C2788" s="47" t="s">
        <v>26494</v>
      </c>
      <c r="D2788" s="47" t="s">
        <v>26495</v>
      </c>
      <c r="E2788" s="47">
        <v>1143</v>
      </c>
      <c r="F2788" s="150">
        <v>32.989670082820197</v>
      </c>
    </row>
    <row r="2789" spans="1:6" x14ac:dyDescent="0.3">
      <c r="A2789" s="47" t="s">
        <v>1277</v>
      </c>
      <c r="B2789" s="47" t="s">
        <v>22791</v>
      </c>
      <c r="C2789" s="47" t="s">
        <v>26496</v>
      </c>
      <c r="D2789" s="47" t="s">
        <v>26497</v>
      </c>
      <c r="E2789" s="47">
        <v>1490</v>
      </c>
      <c r="F2789" s="150">
        <v>34.985431734069699</v>
      </c>
    </row>
    <row r="2790" spans="1:6" x14ac:dyDescent="0.3">
      <c r="A2790" s="47" t="s">
        <v>1277</v>
      </c>
      <c r="B2790" s="47" t="s">
        <v>22791</v>
      </c>
      <c r="C2790" s="47" t="s">
        <v>26498</v>
      </c>
      <c r="D2790" s="47" t="s">
        <v>26499</v>
      </c>
      <c r="E2790" s="47">
        <v>4128</v>
      </c>
      <c r="F2790" s="150">
        <v>32.050346562990299</v>
      </c>
    </row>
    <row r="2791" spans="1:6" x14ac:dyDescent="0.3">
      <c r="A2791" s="47" t="s">
        <v>1277</v>
      </c>
      <c r="B2791" s="47" t="s">
        <v>22791</v>
      </c>
      <c r="C2791" s="47" t="s">
        <v>26500</v>
      </c>
      <c r="D2791" s="47" t="s">
        <v>26501</v>
      </c>
      <c r="E2791" s="47">
        <v>7854</v>
      </c>
      <c r="F2791" s="150">
        <v>27.010471768489399</v>
      </c>
    </row>
    <row r="2792" spans="1:6" x14ac:dyDescent="0.3">
      <c r="A2792" s="47" t="s">
        <v>1277</v>
      </c>
      <c r="B2792" s="47" t="s">
        <v>22791</v>
      </c>
      <c r="C2792" s="47" t="s">
        <v>897</v>
      </c>
      <c r="D2792" s="47" t="s">
        <v>26502</v>
      </c>
      <c r="E2792" s="47">
        <v>1809030</v>
      </c>
      <c r="F2792" s="150">
        <v>45.375886842758199</v>
      </c>
    </row>
    <row r="2793" spans="1:6" x14ac:dyDescent="0.3">
      <c r="A2793" s="47" t="s">
        <v>1277</v>
      </c>
      <c r="B2793" s="47" t="s">
        <v>22791</v>
      </c>
      <c r="C2793" s="47" t="s">
        <v>998</v>
      </c>
      <c r="D2793" s="47" t="s">
        <v>26503</v>
      </c>
      <c r="E2793" s="47">
        <v>131506</v>
      </c>
      <c r="F2793" s="150">
        <v>38.185927216477701</v>
      </c>
    </row>
    <row r="2794" spans="1:6" x14ac:dyDescent="0.3">
      <c r="A2794" s="47" t="s">
        <v>1277</v>
      </c>
      <c r="B2794" s="47" t="s">
        <v>22791</v>
      </c>
      <c r="C2794" s="47" t="s">
        <v>23371</v>
      </c>
      <c r="D2794" s="47" t="s">
        <v>26504</v>
      </c>
      <c r="E2794" s="47">
        <v>984</v>
      </c>
      <c r="F2794" s="150">
        <v>33.006346164742197</v>
      </c>
    </row>
    <row r="2795" spans="1:6" x14ac:dyDescent="0.3">
      <c r="A2795" s="47" t="s">
        <v>1277</v>
      </c>
      <c r="B2795" s="47" t="s">
        <v>22791</v>
      </c>
      <c r="C2795" s="47" t="s">
        <v>26505</v>
      </c>
      <c r="D2795" s="47" t="s">
        <v>26506</v>
      </c>
      <c r="E2795" s="47">
        <v>12651</v>
      </c>
      <c r="F2795" s="150">
        <v>30.167001095111001</v>
      </c>
    </row>
    <row r="2796" spans="1:6" x14ac:dyDescent="0.3">
      <c r="A2796" s="47" t="s">
        <v>1277</v>
      </c>
      <c r="B2796" s="47" t="s">
        <v>22791</v>
      </c>
      <c r="C2796" s="47" t="s">
        <v>26507</v>
      </c>
      <c r="D2796" s="47" t="s">
        <v>26508</v>
      </c>
      <c r="E2796" s="47">
        <v>1641</v>
      </c>
      <c r="F2796" s="150">
        <v>34.642248048835803</v>
      </c>
    </row>
    <row r="2797" spans="1:6" x14ac:dyDescent="0.3">
      <c r="A2797" s="47" t="s">
        <v>1277</v>
      </c>
      <c r="B2797" s="47" t="s">
        <v>22791</v>
      </c>
      <c r="C2797" s="47" t="s">
        <v>26509</v>
      </c>
      <c r="D2797" s="47" t="s">
        <v>26510</v>
      </c>
      <c r="E2797" s="47">
        <v>32334</v>
      </c>
      <c r="F2797" s="150">
        <v>52.109730562688497</v>
      </c>
    </row>
    <row r="2798" spans="1:6" x14ac:dyDescent="0.3">
      <c r="A2798" s="47" t="s">
        <v>1277</v>
      </c>
      <c r="B2798" s="47" t="s">
        <v>22791</v>
      </c>
      <c r="C2798" s="47" t="s">
        <v>26511</v>
      </c>
      <c r="D2798" s="47" t="s">
        <v>26512</v>
      </c>
      <c r="E2798" s="47">
        <v>110224</v>
      </c>
      <c r="F2798" s="150">
        <v>36.710207349994398</v>
      </c>
    </row>
    <row r="2799" spans="1:6" x14ac:dyDescent="0.3">
      <c r="A2799" s="47" t="s">
        <v>1277</v>
      </c>
      <c r="B2799" s="47" t="s">
        <v>22791</v>
      </c>
      <c r="C2799" s="47" t="s">
        <v>898</v>
      </c>
      <c r="D2799" s="47" t="s">
        <v>26513</v>
      </c>
      <c r="E2799" s="47">
        <v>1024266</v>
      </c>
      <c r="F2799" s="150">
        <v>41.572206140584299</v>
      </c>
    </row>
    <row r="2800" spans="1:6" x14ac:dyDescent="0.3">
      <c r="A2800" s="47" t="s">
        <v>1277</v>
      </c>
      <c r="B2800" s="47" t="s">
        <v>22791</v>
      </c>
      <c r="C2800" s="47" t="s">
        <v>22961</v>
      </c>
      <c r="D2800" s="47" t="s">
        <v>26514</v>
      </c>
      <c r="E2800" s="47">
        <v>14585</v>
      </c>
      <c r="F2800" s="150">
        <v>40.606757448125997</v>
      </c>
    </row>
    <row r="2801" spans="1:6" x14ac:dyDescent="0.3">
      <c r="A2801" s="47" t="s">
        <v>1277</v>
      </c>
      <c r="B2801" s="47" t="s">
        <v>22791</v>
      </c>
      <c r="C2801" s="47" t="s">
        <v>26515</v>
      </c>
      <c r="D2801" s="47" t="s">
        <v>26516</v>
      </c>
      <c r="E2801" s="47">
        <v>21766</v>
      </c>
      <c r="F2801" s="150">
        <v>40.348651910295999</v>
      </c>
    </row>
    <row r="2802" spans="1:6" x14ac:dyDescent="0.3">
      <c r="A2802" s="47" t="s">
        <v>1277</v>
      </c>
      <c r="B2802" s="47" t="s">
        <v>22791</v>
      </c>
      <c r="C2802" s="47" t="s">
        <v>26517</v>
      </c>
      <c r="D2802" s="47" t="s">
        <v>26518</v>
      </c>
      <c r="E2802" s="47">
        <v>39309</v>
      </c>
      <c r="F2802" s="150">
        <v>48.347695940926798</v>
      </c>
    </row>
    <row r="2803" spans="1:6" x14ac:dyDescent="0.3">
      <c r="A2803" s="47" t="s">
        <v>1277</v>
      </c>
      <c r="B2803" s="47" t="s">
        <v>22791</v>
      </c>
      <c r="C2803" s="47" t="s">
        <v>26519</v>
      </c>
      <c r="D2803" s="47" t="s">
        <v>26520</v>
      </c>
      <c r="E2803" s="47">
        <v>3355</v>
      </c>
      <c r="F2803" s="150">
        <v>34.150620024056899</v>
      </c>
    </row>
    <row r="2804" spans="1:6" x14ac:dyDescent="0.3">
      <c r="A2804" s="47" t="s">
        <v>1277</v>
      </c>
      <c r="B2804" s="47" t="s">
        <v>22791</v>
      </c>
      <c r="C2804" s="47" t="s">
        <v>26521</v>
      </c>
      <c r="D2804" s="47" t="s">
        <v>26522</v>
      </c>
      <c r="E2804" s="47">
        <v>26405</v>
      </c>
      <c r="F2804" s="150">
        <v>36.410753313003397</v>
      </c>
    </row>
    <row r="2805" spans="1:6" x14ac:dyDescent="0.3">
      <c r="A2805" s="47" t="s">
        <v>1277</v>
      </c>
      <c r="B2805" s="47" t="s">
        <v>22791</v>
      </c>
      <c r="C2805" s="47" t="s">
        <v>26523</v>
      </c>
      <c r="D2805" s="47" t="s">
        <v>26524</v>
      </c>
      <c r="E2805" s="47">
        <v>48879</v>
      </c>
      <c r="F2805" s="150">
        <v>42.962048698477403</v>
      </c>
    </row>
    <row r="2806" spans="1:6" x14ac:dyDescent="0.3">
      <c r="A2806" s="47" t="s">
        <v>1277</v>
      </c>
      <c r="B2806" s="47" t="s">
        <v>22791</v>
      </c>
      <c r="C2806" s="47" t="s">
        <v>26525</v>
      </c>
      <c r="D2806" s="47" t="s">
        <v>26526</v>
      </c>
      <c r="E2806" s="47">
        <v>52579</v>
      </c>
      <c r="F2806" s="150">
        <v>41.874585288183702</v>
      </c>
    </row>
    <row r="2807" spans="1:6" x14ac:dyDescent="0.3">
      <c r="A2807" s="47" t="s">
        <v>1277</v>
      </c>
      <c r="B2807" s="47" t="s">
        <v>22791</v>
      </c>
      <c r="C2807" s="47" t="s">
        <v>900</v>
      </c>
      <c r="D2807" s="47" t="s">
        <v>26527</v>
      </c>
      <c r="E2807" s="47">
        <v>86793</v>
      </c>
      <c r="F2807" s="150">
        <v>33.212307626102898</v>
      </c>
    </row>
    <row r="2808" spans="1:6" x14ac:dyDescent="0.3">
      <c r="A2808" s="47" t="s">
        <v>1277</v>
      </c>
      <c r="B2808" s="47" t="s">
        <v>22791</v>
      </c>
      <c r="C2808" s="47" t="s">
        <v>1132</v>
      </c>
      <c r="D2808" s="47" t="s">
        <v>26528</v>
      </c>
      <c r="E2808" s="47">
        <v>67861</v>
      </c>
      <c r="F2808" s="150">
        <v>42.832735142687497</v>
      </c>
    </row>
    <row r="2809" spans="1:6" x14ac:dyDescent="0.3">
      <c r="A2809" s="47" t="s">
        <v>1277</v>
      </c>
      <c r="B2809" s="47" t="s">
        <v>22791</v>
      </c>
      <c r="C2809" s="47" t="s">
        <v>26529</v>
      </c>
      <c r="D2809" s="47" t="s">
        <v>26530</v>
      </c>
      <c r="E2809" s="47">
        <v>43205</v>
      </c>
      <c r="F2809" s="150">
        <v>34.653038221760099</v>
      </c>
    </row>
    <row r="2810" spans="1:6" x14ac:dyDescent="0.3">
      <c r="A2810" s="47" t="s">
        <v>1277</v>
      </c>
      <c r="B2810" s="47" t="s">
        <v>22791</v>
      </c>
      <c r="C2810" s="47" t="s">
        <v>25525</v>
      </c>
      <c r="D2810" s="47" t="s">
        <v>26531</v>
      </c>
      <c r="E2810" s="47">
        <v>10658</v>
      </c>
      <c r="F2810" s="150">
        <v>40.8750341102959</v>
      </c>
    </row>
    <row r="2811" spans="1:6" x14ac:dyDescent="0.3">
      <c r="A2811" s="47" t="s">
        <v>1277</v>
      </c>
      <c r="B2811" s="47" t="s">
        <v>22791</v>
      </c>
      <c r="C2811" s="47" t="s">
        <v>69</v>
      </c>
      <c r="D2811" s="47" t="s">
        <v>26532</v>
      </c>
      <c r="E2811" s="47">
        <v>33718</v>
      </c>
      <c r="F2811" s="150">
        <v>33.246198708320399</v>
      </c>
    </row>
    <row r="2812" spans="1:6" x14ac:dyDescent="0.3">
      <c r="A2812" s="47" t="s">
        <v>1277</v>
      </c>
      <c r="B2812" s="47" t="s">
        <v>22791</v>
      </c>
      <c r="C2812" s="47" t="s">
        <v>26533</v>
      </c>
      <c r="D2812" s="47" t="s">
        <v>26534</v>
      </c>
      <c r="E2812" s="47">
        <v>250304</v>
      </c>
      <c r="F2812" s="150">
        <v>35.4599790061269</v>
      </c>
    </row>
    <row r="2813" spans="1:6" x14ac:dyDescent="0.3">
      <c r="A2813" s="47" t="s">
        <v>1277</v>
      </c>
      <c r="B2813" s="47" t="s">
        <v>22791</v>
      </c>
      <c r="C2813" s="47" t="s">
        <v>26535</v>
      </c>
      <c r="D2813" s="47" t="s">
        <v>26536</v>
      </c>
      <c r="E2813" s="47">
        <v>41280</v>
      </c>
      <c r="F2813" s="150">
        <v>28.7686395478908</v>
      </c>
    </row>
    <row r="2814" spans="1:6" x14ac:dyDescent="0.3">
      <c r="A2814" s="47" t="s">
        <v>1277</v>
      </c>
      <c r="B2814" s="47" t="s">
        <v>22791</v>
      </c>
      <c r="C2814" s="47" t="s">
        <v>23401</v>
      </c>
      <c r="D2814" s="47" t="s">
        <v>26537</v>
      </c>
      <c r="E2814" s="47">
        <v>5410</v>
      </c>
      <c r="F2814" s="150">
        <v>32.6294738859524</v>
      </c>
    </row>
    <row r="2815" spans="1:6" x14ac:dyDescent="0.3">
      <c r="A2815" s="47" t="s">
        <v>1277</v>
      </c>
      <c r="B2815" s="47" t="s">
        <v>22791</v>
      </c>
      <c r="C2815" s="47" t="s">
        <v>24012</v>
      </c>
      <c r="D2815" s="47" t="s">
        <v>26538</v>
      </c>
      <c r="E2815" s="47">
        <v>131500</v>
      </c>
      <c r="F2815" s="150">
        <v>40.560959367328998</v>
      </c>
    </row>
    <row r="2816" spans="1:6" x14ac:dyDescent="0.3">
      <c r="A2816" s="47" t="s">
        <v>1277</v>
      </c>
      <c r="B2816" s="47" t="s">
        <v>22791</v>
      </c>
      <c r="C2816" s="47" t="s">
        <v>26539</v>
      </c>
      <c r="D2816" s="47" t="s">
        <v>26540</v>
      </c>
      <c r="E2816" s="47">
        <v>13535</v>
      </c>
      <c r="F2816" s="150">
        <v>35.057842206180901</v>
      </c>
    </row>
    <row r="2817" spans="1:6" x14ac:dyDescent="0.3">
      <c r="A2817" s="47" t="s">
        <v>1277</v>
      </c>
      <c r="B2817" s="47" t="s">
        <v>22791</v>
      </c>
      <c r="C2817" s="47" t="s">
        <v>26541</v>
      </c>
      <c r="D2817" s="47" t="s">
        <v>26542</v>
      </c>
      <c r="E2817" s="47">
        <v>22134</v>
      </c>
      <c r="F2817" s="150">
        <v>25.281551507830599</v>
      </c>
    </row>
    <row r="2818" spans="1:6" x14ac:dyDescent="0.3">
      <c r="A2818" s="47" t="s">
        <v>1277</v>
      </c>
      <c r="B2818" s="47" t="s">
        <v>22791</v>
      </c>
      <c r="C2818" s="47" t="s">
        <v>856</v>
      </c>
      <c r="D2818" s="47" t="s">
        <v>26543</v>
      </c>
      <c r="E2818" s="47">
        <v>422679</v>
      </c>
      <c r="F2818" s="150">
        <v>38.744364962703699</v>
      </c>
    </row>
    <row r="2819" spans="1:6" x14ac:dyDescent="0.3">
      <c r="A2819" s="47" t="s">
        <v>1277</v>
      </c>
      <c r="B2819" s="47" t="s">
        <v>22791</v>
      </c>
      <c r="C2819" s="47" t="s">
        <v>857</v>
      </c>
      <c r="D2819" s="47" t="s">
        <v>26544</v>
      </c>
      <c r="E2819" s="47">
        <v>42918</v>
      </c>
      <c r="F2819" s="150">
        <v>31.515254677761099</v>
      </c>
    </row>
    <row r="2820" spans="1:6" x14ac:dyDescent="0.3">
      <c r="A2820" s="47" t="s">
        <v>1277</v>
      </c>
      <c r="B2820" s="47" t="s">
        <v>22791</v>
      </c>
      <c r="C2820" s="47" t="s">
        <v>26545</v>
      </c>
      <c r="D2820" s="47" t="s">
        <v>26546</v>
      </c>
      <c r="E2820" s="47">
        <v>7110</v>
      </c>
      <c r="F2820" s="150">
        <v>39.110519185564797</v>
      </c>
    </row>
    <row r="2821" spans="1:6" x14ac:dyDescent="0.3">
      <c r="A2821" s="47" t="s">
        <v>1277</v>
      </c>
      <c r="B2821" s="47" t="s">
        <v>22791</v>
      </c>
      <c r="C2821" s="47" t="s">
        <v>26547</v>
      </c>
      <c r="D2821" s="47" t="s">
        <v>26548</v>
      </c>
      <c r="E2821" s="47">
        <v>59127</v>
      </c>
      <c r="F2821" s="150">
        <v>39.461979200098298</v>
      </c>
    </row>
    <row r="2822" spans="1:6" x14ac:dyDescent="0.3">
      <c r="A2822" s="47" t="s">
        <v>1277</v>
      </c>
      <c r="B2822" s="47" t="s">
        <v>22791</v>
      </c>
      <c r="C2822" s="47" t="s">
        <v>734</v>
      </c>
      <c r="D2822" s="47" t="s">
        <v>26549</v>
      </c>
      <c r="E2822" s="47">
        <v>41964</v>
      </c>
      <c r="F2822" s="150">
        <v>44.002145873149203</v>
      </c>
    </row>
    <row r="2823" spans="1:6" x14ac:dyDescent="0.3">
      <c r="A2823" s="47" t="s">
        <v>1277</v>
      </c>
      <c r="B2823" s="47" t="s">
        <v>22791</v>
      </c>
      <c r="C2823" s="47" t="s">
        <v>26550</v>
      </c>
      <c r="D2823" s="47" t="s">
        <v>26551</v>
      </c>
      <c r="E2823" s="47">
        <v>7879</v>
      </c>
      <c r="F2823" s="150">
        <v>31.694394925326101</v>
      </c>
    </row>
    <row r="2824" spans="1:6" x14ac:dyDescent="0.3">
      <c r="A2824" s="47" t="s">
        <v>1277</v>
      </c>
      <c r="B2824" s="47" t="s">
        <v>22791</v>
      </c>
      <c r="C2824" s="47" t="s">
        <v>26552</v>
      </c>
      <c r="D2824" s="47" t="s">
        <v>26553</v>
      </c>
      <c r="E2824" s="47">
        <v>18550</v>
      </c>
      <c r="F2824" s="150">
        <v>39.038328634151902</v>
      </c>
    </row>
    <row r="2825" spans="1:6" x14ac:dyDescent="0.3">
      <c r="A2825" s="47" t="s">
        <v>1277</v>
      </c>
      <c r="B2825" s="47" t="s">
        <v>22791</v>
      </c>
      <c r="C2825" s="47" t="s">
        <v>26554</v>
      </c>
      <c r="D2825" s="47" t="s">
        <v>26555</v>
      </c>
      <c r="E2825" s="47">
        <v>14018</v>
      </c>
      <c r="F2825" s="150">
        <v>31.993440101560601</v>
      </c>
    </row>
    <row r="2826" spans="1:6" x14ac:dyDescent="0.3">
      <c r="A2826" s="47" t="s">
        <v>1277</v>
      </c>
      <c r="B2826" s="47" t="s">
        <v>22791</v>
      </c>
      <c r="C2826" s="47" t="s">
        <v>26556</v>
      </c>
      <c r="D2826" s="47" t="s">
        <v>26557</v>
      </c>
      <c r="E2826" s="47">
        <v>11677</v>
      </c>
      <c r="F2826" s="150">
        <v>36.537346684887297</v>
      </c>
    </row>
    <row r="2827" spans="1:6" x14ac:dyDescent="0.3">
      <c r="A2827" s="47" t="s">
        <v>1285</v>
      </c>
      <c r="B2827" s="47" t="s">
        <v>22969</v>
      </c>
      <c r="C2827" s="47" t="s">
        <v>22619</v>
      </c>
      <c r="D2827" s="47" t="s">
        <v>26558</v>
      </c>
      <c r="E2827" s="47">
        <v>2763876</v>
      </c>
      <c r="F2827" s="150">
        <v>28.956390749314298</v>
      </c>
    </row>
    <row r="2828" spans="1:6" x14ac:dyDescent="0.3">
      <c r="A2828" s="47" t="s">
        <v>1285</v>
      </c>
      <c r="B2828" s="47" t="s">
        <v>22969</v>
      </c>
      <c r="C2828" s="47" t="s">
        <v>774</v>
      </c>
      <c r="D2828" s="47" t="s">
        <v>26559</v>
      </c>
      <c r="E2828" s="47">
        <v>6629</v>
      </c>
      <c r="F2828" s="150">
        <v>16.459189320396501</v>
      </c>
    </row>
    <row r="2829" spans="1:6" x14ac:dyDescent="0.3">
      <c r="A2829" s="47" t="s">
        <v>1285</v>
      </c>
      <c r="B2829" s="47" t="s">
        <v>22969</v>
      </c>
      <c r="C2829" s="47" t="s">
        <v>903</v>
      </c>
      <c r="D2829" s="47" t="s">
        <v>26560</v>
      </c>
      <c r="E2829" s="47">
        <v>49975</v>
      </c>
      <c r="F2829" s="150">
        <v>23.365251655048901</v>
      </c>
    </row>
    <row r="2830" spans="1:6" x14ac:dyDescent="0.3">
      <c r="A2830" s="47" t="s">
        <v>1285</v>
      </c>
      <c r="B2830" s="47" t="s">
        <v>22969</v>
      </c>
      <c r="C2830" s="47" t="s">
        <v>905</v>
      </c>
      <c r="D2830" s="47" t="s">
        <v>26561</v>
      </c>
      <c r="E2830" s="47">
        <v>112656</v>
      </c>
      <c r="F2830" s="150">
        <v>24.279491148398499</v>
      </c>
    </row>
    <row r="2831" spans="1:6" x14ac:dyDescent="0.3">
      <c r="A2831" s="47" t="s">
        <v>1285</v>
      </c>
      <c r="B2831" s="47" t="s">
        <v>22969</v>
      </c>
      <c r="C2831" s="47" t="s">
        <v>907</v>
      </c>
      <c r="D2831" s="47" t="s">
        <v>26562</v>
      </c>
      <c r="E2831" s="47">
        <v>21403</v>
      </c>
      <c r="F2831" s="150">
        <v>20.2427333149889</v>
      </c>
    </row>
    <row r="2832" spans="1:6" x14ac:dyDescent="0.3">
      <c r="A2832" s="47" t="s">
        <v>1285</v>
      </c>
      <c r="B2832" s="47" t="s">
        <v>22969</v>
      </c>
      <c r="C2832" s="47" t="s">
        <v>26563</v>
      </c>
      <c r="D2832" s="47" t="s">
        <v>26564</v>
      </c>
      <c r="E2832" s="47">
        <v>1059</v>
      </c>
      <c r="F2832" s="150">
        <v>12.716216717839</v>
      </c>
    </row>
    <row r="2833" spans="1:6" x14ac:dyDescent="0.3">
      <c r="A2833" s="47" t="s">
        <v>1285</v>
      </c>
      <c r="B2833" s="47" t="s">
        <v>22969</v>
      </c>
      <c r="C2833" s="47" t="s">
        <v>909</v>
      </c>
      <c r="D2833" s="47" t="s">
        <v>26565</v>
      </c>
      <c r="E2833" s="47">
        <v>306477</v>
      </c>
      <c r="F2833" s="150">
        <v>29.362927813431501</v>
      </c>
    </row>
    <row r="2834" spans="1:6" x14ac:dyDescent="0.3">
      <c r="A2834" s="47" t="s">
        <v>1285</v>
      </c>
      <c r="B2834" s="47" t="s">
        <v>22969</v>
      </c>
      <c r="C2834" s="47" t="s">
        <v>911</v>
      </c>
      <c r="D2834" s="47" t="s">
        <v>26566</v>
      </c>
      <c r="E2834" s="47">
        <v>18607</v>
      </c>
      <c r="F2834" s="150">
        <v>18.3020319582924</v>
      </c>
    </row>
    <row r="2835" spans="1:6" x14ac:dyDescent="0.3">
      <c r="A2835" s="47" t="s">
        <v>1285</v>
      </c>
      <c r="B2835" s="47" t="s">
        <v>22969</v>
      </c>
      <c r="C2835" s="47" t="s">
        <v>26567</v>
      </c>
      <c r="D2835" s="47" t="s">
        <v>26568</v>
      </c>
      <c r="E2835" s="47">
        <v>10976</v>
      </c>
      <c r="F2835" s="150">
        <v>15.2251482588994</v>
      </c>
    </row>
    <row r="2836" spans="1:6" x14ac:dyDescent="0.3">
      <c r="A2836" s="47" t="s">
        <v>1285</v>
      </c>
      <c r="B2836" s="47" t="s">
        <v>22969</v>
      </c>
      <c r="C2836" s="47" t="s">
        <v>162</v>
      </c>
      <c r="D2836" s="47" t="s">
        <v>26569</v>
      </c>
      <c r="E2836" s="47">
        <v>5172</v>
      </c>
      <c r="F2836" s="150">
        <v>14.701177458979499</v>
      </c>
    </row>
    <row r="2837" spans="1:6" x14ac:dyDescent="0.3">
      <c r="A2837" s="47" t="s">
        <v>1285</v>
      </c>
      <c r="B2837" s="47" t="s">
        <v>22969</v>
      </c>
      <c r="C2837" s="47" t="s">
        <v>23012</v>
      </c>
      <c r="D2837" s="47" t="s">
        <v>26570</v>
      </c>
      <c r="E2837" s="47">
        <v>9225</v>
      </c>
      <c r="F2837" s="150">
        <v>20.067819004791399</v>
      </c>
    </row>
    <row r="2838" spans="1:6" x14ac:dyDescent="0.3">
      <c r="A2838" s="47" t="s">
        <v>1285</v>
      </c>
      <c r="B2838" s="47" t="s">
        <v>22969</v>
      </c>
      <c r="C2838" s="47" t="s">
        <v>24431</v>
      </c>
      <c r="D2838" s="47" t="s">
        <v>26571</v>
      </c>
      <c r="E2838" s="47">
        <v>46163</v>
      </c>
      <c r="F2838" s="150">
        <v>17.7284694466594</v>
      </c>
    </row>
    <row r="2839" spans="1:6" x14ac:dyDescent="0.3">
      <c r="A2839" s="47" t="s">
        <v>1285</v>
      </c>
      <c r="B2839" s="47" t="s">
        <v>22969</v>
      </c>
      <c r="C2839" s="47" t="s">
        <v>26572</v>
      </c>
      <c r="D2839" s="47" t="s">
        <v>26573</v>
      </c>
      <c r="E2839" s="47">
        <v>10246</v>
      </c>
      <c r="F2839" s="150">
        <v>17.874006618874201</v>
      </c>
    </row>
    <row r="2840" spans="1:6" x14ac:dyDescent="0.3">
      <c r="A2840" s="47" t="s">
        <v>1285</v>
      </c>
      <c r="B2840" s="47" t="s">
        <v>22969</v>
      </c>
      <c r="C2840" s="47" t="s">
        <v>296</v>
      </c>
      <c r="D2840" s="47" t="s">
        <v>26574</v>
      </c>
      <c r="E2840" s="47">
        <v>7125</v>
      </c>
      <c r="F2840" s="150">
        <v>18.492852463113401</v>
      </c>
    </row>
    <row r="2841" spans="1:6" x14ac:dyDescent="0.3">
      <c r="A2841" s="47" t="s">
        <v>1285</v>
      </c>
      <c r="B2841" s="47" t="s">
        <v>22969</v>
      </c>
      <c r="C2841" s="47" t="s">
        <v>26575</v>
      </c>
      <c r="D2841" s="47" t="s">
        <v>26576</v>
      </c>
      <c r="E2841" s="47">
        <v>12503</v>
      </c>
      <c r="F2841" s="150">
        <v>17.970081698175601</v>
      </c>
    </row>
    <row r="2842" spans="1:6" x14ac:dyDescent="0.3">
      <c r="A2842" s="47" t="s">
        <v>1285</v>
      </c>
      <c r="B2842" s="47" t="s">
        <v>22969</v>
      </c>
      <c r="C2842" s="47" t="s">
        <v>30</v>
      </c>
      <c r="D2842" s="47" t="s">
        <v>26577</v>
      </c>
      <c r="E2842" s="47">
        <v>9469</v>
      </c>
      <c r="F2842" s="150">
        <v>18.125600850247501</v>
      </c>
    </row>
    <row r="2843" spans="1:6" x14ac:dyDescent="0.3">
      <c r="A2843" s="47" t="s">
        <v>1285</v>
      </c>
      <c r="B2843" s="47" t="s">
        <v>22969</v>
      </c>
      <c r="C2843" s="47" t="s">
        <v>26578</v>
      </c>
      <c r="D2843" s="47" t="s">
        <v>26579</v>
      </c>
      <c r="E2843" s="47">
        <v>1556</v>
      </c>
      <c r="F2843" s="150">
        <v>14.418708491334799</v>
      </c>
    </row>
    <row r="2844" spans="1:6" x14ac:dyDescent="0.3">
      <c r="A2844" s="47" t="s">
        <v>1285</v>
      </c>
      <c r="B2844" s="47" t="s">
        <v>22969</v>
      </c>
      <c r="C2844" s="47" t="s">
        <v>26580</v>
      </c>
      <c r="D2844" s="47" t="s">
        <v>26581</v>
      </c>
      <c r="E2844" s="47">
        <v>2264</v>
      </c>
      <c r="F2844" s="150">
        <v>15.381030937142199</v>
      </c>
    </row>
    <row r="2845" spans="1:6" x14ac:dyDescent="0.3">
      <c r="A2845" s="47" t="s">
        <v>1285</v>
      </c>
      <c r="B2845" s="47" t="s">
        <v>22969</v>
      </c>
      <c r="C2845" s="47" t="s">
        <v>912</v>
      </c>
      <c r="D2845" s="47" t="s">
        <v>26582</v>
      </c>
      <c r="E2845" s="47">
        <v>1029648</v>
      </c>
      <c r="F2845" s="150">
        <v>34.172068536644097</v>
      </c>
    </row>
    <row r="2846" spans="1:6" x14ac:dyDescent="0.3">
      <c r="A2846" s="47" t="s">
        <v>1285</v>
      </c>
      <c r="B2846" s="47" t="s">
        <v>22969</v>
      </c>
      <c r="C2846" s="47" t="s">
        <v>621</v>
      </c>
      <c r="D2846" s="47" t="s">
        <v>26583</v>
      </c>
      <c r="E2846" s="47">
        <v>14746</v>
      </c>
      <c r="F2846" s="150">
        <v>18.095253083595999</v>
      </c>
    </row>
    <row r="2847" spans="1:6" x14ac:dyDescent="0.3">
      <c r="A2847" s="47" t="s">
        <v>1285</v>
      </c>
      <c r="B2847" s="47" t="s">
        <v>22969</v>
      </c>
      <c r="C2847" s="47" t="s">
        <v>26584</v>
      </c>
      <c r="D2847" s="47" t="s">
        <v>26585</v>
      </c>
      <c r="E2847" s="47">
        <v>27822</v>
      </c>
      <c r="F2847" s="150">
        <v>14.896566748227199</v>
      </c>
    </row>
    <row r="2848" spans="1:6" x14ac:dyDescent="0.3">
      <c r="A2848" s="47" t="s">
        <v>1285</v>
      </c>
      <c r="B2848" s="47" t="s">
        <v>22969</v>
      </c>
      <c r="C2848" s="47" t="s">
        <v>852</v>
      </c>
      <c r="D2848" s="47" t="s">
        <v>26586</v>
      </c>
      <c r="E2848" s="47">
        <v>20802</v>
      </c>
      <c r="F2848" s="150">
        <v>17.4316867674093</v>
      </c>
    </row>
    <row r="2849" spans="1:6" x14ac:dyDescent="0.3">
      <c r="A2849" s="47" t="s">
        <v>1285</v>
      </c>
      <c r="B2849" s="47" t="s">
        <v>22969</v>
      </c>
      <c r="C2849" s="47" t="s">
        <v>731</v>
      </c>
      <c r="D2849" s="47" t="s">
        <v>26587</v>
      </c>
      <c r="E2849" s="47">
        <v>36324</v>
      </c>
      <c r="F2849" s="150">
        <v>17.595300532806</v>
      </c>
    </row>
    <row r="2850" spans="1:6" x14ac:dyDescent="0.3">
      <c r="A2850" s="47" t="s">
        <v>1285</v>
      </c>
      <c r="B2850" s="47" t="s">
        <v>22969</v>
      </c>
      <c r="C2850" s="47" t="s">
        <v>914</v>
      </c>
      <c r="D2850" s="47" t="s">
        <v>26588</v>
      </c>
      <c r="E2850" s="47">
        <v>58218</v>
      </c>
      <c r="F2850" s="150">
        <v>18.311238657800601</v>
      </c>
    </row>
    <row r="2851" spans="1:6" x14ac:dyDescent="0.3">
      <c r="A2851" s="47" t="s">
        <v>1285</v>
      </c>
      <c r="B2851" s="47" t="s">
        <v>22969</v>
      </c>
      <c r="C2851" s="47" t="s">
        <v>915</v>
      </c>
      <c r="D2851" s="47" t="s">
        <v>26589</v>
      </c>
      <c r="E2851" s="47">
        <v>32588</v>
      </c>
      <c r="F2851" s="150">
        <v>20.154937686134701</v>
      </c>
    </row>
    <row r="2852" spans="1:6" x14ac:dyDescent="0.3">
      <c r="A2852" s="47" t="s">
        <v>1285</v>
      </c>
      <c r="B2852" s="47" t="s">
        <v>22969</v>
      </c>
      <c r="C2852" s="47" t="s">
        <v>902</v>
      </c>
      <c r="D2852" s="47" t="s">
        <v>26590</v>
      </c>
      <c r="E2852" s="47">
        <v>516564</v>
      </c>
      <c r="F2852" s="150">
        <v>27.796936495460798</v>
      </c>
    </row>
    <row r="2853" spans="1:6" x14ac:dyDescent="0.3">
      <c r="A2853" s="47" t="s">
        <v>1285</v>
      </c>
      <c r="B2853" s="47" t="s">
        <v>22969</v>
      </c>
      <c r="C2853" s="47" t="s">
        <v>26591</v>
      </c>
      <c r="D2853" s="47" t="s">
        <v>26592</v>
      </c>
      <c r="E2853" s="47">
        <v>23530</v>
      </c>
      <c r="F2853" s="150">
        <v>20.387928617979998</v>
      </c>
    </row>
    <row r="2854" spans="1:6" x14ac:dyDescent="0.3">
      <c r="A2854" s="47" t="s">
        <v>1285</v>
      </c>
      <c r="B2854" s="47" t="s">
        <v>22969</v>
      </c>
      <c r="C2854" s="47" t="s">
        <v>69</v>
      </c>
      <c r="D2854" s="47" t="s">
        <v>26593</v>
      </c>
      <c r="E2854" s="47">
        <v>138115</v>
      </c>
      <c r="F2854" s="150">
        <v>30.3947869442529</v>
      </c>
    </row>
    <row r="2855" spans="1:6" x14ac:dyDescent="0.3">
      <c r="A2855" s="47" t="s">
        <v>1285</v>
      </c>
      <c r="B2855" s="47" t="s">
        <v>22969</v>
      </c>
      <c r="C2855" s="47" t="s">
        <v>512</v>
      </c>
      <c r="D2855" s="47" t="s">
        <v>26594</v>
      </c>
      <c r="E2855" s="47">
        <v>2778</v>
      </c>
      <c r="F2855" s="150">
        <v>12.994917951055999</v>
      </c>
    </row>
    <row r="2856" spans="1:6" x14ac:dyDescent="0.3">
      <c r="A2856" s="47" t="s">
        <v>1285</v>
      </c>
      <c r="B2856" s="47" t="s">
        <v>22969</v>
      </c>
      <c r="C2856" s="47" t="s">
        <v>919</v>
      </c>
      <c r="D2856" s="47" t="s">
        <v>26595</v>
      </c>
      <c r="E2856" s="47">
        <v>231236</v>
      </c>
      <c r="F2856" s="150">
        <v>28.3459426697219</v>
      </c>
    </row>
    <row r="2857" spans="1:6" x14ac:dyDescent="0.3">
      <c r="A2857" s="47" t="s">
        <v>1287</v>
      </c>
      <c r="B2857" s="47" t="s">
        <v>23070</v>
      </c>
      <c r="C2857" s="47" t="s">
        <v>22619</v>
      </c>
      <c r="D2857" s="47" t="s">
        <v>26596</v>
      </c>
      <c r="E2857" s="47">
        <v>625738</v>
      </c>
      <c r="F2857" s="150">
        <v>23.6172685056879</v>
      </c>
    </row>
    <row r="2858" spans="1:6" x14ac:dyDescent="0.3">
      <c r="A2858" s="47" t="s">
        <v>1287</v>
      </c>
      <c r="B2858" s="47" t="s">
        <v>23070</v>
      </c>
      <c r="C2858" s="47" t="s">
        <v>26597</v>
      </c>
      <c r="D2858" s="47" t="s">
        <v>26598</v>
      </c>
      <c r="E2858" s="47">
        <v>36821</v>
      </c>
      <c r="F2858" s="150">
        <v>21.6760330493392</v>
      </c>
    </row>
    <row r="2859" spans="1:6" x14ac:dyDescent="0.3">
      <c r="A2859" s="47" t="s">
        <v>1287</v>
      </c>
      <c r="B2859" s="47" t="s">
        <v>23070</v>
      </c>
      <c r="C2859" s="47" t="s">
        <v>921</v>
      </c>
      <c r="D2859" s="47" t="s">
        <v>26599</v>
      </c>
      <c r="E2859" s="47">
        <v>37125</v>
      </c>
      <c r="F2859" s="150">
        <v>20.865141636942798</v>
      </c>
    </row>
    <row r="2860" spans="1:6" x14ac:dyDescent="0.3">
      <c r="A2860" s="47" t="s">
        <v>1287</v>
      </c>
      <c r="B2860" s="47" t="s">
        <v>23070</v>
      </c>
      <c r="C2860" s="47" t="s">
        <v>26600</v>
      </c>
      <c r="D2860" s="47" t="s">
        <v>26601</v>
      </c>
      <c r="E2860" s="47">
        <v>31227</v>
      </c>
      <c r="F2860" s="150">
        <v>20.0265551780697</v>
      </c>
    </row>
    <row r="2861" spans="1:6" x14ac:dyDescent="0.3">
      <c r="A2861" s="47" t="s">
        <v>1287</v>
      </c>
      <c r="B2861" s="47" t="s">
        <v>23070</v>
      </c>
      <c r="C2861" s="47" t="s">
        <v>923</v>
      </c>
      <c r="D2861" s="47" t="s">
        <v>26602</v>
      </c>
      <c r="E2861" s="47">
        <v>156545</v>
      </c>
      <c r="F2861" s="150">
        <v>27.712721672446399</v>
      </c>
    </row>
    <row r="2862" spans="1:6" x14ac:dyDescent="0.3">
      <c r="A2862" s="47" t="s">
        <v>1287</v>
      </c>
      <c r="B2862" s="47" t="s">
        <v>23070</v>
      </c>
      <c r="C2862" s="47" t="s">
        <v>467</v>
      </c>
      <c r="D2862" s="47" t="s">
        <v>26603</v>
      </c>
      <c r="E2862" s="47">
        <v>6306</v>
      </c>
      <c r="F2862" s="150">
        <v>17.361021820747901</v>
      </c>
    </row>
    <row r="2863" spans="1:6" x14ac:dyDescent="0.3">
      <c r="A2863" s="47" t="s">
        <v>1287</v>
      </c>
      <c r="B2863" s="47" t="s">
        <v>23070</v>
      </c>
      <c r="C2863" s="47" t="s">
        <v>666</v>
      </c>
      <c r="D2863" s="47" t="s">
        <v>26604</v>
      </c>
      <c r="E2863" s="47">
        <v>47746</v>
      </c>
      <c r="F2863" s="150">
        <v>23.329070354831799</v>
      </c>
    </row>
    <row r="2864" spans="1:6" x14ac:dyDescent="0.3">
      <c r="A2864" s="47" t="s">
        <v>1287</v>
      </c>
      <c r="B2864" s="47" t="s">
        <v>23070</v>
      </c>
      <c r="C2864" s="47" t="s">
        <v>26605</v>
      </c>
      <c r="D2864" s="47" t="s">
        <v>26606</v>
      </c>
      <c r="E2864" s="47">
        <v>6970</v>
      </c>
      <c r="F2864" s="150">
        <v>24.619774304404402</v>
      </c>
    </row>
    <row r="2865" spans="1:6" x14ac:dyDescent="0.3">
      <c r="A2865" s="47" t="s">
        <v>1287</v>
      </c>
      <c r="B2865" s="47" t="s">
        <v>23070</v>
      </c>
      <c r="C2865" s="47" t="s">
        <v>26607</v>
      </c>
      <c r="D2865" s="47" t="s">
        <v>26608</v>
      </c>
      <c r="E2865" s="47">
        <v>24475</v>
      </c>
      <c r="F2865" s="150">
        <v>19.281724882989</v>
      </c>
    </row>
    <row r="2866" spans="1:6" x14ac:dyDescent="0.3">
      <c r="A2866" s="47" t="s">
        <v>1287</v>
      </c>
      <c r="B2866" s="47" t="s">
        <v>23070</v>
      </c>
      <c r="C2866" s="47" t="s">
        <v>111</v>
      </c>
      <c r="D2866" s="47" t="s">
        <v>26609</v>
      </c>
      <c r="E2866" s="47">
        <v>28936</v>
      </c>
      <c r="F2866" s="150">
        <v>21.093003806139901</v>
      </c>
    </row>
    <row r="2867" spans="1:6" x14ac:dyDescent="0.3">
      <c r="A2867" s="47" t="s">
        <v>1287</v>
      </c>
      <c r="B2867" s="47" t="s">
        <v>23070</v>
      </c>
      <c r="C2867" s="47" t="s">
        <v>420</v>
      </c>
      <c r="D2867" s="47" t="s">
        <v>26610</v>
      </c>
      <c r="E2867" s="47">
        <v>27231</v>
      </c>
      <c r="F2867" s="150">
        <v>19.982567093223398</v>
      </c>
    </row>
    <row r="2868" spans="1:6" x14ac:dyDescent="0.3">
      <c r="A2868" s="47" t="s">
        <v>1287</v>
      </c>
      <c r="B2868" s="47" t="s">
        <v>23070</v>
      </c>
      <c r="C2868" s="47" t="s">
        <v>1288</v>
      </c>
      <c r="D2868" s="47" t="s">
        <v>26611</v>
      </c>
      <c r="E2868" s="47">
        <v>61642</v>
      </c>
      <c r="F2868" s="150">
        <v>21.7318386882936</v>
      </c>
    </row>
    <row r="2869" spans="1:6" x14ac:dyDescent="0.3">
      <c r="A2869" s="47" t="s">
        <v>1287</v>
      </c>
      <c r="B2869" s="47" t="s">
        <v>23070</v>
      </c>
      <c r="C2869" s="47" t="s">
        <v>69</v>
      </c>
      <c r="D2869" s="47" t="s">
        <v>26612</v>
      </c>
      <c r="E2869" s="47">
        <v>59534</v>
      </c>
      <c r="F2869" s="150">
        <v>24.2182950882443</v>
      </c>
    </row>
    <row r="2870" spans="1:6" x14ac:dyDescent="0.3">
      <c r="A2870" s="47" t="s">
        <v>1287</v>
      </c>
      <c r="B2870" s="47" t="s">
        <v>23070</v>
      </c>
      <c r="C2870" s="47" t="s">
        <v>188</v>
      </c>
      <c r="D2870" s="47" t="s">
        <v>26613</v>
      </c>
      <c r="E2870" s="47">
        <v>44510</v>
      </c>
      <c r="F2870" s="150">
        <v>25.354233140630299</v>
      </c>
    </row>
    <row r="2871" spans="1:6" x14ac:dyDescent="0.3">
      <c r="A2871" s="47" t="s">
        <v>1287</v>
      </c>
      <c r="B2871" s="47" t="s">
        <v>23070</v>
      </c>
      <c r="C2871" s="47" t="s">
        <v>26614</v>
      </c>
      <c r="D2871" s="47" t="s">
        <v>26615</v>
      </c>
      <c r="E2871" s="47">
        <v>56670</v>
      </c>
      <c r="F2871" s="150">
        <v>23.125634924106599</v>
      </c>
    </row>
    <row r="2872" spans="1:6" x14ac:dyDescent="0.3">
      <c r="A2872" s="47" t="s">
        <v>1290</v>
      </c>
      <c r="B2872" s="47" t="s">
        <v>23080</v>
      </c>
      <c r="C2872" s="47" t="s">
        <v>22619</v>
      </c>
      <c r="D2872" s="47" t="s">
        <v>26616</v>
      </c>
      <c r="E2872" s="47">
        <v>8001023</v>
      </c>
      <c r="F2872" s="150">
        <v>41.574408505587499</v>
      </c>
    </row>
    <row r="2873" spans="1:6" x14ac:dyDescent="0.3">
      <c r="A2873" s="47" t="s">
        <v>1290</v>
      </c>
      <c r="B2873" s="47" t="s">
        <v>23080</v>
      </c>
      <c r="C2873" s="47" t="s">
        <v>26617</v>
      </c>
      <c r="D2873" s="47" t="s">
        <v>26618</v>
      </c>
      <c r="E2873" s="47">
        <v>33164</v>
      </c>
      <c r="F2873" s="150">
        <v>26.206822575160601</v>
      </c>
    </row>
    <row r="2874" spans="1:6" x14ac:dyDescent="0.3">
      <c r="A2874" s="47" t="s">
        <v>1290</v>
      </c>
      <c r="B2874" s="47" t="s">
        <v>23080</v>
      </c>
      <c r="C2874" s="47" t="s">
        <v>1291</v>
      </c>
      <c r="D2874" s="47" t="s">
        <v>26619</v>
      </c>
      <c r="E2874" s="47">
        <v>98970</v>
      </c>
      <c r="F2874" s="150">
        <v>37.5452399560046</v>
      </c>
    </row>
    <row r="2875" spans="1:6" x14ac:dyDescent="0.3">
      <c r="A2875" s="47" t="s">
        <v>1290</v>
      </c>
      <c r="B2875" s="47" t="s">
        <v>23080</v>
      </c>
      <c r="C2875" s="47" t="s">
        <v>25315</v>
      </c>
      <c r="D2875" s="47" t="s">
        <v>26620</v>
      </c>
      <c r="E2875" s="47">
        <v>16250</v>
      </c>
      <c r="F2875" s="150">
        <v>27.998848122586502</v>
      </c>
    </row>
    <row r="2876" spans="1:6" x14ac:dyDescent="0.3">
      <c r="A2876" s="47" t="s">
        <v>1290</v>
      </c>
      <c r="B2876" s="47" t="s">
        <v>23080</v>
      </c>
      <c r="C2876" s="47" t="s">
        <v>26621</v>
      </c>
      <c r="D2876" s="47" t="s">
        <v>26622</v>
      </c>
      <c r="E2876" s="47">
        <v>12690</v>
      </c>
      <c r="F2876" s="150">
        <v>37.1862565148272</v>
      </c>
    </row>
    <row r="2877" spans="1:6" x14ac:dyDescent="0.3">
      <c r="A2877" s="47" t="s">
        <v>1290</v>
      </c>
      <c r="B2877" s="47" t="s">
        <v>23080</v>
      </c>
      <c r="C2877" s="47" t="s">
        <v>26623</v>
      </c>
      <c r="D2877" s="47" t="s">
        <v>26624</v>
      </c>
      <c r="E2877" s="47">
        <v>32353</v>
      </c>
      <c r="F2877" s="150">
        <v>35.275783481403302</v>
      </c>
    </row>
    <row r="2878" spans="1:6" x14ac:dyDescent="0.3">
      <c r="A2878" s="47" t="s">
        <v>1290</v>
      </c>
      <c r="B2878" s="47" t="s">
        <v>23080</v>
      </c>
      <c r="C2878" s="47" t="s">
        <v>26625</v>
      </c>
      <c r="D2878" s="47" t="s">
        <v>26626</v>
      </c>
      <c r="E2878" s="47">
        <v>14973</v>
      </c>
      <c r="F2878" s="150">
        <v>36.384866834364601</v>
      </c>
    </row>
    <row r="2879" spans="1:6" x14ac:dyDescent="0.3">
      <c r="A2879" s="47" t="s">
        <v>1290</v>
      </c>
      <c r="B2879" s="47" t="s">
        <v>23080</v>
      </c>
      <c r="C2879" s="47" t="s">
        <v>926</v>
      </c>
      <c r="D2879" s="47" t="s">
        <v>26627</v>
      </c>
      <c r="E2879" s="47">
        <v>207627</v>
      </c>
      <c r="F2879" s="150">
        <v>63.504325263336597</v>
      </c>
    </row>
    <row r="2880" spans="1:6" x14ac:dyDescent="0.3">
      <c r="A2880" s="47" t="s">
        <v>1290</v>
      </c>
      <c r="B2880" s="47" t="s">
        <v>23080</v>
      </c>
      <c r="C2880" s="47" t="s">
        <v>26628</v>
      </c>
      <c r="D2880" s="47" t="s">
        <v>26629</v>
      </c>
      <c r="E2880" s="47">
        <v>73750</v>
      </c>
      <c r="F2880" s="150">
        <v>27.811320297884201</v>
      </c>
    </row>
    <row r="2881" spans="1:6" x14ac:dyDescent="0.3">
      <c r="A2881" s="47" t="s">
        <v>1290</v>
      </c>
      <c r="B2881" s="47" t="s">
        <v>23080</v>
      </c>
      <c r="C2881" s="47" t="s">
        <v>24026</v>
      </c>
      <c r="D2881" s="47" t="s">
        <v>26630</v>
      </c>
      <c r="E2881" s="47">
        <v>4731</v>
      </c>
      <c r="F2881" s="150">
        <v>22.564007718790499</v>
      </c>
    </row>
    <row r="2882" spans="1:6" x14ac:dyDescent="0.3">
      <c r="A2882" s="47" t="s">
        <v>1290</v>
      </c>
      <c r="B2882" s="47" t="s">
        <v>23080</v>
      </c>
      <c r="C2882" s="47" t="s">
        <v>25797</v>
      </c>
      <c r="D2882" s="47" t="s">
        <v>26631</v>
      </c>
      <c r="E2882" s="47">
        <v>68676</v>
      </c>
      <c r="F2882" s="150">
        <v>33.810271381135898</v>
      </c>
    </row>
    <row r="2883" spans="1:6" x14ac:dyDescent="0.3">
      <c r="A2883" s="47" t="s">
        <v>1290</v>
      </c>
      <c r="B2883" s="47" t="s">
        <v>23080</v>
      </c>
      <c r="C2883" s="47" t="s">
        <v>26632</v>
      </c>
      <c r="D2883" s="47" t="s">
        <v>26633</v>
      </c>
      <c r="E2883" s="47">
        <v>6824</v>
      </c>
      <c r="F2883" s="150">
        <v>24.318837938223901</v>
      </c>
    </row>
    <row r="2884" spans="1:6" x14ac:dyDescent="0.3">
      <c r="A2884" s="47" t="s">
        <v>1290</v>
      </c>
      <c r="B2884" s="47" t="s">
        <v>23080</v>
      </c>
      <c r="C2884" s="47" t="s">
        <v>26634</v>
      </c>
      <c r="D2884" s="47" t="s">
        <v>26635</v>
      </c>
      <c r="E2884" s="47">
        <v>33148</v>
      </c>
      <c r="F2884" s="150">
        <v>32.001904845562002</v>
      </c>
    </row>
    <row r="2885" spans="1:6" x14ac:dyDescent="0.3">
      <c r="A2885" s="47" t="s">
        <v>1290</v>
      </c>
      <c r="B2885" s="47" t="s">
        <v>23080</v>
      </c>
      <c r="C2885" s="47" t="s">
        <v>25328</v>
      </c>
      <c r="D2885" s="47" t="s">
        <v>26636</v>
      </c>
      <c r="E2885" s="47">
        <v>17434</v>
      </c>
      <c r="F2885" s="150">
        <v>38.304778705172197</v>
      </c>
    </row>
    <row r="2886" spans="1:6" x14ac:dyDescent="0.3">
      <c r="A2886" s="47" t="s">
        <v>1290</v>
      </c>
      <c r="B2886" s="47" t="s">
        <v>23080</v>
      </c>
      <c r="C2886" s="47" t="s">
        <v>1213</v>
      </c>
      <c r="D2886" s="47" t="s">
        <v>26637</v>
      </c>
      <c r="E2886" s="47">
        <v>24098</v>
      </c>
      <c r="F2886" s="150">
        <v>31.902257180791</v>
      </c>
    </row>
    <row r="2887" spans="1:6" x14ac:dyDescent="0.3">
      <c r="A2887" s="47" t="s">
        <v>1290</v>
      </c>
      <c r="B2887" s="47" t="s">
        <v>23080</v>
      </c>
      <c r="C2887" s="47" t="s">
        <v>26638</v>
      </c>
      <c r="D2887" s="47" t="s">
        <v>26639</v>
      </c>
      <c r="E2887" s="47">
        <v>17146</v>
      </c>
      <c r="F2887" s="150">
        <v>34.523607957544499</v>
      </c>
    </row>
    <row r="2888" spans="1:6" x14ac:dyDescent="0.3">
      <c r="A2888" s="47" t="s">
        <v>1290</v>
      </c>
      <c r="B2888" s="47" t="s">
        <v>23080</v>
      </c>
      <c r="C2888" s="47" t="s">
        <v>385</v>
      </c>
      <c r="D2888" s="47" t="s">
        <v>26640</v>
      </c>
      <c r="E2888" s="47">
        <v>54842</v>
      </c>
      <c r="F2888" s="150">
        <v>38.041712889052803</v>
      </c>
    </row>
    <row r="2889" spans="1:6" x14ac:dyDescent="0.3">
      <c r="A2889" s="47" t="s">
        <v>1290</v>
      </c>
      <c r="B2889" s="47" t="s">
        <v>23080</v>
      </c>
      <c r="C2889" s="47" t="s">
        <v>24334</v>
      </c>
      <c r="D2889" s="47" t="s">
        <v>26641</v>
      </c>
      <c r="E2889" s="47">
        <v>28545</v>
      </c>
      <c r="F2889" s="150">
        <v>40.298539471463101</v>
      </c>
    </row>
    <row r="2890" spans="1:6" x14ac:dyDescent="0.3">
      <c r="A2890" s="47" t="s">
        <v>1290</v>
      </c>
      <c r="B2890" s="47" t="s">
        <v>23080</v>
      </c>
      <c r="C2890" s="47" t="s">
        <v>319</v>
      </c>
      <c r="D2890" s="47" t="s">
        <v>26642</v>
      </c>
      <c r="E2890" s="47">
        <v>30042</v>
      </c>
      <c r="F2890" s="150">
        <v>27.353811964741698</v>
      </c>
    </row>
    <row r="2891" spans="1:6" x14ac:dyDescent="0.3">
      <c r="A2891" s="47" t="s">
        <v>1290</v>
      </c>
      <c r="B2891" s="47" t="s">
        <v>23080</v>
      </c>
      <c r="C2891" s="47" t="s">
        <v>26643</v>
      </c>
      <c r="D2891" s="47" t="s">
        <v>26644</v>
      </c>
      <c r="E2891" s="47">
        <v>7256</v>
      </c>
      <c r="F2891" s="150">
        <v>37.761598251618402</v>
      </c>
    </row>
    <row r="2892" spans="1:6" x14ac:dyDescent="0.3">
      <c r="A2892" s="47" t="s">
        <v>1290</v>
      </c>
      <c r="B2892" s="47" t="s">
        <v>23080</v>
      </c>
      <c r="C2892" s="47" t="s">
        <v>23096</v>
      </c>
      <c r="D2892" s="47" t="s">
        <v>26645</v>
      </c>
      <c r="E2892" s="47">
        <v>12586</v>
      </c>
      <c r="F2892" s="150">
        <v>36.8929661258273</v>
      </c>
    </row>
    <row r="2893" spans="1:6" x14ac:dyDescent="0.3">
      <c r="A2893" s="47" t="s">
        <v>1290</v>
      </c>
      <c r="B2893" s="47" t="s">
        <v>23080</v>
      </c>
      <c r="C2893" s="47" t="s">
        <v>822</v>
      </c>
      <c r="D2893" s="47" t="s">
        <v>26646</v>
      </c>
      <c r="E2893" s="47">
        <v>316236</v>
      </c>
      <c r="F2893" s="150">
        <v>46.1633465071355</v>
      </c>
    </row>
    <row r="2894" spans="1:6" x14ac:dyDescent="0.3">
      <c r="A2894" s="47" t="s">
        <v>1290</v>
      </c>
      <c r="B2894" s="47" t="s">
        <v>23080</v>
      </c>
      <c r="C2894" s="47" t="s">
        <v>256</v>
      </c>
      <c r="D2894" s="47" t="s">
        <v>26647</v>
      </c>
      <c r="E2894" s="47">
        <v>14034</v>
      </c>
      <c r="F2894" s="150">
        <v>30.752756183445701</v>
      </c>
    </row>
    <row r="2895" spans="1:6" x14ac:dyDescent="0.3">
      <c r="A2895" s="47" t="s">
        <v>1290</v>
      </c>
      <c r="B2895" s="47" t="s">
        <v>23080</v>
      </c>
      <c r="C2895" s="47" t="s">
        <v>25663</v>
      </c>
      <c r="D2895" s="47" t="s">
        <v>26648</v>
      </c>
      <c r="E2895" s="47">
        <v>5190</v>
      </c>
      <c r="F2895" s="150">
        <v>24.680523376204299</v>
      </c>
    </row>
    <row r="2896" spans="1:6" x14ac:dyDescent="0.3">
      <c r="A2896" s="47" t="s">
        <v>1290</v>
      </c>
      <c r="B2896" s="47" t="s">
        <v>23080</v>
      </c>
      <c r="C2896" s="47" t="s">
        <v>26649</v>
      </c>
      <c r="D2896" s="47" t="s">
        <v>26650</v>
      </c>
      <c r="E2896" s="47">
        <v>46689</v>
      </c>
      <c r="F2896" s="150">
        <v>33.9783340590552</v>
      </c>
    </row>
    <row r="2897" spans="1:6" x14ac:dyDescent="0.3">
      <c r="A2897" s="47" t="s">
        <v>1290</v>
      </c>
      <c r="B2897" s="47" t="s">
        <v>23080</v>
      </c>
      <c r="C2897" s="47" t="s">
        <v>434</v>
      </c>
      <c r="D2897" s="47" t="s">
        <v>26651</v>
      </c>
      <c r="E2897" s="47">
        <v>10052</v>
      </c>
      <c r="F2897" s="150">
        <v>35.9945362490581</v>
      </c>
    </row>
    <row r="2898" spans="1:6" x14ac:dyDescent="0.3">
      <c r="A2898" s="47" t="s">
        <v>1290</v>
      </c>
      <c r="B2898" s="47" t="s">
        <v>23080</v>
      </c>
      <c r="C2898" s="47" t="s">
        <v>26652</v>
      </c>
      <c r="D2898" s="47" t="s">
        <v>26653</v>
      </c>
      <c r="E2898" s="47">
        <v>15903</v>
      </c>
      <c r="F2898" s="150">
        <v>29.941980307893399</v>
      </c>
    </row>
    <row r="2899" spans="1:6" x14ac:dyDescent="0.3">
      <c r="A2899" s="47" t="s">
        <v>1290</v>
      </c>
      <c r="B2899" s="47" t="s">
        <v>23080</v>
      </c>
      <c r="C2899" s="47" t="s">
        <v>26654</v>
      </c>
      <c r="D2899" s="47" t="s">
        <v>26655</v>
      </c>
      <c r="E2899" s="47">
        <v>28001</v>
      </c>
      <c r="F2899" s="150">
        <v>40.473610421924697</v>
      </c>
    </row>
    <row r="2900" spans="1:6" x14ac:dyDescent="0.3">
      <c r="A2900" s="47" t="s">
        <v>1290</v>
      </c>
      <c r="B2900" s="47" t="s">
        <v>23080</v>
      </c>
      <c r="C2900" s="47" t="s">
        <v>467</v>
      </c>
      <c r="D2900" s="47" t="s">
        <v>26656</v>
      </c>
      <c r="E2900" s="47">
        <v>11151</v>
      </c>
      <c r="F2900" s="150">
        <v>34.968111065512304</v>
      </c>
    </row>
    <row r="2901" spans="1:6" x14ac:dyDescent="0.3">
      <c r="A2901" s="47" t="s">
        <v>1290</v>
      </c>
      <c r="B2901" s="47" t="s">
        <v>23080</v>
      </c>
      <c r="C2901" s="47" t="s">
        <v>928</v>
      </c>
      <c r="D2901" s="47" t="s">
        <v>26657</v>
      </c>
      <c r="E2901" s="47">
        <v>1081726</v>
      </c>
      <c r="F2901" s="150">
        <v>51.212227246155898</v>
      </c>
    </row>
    <row r="2902" spans="1:6" x14ac:dyDescent="0.3">
      <c r="A2902" s="47" t="s">
        <v>1290</v>
      </c>
      <c r="B2902" s="47" t="s">
        <v>23080</v>
      </c>
      <c r="C2902" s="47" t="s">
        <v>929</v>
      </c>
      <c r="D2902" s="47" t="s">
        <v>26658</v>
      </c>
      <c r="E2902" s="47">
        <v>65203</v>
      </c>
      <c r="F2902" s="150">
        <v>34.4499800891303</v>
      </c>
    </row>
    <row r="2903" spans="1:6" x14ac:dyDescent="0.3">
      <c r="A2903" s="47" t="s">
        <v>1290</v>
      </c>
      <c r="B2903" s="47" t="s">
        <v>23080</v>
      </c>
      <c r="C2903" s="47" t="s">
        <v>326</v>
      </c>
      <c r="D2903" s="47" t="s">
        <v>26659</v>
      </c>
      <c r="E2903" s="47">
        <v>15279</v>
      </c>
      <c r="F2903" s="150">
        <v>25.704463481004701</v>
      </c>
    </row>
    <row r="2904" spans="1:6" x14ac:dyDescent="0.3">
      <c r="A2904" s="47" t="s">
        <v>1290</v>
      </c>
      <c r="B2904" s="47" t="s">
        <v>23080</v>
      </c>
      <c r="C2904" s="47" t="s">
        <v>26660</v>
      </c>
      <c r="D2904" s="47" t="s">
        <v>26661</v>
      </c>
      <c r="E2904" s="47">
        <v>25691</v>
      </c>
      <c r="F2904" s="150">
        <v>37.118860350617098</v>
      </c>
    </row>
    <row r="2905" spans="1:6" x14ac:dyDescent="0.3">
      <c r="A2905" s="47" t="s">
        <v>1290</v>
      </c>
      <c r="B2905" s="47" t="s">
        <v>23080</v>
      </c>
      <c r="C2905" s="47" t="s">
        <v>666</v>
      </c>
      <c r="D2905" s="47" t="s">
        <v>26662</v>
      </c>
      <c r="E2905" s="47">
        <v>56159</v>
      </c>
      <c r="F2905" s="150">
        <v>32.794456146114698</v>
      </c>
    </row>
    <row r="2906" spans="1:6" x14ac:dyDescent="0.3">
      <c r="A2906" s="47" t="s">
        <v>1290</v>
      </c>
      <c r="B2906" s="47" t="s">
        <v>23080</v>
      </c>
      <c r="C2906" s="47" t="s">
        <v>453</v>
      </c>
      <c r="D2906" s="47" t="s">
        <v>26663</v>
      </c>
      <c r="E2906" s="47">
        <v>78305</v>
      </c>
      <c r="F2906" s="150">
        <v>35.491171063068499</v>
      </c>
    </row>
    <row r="2907" spans="1:6" x14ac:dyDescent="0.3">
      <c r="A2907" s="47" t="s">
        <v>1290</v>
      </c>
      <c r="B2907" s="47" t="s">
        <v>23080</v>
      </c>
      <c r="C2907" s="47" t="s">
        <v>931</v>
      </c>
      <c r="D2907" s="47" t="s">
        <v>26664</v>
      </c>
      <c r="E2907" s="47">
        <v>17286</v>
      </c>
      <c r="F2907" s="150">
        <v>26.5325030166936</v>
      </c>
    </row>
    <row r="2908" spans="1:6" x14ac:dyDescent="0.3">
      <c r="A2908" s="47" t="s">
        <v>1290</v>
      </c>
      <c r="B2908" s="47" t="s">
        <v>23080</v>
      </c>
      <c r="C2908" s="47" t="s">
        <v>598</v>
      </c>
      <c r="D2908" s="47" t="s">
        <v>26665</v>
      </c>
      <c r="E2908" s="47">
        <v>36858</v>
      </c>
      <c r="F2908" s="150">
        <v>32.549120873817998</v>
      </c>
    </row>
    <row r="2909" spans="1:6" x14ac:dyDescent="0.3">
      <c r="A2909" s="47" t="s">
        <v>1290</v>
      </c>
      <c r="B2909" s="47" t="s">
        <v>23080</v>
      </c>
      <c r="C2909" s="47" t="s">
        <v>26666</v>
      </c>
      <c r="D2909" s="47" t="s">
        <v>26667</v>
      </c>
      <c r="E2909" s="47">
        <v>21717</v>
      </c>
      <c r="F2909" s="150">
        <v>39.3580647759347</v>
      </c>
    </row>
    <row r="2910" spans="1:6" x14ac:dyDescent="0.3">
      <c r="A2910" s="47" t="s">
        <v>1290</v>
      </c>
      <c r="B2910" s="47" t="s">
        <v>23080</v>
      </c>
      <c r="C2910" s="47" t="s">
        <v>24076</v>
      </c>
      <c r="D2910" s="47" t="s">
        <v>26668</v>
      </c>
      <c r="E2910" s="47">
        <v>15533</v>
      </c>
      <c r="F2910" s="150">
        <v>23.882118884566999</v>
      </c>
    </row>
    <row r="2911" spans="1:6" x14ac:dyDescent="0.3">
      <c r="A2911" s="47" t="s">
        <v>1290</v>
      </c>
      <c r="B2911" s="47" t="s">
        <v>23080</v>
      </c>
      <c r="C2911" s="47" t="s">
        <v>327</v>
      </c>
      <c r="D2911" s="47" t="s">
        <v>26669</v>
      </c>
      <c r="E2911" s="47">
        <v>18403</v>
      </c>
      <c r="F2911" s="150">
        <v>30.8789007353604</v>
      </c>
    </row>
    <row r="2912" spans="1:6" x14ac:dyDescent="0.3">
      <c r="A2912" s="47" t="s">
        <v>1290</v>
      </c>
      <c r="B2912" s="47" t="s">
        <v>23080</v>
      </c>
      <c r="C2912" s="47" t="s">
        <v>26670</v>
      </c>
      <c r="D2912" s="47" t="s">
        <v>26671</v>
      </c>
      <c r="E2912" s="47">
        <v>12243</v>
      </c>
      <c r="F2912" s="150">
        <v>41.615836695428797</v>
      </c>
    </row>
    <row r="2913" spans="1:6" x14ac:dyDescent="0.3">
      <c r="A2913" s="47" t="s">
        <v>1290</v>
      </c>
      <c r="B2913" s="47" t="s">
        <v>23080</v>
      </c>
      <c r="C2913" s="47" t="s">
        <v>25369</v>
      </c>
      <c r="D2913" s="47" t="s">
        <v>26672</v>
      </c>
      <c r="E2913" s="47">
        <v>36241</v>
      </c>
      <c r="F2913" s="150">
        <v>40.276729470731901</v>
      </c>
    </row>
    <row r="2914" spans="1:6" x14ac:dyDescent="0.3">
      <c r="A2914" s="47" t="s">
        <v>1290</v>
      </c>
      <c r="B2914" s="47" t="s">
        <v>23080</v>
      </c>
      <c r="C2914" s="47" t="s">
        <v>933</v>
      </c>
      <c r="D2914" s="47" t="s">
        <v>26673</v>
      </c>
      <c r="E2914" s="47">
        <v>99863</v>
      </c>
      <c r="F2914" s="150">
        <v>44.386919604121701</v>
      </c>
    </row>
    <row r="2915" spans="1:6" x14ac:dyDescent="0.3">
      <c r="A2915" s="47" t="s">
        <v>1290</v>
      </c>
      <c r="B2915" s="47" t="s">
        <v>23080</v>
      </c>
      <c r="C2915" s="47" t="s">
        <v>1293</v>
      </c>
      <c r="D2915" s="47" t="s">
        <v>26674</v>
      </c>
      <c r="E2915" s="47">
        <v>306935</v>
      </c>
      <c r="F2915" s="150">
        <v>48.930235355598299</v>
      </c>
    </row>
    <row r="2916" spans="1:6" x14ac:dyDescent="0.3">
      <c r="A2916" s="47" t="s">
        <v>1290</v>
      </c>
      <c r="B2916" s="47" t="s">
        <v>23080</v>
      </c>
      <c r="C2916" s="47" t="s">
        <v>266</v>
      </c>
      <c r="D2916" s="47" t="s">
        <v>26675</v>
      </c>
      <c r="E2916" s="47">
        <v>54151</v>
      </c>
      <c r="F2916" s="150">
        <v>36.890816149106897</v>
      </c>
    </row>
    <row r="2917" spans="1:6" x14ac:dyDescent="0.3">
      <c r="A2917" s="47" t="s">
        <v>1290</v>
      </c>
      <c r="B2917" s="47" t="s">
        <v>23080</v>
      </c>
      <c r="C2917" s="47" t="s">
        <v>25574</v>
      </c>
      <c r="D2917" s="47" t="s">
        <v>26676</v>
      </c>
      <c r="E2917" s="47">
        <v>2321</v>
      </c>
      <c r="F2917" s="150">
        <v>19.030953758211801</v>
      </c>
    </row>
    <row r="2918" spans="1:6" x14ac:dyDescent="0.3">
      <c r="A2918" s="47" t="s">
        <v>1290</v>
      </c>
      <c r="B2918" s="47" t="s">
        <v>23080</v>
      </c>
      <c r="C2918" s="47" t="s">
        <v>26677</v>
      </c>
      <c r="D2918" s="47" t="s">
        <v>26678</v>
      </c>
      <c r="E2918" s="47">
        <v>35270</v>
      </c>
      <c r="F2918" s="150">
        <v>34.402965956725403</v>
      </c>
    </row>
    <row r="2919" spans="1:6" x14ac:dyDescent="0.3">
      <c r="A2919" s="47" t="s">
        <v>1290</v>
      </c>
      <c r="B2919" s="47" t="s">
        <v>23080</v>
      </c>
      <c r="C2919" s="47" t="s">
        <v>26679</v>
      </c>
      <c r="D2919" s="47" t="s">
        <v>26680</v>
      </c>
      <c r="E2919" s="47">
        <v>67009</v>
      </c>
      <c r="F2919" s="150">
        <v>35.641564518291801</v>
      </c>
    </row>
    <row r="2920" spans="1:6" x14ac:dyDescent="0.3">
      <c r="A2920" s="47" t="s">
        <v>1290</v>
      </c>
      <c r="B2920" s="47" t="s">
        <v>23080</v>
      </c>
      <c r="C2920" s="47" t="s">
        <v>26681</v>
      </c>
      <c r="D2920" s="47" t="s">
        <v>26682</v>
      </c>
      <c r="E2920" s="47">
        <v>6945</v>
      </c>
      <c r="F2920" s="150">
        <v>34.604431310812302</v>
      </c>
    </row>
    <row r="2921" spans="1:6" x14ac:dyDescent="0.3">
      <c r="A2921" s="47" t="s">
        <v>1290</v>
      </c>
      <c r="B2921" s="47" t="s">
        <v>23080</v>
      </c>
      <c r="C2921" s="47" t="s">
        <v>26683</v>
      </c>
      <c r="D2921" s="47" t="s">
        <v>26684</v>
      </c>
      <c r="E2921" s="47">
        <v>23584</v>
      </c>
      <c r="F2921" s="150">
        <v>36.5767462076535</v>
      </c>
    </row>
    <row r="2922" spans="1:6" x14ac:dyDescent="0.3">
      <c r="A2922" s="47" t="s">
        <v>1290</v>
      </c>
      <c r="B2922" s="47" t="s">
        <v>23080</v>
      </c>
      <c r="C2922" s="47" t="s">
        <v>26685</v>
      </c>
      <c r="D2922" s="47" t="s">
        <v>26686</v>
      </c>
      <c r="E2922" s="47">
        <v>15935</v>
      </c>
      <c r="F2922" s="150">
        <v>36.946235539837303</v>
      </c>
    </row>
    <row r="2923" spans="1:6" x14ac:dyDescent="0.3">
      <c r="A2923" s="47" t="s">
        <v>1290</v>
      </c>
      <c r="B2923" s="47" t="s">
        <v>23080</v>
      </c>
      <c r="C2923" s="47" t="s">
        <v>570</v>
      </c>
      <c r="D2923" s="47" t="s">
        <v>26687</v>
      </c>
      <c r="E2923" s="47">
        <v>11391</v>
      </c>
      <c r="F2923" s="150">
        <v>31.251626991712602</v>
      </c>
    </row>
    <row r="2924" spans="1:6" x14ac:dyDescent="0.3">
      <c r="A2924" s="47" t="s">
        <v>1290</v>
      </c>
      <c r="B2924" s="47" t="s">
        <v>23080</v>
      </c>
      <c r="C2924" s="47" t="s">
        <v>228</v>
      </c>
      <c r="D2924" s="47" t="s">
        <v>26688</v>
      </c>
      <c r="E2924" s="47">
        <v>25587</v>
      </c>
      <c r="F2924" s="150">
        <v>31.1102115189146</v>
      </c>
    </row>
    <row r="2925" spans="1:6" x14ac:dyDescent="0.3">
      <c r="A2925" s="47" t="s">
        <v>1290</v>
      </c>
      <c r="B2925" s="47" t="s">
        <v>23080</v>
      </c>
      <c r="C2925" s="47" t="s">
        <v>934</v>
      </c>
      <c r="D2925" s="47" t="s">
        <v>26689</v>
      </c>
      <c r="E2925" s="47">
        <v>312311</v>
      </c>
      <c r="F2925" s="150">
        <v>41.701572912875299</v>
      </c>
    </row>
    <row r="2926" spans="1:6" x14ac:dyDescent="0.3">
      <c r="A2926" s="47" t="s">
        <v>1290</v>
      </c>
      <c r="B2926" s="47" t="s">
        <v>23080</v>
      </c>
      <c r="C2926" s="47" t="s">
        <v>23807</v>
      </c>
      <c r="D2926" s="47" t="s">
        <v>26690</v>
      </c>
      <c r="E2926" s="47">
        <v>33153</v>
      </c>
      <c r="F2926" s="150">
        <v>35.854735480169602</v>
      </c>
    </row>
    <row r="2927" spans="1:6" x14ac:dyDescent="0.3">
      <c r="A2927" s="47" t="s">
        <v>1290</v>
      </c>
      <c r="B2927" s="47" t="s">
        <v>23080</v>
      </c>
      <c r="C2927" s="47" t="s">
        <v>26691</v>
      </c>
      <c r="D2927" s="47" t="s">
        <v>26692</v>
      </c>
      <c r="E2927" s="47">
        <v>12914</v>
      </c>
      <c r="F2927" s="150">
        <v>36.942297216593602</v>
      </c>
    </row>
    <row r="2928" spans="1:6" x14ac:dyDescent="0.3">
      <c r="A2928" s="47" t="s">
        <v>1290</v>
      </c>
      <c r="B2928" s="47" t="s">
        <v>23080</v>
      </c>
      <c r="C2928" s="47" t="s">
        <v>25</v>
      </c>
      <c r="D2928" s="47" t="s">
        <v>26693</v>
      </c>
      <c r="E2928" s="47">
        <v>13308</v>
      </c>
      <c r="F2928" s="150">
        <v>29.670261230770699</v>
      </c>
    </row>
    <row r="2929" spans="1:6" x14ac:dyDescent="0.3">
      <c r="A2929" s="47" t="s">
        <v>1290</v>
      </c>
      <c r="B2929" s="47" t="s">
        <v>23080</v>
      </c>
      <c r="C2929" s="47" t="s">
        <v>26694</v>
      </c>
      <c r="D2929" s="47" t="s">
        <v>26695</v>
      </c>
      <c r="E2929" s="47">
        <v>8978</v>
      </c>
      <c r="F2929" s="150">
        <v>31.090644462673001</v>
      </c>
    </row>
    <row r="2930" spans="1:6" x14ac:dyDescent="0.3">
      <c r="A2930" s="47" t="s">
        <v>1290</v>
      </c>
      <c r="B2930" s="47" t="s">
        <v>23080</v>
      </c>
      <c r="C2930" s="47" t="s">
        <v>678</v>
      </c>
      <c r="D2930" s="47" t="s">
        <v>26696</v>
      </c>
      <c r="E2930" s="47">
        <v>32727</v>
      </c>
      <c r="F2930" s="150">
        <v>39.0610296249234</v>
      </c>
    </row>
    <row r="2931" spans="1:6" x14ac:dyDescent="0.3">
      <c r="A2931" s="47" t="s">
        <v>1290</v>
      </c>
      <c r="B2931" s="47" t="s">
        <v>23080</v>
      </c>
      <c r="C2931" s="47" t="s">
        <v>182</v>
      </c>
      <c r="D2931" s="47" t="s">
        <v>26697</v>
      </c>
      <c r="E2931" s="47">
        <v>10959</v>
      </c>
      <c r="F2931" s="150">
        <v>31.6255519528235</v>
      </c>
    </row>
    <row r="2932" spans="1:6" x14ac:dyDescent="0.3">
      <c r="A2932" s="47" t="s">
        <v>1290</v>
      </c>
      <c r="B2932" s="47" t="s">
        <v>23080</v>
      </c>
      <c r="C2932" s="47" t="s">
        <v>29</v>
      </c>
      <c r="D2932" s="47" t="s">
        <v>26698</v>
      </c>
      <c r="E2932" s="47">
        <v>94392</v>
      </c>
      <c r="F2932" s="150">
        <v>31.249492746759401</v>
      </c>
    </row>
    <row r="2933" spans="1:6" x14ac:dyDescent="0.3">
      <c r="A2933" s="47" t="s">
        <v>1290</v>
      </c>
      <c r="B2933" s="47" t="s">
        <v>23080</v>
      </c>
      <c r="C2933" s="47" t="s">
        <v>24139</v>
      </c>
      <c r="D2933" s="47" t="s">
        <v>26699</v>
      </c>
      <c r="E2933" s="47">
        <v>15020</v>
      </c>
      <c r="F2933" s="150">
        <v>28.724631881017199</v>
      </c>
    </row>
    <row r="2934" spans="1:6" x14ac:dyDescent="0.3">
      <c r="A2934" s="47" t="s">
        <v>1290</v>
      </c>
      <c r="B2934" s="47" t="s">
        <v>23080</v>
      </c>
      <c r="C2934" s="47" t="s">
        <v>26700</v>
      </c>
      <c r="D2934" s="47" t="s">
        <v>26701</v>
      </c>
      <c r="E2934" s="47">
        <v>18429</v>
      </c>
      <c r="F2934" s="150">
        <v>37.932735888145402</v>
      </c>
    </row>
    <row r="2935" spans="1:6" x14ac:dyDescent="0.3">
      <c r="A2935" s="47" t="s">
        <v>1290</v>
      </c>
      <c r="B2935" s="47" t="s">
        <v>23080</v>
      </c>
      <c r="C2935" s="47" t="s">
        <v>805</v>
      </c>
      <c r="D2935" s="47" t="s">
        <v>26702</v>
      </c>
      <c r="E2935" s="47">
        <v>12389</v>
      </c>
      <c r="F2935" s="150">
        <v>31.016467979378699</v>
      </c>
    </row>
    <row r="2936" spans="1:6" x14ac:dyDescent="0.3">
      <c r="A2936" s="47" t="s">
        <v>1290</v>
      </c>
      <c r="B2936" s="47" t="s">
        <v>23080</v>
      </c>
      <c r="C2936" s="47" t="s">
        <v>25849</v>
      </c>
      <c r="D2936" s="47" t="s">
        <v>26703</v>
      </c>
      <c r="E2936" s="47">
        <v>12330</v>
      </c>
      <c r="F2936" s="150">
        <v>32.2757422971709</v>
      </c>
    </row>
    <row r="2937" spans="1:6" x14ac:dyDescent="0.3">
      <c r="A2937" s="47" t="s">
        <v>1290</v>
      </c>
      <c r="B2937" s="47" t="s">
        <v>23080</v>
      </c>
      <c r="C2937" s="47" t="s">
        <v>26704</v>
      </c>
      <c r="D2937" s="47" t="s">
        <v>26705</v>
      </c>
      <c r="E2937" s="47">
        <v>15853</v>
      </c>
      <c r="F2937" s="150">
        <v>37.0306666336039</v>
      </c>
    </row>
    <row r="2938" spans="1:6" x14ac:dyDescent="0.3">
      <c r="A2938" s="47" t="s">
        <v>1290</v>
      </c>
      <c r="B2938" s="47" t="s">
        <v>23080</v>
      </c>
      <c r="C2938" s="47" t="s">
        <v>111</v>
      </c>
      <c r="D2938" s="47" t="s">
        <v>26706</v>
      </c>
      <c r="E2938" s="47">
        <v>33481</v>
      </c>
      <c r="F2938" s="150">
        <v>34.608383272410897</v>
      </c>
    </row>
    <row r="2939" spans="1:6" x14ac:dyDescent="0.3">
      <c r="A2939" s="47" t="s">
        <v>1290</v>
      </c>
      <c r="B2939" s="47" t="s">
        <v>23080</v>
      </c>
      <c r="C2939" s="47" t="s">
        <v>935</v>
      </c>
      <c r="D2939" s="47" t="s">
        <v>26707</v>
      </c>
      <c r="E2939" s="47">
        <v>24042</v>
      </c>
      <c r="F2939" s="150">
        <v>27.2802395576451</v>
      </c>
    </row>
    <row r="2940" spans="1:6" x14ac:dyDescent="0.3">
      <c r="A2940" s="47" t="s">
        <v>1290</v>
      </c>
      <c r="B2940" s="47" t="s">
        <v>23080</v>
      </c>
      <c r="C2940" s="47" t="s">
        <v>26708</v>
      </c>
      <c r="D2940" s="47" t="s">
        <v>26709</v>
      </c>
      <c r="E2940" s="47">
        <v>18490</v>
      </c>
      <c r="F2940" s="150">
        <v>28.863109155726999</v>
      </c>
    </row>
    <row r="2941" spans="1:6" x14ac:dyDescent="0.3">
      <c r="A2941" s="47" t="s">
        <v>1290</v>
      </c>
      <c r="B2941" s="47" t="s">
        <v>23080</v>
      </c>
      <c r="C2941" s="47" t="s">
        <v>26710</v>
      </c>
      <c r="D2941" s="47" t="s">
        <v>26711</v>
      </c>
      <c r="E2941" s="47">
        <v>63506</v>
      </c>
      <c r="F2941" s="150">
        <v>36.781589391662898</v>
      </c>
    </row>
    <row r="2942" spans="1:6" x14ac:dyDescent="0.3">
      <c r="A2942" s="47" t="s">
        <v>1290</v>
      </c>
      <c r="B2942" s="47" t="s">
        <v>23080</v>
      </c>
      <c r="C2942" s="47" t="s">
        <v>26712</v>
      </c>
      <c r="D2942" s="47" t="s">
        <v>26713</v>
      </c>
      <c r="E2942" s="47">
        <v>28046</v>
      </c>
      <c r="F2942" s="150">
        <v>38.395938717988898</v>
      </c>
    </row>
    <row r="2943" spans="1:6" x14ac:dyDescent="0.3">
      <c r="A2943" s="47" t="s">
        <v>1290</v>
      </c>
      <c r="B2943" s="47" t="s">
        <v>23080</v>
      </c>
      <c r="C2943" s="47" t="s">
        <v>936</v>
      </c>
      <c r="D2943" s="47" t="s">
        <v>26714</v>
      </c>
      <c r="E2943" s="47">
        <v>23368</v>
      </c>
      <c r="F2943" s="150">
        <v>40.295669412898299</v>
      </c>
    </row>
    <row r="2944" spans="1:6" x14ac:dyDescent="0.3">
      <c r="A2944" s="47" t="s">
        <v>1290</v>
      </c>
      <c r="B2944" s="47" t="s">
        <v>23080</v>
      </c>
      <c r="C2944" s="47" t="s">
        <v>26715</v>
      </c>
      <c r="D2944" s="47" t="s">
        <v>26716</v>
      </c>
      <c r="E2944" s="47">
        <v>35725</v>
      </c>
      <c r="F2944" s="150">
        <v>41.363590304805598</v>
      </c>
    </row>
    <row r="2945" spans="1:6" x14ac:dyDescent="0.3">
      <c r="A2945" s="47" t="s">
        <v>1290</v>
      </c>
      <c r="B2945" s="47" t="s">
        <v>23080</v>
      </c>
      <c r="C2945" s="47" t="s">
        <v>937</v>
      </c>
      <c r="D2945" s="47" t="s">
        <v>26717</v>
      </c>
      <c r="E2945" s="47">
        <v>402002</v>
      </c>
      <c r="F2945" s="150">
        <v>44.496062116462198</v>
      </c>
    </row>
    <row r="2946" spans="1:6" x14ac:dyDescent="0.3">
      <c r="A2946" s="47" t="s">
        <v>1290</v>
      </c>
      <c r="B2946" s="47" t="s">
        <v>23080</v>
      </c>
      <c r="C2946" s="47" t="s">
        <v>67</v>
      </c>
      <c r="D2946" s="47" t="s">
        <v>26718</v>
      </c>
      <c r="E2946" s="47">
        <v>34872</v>
      </c>
      <c r="F2946" s="150">
        <v>29.007864228822001</v>
      </c>
    </row>
    <row r="2947" spans="1:6" x14ac:dyDescent="0.3">
      <c r="A2947" s="47" t="s">
        <v>1290</v>
      </c>
      <c r="B2947" s="47" t="s">
        <v>23080</v>
      </c>
      <c r="C2947" s="47" t="s">
        <v>26719</v>
      </c>
      <c r="D2947" s="47" t="s">
        <v>26720</v>
      </c>
      <c r="E2947" s="47">
        <v>7373</v>
      </c>
      <c r="F2947" s="150">
        <v>27.681633043184998</v>
      </c>
    </row>
    <row r="2948" spans="1:6" x14ac:dyDescent="0.3">
      <c r="A2948" s="47" t="s">
        <v>1290</v>
      </c>
      <c r="B2948" s="47" t="s">
        <v>23080</v>
      </c>
      <c r="C2948" s="47" t="s">
        <v>272</v>
      </c>
      <c r="D2948" s="47" t="s">
        <v>26721</v>
      </c>
      <c r="E2948" s="47">
        <v>9254</v>
      </c>
      <c r="F2948" s="150">
        <v>32.698346546479698</v>
      </c>
    </row>
    <row r="2949" spans="1:6" x14ac:dyDescent="0.3">
      <c r="A2949" s="47" t="s">
        <v>1290</v>
      </c>
      <c r="B2949" s="47" t="s">
        <v>23080</v>
      </c>
      <c r="C2949" s="47" t="s">
        <v>938</v>
      </c>
      <c r="D2949" s="47" t="s">
        <v>26722</v>
      </c>
      <c r="E2949" s="47">
        <v>92376</v>
      </c>
      <c r="F2949" s="150">
        <v>35.163208320718901</v>
      </c>
    </row>
    <row r="2950" spans="1:6" x14ac:dyDescent="0.3">
      <c r="A2950" s="47" t="s">
        <v>1290</v>
      </c>
      <c r="B2950" s="47" t="s">
        <v>23080</v>
      </c>
      <c r="C2950" s="47" t="s">
        <v>940</v>
      </c>
      <c r="D2950" s="47" t="s">
        <v>26723</v>
      </c>
      <c r="E2950" s="47">
        <v>22307</v>
      </c>
      <c r="F2950" s="150">
        <v>29.403937413977001</v>
      </c>
    </row>
    <row r="2951" spans="1:6" x14ac:dyDescent="0.3">
      <c r="A2951" s="47" t="s">
        <v>1290</v>
      </c>
      <c r="B2951" s="47" t="s">
        <v>23080</v>
      </c>
      <c r="C2951" s="47" t="s">
        <v>591</v>
      </c>
      <c r="D2951" s="47" t="s">
        <v>26724</v>
      </c>
      <c r="E2951" s="47">
        <v>76314</v>
      </c>
      <c r="F2951" s="150">
        <v>28.705923519084902</v>
      </c>
    </row>
    <row r="2952" spans="1:6" x14ac:dyDescent="0.3">
      <c r="A2952" s="47" t="s">
        <v>1290</v>
      </c>
      <c r="B2952" s="47" t="s">
        <v>23080</v>
      </c>
      <c r="C2952" s="47" t="s">
        <v>32</v>
      </c>
      <c r="D2952" s="47" t="s">
        <v>26725</v>
      </c>
      <c r="E2952" s="47">
        <v>28897</v>
      </c>
      <c r="F2952" s="150">
        <v>28.501299482178801</v>
      </c>
    </row>
    <row r="2953" spans="1:6" x14ac:dyDescent="0.3">
      <c r="A2953" s="47" t="s">
        <v>1290</v>
      </c>
      <c r="B2953" s="47" t="s">
        <v>23080</v>
      </c>
      <c r="C2953" s="47" t="s">
        <v>363</v>
      </c>
      <c r="D2953" s="47" t="s">
        <v>26726</v>
      </c>
      <c r="E2953" s="47">
        <v>23177</v>
      </c>
      <c r="F2953" s="150">
        <v>33.073008547285397</v>
      </c>
    </row>
    <row r="2954" spans="1:6" x14ac:dyDescent="0.3">
      <c r="A2954" s="47" t="s">
        <v>1290</v>
      </c>
      <c r="B2954" s="47" t="s">
        <v>23080</v>
      </c>
      <c r="C2954" s="47" t="s">
        <v>26727</v>
      </c>
      <c r="D2954" s="47" t="s">
        <v>26728</v>
      </c>
      <c r="E2954" s="47">
        <v>41993</v>
      </c>
      <c r="F2954" s="150">
        <v>28.783147577000801</v>
      </c>
    </row>
    <row r="2955" spans="1:6" x14ac:dyDescent="0.3">
      <c r="A2955" s="47" t="s">
        <v>1290</v>
      </c>
      <c r="B2955" s="47" t="s">
        <v>23080</v>
      </c>
      <c r="C2955" s="47" t="s">
        <v>26729</v>
      </c>
      <c r="D2955" s="47" t="s">
        <v>26730</v>
      </c>
      <c r="E2955" s="47">
        <v>32208</v>
      </c>
      <c r="F2955" s="150">
        <v>25.602176942131599</v>
      </c>
    </row>
    <row r="2956" spans="1:6" x14ac:dyDescent="0.3">
      <c r="A2956" s="47" t="s">
        <v>1290</v>
      </c>
      <c r="B2956" s="47" t="s">
        <v>23080</v>
      </c>
      <c r="C2956" s="47" t="s">
        <v>26731</v>
      </c>
      <c r="D2956" s="47" t="s">
        <v>26732</v>
      </c>
      <c r="E2956" s="47">
        <v>18570</v>
      </c>
      <c r="F2956" s="150">
        <v>35.074510007044701</v>
      </c>
    </row>
    <row r="2957" spans="1:6" x14ac:dyDescent="0.3">
      <c r="A2957" s="47" t="s">
        <v>1290</v>
      </c>
      <c r="B2957" s="47" t="s">
        <v>23080</v>
      </c>
      <c r="C2957" s="47" t="s">
        <v>26733</v>
      </c>
      <c r="D2957" s="47" t="s">
        <v>26734</v>
      </c>
      <c r="E2957" s="47">
        <v>122397</v>
      </c>
      <c r="F2957" s="150">
        <v>41.502948862756</v>
      </c>
    </row>
    <row r="2958" spans="1:6" x14ac:dyDescent="0.3">
      <c r="A2958" s="47" t="s">
        <v>1290</v>
      </c>
      <c r="B2958" s="47" t="s">
        <v>23080</v>
      </c>
      <c r="C2958" s="47" t="s">
        <v>942</v>
      </c>
      <c r="D2958" s="47" t="s">
        <v>26735</v>
      </c>
      <c r="E2958" s="47">
        <v>128961</v>
      </c>
      <c r="F2958" s="150">
        <v>40.613551955308502</v>
      </c>
    </row>
    <row r="2959" spans="1:6" x14ac:dyDescent="0.3">
      <c r="A2959" s="47" t="s">
        <v>1290</v>
      </c>
      <c r="B2959" s="47" t="s">
        <v>23080</v>
      </c>
      <c r="C2959" s="47" t="s">
        <v>25430</v>
      </c>
      <c r="D2959" s="47" t="s">
        <v>26736</v>
      </c>
      <c r="E2959" s="47">
        <v>7058</v>
      </c>
      <c r="F2959" s="150">
        <v>34.090293248380803</v>
      </c>
    </row>
    <row r="2960" spans="1:6" x14ac:dyDescent="0.3">
      <c r="A2960" s="47" t="s">
        <v>1290</v>
      </c>
      <c r="B2960" s="47" t="s">
        <v>23080</v>
      </c>
      <c r="C2960" s="47" t="s">
        <v>195</v>
      </c>
      <c r="D2960" s="47" t="s">
        <v>26737</v>
      </c>
      <c r="E2960" s="47">
        <v>12087</v>
      </c>
      <c r="F2960" s="150">
        <v>37.179884457526903</v>
      </c>
    </row>
    <row r="2961" spans="1:6" x14ac:dyDescent="0.3">
      <c r="A2961" s="47" t="s">
        <v>1290</v>
      </c>
      <c r="B2961" s="47" t="s">
        <v>23080</v>
      </c>
      <c r="C2961" s="47" t="s">
        <v>23605</v>
      </c>
      <c r="D2961" s="47" t="s">
        <v>26738</v>
      </c>
      <c r="E2961" s="47">
        <v>45078</v>
      </c>
      <c r="F2961" s="150">
        <v>26.365876430930701</v>
      </c>
    </row>
    <row r="2962" spans="1:6" x14ac:dyDescent="0.3">
      <c r="A2962" s="47" t="s">
        <v>1290</v>
      </c>
      <c r="B2962" s="47" t="s">
        <v>23080</v>
      </c>
      <c r="C2962" s="47" t="s">
        <v>367</v>
      </c>
      <c r="D2962" s="47" t="s">
        <v>26739</v>
      </c>
      <c r="E2962" s="47">
        <v>37575</v>
      </c>
      <c r="F2962" s="150">
        <v>32.791822476262702</v>
      </c>
    </row>
    <row r="2963" spans="1:6" x14ac:dyDescent="0.3">
      <c r="A2963" s="47" t="s">
        <v>1290</v>
      </c>
      <c r="B2963" s="47" t="s">
        <v>23080</v>
      </c>
      <c r="C2963" s="47" t="s">
        <v>69</v>
      </c>
      <c r="D2963" s="47" t="s">
        <v>26740</v>
      </c>
      <c r="E2963" s="47">
        <v>54876</v>
      </c>
      <c r="F2963" s="150">
        <v>29.876925060060302</v>
      </c>
    </row>
    <row r="2964" spans="1:6" x14ac:dyDescent="0.3">
      <c r="A2964" s="47" t="s">
        <v>1290</v>
      </c>
      <c r="B2964" s="47" t="s">
        <v>23080</v>
      </c>
      <c r="C2964" s="47" t="s">
        <v>810</v>
      </c>
      <c r="D2964" s="47" t="s">
        <v>26741</v>
      </c>
      <c r="E2964" s="47">
        <v>17454</v>
      </c>
      <c r="F2964" s="150">
        <v>33.839080657702198</v>
      </c>
    </row>
    <row r="2965" spans="1:6" x14ac:dyDescent="0.3">
      <c r="A2965" s="47" t="s">
        <v>1290</v>
      </c>
      <c r="B2965" s="47" t="s">
        <v>23080</v>
      </c>
      <c r="C2965" s="47" t="s">
        <v>26547</v>
      </c>
      <c r="D2965" s="47" t="s">
        <v>26742</v>
      </c>
      <c r="E2965" s="47">
        <v>41452</v>
      </c>
      <c r="F2965" s="150">
        <v>28.6741550204944</v>
      </c>
    </row>
    <row r="2966" spans="1:6" x14ac:dyDescent="0.3">
      <c r="A2966" s="47" t="s">
        <v>1290</v>
      </c>
      <c r="B2966" s="47" t="s">
        <v>23080</v>
      </c>
      <c r="C2966" s="47" t="s">
        <v>943</v>
      </c>
      <c r="D2966" s="47" t="s">
        <v>26743</v>
      </c>
      <c r="E2966" s="47">
        <v>29235</v>
      </c>
      <c r="F2966" s="150">
        <v>26.561549969067499</v>
      </c>
    </row>
    <row r="2967" spans="1:6" x14ac:dyDescent="0.3">
      <c r="A2967" s="47" t="s">
        <v>1290</v>
      </c>
      <c r="B2967" s="47" t="s">
        <v>23080</v>
      </c>
      <c r="C2967" s="47" t="s">
        <v>443</v>
      </c>
      <c r="D2967" s="47" t="s">
        <v>26744</v>
      </c>
      <c r="E2967" s="47">
        <v>65464</v>
      </c>
      <c r="F2967" s="150">
        <v>36.259668195632898</v>
      </c>
    </row>
    <row r="2968" spans="1:6" x14ac:dyDescent="0.3">
      <c r="A2968" s="47" t="s">
        <v>1290</v>
      </c>
      <c r="B2968" s="47" t="s">
        <v>23080</v>
      </c>
      <c r="C2968" s="47" t="s">
        <v>26745</v>
      </c>
      <c r="D2968" s="47" t="s">
        <v>26746</v>
      </c>
      <c r="E2968" s="47">
        <v>139966</v>
      </c>
      <c r="F2968" s="150">
        <v>58.653359419092197</v>
      </c>
    </row>
    <row r="2969" spans="1:6" x14ac:dyDescent="0.3">
      <c r="A2969" s="47" t="s">
        <v>1290</v>
      </c>
      <c r="B2969" s="47" t="s">
        <v>23080</v>
      </c>
      <c r="C2969" s="47" t="s">
        <v>26747</v>
      </c>
      <c r="D2969" s="47" t="s">
        <v>26748</v>
      </c>
      <c r="E2969" s="47">
        <v>6222</v>
      </c>
      <c r="F2969" s="150">
        <v>36.798329716147698</v>
      </c>
    </row>
    <row r="2970" spans="1:6" x14ac:dyDescent="0.3">
      <c r="A2970" s="47" t="s">
        <v>1290</v>
      </c>
      <c r="B2970" s="47" t="s">
        <v>23080</v>
      </c>
      <c r="C2970" s="47" t="s">
        <v>26749</v>
      </c>
      <c r="D2970" s="47" t="s">
        <v>26750</v>
      </c>
      <c r="E2970" s="47">
        <v>17835</v>
      </c>
      <c r="F2970" s="150">
        <v>36.259091068778702</v>
      </c>
    </row>
    <row r="2971" spans="1:6" x14ac:dyDescent="0.3">
      <c r="A2971" s="47" t="s">
        <v>1290</v>
      </c>
      <c r="B2971" s="47" t="s">
        <v>23080</v>
      </c>
      <c r="C2971" s="47" t="s">
        <v>26751</v>
      </c>
      <c r="D2971" s="47" t="s">
        <v>26752</v>
      </c>
      <c r="E2971" s="47">
        <v>6650</v>
      </c>
      <c r="F2971" s="150">
        <v>34.210045371688601</v>
      </c>
    </row>
    <row r="2972" spans="1:6" x14ac:dyDescent="0.3">
      <c r="A2972" s="47" t="s">
        <v>1290</v>
      </c>
      <c r="B2972" s="47" t="s">
        <v>23080</v>
      </c>
      <c r="C2972" s="47" t="s">
        <v>26753</v>
      </c>
      <c r="D2972" s="47" t="s">
        <v>26754</v>
      </c>
      <c r="E2972" s="47">
        <v>43475</v>
      </c>
      <c r="F2972" s="150">
        <v>52.647233186858301</v>
      </c>
    </row>
    <row r="2973" spans="1:6" x14ac:dyDescent="0.3">
      <c r="A2973" s="47" t="s">
        <v>1290</v>
      </c>
      <c r="B2973" s="47" t="s">
        <v>23080</v>
      </c>
      <c r="C2973" s="47" t="s">
        <v>26755</v>
      </c>
      <c r="D2973" s="47" t="s">
        <v>26756</v>
      </c>
      <c r="E2973" s="47">
        <v>222209</v>
      </c>
      <c r="F2973" s="150">
        <v>36.375661623077796</v>
      </c>
    </row>
    <row r="2974" spans="1:6" x14ac:dyDescent="0.3">
      <c r="A2974" s="47" t="s">
        <v>1290</v>
      </c>
      <c r="B2974" s="47" t="s">
        <v>23080</v>
      </c>
      <c r="C2974" s="47" t="s">
        <v>26757</v>
      </c>
      <c r="D2974" s="47" t="s">
        <v>26758</v>
      </c>
      <c r="E2974" s="47">
        <v>17411</v>
      </c>
      <c r="F2974" s="150">
        <v>49.912993782142102</v>
      </c>
    </row>
    <row r="2975" spans="1:6" x14ac:dyDescent="0.3">
      <c r="A2975" s="47" t="s">
        <v>1290</v>
      </c>
      <c r="B2975" s="47" t="s">
        <v>23080</v>
      </c>
      <c r="C2975" s="47" t="s">
        <v>26759</v>
      </c>
      <c r="D2975" s="47" t="s">
        <v>26760</v>
      </c>
      <c r="E2975" s="47">
        <v>5961</v>
      </c>
      <c r="F2975" s="150">
        <v>31.8651581723147</v>
      </c>
    </row>
    <row r="2976" spans="1:6" x14ac:dyDescent="0.3">
      <c r="A2976" s="47" t="s">
        <v>1290</v>
      </c>
      <c r="B2976" s="47" t="s">
        <v>23080</v>
      </c>
      <c r="C2976" s="47" t="s">
        <v>26761</v>
      </c>
      <c r="D2976" s="47" t="s">
        <v>26762</v>
      </c>
      <c r="E2976" s="47">
        <v>43055</v>
      </c>
      <c r="F2976" s="150">
        <v>46.194171378619401</v>
      </c>
    </row>
    <row r="2977" spans="1:6" x14ac:dyDescent="0.3">
      <c r="A2977" s="47" t="s">
        <v>1290</v>
      </c>
      <c r="B2977" s="47" t="s">
        <v>23080</v>
      </c>
      <c r="C2977" s="47" t="s">
        <v>26763</v>
      </c>
      <c r="D2977" s="47" t="s">
        <v>26764</v>
      </c>
      <c r="E2977" s="47">
        <v>5926</v>
      </c>
      <c r="F2977" s="150">
        <v>57.5098956662669</v>
      </c>
    </row>
    <row r="2978" spans="1:6" x14ac:dyDescent="0.3">
      <c r="A2978" s="47" t="s">
        <v>1290</v>
      </c>
      <c r="B2978" s="47" t="s">
        <v>23080</v>
      </c>
      <c r="C2978" s="47" t="s">
        <v>26765</v>
      </c>
      <c r="D2978" s="47" t="s">
        <v>26766</v>
      </c>
      <c r="E2978" s="47">
        <v>22565</v>
      </c>
      <c r="F2978" s="150">
        <v>50.700350592053503</v>
      </c>
    </row>
    <row r="2979" spans="1:6" x14ac:dyDescent="0.3">
      <c r="A2979" s="47" t="s">
        <v>1290</v>
      </c>
      <c r="B2979" s="47" t="s">
        <v>23080</v>
      </c>
      <c r="C2979" s="47" t="s">
        <v>26767</v>
      </c>
      <c r="D2979" s="47" t="s">
        <v>26768</v>
      </c>
      <c r="E2979" s="47">
        <v>12332</v>
      </c>
      <c r="F2979" s="150">
        <v>59.0631093881751</v>
      </c>
    </row>
    <row r="2980" spans="1:6" x14ac:dyDescent="0.3">
      <c r="A2980" s="47" t="s">
        <v>1290</v>
      </c>
      <c r="B2980" s="47" t="s">
        <v>23080</v>
      </c>
      <c r="C2980" s="47" t="s">
        <v>26769</v>
      </c>
      <c r="D2980" s="47" t="s">
        <v>26770</v>
      </c>
      <c r="E2980" s="47">
        <v>8582</v>
      </c>
      <c r="F2980" s="150">
        <v>38.969549780925298</v>
      </c>
    </row>
    <row r="2981" spans="1:6" x14ac:dyDescent="0.3">
      <c r="A2981" s="47" t="s">
        <v>1290</v>
      </c>
      <c r="B2981" s="47" t="s">
        <v>23080</v>
      </c>
      <c r="C2981" s="47" t="s">
        <v>26771</v>
      </c>
      <c r="D2981" s="47" t="s">
        <v>26772</v>
      </c>
      <c r="E2981" s="47">
        <v>24286</v>
      </c>
      <c r="F2981" s="150">
        <v>48.418717178678399</v>
      </c>
    </row>
    <row r="2982" spans="1:6" x14ac:dyDescent="0.3">
      <c r="A2982" s="47" t="s">
        <v>1290</v>
      </c>
      <c r="B2982" s="47" t="s">
        <v>23080</v>
      </c>
      <c r="C2982" s="47" t="s">
        <v>26773</v>
      </c>
      <c r="D2982" s="47" t="s">
        <v>26774</v>
      </c>
      <c r="E2982" s="47">
        <v>7042</v>
      </c>
      <c r="F2982" s="150">
        <v>29.008463409790199</v>
      </c>
    </row>
    <row r="2983" spans="1:6" x14ac:dyDescent="0.3">
      <c r="A2983" s="47" t="s">
        <v>1290</v>
      </c>
      <c r="B2983" s="47" t="s">
        <v>23080</v>
      </c>
      <c r="C2983" s="47" t="s">
        <v>26775</v>
      </c>
      <c r="D2983" s="47" t="s">
        <v>26776</v>
      </c>
      <c r="E2983" s="47">
        <v>137436</v>
      </c>
      <c r="F2983" s="150">
        <v>34.358374583993502</v>
      </c>
    </row>
    <row r="2984" spans="1:6" x14ac:dyDescent="0.3">
      <c r="A2984" s="47" t="s">
        <v>1290</v>
      </c>
      <c r="B2984" s="47" t="s">
        <v>23080</v>
      </c>
      <c r="C2984" s="47" t="s">
        <v>26777</v>
      </c>
      <c r="D2984" s="47" t="s">
        <v>26778</v>
      </c>
      <c r="E2984" s="47">
        <v>48914</v>
      </c>
      <c r="F2984" s="150">
        <v>41.964134195035903</v>
      </c>
    </row>
    <row r="2985" spans="1:6" x14ac:dyDescent="0.3">
      <c r="A2985" s="47" t="s">
        <v>1290</v>
      </c>
      <c r="B2985" s="47" t="s">
        <v>23080</v>
      </c>
      <c r="C2985" s="47" t="s">
        <v>26779</v>
      </c>
      <c r="D2985" s="47" t="s">
        <v>26780</v>
      </c>
      <c r="E2985" s="47">
        <v>22591</v>
      </c>
      <c r="F2985" s="150">
        <v>47.615317361899201</v>
      </c>
    </row>
    <row r="2986" spans="1:6" x14ac:dyDescent="0.3">
      <c r="A2986" s="47" t="s">
        <v>1290</v>
      </c>
      <c r="B2986" s="47" t="s">
        <v>23080</v>
      </c>
      <c r="C2986" s="47" t="s">
        <v>26781</v>
      </c>
      <c r="D2986" s="47" t="s">
        <v>26782</v>
      </c>
      <c r="E2986" s="47">
        <v>7042</v>
      </c>
      <c r="F2986" s="150">
        <v>43.396882884765901</v>
      </c>
    </row>
    <row r="2987" spans="1:6" x14ac:dyDescent="0.3">
      <c r="A2987" s="47" t="s">
        <v>1290</v>
      </c>
      <c r="B2987" s="47" t="s">
        <v>23080</v>
      </c>
      <c r="C2987" s="47" t="s">
        <v>26783</v>
      </c>
      <c r="D2987" s="47" t="s">
        <v>26784</v>
      </c>
      <c r="E2987" s="47">
        <v>75568</v>
      </c>
      <c r="F2987" s="150">
        <v>41.927067298771</v>
      </c>
    </row>
    <row r="2988" spans="1:6" x14ac:dyDescent="0.3">
      <c r="A2988" s="47" t="s">
        <v>1290</v>
      </c>
      <c r="B2988" s="47" t="s">
        <v>23080</v>
      </c>
      <c r="C2988" s="47" t="s">
        <v>26785</v>
      </c>
      <c r="D2988" s="47" t="s">
        <v>26786</v>
      </c>
      <c r="E2988" s="47">
        <v>37821</v>
      </c>
      <c r="F2988" s="150">
        <v>49.7047366191169</v>
      </c>
    </row>
    <row r="2989" spans="1:6" x14ac:dyDescent="0.3">
      <c r="A2989" s="47" t="s">
        <v>1290</v>
      </c>
      <c r="B2989" s="47" t="s">
        <v>23080</v>
      </c>
      <c r="C2989" s="47" t="s">
        <v>26787</v>
      </c>
      <c r="D2989" s="47" t="s">
        <v>26788</v>
      </c>
      <c r="E2989" s="47">
        <v>14273</v>
      </c>
      <c r="F2989" s="150">
        <v>51.582084209267201</v>
      </c>
    </row>
    <row r="2990" spans="1:6" x14ac:dyDescent="0.3">
      <c r="A2990" s="47" t="s">
        <v>1290</v>
      </c>
      <c r="B2990" s="47" t="s">
        <v>23080</v>
      </c>
      <c r="C2990" s="47" t="s">
        <v>26789</v>
      </c>
      <c r="D2990" s="47" t="s">
        <v>26790</v>
      </c>
      <c r="E2990" s="47">
        <v>13821</v>
      </c>
      <c r="F2990" s="150">
        <v>44.218838375551101</v>
      </c>
    </row>
    <row r="2991" spans="1:6" x14ac:dyDescent="0.3">
      <c r="A2991" s="47" t="s">
        <v>1290</v>
      </c>
      <c r="B2991" s="47" t="s">
        <v>23080</v>
      </c>
      <c r="C2991" s="47" t="s">
        <v>26791</v>
      </c>
      <c r="D2991" s="47" t="s">
        <v>26792</v>
      </c>
      <c r="E2991" s="47">
        <v>180719</v>
      </c>
      <c r="F2991" s="150">
        <v>39.403356209806297</v>
      </c>
    </row>
    <row r="2992" spans="1:6" x14ac:dyDescent="0.3">
      <c r="A2992" s="47" t="s">
        <v>1290</v>
      </c>
      <c r="B2992" s="47" t="s">
        <v>23080</v>
      </c>
      <c r="C2992" s="47" t="s">
        <v>26793</v>
      </c>
      <c r="D2992" s="47" t="s">
        <v>26794</v>
      </c>
      <c r="E2992" s="47">
        <v>242803</v>
      </c>
      <c r="F2992" s="150">
        <v>39.371910320060202</v>
      </c>
    </row>
    <row r="2993" spans="1:6" x14ac:dyDescent="0.3">
      <c r="A2993" s="47" t="s">
        <v>1290</v>
      </c>
      <c r="B2993" s="47" t="s">
        <v>23080</v>
      </c>
      <c r="C2993" s="47" t="s">
        <v>26795</v>
      </c>
      <c r="D2993" s="47" t="s">
        <v>26796</v>
      </c>
      <c r="E2993" s="47">
        <v>3958</v>
      </c>
      <c r="F2993" s="150">
        <v>32.390813126010698</v>
      </c>
    </row>
    <row r="2994" spans="1:6" x14ac:dyDescent="0.3">
      <c r="A2994" s="47" t="s">
        <v>1290</v>
      </c>
      <c r="B2994" s="47" t="s">
        <v>23080</v>
      </c>
      <c r="C2994" s="47" t="s">
        <v>26797</v>
      </c>
      <c r="D2994" s="47" t="s">
        <v>26798</v>
      </c>
      <c r="E2994" s="47">
        <v>32420</v>
      </c>
      <c r="F2994" s="150">
        <v>48.606875626127497</v>
      </c>
    </row>
    <row r="2995" spans="1:6" x14ac:dyDescent="0.3">
      <c r="A2995" s="47" t="s">
        <v>1290</v>
      </c>
      <c r="B2995" s="47" t="s">
        <v>23080</v>
      </c>
      <c r="C2995" s="47" t="s">
        <v>26799</v>
      </c>
      <c r="D2995" s="47" t="s">
        <v>26800</v>
      </c>
      <c r="E2995" s="47">
        <v>12150</v>
      </c>
      <c r="F2995" s="150">
        <v>30.922547502709001</v>
      </c>
    </row>
    <row r="2996" spans="1:6" x14ac:dyDescent="0.3">
      <c r="A2996" s="47" t="s">
        <v>1290</v>
      </c>
      <c r="B2996" s="47" t="s">
        <v>23080</v>
      </c>
      <c r="C2996" s="47" t="s">
        <v>26801</v>
      </c>
      <c r="D2996" s="47" t="s">
        <v>26802</v>
      </c>
      <c r="E2996" s="47">
        <v>95535</v>
      </c>
      <c r="F2996" s="150">
        <v>37.4472364735974</v>
      </c>
    </row>
    <row r="2997" spans="1:6" x14ac:dyDescent="0.3">
      <c r="A2997" s="47" t="s">
        <v>1290</v>
      </c>
      <c r="B2997" s="47" t="s">
        <v>23080</v>
      </c>
      <c r="C2997" s="47" t="s">
        <v>26803</v>
      </c>
      <c r="D2997" s="47" t="s">
        <v>26804</v>
      </c>
      <c r="E2997" s="47">
        <v>16408</v>
      </c>
      <c r="F2997" s="150">
        <v>37.182404284234998</v>
      </c>
    </row>
    <row r="2998" spans="1:6" x14ac:dyDescent="0.3">
      <c r="A2998" s="47" t="s">
        <v>1290</v>
      </c>
      <c r="B2998" s="47" t="s">
        <v>23080</v>
      </c>
      <c r="C2998" s="47" t="s">
        <v>26805</v>
      </c>
      <c r="D2998" s="47" t="s">
        <v>26806</v>
      </c>
      <c r="E2998" s="47">
        <v>204214</v>
      </c>
      <c r="F2998" s="150">
        <v>57.236398539668201</v>
      </c>
    </row>
    <row r="2999" spans="1:6" x14ac:dyDescent="0.3">
      <c r="A2999" s="47" t="s">
        <v>1290</v>
      </c>
      <c r="B2999" s="47" t="s">
        <v>23080</v>
      </c>
      <c r="C2999" s="47" t="s">
        <v>26807</v>
      </c>
      <c r="D2999" s="47" t="s">
        <v>26808</v>
      </c>
      <c r="E2999" s="47">
        <v>97032</v>
      </c>
      <c r="F2999" s="150">
        <v>41.647828358286901</v>
      </c>
    </row>
    <row r="3000" spans="1:6" x14ac:dyDescent="0.3">
      <c r="A3000" s="47" t="s">
        <v>1290</v>
      </c>
      <c r="B3000" s="47" t="s">
        <v>23080</v>
      </c>
      <c r="C3000" s="47" t="s">
        <v>26809</v>
      </c>
      <c r="D3000" s="47" t="s">
        <v>26810</v>
      </c>
      <c r="E3000" s="47">
        <v>24802</v>
      </c>
      <c r="F3000" s="150">
        <v>34.953249495519103</v>
      </c>
    </row>
    <row r="3001" spans="1:6" x14ac:dyDescent="0.3">
      <c r="A3001" s="47" t="s">
        <v>1290</v>
      </c>
      <c r="B3001" s="47" t="s">
        <v>23080</v>
      </c>
      <c r="C3001" s="47" t="s">
        <v>26811</v>
      </c>
      <c r="D3001" s="47" t="s">
        <v>26812</v>
      </c>
      <c r="E3001" s="47">
        <v>23746</v>
      </c>
      <c r="F3001" s="150">
        <v>33.956904557045398</v>
      </c>
    </row>
    <row r="3002" spans="1:6" x14ac:dyDescent="0.3">
      <c r="A3002" s="47" t="s">
        <v>1290</v>
      </c>
      <c r="B3002" s="47" t="s">
        <v>23080</v>
      </c>
      <c r="C3002" s="47" t="s">
        <v>26813</v>
      </c>
      <c r="D3002" s="47" t="s">
        <v>26814</v>
      </c>
      <c r="E3002" s="47">
        <v>84585</v>
      </c>
      <c r="F3002" s="150">
        <v>36.664127551724</v>
      </c>
    </row>
    <row r="3003" spans="1:6" x14ac:dyDescent="0.3">
      <c r="A3003" s="47" t="s">
        <v>1290</v>
      </c>
      <c r="B3003" s="47" t="s">
        <v>23080</v>
      </c>
      <c r="C3003" s="47" t="s">
        <v>26815</v>
      </c>
      <c r="D3003" s="47" t="s">
        <v>26816</v>
      </c>
      <c r="E3003" s="47">
        <v>437994</v>
      </c>
      <c r="F3003" s="150">
        <v>36.943837595349997</v>
      </c>
    </row>
    <row r="3004" spans="1:6" x14ac:dyDescent="0.3">
      <c r="A3004" s="47" t="s">
        <v>1290</v>
      </c>
      <c r="B3004" s="47" t="s">
        <v>23080</v>
      </c>
      <c r="C3004" s="47" t="s">
        <v>26817</v>
      </c>
      <c r="D3004" s="47" t="s">
        <v>26818</v>
      </c>
      <c r="E3004" s="47">
        <v>21006</v>
      </c>
      <c r="F3004" s="150">
        <v>33.8863198372702</v>
      </c>
    </row>
    <row r="3005" spans="1:6" x14ac:dyDescent="0.3">
      <c r="A3005" s="47" t="s">
        <v>1290</v>
      </c>
      <c r="B3005" s="47" t="s">
        <v>23080</v>
      </c>
      <c r="C3005" s="47" t="s">
        <v>26819</v>
      </c>
      <c r="D3005" s="47" t="s">
        <v>26820</v>
      </c>
      <c r="E3005" s="47">
        <v>14068</v>
      </c>
      <c r="F3005" s="150">
        <v>38.978546725541101</v>
      </c>
    </row>
    <row r="3006" spans="1:6" x14ac:dyDescent="0.3">
      <c r="A3006" s="47" t="s">
        <v>1290</v>
      </c>
      <c r="B3006" s="47" t="s">
        <v>23080</v>
      </c>
      <c r="C3006" s="47" t="s">
        <v>26821</v>
      </c>
      <c r="D3006" s="47" t="s">
        <v>26822</v>
      </c>
      <c r="E3006" s="47">
        <v>26203</v>
      </c>
      <c r="F3006" s="150">
        <v>43.9050454292559</v>
      </c>
    </row>
    <row r="3007" spans="1:6" x14ac:dyDescent="0.3">
      <c r="A3007" s="47" t="s">
        <v>1307</v>
      </c>
      <c r="B3007" s="47" t="s">
        <v>22711</v>
      </c>
      <c r="C3007" s="47" t="s">
        <v>22619</v>
      </c>
      <c r="D3007" s="47" t="s">
        <v>26823</v>
      </c>
      <c r="E3007" s="47">
        <v>6724534</v>
      </c>
      <c r="F3007" s="150">
        <v>39.949130770350997</v>
      </c>
    </row>
    <row r="3008" spans="1:6" x14ac:dyDescent="0.3">
      <c r="A3008" s="47" t="s">
        <v>1307</v>
      </c>
      <c r="B3008" s="47" t="s">
        <v>22711</v>
      </c>
      <c r="C3008" s="47" t="s">
        <v>153</v>
      </c>
      <c r="D3008" s="47" t="s">
        <v>26824</v>
      </c>
      <c r="E3008" s="47">
        <v>18728</v>
      </c>
      <c r="F3008" s="150">
        <v>22.398968536659901</v>
      </c>
    </row>
    <row r="3009" spans="1:6" x14ac:dyDescent="0.3">
      <c r="A3009" s="47" t="s">
        <v>1307</v>
      </c>
      <c r="B3009" s="47" t="s">
        <v>22711</v>
      </c>
      <c r="C3009" s="47" t="s">
        <v>26825</v>
      </c>
      <c r="D3009" s="47" t="s">
        <v>26826</v>
      </c>
      <c r="E3009" s="47">
        <v>21623</v>
      </c>
      <c r="F3009" s="150">
        <v>28.1183306970199</v>
      </c>
    </row>
    <row r="3010" spans="1:6" x14ac:dyDescent="0.3">
      <c r="A3010" s="47" t="s">
        <v>1307</v>
      </c>
      <c r="B3010" s="47" t="s">
        <v>22711</v>
      </c>
      <c r="C3010" s="47" t="s">
        <v>22797</v>
      </c>
      <c r="D3010" s="47" t="s">
        <v>26827</v>
      </c>
      <c r="E3010" s="47">
        <v>175177</v>
      </c>
      <c r="F3010" s="150">
        <v>28.105482505752999</v>
      </c>
    </row>
    <row r="3011" spans="1:6" x14ac:dyDescent="0.3">
      <c r="A3011" s="47" t="s">
        <v>1307</v>
      </c>
      <c r="B3011" s="47" t="s">
        <v>22711</v>
      </c>
      <c r="C3011" s="47" t="s">
        <v>26828</v>
      </c>
      <c r="D3011" s="47" t="s">
        <v>26829</v>
      </c>
      <c r="E3011" s="47">
        <v>72453</v>
      </c>
      <c r="F3011" s="150">
        <v>21.9384918293526</v>
      </c>
    </row>
    <row r="3012" spans="1:6" x14ac:dyDescent="0.3">
      <c r="A3012" s="47" t="s">
        <v>1307</v>
      </c>
      <c r="B3012" s="47" t="s">
        <v>22711</v>
      </c>
      <c r="C3012" s="47" t="s">
        <v>26830</v>
      </c>
      <c r="D3012" s="47" t="s">
        <v>26831</v>
      </c>
      <c r="E3012" s="47">
        <v>71404</v>
      </c>
      <c r="F3012" s="150">
        <v>22.357815788905601</v>
      </c>
    </row>
    <row r="3013" spans="1:6" x14ac:dyDescent="0.3">
      <c r="A3013" s="47" t="s">
        <v>1307</v>
      </c>
      <c r="B3013" s="47" t="s">
        <v>22711</v>
      </c>
      <c r="C3013" s="47" t="s">
        <v>321</v>
      </c>
      <c r="D3013" s="47" t="s">
        <v>26832</v>
      </c>
      <c r="E3013" s="47">
        <v>425363</v>
      </c>
      <c r="F3013" s="150">
        <v>39.201137261389498</v>
      </c>
    </row>
    <row r="3014" spans="1:6" x14ac:dyDescent="0.3">
      <c r="A3014" s="47" t="s">
        <v>1307</v>
      </c>
      <c r="B3014" s="47" t="s">
        <v>22711</v>
      </c>
      <c r="C3014" s="47" t="s">
        <v>213</v>
      </c>
      <c r="D3014" s="47" t="s">
        <v>26833</v>
      </c>
      <c r="E3014" s="47">
        <v>4078</v>
      </c>
      <c r="F3014" s="150">
        <v>18.768372467804699</v>
      </c>
    </row>
    <row r="3015" spans="1:6" x14ac:dyDescent="0.3">
      <c r="A3015" s="47" t="s">
        <v>1307</v>
      </c>
      <c r="B3015" s="47" t="s">
        <v>22711</v>
      </c>
      <c r="C3015" s="47" t="s">
        <v>26834</v>
      </c>
      <c r="D3015" s="47" t="s">
        <v>26835</v>
      </c>
      <c r="E3015" s="47">
        <v>102410</v>
      </c>
      <c r="F3015" s="150">
        <v>29.840908107953801</v>
      </c>
    </row>
    <row r="3016" spans="1:6" x14ac:dyDescent="0.3">
      <c r="A3016" s="47" t="s">
        <v>1307</v>
      </c>
      <c r="B3016" s="47" t="s">
        <v>22711</v>
      </c>
      <c r="C3016" s="47" t="s">
        <v>159</v>
      </c>
      <c r="D3016" s="47" t="s">
        <v>26836</v>
      </c>
      <c r="E3016" s="47">
        <v>38431</v>
      </c>
      <c r="F3016" s="150">
        <v>22.769622738707199</v>
      </c>
    </row>
    <row r="3017" spans="1:6" x14ac:dyDescent="0.3">
      <c r="A3017" s="47" t="s">
        <v>1307</v>
      </c>
      <c r="B3017" s="47" t="s">
        <v>22711</v>
      </c>
      <c r="C3017" s="47" t="s">
        <v>26837</v>
      </c>
      <c r="D3017" s="47" t="s">
        <v>26838</v>
      </c>
      <c r="E3017" s="47">
        <v>7551</v>
      </c>
      <c r="F3017" s="150">
        <v>16.3294982524781</v>
      </c>
    </row>
    <row r="3018" spans="1:6" x14ac:dyDescent="0.3">
      <c r="A3018" s="47" t="s">
        <v>1307</v>
      </c>
      <c r="B3018" s="47" t="s">
        <v>22711</v>
      </c>
      <c r="C3018" s="47" t="s">
        <v>666</v>
      </c>
      <c r="D3018" s="47" t="s">
        <v>26839</v>
      </c>
      <c r="E3018" s="47">
        <v>78163</v>
      </c>
      <c r="F3018" s="150">
        <v>31.732661782653501</v>
      </c>
    </row>
    <row r="3019" spans="1:6" x14ac:dyDescent="0.3">
      <c r="A3019" s="47" t="s">
        <v>1307</v>
      </c>
      <c r="B3019" s="47" t="s">
        <v>22711</v>
      </c>
      <c r="C3019" s="47" t="s">
        <v>162</v>
      </c>
      <c r="D3019" s="47" t="s">
        <v>26840</v>
      </c>
      <c r="E3019" s="47">
        <v>2266</v>
      </c>
      <c r="F3019" s="150">
        <v>16.9679500419333</v>
      </c>
    </row>
    <row r="3020" spans="1:6" x14ac:dyDescent="0.3">
      <c r="A3020" s="47" t="s">
        <v>1307</v>
      </c>
      <c r="B3020" s="47" t="s">
        <v>22711</v>
      </c>
      <c r="C3020" s="47" t="s">
        <v>614</v>
      </c>
      <c r="D3020" s="47" t="s">
        <v>26841</v>
      </c>
      <c r="E3020" s="47">
        <v>89120</v>
      </c>
      <c r="F3020" s="150">
        <v>21.076519672351701</v>
      </c>
    </row>
    <row r="3021" spans="1:6" x14ac:dyDescent="0.3">
      <c r="A3021" s="47" t="s">
        <v>1307</v>
      </c>
      <c r="B3021" s="47" t="s">
        <v>22711</v>
      </c>
      <c r="C3021" s="47" t="s">
        <v>26842</v>
      </c>
      <c r="D3021" s="47" t="s">
        <v>26843</v>
      </c>
      <c r="E3021" s="47">
        <v>72797</v>
      </c>
      <c r="F3021" s="150">
        <v>17.8908589753695</v>
      </c>
    </row>
    <row r="3022" spans="1:6" x14ac:dyDescent="0.3">
      <c r="A3022" s="47" t="s">
        <v>1307</v>
      </c>
      <c r="B3022" s="47" t="s">
        <v>22711</v>
      </c>
      <c r="C3022" s="47" t="s">
        <v>26844</v>
      </c>
      <c r="D3022" s="47" t="s">
        <v>26845</v>
      </c>
      <c r="E3022" s="47">
        <v>78506</v>
      </c>
      <c r="F3022" s="150">
        <v>24.510925632835299</v>
      </c>
    </row>
    <row r="3023" spans="1:6" x14ac:dyDescent="0.3">
      <c r="A3023" s="47" t="s">
        <v>1307</v>
      </c>
      <c r="B3023" s="47" t="s">
        <v>22711</v>
      </c>
      <c r="C3023" s="47" t="s">
        <v>23</v>
      </c>
      <c r="D3023" s="47" t="s">
        <v>26846</v>
      </c>
      <c r="E3023" s="47">
        <v>29872</v>
      </c>
      <c r="F3023" s="150">
        <v>20.456422364445299</v>
      </c>
    </row>
    <row r="3024" spans="1:6" x14ac:dyDescent="0.3">
      <c r="A3024" s="47" t="s">
        <v>1307</v>
      </c>
      <c r="B3024" s="47" t="s">
        <v>22711</v>
      </c>
      <c r="C3024" s="47" t="s">
        <v>947</v>
      </c>
      <c r="D3024" s="47" t="s">
        <v>26847</v>
      </c>
      <c r="E3024" s="47">
        <v>1931249</v>
      </c>
      <c r="F3024" s="150">
        <v>54.588752220248502</v>
      </c>
    </row>
    <row r="3025" spans="1:6" x14ac:dyDescent="0.3">
      <c r="A3025" s="47" t="s">
        <v>1307</v>
      </c>
      <c r="B3025" s="47" t="s">
        <v>22711</v>
      </c>
      <c r="C3025" s="47" t="s">
        <v>26848</v>
      </c>
      <c r="D3025" s="47" t="s">
        <v>26849</v>
      </c>
      <c r="E3025" s="47">
        <v>251133</v>
      </c>
      <c r="F3025" s="150">
        <v>32.9252940686439</v>
      </c>
    </row>
    <row r="3026" spans="1:6" x14ac:dyDescent="0.3">
      <c r="A3026" s="47" t="s">
        <v>1307</v>
      </c>
      <c r="B3026" s="47" t="s">
        <v>22711</v>
      </c>
      <c r="C3026" s="47" t="s">
        <v>26850</v>
      </c>
      <c r="D3026" s="47" t="s">
        <v>26851</v>
      </c>
      <c r="E3026" s="47">
        <v>40915</v>
      </c>
      <c r="F3026" s="150">
        <v>20.9540526299254</v>
      </c>
    </row>
    <row r="3027" spans="1:6" x14ac:dyDescent="0.3">
      <c r="A3027" s="47" t="s">
        <v>1307</v>
      </c>
      <c r="B3027" s="47" t="s">
        <v>22711</v>
      </c>
      <c r="C3027" s="47" t="s">
        <v>26852</v>
      </c>
      <c r="D3027" s="47" t="s">
        <v>26853</v>
      </c>
      <c r="E3027" s="47">
        <v>20312</v>
      </c>
      <c r="F3027" s="150">
        <v>18.195201201544101</v>
      </c>
    </row>
    <row r="3028" spans="1:6" x14ac:dyDescent="0.3">
      <c r="A3028" s="47" t="s">
        <v>1307</v>
      </c>
      <c r="B3028" s="47" t="s">
        <v>22711</v>
      </c>
      <c r="C3028" s="47" t="s">
        <v>23468</v>
      </c>
      <c r="D3028" s="47" t="s">
        <v>26854</v>
      </c>
      <c r="E3028" s="47">
        <v>75455</v>
      </c>
      <c r="F3028" s="150">
        <v>25.043141576920501</v>
      </c>
    </row>
    <row r="3029" spans="1:6" x14ac:dyDescent="0.3">
      <c r="A3029" s="47" t="s">
        <v>1307</v>
      </c>
      <c r="B3029" s="47" t="s">
        <v>22711</v>
      </c>
      <c r="C3029" s="47" t="s">
        <v>556</v>
      </c>
      <c r="D3029" s="47" t="s">
        <v>26855</v>
      </c>
      <c r="E3029" s="47">
        <v>10570</v>
      </c>
      <c r="F3029" s="150">
        <v>19.220666567886301</v>
      </c>
    </row>
    <row r="3030" spans="1:6" x14ac:dyDescent="0.3">
      <c r="A3030" s="47" t="s">
        <v>1307</v>
      </c>
      <c r="B3030" s="47" t="s">
        <v>22711</v>
      </c>
      <c r="C3030" s="47" t="s">
        <v>499</v>
      </c>
      <c r="D3030" s="47" t="s">
        <v>26856</v>
      </c>
      <c r="E3030" s="47">
        <v>60699</v>
      </c>
      <c r="F3030" s="150">
        <v>24.568960157106901</v>
      </c>
    </row>
    <row r="3031" spans="1:6" x14ac:dyDescent="0.3">
      <c r="A3031" s="47" t="s">
        <v>1307</v>
      </c>
      <c r="B3031" s="47" t="s">
        <v>22711</v>
      </c>
      <c r="C3031" s="47" t="s">
        <v>26857</v>
      </c>
      <c r="D3031" s="47" t="s">
        <v>26858</v>
      </c>
      <c r="E3031" s="47">
        <v>41120</v>
      </c>
      <c r="F3031" s="150">
        <v>16.1523431314276</v>
      </c>
    </row>
    <row r="3032" spans="1:6" x14ac:dyDescent="0.3">
      <c r="A3032" s="47" t="s">
        <v>1307</v>
      </c>
      <c r="B3032" s="47" t="s">
        <v>22711</v>
      </c>
      <c r="C3032" s="47" t="s">
        <v>26859</v>
      </c>
      <c r="D3032" s="47" t="s">
        <v>26860</v>
      </c>
      <c r="E3032" s="47">
        <v>20920</v>
      </c>
      <c r="F3032" s="150">
        <v>13.4116422440656</v>
      </c>
    </row>
    <row r="3033" spans="1:6" x14ac:dyDescent="0.3">
      <c r="A3033" s="47" t="s">
        <v>1307</v>
      </c>
      <c r="B3033" s="47" t="s">
        <v>22711</v>
      </c>
      <c r="C3033" s="47" t="s">
        <v>26861</v>
      </c>
      <c r="D3033" s="47" t="s">
        <v>26862</v>
      </c>
      <c r="E3033" s="47">
        <v>13001</v>
      </c>
      <c r="F3033" s="150">
        <v>22.124337584884302</v>
      </c>
    </row>
    <row r="3034" spans="1:6" x14ac:dyDescent="0.3">
      <c r="A3034" s="47" t="s">
        <v>1307</v>
      </c>
      <c r="B3034" s="47" t="s">
        <v>22711</v>
      </c>
      <c r="C3034" s="47" t="s">
        <v>949</v>
      </c>
      <c r="D3034" s="47" t="s">
        <v>26863</v>
      </c>
      <c r="E3034" s="47">
        <v>795225</v>
      </c>
      <c r="F3034" s="150">
        <v>38.777193872143599</v>
      </c>
    </row>
    <row r="3035" spans="1:6" x14ac:dyDescent="0.3">
      <c r="A3035" s="47" t="s">
        <v>1307</v>
      </c>
      <c r="B3035" s="47" t="s">
        <v>22711</v>
      </c>
      <c r="C3035" s="47" t="s">
        <v>621</v>
      </c>
      <c r="D3035" s="47" t="s">
        <v>26864</v>
      </c>
      <c r="E3035" s="47">
        <v>15769</v>
      </c>
      <c r="F3035" s="150">
        <v>21.0868278502031</v>
      </c>
    </row>
    <row r="3036" spans="1:6" x14ac:dyDescent="0.3">
      <c r="A3036" s="47" t="s">
        <v>1307</v>
      </c>
      <c r="B3036" s="47" t="s">
        <v>22711</v>
      </c>
      <c r="C3036" s="47" t="s">
        <v>950</v>
      </c>
      <c r="D3036" s="47" t="s">
        <v>26865</v>
      </c>
      <c r="E3036" s="47">
        <v>116901</v>
      </c>
      <c r="F3036" s="150">
        <v>26.906374384647499</v>
      </c>
    </row>
    <row r="3037" spans="1:6" x14ac:dyDescent="0.3">
      <c r="A3037" s="47" t="s">
        <v>1307</v>
      </c>
      <c r="B3037" s="47" t="s">
        <v>22711</v>
      </c>
      <c r="C3037" s="47" t="s">
        <v>26866</v>
      </c>
      <c r="D3037" s="47" t="s">
        <v>26867</v>
      </c>
      <c r="E3037" s="47">
        <v>11066</v>
      </c>
      <c r="F3037" s="150">
        <v>21.064688689556</v>
      </c>
    </row>
    <row r="3038" spans="1:6" x14ac:dyDescent="0.3">
      <c r="A3038" s="47" t="s">
        <v>1307</v>
      </c>
      <c r="B3038" s="47" t="s">
        <v>22711</v>
      </c>
      <c r="C3038" s="47" t="s">
        <v>1308</v>
      </c>
      <c r="D3038" s="47" t="s">
        <v>26868</v>
      </c>
      <c r="E3038" s="47">
        <v>713335</v>
      </c>
      <c r="F3038" s="150">
        <v>43.737142641734501</v>
      </c>
    </row>
    <row r="3039" spans="1:6" x14ac:dyDescent="0.3">
      <c r="A3039" s="47" t="s">
        <v>1307</v>
      </c>
      <c r="B3039" s="47" t="s">
        <v>22711</v>
      </c>
      <c r="C3039" s="47" t="s">
        <v>952</v>
      </c>
      <c r="D3039" s="47" t="s">
        <v>26869</v>
      </c>
      <c r="E3039" s="47">
        <v>471221</v>
      </c>
      <c r="F3039" s="150">
        <v>38.119997695538601</v>
      </c>
    </row>
    <row r="3040" spans="1:6" x14ac:dyDescent="0.3">
      <c r="A3040" s="47" t="s">
        <v>1307</v>
      </c>
      <c r="B3040" s="47" t="s">
        <v>22711</v>
      </c>
      <c r="C3040" s="47" t="s">
        <v>24002</v>
      </c>
      <c r="D3040" s="47" t="s">
        <v>26870</v>
      </c>
      <c r="E3040" s="47">
        <v>43531</v>
      </c>
      <c r="F3040" s="150">
        <v>23.317413762448901</v>
      </c>
    </row>
    <row r="3041" spans="1:6" x14ac:dyDescent="0.3">
      <c r="A3041" s="47" t="s">
        <v>1307</v>
      </c>
      <c r="B3041" s="47" t="s">
        <v>22711</v>
      </c>
      <c r="C3041" s="47" t="s">
        <v>954</v>
      </c>
      <c r="D3041" s="47" t="s">
        <v>26871</v>
      </c>
      <c r="E3041" s="47">
        <v>252264</v>
      </c>
      <c r="F3041" s="150">
        <v>34.011611773850298</v>
      </c>
    </row>
    <row r="3042" spans="1:6" x14ac:dyDescent="0.3">
      <c r="A3042" s="47" t="s">
        <v>1307</v>
      </c>
      <c r="B3042" s="47" t="s">
        <v>22711</v>
      </c>
      <c r="C3042" s="47" t="s">
        <v>26872</v>
      </c>
      <c r="D3042" s="47" t="s">
        <v>26873</v>
      </c>
      <c r="E3042" s="47">
        <v>3978</v>
      </c>
      <c r="F3042" s="150">
        <v>15.748727341166701</v>
      </c>
    </row>
    <row r="3043" spans="1:6" x14ac:dyDescent="0.3">
      <c r="A3043" s="47" t="s">
        <v>1307</v>
      </c>
      <c r="B3043" s="47" t="s">
        <v>22711</v>
      </c>
      <c r="C3043" s="47" t="s">
        <v>26874</v>
      </c>
      <c r="D3043" s="47" t="s">
        <v>26875</v>
      </c>
      <c r="E3043" s="47">
        <v>58781</v>
      </c>
      <c r="F3043" s="150">
        <v>32.653686805078003</v>
      </c>
    </row>
    <row r="3044" spans="1:6" x14ac:dyDescent="0.3">
      <c r="A3044" s="47" t="s">
        <v>1307</v>
      </c>
      <c r="B3044" s="47" t="s">
        <v>22711</v>
      </c>
      <c r="C3044" s="47" t="s">
        <v>956</v>
      </c>
      <c r="D3044" s="47" t="s">
        <v>26876</v>
      </c>
      <c r="E3044" s="47">
        <v>201140</v>
      </c>
      <c r="F3044" s="150">
        <v>32.238231092978999</v>
      </c>
    </row>
    <row r="3045" spans="1:6" x14ac:dyDescent="0.3">
      <c r="A3045" s="47" t="s">
        <v>1307</v>
      </c>
      <c r="B3045" s="47" t="s">
        <v>22711</v>
      </c>
      <c r="C3045" s="47" t="s">
        <v>26877</v>
      </c>
      <c r="D3045" s="47" t="s">
        <v>26878</v>
      </c>
      <c r="E3045" s="47">
        <v>44776</v>
      </c>
      <c r="F3045" s="150">
        <v>21.901940200691399</v>
      </c>
    </row>
    <row r="3046" spans="1:6" x14ac:dyDescent="0.3">
      <c r="A3046" s="47" t="s">
        <v>1307</v>
      </c>
      <c r="B3046" s="47" t="s">
        <v>22711</v>
      </c>
      <c r="C3046" s="47" t="s">
        <v>1309</v>
      </c>
      <c r="D3046" s="47" t="s">
        <v>26879</v>
      </c>
      <c r="E3046" s="47">
        <v>243231</v>
      </c>
      <c r="F3046" s="150">
        <v>32.781952637697401</v>
      </c>
    </row>
    <row r="3047" spans="1:6" x14ac:dyDescent="0.3">
      <c r="A3047" s="47" t="s">
        <v>1311</v>
      </c>
      <c r="B3047" s="47" t="s">
        <v>23080</v>
      </c>
      <c r="C3047" s="47" t="s">
        <v>22619</v>
      </c>
      <c r="D3047" s="47" t="s">
        <v>26880</v>
      </c>
      <c r="E3047" s="47">
        <v>1852987</v>
      </c>
      <c r="F3047" s="150">
        <v>33.765983272367301</v>
      </c>
    </row>
    <row r="3048" spans="1:6" x14ac:dyDescent="0.3">
      <c r="A3048" s="47" t="s">
        <v>1311</v>
      </c>
      <c r="B3048" s="47" t="s">
        <v>23080</v>
      </c>
      <c r="C3048" s="47" t="s">
        <v>22624</v>
      </c>
      <c r="D3048" s="47" t="s">
        <v>26881</v>
      </c>
      <c r="E3048" s="47">
        <v>16589</v>
      </c>
      <c r="F3048" s="150">
        <v>22.882896231512301</v>
      </c>
    </row>
    <row r="3049" spans="1:6" x14ac:dyDescent="0.3">
      <c r="A3049" s="47" t="s">
        <v>1311</v>
      </c>
      <c r="B3049" s="47" t="s">
        <v>23080</v>
      </c>
      <c r="C3049" s="47" t="s">
        <v>819</v>
      </c>
      <c r="D3049" s="47" t="s">
        <v>26882</v>
      </c>
      <c r="E3049" s="47">
        <v>104169</v>
      </c>
      <c r="F3049" s="150">
        <v>35.394327933943998</v>
      </c>
    </row>
    <row r="3050" spans="1:6" x14ac:dyDescent="0.3">
      <c r="A3050" s="47" t="s">
        <v>1311</v>
      </c>
      <c r="B3050" s="47" t="s">
        <v>23080</v>
      </c>
      <c r="C3050" s="47" t="s">
        <v>317</v>
      </c>
      <c r="D3050" s="47" t="s">
        <v>26883</v>
      </c>
      <c r="E3050" s="47">
        <v>24629</v>
      </c>
      <c r="F3050" s="150">
        <v>31.163128102828299</v>
      </c>
    </row>
    <row r="3051" spans="1:6" x14ac:dyDescent="0.3">
      <c r="A3051" s="47" t="s">
        <v>1311</v>
      </c>
      <c r="B3051" s="47" t="s">
        <v>23080</v>
      </c>
      <c r="C3051" s="47" t="s">
        <v>26884</v>
      </c>
      <c r="D3051" s="47" t="s">
        <v>26885</v>
      </c>
      <c r="E3051" s="47">
        <v>14523</v>
      </c>
      <c r="F3051" s="150">
        <v>26.847745085717701</v>
      </c>
    </row>
    <row r="3052" spans="1:6" x14ac:dyDescent="0.3">
      <c r="A3052" s="47" t="s">
        <v>1311</v>
      </c>
      <c r="B3052" s="47" t="s">
        <v>23080</v>
      </c>
      <c r="C3052" s="47" t="s">
        <v>1312</v>
      </c>
      <c r="D3052" s="47" t="s">
        <v>26886</v>
      </c>
      <c r="E3052" s="47">
        <v>24069</v>
      </c>
      <c r="F3052" s="150">
        <v>49.652386426503199</v>
      </c>
    </row>
    <row r="3053" spans="1:6" x14ac:dyDescent="0.3">
      <c r="A3053" s="47" t="s">
        <v>1311</v>
      </c>
      <c r="B3053" s="47" t="s">
        <v>23080</v>
      </c>
      <c r="C3053" s="47" t="s">
        <v>959</v>
      </c>
      <c r="D3053" s="47" t="s">
        <v>26887</v>
      </c>
      <c r="E3053" s="47">
        <v>96319</v>
      </c>
      <c r="F3053" s="150">
        <v>51.652307065219901</v>
      </c>
    </row>
    <row r="3054" spans="1:6" x14ac:dyDescent="0.3">
      <c r="A3054" s="47" t="s">
        <v>1311</v>
      </c>
      <c r="B3054" s="47" t="s">
        <v>23080</v>
      </c>
      <c r="C3054" s="47" t="s">
        <v>22631</v>
      </c>
      <c r="D3054" s="47" t="s">
        <v>26888</v>
      </c>
      <c r="E3054" s="47">
        <v>7627</v>
      </c>
      <c r="F3054" s="150">
        <v>30.145952727731402</v>
      </c>
    </row>
    <row r="3055" spans="1:6" x14ac:dyDescent="0.3">
      <c r="A3055" s="47" t="s">
        <v>1311</v>
      </c>
      <c r="B3055" s="47" t="s">
        <v>23080</v>
      </c>
      <c r="C3055" s="47" t="s">
        <v>552</v>
      </c>
      <c r="D3055" s="47" t="s">
        <v>26889</v>
      </c>
      <c r="E3055" s="47">
        <v>9386</v>
      </c>
      <c r="F3055" s="150">
        <v>28.704108453953602</v>
      </c>
    </row>
    <row r="3056" spans="1:6" x14ac:dyDescent="0.3">
      <c r="A3056" s="47" t="s">
        <v>1311</v>
      </c>
      <c r="B3056" s="47" t="s">
        <v>23080</v>
      </c>
      <c r="C3056" s="47" t="s">
        <v>26890</v>
      </c>
      <c r="D3056" s="47" t="s">
        <v>26891</v>
      </c>
      <c r="E3056" s="47">
        <v>8202</v>
      </c>
      <c r="F3056" s="150">
        <v>29.285433816739499</v>
      </c>
    </row>
    <row r="3057" spans="1:6" x14ac:dyDescent="0.3">
      <c r="A3057" s="47" t="s">
        <v>1311</v>
      </c>
      <c r="B3057" s="47" t="s">
        <v>23080</v>
      </c>
      <c r="C3057" s="47" t="s">
        <v>393</v>
      </c>
      <c r="D3057" s="47" t="s">
        <v>26892</v>
      </c>
      <c r="E3057" s="47">
        <v>46039</v>
      </c>
      <c r="F3057" s="150">
        <v>28.6137839055942</v>
      </c>
    </row>
    <row r="3058" spans="1:6" x14ac:dyDescent="0.3">
      <c r="A3058" s="47" t="s">
        <v>1311</v>
      </c>
      <c r="B3058" s="47" t="s">
        <v>23080</v>
      </c>
      <c r="C3058" s="47" t="s">
        <v>960</v>
      </c>
      <c r="D3058" s="47" t="s">
        <v>26893</v>
      </c>
      <c r="E3058" s="47">
        <v>8693</v>
      </c>
      <c r="F3058" s="150">
        <v>29.521688449584499</v>
      </c>
    </row>
    <row r="3059" spans="1:6" x14ac:dyDescent="0.3">
      <c r="A3059" s="47" t="s">
        <v>1311</v>
      </c>
      <c r="B3059" s="47" t="s">
        <v>23080</v>
      </c>
      <c r="C3059" s="47" t="s">
        <v>614</v>
      </c>
      <c r="D3059" s="47" t="s">
        <v>26894</v>
      </c>
      <c r="E3059" s="47">
        <v>11937</v>
      </c>
      <c r="F3059" s="150">
        <v>21.280674275755</v>
      </c>
    </row>
    <row r="3060" spans="1:6" x14ac:dyDescent="0.3">
      <c r="A3060" s="47" t="s">
        <v>1311</v>
      </c>
      <c r="B3060" s="47" t="s">
        <v>23080</v>
      </c>
      <c r="C3060" s="47" t="s">
        <v>961</v>
      </c>
      <c r="D3060" s="47" t="s">
        <v>26895</v>
      </c>
      <c r="E3060" s="47">
        <v>35480</v>
      </c>
      <c r="F3060" s="150">
        <v>24.031418252750701</v>
      </c>
    </row>
    <row r="3061" spans="1:6" x14ac:dyDescent="0.3">
      <c r="A3061" s="47" t="s">
        <v>1311</v>
      </c>
      <c r="B3061" s="47" t="s">
        <v>23080</v>
      </c>
      <c r="C3061" s="47" t="s">
        <v>471</v>
      </c>
      <c r="D3061" s="47" t="s">
        <v>26896</v>
      </c>
      <c r="E3061" s="47">
        <v>23964</v>
      </c>
      <c r="F3061" s="150">
        <v>25.337446535229699</v>
      </c>
    </row>
    <row r="3062" spans="1:6" x14ac:dyDescent="0.3">
      <c r="A3062" s="47" t="s">
        <v>1311</v>
      </c>
      <c r="B3062" s="47" t="s">
        <v>23080</v>
      </c>
      <c r="C3062" s="47" t="s">
        <v>329</v>
      </c>
      <c r="D3062" s="47" t="s">
        <v>26897</v>
      </c>
      <c r="E3062" s="47">
        <v>30676</v>
      </c>
      <c r="F3062" s="150">
        <v>42.273928363402</v>
      </c>
    </row>
    <row r="3063" spans="1:6" x14ac:dyDescent="0.3">
      <c r="A3063" s="47" t="s">
        <v>1311</v>
      </c>
      <c r="B3063" s="47" t="s">
        <v>23080</v>
      </c>
      <c r="C3063" s="47" t="s">
        <v>26898</v>
      </c>
      <c r="D3063" s="47" t="s">
        <v>26899</v>
      </c>
      <c r="E3063" s="47">
        <v>14025</v>
      </c>
      <c r="F3063" s="150">
        <v>22.8257330665963</v>
      </c>
    </row>
    <row r="3064" spans="1:6" x14ac:dyDescent="0.3">
      <c r="A3064" s="47" t="s">
        <v>1311</v>
      </c>
      <c r="B3064" s="47" t="s">
        <v>23080</v>
      </c>
      <c r="C3064" s="47" t="s">
        <v>357</v>
      </c>
      <c r="D3064" s="47" t="s">
        <v>26900</v>
      </c>
      <c r="E3064" s="47">
        <v>69099</v>
      </c>
      <c r="F3064" s="150">
        <v>33.264706398914598</v>
      </c>
    </row>
    <row r="3065" spans="1:6" x14ac:dyDescent="0.3">
      <c r="A3065" s="47" t="s">
        <v>1311</v>
      </c>
      <c r="B3065" s="47" t="s">
        <v>23080</v>
      </c>
      <c r="C3065" s="47" t="s">
        <v>163</v>
      </c>
      <c r="D3065" s="47" t="s">
        <v>26901</v>
      </c>
      <c r="E3065" s="47">
        <v>29211</v>
      </c>
      <c r="F3065" s="150">
        <v>34.672836261431797</v>
      </c>
    </row>
    <row r="3066" spans="1:6" x14ac:dyDescent="0.3">
      <c r="A3066" s="47" t="s">
        <v>1311</v>
      </c>
      <c r="B3066" s="47" t="s">
        <v>23080</v>
      </c>
      <c r="C3066" s="47" t="s">
        <v>23</v>
      </c>
      <c r="D3066" s="47" t="s">
        <v>26902</v>
      </c>
      <c r="E3066" s="47">
        <v>53498</v>
      </c>
      <c r="F3066" s="150">
        <v>35.017681643691901</v>
      </c>
    </row>
    <row r="3067" spans="1:6" x14ac:dyDescent="0.3">
      <c r="A3067" s="47" t="s">
        <v>1311</v>
      </c>
      <c r="B3067" s="47" t="s">
        <v>23080</v>
      </c>
      <c r="C3067" s="47" t="s">
        <v>962</v>
      </c>
      <c r="D3067" s="47" t="s">
        <v>26903</v>
      </c>
      <c r="E3067" s="47">
        <v>193059</v>
      </c>
      <c r="F3067" s="150">
        <v>45.204382416331804</v>
      </c>
    </row>
    <row r="3068" spans="1:6" x14ac:dyDescent="0.3">
      <c r="A3068" s="47" t="s">
        <v>1311</v>
      </c>
      <c r="B3068" s="47" t="s">
        <v>23080</v>
      </c>
      <c r="C3068" s="47" t="s">
        <v>23468</v>
      </c>
      <c r="D3068" s="47" t="s">
        <v>26904</v>
      </c>
      <c r="E3068" s="47">
        <v>16372</v>
      </c>
      <c r="F3068" s="150">
        <v>29.065280628638799</v>
      </c>
    </row>
    <row r="3069" spans="1:6" x14ac:dyDescent="0.3">
      <c r="A3069" s="47" t="s">
        <v>1311</v>
      </c>
      <c r="B3069" s="47" t="s">
        <v>23080</v>
      </c>
      <c r="C3069" s="47" t="s">
        <v>556</v>
      </c>
      <c r="D3069" s="47" t="s">
        <v>26905</v>
      </c>
      <c r="E3069" s="47">
        <v>21720</v>
      </c>
      <c r="F3069" s="150">
        <v>34.480013132573397</v>
      </c>
    </row>
    <row r="3070" spans="1:6" x14ac:dyDescent="0.3">
      <c r="A3070" s="47" t="s">
        <v>1311</v>
      </c>
      <c r="B3070" s="47" t="s">
        <v>23080</v>
      </c>
      <c r="C3070" s="47" t="s">
        <v>22851</v>
      </c>
      <c r="D3070" s="47" t="s">
        <v>26906</v>
      </c>
      <c r="E3070" s="47">
        <v>36743</v>
      </c>
      <c r="F3070" s="150">
        <v>31.784260233309901</v>
      </c>
    </row>
    <row r="3071" spans="1:6" x14ac:dyDescent="0.3">
      <c r="A3071" s="47" t="s">
        <v>1311</v>
      </c>
      <c r="B3071" s="47" t="s">
        <v>23080</v>
      </c>
      <c r="C3071" s="47" t="s">
        <v>1242</v>
      </c>
      <c r="D3071" s="47" t="s">
        <v>26907</v>
      </c>
      <c r="E3071" s="47">
        <v>22113</v>
      </c>
      <c r="F3071" s="150">
        <v>27.8959741604315</v>
      </c>
    </row>
    <row r="3072" spans="1:6" x14ac:dyDescent="0.3">
      <c r="A3072" s="47" t="s">
        <v>1311</v>
      </c>
      <c r="B3072" s="47" t="s">
        <v>23080</v>
      </c>
      <c r="C3072" s="47" t="s">
        <v>234</v>
      </c>
      <c r="D3072" s="47" t="s">
        <v>26908</v>
      </c>
      <c r="E3072" s="47">
        <v>56418</v>
      </c>
      <c r="F3072" s="150">
        <v>30.291394182573999</v>
      </c>
    </row>
    <row r="3073" spans="1:6" x14ac:dyDescent="0.3">
      <c r="A3073" s="47" t="s">
        <v>1311</v>
      </c>
      <c r="B3073" s="47" t="s">
        <v>23080</v>
      </c>
      <c r="C3073" s="47" t="s">
        <v>1313</v>
      </c>
      <c r="D3073" s="47" t="s">
        <v>26909</v>
      </c>
      <c r="E3073" s="47">
        <v>33107</v>
      </c>
      <c r="F3073" s="150">
        <v>29.024050548081298</v>
      </c>
    </row>
    <row r="3074" spans="1:6" x14ac:dyDescent="0.3">
      <c r="A3074" s="47" t="s">
        <v>1311</v>
      </c>
      <c r="B3074" s="47" t="s">
        <v>23080</v>
      </c>
      <c r="C3074" s="47" t="s">
        <v>499</v>
      </c>
      <c r="D3074" s="47" t="s">
        <v>26910</v>
      </c>
      <c r="E3074" s="47">
        <v>27324</v>
      </c>
      <c r="F3074" s="150">
        <v>35.468802678501198</v>
      </c>
    </row>
    <row r="3075" spans="1:6" x14ac:dyDescent="0.3">
      <c r="A3075" s="47" t="s">
        <v>1311</v>
      </c>
      <c r="B3075" s="47" t="s">
        <v>23080</v>
      </c>
      <c r="C3075" s="47" t="s">
        <v>600</v>
      </c>
      <c r="D3075" s="47" t="s">
        <v>26911</v>
      </c>
      <c r="E3075" s="47">
        <v>62264</v>
      </c>
      <c r="F3075" s="150">
        <v>27.8913987006522</v>
      </c>
    </row>
    <row r="3076" spans="1:6" x14ac:dyDescent="0.3">
      <c r="A3076" s="47" t="s">
        <v>1311</v>
      </c>
      <c r="B3076" s="47" t="s">
        <v>23080</v>
      </c>
      <c r="C3076" s="47" t="s">
        <v>23034</v>
      </c>
      <c r="D3076" s="47" t="s">
        <v>26912</v>
      </c>
      <c r="E3076" s="47">
        <v>28212</v>
      </c>
      <c r="F3076" s="150">
        <v>25.307748048894901</v>
      </c>
    </row>
    <row r="3077" spans="1:6" x14ac:dyDescent="0.3">
      <c r="A3077" s="47" t="s">
        <v>1311</v>
      </c>
      <c r="B3077" s="47" t="s">
        <v>23080</v>
      </c>
      <c r="C3077" s="47" t="s">
        <v>26913</v>
      </c>
      <c r="D3077" s="47" t="s">
        <v>26914</v>
      </c>
      <c r="E3077" s="47">
        <v>26839</v>
      </c>
      <c r="F3077" s="150">
        <v>33.971540872488802</v>
      </c>
    </row>
    <row r="3078" spans="1:6" x14ac:dyDescent="0.3">
      <c r="A3078" s="47" t="s">
        <v>1311</v>
      </c>
      <c r="B3078" s="47" t="s">
        <v>23080</v>
      </c>
      <c r="C3078" s="47" t="s">
        <v>964</v>
      </c>
      <c r="D3078" s="47" t="s">
        <v>26915</v>
      </c>
      <c r="E3078" s="47">
        <v>96189</v>
      </c>
      <c r="F3078" s="150">
        <v>31.735497345798102</v>
      </c>
    </row>
    <row r="3079" spans="1:6" x14ac:dyDescent="0.3">
      <c r="A3079" s="47" t="s">
        <v>1311</v>
      </c>
      <c r="B3079" s="47" t="s">
        <v>23080</v>
      </c>
      <c r="C3079" s="47" t="s">
        <v>557</v>
      </c>
      <c r="D3079" s="47" t="s">
        <v>26916</v>
      </c>
      <c r="E3079" s="47">
        <v>13502</v>
      </c>
      <c r="F3079" s="150">
        <v>25.387496698190599</v>
      </c>
    </row>
    <row r="3080" spans="1:6" x14ac:dyDescent="0.3">
      <c r="A3080" s="47" t="s">
        <v>1311</v>
      </c>
      <c r="B3080" s="47" t="s">
        <v>23080</v>
      </c>
      <c r="C3080" s="47" t="s">
        <v>30</v>
      </c>
      <c r="D3080" s="47" t="s">
        <v>26917</v>
      </c>
      <c r="E3080" s="47">
        <v>17541</v>
      </c>
      <c r="F3080" s="150">
        <v>28.328063597916501</v>
      </c>
    </row>
    <row r="3081" spans="1:6" x14ac:dyDescent="0.3">
      <c r="A3081" s="47" t="s">
        <v>1311</v>
      </c>
      <c r="B3081" s="47" t="s">
        <v>23080</v>
      </c>
      <c r="C3081" s="47" t="s">
        <v>24141</v>
      </c>
      <c r="D3081" s="47" t="s">
        <v>26918</v>
      </c>
      <c r="E3081" s="47">
        <v>26233</v>
      </c>
      <c r="F3081" s="150">
        <v>23.509659270817099</v>
      </c>
    </row>
    <row r="3082" spans="1:6" x14ac:dyDescent="0.3">
      <c r="A3082" s="47" t="s">
        <v>1311</v>
      </c>
      <c r="B3082" s="47" t="s">
        <v>23080</v>
      </c>
      <c r="C3082" s="47" t="s">
        <v>701</v>
      </c>
      <c r="D3082" s="47" t="s">
        <v>26919</v>
      </c>
      <c r="E3082" s="47">
        <v>44443</v>
      </c>
      <c r="F3082" s="150">
        <v>33.196812123507399</v>
      </c>
    </row>
    <row r="3083" spans="1:6" x14ac:dyDescent="0.3">
      <c r="A3083" s="47" t="s">
        <v>1311</v>
      </c>
      <c r="B3083" s="47" t="s">
        <v>23080</v>
      </c>
      <c r="C3083" s="47" t="s">
        <v>24148</v>
      </c>
      <c r="D3083" s="47" t="s">
        <v>26920</v>
      </c>
      <c r="E3083" s="47">
        <v>7695</v>
      </c>
      <c r="F3083" s="150">
        <v>19.118927224093301</v>
      </c>
    </row>
    <row r="3084" spans="1:6" x14ac:dyDescent="0.3">
      <c r="A3084" s="47" t="s">
        <v>1311</v>
      </c>
      <c r="B3084" s="47" t="s">
        <v>23080</v>
      </c>
      <c r="C3084" s="47" t="s">
        <v>26921</v>
      </c>
      <c r="D3084" s="47" t="s">
        <v>26922</v>
      </c>
      <c r="E3084" s="47">
        <v>7605</v>
      </c>
      <c r="F3084" s="150">
        <v>30.834814981675802</v>
      </c>
    </row>
    <row r="3085" spans="1:6" x14ac:dyDescent="0.3">
      <c r="A3085" s="47" t="s">
        <v>1311</v>
      </c>
      <c r="B3085" s="47" t="s">
        <v>23080</v>
      </c>
      <c r="C3085" s="47" t="s">
        <v>23831</v>
      </c>
      <c r="D3085" s="47" t="s">
        <v>26923</v>
      </c>
      <c r="E3085" s="47">
        <v>8719</v>
      </c>
      <c r="F3085" s="150">
        <v>19.1670227777762</v>
      </c>
    </row>
    <row r="3086" spans="1:6" x14ac:dyDescent="0.3">
      <c r="A3086" s="47" t="s">
        <v>1311</v>
      </c>
      <c r="B3086" s="47" t="s">
        <v>23080</v>
      </c>
      <c r="C3086" s="47" t="s">
        <v>26924</v>
      </c>
      <c r="D3086" s="47" t="s">
        <v>26925</v>
      </c>
      <c r="E3086" s="47">
        <v>33518</v>
      </c>
      <c r="F3086" s="150">
        <v>21.952430285698</v>
      </c>
    </row>
    <row r="3087" spans="1:6" x14ac:dyDescent="0.3">
      <c r="A3087" s="47" t="s">
        <v>1311</v>
      </c>
      <c r="B3087" s="47" t="s">
        <v>23080</v>
      </c>
      <c r="C3087" s="47" t="s">
        <v>644</v>
      </c>
      <c r="D3087" s="47" t="s">
        <v>26926</v>
      </c>
      <c r="E3087" s="47">
        <v>55485</v>
      </c>
      <c r="F3087" s="150">
        <v>40.199749313360002</v>
      </c>
    </row>
    <row r="3088" spans="1:6" x14ac:dyDescent="0.3">
      <c r="A3088" s="47" t="s">
        <v>1311</v>
      </c>
      <c r="B3088" s="47" t="s">
        <v>23080</v>
      </c>
      <c r="C3088" s="47" t="s">
        <v>26927</v>
      </c>
      <c r="D3088" s="47" t="s">
        <v>26928</v>
      </c>
      <c r="E3088" s="47">
        <v>78859</v>
      </c>
      <c r="F3088" s="150">
        <v>28.987313233461499</v>
      </c>
    </row>
    <row r="3089" spans="1:6" x14ac:dyDescent="0.3">
      <c r="A3089" s="47" t="s">
        <v>1311</v>
      </c>
      <c r="B3089" s="47" t="s">
        <v>23080</v>
      </c>
      <c r="C3089" s="47" t="s">
        <v>305</v>
      </c>
      <c r="D3089" s="47" t="s">
        <v>26929</v>
      </c>
      <c r="E3089" s="47">
        <v>29405</v>
      </c>
      <c r="F3089" s="150">
        <v>22.470641726652499</v>
      </c>
    </row>
    <row r="3090" spans="1:6" x14ac:dyDescent="0.3">
      <c r="A3090" s="47" t="s">
        <v>1311</v>
      </c>
      <c r="B3090" s="47" t="s">
        <v>23080</v>
      </c>
      <c r="C3090" s="47" t="s">
        <v>26930</v>
      </c>
      <c r="D3090" s="47" t="s">
        <v>26931</v>
      </c>
      <c r="E3090" s="47">
        <v>10449</v>
      </c>
      <c r="F3090" s="150">
        <v>30.481220628513999</v>
      </c>
    </row>
    <row r="3091" spans="1:6" x14ac:dyDescent="0.3">
      <c r="A3091" s="47" t="s">
        <v>1311</v>
      </c>
      <c r="B3091" s="47" t="s">
        <v>23080</v>
      </c>
      <c r="C3091" s="47" t="s">
        <v>26135</v>
      </c>
      <c r="D3091" s="47" t="s">
        <v>26932</v>
      </c>
      <c r="E3091" s="47">
        <v>14926</v>
      </c>
      <c r="F3091" s="150">
        <v>31.962707415143999</v>
      </c>
    </row>
    <row r="3092" spans="1:6" x14ac:dyDescent="0.3">
      <c r="A3092" s="47" t="s">
        <v>1311</v>
      </c>
      <c r="B3092" s="47" t="s">
        <v>23080</v>
      </c>
      <c r="C3092" s="47" t="s">
        <v>26933</v>
      </c>
      <c r="D3092" s="47" t="s">
        <v>26934</v>
      </c>
      <c r="E3092" s="47">
        <v>13927</v>
      </c>
      <c r="F3092" s="150">
        <v>25.5665140591537</v>
      </c>
    </row>
    <row r="3093" spans="1:6" x14ac:dyDescent="0.3">
      <c r="A3093" s="47" t="s">
        <v>1311</v>
      </c>
      <c r="B3093" s="47" t="s">
        <v>23080</v>
      </c>
      <c r="C3093" s="47" t="s">
        <v>998</v>
      </c>
      <c r="D3093" s="47" t="s">
        <v>26935</v>
      </c>
      <c r="E3093" s="47">
        <v>16895</v>
      </c>
      <c r="F3093" s="150">
        <v>25.301265354137598</v>
      </c>
    </row>
    <row r="3094" spans="1:6" x14ac:dyDescent="0.3">
      <c r="A3094" s="47" t="s">
        <v>1311</v>
      </c>
      <c r="B3094" s="47" t="s">
        <v>23080</v>
      </c>
      <c r="C3094" s="47" t="s">
        <v>967</v>
      </c>
      <c r="D3094" s="47" t="s">
        <v>26936</v>
      </c>
      <c r="E3094" s="47">
        <v>7141</v>
      </c>
      <c r="F3094" s="150">
        <v>19.717338725973701</v>
      </c>
    </row>
    <row r="3095" spans="1:6" x14ac:dyDescent="0.3">
      <c r="A3095" s="47" t="s">
        <v>1311</v>
      </c>
      <c r="B3095" s="47" t="s">
        <v>23080</v>
      </c>
      <c r="C3095" s="47" t="s">
        <v>26515</v>
      </c>
      <c r="D3095" s="47" t="s">
        <v>26937</v>
      </c>
      <c r="E3095" s="47">
        <v>9208</v>
      </c>
      <c r="F3095" s="150">
        <v>28.678274359579898</v>
      </c>
    </row>
    <row r="3096" spans="1:6" x14ac:dyDescent="0.3">
      <c r="A3096" s="47" t="s">
        <v>1311</v>
      </c>
      <c r="B3096" s="47" t="s">
        <v>23080</v>
      </c>
      <c r="C3096" s="47" t="s">
        <v>26517</v>
      </c>
      <c r="D3096" s="47" t="s">
        <v>26938</v>
      </c>
      <c r="E3096" s="47">
        <v>24254</v>
      </c>
      <c r="F3096" s="150">
        <v>26.895852545984098</v>
      </c>
    </row>
    <row r="3097" spans="1:6" x14ac:dyDescent="0.3">
      <c r="A3097" s="47" t="s">
        <v>1311</v>
      </c>
      <c r="B3097" s="47" t="s">
        <v>23080</v>
      </c>
      <c r="C3097" s="47" t="s">
        <v>512</v>
      </c>
      <c r="D3097" s="47" t="s">
        <v>26939</v>
      </c>
      <c r="E3097" s="47">
        <v>42481</v>
      </c>
      <c r="F3097" s="150">
        <v>39.735909484189399</v>
      </c>
    </row>
    <row r="3098" spans="1:6" x14ac:dyDescent="0.3">
      <c r="A3098" s="47" t="s">
        <v>1311</v>
      </c>
      <c r="B3098" s="47" t="s">
        <v>23080</v>
      </c>
      <c r="C3098" s="47" t="s">
        <v>23399</v>
      </c>
      <c r="D3098" s="47" t="s">
        <v>26940</v>
      </c>
      <c r="E3098" s="47">
        <v>9154</v>
      </c>
      <c r="F3098" s="150">
        <v>20.8601699140346</v>
      </c>
    </row>
    <row r="3099" spans="1:6" x14ac:dyDescent="0.3">
      <c r="A3099" s="47" t="s">
        <v>1311</v>
      </c>
      <c r="B3099" s="47" t="s">
        <v>23080</v>
      </c>
      <c r="C3099" s="47" t="s">
        <v>26941</v>
      </c>
      <c r="D3099" s="47" t="s">
        <v>26942</v>
      </c>
      <c r="E3099" s="47">
        <v>16583</v>
      </c>
      <c r="F3099" s="150">
        <v>29.642487050988301</v>
      </c>
    </row>
    <row r="3100" spans="1:6" x14ac:dyDescent="0.3">
      <c r="A3100" s="47" t="s">
        <v>1311</v>
      </c>
      <c r="B3100" s="47" t="s">
        <v>23080</v>
      </c>
      <c r="C3100" s="47" t="s">
        <v>26943</v>
      </c>
      <c r="D3100" s="47" t="s">
        <v>26944</v>
      </c>
      <c r="E3100" s="47">
        <v>5717</v>
      </c>
      <c r="F3100" s="150">
        <v>30.669140840627801</v>
      </c>
    </row>
    <row r="3101" spans="1:6" x14ac:dyDescent="0.3">
      <c r="A3101" s="47" t="s">
        <v>1311</v>
      </c>
      <c r="B3101" s="47" t="s">
        <v>23080</v>
      </c>
      <c r="C3101" s="47" t="s">
        <v>734</v>
      </c>
      <c r="D3101" s="47" t="s">
        <v>26945</v>
      </c>
      <c r="E3101" s="47">
        <v>86956</v>
      </c>
      <c r="F3101" s="150">
        <v>38.137849007816399</v>
      </c>
    </row>
    <row r="3102" spans="1:6" x14ac:dyDescent="0.3">
      <c r="A3102" s="47" t="s">
        <v>1311</v>
      </c>
      <c r="B3102" s="47" t="s">
        <v>23080</v>
      </c>
      <c r="C3102" s="47" t="s">
        <v>1003</v>
      </c>
      <c r="D3102" s="47" t="s">
        <v>26946</v>
      </c>
      <c r="E3102" s="47">
        <v>23796</v>
      </c>
      <c r="F3102" s="150">
        <v>27.8246527793357</v>
      </c>
    </row>
    <row r="3103" spans="1:6" x14ac:dyDescent="0.3">
      <c r="A3103" s="47" t="s">
        <v>1315</v>
      </c>
      <c r="B3103" s="47" t="s">
        <v>23491</v>
      </c>
      <c r="C3103" s="47" t="s">
        <v>22619</v>
      </c>
      <c r="D3103" s="47" t="s">
        <v>26947</v>
      </c>
      <c r="E3103" s="47">
        <v>5686979</v>
      </c>
      <c r="F3103" s="150">
        <v>28.904684222743001</v>
      </c>
    </row>
    <row r="3104" spans="1:6" x14ac:dyDescent="0.3">
      <c r="A3104" s="47" t="s">
        <v>1315</v>
      </c>
      <c r="B3104" s="47" t="s">
        <v>23491</v>
      </c>
      <c r="C3104" s="47" t="s">
        <v>153</v>
      </c>
      <c r="D3104" s="47" t="s">
        <v>26948</v>
      </c>
      <c r="E3104" s="47">
        <v>20875</v>
      </c>
      <c r="F3104" s="150">
        <v>23.7198910077364</v>
      </c>
    </row>
    <row r="3105" spans="1:6" x14ac:dyDescent="0.3">
      <c r="A3105" s="47" t="s">
        <v>1315</v>
      </c>
      <c r="B3105" s="47" t="s">
        <v>23491</v>
      </c>
      <c r="C3105" s="47" t="s">
        <v>969</v>
      </c>
      <c r="D3105" s="47" t="s">
        <v>26949</v>
      </c>
      <c r="E3105" s="47">
        <v>16157</v>
      </c>
      <c r="F3105" s="150">
        <v>26.140721613382201</v>
      </c>
    </row>
    <row r="3106" spans="1:6" x14ac:dyDescent="0.3">
      <c r="A3106" s="47" t="s">
        <v>1315</v>
      </c>
      <c r="B3106" s="47" t="s">
        <v>23491</v>
      </c>
      <c r="C3106" s="47" t="s">
        <v>26950</v>
      </c>
      <c r="D3106" s="47" t="s">
        <v>26951</v>
      </c>
      <c r="E3106" s="47">
        <v>45870</v>
      </c>
      <c r="F3106" s="150">
        <v>22.724604589654302</v>
      </c>
    </row>
    <row r="3107" spans="1:6" x14ac:dyDescent="0.3">
      <c r="A3107" s="47" t="s">
        <v>1315</v>
      </c>
      <c r="B3107" s="47" t="s">
        <v>23491</v>
      </c>
      <c r="C3107" s="47" t="s">
        <v>26952</v>
      </c>
      <c r="D3107" s="47" t="s">
        <v>26953</v>
      </c>
      <c r="E3107" s="47">
        <v>15014</v>
      </c>
      <c r="F3107" s="150">
        <v>18.441664833700099</v>
      </c>
    </row>
    <row r="3108" spans="1:6" x14ac:dyDescent="0.3">
      <c r="A3108" s="47" t="s">
        <v>1315</v>
      </c>
      <c r="B3108" s="47" t="s">
        <v>23491</v>
      </c>
      <c r="C3108" s="47" t="s">
        <v>970</v>
      </c>
      <c r="D3108" s="47" t="s">
        <v>26954</v>
      </c>
      <c r="E3108" s="47">
        <v>248007</v>
      </c>
      <c r="F3108" s="150">
        <v>30.003775762941601</v>
      </c>
    </row>
    <row r="3109" spans="1:6" x14ac:dyDescent="0.3">
      <c r="A3109" s="47" t="s">
        <v>1315</v>
      </c>
      <c r="B3109" s="47" t="s">
        <v>23491</v>
      </c>
      <c r="C3109" s="47" t="s">
        <v>25005</v>
      </c>
      <c r="D3109" s="47" t="s">
        <v>26955</v>
      </c>
      <c r="E3109" s="47">
        <v>13587</v>
      </c>
      <c r="F3109" s="150">
        <v>24.294563171408299</v>
      </c>
    </row>
    <row r="3110" spans="1:6" x14ac:dyDescent="0.3">
      <c r="A3110" s="47" t="s">
        <v>1315</v>
      </c>
      <c r="B3110" s="47" t="s">
        <v>23491</v>
      </c>
      <c r="C3110" s="47" t="s">
        <v>26956</v>
      </c>
      <c r="D3110" s="47" t="s">
        <v>26957</v>
      </c>
      <c r="E3110" s="47">
        <v>15457</v>
      </c>
      <c r="F3110" s="150">
        <v>21.839571823192401</v>
      </c>
    </row>
    <row r="3111" spans="1:6" x14ac:dyDescent="0.3">
      <c r="A3111" s="47" t="s">
        <v>1315</v>
      </c>
      <c r="B3111" s="47" t="s">
        <v>23491</v>
      </c>
      <c r="C3111" s="47" t="s">
        <v>26958</v>
      </c>
      <c r="D3111" s="47" t="s">
        <v>26959</v>
      </c>
      <c r="E3111" s="47">
        <v>48971</v>
      </c>
      <c r="F3111" s="150">
        <v>25.122785723896499</v>
      </c>
    </row>
    <row r="3112" spans="1:6" x14ac:dyDescent="0.3">
      <c r="A3112" s="47" t="s">
        <v>1315</v>
      </c>
      <c r="B3112" s="47" t="s">
        <v>23491</v>
      </c>
      <c r="C3112" s="47" t="s">
        <v>484</v>
      </c>
      <c r="D3112" s="47" t="s">
        <v>26960</v>
      </c>
      <c r="E3112" s="47">
        <v>62415</v>
      </c>
      <c r="F3112" s="150">
        <v>25.480867252047599</v>
      </c>
    </row>
    <row r="3113" spans="1:6" x14ac:dyDescent="0.3">
      <c r="A3113" s="47" t="s">
        <v>1315</v>
      </c>
      <c r="B3113" s="47" t="s">
        <v>23491</v>
      </c>
      <c r="C3113" s="47" t="s">
        <v>321</v>
      </c>
      <c r="D3113" s="47" t="s">
        <v>26961</v>
      </c>
      <c r="E3113" s="47">
        <v>34690</v>
      </c>
      <c r="F3113" s="150">
        <v>20.569496839633199</v>
      </c>
    </row>
    <row r="3114" spans="1:6" x14ac:dyDescent="0.3">
      <c r="A3114" s="47" t="s">
        <v>1315</v>
      </c>
      <c r="B3114" s="47" t="s">
        <v>23491</v>
      </c>
      <c r="C3114" s="47" t="s">
        <v>213</v>
      </c>
      <c r="D3114" s="47" t="s">
        <v>26962</v>
      </c>
      <c r="E3114" s="47">
        <v>56833</v>
      </c>
      <c r="F3114" s="150">
        <v>25.9087570796896</v>
      </c>
    </row>
    <row r="3115" spans="1:6" x14ac:dyDescent="0.3">
      <c r="A3115" s="47" t="s">
        <v>1315</v>
      </c>
      <c r="B3115" s="47" t="s">
        <v>23491</v>
      </c>
      <c r="C3115" s="47" t="s">
        <v>22815</v>
      </c>
      <c r="D3115" s="47" t="s">
        <v>26963</v>
      </c>
      <c r="E3115" s="47">
        <v>16644</v>
      </c>
      <c r="F3115" s="150">
        <v>26.548512572458399</v>
      </c>
    </row>
    <row r="3116" spans="1:6" x14ac:dyDescent="0.3">
      <c r="A3116" s="47" t="s">
        <v>1315</v>
      </c>
      <c r="B3116" s="47" t="s">
        <v>23491</v>
      </c>
      <c r="C3116" s="47" t="s">
        <v>973</v>
      </c>
      <c r="D3116" s="47" t="s">
        <v>26964</v>
      </c>
      <c r="E3116" s="47">
        <v>488072</v>
      </c>
      <c r="F3116" s="150">
        <v>34.989417494440403</v>
      </c>
    </row>
    <row r="3117" spans="1:6" x14ac:dyDescent="0.3">
      <c r="A3117" s="47" t="s">
        <v>1315</v>
      </c>
      <c r="B3117" s="47" t="s">
        <v>23491</v>
      </c>
      <c r="C3117" s="47" t="s">
        <v>974</v>
      </c>
      <c r="D3117" s="47" t="s">
        <v>26965</v>
      </c>
      <c r="E3117" s="47">
        <v>88757</v>
      </c>
      <c r="F3117" s="150">
        <v>26.0367954004399</v>
      </c>
    </row>
    <row r="3118" spans="1:6" x14ac:dyDescent="0.3">
      <c r="A3118" s="47" t="s">
        <v>1315</v>
      </c>
      <c r="B3118" s="47" t="s">
        <v>23491</v>
      </c>
      <c r="C3118" s="47" t="s">
        <v>976</v>
      </c>
      <c r="D3118" s="47" t="s">
        <v>26966</v>
      </c>
      <c r="E3118" s="47">
        <v>27785</v>
      </c>
      <c r="F3118" s="150">
        <v>19.269282963814899</v>
      </c>
    </row>
    <row r="3119" spans="1:6" x14ac:dyDescent="0.3">
      <c r="A3119" s="47" t="s">
        <v>1315</v>
      </c>
      <c r="B3119" s="47" t="s">
        <v>23491</v>
      </c>
      <c r="C3119" s="47" t="s">
        <v>159</v>
      </c>
      <c r="D3119" s="47" t="s">
        <v>26967</v>
      </c>
      <c r="E3119" s="47">
        <v>44159</v>
      </c>
      <c r="F3119" s="150">
        <v>30.965399212052201</v>
      </c>
    </row>
    <row r="3120" spans="1:6" x14ac:dyDescent="0.3">
      <c r="A3120" s="47" t="s">
        <v>1315</v>
      </c>
      <c r="B3120" s="47" t="s">
        <v>23491</v>
      </c>
      <c r="C3120" s="47" t="s">
        <v>698</v>
      </c>
      <c r="D3120" s="47" t="s">
        <v>26968</v>
      </c>
      <c r="E3120" s="47">
        <v>43857</v>
      </c>
      <c r="F3120" s="150">
        <v>26.231750456615401</v>
      </c>
    </row>
    <row r="3121" spans="1:6" x14ac:dyDescent="0.3">
      <c r="A3121" s="47" t="s">
        <v>1315</v>
      </c>
      <c r="B3121" s="47" t="s">
        <v>23491</v>
      </c>
      <c r="C3121" s="47" t="s">
        <v>977</v>
      </c>
      <c r="D3121" s="47" t="s">
        <v>26969</v>
      </c>
      <c r="E3121" s="47">
        <v>98736</v>
      </c>
      <c r="F3121" s="150">
        <v>33.3112642770515</v>
      </c>
    </row>
    <row r="3122" spans="1:6" x14ac:dyDescent="0.3">
      <c r="A3122" s="47" t="s">
        <v>1315</v>
      </c>
      <c r="B3122" s="47" t="s">
        <v>23491</v>
      </c>
      <c r="C3122" s="47" t="s">
        <v>1268</v>
      </c>
      <c r="D3122" s="47" t="s">
        <v>26970</v>
      </c>
      <c r="E3122" s="47">
        <v>4423</v>
      </c>
      <c r="F3122" s="150">
        <v>18.037859664610199</v>
      </c>
    </row>
    <row r="3123" spans="1:6" x14ac:dyDescent="0.3">
      <c r="A3123" s="47" t="s">
        <v>1315</v>
      </c>
      <c r="B3123" s="47" t="s">
        <v>23491</v>
      </c>
      <c r="C3123" s="47" t="s">
        <v>979</v>
      </c>
      <c r="D3123" s="47" t="s">
        <v>26971</v>
      </c>
      <c r="E3123" s="47">
        <v>101633</v>
      </c>
      <c r="F3123" s="150">
        <v>27.1866277916493</v>
      </c>
    </row>
    <row r="3124" spans="1:6" x14ac:dyDescent="0.3">
      <c r="A3124" s="47" t="s">
        <v>1315</v>
      </c>
      <c r="B3124" s="47" t="s">
        <v>23491</v>
      </c>
      <c r="C3124" s="47" t="s">
        <v>25821</v>
      </c>
      <c r="D3124" s="47" t="s">
        <v>26972</v>
      </c>
      <c r="E3124" s="47">
        <v>9304</v>
      </c>
      <c r="F3124" s="150">
        <v>17.191305647543501</v>
      </c>
    </row>
    <row r="3125" spans="1:6" x14ac:dyDescent="0.3">
      <c r="A3125" s="47" t="s">
        <v>1315</v>
      </c>
      <c r="B3125" s="47" t="s">
        <v>23491</v>
      </c>
      <c r="C3125" s="47" t="s">
        <v>614</v>
      </c>
      <c r="D3125" s="47" t="s">
        <v>26973</v>
      </c>
      <c r="E3125" s="47">
        <v>51208</v>
      </c>
      <c r="F3125" s="150">
        <v>24.679725603634601</v>
      </c>
    </row>
    <row r="3126" spans="1:6" x14ac:dyDescent="0.3">
      <c r="A3126" s="47" t="s">
        <v>1315</v>
      </c>
      <c r="B3126" s="47" t="s">
        <v>23491</v>
      </c>
      <c r="C3126" s="47" t="s">
        <v>24078</v>
      </c>
      <c r="D3126" s="47" t="s">
        <v>26974</v>
      </c>
      <c r="E3126" s="47">
        <v>36842</v>
      </c>
      <c r="F3126" s="150">
        <v>26.144532345125999</v>
      </c>
    </row>
    <row r="3127" spans="1:6" x14ac:dyDescent="0.3">
      <c r="A3127" s="47" t="s">
        <v>1315</v>
      </c>
      <c r="B3127" s="47" t="s">
        <v>23491</v>
      </c>
      <c r="C3127" s="47" t="s">
        <v>26975</v>
      </c>
      <c r="D3127" s="47" t="s">
        <v>26976</v>
      </c>
      <c r="E3127" s="47">
        <v>19051</v>
      </c>
      <c r="F3127" s="150">
        <v>23.477431166928501</v>
      </c>
    </row>
    <row r="3128" spans="1:6" x14ac:dyDescent="0.3">
      <c r="A3128" s="47" t="s">
        <v>1315</v>
      </c>
      <c r="B3128" s="47" t="s">
        <v>23491</v>
      </c>
      <c r="C3128" s="47" t="s">
        <v>352</v>
      </c>
      <c r="D3128" s="47" t="s">
        <v>26977</v>
      </c>
      <c r="E3128" s="47">
        <v>23687</v>
      </c>
      <c r="F3128" s="150">
        <v>23.461437925122802</v>
      </c>
    </row>
    <row r="3129" spans="1:6" x14ac:dyDescent="0.3">
      <c r="A3129" s="47" t="s">
        <v>1315</v>
      </c>
      <c r="B3129" s="47" t="s">
        <v>23491</v>
      </c>
      <c r="C3129" s="47" t="s">
        <v>24431</v>
      </c>
      <c r="D3129" s="47" t="s">
        <v>26978</v>
      </c>
      <c r="E3129" s="47">
        <v>5916</v>
      </c>
      <c r="F3129" s="150">
        <v>18.750533804300101</v>
      </c>
    </row>
    <row r="3130" spans="1:6" x14ac:dyDescent="0.3">
      <c r="A3130" s="47" t="s">
        <v>1315</v>
      </c>
      <c r="B3130" s="47" t="s">
        <v>23491</v>
      </c>
      <c r="C3130" s="47" t="s">
        <v>163</v>
      </c>
      <c r="D3130" s="47" t="s">
        <v>26979</v>
      </c>
      <c r="E3130" s="47">
        <v>20449</v>
      </c>
      <c r="F3130" s="150">
        <v>27.192415504731301</v>
      </c>
    </row>
    <row r="3131" spans="1:6" x14ac:dyDescent="0.3">
      <c r="A3131" s="47" t="s">
        <v>1315</v>
      </c>
      <c r="B3131" s="47" t="s">
        <v>23491</v>
      </c>
      <c r="C3131" s="47" t="s">
        <v>23</v>
      </c>
      <c r="D3131" s="47" t="s">
        <v>26980</v>
      </c>
      <c r="E3131" s="47">
        <v>83686</v>
      </c>
      <c r="F3131" s="150">
        <v>28.850008793394</v>
      </c>
    </row>
    <row r="3132" spans="1:6" x14ac:dyDescent="0.3">
      <c r="A3132" s="47" t="s">
        <v>1315</v>
      </c>
      <c r="B3132" s="47" t="s">
        <v>23491</v>
      </c>
      <c r="C3132" s="47" t="s">
        <v>1053</v>
      </c>
      <c r="D3132" s="47" t="s">
        <v>26981</v>
      </c>
      <c r="E3132" s="47">
        <v>26664</v>
      </c>
      <c r="F3132" s="150">
        <v>26.221936376918599</v>
      </c>
    </row>
    <row r="3133" spans="1:6" x14ac:dyDescent="0.3">
      <c r="A3133" s="47" t="s">
        <v>1315</v>
      </c>
      <c r="B3133" s="47" t="s">
        <v>23491</v>
      </c>
      <c r="C3133" s="47" t="s">
        <v>981</v>
      </c>
      <c r="D3133" s="47" t="s">
        <v>26982</v>
      </c>
      <c r="E3133" s="47">
        <v>166426</v>
      </c>
      <c r="F3133" s="150">
        <v>33.1062258398577</v>
      </c>
    </row>
    <row r="3134" spans="1:6" x14ac:dyDescent="0.3">
      <c r="A3134" s="47" t="s">
        <v>1315</v>
      </c>
      <c r="B3134" s="47" t="s">
        <v>23491</v>
      </c>
      <c r="C3134" s="47" t="s">
        <v>982</v>
      </c>
      <c r="D3134" s="47" t="s">
        <v>26983</v>
      </c>
      <c r="E3134" s="47">
        <v>20574</v>
      </c>
      <c r="F3134" s="150">
        <v>19.8746383898064</v>
      </c>
    </row>
    <row r="3135" spans="1:6" x14ac:dyDescent="0.3">
      <c r="A3135" s="47" t="s">
        <v>1315</v>
      </c>
      <c r="B3135" s="47" t="s">
        <v>23491</v>
      </c>
      <c r="C3135" s="47" t="s">
        <v>983</v>
      </c>
      <c r="D3135" s="47" t="s">
        <v>26984</v>
      </c>
      <c r="E3135" s="47">
        <v>114638</v>
      </c>
      <c r="F3135" s="150">
        <v>32.410954287024701</v>
      </c>
    </row>
    <row r="3136" spans="1:6" x14ac:dyDescent="0.3">
      <c r="A3136" s="47" t="s">
        <v>1315</v>
      </c>
      <c r="B3136" s="47" t="s">
        <v>23491</v>
      </c>
      <c r="C3136" s="47" t="s">
        <v>416</v>
      </c>
      <c r="D3136" s="47" t="s">
        <v>26985</v>
      </c>
      <c r="E3136" s="47">
        <v>16836</v>
      </c>
      <c r="F3136" s="150">
        <v>23.903119804951199</v>
      </c>
    </row>
    <row r="3137" spans="1:6" x14ac:dyDescent="0.3">
      <c r="A3137" s="47" t="s">
        <v>1315</v>
      </c>
      <c r="B3137" s="47" t="s">
        <v>23491</v>
      </c>
      <c r="C3137" s="47" t="s">
        <v>26986</v>
      </c>
      <c r="D3137" s="47" t="s">
        <v>26987</v>
      </c>
      <c r="E3137" s="47">
        <v>19977</v>
      </c>
      <c r="F3137" s="150">
        <v>23.9500416583498</v>
      </c>
    </row>
    <row r="3138" spans="1:6" x14ac:dyDescent="0.3">
      <c r="A3138" s="47" t="s">
        <v>1315</v>
      </c>
      <c r="B3138" s="47" t="s">
        <v>23491</v>
      </c>
      <c r="C3138" s="47" t="s">
        <v>556</v>
      </c>
      <c r="D3138" s="47" t="s">
        <v>26988</v>
      </c>
      <c r="E3138" s="47">
        <v>28743</v>
      </c>
      <c r="F3138" s="150">
        <v>23.8582644411423</v>
      </c>
    </row>
    <row r="3139" spans="1:6" x14ac:dyDescent="0.3">
      <c r="A3139" s="47" t="s">
        <v>1315</v>
      </c>
      <c r="B3139" s="47" t="s">
        <v>23491</v>
      </c>
      <c r="C3139" s="47" t="s">
        <v>985</v>
      </c>
      <c r="D3139" s="47" t="s">
        <v>26989</v>
      </c>
      <c r="E3139" s="47">
        <v>81442</v>
      </c>
      <c r="F3139" s="150">
        <v>25.167833623403698</v>
      </c>
    </row>
    <row r="3140" spans="1:6" x14ac:dyDescent="0.3">
      <c r="A3140" s="47" t="s">
        <v>1315</v>
      </c>
      <c r="B3140" s="47" t="s">
        <v>23491</v>
      </c>
      <c r="C3140" s="47" t="s">
        <v>987</v>
      </c>
      <c r="D3140" s="47" t="s">
        <v>26990</v>
      </c>
      <c r="E3140" s="47">
        <v>134063</v>
      </c>
      <c r="F3140" s="150">
        <v>26.132374857870399</v>
      </c>
    </row>
    <row r="3141" spans="1:6" x14ac:dyDescent="0.3">
      <c r="A3141" s="47" t="s">
        <v>1315</v>
      </c>
      <c r="B3141" s="47" t="s">
        <v>23491</v>
      </c>
      <c r="C3141" s="47" t="s">
        <v>26991</v>
      </c>
      <c r="D3141" s="47" t="s">
        <v>26992</v>
      </c>
      <c r="E3141" s="47">
        <v>41749</v>
      </c>
      <c r="F3141" s="150">
        <v>21.933898458075902</v>
      </c>
    </row>
    <row r="3142" spans="1:6" x14ac:dyDescent="0.3">
      <c r="A3142" s="47" t="s">
        <v>1315</v>
      </c>
      <c r="B3142" s="47" t="s">
        <v>23491</v>
      </c>
      <c r="C3142" s="47" t="s">
        <v>24455</v>
      </c>
      <c r="D3142" s="47" t="s">
        <v>26993</v>
      </c>
      <c r="E3142" s="47">
        <v>15404</v>
      </c>
      <c r="F3142" s="150">
        <v>23.9880313957925</v>
      </c>
    </row>
    <row r="3143" spans="1:6" x14ac:dyDescent="0.3">
      <c r="A3143" s="47" t="s">
        <v>1315</v>
      </c>
      <c r="B3143" s="47" t="s">
        <v>23491</v>
      </c>
      <c r="C3143" s="47" t="s">
        <v>24460</v>
      </c>
      <c r="D3143" s="47" t="s">
        <v>26994</v>
      </c>
      <c r="E3143" s="47">
        <v>4232</v>
      </c>
      <c r="F3143" s="150">
        <v>21.173764237232401</v>
      </c>
    </row>
    <row r="3144" spans="1:6" x14ac:dyDescent="0.3">
      <c r="A3144" s="47" t="s">
        <v>1315</v>
      </c>
      <c r="B3144" s="47" t="s">
        <v>23491</v>
      </c>
      <c r="C3144" s="47" t="s">
        <v>989</v>
      </c>
      <c r="D3144" s="47" t="s">
        <v>26995</v>
      </c>
      <c r="E3144" s="47">
        <v>947735</v>
      </c>
      <c r="F3144" s="150">
        <v>32.895979845405698</v>
      </c>
    </row>
    <row r="3145" spans="1:6" x14ac:dyDescent="0.3">
      <c r="A3145" s="47" t="s">
        <v>1315</v>
      </c>
      <c r="B3145" s="47" t="s">
        <v>23491</v>
      </c>
      <c r="C3145" s="47" t="s">
        <v>557</v>
      </c>
      <c r="D3145" s="47" t="s">
        <v>26996</v>
      </c>
      <c r="E3145" s="47">
        <v>44673</v>
      </c>
      <c r="F3145" s="150">
        <v>25.8354024432012</v>
      </c>
    </row>
    <row r="3146" spans="1:6" x14ac:dyDescent="0.3">
      <c r="A3146" s="47" t="s">
        <v>1315</v>
      </c>
      <c r="B3146" s="47" t="s">
        <v>23491</v>
      </c>
      <c r="C3146" s="47" t="s">
        <v>26997</v>
      </c>
      <c r="D3146" s="47" t="s">
        <v>26998</v>
      </c>
      <c r="E3146" s="47">
        <v>37660</v>
      </c>
      <c r="F3146" s="150">
        <v>20.855197771139299</v>
      </c>
    </row>
    <row r="3147" spans="1:6" x14ac:dyDescent="0.3">
      <c r="A3147" s="47" t="s">
        <v>1315</v>
      </c>
      <c r="B3147" s="47" t="s">
        <v>23491</v>
      </c>
      <c r="C3147" s="47" t="s">
        <v>23476</v>
      </c>
      <c r="D3147" s="47" t="s">
        <v>26999</v>
      </c>
      <c r="E3147" s="47">
        <v>35998</v>
      </c>
      <c r="F3147" s="150">
        <v>20.5379004758571</v>
      </c>
    </row>
    <row r="3148" spans="1:6" x14ac:dyDescent="0.3">
      <c r="A3148" s="47" t="s">
        <v>1315</v>
      </c>
      <c r="B3148" s="47" t="s">
        <v>23491</v>
      </c>
      <c r="C3148" s="47" t="s">
        <v>991</v>
      </c>
      <c r="D3148" s="47" t="s">
        <v>27000</v>
      </c>
      <c r="E3148" s="47">
        <v>176695</v>
      </c>
      <c r="F3148" s="150">
        <v>30.798348698514101</v>
      </c>
    </row>
    <row r="3149" spans="1:6" x14ac:dyDescent="0.3">
      <c r="A3149" s="47" t="s">
        <v>1315</v>
      </c>
      <c r="B3149" s="47" t="s">
        <v>23491</v>
      </c>
      <c r="C3149" s="47" t="s">
        <v>993</v>
      </c>
      <c r="D3149" s="47" t="s">
        <v>27001</v>
      </c>
      <c r="E3149" s="47">
        <v>86395</v>
      </c>
      <c r="F3149" s="150">
        <v>24.696326172533698</v>
      </c>
    </row>
    <row r="3150" spans="1:6" x14ac:dyDescent="0.3">
      <c r="A3150" s="47" t="s">
        <v>1315</v>
      </c>
      <c r="B3150" s="47" t="s">
        <v>23491</v>
      </c>
      <c r="C3150" s="47" t="s">
        <v>27002</v>
      </c>
      <c r="D3150" s="47" t="s">
        <v>27003</v>
      </c>
      <c r="E3150" s="47">
        <v>7469</v>
      </c>
      <c r="F3150" s="150">
        <v>24.4288532743929</v>
      </c>
    </row>
    <row r="3151" spans="1:6" x14ac:dyDescent="0.3">
      <c r="A3151" s="47" t="s">
        <v>1315</v>
      </c>
      <c r="B3151" s="47" t="s">
        <v>23491</v>
      </c>
      <c r="C3151" s="47" t="s">
        <v>949</v>
      </c>
      <c r="D3151" s="47" t="s">
        <v>27004</v>
      </c>
      <c r="E3151" s="47">
        <v>41019</v>
      </c>
      <c r="F3151" s="150">
        <v>26.700460585821801</v>
      </c>
    </row>
    <row r="3152" spans="1:6" x14ac:dyDescent="0.3">
      <c r="A3152" s="47" t="s">
        <v>1315</v>
      </c>
      <c r="B3152" s="47" t="s">
        <v>23491</v>
      </c>
      <c r="C3152" s="47" t="s">
        <v>66</v>
      </c>
      <c r="D3152" s="47" t="s">
        <v>27005</v>
      </c>
      <c r="E3152" s="47">
        <v>44205</v>
      </c>
      <c r="F3152" s="150">
        <v>22.977808986658101</v>
      </c>
    </row>
    <row r="3153" spans="1:6" x14ac:dyDescent="0.3">
      <c r="A3153" s="47" t="s">
        <v>1315</v>
      </c>
      <c r="B3153" s="47" t="s">
        <v>23491</v>
      </c>
      <c r="C3153" s="47" t="s">
        <v>726</v>
      </c>
      <c r="D3153" s="47" t="s">
        <v>27006</v>
      </c>
      <c r="E3153" s="47">
        <v>70019</v>
      </c>
      <c r="F3153" s="150">
        <v>28.852854848681702</v>
      </c>
    </row>
    <row r="3154" spans="1:6" x14ac:dyDescent="0.3">
      <c r="A3154" s="47" t="s">
        <v>1315</v>
      </c>
      <c r="B3154" s="47" t="s">
        <v>23491</v>
      </c>
      <c r="C3154" s="47" t="s">
        <v>27007</v>
      </c>
      <c r="D3154" s="47" t="s">
        <v>27008</v>
      </c>
      <c r="E3154" s="47">
        <v>14159</v>
      </c>
      <c r="F3154" s="150">
        <v>18.744487539319</v>
      </c>
    </row>
    <row r="3155" spans="1:6" x14ac:dyDescent="0.3">
      <c r="A3155" s="47" t="s">
        <v>1315</v>
      </c>
      <c r="B3155" s="47" t="s">
        <v>23491</v>
      </c>
      <c r="C3155" s="47" t="s">
        <v>27009</v>
      </c>
      <c r="D3155" s="47" t="s">
        <v>27010</v>
      </c>
      <c r="E3155" s="47">
        <v>195408</v>
      </c>
      <c r="F3155" s="150">
        <v>30.756667263556899</v>
      </c>
    </row>
    <row r="3156" spans="1:6" x14ac:dyDescent="0.3">
      <c r="A3156" s="47" t="s">
        <v>1315</v>
      </c>
      <c r="B3156" s="47" t="s">
        <v>23491</v>
      </c>
      <c r="C3156" s="47" t="s">
        <v>831</v>
      </c>
      <c r="D3156" s="47" t="s">
        <v>27011</v>
      </c>
      <c r="E3156" s="47">
        <v>18021</v>
      </c>
      <c r="F3156" s="150">
        <v>24.285108989184</v>
      </c>
    </row>
    <row r="3157" spans="1:6" x14ac:dyDescent="0.3">
      <c r="A3157" s="47" t="s">
        <v>1315</v>
      </c>
      <c r="B3157" s="47" t="s">
        <v>23491</v>
      </c>
      <c r="C3157" s="47" t="s">
        <v>24605</v>
      </c>
      <c r="D3157" s="47" t="s">
        <v>27012</v>
      </c>
      <c r="E3157" s="47">
        <v>160331</v>
      </c>
      <c r="F3157" s="150">
        <v>32.302167830326503</v>
      </c>
    </row>
    <row r="3158" spans="1:6" x14ac:dyDescent="0.3">
      <c r="A3158" s="47" t="s">
        <v>1315</v>
      </c>
      <c r="B3158" s="47" t="s">
        <v>23491</v>
      </c>
      <c r="C3158" s="47" t="s">
        <v>26468</v>
      </c>
      <c r="D3158" s="47" t="s">
        <v>27013</v>
      </c>
      <c r="E3158" s="47">
        <v>14755</v>
      </c>
      <c r="F3158" s="150">
        <v>22.7797525975786</v>
      </c>
    </row>
    <row r="3159" spans="1:6" x14ac:dyDescent="0.3">
      <c r="A3159" s="47" t="s">
        <v>1315</v>
      </c>
      <c r="B3159" s="47" t="s">
        <v>23491</v>
      </c>
      <c r="C3159" s="47" t="s">
        <v>27014</v>
      </c>
      <c r="D3159" s="47" t="s">
        <v>27015</v>
      </c>
      <c r="E3159" s="47">
        <v>84345</v>
      </c>
      <c r="F3159" s="150">
        <v>27.843291962245502</v>
      </c>
    </row>
    <row r="3160" spans="1:6" x14ac:dyDescent="0.3">
      <c r="A3160" s="47" t="s">
        <v>1315</v>
      </c>
      <c r="B3160" s="47" t="s">
        <v>23491</v>
      </c>
      <c r="C3160" s="47" t="s">
        <v>994</v>
      </c>
      <c r="D3160" s="47" t="s">
        <v>27016</v>
      </c>
      <c r="E3160" s="47">
        <v>61976</v>
      </c>
      <c r="F3160" s="150">
        <v>25.832038409673999</v>
      </c>
    </row>
    <row r="3161" spans="1:6" x14ac:dyDescent="0.3">
      <c r="A3161" s="47" t="s">
        <v>1315</v>
      </c>
      <c r="B3161" s="47" t="s">
        <v>23491</v>
      </c>
      <c r="C3161" s="47" t="s">
        <v>27017</v>
      </c>
      <c r="D3161" s="47" t="s">
        <v>27018</v>
      </c>
      <c r="E3161" s="47">
        <v>16557</v>
      </c>
      <c r="F3161" s="150">
        <v>20.248200639114501</v>
      </c>
    </row>
    <row r="3162" spans="1:6" x14ac:dyDescent="0.3">
      <c r="A3162" s="47" t="s">
        <v>1315</v>
      </c>
      <c r="B3162" s="47" t="s">
        <v>23491</v>
      </c>
      <c r="C3162" s="47" t="s">
        <v>27019</v>
      </c>
      <c r="D3162" s="47" t="s">
        <v>27020</v>
      </c>
      <c r="E3162" s="47">
        <v>41949</v>
      </c>
      <c r="F3162" s="150">
        <v>22.813296813193901</v>
      </c>
    </row>
    <row r="3163" spans="1:6" x14ac:dyDescent="0.3">
      <c r="A3163" s="47" t="s">
        <v>1315</v>
      </c>
      <c r="B3163" s="47" t="s">
        <v>23491</v>
      </c>
      <c r="C3163" s="47" t="s">
        <v>996</v>
      </c>
      <c r="D3163" s="47" t="s">
        <v>27021</v>
      </c>
      <c r="E3163" s="47">
        <v>115507</v>
      </c>
      <c r="F3163" s="150">
        <v>26.038041266024798</v>
      </c>
    </row>
    <row r="3164" spans="1:6" x14ac:dyDescent="0.3">
      <c r="A3164" s="47" t="s">
        <v>1315</v>
      </c>
      <c r="B3164" s="47" t="s">
        <v>23491</v>
      </c>
      <c r="C3164" s="47" t="s">
        <v>998</v>
      </c>
      <c r="D3164" s="47" t="s">
        <v>27022</v>
      </c>
      <c r="E3164" s="47">
        <v>20689</v>
      </c>
      <c r="F3164" s="150">
        <v>22.8306006760562</v>
      </c>
    </row>
    <row r="3165" spans="1:6" x14ac:dyDescent="0.3">
      <c r="A3165" s="47" t="s">
        <v>1315</v>
      </c>
      <c r="B3165" s="47" t="s">
        <v>23491</v>
      </c>
      <c r="C3165" s="47" t="s">
        <v>27023</v>
      </c>
      <c r="D3165" s="47" t="s">
        <v>27024</v>
      </c>
      <c r="E3165" s="47">
        <v>28816</v>
      </c>
      <c r="F3165" s="150">
        <v>23.5065027631038</v>
      </c>
    </row>
    <row r="3166" spans="1:6" x14ac:dyDescent="0.3">
      <c r="A3166" s="47" t="s">
        <v>1315</v>
      </c>
      <c r="B3166" s="47" t="s">
        <v>23491</v>
      </c>
      <c r="C3166" s="47" t="s">
        <v>24895</v>
      </c>
      <c r="D3166" s="47" t="s">
        <v>27025</v>
      </c>
      <c r="E3166" s="47">
        <v>29773</v>
      </c>
      <c r="F3166" s="150">
        <v>23.2279633668571</v>
      </c>
    </row>
    <row r="3167" spans="1:6" x14ac:dyDescent="0.3">
      <c r="A3167" s="47" t="s">
        <v>1315</v>
      </c>
      <c r="B3167" s="47" t="s">
        <v>23491</v>
      </c>
      <c r="C3167" s="47" t="s">
        <v>999</v>
      </c>
      <c r="D3167" s="47" t="s">
        <v>27026</v>
      </c>
      <c r="E3167" s="47">
        <v>21430</v>
      </c>
      <c r="F3167" s="150">
        <v>17.540416331638902</v>
      </c>
    </row>
    <row r="3168" spans="1:6" x14ac:dyDescent="0.3">
      <c r="A3168" s="47" t="s">
        <v>1315</v>
      </c>
      <c r="B3168" s="47" t="s">
        <v>23491</v>
      </c>
      <c r="C3168" s="47" t="s">
        <v>1000</v>
      </c>
      <c r="D3168" s="47" t="s">
        <v>27027</v>
      </c>
      <c r="E3168" s="47">
        <v>102228</v>
      </c>
      <c r="F3168" s="150">
        <v>26.741250851355002</v>
      </c>
    </row>
    <row r="3169" spans="1:6" x14ac:dyDescent="0.3">
      <c r="A3169" s="47" t="s">
        <v>1315</v>
      </c>
      <c r="B3169" s="47" t="s">
        <v>23491</v>
      </c>
      <c r="C3169" s="47" t="s">
        <v>27028</v>
      </c>
      <c r="D3169" s="47" t="s">
        <v>27029</v>
      </c>
      <c r="E3169" s="47">
        <v>15911</v>
      </c>
      <c r="F3169" s="150">
        <v>20.889010838935601</v>
      </c>
    </row>
    <row r="3170" spans="1:6" x14ac:dyDescent="0.3">
      <c r="A3170" s="47" t="s">
        <v>1315</v>
      </c>
      <c r="B3170" s="47" t="s">
        <v>23491</v>
      </c>
      <c r="C3170" s="47" t="s">
        <v>69</v>
      </c>
      <c r="D3170" s="47" t="s">
        <v>27030</v>
      </c>
      <c r="E3170" s="47">
        <v>131887</v>
      </c>
      <c r="F3170" s="150">
        <v>24.719133055303001</v>
      </c>
    </row>
    <row r="3171" spans="1:6" x14ac:dyDescent="0.3">
      <c r="A3171" s="47" t="s">
        <v>1315</v>
      </c>
      <c r="B3171" s="47" t="s">
        <v>23491</v>
      </c>
      <c r="C3171" s="47" t="s">
        <v>1002</v>
      </c>
      <c r="D3171" s="47" t="s">
        <v>27031</v>
      </c>
      <c r="E3171" s="47">
        <v>389891</v>
      </c>
      <c r="F3171" s="150">
        <v>27.850836923334899</v>
      </c>
    </row>
    <row r="3172" spans="1:6" x14ac:dyDescent="0.3">
      <c r="A3172" s="47" t="s">
        <v>1315</v>
      </c>
      <c r="B3172" s="47" t="s">
        <v>23491</v>
      </c>
      <c r="C3172" s="47" t="s">
        <v>27032</v>
      </c>
      <c r="D3172" s="47" t="s">
        <v>27033</v>
      </c>
      <c r="E3172" s="47">
        <v>52410</v>
      </c>
      <c r="F3172" s="150">
        <v>23.716722372085702</v>
      </c>
    </row>
    <row r="3173" spans="1:6" x14ac:dyDescent="0.3">
      <c r="A3173" s="47" t="s">
        <v>1315</v>
      </c>
      <c r="B3173" s="47" t="s">
        <v>23491</v>
      </c>
      <c r="C3173" s="47" t="s">
        <v>27034</v>
      </c>
      <c r="D3173" s="47" t="s">
        <v>27035</v>
      </c>
      <c r="E3173" s="47">
        <v>24496</v>
      </c>
      <c r="F3173" s="150">
        <v>23.1100831821458</v>
      </c>
    </row>
    <row r="3174" spans="1:6" x14ac:dyDescent="0.3">
      <c r="A3174" s="47" t="s">
        <v>1315</v>
      </c>
      <c r="B3174" s="47" t="s">
        <v>23491</v>
      </c>
      <c r="C3174" s="47" t="s">
        <v>312</v>
      </c>
      <c r="D3174" s="47" t="s">
        <v>27036</v>
      </c>
      <c r="E3174" s="47">
        <v>166994</v>
      </c>
      <c r="F3174" s="150">
        <v>31.329690972600702</v>
      </c>
    </row>
    <row r="3175" spans="1:6" x14ac:dyDescent="0.3">
      <c r="A3175" s="47" t="s">
        <v>1315</v>
      </c>
      <c r="B3175" s="47" t="s">
        <v>23491</v>
      </c>
      <c r="C3175" s="47" t="s">
        <v>734</v>
      </c>
      <c r="D3175" s="47" t="s">
        <v>27037</v>
      </c>
      <c r="E3175" s="47">
        <v>74745</v>
      </c>
      <c r="F3175" s="150">
        <v>27.401544427713201</v>
      </c>
    </row>
    <row r="3176" spans="1:6" x14ac:dyDescent="0.3">
      <c r="A3176" s="47" t="s">
        <v>1317</v>
      </c>
      <c r="B3176" s="47" t="s">
        <v>22969</v>
      </c>
      <c r="C3176" s="47" t="s">
        <v>22619</v>
      </c>
      <c r="D3176" s="47" t="s">
        <v>27038</v>
      </c>
      <c r="E3176" s="47">
        <v>563624</v>
      </c>
      <c r="F3176" s="150">
        <v>19.815638313493899</v>
      </c>
    </row>
    <row r="3177" spans="1:6" x14ac:dyDescent="0.3">
      <c r="A3177" s="47" t="s">
        <v>1317</v>
      </c>
      <c r="B3177" s="47" t="s">
        <v>22969</v>
      </c>
      <c r="C3177" s="47" t="s">
        <v>627</v>
      </c>
      <c r="D3177" s="47" t="s">
        <v>27039</v>
      </c>
      <c r="E3177" s="47">
        <v>36297</v>
      </c>
      <c r="F3177" s="150">
        <v>24.5297817346915</v>
      </c>
    </row>
    <row r="3178" spans="1:6" x14ac:dyDescent="0.3">
      <c r="A3178" s="47" t="s">
        <v>1317</v>
      </c>
      <c r="B3178" s="47" t="s">
        <v>22969</v>
      </c>
      <c r="C3178" s="47" t="s">
        <v>24908</v>
      </c>
      <c r="D3178" s="47" t="s">
        <v>27040</v>
      </c>
      <c r="E3178" s="47">
        <v>11668</v>
      </c>
      <c r="F3178" s="150">
        <v>16.706887663812701</v>
      </c>
    </row>
    <row r="3179" spans="1:6" x14ac:dyDescent="0.3">
      <c r="A3179" s="47" t="s">
        <v>1317</v>
      </c>
      <c r="B3179" s="47" t="s">
        <v>22969</v>
      </c>
      <c r="C3179" s="47" t="s">
        <v>385</v>
      </c>
      <c r="D3179" s="47" t="s">
        <v>27041</v>
      </c>
      <c r="E3179" s="47">
        <v>46133</v>
      </c>
      <c r="F3179" s="150">
        <v>19.651696653760801</v>
      </c>
    </row>
    <row r="3180" spans="1:6" x14ac:dyDescent="0.3">
      <c r="A3180" s="47" t="s">
        <v>1317</v>
      </c>
      <c r="B3180" s="47" t="s">
        <v>22969</v>
      </c>
      <c r="C3180" s="47" t="s">
        <v>907</v>
      </c>
      <c r="D3180" s="47" t="s">
        <v>27042</v>
      </c>
      <c r="E3180" s="47">
        <v>15885</v>
      </c>
      <c r="F3180" s="150">
        <v>16.718574526186</v>
      </c>
    </row>
    <row r="3181" spans="1:6" x14ac:dyDescent="0.3">
      <c r="A3181" s="47" t="s">
        <v>1317</v>
      </c>
      <c r="B3181" s="47" t="s">
        <v>22969</v>
      </c>
      <c r="C3181" s="47" t="s">
        <v>27043</v>
      </c>
      <c r="D3181" s="47" t="s">
        <v>27044</v>
      </c>
      <c r="E3181" s="47">
        <v>13833</v>
      </c>
      <c r="F3181" s="150">
        <v>17.338121416952202</v>
      </c>
    </row>
    <row r="3182" spans="1:6" x14ac:dyDescent="0.3">
      <c r="A3182" s="47" t="s">
        <v>1317</v>
      </c>
      <c r="B3182" s="47" t="s">
        <v>22969</v>
      </c>
      <c r="C3182" s="47" t="s">
        <v>1257</v>
      </c>
      <c r="D3182" s="47" t="s">
        <v>27045</v>
      </c>
      <c r="E3182" s="47">
        <v>7083</v>
      </c>
      <c r="F3182" s="150">
        <v>16.465165739538499</v>
      </c>
    </row>
    <row r="3183" spans="1:6" x14ac:dyDescent="0.3">
      <c r="A3183" s="47" t="s">
        <v>1317</v>
      </c>
      <c r="B3183" s="47" t="s">
        <v>22969</v>
      </c>
      <c r="C3183" s="47" t="s">
        <v>1006</v>
      </c>
      <c r="D3183" s="47" t="s">
        <v>27046</v>
      </c>
      <c r="E3183" s="47">
        <v>40123</v>
      </c>
      <c r="F3183" s="150">
        <v>17.298925779550501</v>
      </c>
    </row>
    <row r="3184" spans="1:6" x14ac:dyDescent="0.3">
      <c r="A3184" s="47" t="s">
        <v>1317</v>
      </c>
      <c r="B3184" s="47" t="s">
        <v>22969</v>
      </c>
      <c r="C3184" s="47" t="s">
        <v>27047</v>
      </c>
      <c r="D3184" s="47" t="s">
        <v>27048</v>
      </c>
      <c r="E3184" s="47">
        <v>13249</v>
      </c>
      <c r="F3184" s="150">
        <v>19.1540203449836</v>
      </c>
    </row>
    <row r="3185" spans="1:6" x14ac:dyDescent="0.3">
      <c r="A3185" s="47" t="s">
        <v>1317</v>
      </c>
      <c r="B3185" s="47" t="s">
        <v>22969</v>
      </c>
      <c r="C3185" s="47" t="s">
        <v>27049</v>
      </c>
      <c r="D3185" s="47" t="s">
        <v>27050</v>
      </c>
      <c r="E3185" s="47">
        <v>4812</v>
      </c>
      <c r="F3185" s="150">
        <v>19.362554846071401</v>
      </c>
    </row>
    <row r="3186" spans="1:6" x14ac:dyDescent="0.3">
      <c r="A3186" s="47" t="s">
        <v>1317</v>
      </c>
      <c r="B3186" s="47" t="s">
        <v>22969</v>
      </c>
      <c r="C3186" s="47" t="s">
        <v>334</v>
      </c>
      <c r="D3186" s="47" t="s">
        <v>27051</v>
      </c>
      <c r="E3186" s="47">
        <v>8569</v>
      </c>
      <c r="F3186" s="150">
        <v>15.3016450583452</v>
      </c>
    </row>
    <row r="3187" spans="1:6" x14ac:dyDescent="0.3">
      <c r="A3187" s="47" t="s">
        <v>1317</v>
      </c>
      <c r="B3187" s="47" t="s">
        <v>22969</v>
      </c>
      <c r="C3187" s="47" t="s">
        <v>1008</v>
      </c>
      <c r="D3187" s="47" t="s">
        <v>27052</v>
      </c>
      <c r="E3187" s="47">
        <v>91738</v>
      </c>
      <c r="F3187" s="150">
        <v>21.909278200584101</v>
      </c>
    </row>
    <row r="3188" spans="1:6" x14ac:dyDescent="0.3">
      <c r="A3188" s="47" t="s">
        <v>1317</v>
      </c>
      <c r="B3188" s="47" t="s">
        <v>22969</v>
      </c>
      <c r="C3188" s="47" t="s">
        <v>556</v>
      </c>
      <c r="D3188" s="47" t="s">
        <v>27053</v>
      </c>
      <c r="E3188" s="47">
        <v>18106</v>
      </c>
      <c r="F3188" s="150">
        <v>14.702107848208099</v>
      </c>
    </row>
    <row r="3189" spans="1:6" x14ac:dyDescent="0.3">
      <c r="A3189" s="47" t="s">
        <v>1317</v>
      </c>
      <c r="B3189" s="47" t="s">
        <v>22969</v>
      </c>
      <c r="C3189" s="47" t="s">
        <v>1318</v>
      </c>
      <c r="D3189" s="47" t="s">
        <v>27054</v>
      </c>
      <c r="E3189" s="47">
        <v>75450</v>
      </c>
      <c r="F3189" s="150">
        <v>19.683202138519999</v>
      </c>
    </row>
    <row r="3190" spans="1:6" x14ac:dyDescent="0.3">
      <c r="A3190" s="47" t="s">
        <v>1317</v>
      </c>
      <c r="B3190" s="47" t="s">
        <v>22969</v>
      </c>
      <c r="C3190" s="47" t="s">
        <v>27055</v>
      </c>
      <c r="D3190" s="47" t="s">
        <v>27056</v>
      </c>
      <c r="E3190" s="47">
        <v>2484</v>
      </c>
      <c r="F3190" s="150">
        <v>15.212973377772199</v>
      </c>
    </row>
    <row r="3191" spans="1:6" x14ac:dyDescent="0.3">
      <c r="A3191" s="47" t="s">
        <v>1317</v>
      </c>
      <c r="B3191" s="47" t="s">
        <v>22969</v>
      </c>
      <c r="C3191" s="47" t="s">
        <v>1319</v>
      </c>
      <c r="D3191" s="47" t="s">
        <v>27057</v>
      </c>
      <c r="E3191" s="47">
        <v>28205</v>
      </c>
      <c r="F3191" s="150">
        <v>18.314331692131098</v>
      </c>
    </row>
    <row r="3192" spans="1:6" x14ac:dyDescent="0.3">
      <c r="A3192" s="47" t="s">
        <v>1317</v>
      </c>
      <c r="B3192" s="47" t="s">
        <v>22969</v>
      </c>
      <c r="C3192" s="47" t="s">
        <v>24861</v>
      </c>
      <c r="D3192" s="47" t="s">
        <v>27058</v>
      </c>
      <c r="E3192" s="47">
        <v>8667</v>
      </c>
      <c r="F3192" s="150">
        <v>16.149855893461702</v>
      </c>
    </row>
    <row r="3193" spans="1:6" x14ac:dyDescent="0.3">
      <c r="A3193" s="47" t="s">
        <v>1317</v>
      </c>
      <c r="B3193" s="47" t="s">
        <v>22969</v>
      </c>
      <c r="C3193" s="47" t="s">
        <v>1320</v>
      </c>
      <c r="D3193" s="47" t="s">
        <v>27059</v>
      </c>
      <c r="E3193" s="47">
        <v>29116</v>
      </c>
      <c r="F3193" s="150">
        <v>25.312650237649599</v>
      </c>
    </row>
    <row r="3194" spans="1:6" x14ac:dyDescent="0.3">
      <c r="A3194" s="47" t="s">
        <v>1317</v>
      </c>
      <c r="B3194" s="47" t="s">
        <v>22969</v>
      </c>
      <c r="C3194" s="47" t="s">
        <v>1010</v>
      </c>
      <c r="D3194" s="47" t="s">
        <v>27060</v>
      </c>
      <c r="E3194" s="47">
        <v>10247</v>
      </c>
      <c r="F3194" s="150">
        <v>12.8970544748145</v>
      </c>
    </row>
    <row r="3195" spans="1:6" x14ac:dyDescent="0.3">
      <c r="A3195" s="47" t="s">
        <v>1317</v>
      </c>
      <c r="B3195" s="47" t="s">
        <v>22969</v>
      </c>
      <c r="C3195" s="47" t="s">
        <v>1011</v>
      </c>
      <c r="D3195" s="47" t="s">
        <v>27061</v>
      </c>
      <c r="E3195" s="47">
        <v>43806</v>
      </c>
      <c r="F3195" s="150">
        <v>23.0884979353802</v>
      </c>
    </row>
    <row r="3196" spans="1:6" x14ac:dyDescent="0.3">
      <c r="A3196" s="47" t="s">
        <v>1317</v>
      </c>
      <c r="B3196" s="47" t="s">
        <v>22969</v>
      </c>
      <c r="C3196" s="47" t="s">
        <v>1013</v>
      </c>
      <c r="D3196" s="47" t="s">
        <v>27062</v>
      </c>
      <c r="E3196" s="47">
        <v>21294</v>
      </c>
      <c r="F3196" s="150">
        <v>16.501017190270101</v>
      </c>
    </row>
    <row r="3197" spans="1:6" x14ac:dyDescent="0.3">
      <c r="A3197" s="47" t="s">
        <v>1317</v>
      </c>
      <c r="B3197" s="47" t="s">
        <v>22969</v>
      </c>
      <c r="C3197" s="47" t="s">
        <v>1015</v>
      </c>
      <c r="D3197" s="47" t="s">
        <v>27063</v>
      </c>
      <c r="E3197" s="47">
        <v>21118</v>
      </c>
      <c r="F3197" s="150">
        <v>16.464538560516999</v>
      </c>
    </row>
    <row r="3198" spans="1:6" x14ac:dyDescent="0.3">
      <c r="A3198" s="47" t="s">
        <v>1317</v>
      </c>
      <c r="B3198" s="47" t="s">
        <v>22969</v>
      </c>
      <c r="C3198" s="47" t="s">
        <v>27064</v>
      </c>
      <c r="D3198" s="47" t="s">
        <v>27065</v>
      </c>
      <c r="E3198" s="47">
        <v>8533</v>
      </c>
      <c r="F3198" s="150">
        <v>25.690545667917501</v>
      </c>
    </row>
    <row r="3199" spans="1:6" x14ac:dyDescent="0.3">
      <c r="A3199" s="47" t="s">
        <v>1317</v>
      </c>
      <c r="B3199" s="47" t="s">
        <v>22969</v>
      </c>
      <c r="C3199" s="47" t="s">
        <v>27066</v>
      </c>
      <c r="D3199" s="47" t="s">
        <v>27067</v>
      </c>
      <c r="E3199" s="47">
        <v>7208</v>
      </c>
      <c r="F3199" s="150">
        <v>17.773958767244899</v>
      </c>
    </row>
    <row r="3200" spans="1:6" x14ac:dyDescent="0.3">
      <c r="A3200" s="47" t="s">
        <v>22592</v>
      </c>
      <c r="B3200" s="47" t="s">
        <v>25160</v>
      </c>
      <c r="C3200" s="47" t="s">
        <v>22619</v>
      </c>
      <c r="D3200" s="47" t="s">
        <v>27068</v>
      </c>
      <c r="E3200" s="47">
        <v>3725789</v>
      </c>
      <c r="F3200" s="150">
        <v>33.816182237569599</v>
      </c>
    </row>
    <row r="3201" spans="1:6" x14ac:dyDescent="0.3">
      <c r="A3201" s="47" t="s">
        <v>22592</v>
      </c>
      <c r="B3201" s="47" t="s">
        <v>25160</v>
      </c>
      <c r="C3201" s="47" t="s">
        <v>27069</v>
      </c>
      <c r="D3201" s="47" t="s">
        <v>27070</v>
      </c>
      <c r="E3201" s="47">
        <v>19483</v>
      </c>
      <c r="F3201" s="150">
        <v>28.889422337059599</v>
      </c>
    </row>
    <row r="3202" spans="1:6" x14ac:dyDescent="0.3">
      <c r="A3202" s="47" t="s">
        <v>22592</v>
      </c>
      <c r="B3202" s="47" t="s">
        <v>25160</v>
      </c>
      <c r="C3202" s="47" t="s">
        <v>27071</v>
      </c>
      <c r="D3202" s="47" t="s">
        <v>27072</v>
      </c>
      <c r="E3202" s="47">
        <v>41959</v>
      </c>
      <c r="F3202" s="150">
        <v>28.124471531448499</v>
      </c>
    </row>
    <row r="3203" spans="1:6" x14ac:dyDescent="0.3">
      <c r="A3203" s="47" t="s">
        <v>22592</v>
      </c>
      <c r="B3203" s="47" t="s">
        <v>25160</v>
      </c>
      <c r="C3203" s="47" t="s">
        <v>27073</v>
      </c>
      <c r="D3203" s="47" t="s">
        <v>27074</v>
      </c>
      <c r="E3203" s="47">
        <v>60949</v>
      </c>
      <c r="F3203" s="150">
        <v>29.778965955874199</v>
      </c>
    </row>
    <row r="3204" spans="1:6" x14ac:dyDescent="0.3">
      <c r="A3204" s="47" t="s">
        <v>22592</v>
      </c>
      <c r="B3204" s="47" t="s">
        <v>25160</v>
      </c>
      <c r="C3204" s="47" t="s">
        <v>27075</v>
      </c>
      <c r="D3204" s="47" t="s">
        <v>27076</v>
      </c>
      <c r="E3204" s="47">
        <v>28659</v>
      </c>
      <c r="F3204" s="150">
        <v>29.931719007434999</v>
      </c>
    </row>
    <row r="3205" spans="1:6" x14ac:dyDescent="0.3">
      <c r="A3205" s="47" t="s">
        <v>22592</v>
      </c>
      <c r="B3205" s="47" t="s">
        <v>25160</v>
      </c>
      <c r="C3205" s="47" t="s">
        <v>27077</v>
      </c>
      <c r="D3205" s="47" t="s">
        <v>27078</v>
      </c>
      <c r="E3205" s="47">
        <v>25900</v>
      </c>
      <c r="F3205" s="150">
        <v>28.998336522808899</v>
      </c>
    </row>
    <row r="3206" spans="1:6" x14ac:dyDescent="0.3">
      <c r="A3206" s="47" t="s">
        <v>22592</v>
      </c>
      <c r="B3206" s="47" t="s">
        <v>25160</v>
      </c>
      <c r="C3206" s="47" t="s">
        <v>27079</v>
      </c>
      <c r="D3206" s="47" t="s">
        <v>27080</v>
      </c>
      <c r="E3206" s="47">
        <v>29261</v>
      </c>
      <c r="F3206" s="150">
        <v>29.856143849204599</v>
      </c>
    </row>
    <row r="3207" spans="1:6" x14ac:dyDescent="0.3">
      <c r="A3207" s="47" t="s">
        <v>22592</v>
      </c>
      <c r="B3207" s="47" t="s">
        <v>25160</v>
      </c>
      <c r="C3207" s="47" t="s">
        <v>27081</v>
      </c>
      <c r="D3207" s="47" t="s">
        <v>27082</v>
      </c>
      <c r="E3207" s="47">
        <v>96440</v>
      </c>
      <c r="F3207" s="150">
        <v>28.675352345260301</v>
      </c>
    </row>
    <row r="3208" spans="1:6" x14ac:dyDescent="0.3">
      <c r="A3208" s="47" t="s">
        <v>22592</v>
      </c>
      <c r="B3208" s="47" t="s">
        <v>25160</v>
      </c>
      <c r="C3208" s="47" t="s">
        <v>27083</v>
      </c>
      <c r="D3208" s="47" t="s">
        <v>27084</v>
      </c>
      <c r="E3208" s="47">
        <v>19575</v>
      </c>
      <c r="F3208" s="150">
        <v>25.7780214602668</v>
      </c>
    </row>
    <row r="3209" spans="1:6" x14ac:dyDescent="0.3">
      <c r="A3209" s="47" t="s">
        <v>22592</v>
      </c>
      <c r="B3209" s="47" t="s">
        <v>25160</v>
      </c>
      <c r="C3209" s="47" t="s">
        <v>27085</v>
      </c>
      <c r="D3209" s="47" t="s">
        <v>27086</v>
      </c>
      <c r="E3209" s="47">
        <v>24816</v>
      </c>
      <c r="F3209" s="150">
        <v>29.728637215921601</v>
      </c>
    </row>
    <row r="3210" spans="1:6" x14ac:dyDescent="0.3">
      <c r="A3210" s="47" t="s">
        <v>22592</v>
      </c>
      <c r="B3210" s="47" t="s">
        <v>25160</v>
      </c>
      <c r="C3210" s="47" t="s">
        <v>27087</v>
      </c>
      <c r="D3210" s="47" t="s">
        <v>27088</v>
      </c>
      <c r="E3210" s="47">
        <v>30318</v>
      </c>
      <c r="F3210" s="150">
        <v>28.951594166093201</v>
      </c>
    </row>
    <row r="3211" spans="1:6" x14ac:dyDescent="0.3">
      <c r="A3211" s="47" t="s">
        <v>22592</v>
      </c>
      <c r="B3211" s="47" t="s">
        <v>25160</v>
      </c>
      <c r="C3211" s="47" t="s">
        <v>27089</v>
      </c>
      <c r="D3211" s="47" t="s">
        <v>27090</v>
      </c>
      <c r="E3211" s="47">
        <v>208116</v>
      </c>
      <c r="F3211" s="150">
        <v>42.633471095199504</v>
      </c>
    </row>
    <row r="3212" spans="1:6" x14ac:dyDescent="0.3">
      <c r="A3212" s="47" t="s">
        <v>22592</v>
      </c>
      <c r="B3212" s="47" t="s">
        <v>25160</v>
      </c>
      <c r="C3212" s="47" t="s">
        <v>27091</v>
      </c>
      <c r="D3212" s="47" t="s">
        <v>27092</v>
      </c>
      <c r="E3212" s="47">
        <v>50917</v>
      </c>
      <c r="F3212" s="150">
        <v>26.304223827175001</v>
      </c>
    </row>
    <row r="3213" spans="1:6" x14ac:dyDescent="0.3">
      <c r="A3213" s="47" t="s">
        <v>22592</v>
      </c>
      <c r="B3213" s="47" t="s">
        <v>25160</v>
      </c>
      <c r="C3213" s="47" t="s">
        <v>27093</v>
      </c>
      <c r="D3213" s="47" t="s">
        <v>27094</v>
      </c>
      <c r="E3213" s="47">
        <v>142893</v>
      </c>
      <c r="F3213" s="150">
        <v>33.132818749013303</v>
      </c>
    </row>
    <row r="3214" spans="1:6" x14ac:dyDescent="0.3">
      <c r="A3214" s="47" t="s">
        <v>22592</v>
      </c>
      <c r="B3214" s="47" t="s">
        <v>25160</v>
      </c>
      <c r="C3214" s="47" t="s">
        <v>27095</v>
      </c>
      <c r="D3214" s="47" t="s">
        <v>27096</v>
      </c>
      <c r="E3214" s="47">
        <v>35159</v>
      </c>
      <c r="F3214" s="150">
        <v>28.228492375290202</v>
      </c>
    </row>
    <row r="3215" spans="1:6" x14ac:dyDescent="0.3">
      <c r="A3215" s="47" t="s">
        <v>22592</v>
      </c>
      <c r="B3215" s="47" t="s">
        <v>25160</v>
      </c>
      <c r="C3215" s="47" t="s">
        <v>27097</v>
      </c>
      <c r="D3215" s="47" t="s">
        <v>27098</v>
      </c>
      <c r="E3215" s="47">
        <v>47648</v>
      </c>
      <c r="F3215" s="150">
        <v>29.4881855929609</v>
      </c>
    </row>
    <row r="3216" spans="1:6" x14ac:dyDescent="0.3">
      <c r="A3216" s="47" t="s">
        <v>22592</v>
      </c>
      <c r="B3216" s="47" t="s">
        <v>25160</v>
      </c>
      <c r="C3216" s="47" t="s">
        <v>27099</v>
      </c>
      <c r="D3216" s="47" t="s">
        <v>27100</v>
      </c>
      <c r="E3216" s="47">
        <v>176762</v>
      </c>
      <c r="F3216" s="150">
        <v>37.989242917280798</v>
      </c>
    </row>
    <row r="3217" spans="1:6" x14ac:dyDescent="0.3">
      <c r="A3217" s="47" t="s">
        <v>22592</v>
      </c>
      <c r="B3217" s="47" t="s">
        <v>25160</v>
      </c>
      <c r="C3217" s="47" t="s">
        <v>27101</v>
      </c>
      <c r="D3217" s="47" t="s">
        <v>27102</v>
      </c>
      <c r="E3217" s="47">
        <v>28140</v>
      </c>
      <c r="F3217" s="150">
        <v>49.446845136609397</v>
      </c>
    </row>
    <row r="3218" spans="1:6" x14ac:dyDescent="0.3">
      <c r="A3218" s="47" t="s">
        <v>22592</v>
      </c>
      <c r="B3218" s="47" t="s">
        <v>25160</v>
      </c>
      <c r="C3218" s="47" t="s">
        <v>27103</v>
      </c>
      <c r="D3218" s="47" t="s">
        <v>27104</v>
      </c>
      <c r="E3218" s="47">
        <v>48119</v>
      </c>
      <c r="F3218" s="150">
        <v>29.0978809489825</v>
      </c>
    </row>
    <row r="3219" spans="1:6" x14ac:dyDescent="0.3">
      <c r="A3219" s="47" t="s">
        <v>22592</v>
      </c>
      <c r="B3219" s="47" t="s">
        <v>25160</v>
      </c>
      <c r="C3219" s="47" t="s">
        <v>27105</v>
      </c>
      <c r="D3219" s="47" t="s">
        <v>27106</v>
      </c>
      <c r="E3219" s="47">
        <v>13631</v>
      </c>
      <c r="F3219" s="150">
        <v>25.940669329052501</v>
      </c>
    </row>
    <row r="3220" spans="1:6" x14ac:dyDescent="0.3">
      <c r="A3220" s="47" t="s">
        <v>22592</v>
      </c>
      <c r="B3220" s="47" t="s">
        <v>25160</v>
      </c>
      <c r="C3220" s="47" t="s">
        <v>27107</v>
      </c>
      <c r="D3220" s="47" t="s">
        <v>27108</v>
      </c>
      <c r="E3220" s="47">
        <v>18782</v>
      </c>
      <c r="F3220" s="150">
        <v>28.775733597140398</v>
      </c>
    </row>
    <row r="3221" spans="1:6" x14ac:dyDescent="0.3">
      <c r="A3221" s="47" t="s">
        <v>22592</v>
      </c>
      <c r="B3221" s="47" t="s">
        <v>25160</v>
      </c>
      <c r="C3221" s="47" t="s">
        <v>27109</v>
      </c>
      <c r="D3221" s="47" t="s">
        <v>27110</v>
      </c>
      <c r="E3221" s="47">
        <v>43480</v>
      </c>
      <c r="F3221" s="150">
        <v>29.286804414034499</v>
      </c>
    </row>
    <row r="3222" spans="1:6" x14ac:dyDescent="0.3">
      <c r="A3222" s="47" t="s">
        <v>22592</v>
      </c>
      <c r="B3222" s="47" t="s">
        <v>25160</v>
      </c>
      <c r="C3222" s="47" t="s">
        <v>27111</v>
      </c>
      <c r="D3222" s="47" t="s">
        <v>27112</v>
      </c>
      <c r="E3222" s="47">
        <v>40512</v>
      </c>
      <c r="F3222" s="150">
        <v>32.629140218338399</v>
      </c>
    </row>
    <row r="3223" spans="1:6" x14ac:dyDescent="0.3">
      <c r="A3223" s="47" t="s">
        <v>22592</v>
      </c>
      <c r="B3223" s="47" t="s">
        <v>25160</v>
      </c>
      <c r="C3223" s="47" t="s">
        <v>27113</v>
      </c>
      <c r="D3223" s="47" t="s">
        <v>27114</v>
      </c>
      <c r="E3223" s="47">
        <v>20778</v>
      </c>
      <c r="F3223" s="150">
        <v>29.155601725718899</v>
      </c>
    </row>
    <row r="3224" spans="1:6" x14ac:dyDescent="0.3">
      <c r="A3224" s="47" t="s">
        <v>22592</v>
      </c>
      <c r="B3224" s="47" t="s">
        <v>25160</v>
      </c>
      <c r="C3224" s="47" t="s">
        <v>27115</v>
      </c>
      <c r="D3224" s="47" t="s">
        <v>27116</v>
      </c>
      <c r="E3224" s="47">
        <v>37142</v>
      </c>
      <c r="F3224" s="150">
        <v>30.577918517662201</v>
      </c>
    </row>
    <row r="3225" spans="1:6" x14ac:dyDescent="0.3">
      <c r="A3225" s="47" t="s">
        <v>22592</v>
      </c>
      <c r="B3225" s="47" t="s">
        <v>25160</v>
      </c>
      <c r="C3225" s="47" t="s">
        <v>27117</v>
      </c>
      <c r="D3225" s="47" t="s">
        <v>27118</v>
      </c>
      <c r="E3225" s="47">
        <v>1818</v>
      </c>
      <c r="F3225" s="150">
        <v>26.445843577647899</v>
      </c>
    </row>
    <row r="3226" spans="1:6" x14ac:dyDescent="0.3">
      <c r="A3226" s="47" t="s">
        <v>22592</v>
      </c>
      <c r="B3226" s="47" t="s">
        <v>25160</v>
      </c>
      <c r="C3226" s="47" t="s">
        <v>27119</v>
      </c>
      <c r="D3226" s="47" t="s">
        <v>27120</v>
      </c>
      <c r="E3226" s="47">
        <v>38165</v>
      </c>
      <c r="F3226" s="150">
        <v>33.829734178992098</v>
      </c>
    </row>
    <row r="3227" spans="1:6" x14ac:dyDescent="0.3">
      <c r="A3227" s="47" t="s">
        <v>22592</v>
      </c>
      <c r="B3227" s="47" t="s">
        <v>25160</v>
      </c>
      <c r="C3227" s="47" t="s">
        <v>27121</v>
      </c>
      <c r="D3227" s="47" t="s">
        <v>27122</v>
      </c>
      <c r="E3227" s="47">
        <v>36993</v>
      </c>
      <c r="F3227" s="150">
        <v>27.1397314967159</v>
      </c>
    </row>
    <row r="3228" spans="1:6" x14ac:dyDescent="0.3">
      <c r="A3228" s="47" t="s">
        <v>22592</v>
      </c>
      <c r="B3228" s="47" t="s">
        <v>25160</v>
      </c>
      <c r="C3228" s="47" t="s">
        <v>27123</v>
      </c>
      <c r="D3228" s="47" t="s">
        <v>27124</v>
      </c>
      <c r="E3228" s="47">
        <v>12680</v>
      </c>
      <c r="F3228" s="150">
        <v>28.135451483655402</v>
      </c>
    </row>
    <row r="3229" spans="1:6" x14ac:dyDescent="0.3">
      <c r="A3229" s="47" t="s">
        <v>22592</v>
      </c>
      <c r="B3229" s="47" t="s">
        <v>25160</v>
      </c>
      <c r="C3229" s="47" t="s">
        <v>27125</v>
      </c>
      <c r="D3229" s="47" t="s">
        <v>27126</v>
      </c>
      <c r="E3229" s="47">
        <v>19427</v>
      </c>
      <c r="F3229" s="150">
        <v>26.189313497755101</v>
      </c>
    </row>
    <row r="3230" spans="1:6" x14ac:dyDescent="0.3">
      <c r="A3230" s="47" t="s">
        <v>22592</v>
      </c>
      <c r="B3230" s="47" t="s">
        <v>25160</v>
      </c>
      <c r="C3230" s="47" t="s">
        <v>27127</v>
      </c>
      <c r="D3230" s="47" t="s">
        <v>27128</v>
      </c>
      <c r="E3230" s="47">
        <v>45362</v>
      </c>
      <c r="F3230" s="150">
        <v>26.6916396228414</v>
      </c>
    </row>
    <row r="3231" spans="1:6" x14ac:dyDescent="0.3">
      <c r="A3231" s="47" t="s">
        <v>22592</v>
      </c>
      <c r="B3231" s="47" t="s">
        <v>25160</v>
      </c>
      <c r="C3231" s="47" t="s">
        <v>27129</v>
      </c>
      <c r="D3231" s="47" t="s">
        <v>27130</v>
      </c>
      <c r="E3231" s="47">
        <v>21581</v>
      </c>
      <c r="F3231" s="150">
        <v>27.461909967299199</v>
      </c>
    </row>
    <row r="3232" spans="1:6" x14ac:dyDescent="0.3">
      <c r="A3232" s="47" t="s">
        <v>22592</v>
      </c>
      <c r="B3232" s="47" t="s">
        <v>25160</v>
      </c>
      <c r="C3232" s="47" t="s">
        <v>27131</v>
      </c>
      <c r="D3232" s="47" t="s">
        <v>27132</v>
      </c>
      <c r="E3232" s="47">
        <v>97924</v>
      </c>
      <c r="F3232" s="150">
        <v>42.824349385942597</v>
      </c>
    </row>
    <row r="3233" spans="1:6" x14ac:dyDescent="0.3">
      <c r="A3233" s="47" t="s">
        <v>22592</v>
      </c>
      <c r="B3233" s="47" t="s">
        <v>25160</v>
      </c>
      <c r="C3233" s="47" t="s">
        <v>27133</v>
      </c>
      <c r="D3233" s="47" t="s">
        <v>27134</v>
      </c>
      <c r="E3233" s="47">
        <v>45369</v>
      </c>
      <c r="F3233" s="150">
        <v>29.453515656350699</v>
      </c>
    </row>
    <row r="3234" spans="1:6" x14ac:dyDescent="0.3">
      <c r="A3234" s="47" t="s">
        <v>22592</v>
      </c>
      <c r="B3234" s="47" t="s">
        <v>25160</v>
      </c>
      <c r="C3234" s="47" t="s">
        <v>27135</v>
      </c>
      <c r="D3234" s="47" t="s">
        <v>27136</v>
      </c>
      <c r="E3234" s="47">
        <v>41953</v>
      </c>
      <c r="F3234" s="150">
        <v>28.209316496489201</v>
      </c>
    </row>
    <row r="3235" spans="1:6" x14ac:dyDescent="0.3">
      <c r="A3235" s="47" t="s">
        <v>22592</v>
      </c>
      <c r="B3235" s="47" t="s">
        <v>25160</v>
      </c>
      <c r="C3235" s="47" t="s">
        <v>27137</v>
      </c>
      <c r="D3235" s="47" t="s">
        <v>27138</v>
      </c>
      <c r="E3235" s="47">
        <v>17250</v>
      </c>
      <c r="F3235" s="150">
        <v>28.034876071877399</v>
      </c>
    </row>
    <row r="3236" spans="1:6" x14ac:dyDescent="0.3">
      <c r="A3236" s="47" t="s">
        <v>22592</v>
      </c>
      <c r="B3236" s="47" t="s">
        <v>25160</v>
      </c>
      <c r="C3236" s="47" t="s">
        <v>27139</v>
      </c>
      <c r="D3236" s="47" t="s">
        <v>27140</v>
      </c>
      <c r="E3236" s="47">
        <v>58466</v>
      </c>
      <c r="F3236" s="150">
        <v>27.464015923878801</v>
      </c>
    </row>
    <row r="3237" spans="1:6" x14ac:dyDescent="0.3">
      <c r="A3237" s="47" t="s">
        <v>22592</v>
      </c>
      <c r="B3237" s="47" t="s">
        <v>25160</v>
      </c>
      <c r="C3237" s="47" t="s">
        <v>27141</v>
      </c>
      <c r="D3237" s="47" t="s">
        <v>27142</v>
      </c>
      <c r="E3237" s="47">
        <v>45631</v>
      </c>
      <c r="F3237" s="150">
        <v>27.8083951599065</v>
      </c>
    </row>
    <row r="3238" spans="1:6" x14ac:dyDescent="0.3">
      <c r="A3238" s="47" t="s">
        <v>22592</v>
      </c>
      <c r="B3238" s="47" t="s">
        <v>25160</v>
      </c>
      <c r="C3238" s="47" t="s">
        <v>27143</v>
      </c>
      <c r="D3238" s="47" t="s">
        <v>27144</v>
      </c>
      <c r="E3238" s="47">
        <v>16642</v>
      </c>
      <c r="F3238" s="150">
        <v>29.622925214399199</v>
      </c>
    </row>
    <row r="3239" spans="1:6" x14ac:dyDescent="0.3">
      <c r="A3239" s="47" t="s">
        <v>22592</v>
      </c>
      <c r="B3239" s="47" t="s">
        <v>25160</v>
      </c>
      <c r="C3239" s="47" t="s">
        <v>27145</v>
      </c>
      <c r="D3239" s="47" t="s">
        <v>27146</v>
      </c>
      <c r="E3239" s="47">
        <v>50747</v>
      </c>
      <c r="F3239" s="150">
        <v>27.094358127389899</v>
      </c>
    </row>
    <row r="3240" spans="1:6" x14ac:dyDescent="0.3">
      <c r="A3240" s="47" t="s">
        <v>22592</v>
      </c>
      <c r="B3240" s="47" t="s">
        <v>25160</v>
      </c>
      <c r="C3240" s="47" t="s">
        <v>27147</v>
      </c>
      <c r="D3240" s="47" t="s">
        <v>27148</v>
      </c>
      <c r="E3240" s="47">
        <v>40290</v>
      </c>
      <c r="F3240" s="150">
        <v>28.305817271201299</v>
      </c>
    </row>
    <row r="3241" spans="1:6" x14ac:dyDescent="0.3">
      <c r="A3241" s="47" t="s">
        <v>22592</v>
      </c>
      <c r="B3241" s="47" t="s">
        <v>25160</v>
      </c>
      <c r="C3241" s="47" t="s">
        <v>27149</v>
      </c>
      <c r="D3241" s="47" t="s">
        <v>27150</v>
      </c>
      <c r="E3241" s="47">
        <v>25753</v>
      </c>
      <c r="F3241" s="150">
        <v>25.936198543558898</v>
      </c>
    </row>
    <row r="3242" spans="1:6" x14ac:dyDescent="0.3">
      <c r="A3242" s="47" t="s">
        <v>22592</v>
      </c>
      <c r="B3242" s="47" t="s">
        <v>25160</v>
      </c>
      <c r="C3242" s="47" t="s">
        <v>27151</v>
      </c>
      <c r="D3242" s="47" t="s">
        <v>27152</v>
      </c>
      <c r="E3242" s="47">
        <v>30753</v>
      </c>
      <c r="F3242" s="150">
        <v>27.7295514358511</v>
      </c>
    </row>
    <row r="3243" spans="1:6" x14ac:dyDescent="0.3">
      <c r="A3243" s="47" t="s">
        <v>22592</v>
      </c>
      <c r="B3243" s="47" t="s">
        <v>25160</v>
      </c>
      <c r="C3243" s="47" t="s">
        <v>27153</v>
      </c>
      <c r="D3243" s="47" t="s">
        <v>27154</v>
      </c>
      <c r="E3243" s="47">
        <v>9881</v>
      </c>
      <c r="F3243" s="150">
        <v>26.6686067188256</v>
      </c>
    </row>
    <row r="3244" spans="1:6" x14ac:dyDescent="0.3">
      <c r="A3244" s="47" t="s">
        <v>22592</v>
      </c>
      <c r="B3244" s="47" t="s">
        <v>25160</v>
      </c>
      <c r="C3244" s="47" t="s">
        <v>27155</v>
      </c>
      <c r="D3244" s="47" t="s">
        <v>27156</v>
      </c>
      <c r="E3244" s="47">
        <v>38675</v>
      </c>
      <c r="F3244" s="150">
        <v>28.2173450505956</v>
      </c>
    </row>
    <row r="3245" spans="1:6" x14ac:dyDescent="0.3">
      <c r="A3245" s="47" t="s">
        <v>22592</v>
      </c>
      <c r="B3245" s="47" t="s">
        <v>25160</v>
      </c>
      <c r="C3245" s="47" t="s">
        <v>27157</v>
      </c>
      <c r="D3245" s="47" t="s">
        <v>27158</v>
      </c>
      <c r="E3245" s="47">
        <v>30060</v>
      </c>
      <c r="F3245" s="150">
        <v>31.2306852730709</v>
      </c>
    </row>
    <row r="3246" spans="1:6" x14ac:dyDescent="0.3">
      <c r="A3246" s="47" t="s">
        <v>22592</v>
      </c>
      <c r="B3246" s="47" t="s">
        <v>25160</v>
      </c>
      <c r="C3246" s="47" t="s">
        <v>27159</v>
      </c>
      <c r="D3246" s="47" t="s">
        <v>27160</v>
      </c>
      <c r="E3246" s="47">
        <v>20068</v>
      </c>
      <c r="F3246" s="150">
        <v>26.367124828563</v>
      </c>
    </row>
    <row r="3247" spans="1:6" x14ac:dyDescent="0.3">
      <c r="A3247" s="47" t="s">
        <v>22592</v>
      </c>
      <c r="B3247" s="47" t="s">
        <v>25160</v>
      </c>
      <c r="C3247" s="47" t="s">
        <v>27161</v>
      </c>
      <c r="D3247" s="47" t="s">
        <v>27162</v>
      </c>
      <c r="E3247" s="47">
        <v>44113</v>
      </c>
      <c r="F3247" s="150">
        <v>32.250787669096098</v>
      </c>
    </row>
    <row r="3248" spans="1:6" x14ac:dyDescent="0.3">
      <c r="A3248" s="47" t="s">
        <v>22592</v>
      </c>
      <c r="B3248" s="47" t="s">
        <v>25160</v>
      </c>
      <c r="C3248" s="47" t="s">
        <v>27163</v>
      </c>
      <c r="D3248" s="47" t="s">
        <v>27164</v>
      </c>
      <c r="E3248" s="47">
        <v>6276</v>
      </c>
      <c r="F3248" s="150">
        <v>26.595124449646999</v>
      </c>
    </row>
    <row r="3249" spans="1:6" x14ac:dyDescent="0.3">
      <c r="A3249" s="47" t="s">
        <v>22592</v>
      </c>
      <c r="B3249" s="47" t="s">
        <v>25160</v>
      </c>
      <c r="C3249" s="47" t="s">
        <v>27165</v>
      </c>
      <c r="D3249" s="47" t="s">
        <v>27166</v>
      </c>
      <c r="E3249" s="47">
        <v>12225</v>
      </c>
      <c r="F3249" s="150">
        <v>25.716284490237399</v>
      </c>
    </row>
    <row r="3250" spans="1:6" x14ac:dyDescent="0.3">
      <c r="A3250" s="47" t="s">
        <v>22592</v>
      </c>
      <c r="B3250" s="47" t="s">
        <v>25160</v>
      </c>
      <c r="C3250" s="47" t="s">
        <v>27167</v>
      </c>
      <c r="D3250" s="47" t="s">
        <v>27168</v>
      </c>
      <c r="E3250" s="47">
        <v>89080</v>
      </c>
      <c r="F3250" s="150">
        <v>31.863246311226401</v>
      </c>
    </row>
    <row r="3251" spans="1:6" x14ac:dyDescent="0.3">
      <c r="A3251" s="47" t="s">
        <v>22592</v>
      </c>
      <c r="B3251" s="47" t="s">
        <v>25160</v>
      </c>
      <c r="C3251" s="47" t="s">
        <v>27169</v>
      </c>
      <c r="D3251" s="47" t="s">
        <v>27170</v>
      </c>
      <c r="E3251" s="47">
        <v>40109</v>
      </c>
      <c r="F3251" s="150">
        <v>27.635477925143501</v>
      </c>
    </row>
    <row r="3252" spans="1:6" x14ac:dyDescent="0.3">
      <c r="A3252" s="47" t="s">
        <v>22592</v>
      </c>
      <c r="B3252" s="47" t="s">
        <v>25160</v>
      </c>
      <c r="C3252" s="47" t="s">
        <v>27171</v>
      </c>
      <c r="D3252" s="47" t="s">
        <v>27172</v>
      </c>
      <c r="E3252" s="47">
        <v>32610</v>
      </c>
      <c r="F3252" s="150">
        <v>29.601834078471999</v>
      </c>
    </row>
    <row r="3253" spans="1:6" x14ac:dyDescent="0.3">
      <c r="A3253" s="47" t="s">
        <v>22592</v>
      </c>
      <c r="B3253" s="47" t="s">
        <v>25160</v>
      </c>
      <c r="C3253" s="47" t="s">
        <v>27173</v>
      </c>
      <c r="D3253" s="47" t="s">
        <v>27174</v>
      </c>
      <c r="E3253" s="47">
        <v>26720</v>
      </c>
      <c r="F3253" s="150">
        <v>25.942638618646502</v>
      </c>
    </row>
    <row r="3254" spans="1:6" x14ac:dyDescent="0.3">
      <c r="A3254" s="47" t="s">
        <v>22592</v>
      </c>
      <c r="B3254" s="47" t="s">
        <v>25160</v>
      </c>
      <c r="C3254" s="47" t="s">
        <v>27175</v>
      </c>
      <c r="D3254" s="47" t="s">
        <v>27176</v>
      </c>
      <c r="E3254" s="47">
        <v>30402</v>
      </c>
      <c r="F3254" s="150">
        <v>30.301654984960901</v>
      </c>
    </row>
    <row r="3255" spans="1:6" x14ac:dyDescent="0.3">
      <c r="A3255" s="47" t="s">
        <v>22592</v>
      </c>
      <c r="B3255" s="47" t="s">
        <v>25160</v>
      </c>
      <c r="C3255" s="47" t="s">
        <v>27177</v>
      </c>
      <c r="D3255" s="47" t="s">
        <v>27178</v>
      </c>
      <c r="E3255" s="47">
        <v>23423</v>
      </c>
      <c r="F3255" s="150">
        <v>28.409127598127601</v>
      </c>
    </row>
    <row r="3256" spans="1:6" x14ac:dyDescent="0.3">
      <c r="A3256" s="47" t="s">
        <v>22592</v>
      </c>
      <c r="B3256" s="47" t="s">
        <v>25160</v>
      </c>
      <c r="C3256" s="47" t="s">
        <v>27179</v>
      </c>
      <c r="D3256" s="47" t="s">
        <v>27180</v>
      </c>
      <c r="E3256" s="47">
        <v>19277</v>
      </c>
      <c r="F3256" s="150">
        <v>25.7610394956635</v>
      </c>
    </row>
    <row r="3257" spans="1:6" x14ac:dyDescent="0.3">
      <c r="A3257" s="47" t="s">
        <v>22592</v>
      </c>
      <c r="B3257" s="47" t="s">
        <v>25160</v>
      </c>
      <c r="C3257" s="47" t="s">
        <v>27181</v>
      </c>
      <c r="D3257" s="47" t="s">
        <v>27182</v>
      </c>
      <c r="E3257" s="47">
        <v>24282</v>
      </c>
      <c r="F3257" s="150">
        <v>27.364804619750601</v>
      </c>
    </row>
    <row r="3258" spans="1:6" x14ac:dyDescent="0.3">
      <c r="A3258" s="47" t="s">
        <v>22592</v>
      </c>
      <c r="B3258" s="47" t="s">
        <v>25160</v>
      </c>
      <c r="C3258" s="47" t="s">
        <v>27183</v>
      </c>
      <c r="D3258" s="47" t="s">
        <v>27184</v>
      </c>
      <c r="E3258" s="47">
        <v>166327</v>
      </c>
      <c r="F3258" s="150">
        <v>32.563924784409799</v>
      </c>
    </row>
    <row r="3259" spans="1:6" x14ac:dyDescent="0.3">
      <c r="A3259" s="47" t="s">
        <v>22592</v>
      </c>
      <c r="B3259" s="47" t="s">
        <v>25160</v>
      </c>
      <c r="C3259" s="47" t="s">
        <v>27185</v>
      </c>
      <c r="D3259" s="47" t="s">
        <v>27186</v>
      </c>
      <c r="E3259" s="47">
        <v>25919</v>
      </c>
      <c r="F3259" s="150">
        <v>28.171344774241899</v>
      </c>
    </row>
    <row r="3260" spans="1:6" x14ac:dyDescent="0.3">
      <c r="A3260" s="47" t="s">
        <v>22592</v>
      </c>
      <c r="B3260" s="47" t="s">
        <v>25160</v>
      </c>
      <c r="C3260" s="47" t="s">
        <v>27187</v>
      </c>
      <c r="D3260" s="47" t="s">
        <v>27188</v>
      </c>
      <c r="E3260" s="47">
        <v>15200</v>
      </c>
      <c r="F3260" s="150">
        <v>27.595308020165401</v>
      </c>
    </row>
    <row r="3261" spans="1:6" x14ac:dyDescent="0.3">
      <c r="A3261" s="47" t="s">
        <v>22592</v>
      </c>
      <c r="B3261" s="47" t="s">
        <v>25160</v>
      </c>
      <c r="C3261" s="47" t="s">
        <v>27189</v>
      </c>
      <c r="D3261" s="47" t="s">
        <v>27190</v>
      </c>
      <c r="E3261" s="47">
        <v>54304</v>
      </c>
      <c r="F3261" s="150">
        <v>28.2224596043758</v>
      </c>
    </row>
    <row r="3262" spans="1:6" x14ac:dyDescent="0.3">
      <c r="A3262" s="47" t="s">
        <v>22592</v>
      </c>
      <c r="B3262" s="47" t="s">
        <v>25160</v>
      </c>
      <c r="C3262" s="47" t="s">
        <v>27191</v>
      </c>
      <c r="D3262" s="47" t="s">
        <v>27192</v>
      </c>
      <c r="E3262" s="47">
        <v>25265</v>
      </c>
      <c r="F3262" s="150">
        <v>26.621149453858099</v>
      </c>
    </row>
    <row r="3263" spans="1:6" x14ac:dyDescent="0.3">
      <c r="A3263" s="47" t="s">
        <v>22592</v>
      </c>
      <c r="B3263" s="47" t="s">
        <v>25160</v>
      </c>
      <c r="C3263" s="47" t="s">
        <v>27193</v>
      </c>
      <c r="D3263" s="47" t="s">
        <v>27194</v>
      </c>
      <c r="E3263" s="47">
        <v>31078</v>
      </c>
      <c r="F3263" s="150">
        <v>29.540032665983802</v>
      </c>
    </row>
    <row r="3264" spans="1:6" x14ac:dyDescent="0.3">
      <c r="A3264" s="47" t="s">
        <v>22592</v>
      </c>
      <c r="B3264" s="47" t="s">
        <v>25160</v>
      </c>
      <c r="C3264" s="47" t="s">
        <v>27195</v>
      </c>
      <c r="D3264" s="47" t="s">
        <v>27196</v>
      </c>
      <c r="E3264" s="47">
        <v>35527</v>
      </c>
      <c r="F3264" s="150">
        <v>26.340673780019301</v>
      </c>
    </row>
    <row r="3265" spans="1:6" x14ac:dyDescent="0.3">
      <c r="A3265" s="47" t="s">
        <v>22592</v>
      </c>
      <c r="B3265" s="47" t="s">
        <v>25160</v>
      </c>
      <c r="C3265" s="47" t="s">
        <v>27197</v>
      </c>
      <c r="D3265" s="47" t="s">
        <v>27198</v>
      </c>
      <c r="E3265" s="47">
        <v>395326</v>
      </c>
      <c r="F3265" s="150">
        <v>50.721742115700103</v>
      </c>
    </row>
    <row r="3266" spans="1:6" x14ac:dyDescent="0.3">
      <c r="A3266" s="47" t="s">
        <v>22592</v>
      </c>
      <c r="B3266" s="47" t="s">
        <v>25160</v>
      </c>
      <c r="C3266" s="47" t="s">
        <v>27199</v>
      </c>
      <c r="D3266" s="47" t="s">
        <v>27200</v>
      </c>
      <c r="E3266" s="47">
        <v>41058</v>
      </c>
      <c r="F3266" s="150">
        <v>27.883004131310202</v>
      </c>
    </row>
    <row r="3267" spans="1:6" x14ac:dyDescent="0.3">
      <c r="A3267" s="47" t="s">
        <v>22592</v>
      </c>
      <c r="B3267" s="47" t="s">
        <v>25160</v>
      </c>
      <c r="C3267" s="47" t="s">
        <v>27201</v>
      </c>
      <c r="D3267" s="47" t="s">
        <v>27202</v>
      </c>
      <c r="E3267" s="47">
        <v>42430</v>
      </c>
      <c r="F3267" s="150">
        <v>27.710796359933799</v>
      </c>
    </row>
    <row r="3268" spans="1:6" x14ac:dyDescent="0.3">
      <c r="A3268" s="47" t="s">
        <v>22592</v>
      </c>
      <c r="B3268" s="47" t="s">
        <v>25160</v>
      </c>
      <c r="C3268" s="47" t="s">
        <v>27203</v>
      </c>
      <c r="D3268" s="47" t="s">
        <v>27204</v>
      </c>
      <c r="E3268" s="47">
        <v>23274</v>
      </c>
      <c r="F3268" s="150">
        <v>30.4828215932624</v>
      </c>
    </row>
    <row r="3269" spans="1:6" x14ac:dyDescent="0.3">
      <c r="A3269" s="47" t="s">
        <v>22592</v>
      </c>
      <c r="B3269" s="47" t="s">
        <v>25160</v>
      </c>
      <c r="C3269" s="47" t="s">
        <v>27205</v>
      </c>
      <c r="D3269" s="47" t="s">
        <v>27206</v>
      </c>
      <c r="E3269" s="47">
        <v>74066</v>
      </c>
      <c r="F3269" s="150">
        <v>37.188634027140203</v>
      </c>
    </row>
    <row r="3270" spans="1:6" x14ac:dyDescent="0.3">
      <c r="A3270" s="47" t="s">
        <v>22592</v>
      </c>
      <c r="B3270" s="47" t="s">
        <v>25160</v>
      </c>
      <c r="C3270" s="47" t="s">
        <v>27207</v>
      </c>
      <c r="D3270" s="47" t="s">
        <v>27208</v>
      </c>
      <c r="E3270" s="47">
        <v>89609</v>
      </c>
      <c r="F3270" s="150">
        <v>43.152704390292897</v>
      </c>
    </row>
    <row r="3271" spans="1:6" x14ac:dyDescent="0.3">
      <c r="A3271" s="47" t="s">
        <v>22592</v>
      </c>
      <c r="B3271" s="47" t="s">
        <v>25160</v>
      </c>
      <c r="C3271" s="47" t="s">
        <v>27209</v>
      </c>
      <c r="D3271" s="47" t="s">
        <v>27210</v>
      </c>
      <c r="E3271" s="47">
        <v>74842</v>
      </c>
      <c r="F3271" s="150">
        <v>35.220077152668502</v>
      </c>
    </row>
    <row r="3272" spans="1:6" x14ac:dyDescent="0.3">
      <c r="A3272" s="47" t="s">
        <v>22592</v>
      </c>
      <c r="B3272" s="47" t="s">
        <v>25160</v>
      </c>
      <c r="C3272" s="47" t="s">
        <v>27211</v>
      </c>
      <c r="D3272" s="47" t="s">
        <v>27212</v>
      </c>
      <c r="E3272" s="47">
        <v>33149</v>
      </c>
      <c r="F3272" s="150">
        <v>29.244109294275201</v>
      </c>
    </row>
    <row r="3273" spans="1:6" x14ac:dyDescent="0.3">
      <c r="A3273" s="47" t="s">
        <v>22592</v>
      </c>
      <c r="B3273" s="47" t="s">
        <v>25160</v>
      </c>
      <c r="C3273" s="47" t="s">
        <v>27213</v>
      </c>
      <c r="D3273" s="47" t="s">
        <v>27214</v>
      </c>
      <c r="E3273" s="47">
        <v>39951</v>
      </c>
      <c r="F3273" s="150">
        <v>32.7945977883927</v>
      </c>
    </row>
    <row r="3274" spans="1:6" x14ac:dyDescent="0.3">
      <c r="A3274" s="47" t="s">
        <v>22592</v>
      </c>
      <c r="B3274" s="47" t="s">
        <v>25160</v>
      </c>
      <c r="C3274" s="47" t="s">
        <v>27215</v>
      </c>
      <c r="D3274" s="47" t="s">
        <v>27216</v>
      </c>
      <c r="E3274" s="47">
        <v>59662</v>
      </c>
      <c r="F3274" s="150">
        <v>32.264447272291399</v>
      </c>
    </row>
    <row r="3275" spans="1:6" x14ac:dyDescent="0.3">
      <c r="A3275" s="47" t="s">
        <v>22592</v>
      </c>
      <c r="B3275" s="47" t="s">
        <v>25160</v>
      </c>
      <c r="C3275" s="47" t="s">
        <v>27217</v>
      </c>
      <c r="D3275" s="47" t="s">
        <v>27218</v>
      </c>
      <c r="E3275" s="47">
        <v>9301</v>
      </c>
      <c r="F3275" s="150">
        <v>25.389220231085901</v>
      </c>
    </row>
    <row r="3276" spans="1:6" x14ac:dyDescent="0.3">
      <c r="A3276" s="47" t="s">
        <v>22592</v>
      </c>
      <c r="B3276" s="47" t="s">
        <v>25160</v>
      </c>
      <c r="C3276" s="47" t="s">
        <v>27219</v>
      </c>
      <c r="D3276" s="47" t="s">
        <v>27220</v>
      </c>
      <c r="E3276" s="47">
        <v>26073</v>
      </c>
      <c r="F3276" s="150">
        <v>27.759409175397799</v>
      </c>
    </row>
    <row r="3277" spans="1:6" x14ac:dyDescent="0.3">
      <c r="A3277" s="47" t="s">
        <v>22592</v>
      </c>
      <c r="B3277" s="47" t="s">
        <v>25160</v>
      </c>
      <c r="C3277" s="47" t="s">
        <v>27221</v>
      </c>
      <c r="D3277" s="47" t="s">
        <v>27222</v>
      </c>
      <c r="E3277" s="47">
        <v>37941</v>
      </c>
      <c r="F3277" s="150">
        <v>26.693729619054299</v>
      </c>
    </row>
    <row r="3278" spans="1:6" x14ac:dyDescent="0.3">
      <c r="A3278" s="47" t="s">
        <v>22592</v>
      </c>
      <c r="B3278" s="47" t="s">
        <v>25160</v>
      </c>
      <c r="C3278" s="47" t="s">
        <v>27223</v>
      </c>
      <c r="D3278" s="47" t="s">
        <v>27224</v>
      </c>
      <c r="E3278" s="47">
        <v>42043</v>
      </c>
      <c r="F3278" s="150">
        <v>27.374482679435101</v>
      </c>
    </row>
    <row r="3279" spans="1:6" x14ac:dyDescent="0.3">
      <c r="A3279" s="47" t="s">
        <v>22593</v>
      </c>
      <c r="B3279" s="47" t="s">
        <v>25160</v>
      </c>
      <c r="C3279" s="47" t="s">
        <v>22619</v>
      </c>
      <c r="D3279" s="47" t="s">
        <v>27225</v>
      </c>
      <c r="E3279" s="47">
        <v>106405</v>
      </c>
      <c r="F3279" s="150">
        <v>25.9712721478699</v>
      </c>
    </row>
    <row r="3280" spans="1:6" x14ac:dyDescent="0.3">
      <c r="A3280" s="47" t="s">
        <v>22593</v>
      </c>
      <c r="B3280" s="47" t="s">
        <v>25160</v>
      </c>
      <c r="C3280" s="47" t="s">
        <v>27226</v>
      </c>
      <c r="D3280" s="47" t="s">
        <v>27227</v>
      </c>
      <c r="E3280" s="47">
        <v>50601</v>
      </c>
      <c r="F3280" s="150">
        <v>26.017767976965001</v>
      </c>
    </row>
    <row r="3281" spans="1:6" x14ac:dyDescent="0.3">
      <c r="A3281" s="47" t="s">
        <v>22593</v>
      </c>
      <c r="B3281" s="47" t="s">
        <v>25160</v>
      </c>
      <c r="C3281" s="47" t="s">
        <v>27228</v>
      </c>
      <c r="D3281" s="47" t="s">
        <v>27229</v>
      </c>
      <c r="E3281" s="47">
        <v>4170</v>
      </c>
      <c r="F3281" s="150">
        <v>24.858525169489599</v>
      </c>
    </row>
    <row r="3282" spans="1:6" x14ac:dyDescent="0.3">
      <c r="A3282" s="47" t="s">
        <v>22593</v>
      </c>
      <c r="B3282" s="47" t="s">
        <v>25160</v>
      </c>
      <c r="C3282" s="47" t="s">
        <v>27230</v>
      </c>
      <c r="D3282" s="47" t="s">
        <v>27231</v>
      </c>
      <c r="E3282" s="47">
        <v>51634</v>
      </c>
      <c r="F3282" s="150">
        <v>26.015572791860301</v>
      </c>
    </row>
  </sheetData>
  <hyperlinks>
    <hyperlink ref="A3" r:id="rId1"/>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83"/>
  <sheetViews>
    <sheetView workbookViewId="0"/>
  </sheetViews>
  <sheetFormatPr defaultRowHeight="14.4" x14ac:dyDescent="0.3"/>
  <cols>
    <col min="2" max="2" width="25.6640625" customWidth="1"/>
    <col min="3" max="3" width="19.88671875" customWidth="1"/>
    <col min="5" max="5" width="19.6640625" customWidth="1"/>
    <col min="6" max="6" width="33.5546875" customWidth="1"/>
  </cols>
  <sheetData>
    <row r="1" spans="1:6" x14ac:dyDescent="0.3">
      <c r="A1" s="15" t="s">
        <v>27387</v>
      </c>
    </row>
    <row r="2" spans="1:6" x14ac:dyDescent="0.3">
      <c r="A2" s="15" t="s">
        <v>27819</v>
      </c>
    </row>
    <row r="3" spans="1:6" x14ac:dyDescent="0.3">
      <c r="A3" s="85" t="s">
        <v>27795</v>
      </c>
    </row>
    <row r="4" spans="1:6" ht="53.4" x14ac:dyDescent="0.3">
      <c r="A4" s="85"/>
      <c r="F4" s="291" t="s">
        <v>27853</v>
      </c>
    </row>
    <row r="5" spans="1:6" x14ac:dyDescent="0.3">
      <c r="A5" t="s">
        <v>22611</v>
      </c>
      <c r="B5" t="s">
        <v>4</v>
      </c>
      <c r="C5" t="s">
        <v>22612</v>
      </c>
      <c r="D5" t="s">
        <v>22613</v>
      </c>
      <c r="E5" t="s">
        <v>27781</v>
      </c>
      <c r="F5" t="s">
        <v>27232</v>
      </c>
    </row>
    <row r="6" spans="1:6" x14ac:dyDescent="0.3">
      <c r="A6" t="s">
        <v>22615</v>
      </c>
      <c r="C6" t="s">
        <v>22616</v>
      </c>
      <c r="D6" t="s">
        <v>22617</v>
      </c>
      <c r="E6">
        <v>312576287</v>
      </c>
      <c r="F6" s="6">
        <v>1.8263740230577801</v>
      </c>
    </row>
    <row r="7" spans="1:6" x14ac:dyDescent="0.3">
      <c r="A7" t="s">
        <v>1031</v>
      </c>
      <c r="B7" t="s">
        <v>22618</v>
      </c>
      <c r="C7" t="s">
        <v>22619</v>
      </c>
      <c r="D7" t="s">
        <v>22620</v>
      </c>
      <c r="E7">
        <v>4779692</v>
      </c>
      <c r="F7" s="6">
        <v>2.0171640898243299</v>
      </c>
    </row>
    <row r="8" spans="1:6" x14ac:dyDescent="0.3">
      <c r="A8" t="s">
        <v>1031</v>
      </c>
      <c r="B8" t="s">
        <v>22618</v>
      </c>
      <c r="C8" t="s">
        <v>22621</v>
      </c>
      <c r="D8" t="s">
        <v>22622</v>
      </c>
      <c r="E8">
        <v>54571</v>
      </c>
      <c r="F8" s="6">
        <v>2.3569894051371101</v>
      </c>
    </row>
    <row r="9" spans="1:6" x14ac:dyDescent="0.3">
      <c r="A9" t="s">
        <v>1031</v>
      </c>
      <c r="B9" t="s">
        <v>22618</v>
      </c>
      <c r="C9" t="s">
        <v>10</v>
      </c>
      <c r="D9" t="s">
        <v>22623</v>
      </c>
      <c r="E9">
        <v>182265</v>
      </c>
      <c r="F9" s="6">
        <v>1.2886773097453601</v>
      </c>
    </row>
    <row r="10" spans="1:6" x14ac:dyDescent="0.3">
      <c r="A10" t="s">
        <v>1031</v>
      </c>
      <c r="B10" t="s">
        <v>22618</v>
      </c>
      <c r="C10" t="s">
        <v>22624</v>
      </c>
      <c r="D10" t="s">
        <v>22625</v>
      </c>
      <c r="E10">
        <v>27457</v>
      </c>
      <c r="F10" s="6">
        <v>1.9197976459333399</v>
      </c>
    </row>
    <row r="11" spans="1:6" x14ac:dyDescent="0.3">
      <c r="A11" t="s">
        <v>1031</v>
      </c>
      <c r="B11" t="s">
        <v>22618</v>
      </c>
      <c r="C11" t="s">
        <v>250</v>
      </c>
      <c r="D11" t="s">
        <v>22626</v>
      </c>
      <c r="E11">
        <v>22915</v>
      </c>
      <c r="F11" s="6">
        <v>1.94414291479142</v>
      </c>
    </row>
    <row r="12" spans="1:6" x14ac:dyDescent="0.3">
      <c r="A12" t="s">
        <v>1031</v>
      </c>
      <c r="B12" t="s">
        <v>22618</v>
      </c>
      <c r="C12" t="s">
        <v>844</v>
      </c>
      <c r="D12" t="s">
        <v>22627</v>
      </c>
      <c r="E12">
        <v>57322</v>
      </c>
      <c r="F12" s="6">
        <v>1.5896146021842299</v>
      </c>
    </row>
    <row r="13" spans="1:6" x14ac:dyDescent="0.3">
      <c r="A13" t="s">
        <v>1031</v>
      </c>
      <c r="B13" t="s">
        <v>22618</v>
      </c>
      <c r="C13" t="s">
        <v>22628</v>
      </c>
      <c r="D13" t="s">
        <v>22629</v>
      </c>
      <c r="E13">
        <v>10914</v>
      </c>
      <c r="F13" s="6">
        <v>2.0406951951804002</v>
      </c>
    </row>
    <row r="14" spans="1:6" x14ac:dyDescent="0.3">
      <c r="A14" t="s">
        <v>1031</v>
      </c>
      <c r="B14" t="s">
        <v>22618</v>
      </c>
      <c r="C14" t="s">
        <v>705</v>
      </c>
      <c r="D14" t="s">
        <v>22630</v>
      </c>
      <c r="E14">
        <v>20947</v>
      </c>
      <c r="F14" s="6">
        <v>1.9462366534676601</v>
      </c>
    </row>
    <row r="15" spans="1:6" x14ac:dyDescent="0.3">
      <c r="A15" t="s">
        <v>1031</v>
      </c>
      <c r="B15" t="s">
        <v>22618</v>
      </c>
      <c r="C15" t="s">
        <v>22631</v>
      </c>
      <c r="D15" t="s">
        <v>22632</v>
      </c>
      <c r="E15">
        <v>118572</v>
      </c>
      <c r="F15" s="6">
        <v>2.0564190700296701</v>
      </c>
    </row>
    <row r="16" spans="1:6" x14ac:dyDescent="0.3">
      <c r="A16" t="s">
        <v>1031</v>
      </c>
      <c r="B16" t="s">
        <v>22618</v>
      </c>
      <c r="C16" t="s">
        <v>22633</v>
      </c>
      <c r="D16" t="s">
        <v>22634</v>
      </c>
      <c r="E16">
        <v>34215</v>
      </c>
      <c r="F16" s="6">
        <v>1.8980689913958</v>
      </c>
    </row>
    <row r="17" spans="1:6" x14ac:dyDescent="0.3">
      <c r="A17" t="s">
        <v>1031</v>
      </c>
      <c r="B17" t="s">
        <v>22618</v>
      </c>
      <c r="C17" t="s">
        <v>739</v>
      </c>
      <c r="D17" t="s">
        <v>22635</v>
      </c>
      <c r="E17">
        <v>25989</v>
      </c>
      <c r="F17" s="6">
        <v>1.5848427174150499</v>
      </c>
    </row>
    <row r="18" spans="1:6" x14ac:dyDescent="0.3">
      <c r="A18" t="s">
        <v>1031</v>
      </c>
      <c r="B18" t="s">
        <v>22618</v>
      </c>
      <c r="C18" t="s">
        <v>22636</v>
      </c>
      <c r="D18" t="s">
        <v>22637</v>
      </c>
      <c r="E18">
        <v>43643</v>
      </c>
      <c r="F18" s="6">
        <v>1.8979153924846599</v>
      </c>
    </row>
    <row r="19" spans="1:6" x14ac:dyDescent="0.3">
      <c r="A19" t="s">
        <v>1031</v>
      </c>
      <c r="B19" t="s">
        <v>22618</v>
      </c>
      <c r="C19" t="s">
        <v>22638</v>
      </c>
      <c r="D19" t="s">
        <v>22639</v>
      </c>
      <c r="E19">
        <v>13859</v>
      </c>
      <c r="F19" s="6">
        <v>1.58062915580403</v>
      </c>
    </row>
    <row r="20" spans="1:6" x14ac:dyDescent="0.3">
      <c r="A20" t="s">
        <v>1031</v>
      </c>
      <c r="B20" t="s">
        <v>22618</v>
      </c>
      <c r="C20" t="s">
        <v>256</v>
      </c>
      <c r="D20" t="s">
        <v>22640</v>
      </c>
      <c r="E20">
        <v>25833</v>
      </c>
      <c r="F20" s="6">
        <v>1.6419336457335001</v>
      </c>
    </row>
    <row r="21" spans="1:6" x14ac:dyDescent="0.3">
      <c r="A21" t="s">
        <v>1031</v>
      </c>
      <c r="B21" t="s">
        <v>22618</v>
      </c>
      <c r="C21" t="s">
        <v>552</v>
      </c>
      <c r="D21" t="s">
        <v>22641</v>
      </c>
      <c r="E21">
        <v>13932</v>
      </c>
      <c r="F21" s="6">
        <v>1.84847678442923</v>
      </c>
    </row>
    <row r="22" spans="1:6" x14ac:dyDescent="0.3">
      <c r="A22" t="s">
        <v>1031</v>
      </c>
      <c r="B22" t="s">
        <v>22618</v>
      </c>
      <c r="C22" t="s">
        <v>22642</v>
      </c>
      <c r="D22" t="s">
        <v>22643</v>
      </c>
      <c r="E22">
        <v>14972</v>
      </c>
      <c r="F22" s="6">
        <v>1.87772131253007</v>
      </c>
    </row>
    <row r="23" spans="1:6" x14ac:dyDescent="0.3">
      <c r="A23" t="s">
        <v>1031</v>
      </c>
      <c r="B23" t="s">
        <v>22618</v>
      </c>
      <c r="C23" t="s">
        <v>22644</v>
      </c>
      <c r="D23" t="s">
        <v>22645</v>
      </c>
      <c r="E23">
        <v>49946</v>
      </c>
      <c r="F23" s="6">
        <v>1.8363712323557</v>
      </c>
    </row>
    <row r="24" spans="1:6" x14ac:dyDescent="0.3">
      <c r="A24" t="s">
        <v>1031</v>
      </c>
      <c r="B24" t="s">
        <v>22618</v>
      </c>
      <c r="C24" t="s">
        <v>13</v>
      </c>
      <c r="D24" t="s">
        <v>22646</v>
      </c>
      <c r="E24">
        <v>54428</v>
      </c>
      <c r="F24" s="6">
        <v>1.56099120924837</v>
      </c>
    </row>
    <row r="25" spans="1:6" x14ac:dyDescent="0.3">
      <c r="A25" t="s">
        <v>1031</v>
      </c>
      <c r="B25" t="s">
        <v>22618</v>
      </c>
      <c r="C25" t="s">
        <v>22647</v>
      </c>
      <c r="D25" t="s">
        <v>22648</v>
      </c>
      <c r="E25">
        <v>13228</v>
      </c>
      <c r="F25" s="6">
        <v>1.9891230739003201</v>
      </c>
    </row>
    <row r="26" spans="1:6" x14ac:dyDescent="0.3">
      <c r="A26" t="s">
        <v>1031</v>
      </c>
      <c r="B26" t="s">
        <v>22618</v>
      </c>
      <c r="C26" t="s">
        <v>22649</v>
      </c>
      <c r="D26" t="s">
        <v>22650</v>
      </c>
      <c r="E26">
        <v>11539</v>
      </c>
      <c r="F26" s="6">
        <v>1.90072933873742</v>
      </c>
    </row>
    <row r="27" spans="1:6" x14ac:dyDescent="0.3">
      <c r="A27" t="s">
        <v>1031</v>
      </c>
      <c r="B27" t="s">
        <v>22618</v>
      </c>
      <c r="C27" t="s">
        <v>22651</v>
      </c>
      <c r="D27" t="s">
        <v>22652</v>
      </c>
      <c r="E27">
        <v>37765</v>
      </c>
      <c r="F27" s="6">
        <v>1.75779624140272</v>
      </c>
    </row>
    <row r="28" spans="1:6" x14ac:dyDescent="0.3">
      <c r="A28" t="s">
        <v>1031</v>
      </c>
      <c r="B28" t="s">
        <v>22618</v>
      </c>
      <c r="C28" t="s">
        <v>22653</v>
      </c>
      <c r="D28" t="s">
        <v>22654</v>
      </c>
      <c r="E28">
        <v>13906</v>
      </c>
      <c r="F28" s="6">
        <v>1.80158507294895</v>
      </c>
    </row>
    <row r="29" spans="1:6" x14ac:dyDescent="0.3">
      <c r="A29" t="s">
        <v>1031</v>
      </c>
      <c r="B29" t="s">
        <v>22618</v>
      </c>
      <c r="C29" t="s">
        <v>22655</v>
      </c>
      <c r="D29" t="s">
        <v>22656</v>
      </c>
      <c r="E29">
        <v>80406</v>
      </c>
      <c r="F29" s="6">
        <v>1.71529209943889</v>
      </c>
    </row>
    <row r="30" spans="1:6" x14ac:dyDescent="0.3">
      <c r="A30" t="s">
        <v>1031</v>
      </c>
      <c r="B30" t="s">
        <v>22618</v>
      </c>
      <c r="C30" t="s">
        <v>22657</v>
      </c>
      <c r="D30" t="s">
        <v>22658</v>
      </c>
      <c r="E30">
        <v>50251</v>
      </c>
      <c r="F30" s="6">
        <v>1.96830633497734</v>
      </c>
    </row>
    <row r="31" spans="1:6" x14ac:dyDescent="0.3">
      <c r="A31" t="s">
        <v>1031</v>
      </c>
      <c r="B31" t="s">
        <v>22618</v>
      </c>
      <c r="C31" t="s">
        <v>869</v>
      </c>
      <c r="D31" t="s">
        <v>22659</v>
      </c>
      <c r="E31">
        <v>43820</v>
      </c>
      <c r="F31" s="6">
        <v>1.92393689987996</v>
      </c>
    </row>
    <row r="32" spans="1:6" x14ac:dyDescent="0.3">
      <c r="A32" t="s">
        <v>1031</v>
      </c>
      <c r="B32" t="s">
        <v>22618</v>
      </c>
      <c r="C32" t="s">
        <v>15</v>
      </c>
      <c r="D32" t="s">
        <v>22660</v>
      </c>
      <c r="E32">
        <v>71109</v>
      </c>
      <c r="F32" s="6">
        <v>1.3380527652798899</v>
      </c>
    </row>
    <row r="33" spans="1:6" x14ac:dyDescent="0.3">
      <c r="A33" t="s">
        <v>1031</v>
      </c>
      <c r="B33" t="s">
        <v>22618</v>
      </c>
      <c r="C33" t="s">
        <v>17</v>
      </c>
      <c r="D33" t="s">
        <v>22661</v>
      </c>
      <c r="E33">
        <v>79299</v>
      </c>
      <c r="F33" s="6">
        <v>2.0247618586643501</v>
      </c>
    </row>
    <row r="34" spans="1:6" x14ac:dyDescent="0.3">
      <c r="A34" t="s">
        <v>1031</v>
      </c>
      <c r="B34" t="s">
        <v>22618</v>
      </c>
      <c r="C34" t="s">
        <v>216</v>
      </c>
      <c r="D34" t="s">
        <v>22662</v>
      </c>
      <c r="E34">
        <v>38319</v>
      </c>
      <c r="F34" s="6">
        <v>1.99551434229431</v>
      </c>
    </row>
    <row r="35" spans="1:6" x14ac:dyDescent="0.3">
      <c r="A35" t="s">
        <v>1031</v>
      </c>
      <c r="B35" t="s">
        <v>22618</v>
      </c>
      <c r="C35" t="s">
        <v>19</v>
      </c>
      <c r="D35" t="s">
        <v>22663</v>
      </c>
      <c r="E35">
        <v>104430</v>
      </c>
      <c r="F35" s="6">
        <v>2.0136806880455702</v>
      </c>
    </row>
    <row r="36" spans="1:6" x14ac:dyDescent="0.3">
      <c r="A36" t="s">
        <v>1031</v>
      </c>
      <c r="B36" t="s">
        <v>22618</v>
      </c>
      <c r="C36" t="s">
        <v>393</v>
      </c>
      <c r="D36" t="s">
        <v>22664</v>
      </c>
      <c r="E36">
        <v>17241</v>
      </c>
      <c r="F36" s="6">
        <v>1.51973774707416</v>
      </c>
    </row>
    <row r="37" spans="1:6" x14ac:dyDescent="0.3">
      <c r="A37" t="s">
        <v>1031</v>
      </c>
      <c r="B37" t="s">
        <v>22618</v>
      </c>
      <c r="C37" t="s">
        <v>666</v>
      </c>
      <c r="D37" t="s">
        <v>22665</v>
      </c>
      <c r="E37">
        <v>31704</v>
      </c>
      <c r="F37" s="6">
        <v>1.2916492717285299</v>
      </c>
    </row>
    <row r="38" spans="1:6" x14ac:dyDescent="0.3">
      <c r="A38" t="s">
        <v>1031</v>
      </c>
      <c r="B38" t="s">
        <v>22618</v>
      </c>
      <c r="C38" t="s">
        <v>22666</v>
      </c>
      <c r="D38" t="s">
        <v>22667</v>
      </c>
      <c r="E38">
        <v>26790</v>
      </c>
      <c r="F38" s="6">
        <v>1.84850577364879</v>
      </c>
    </row>
    <row r="39" spans="1:6" x14ac:dyDescent="0.3">
      <c r="A39" t="s">
        <v>1031</v>
      </c>
      <c r="B39" t="s">
        <v>22618</v>
      </c>
      <c r="C39" t="s">
        <v>327</v>
      </c>
      <c r="D39" t="s">
        <v>22668</v>
      </c>
      <c r="E39">
        <v>9045</v>
      </c>
      <c r="F39" s="6">
        <v>1.8517245895979699</v>
      </c>
    </row>
    <row r="40" spans="1:6" x14ac:dyDescent="0.3">
      <c r="A40" t="s">
        <v>1031</v>
      </c>
      <c r="B40" t="s">
        <v>22618</v>
      </c>
      <c r="C40" t="s">
        <v>22669</v>
      </c>
      <c r="D40" t="s">
        <v>22670</v>
      </c>
      <c r="E40">
        <v>15760</v>
      </c>
      <c r="F40" s="6">
        <v>1.6854207814212101</v>
      </c>
    </row>
    <row r="41" spans="1:6" x14ac:dyDescent="0.3">
      <c r="A41" t="s">
        <v>1031</v>
      </c>
      <c r="B41" t="s">
        <v>22618</v>
      </c>
      <c r="C41" t="s">
        <v>266</v>
      </c>
      <c r="D41" t="s">
        <v>22671</v>
      </c>
      <c r="E41">
        <v>17302</v>
      </c>
      <c r="F41" s="6">
        <v>1.7774632028649899</v>
      </c>
    </row>
    <row r="42" spans="1:6" x14ac:dyDescent="0.3">
      <c r="A42" t="s">
        <v>1031</v>
      </c>
      <c r="B42" t="s">
        <v>22618</v>
      </c>
      <c r="C42" t="s">
        <v>21</v>
      </c>
      <c r="D42" t="s">
        <v>22672</v>
      </c>
      <c r="E42">
        <v>101547</v>
      </c>
      <c r="F42" s="6">
        <v>2.0296691889958098</v>
      </c>
    </row>
    <row r="43" spans="1:6" x14ac:dyDescent="0.3">
      <c r="A43" t="s">
        <v>1031</v>
      </c>
      <c r="B43" t="s">
        <v>22618</v>
      </c>
      <c r="C43" t="s">
        <v>163</v>
      </c>
      <c r="D43" t="s">
        <v>22673</v>
      </c>
      <c r="E43">
        <v>53227</v>
      </c>
      <c r="F43" s="6">
        <v>1.31279172087082</v>
      </c>
    </row>
    <row r="44" spans="1:6" x14ac:dyDescent="0.3">
      <c r="A44" t="s">
        <v>1031</v>
      </c>
      <c r="B44" t="s">
        <v>22618</v>
      </c>
      <c r="C44" t="s">
        <v>23</v>
      </c>
      <c r="D44" t="s">
        <v>22674</v>
      </c>
      <c r="E44">
        <v>658431</v>
      </c>
      <c r="F44" s="6">
        <v>2.6466879479843701</v>
      </c>
    </row>
    <row r="45" spans="1:6" x14ac:dyDescent="0.3">
      <c r="A45" t="s">
        <v>1031</v>
      </c>
      <c r="B45" t="s">
        <v>22618</v>
      </c>
      <c r="C45" t="s">
        <v>22675</v>
      </c>
      <c r="D45" t="s">
        <v>22676</v>
      </c>
      <c r="E45">
        <v>14564</v>
      </c>
      <c r="F45" s="6">
        <v>1.3420209353073</v>
      </c>
    </row>
    <row r="46" spans="1:6" x14ac:dyDescent="0.3">
      <c r="A46" t="s">
        <v>1031</v>
      </c>
      <c r="B46" t="s">
        <v>22618</v>
      </c>
      <c r="C46" t="s">
        <v>541</v>
      </c>
      <c r="D46" t="s">
        <v>22677</v>
      </c>
      <c r="E46">
        <v>92709</v>
      </c>
      <c r="F46" s="6">
        <v>1.5183443072388201</v>
      </c>
    </row>
    <row r="47" spans="1:6" x14ac:dyDescent="0.3">
      <c r="A47" t="s">
        <v>1031</v>
      </c>
      <c r="B47" t="s">
        <v>22618</v>
      </c>
      <c r="C47" t="s">
        <v>717</v>
      </c>
      <c r="D47" t="s">
        <v>22678</v>
      </c>
      <c r="E47">
        <v>34339</v>
      </c>
      <c r="F47" s="6">
        <v>1.48051414148393</v>
      </c>
    </row>
    <row r="48" spans="1:6" x14ac:dyDescent="0.3">
      <c r="A48" t="s">
        <v>1031</v>
      </c>
      <c r="B48" t="s">
        <v>22618</v>
      </c>
      <c r="C48" t="s">
        <v>228</v>
      </c>
      <c r="D48" t="s">
        <v>22679</v>
      </c>
      <c r="E48">
        <v>140247</v>
      </c>
      <c r="F48" s="6">
        <v>2.15036811186246</v>
      </c>
    </row>
    <row r="49" spans="1:6" x14ac:dyDescent="0.3">
      <c r="A49" t="s">
        <v>1031</v>
      </c>
      <c r="B49" t="s">
        <v>22618</v>
      </c>
      <c r="C49" t="s">
        <v>22680</v>
      </c>
      <c r="D49" t="s">
        <v>22681</v>
      </c>
      <c r="E49">
        <v>82782</v>
      </c>
      <c r="F49" s="6">
        <v>1.59821124842214</v>
      </c>
    </row>
    <row r="50" spans="1:6" x14ac:dyDescent="0.3">
      <c r="A50" t="s">
        <v>1031</v>
      </c>
      <c r="B50" t="s">
        <v>22618</v>
      </c>
      <c r="C50" t="s">
        <v>1127</v>
      </c>
      <c r="D50" t="s">
        <v>22682</v>
      </c>
      <c r="E50">
        <v>11299</v>
      </c>
      <c r="F50" s="6">
        <v>1.73331280876312</v>
      </c>
    </row>
    <row r="51" spans="1:6" x14ac:dyDescent="0.3">
      <c r="A51" t="s">
        <v>1031</v>
      </c>
      <c r="B51" t="s">
        <v>22618</v>
      </c>
      <c r="C51" t="s">
        <v>300</v>
      </c>
      <c r="D51" t="s">
        <v>22683</v>
      </c>
      <c r="E51">
        <v>21452</v>
      </c>
      <c r="F51" s="6">
        <v>2.3618231150965898</v>
      </c>
    </row>
    <row r="52" spans="1:6" x14ac:dyDescent="0.3">
      <c r="A52" t="s">
        <v>1031</v>
      </c>
      <c r="B52" t="s">
        <v>22618</v>
      </c>
      <c r="C52" t="s">
        <v>25</v>
      </c>
      <c r="D52" t="s">
        <v>22684</v>
      </c>
      <c r="E52">
        <v>334811</v>
      </c>
      <c r="F52" s="6">
        <v>1.7588911954089399</v>
      </c>
    </row>
    <row r="53" spans="1:6" x14ac:dyDescent="0.3">
      <c r="A53" t="s">
        <v>1031</v>
      </c>
      <c r="B53" t="s">
        <v>22618</v>
      </c>
      <c r="C53" t="s">
        <v>22685</v>
      </c>
      <c r="D53" t="s">
        <v>22686</v>
      </c>
      <c r="E53">
        <v>21027</v>
      </c>
      <c r="F53" s="6">
        <v>1.6275163819162799</v>
      </c>
    </row>
    <row r="54" spans="1:6" x14ac:dyDescent="0.3">
      <c r="A54" t="s">
        <v>1031</v>
      </c>
      <c r="B54" t="s">
        <v>22618</v>
      </c>
      <c r="C54" t="s">
        <v>234</v>
      </c>
      <c r="D54" t="s">
        <v>22687</v>
      </c>
      <c r="E54">
        <v>30776</v>
      </c>
      <c r="F54" s="6">
        <v>1.3280802484761201</v>
      </c>
    </row>
    <row r="55" spans="1:6" x14ac:dyDescent="0.3">
      <c r="A55" t="s">
        <v>1031</v>
      </c>
      <c r="B55" t="s">
        <v>22618</v>
      </c>
      <c r="C55" t="s">
        <v>1313</v>
      </c>
      <c r="D55" t="s">
        <v>22688</v>
      </c>
      <c r="E55">
        <v>93019</v>
      </c>
      <c r="F55" s="6">
        <v>1.4710168557252099</v>
      </c>
    </row>
    <row r="56" spans="1:6" x14ac:dyDescent="0.3">
      <c r="A56" t="s">
        <v>1031</v>
      </c>
      <c r="B56" t="s">
        <v>22618</v>
      </c>
      <c r="C56" t="s">
        <v>27</v>
      </c>
      <c r="D56" t="s">
        <v>22689</v>
      </c>
      <c r="E56">
        <v>412992</v>
      </c>
      <c r="F56" s="6">
        <v>1.9208979369528201</v>
      </c>
    </row>
    <row r="57" spans="1:6" x14ac:dyDescent="0.3">
      <c r="A57" t="s">
        <v>1031</v>
      </c>
      <c r="B57" t="s">
        <v>22618</v>
      </c>
      <c r="C57" t="s">
        <v>557</v>
      </c>
      <c r="D57" t="s">
        <v>22690</v>
      </c>
      <c r="E57">
        <v>23068</v>
      </c>
      <c r="F57" s="6">
        <v>1.5795488946026699</v>
      </c>
    </row>
    <row r="58" spans="1:6" x14ac:dyDescent="0.3">
      <c r="A58" t="s">
        <v>1031</v>
      </c>
      <c r="B58" t="s">
        <v>22618</v>
      </c>
      <c r="C58" t="s">
        <v>29</v>
      </c>
      <c r="D58" t="s">
        <v>22691</v>
      </c>
      <c r="E58">
        <v>229363</v>
      </c>
      <c r="F58" s="6">
        <v>2.65067217806806</v>
      </c>
    </row>
    <row r="59" spans="1:6" x14ac:dyDescent="0.3">
      <c r="A59" t="s">
        <v>1031</v>
      </c>
      <c r="B59" t="s">
        <v>22618</v>
      </c>
      <c r="C59" t="s">
        <v>30</v>
      </c>
      <c r="D59" t="s">
        <v>22692</v>
      </c>
      <c r="E59">
        <v>119490</v>
      </c>
      <c r="F59" s="6">
        <v>1.8275300690571099</v>
      </c>
    </row>
    <row r="60" spans="1:6" x14ac:dyDescent="0.3">
      <c r="A60" t="s">
        <v>1031</v>
      </c>
      <c r="B60" t="s">
        <v>22618</v>
      </c>
      <c r="C60" t="s">
        <v>340</v>
      </c>
      <c r="D60" t="s">
        <v>22693</v>
      </c>
      <c r="E60">
        <v>10591</v>
      </c>
      <c r="F60" s="6">
        <v>1.6009522132929499</v>
      </c>
    </row>
    <row r="61" spans="1:6" x14ac:dyDescent="0.3">
      <c r="A61" t="s">
        <v>1031</v>
      </c>
      <c r="B61" t="s">
        <v>22618</v>
      </c>
      <c r="C61" t="s">
        <v>830</v>
      </c>
      <c r="D61" t="s">
        <v>22694</v>
      </c>
      <c r="E61">
        <v>19746</v>
      </c>
      <c r="F61" s="6">
        <v>1.49369758525041</v>
      </c>
    </row>
    <row r="62" spans="1:6" x14ac:dyDescent="0.3">
      <c r="A62" t="s">
        <v>1031</v>
      </c>
      <c r="B62" t="s">
        <v>22618</v>
      </c>
      <c r="C62" t="s">
        <v>271</v>
      </c>
      <c r="D62" t="s">
        <v>22695</v>
      </c>
      <c r="E62">
        <v>32899</v>
      </c>
      <c r="F62" s="6">
        <v>1.88886444866188</v>
      </c>
    </row>
    <row r="63" spans="1:6" x14ac:dyDescent="0.3">
      <c r="A63" t="s">
        <v>1031</v>
      </c>
      <c r="B63" t="s">
        <v>22618</v>
      </c>
      <c r="C63" t="s">
        <v>305</v>
      </c>
      <c r="D63" t="s">
        <v>22696</v>
      </c>
      <c r="E63">
        <v>22913</v>
      </c>
      <c r="F63" s="6">
        <v>1.7827732173814099</v>
      </c>
    </row>
    <row r="64" spans="1:6" x14ac:dyDescent="0.3">
      <c r="A64" t="s">
        <v>1031</v>
      </c>
      <c r="B64" t="s">
        <v>22618</v>
      </c>
      <c r="C64" t="s">
        <v>32</v>
      </c>
      <c r="D64" t="s">
        <v>22697</v>
      </c>
      <c r="E64">
        <v>52947</v>
      </c>
      <c r="F64" s="6">
        <v>2.2364472124782</v>
      </c>
    </row>
    <row r="65" spans="1:6" x14ac:dyDescent="0.3">
      <c r="A65" t="s">
        <v>1031</v>
      </c>
      <c r="B65" t="s">
        <v>22618</v>
      </c>
      <c r="C65" t="s">
        <v>507</v>
      </c>
      <c r="D65" t="s">
        <v>22698</v>
      </c>
      <c r="E65">
        <v>83593</v>
      </c>
      <c r="F65" s="6">
        <v>1.9550485536604101</v>
      </c>
    </row>
    <row r="66" spans="1:6" x14ac:dyDescent="0.3">
      <c r="A66" t="s">
        <v>1031</v>
      </c>
      <c r="B66" t="s">
        <v>22618</v>
      </c>
      <c r="C66" t="s">
        <v>34</v>
      </c>
      <c r="D66" t="s">
        <v>22699</v>
      </c>
      <c r="E66">
        <v>195085</v>
      </c>
      <c r="F66" s="6">
        <v>2.2521681635082098</v>
      </c>
    </row>
    <row r="67" spans="1:6" x14ac:dyDescent="0.3">
      <c r="A67" t="s">
        <v>1031</v>
      </c>
      <c r="B67" t="s">
        <v>22618</v>
      </c>
      <c r="C67" t="s">
        <v>274</v>
      </c>
      <c r="D67" t="s">
        <v>22700</v>
      </c>
      <c r="E67">
        <v>13763</v>
      </c>
      <c r="F67" s="6">
        <v>1.62939489128643</v>
      </c>
    </row>
    <row r="68" spans="1:6" x14ac:dyDescent="0.3">
      <c r="A68" t="s">
        <v>1031</v>
      </c>
      <c r="B68" t="s">
        <v>22618</v>
      </c>
      <c r="C68" t="s">
        <v>1045</v>
      </c>
      <c r="D68" t="s">
        <v>22701</v>
      </c>
      <c r="E68">
        <v>82291</v>
      </c>
      <c r="F68" s="6">
        <v>2.2074281895506598</v>
      </c>
    </row>
    <row r="69" spans="1:6" x14ac:dyDescent="0.3">
      <c r="A69" t="s">
        <v>1031</v>
      </c>
      <c r="B69" t="s">
        <v>22618</v>
      </c>
      <c r="C69" t="s">
        <v>22702</v>
      </c>
      <c r="D69" t="s">
        <v>22703</v>
      </c>
      <c r="E69">
        <v>41616</v>
      </c>
      <c r="F69" s="6">
        <v>1.9836853792811</v>
      </c>
    </row>
    <row r="70" spans="1:6" x14ac:dyDescent="0.3">
      <c r="A70" t="s">
        <v>1031</v>
      </c>
      <c r="B70" t="s">
        <v>22618</v>
      </c>
      <c r="C70" t="s">
        <v>35</v>
      </c>
      <c r="D70" t="s">
        <v>22704</v>
      </c>
      <c r="E70">
        <v>194656</v>
      </c>
      <c r="F70" s="6">
        <v>2.7641653914913902</v>
      </c>
    </row>
    <row r="71" spans="1:6" x14ac:dyDescent="0.3">
      <c r="A71" t="s">
        <v>1031</v>
      </c>
      <c r="B71" t="s">
        <v>22618</v>
      </c>
      <c r="C71" t="s">
        <v>1132</v>
      </c>
      <c r="D71" t="s">
        <v>22705</v>
      </c>
      <c r="E71">
        <v>67023</v>
      </c>
      <c r="F71" s="6">
        <v>2.0003492217218799</v>
      </c>
    </row>
    <row r="72" spans="1:6" x14ac:dyDescent="0.3">
      <c r="A72" t="s">
        <v>1031</v>
      </c>
      <c r="B72" t="s">
        <v>22618</v>
      </c>
      <c r="C72" t="s">
        <v>69</v>
      </c>
      <c r="D72" t="s">
        <v>22706</v>
      </c>
      <c r="E72">
        <v>17581</v>
      </c>
      <c r="F72" s="6">
        <v>1.5983818917014601</v>
      </c>
    </row>
    <row r="73" spans="1:6" x14ac:dyDescent="0.3">
      <c r="A73" t="s">
        <v>1031</v>
      </c>
      <c r="B73" t="s">
        <v>22618</v>
      </c>
      <c r="C73" t="s">
        <v>22707</v>
      </c>
      <c r="D73" t="s">
        <v>22708</v>
      </c>
      <c r="E73">
        <v>11667</v>
      </c>
      <c r="F73" s="6">
        <v>1.6608480116764099</v>
      </c>
    </row>
    <row r="74" spans="1:6" x14ac:dyDescent="0.3">
      <c r="A74" t="s">
        <v>1031</v>
      </c>
      <c r="B74" t="s">
        <v>22618</v>
      </c>
      <c r="C74" t="s">
        <v>22709</v>
      </c>
      <c r="D74" t="s">
        <v>22710</v>
      </c>
      <c r="E74">
        <v>24484</v>
      </c>
      <c r="F74" s="6">
        <v>1.5146721629956701</v>
      </c>
    </row>
    <row r="75" spans="1:6" x14ac:dyDescent="0.3">
      <c r="A75" t="s">
        <v>1049</v>
      </c>
      <c r="B75" t="s">
        <v>22711</v>
      </c>
      <c r="C75" t="s">
        <v>22619</v>
      </c>
      <c r="D75" t="s">
        <v>22712</v>
      </c>
      <c r="E75">
        <v>710211</v>
      </c>
      <c r="F75" s="6">
        <v>1.8410493623683599</v>
      </c>
    </row>
    <row r="76" spans="1:6" x14ac:dyDescent="0.3">
      <c r="A76" t="s">
        <v>1049</v>
      </c>
      <c r="B76" t="s">
        <v>22711</v>
      </c>
      <c r="C76" t="s">
        <v>22713</v>
      </c>
      <c r="D76" t="s">
        <v>22714</v>
      </c>
      <c r="E76">
        <v>3141</v>
      </c>
      <c r="F76" s="6">
        <v>0.47198067310363501</v>
      </c>
    </row>
    <row r="77" spans="1:6" x14ac:dyDescent="0.3">
      <c r="A77" t="s">
        <v>1049</v>
      </c>
      <c r="B77" t="s">
        <v>22711</v>
      </c>
      <c r="C77" t="s">
        <v>22715</v>
      </c>
      <c r="D77" t="s">
        <v>22716</v>
      </c>
      <c r="E77">
        <v>5561</v>
      </c>
      <c r="F77" s="6">
        <v>0.52771812743138602</v>
      </c>
    </row>
    <row r="78" spans="1:6" x14ac:dyDescent="0.3">
      <c r="A78" t="s">
        <v>1049</v>
      </c>
      <c r="B78" t="s">
        <v>22711</v>
      </c>
      <c r="C78" t="s">
        <v>22717</v>
      </c>
      <c r="D78" t="s">
        <v>22718</v>
      </c>
      <c r="E78">
        <v>291826</v>
      </c>
      <c r="F78" s="6">
        <v>3.16818586256037</v>
      </c>
    </row>
    <row r="79" spans="1:6" x14ac:dyDescent="0.3">
      <c r="A79" t="s">
        <v>1049</v>
      </c>
      <c r="B79" t="s">
        <v>22711</v>
      </c>
      <c r="C79" t="s">
        <v>22719</v>
      </c>
      <c r="D79" t="s">
        <v>22720</v>
      </c>
      <c r="E79">
        <v>17013</v>
      </c>
      <c r="F79" s="6">
        <v>0.583595851994818</v>
      </c>
    </row>
    <row r="80" spans="1:6" x14ac:dyDescent="0.3">
      <c r="A80" t="s">
        <v>1049</v>
      </c>
      <c r="B80" t="s">
        <v>22711</v>
      </c>
      <c r="C80" t="s">
        <v>22721</v>
      </c>
      <c r="D80" t="s">
        <v>22722</v>
      </c>
      <c r="E80">
        <v>997</v>
      </c>
      <c r="F80" s="6">
        <v>0.50383318368784802</v>
      </c>
    </row>
    <row r="81" spans="1:6" x14ac:dyDescent="0.3">
      <c r="A81" t="s">
        <v>1049</v>
      </c>
      <c r="B81" t="s">
        <v>22711</v>
      </c>
      <c r="C81" t="s">
        <v>22723</v>
      </c>
      <c r="D81" t="s">
        <v>22724</v>
      </c>
      <c r="E81">
        <v>1826</v>
      </c>
      <c r="F81" s="6">
        <v>0.45904577478917202</v>
      </c>
    </row>
    <row r="82" spans="1:6" x14ac:dyDescent="0.3">
      <c r="A82" t="s">
        <v>1049</v>
      </c>
      <c r="B82" t="s">
        <v>22711</v>
      </c>
      <c r="C82" t="s">
        <v>22725</v>
      </c>
      <c r="D82" t="s">
        <v>22726</v>
      </c>
      <c r="E82">
        <v>4847</v>
      </c>
      <c r="F82" s="6">
        <v>0.578966469200344</v>
      </c>
    </row>
    <row r="83" spans="1:6" x14ac:dyDescent="0.3">
      <c r="A83" t="s">
        <v>1049</v>
      </c>
      <c r="B83" t="s">
        <v>22711</v>
      </c>
      <c r="C83" t="s">
        <v>22727</v>
      </c>
      <c r="D83" t="s">
        <v>22728</v>
      </c>
      <c r="E83">
        <v>97567</v>
      </c>
      <c r="F83" s="6">
        <v>1.49917455445623</v>
      </c>
    </row>
    <row r="84" spans="1:6" x14ac:dyDescent="0.3">
      <c r="A84" t="s">
        <v>1049</v>
      </c>
      <c r="B84" t="s">
        <v>22711</v>
      </c>
      <c r="C84" t="s">
        <v>22729</v>
      </c>
      <c r="D84" t="s">
        <v>22730</v>
      </c>
      <c r="E84">
        <v>2508</v>
      </c>
      <c r="F84" s="6">
        <v>0.48085248035570199</v>
      </c>
    </row>
    <row r="85" spans="1:6" x14ac:dyDescent="0.3">
      <c r="A85" t="s">
        <v>1049</v>
      </c>
      <c r="B85" t="s">
        <v>22711</v>
      </c>
      <c r="C85" t="s">
        <v>22731</v>
      </c>
      <c r="D85" t="s">
        <v>22732</v>
      </c>
      <c r="E85">
        <v>2150</v>
      </c>
      <c r="F85" s="6">
        <v>0.65181720647360697</v>
      </c>
    </row>
    <row r="86" spans="1:6" x14ac:dyDescent="0.3">
      <c r="A86" t="s">
        <v>1049</v>
      </c>
      <c r="B86" t="s">
        <v>22711</v>
      </c>
      <c r="C86" t="s">
        <v>22733</v>
      </c>
      <c r="D86" t="s">
        <v>22734</v>
      </c>
      <c r="E86">
        <v>31275</v>
      </c>
      <c r="F86" s="6">
        <v>0.76410975393427005</v>
      </c>
    </row>
    <row r="87" spans="1:6" x14ac:dyDescent="0.3">
      <c r="A87" t="s">
        <v>1049</v>
      </c>
      <c r="B87" t="s">
        <v>22711</v>
      </c>
      <c r="C87" t="s">
        <v>22735</v>
      </c>
      <c r="D87" t="s">
        <v>22736</v>
      </c>
      <c r="E87">
        <v>55397</v>
      </c>
      <c r="F87" s="6">
        <v>0.60283161134930496</v>
      </c>
    </row>
    <row r="88" spans="1:6" x14ac:dyDescent="0.3">
      <c r="A88" t="s">
        <v>1049</v>
      </c>
      <c r="B88" t="s">
        <v>22711</v>
      </c>
      <c r="C88" t="s">
        <v>22737</v>
      </c>
      <c r="D88" t="s">
        <v>22738</v>
      </c>
      <c r="E88">
        <v>13477</v>
      </c>
      <c r="F88" s="6">
        <v>2.4740295655839701</v>
      </c>
    </row>
    <row r="89" spans="1:6" x14ac:dyDescent="0.3">
      <c r="A89" t="s">
        <v>1049</v>
      </c>
      <c r="B89" t="s">
        <v>22711</v>
      </c>
      <c r="C89" t="s">
        <v>22739</v>
      </c>
      <c r="D89" t="s">
        <v>22740</v>
      </c>
      <c r="E89">
        <v>13590</v>
      </c>
      <c r="F89" s="6">
        <v>0.59136888856809799</v>
      </c>
    </row>
    <row r="90" spans="1:6" x14ac:dyDescent="0.3">
      <c r="A90" t="s">
        <v>1049</v>
      </c>
      <c r="B90" t="s">
        <v>22711</v>
      </c>
      <c r="C90" t="s">
        <v>22741</v>
      </c>
      <c r="D90" t="s">
        <v>22742</v>
      </c>
      <c r="E90">
        <v>1630</v>
      </c>
      <c r="F90" s="6">
        <v>0.468195178187025</v>
      </c>
    </row>
    <row r="91" spans="1:6" x14ac:dyDescent="0.3">
      <c r="A91" t="s">
        <v>1049</v>
      </c>
      <c r="B91" t="s">
        <v>22711</v>
      </c>
      <c r="C91" t="s">
        <v>22743</v>
      </c>
      <c r="D91" t="s">
        <v>22744</v>
      </c>
      <c r="E91">
        <v>88995</v>
      </c>
      <c r="F91" s="6">
        <v>0.77099326992184603</v>
      </c>
    </row>
    <row r="92" spans="1:6" x14ac:dyDescent="0.3">
      <c r="A92" t="s">
        <v>1049</v>
      </c>
      <c r="B92" t="s">
        <v>22711</v>
      </c>
      <c r="C92" t="s">
        <v>22745</v>
      </c>
      <c r="D92" t="s">
        <v>22746</v>
      </c>
      <c r="E92">
        <v>9492</v>
      </c>
      <c r="F92" s="6">
        <v>0.58869902105774297</v>
      </c>
    </row>
    <row r="93" spans="1:6" x14ac:dyDescent="0.3">
      <c r="A93" t="s">
        <v>1049</v>
      </c>
      <c r="B93" t="s">
        <v>22711</v>
      </c>
      <c r="C93" t="s">
        <v>22747</v>
      </c>
      <c r="D93" t="s">
        <v>22748</v>
      </c>
      <c r="E93">
        <v>9430</v>
      </c>
      <c r="F93" s="6">
        <v>0.59549384011659101</v>
      </c>
    </row>
    <row r="94" spans="1:6" x14ac:dyDescent="0.3">
      <c r="A94" t="s">
        <v>1049</v>
      </c>
      <c r="B94" t="s">
        <v>22711</v>
      </c>
      <c r="C94" t="s">
        <v>22749</v>
      </c>
      <c r="D94" t="s">
        <v>22750</v>
      </c>
      <c r="E94">
        <v>7523</v>
      </c>
      <c r="F94" s="6">
        <v>0.57821805179964103</v>
      </c>
    </row>
    <row r="95" spans="1:6" x14ac:dyDescent="0.3">
      <c r="A95" t="s">
        <v>1049</v>
      </c>
      <c r="B95" t="s">
        <v>22711</v>
      </c>
      <c r="C95" t="s">
        <v>22751</v>
      </c>
      <c r="D95" t="s">
        <v>22752</v>
      </c>
      <c r="E95">
        <v>3815</v>
      </c>
      <c r="F95" s="6">
        <v>0.57950590245077505</v>
      </c>
    </row>
    <row r="96" spans="1:6" x14ac:dyDescent="0.3">
      <c r="A96" t="s">
        <v>1049</v>
      </c>
      <c r="B96" t="s">
        <v>22711</v>
      </c>
      <c r="C96" t="s">
        <v>22753</v>
      </c>
      <c r="D96" t="s">
        <v>22754</v>
      </c>
      <c r="E96">
        <v>5559</v>
      </c>
      <c r="F96" s="6">
        <v>0.80743231146835104</v>
      </c>
    </row>
    <row r="97" spans="1:6" x14ac:dyDescent="0.3">
      <c r="A97" t="s">
        <v>1049</v>
      </c>
      <c r="B97" t="s">
        <v>22711</v>
      </c>
      <c r="C97" t="s">
        <v>22755</v>
      </c>
      <c r="D97" t="s">
        <v>22756</v>
      </c>
      <c r="E97">
        <v>8881</v>
      </c>
      <c r="F97" s="6">
        <v>0.91120702754156002</v>
      </c>
    </row>
    <row r="98" spans="1:6" x14ac:dyDescent="0.3">
      <c r="A98" t="s">
        <v>1049</v>
      </c>
      <c r="B98" t="s">
        <v>22711</v>
      </c>
      <c r="C98" t="s">
        <v>22757</v>
      </c>
      <c r="D98" t="s">
        <v>22758</v>
      </c>
      <c r="E98">
        <v>968</v>
      </c>
      <c r="F98" s="6">
        <v>0.87148781904427097</v>
      </c>
    </row>
    <row r="99" spans="1:6" x14ac:dyDescent="0.3">
      <c r="A99" t="s">
        <v>1049</v>
      </c>
      <c r="B99" t="s">
        <v>22711</v>
      </c>
      <c r="C99" t="s">
        <v>22759</v>
      </c>
      <c r="D99" t="s">
        <v>22760</v>
      </c>
      <c r="E99">
        <v>7029</v>
      </c>
      <c r="F99" s="6">
        <v>0.46321401809966001</v>
      </c>
    </row>
    <row r="100" spans="1:6" x14ac:dyDescent="0.3">
      <c r="A100" t="s">
        <v>1049</v>
      </c>
      <c r="B100" t="s">
        <v>22711</v>
      </c>
      <c r="C100" t="s">
        <v>22761</v>
      </c>
      <c r="D100" t="s">
        <v>22762</v>
      </c>
      <c r="E100">
        <v>9636</v>
      </c>
      <c r="F100" s="6">
        <v>0.47997889471556399</v>
      </c>
    </row>
    <row r="101" spans="1:6" x14ac:dyDescent="0.3">
      <c r="A101" t="s">
        <v>1049</v>
      </c>
      <c r="B101" t="s">
        <v>22711</v>
      </c>
      <c r="C101" t="s">
        <v>22763</v>
      </c>
      <c r="D101" t="s">
        <v>22764</v>
      </c>
      <c r="E101">
        <v>7459</v>
      </c>
      <c r="F101" s="6">
        <v>0.50435441520988999</v>
      </c>
    </row>
    <row r="102" spans="1:6" x14ac:dyDescent="0.3">
      <c r="A102" t="s">
        <v>1049</v>
      </c>
      <c r="B102" t="s">
        <v>22711</v>
      </c>
      <c r="C102" t="s">
        <v>22765</v>
      </c>
      <c r="D102" t="s">
        <v>22766</v>
      </c>
      <c r="E102">
        <v>2369</v>
      </c>
      <c r="F102" s="6">
        <v>0.51260130362693201</v>
      </c>
    </row>
    <row r="103" spans="1:6" x14ac:dyDescent="0.3">
      <c r="A103" t="s">
        <v>1049</v>
      </c>
      <c r="B103" t="s">
        <v>22711</v>
      </c>
      <c r="C103" t="s">
        <v>22767</v>
      </c>
      <c r="D103" t="s">
        <v>22768</v>
      </c>
      <c r="E103">
        <v>662</v>
      </c>
      <c r="F103" s="6">
        <v>0.47161166766066698</v>
      </c>
    </row>
    <row r="104" spans="1:6" x14ac:dyDescent="0.3">
      <c r="A104" t="s">
        <v>1049</v>
      </c>
      <c r="B104" t="s">
        <v>22711</v>
      </c>
      <c r="C104" t="s">
        <v>22769</v>
      </c>
      <c r="D104" t="s">
        <v>22770</v>
      </c>
      <c r="E104">
        <v>5588</v>
      </c>
      <c r="F104" s="6">
        <v>0.57207140447452698</v>
      </c>
    </row>
    <row r="105" spans="1:6" x14ac:dyDescent="0.3">
      <c r="A105" t="s">
        <v>1059</v>
      </c>
      <c r="B105" t="s">
        <v>22771</v>
      </c>
      <c r="C105" t="s">
        <v>22619</v>
      </c>
      <c r="D105" t="s">
        <v>22772</v>
      </c>
      <c r="E105">
        <v>6392017</v>
      </c>
      <c r="F105" s="6">
        <v>1.5292940052659101</v>
      </c>
    </row>
    <row r="106" spans="1:6" x14ac:dyDescent="0.3">
      <c r="A106" t="s">
        <v>1059</v>
      </c>
      <c r="B106" t="s">
        <v>22771</v>
      </c>
      <c r="C106" t="s">
        <v>22773</v>
      </c>
      <c r="D106" t="s">
        <v>22774</v>
      </c>
      <c r="E106">
        <v>71518</v>
      </c>
      <c r="F106" s="6">
        <v>0.69002991013925896</v>
      </c>
    </row>
    <row r="107" spans="1:6" x14ac:dyDescent="0.3">
      <c r="A107" t="s">
        <v>1059</v>
      </c>
      <c r="B107" t="s">
        <v>22771</v>
      </c>
      <c r="C107" t="s">
        <v>42</v>
      </c>
      <c r="D107" t="s">
        <v>22775</v>
      </c>
      <c r="E107">
        <v>131346</v>
      </c>
      <c r="F107" s="6">
        <v>0.789599197024212</v>
      </c>
    </row>
    <row r="108" spans="1:6" x14ac:dyDescent="0.3">
      <c r="A108" t="s">
        <v>1059</v>
      </c>
      <c r="B108" t="s">
        <v>22771</v>
      </c>
      <c r="C108" t="s">
        <v>44</v>
      </c>
      <c r="D108" t="s">
        <v>22776</v>
      </c>
      <c r="E108">
        <v>134421</v>
      </c>
      <c r="F108" s="6">
        <v>0.77787381661734101</v>
      </c>
    </row>
    <row r="109" spans="1:6" x14ac:dyDescent="0.3">
      <c r="A109" t="s">
        <v>1059</v>
      </c>
      <c r="B109" t="s">
        <v>22771</v>
      </c>
      <c r="C109" t="s">
        <v>46</v>
      </c>
      <c r="D109" t="s">
        <v>22777</v>
      </c>
      <c r="E109">
        <v>53597</v>
      </c>
      <c r="F109" s="6">
        <v>0.64609838696324096</v>
      </c>
    </row>
    <row r="110" spans="1:6" x14ac:dyDescent="0.3">
      <c r="A110" t="s">
        <v>1059</v>
      </c>
      <c r="B110" t="s">
        <v>22771</v>
      </c>
      <c r="C110" t="s">
        <v>668</v>
      </c>
      <c r="D110" t="s">
        <v>22778</v>
      </c>
      <c r="E110">
        <v>37220</v>
      </c>
      <c r="F110" s="6">
        <v>0.683526730368753</v>
      </c>
    </row>
    <row r="111" spans="1:6" x14ac:dyDescent="0.3">
      <c r="A111" t="s">
        <v>1059</v>
      </c>
      <c r="B111" t="s">
        <v>22771</v>
      </c>
      <c r="C111" t="s">
        <v>22779</v>
      </c>
      <c r="D111" t="s">
        <v>22780</v>
      </c>
      <c r="E111">
        <v>8437</v>
      </c>
      <c r="F111" s="6">
        <v>0.76628366021934102</v>
      </c>
    </row>
    <row r="112" spans="1:6" x14ac:dyDescent="0.3">
      <c r="A112" t="s">
        <v>1059</v>
      </c>
      <c r="B112" t="s">
        <v>22771</v>
      </c>
      <c r="C112" t="s">
        <v>48</v>
      </c>
      <c r="D112" t="s">
        <v>22781</v>
      </c>
      <c r="E112">
        <v>20489</v>
      </c>
      <c r="F112" s="6">
        <v>0.81194371255094699</v>
      </c>
    </row>
    <row r="113" spans="1:6" x14ac:dyDescent="0.3">
      <c r="A113" t="s">
        <v>1059</v>
      </c>
      <c r="B113" t="s">
        <v>22771</v>
      </c>
      <c r="C113" t="s">
        <v>49</v>
      </c>
      <c r="D113" t="s">
        <v>22782</v>
      </c>
      <c r="E113">
        <v>3817117</v>
      </c>
      <c r="F113" s="6">
        <v>1.79551981408943</v>
      </c>
    </row>
    <row r="114" spans="1:6" x14ac:dyDescent="0.3">
      <c r="A114" t="s">
        <v>1059</v>
      </c>
      <c r="B114" t="s">
        <v>22771</v>
      </c>
      <c r="C114" t="s">
        <v>22783</v>
      </c>
      <c r="D114" t="s">
        <v>22784</v>
      </c>
      <c r="E114">
        <v>200186</v>
      </c>
      <c r="F114" s="6">
        <v>0.85188679799473899</v>
      </c>
    </row>
    <row r="115" spans="1:6" x14ac:dyDescent="0.3">
      <c r="A115" t="s">
        <v>1059</v>
      </c>
      <c r="B115" t="s">
        <v>22771</v>
      </c>
      <c r="C115" t="s">
        <v>52</v>
      </c>
      <c r="D115" t="s">
        <v>22785</v>
      </c>
      <c r="E115">
        <v>107449</v>
      </c>
      <c r="F115" s="6">
        <v>0.62429920499596503</v>
      </c>
    </row>
    <row r="116" spans="1:6" x14ac:dyDescent="0.3">
      <c r="A116" t="s">
        <v>1059</v>
      </c>
      <c r="B116" t="s">
        <v>22771</v>
      </c>
      <c r="C116" t="s">
        <v>54</v>
      </c>
      <c r="D116" t="s">
        <v>22786</v>
      </c>
      <c r="E116">
        <v>980263</v>
      </c>
      <c r="F116" s="6">
        <v>1.57960445813665</v>
      </c>
    </row>
    <row r="117" spans="1:6" x14ac:dyDescent="0.3">
      <c r="A117" t="s">
        <v>1059</v>
      </c>
      <c r="B117" t="s">
        <v>22771</v>
      </c>
      <c r="C117" t="s">
        <v>56</v>
      </c>
      <c r="D117" t="s">
        <v>22787</v>
      </c>
      <c r="E117">
        <v>375770</v>
      </c>
      <c r="F117" s="6">
        <v>0.99061822712835002</v>
      </c>
    </row>
    <row r="118" spans="1:6" x14ac:dyDescent="0.3">
      <c r="A118" t="s">
        <v>1059</v>
      </c>
      <c r="B118" t="s">
        <v>22771</v>
      </c>
      <c r="C118" t="s">
        <v>130</v>
      </c>
      <c r="D118" t="s">
        <v>22788</v>
      </c>
      <c r="E118">
        <v>47420</v>
      </c>
      <c r="F118" s="6">
        <v>0.726127754376103</v>
      </c>
    </row>
    <row r="119" spans="1:6" x14ac:dyDescent="0.3">
      <c r="A119" t="s">
        <v>1059</v>
      </c>
      <c r="B119" t="s">
        <v>22771</v>
      </c>
      <c r="C119" t="s">
        <v>57</v>
      </c>
      <c r="D119" t="s">
        <v>22789</v>
      </c>
      <c r="E119">
        <v>211033</v>
      </c>
      <c r="F119" s="6">
        <v>0.66863672253774598</v>
      </c>
    </row>
    <row r="120" spans="1:6" x14ac:dyDescent="0.3">
      <c r="A120" t="s">
        <v>1059</v>
      </c>
      <c r="B120" t="s">
        <v>22771</v>
      </c>
      <c r="C120" t="s">
        <v>59</v>
      </c>
      <c r="D120" t="s">
        <v>22790</v>
      </c>
      <c r="E120">
        <v>195751</v>
      </c>
      <c r="F120" s="6">
        <v>1.2615233037768301</v>
      </c>
    </row>
    <row r="121" spans="1:6" x14ac:dyDescent="0.3">
      <c r="A121" t="s">
        <v>1066</v>
      </c>
      <c r="B121" t="s">
        <v>22791</v>
      </c>
      <c r="C121" t="s">
        <v>22619</v>
      </c>
      <c r="D121" t="s">
        <v>22792</v>
      </c>
      <c r="E121">
        <v>2915910</v>
      </c>
      <c r="F121" s="6">
        <v>1.7689764875224501</v>
      </c>
    </row>
    <row r="122" spans="1:6" x14ac:dyDescent="0.3">
      <c r="A122" t="s">
        <v>1066</v>
      </c>
      <c r="B122" t="s">
        <v>22791</v>
      </c>
      <c r="C122" t="s">
        <v>61</v>
      </c>
      <c r="D122" t="s">
        <v>22793</v>
      </c>
      <c r="E122">
        <v>19019</v>
      </c>
      <c r="F122" s="6">
        <v>1.28194614858594</v>
      </c>
    </row>
    <row r="123" spans="1:6" x14ac:dyDescent="0.3">
      <c r="A123" t="s">
        <v>1066</v>
      </c>
      <c r="B123" t="s">
        <v>22791</v>
      </c>
      <c r="C123" t="s">
        <v>1067</v>
      </c>
      <c r="D123" t="s">
        <v>22794</v>
      </c>
      <c r="E123">
        <v>21853</v>
      </c>
      <c r="F123" s="6">
        <v>1.5127767746167</v>
      </c>
    </row>
    <row r="124" spans="1:6" x14ac:dyDescent="0.3">
      <c r="A124" t="s">
        <v>1066</v>
      </c>
      <c r="B124" t="s">
        <v>22791</v>
      </c>
      <c r="C124" t="s">
        <v>22795</v>
      </c>
      <c r="D124" t="s">
        <v>22796</v>
      </c>
      <c r="E124">
        <v>41513</v>
      </c>
      <c r="F124" s="6">
        <v>1.65212370241439</v>
      </c>
    </row>
    <row r="125" spans="1:6" x14ac:dyDescent="0.3">
      <c r="A125" t="s">
        <v>1066</v>
      </c>
      <c r="B125" t="s">
        <v>22791</v>
      </c>
      <c r="C125" t="s">
        <v>22797</v>
      </c>
      <c r="D125" t="s">
        <v>22798</v>
      </c>
      <c r="E125">
        <v>221339</v>
      </c>
      <c r="F125" s="6">
        <v>1.6497957656640001</v>
      </c>
    </row>
    <row r="126" spans="1:6" x14ac:dyDescent="0.3">
      <c r="A126" t="s">
        <v>1066</v>
      </c>
      <c r="B126" t="s">
        <v>22791</v>
      </c>
      <c r="C126" t="s">
        <v>317</v>
      </c>
      <c r="D126" t="s">
        <v>22799</v>
      </c>
      <c r="E126">
        <v>36903</v>
      </c>
      <c r="F126" s="6">
        <v>1.4006000655053299</v>
      </c>
    </row>
    <row r="127" spans="1:6" x14ac:dyDescent="0.3">
      <c r="A127" t="s">
        <v>1066</v>
      </c>
      <c r="B127" t="s">
        <v>22791</v>
      </c>
      <c r="C127" t="s">
        <v>22800</v>
      </c>
      <c r="D127" t="s">
        <v>22801</v>
      </c>
      <c r="E127">
        <v>11508</v>
      </c>
      <c r="F127" s="6">
        <v>1.4250105878349399</v>
      </c>
    </row>
    <row r="128" spans="1:6" x14ac:dyDescent="0.3">
      <c r="A128" t="s">
        <v>1066</v>
      </c>
      <c r="B128" t="s">
        <v>22791</v>
      </c>
      <c r="C128" t="s">
        <v>22631</v>
      </c>
      <c r="D128" t="s">
        <v>22802</v>
      </c>
      <c r="E128">
        <v>5368</v>
      </c>
      <c r="F128" s="6">
        <v>1.3440043089292499</v>
      </c>
    </row>
    <row r="129" spans="1:6" x14ac:dyDescent="0.3">
      <c r="A129" t="s">
        <v>1066</v>
      </c>
      <c r="B129" t="s">
        <v>22791</v>
      </c>
      <c r="C129" t="s">
        <v>319</v>
      </c>
      <c r="D129" t="s">
        <v>22803</v>
      </c>
      <c r="E129">
        <v>27446</v>
      </c>
      <c r="F129" s="6">
        <v>1.20974205852589</v>
      </c>
    </row>
    <row r="130" spans="1:6" x14ac:dyDescent="0.3">
      <c r="A130" t="s">
        <v>1066</v>
      </c>
      <c r="B130" t="s">
        <v>22791</v>
      </c>
      <c r="C130" t="s">
        <v>22804</v>
      </c>
      <c r="D130" t="s">
        <v>22805</v>
      </c>
      <c r="E130">
        <v>11800</v>
      </c>
      <c r="F130" s="6">
        <v>1.1641530995641001</v>
      </c>
    </row>
    <row r="131" spans="1:6" x14ac:dyDescent="0.3">
      <c r="A131" t="s">
        <v>1066</v>
      </c>
      <c r="B131" t="s">
        <v>22791</v>
      </c>
      <c r="C131" t="s">
        <v>321</v>
      </c>
      <c r="D131" t="s">
        <v>22806</v>
      </c>
      <c r="E131">
        <v>22995</v>
      </c>
      <c r="F131" s="6">
        <v>1.8818027871177401</v>
      </c>
    </row>
    <row r="132" spans="1:6" x14ac:dyDescent="0.3">
      <c r="A132" t="s">
        <v>1066</v>
      </c>
      <c r="B132" t="s">
        <v>22791</v>
      </c>
      <c r="C132" t="s">
        <v>552</v>
      </c>
      <c r="D132" t="s">
        <v>22807</v>
      </c>
      <c r="E132">
        <v>16083</v>
      </c>
      <c r="F132" s="6">
        <v>1.1736934772905501</v>
      </c>
    </row>
    <row r="133" spans="1:6" x14ac:dyDescent="0.3">
      <c r="A133" t="s">
        <v>1066</v>
      </c>
      <c r="B133" t="s">
        <v>22791</v>
      </c>
      <c r="C133" t="s">
        <v>22642</v>
      </c>
      <c r="D133" t="s">
        <v>22808</v>
      </c>
      <c r="E133">
        <v>25970</v>
      </c>
      <c r="F133" s="6">
        <v>1.6349746494286499</v>
      </c>
    </row>
    <row r="134" spans="1:6" x14ac:dyDescent="0.3">
      <c r="A134" t="s">
        <v>1066</v>
      </c>
      <c r="B134" t="s">
        <v>22791</v>
      </c>
      <c r="C134" t="s">
        <v>741</v>
      </c>
      <c r="D134" t="s">
        <v>22809</v>
      </c>
      <c r="E134">
        <v>8689</v>
      </c>
      <c r="F134" s="6">
        <v>1.28423233440463</v>
      </c>
    </row>
    <row r="135" spans="1:6" x14ac:dyDescent="0.3">
      <c r="A135" t="s">
        <v>1066</v>
      </c>
      <c r="B135" t="s">
        <v>22791</v>
      </c>
      <c r="C135" t="s">
        <v>213</v>
      </c>
      <c r="D135" t="s">
        <v>22810</v>
      </c>
      <c r="E135">
        <v>24552</v>
      </c>
      <c r="F135" s="6">
        <v>1.5891662994429201</v>
      </c>
    </row>
    <row r="136" spans="1:6" x14ac:dyDescent="0.3">
      <c r="A136" t="s">
        <v>1066</v>
      </c>
      <c r="B136" t="s">
        <v>22791</v>
      </c>
      <c r="C136" t="s">
        <v>22811</v>
      </c>
      <c r="D136" t="s">
        <v>22812</v>
      </c>
      <c r="E136">
        <v>21273</v>
      </c>
      <c r="F136" s="6">
        <v>1.9925082947686099</v>
      </c>
    </row>
    <row r="137" spans="1:6" x14ac:dyDescent="0.3">
      <c r="A137" t="s">
        <v>1066</v>
      </c>
      <c r="B137" t="s">
        <v>22791</v>
      </c>
      <c r="C137" t="s">
        <v>22813</v>
      </c>
      <c r="D137" t="s">
        <v>22814</v>
      </c>
      <c r="E137">
        <v>96443</v>
      </c>
      <c r="F137" s="6">
        <v>1.5199502831485301</v>
      </c>
    </row>
    <row r="138" spans="1:6" x14ac:dyDescent="0.3">
      <c r="A138" t="s">
        <v>1066</v>
      </c>
      <c r="B138" t="s">
        <v>22791</v>
      </c>
      <c r="C138" t="s">
        <v>22815</v>
      </c>
      <c r="D138" t="s">
        <v>22816</v>
      </c>
      <c r="E138">
        <v>61948</v>
      </c>
      <c r="F138" s="6">
        <v>2.0205948658937198</v>
      </c>
    </row>
    <row r="139" spans="1:6" x14ac:dyDescent="0.3">
      <c r="A139" t="s">
        <v>1066</v>
      </c>
      <c r="B139" t="s">
        <v>22791</v>
      </c>
      <c r="C139" t="s">
        <v>62</v>
      </c>
      <c r="D139" t="s">
        <v>22817</v>
      </c>
      <c r="E139">
        <v>50902</v>
      </c>
      <c r="F139" s="6">
        <v>2.5067905369255699</v>
      </c>
    </row>
    <row r="140" spans="1:6" x14ac:dyDescent="0.3">
      <c r="A140" t="s">
        <v>1066</v>
      </c>
      <c r="B140" t="s">
        <v>22791</v>
      </c>
      <c r="C140" t="s">
        <v>22818</v>
      </c>
      <c r="D140" t="s">
        <v>22819</v>
      </c>
      <c r="E140">
        <v>17870</v>
      </c>
      <c r="F140" s="6">
        <v>1.38048492058289</v>
      </c>
    </row>
    <row r="141" spans="1:6" x14ac:dyDescent="0.3">
      <c r="A141" t="s">
        <v>1066</v>
      </c>
      <c r="B141" t="s">
        <v>22791</v>
      </c>
      <c r="C141" t="s">
        <v>869</v>
      </c>
      <c r="D141" t="s">
        <v>22820</v>
      </c>
      <c r="E141">
        <v>8116</v>
      </c>
      <c r="F141" s="6">
        <v>1.4239218156244899</v>
      </c>
    </row>
    <row r="142" spans="1:6" x14ac:dyDescent="0.3">
      <c r="A142" t="s">
        <v>1066</v>
      </c>
      <c r="B142" t="s">
        <v>22791</v>
      </c>
      <c r="C142" t="s">
        <v>22821</v>
      </c>
      <c r="D142" t="s">
        <v>22822</v>
      </c>
      <c r="E142">
        <v>13008</v>
      </c>
      <c r="F142" s="6">
        <v>1.18590131368924</v>
      </c>
    </row>
    <row r="143" spans="1:6" x14ac:dyDescent="0.3">
      <c r="A143" t="s">
        <v>1066</v>
      </c>
      <c r="B143" t="s">
        <v>22791</v>
      </c>
      <c r="C143" t="s">
        <v>22823</v>
      </c>
      <c r="D143" t="s">
        <v>22824</v>
      </c>
      <c r="E143">
        <v>18509</v>
      </c>
      <c r="F143" s="6">
        <v>1.31313071666105</v>
      </c>
    </row>
    <row r="144" spans="1:6" x14ac:dyDescent="0.3">
      <c r="A144" t="s">
        <v>1066</v>
      </c>
      <c r="B144" t="s">
        <v>22791</v>
      </c>
      <c r="C144" t="s">
        <v>22825</v>
      </c>
      <c r="D144" t="s">
        <v>22826</v>
      </c>
      <c r="E144">
        <v>113237</v>
      </c>
      <c r="F144" s="6">
        <v>1.9329391010486201</v>
      </c>
    </row>
    <row r="145" spans="1:6" x14ac:dyDescent="0.3">
      <c r="A145" t="s">
        <v>1066</v>
      </c>
      <c r="B145" t="s">
        <v>22791</v>
      </c>
      <c r="C145" t="s">
        <v>666</v>
      </c>
      <c r="D145" t="s">
        <v>22827</v>
      </c>
      <c r="E145">
        <v>18125</v>
      </c>
      <c r="F145" s="6">
        <v>1.7916941694992301</v>
      </c>
    </row>
    <row r="146" spans="1:6" x14ac:dyDescent="0.3">
      <c r="A146" t="s">
        <v>1066</v>
      </c>
      <c r="B146" t="s">
        <v>22791</v>
      </c>
      <c r="C146" t="s">
        <v>262</v>
      </c>
      <c r="D146" t="s">
        <v>22828</v>
      </c>
      <c r="E146">
        <v>12245</v>
      </c>
      <c r="F146" s="6">
        <v>1.6259569682933099</v>
      </c>
    </row>
    <row r="147" spans="1:6" x14ac:dyDescent="0.3">
      <c r="A147" t="s">
        <v>1066</v>
      </c>
      <c r="B147" t="s">
        <v>22791</v>
      </c>
      <c r="C147" t="s">
        <v>1070</v>
      </c>
      <c r="D147" t="s">
        <v>22829</v>
      </c>
      <c r="E147">
        <v>96024</v>
      </c>
      <c r="F147" s="6">
        <v>1.6666906514758</v>
      </c>
    </row>
    <row r="148" spans="1:6" x14ac:dyDescent="0.3">
      <c r="A148" t="s">
        <v>1066</v>
      </c>
      <c r="B148" t="s">
        <v>22791</v>
      </c>
      <c r="C148" t="s">
        <v>614</v>
      </c>
      <c r="D148" t="s">
        <v>22830</v>
      </c>
      <c r="E148">
        <v>17853</v>
      </c>
      <c r="F148" s="6">
        <v>1.48319574208133</v>
      </c>
    </row>
    <row r="149" spans="1:6" x14ac:dyDescent="0.3">
      <c r="A149" t="s">
        <v>1066</v>
      </c>
      <c r="B149" t="s">
        <v>22791</v>
      </c>
      <c r="C149" t="s">
        <v>327</v>
      </c>
      <c r="D149" t="s">
        <v>22831</v>
      </c>
      <c r="E149">
        <v>42090</v>
      </c>
      <c r="F149" s="6">
        <v>1.2348323440393201</v>
      </c>
    </row>
    <row r="150" spans="1:6" x14ac:dyDescent="0.3">
      <c r="A150" t="s">
        <v>1066</v>
      </c>
      <c r="B150" t="s">
        <v>22791</v>
      </c>
      <c r="C150" t="s">
        <v>22832</v>
      </c>
      <c r="D150" t="s">
        <v>22833</v>
      </c>
      <c r="E150">
        <v>22609</v>
      </c>
      <c r="F150" s="6">
        <v>1.6683900340767801</v>
      </c>
    </row>
    <row r="151" spans="1:6" x14ac:dyDescent="0.3">
      <c r="A151" t="s">
        <v>1066</v>
      </c>
      <c r="B151" t="s">
        <v>22791</v>
      </c>
      <c r="C151" t="s">
        <v>22834</v>
      </c>
      <c r="D151" t="s">
        <v>22835</v>
      </c>
      <c r="E151">
        <v>32923</v>
      </c>
      <c r="F151" s="6">
        <v>1.8844514627278799</v>
      </c>
    </row>
    <row r="152" spans="1:6" x14ac:dyDescent="0.3">
      <c r="A152" t="s">
        <v>1066</v>
      </c>
      <c r="B152" t="s">
        <v>22791</v>
      </c>
      <c r="C152" t="s">
        <v>22836</v>
      </c>
      <c r="D152" t="s">
        <v>22837</v>
      </c>
      <c r="E152">
        <v>13781</v>
      </c>
      <c r="F152" s="6">
        <v>1.46026908529112</v>
      </c>
    </row>
    <row r="153" spans="1:6" x14ac:dyDescent="0.3">
      <c r="A153" t="s">
        <v>1066</v>
      </c>
      <c r="B153" t="s">
        <v>22791</v>
      </c>
      <c r="C153" t="s">
        <v>22838</v>
      </c>
      <c r="D153" t="s">
        <v>22839</v>
      </c>
      <c r="E153">
        <v>36647</v>
      </c>
      <c r="F153" s="6">
        <v>1.5303763460173201</v>
      </c>
    </row>
    <row r="154" spans="1:6" x14ac:dyDescent="0.3">
      <c r="A154" t="s">
        <v>1066</v>
      </c>
      <c r="B154" t="s">
        <v>22791</v>
      </c>
      <c r="C154" t="s">
        <v>22840</v>
      </c>
      <c r="D154" t="s">
        <v>22841</v>
      </c>
      <c r="E154">
        <v>13696</v>
      </c>
      <c r="F154" s="6">
        <v>1.6202865841604299</v>
      </c>
    </row>
    <row r="155" spans="1:6" x14ac:dyDescent="0.3">
      <c r="A155" t="s">
        <v>1066</v>
      </c>
      <c r="B155" t="s">
        <v>22791</v>
      </c>
      <c r="C155" t="s">
        <v>163</v>
      </c>
      <c r="D155" t="s">
        <v>22842</v>
      </c>
      <c r="E155">
        <v>17997</v>
      </c>
      <c r="F155" s="6">
        <v>1.4162721207173701</v>
      </c>
    </row>
    <row r="156" spans="1:6" x14ac:dyDescent="0.3">
      <c r="A156" t="s">
        <v>1066</v>
      </c>
      <c r="B156" t="s">
        <v>22791</v>
      </c>
      <c r="C156" t="s">
        <v>23</v>
      </c>
      <c r="D156" t="s">
        <v>22843</v>
      </c>
      <c r="E156">
        <v>77435</v>
      </c>
      <c r="F156" s="6">
        <v>1.7589288448684699</v>
      </c>
    </row>
    <row r="157" spans="1:6" x14ac:dyDescent="0.3">
      <c r="A157" t="s">
        <v>1066</v>
      </c>
      <c r="B157" t="s">
        <v>22791</v>
      </c>
      <c r="C157" t="s">
        <v>334</v>
      </c>
      <c r="D157" t="s">
        <v>22844</v>
      </c>
      <c r="E157">
        <v>25540</v>
      </c>
      <c r="F157" s="6">
        <v>1.7427936513109901</v>
      </c>
    </row>
    <row r="158" spans="1:6" x14ac:dyDescent="0.3">
      <c r="A158" t="s">
        <v>1066</v>
      </c>
      <c r="B158" t="s">
        <v>22791</v>
      </c>
      <c r="C158" t="s">
        <v>416</v>
      </c>
      <c r="D158" t="s">
        <v>22845</v>
      </c>
      <c r="E158">
        <v>7645</v>
      </c>
      <c r="F158" s="6">
        <v>1.3855824286317</v>
      </c>
    </row>
    <row r="159" spans="1:6" x14ac:dyDescent="0.3">
      <c r="A159" t="s">
        <v>1066</v>
      </c>
      <c r="B159" t="s">
        <v>22791</v>
      </c>
      <c r="C159" t="s">
        <v>717</v>
      </c>
      <c r="D159" t="s">
        <v>22846</v>
      </c>
      <c r="E159">
        <v>17415</v>
      </c>
      <c r="F159" s="6">
        <v>1.36501911115953</v>
      </c>
    </row>
    <row r="160" spans="1:6" x14ac:dyDescent="0.3">
      <c r="A160" t="s">
        <v>1066</v>
      </c>
      <c r="B160" t="s">
        <v>22791</v>
      </c>
      <c r="C160" t="s">
        <v>228</v>
      </c>
      <c r="D160" t="s">
        <v>22847</v>
      </c>
      <c r="E160">
        <v>10424</v>
      </c>
      <c r="F160" s="6">
        <v>1.2125937821666799</v>
      </c>
    </row>
    <row r="161" spans="1:6" x14ac:dyDescent="0.3">
      <c r="A161" t="s">
        <v>1066</v>
      </c>
      <c r="B161" t="s">
        <v>22791</v>
      </c>
      <c r="C161" t="s">
        <v>556</v>
      </c>
      <c r="D161" t="s">
        <v>22848</v>
      </c>
      <c r="E161">
        <v>14134</v>
      </c>
      <c r="F161" s="6">
        <v>1.2651883125505099</v>
      </c>
    </row>
    <row r="162" spans="1:6" x14ac:dyDescent="0.3">
      <c r="A162" t="s">
        <v>1066</v>
      </c>
      <c r="B162" t="s">
        <v>22791</v>
      </c>
      <c r="C162" t="s">
        <v>22849</v>
      </c>
      <c r="D162" t="s">
        <v>22850</v>
      </c>
      <c r="E162">
        <v>13171</v>
      </c>
      <c r="F162" s="6">
        <v>1.5208241849503801</v>
      </c>
    </row>
    <row r="163" spans="1:6" x14ac:dyDescent="0.3">
      <c r="A163" t="s">
        <v>1066</v>
      </c>
      <c r="B163" t="s">
        <v>22791</v>
      </c>
      <c r="C163" t="s">
        <v>22851</v>
      </c>
      <c r="D163" t="s">
        <v>22852</v>
      </c>
      <c r="E163">
        <v>22353</v>
      </c>
      <c r="F163" s="6">
        <v>1.5267114854208199</v>
      </c>
    </row>
    <row r="164" spans="1:6" x14ac:dyDescent="0.3">
      <c r="A164" t="s">
        <v>1066</v>
      </c>
      <c r="B164" t="s">
        <v>22791</v>
      </c>
      <c r="C164" t="s">
        <v>22853</v>
      </c>
      <c r="D164" t="s">
        <v>22854</v>
      </c>
      <c r="E164">
        <v>68356</v>
      </c>
      <c r="F164" s="6">
        <v>1.8798928928519101</v>
      </c>
    </row>
    <row r="165" spans="1:6" x14ac:dyDescent="0.3">
      <c r="A165" t="s">
        <v>1066</v>
      </c>
      <c r="B165" t="s">
        <v>22791</v>
      </c>
      <c r="C165" t="s">
        <v>25</v>
      </c>
      <c r="D165" t="s">
        <v>22855</v>
      </c>
      <c r="E165">
        <v>15717</v>
      </c>
      <c r="F165" s="6">
        <v>1.1557380543198099</v>
      </c>
    </row>
    <row r="166" spans="1:6" x14ac:dyDescent="0.3">
      <c r="A166" t="s">
        <v>1066</v>
      </c>
      <c r="B166" t="s">
        <v>22791</v>
      </c>
      <c r="C166" t="s">
        <v>234</v>
      </c>
      <c r="D166" t="s">
        <v>22856</v>
      </c>
      <c r="E166">
        <v>16653</v>
      </c>
      <c r="F166" s="6">
        <v>1.5073126976295901</v>
      </c>
    </row>
    <row r="167" spans="1:6" x14ac:dyDescent="0.3">
      <c r="A167" t="s">
        <v>1066</v>
      </c>
      <c r="B167" t="s">
        <v>22791</v>
      </c>
      <c r="C167" t="s">
        <v>22857</v>
      </c>
      <c r="D167" t="s">
        <v>22858</v>
      </c>
      <c r="E167">
        <v>43462</v>
      </c>
      <c r="F167" s="6">
        <v>2.1846383557808702</v>
      </c>
    </row>
    <row r="168" spans="1:6" x14ac:dyDescent="0.3">
      <c r="A168" t="s">
        <v>1066</v>
      </c>
      <c r="B168" t="s">
        <v>22791</v>
      </c>
      <c r="C168" t="s">
        <v>533</v>
      </c>
      <c r="D168" t="s">
        <v>22859</v>
      </c>
      <c r="E168">
        <v>46480</v>
      </c>
      <c r="F168" s="6">
        <v>1.48345896810517</v>
      </c>
    </row>
    <row r="169" spans="1:6" x14ac:dyDescent="0.3">
      <c r="A169" t="s">
        <v>1066</v>
      </c>
      <c r="B169" t="s">
        <v>22791</v>
      </c>
      <c r="C169" t="s">
        <v>557</v>
      </c>
      <c r="D169" t="s">
        <v>22860</v>
      </c>
      <c r="E169">
        <v>8149</v>
      </c>
      <c r="F169" s="6">
        <v>1.4774005265390799</v>
      </c>
    </row>
    <row r="170" spans="1:6" x14ac:dyDescent="0.3">
      <c r="A170" t="s">
        <v>1066</v>
      </c>
      <c r="B170" t="s">
        <v>22791</v>
      </c>
      <c r="C170" t="s">
        <v>29</v>
      </c>
      <c r="D170" t="s">
        <v>22861</v>
      </c>
      <c r="E170">
        <v>9487</v>
      </c>
      <c r="F170" s="6">
        <v>1.3310789106152601</v>
      </c>
    </row>
    <row r="171" spans="1:6" x14ac:dyDescent="0.3">
      <c r="A171" t="s">
        <v>1066</v>
      </c>
      <c r="B171" t="s">
        <v>22791</v>
      </c>
      <c r="C171" t="s">
        <v>109</v>
      </c>
      <c r="D171" t="s">
        <v>22862</v>
      </c>
      <c r="E171">
        <v>8997</v>
      </c>
      <c r="F171" s="6">
        <v>1.6433320020094999</v>
      </c>
    </row>
    <row r="172" spans="1:6" x14ac:dyDescent="0.3">
      <c r="A172" t="s">
        <v>1066</v>
      </c>
      <c r="B172" t="s">
        <v>22791</v>
      </c>
      <c r="C172" t="s">
        <v>64</v>
      </c>
      <c r="D172" t="s">
        <v>22863</v>
      </c>
      <c r="E172">
        <v>8330</v>
      </c>
      <c r="F172" s="6">
        <v>1.1580144523423701</v>
      </c>
    </row>
    <row r="173" spans="1:6" x14ac:dyDescent="0.3">
      <c r="A173" t="s">
        <v>1066</v>
      </c>
      <c r="B173" t="s">
        <v>22791</v>
      </c>
      <c r="C173" t="s">
        <v>421</v>
      </c>
      <c r="D173" t="s">
        <v>22864</v>
      </c>
      <c r="E173">
        <v>26120</v>
      </c>
      <c r="F173" s="6">
        <v>1.57203624973164</v>
      </c>
    </row>
    <row r="174" spans="1:6" x14ac:dyDescent="0.3">
      <c r="A174" t="s">
        <v>1066</v>
      </c>
      <c r="B174" t="s">
        <v>22791</v>
      </c>
      <c r="C174" t="s">
        <v>340</v>
      </c>
      <c r="D174" t="s">
        <v>22865</v>
      </c>
      <c r="E174">
        <v>10445</v>
      </c>
      <c r="F174" s="6">
        <v>1.5527010043868299</v>
      </c>
    </row>
    <row r="175" spans="1:6" x14ac:dyDescent="0.3">
      <c r="A175" t="s">
        <v>1066</v>
      </c>
      <c r="B175" t="s">
        <v>22791</v>
      </c>
      <c r="C175" t="s">
        <v>22866</v>
      </c>
      <c r="D175" t="s">
        <v>22867</v>
      </c>
      <c r="E175">
        <v>21757</v>
      </c>
      <c r="F175" s="6">
        <v>1.2335680079459801</v>
      </c>
    </row>
    <row r="176" spans="1:6" x14ac:dyDescent="0.3">
      <c r="A176" t="s">
        <v>1066</v>
      </c>
      <c r="B176" t="s">
        <v>22791</v>
      </c>
      <c r="C176" t="s">
        <v>271</v>
      </c>
      <c r="D176" t="s">
        <v>22868</v>
      </c>
      <c r="E176">
        <v>11291</v>
      </c>
      <c r="F176" s="6">
        <v>1.3671493581540799</v>
      </c>
    </row>
    <row r="177" spans="1:6" x14ac:dyDescent="0.3">
      <c r="A177" t="s">
        <v>1066</v>
      </c>
      <c r="B177" t="s">
        <v>22791</v>
      </c>
      <c r="C177" t="s">
        <v>22869</v>
      </c>
      <c r="D177" t="s">
        <v>22870</v>
      </c>
      <c r="E177">
        <v>24583</v>
      </c>
      <c r="F177" s="6">
        <v>1.43942066751096</v>
      </c>
    </row>
    <row r="178" spans="1:6" x14ac:dyDescent="0.3">
      <c r="A178" t="s">
        <v>1066</v>
      </c>
      <c r="B178" t="s">
        <v>22791</v>
      </c>
      <c r="C178" t="s">
        <v>66</v>
      </c>
      <c r="D178" t="s">
        <v>22871</v>
      </c>
      <c r="E178">
        <v>20662</v>
      </c>
      <c r="F178" s="6">
        <v>1.27635850848299</v>
      </c>
    </row>
    <row r="179" spans="1:6" x14ac:dyDescent="0.3">
      <c r="A179" t="s">
        <v>1066</v>
      </c>
      <c r="B179" t="s">
        <v>22791</v>
      </c>
      <c r="C179" t="s">
        <v>22872</v>
      </c>
      <c r="D179" t="s">
        <v>22873</v>
      </c>
      <c r="E179">
        <v>61754</v>
      </c>
      <c r="F179" s="6">
        <v>2.0224835162445198</v>
      </c>
    </row>
    <row r="180" spans="1:6" x14ac:dyDescent="0.3">
      <c r="A180" t="s">
        <v>1066</v>
      </c>
      <c r="B180" t="s">
        <v>22791</v>
      </c>
      <c r="C180" t="s">
        <v>22874</v>
      </c>
      <c r="D180" t="s">
        <v>22875</v>
      </c>
      <c r="E180">
        <v>8715</v>
      </c>
      <c r="F180" s="6">
        <v>1.5036297608606299</v>
      </c>
    </row>
    <row r="181" spans="1:6" x14ac:dyDescent="0.3">
      <c r="A181" t="s">
        <v>1066</v>
      </c>
      <c r="B181" t="s">
        <v>22791</v>
      </c>
      <c r="C181" t="s">
        <v>67</v>
      </c>
      <c r="D181" t="s">
        <v>22876</v>
      </c>
      <c r="E181">
        <v>382748</v>
      </c>
      <c r="F181" s="6">
        <v>2.3268302389905999</v>
      </c>
    </row>
    <row r="182" spans="1:6" x14ac:dyDescent="0.3">
      <c r="A182" t="s">
        <v>1066</v>
      </c>
      <c r="B182" t="s">
        <v>22791</v>
      </c>
      <c r="C182" t="s">
        <v>305</v>
      </c>
      <c r="D182" t="s">
        <v>22877</v>
      </c>
      <c r="E182">
        <v>17969</v>
      </c>
      <c r="F182" s="6">
        <v>1.46826314340834</v>
      </c>
    </row>
    <row r="183" spans="1:6" x14ac:dyDescent="0.3">
      <c r="A183" t="s">
        <v>1066</v>
      </c>
      <c r="B183" t="s">
        <v>22791</v>
      </c>
      <c r="C183" t="s">
        <v>22878</v>
      </c>
      <c r="D183" t="s">
        <v>22879</v>
      </c>
      <c r="E183">
        <v>28258</v>
      </c>
      <c r="F183" s="6">
        <v>1.51175510567341</v>
      </c>
    </row>
    <row r="184" spans="1:6" x14ac:dyDescent="0.3">
      <c r="A184" t="s">
        <v>1066</v>
      </c>
      <c r="B184" t="s">
        <v>22791</v>
      </c>
      <c r="C184" t="s">
        <v>22880</v>
      </c>
      <c r="D184" t="s">
        <v>22881</v>
      </c>
      <c r="E184">
        <v>107118</v>
      </c>
      <c r="F184" s="6">
        <v>1.96177755936908</v>
      </c>
    </row>
    <row r="185" spans="1:6" x14ac:dyDescent="0.3">
      <c r="A185" t="s">
        <v>1066</v>
      </c>
      <c r="B185" t="s">
        <v>22791</v>
      </c>
      <c r="C185" t="s">
        <v>363</v>
      </c>
      <c r="D185" t="s">
        <v>22882</v>
      </c>
      <c r="E185">
        <v>11233</v>
      </c>
      <c r="F185" s="6">
        <v>1.39245411516233</v>
      </c>
    </row>
    <row r="186" spans="1:6" x14ac:dyDescent="0.3">
      <c r="A186" t="s">
        <v>1066</v>
      </c>
      <c r="B186" t="s">
        <v>22791</v>
      </c>
      <c r="C186" t="s">
        <v>22883</v>
      </c>
      <c r="D186" t="s">
        <v>22884</v>
      </c>
      <c r="E186">
        <v>8195</v>
      </c>
      <c r="F186" s="6">
        <v>1.4244510821565399</v>
      </c>
    </row>
    <row r="187" spans="1:6" x14ac:dyDescent="0.3">
      <c r="A187" t="s">
        <v>1066</v>
      </c>
      <c r="B187" t="s">
        <v>22791</v>
      </c>
      <c r="C187" t="s">
        <v>22885</v>
      </c>
      <c r="D187" t="s">
        <v>22886</v>
      </c>
      <c r="E187">
        <v>125744</v>
      </c>
      <c r="F187" s="6">
        <v>2.2587465532344702</v>
      </c>
    </row>
    <row r="188" spans="1:6" x14ac:dyDescent="0.3">
      <c r="A188" t="s">
        <v>1066</v>
      </c>
      <c r="B188" t="s">
        <v>22791</v>
      </c>
      <c r="C188" t="s">
        <v>852</v>
      </c>
      <c r="D188" t="s">
        <v>22887</v>
      </c>
      <c r="E188">
        <v>17058</v>
      </c>
      <c r="F188" s="6">
        <v>1.52498680456962</v>
      </c>
    </row>
    <row r="189" spans="1:6" x14ac:dyDescent="0.3">
      <c r="A189" t="s">
        <v>1066</v>
      </c>
      <c r="B189" t="s">
        <v>22791</v>
      </c>
      <c r="C189" t="s">
        <v>22888</v>
      </c>
      <c r="D189" t="s">
        <v>22889</v>
      </c>
      <c r="E189">
        <v>17264</v>
      </c>
      <c r="F189" s="6">
        <v>1.6152840893498399</v>
      </c>
    </row>
    <row r="190" spans="1:6" x14ac:dyDescent="0.3">
      <c r="A190" t="s">
        <v>1066</v>
      </c>
      <c r="B190" t="s">
        <v>22791</v>
      </c>
      <c r="C190" t="s">
        <v>22890</v>
      </c>
      <c r="D190" t="s">
        <v>22891</v>
      </c>
      <c r="E190">
        <v>12394</v>
      </c>
      <c r="F190" s="6">
        <v>1.3789230371311201</v>
      </c>
    </row>
    <row r="191" spans="1:6" x14ac:dyDescent="0.3">
      <c r="A191" t="s">
        <v>1066</v>
      </c>
      <c r="B191" t="s">
        <v>22791</v>
      </c>
      <c r="C191" t="s">
        <v>688</v>
      </c>
      <c r="D191" t="s">
        <v>22892</v>
      </c>
      <c r="E191">
        <v>41639</v>
      </c>
      <c r="F191" s="6">
        <v>1.6859057961777599</v>
      </c>
    </row>
    <row r="192" spans="1:6" x14ac:dyDescent="0.3">
      <c r="A192" t="s">
        <v>1066</v>
      </c>
      <c r="B192" t="s">
        <v>22791</v>
      </c>
      <c r="C192" t="s">
        <v>366</v>
      </c>
      <c r="D192" t="s">
        <v>22893</v>
      </c>
      <c r="E192">
        <v>17295</v>
      </c>
      <c r="F192" s="6">
        <v>1.65287106683026</v>
      </c>
    </row>
    <row r="193" spans="1:6" x14ac:dyDescent="0.3">
      <c r="A193" t="s">
        <v>1066</v>
      </c>
      <c r="B193" t="s">
        <v>22791</v>
      </c>
      <c r="C193" t="s">
        <v>69</v>
      </c>
      <c r="D193" t="s">
        <v>22894</v>
      </c>
      <c r="E193">
        <v>203065</v>
      </c>
      <c r="F193" s="6">
        <v>1.60625382999281</v>
      </c>
    </row>
    <row r="194" spans="1:6" x14ac:dyDescent="0.3">
      <c r="A194" t="s">
        <v>1066</v>
      </c>
      <c r="B194" t="s">
        <v>22791</v>
      </c>
      <c r="C194" t="s">
        <v>22895</v>
      </c>
      <c r="D194" t="s">
        <v>22896</v>
      </c>
      <c r="E194">
        <v>77076</v>
      </c>
      <c r="F194" s="6">
        <v>1.7306221375192601</v>
      </c>
    </row>
    <row r="195" spans="1:6" x14ac:dyDescent="0.3">
      <c r="A195" t="s">
        <v>1066</v>
      </c>
      <c r="B195" t="s">
        <v>22791</v>
      </c>
      <c r="C195" t="s">
        <v>22897</v>
      </c>
      <c r="D195" t="s">
        <v>22898</v>
      </c>
      <c r="E195">
        <v>7260</v>
      </c>
      <c r="F195" s="6">
        <v>1.2426919773495699</v>
      </c>
    </row>
    <row r="196" spans="1:6" x14ac:dyDescent="0.3">
      <c r="A196" t="s">
        <v>1066</v>
      </c>
      <c r="B196" t="s">
        <v>22791</v>
      </c>
      <c r="C196" t="s">
        <v>22899</v>
      </c>
      <c r="D196" t="s">
        <v>22900</v>
      </c>
      <c r="E196">
        <v>22185</v>
      </c>
      <c r="F196" s="6">
        <v>1.59917424313868</v>
      </c>
    </row>
    <row r="197" spans="1:6" x14ac:dyDescent="0.3">
      <c r="A197" t="s">
        <v>1076</v>
      </c>
      <c r="B197" t="s">
        <v>22771</v>
      </c>
      <c r="C197" t="s">
        <v>22619</v>
      </c>
      <c r="D197" t="s">
        <v>22901</v>
      </c>
      <c r="E197">
        <v>37253884</v>
      </c>
      <c r="F197" s="6">
        <v>2.1485690405165898</v>
      </c>
    </row>
    <row r="198" spans="1:6" x14ac:dyDescent="0.3">
      <c r="A198" t="s">
        <v>1076</v>
      </c>
      <c r="B198" t="s">
        <v>22771</v>
      </c>
      <c r="C198" t="s">
        <v>72</v>
      </c>
      <c r="D198" t="s">
        <v>22902</v>
      </c>
      <c r="E198">
        <v>1510270</v>
      </c>
      <c r="F198" s="6">
        <v>2.4039120097662199</v>
      </c>
    </row>
    <row r="199" spans="1:6" x14ac:dyDescent="0.3">
      <c r="A199" t="s">
        <v>1076</v>
      </c>
      <c r="B199" t="s">
        <v>22771</v>
      </c>
      <c r="C199" t="s">
        <v>22903</v>
      </c>
      <c r="D199" t="s">
        <v>22904</v>
      </c>
      <c r="E199">
        <v>1175</v>
      </c>
      <c r="F199" s="6">
        <v>0.42102781838204401</v>
      </c>
    </row>
    <row r="200" spans="1:6" x14ac:dyDescent="0.3">
      <c r="A200" t="s">
        <v>1076</v>
      </c>
      <c r="B200" t="s">
        <v>22771</v>
      </c>
      <c r="C200" t="s">
        <v>74</v>
      </c>
      <c r="D200" t="s">
        <v>22905</v>
      </c>
      <c r="E200">
        <v>38091</v>
      </c>
      <c r="F200" s="6">
        <v>1.0692063484768799</v>
      </c>
    </row>
    <row r="201" spans="1:6" x14ac:dyDescent="0.3">
      <c r="A201" t="s">
        <v>1076</v>
      </c>
      <c r="B201" t="s">
        <v>22771</v>
      </c>
      <c r="C201" t="s">
        <v>75</v>
      </c>
      <c r="D201" t="s">
        <v>22906</v>
      </c>
      <c r="E201">
        <v>220000</v>
      </c>
      <c r="F201" s="6">
        <v>2.0674303793756801</v>
      </c>
    </row>
    <row r="202" spans="1:6" x14ac:dyDescent="0.3">
      <c r="A202" t="s">
        <v>1076</v>
      </c>
      <c r="B202" t="s">
        <v>22771</v>
      </c>
      <c r="C202" t="s">
        <v>77</v>
      </c>
      <c r="D202" t="s">
        <v>22907</v>
      </c>
      <c r="E202">
        <v>45578</v>
      </c>
      <c r="F202" s="6">
        <v>0.961224241259791</v>
      </c>
    </row>
    <row r="203" spans="1:6" x14ac:dyDescent="0.3">
      <c r="A203" t="s">
        <v>1076</v>
      </c>
      <c r="B203" t="s">
        <v>22771</v>
      </c>
      <c r="C203" t="s">
        <v>78</v>
      </c>
      <c r="D203" t="s">
        <v>22908</v>
      </c>
      <c r="E203">
        <v>21419</v>
      </c>
      <c r="F203" s="6">
        <v>6.3979484158537403</v>
      </c>
    </row>
    <row r="204" spans="1:6" x14ac:dyDescent="0.3">
      <c r="A204" t="s">
        <v>1076</v>
      </c>
      <c r="B204" t="s">
        <v>22771</v>
      </c>
      <c r="C204" t="s">
        <v>79</v>
      </c>
      <c r="D204" t="s">
        <v>22909</v>
      </c>
      <c r="E204">
        <v>1048991</v>
      </c>
      <c r="F204" s="6">
        <v>1.91022507557545</v>
      </c>
    </row>
    <row r="205" spans="1:6" x14ac:dyDescent="0.3">
      <c r="A205" t="s">
        <v>1076</v>
      </c>
      <c r="B205" t="s">
        <v>22771</v>
      </c>
      <c r="C205" t="s">
        <v>22910</v>
      </c>
      <c r="D205" t="s">
        <v>22911</v>
      </c>
      <c r="E205">
        <v>28610</v>
      </c>
      <c r="F205" s="6">
        <v>0.75392143591507799</v>
      </c>
    </row>
    <row r="206" spans="1:6" x14ac:dyDescent="0.3">
      <c r="A206" t="s">
        <v>1076</v>
      </c>
      <c r="B206" t="s">
        <v>22771</v>
      </c>
      <c r="C206" t="s">
        <v>80</v>
      </c>
      <c r="D206" t="s">
        <v>22912</v>
      </c>
      <c r="E206">
        <v>181058</v>
      </c>
      <c r="F206" s="6">
        <v>1.3489031564456899</v>
      </c>
    </row>
    <row r="207" spans="1:6" x14ac:dyDescent="0.3">
      <c r="A207" t="s">
        <v>1076</v>
      </c>
      <c r="B207" t="s">
        <v>22771</v>
      </c>
      <c r="C207" t="s">
        <v>82</v>
      </c>
      <c r="D207" t="s">
        <v>22913</v>
      </c>
      <c r="E207">
        <v>930450</v>
      </c>
      <c r="F207" s="6">
        <v>2.0568474475945302</v>
      </c>
    </row>
    <row r="208" spans="1:6" x14ac:dyDescent="0.3">
      <c r="A208" t="s">
        <v>1076</v>
      </c>
      <c r="B208" t="s">
        <v>22771</v>
      </c>
      <c r="C208" t="s">
        <v>84</v>
      </c>
      <c r="D208" t="s">
        <v>22914</v>
      </c>
      <c r="E208">
        <v>28122</v>
      </c>
      <c r="F208" s="6">
        <v>8.6502396339502994</v>
      </c>
    </row>
    <row r="209" spans="1:6" x14ac:dyDescent="0.3">
      <c r="A209" t="s">
        <v>1076</v>
      </c>
      <c r="B209" t="s">
        <v>22771</v>
      </c>
      <c r="C209" t="s">
        <v>85</v>
      </c>
      <c r="D209" t="s">
        <v>22915</v>
      </c>
      <c r="E209">
        <v>134620</v>
      </c>
      <c r="F209" s="6">
        <v>1.0483585259546899</v>
      </c>
    </row>
    <row r="210" spans="1:6" x14ac:dyDescent="0.3">
      <c r="A210" t="s">
        <v>1076</v>
      </c>
      <c r="B210" t="s">
        <v>22771</v>
      </c>
      <c r="C210" t="s">
        <v>87</v>
      </c>
      <c r="D210" t="s">
        <v>22916</v>
      </c>
      <c r="E210">
        <v>174528</v>
      </c>
      <c r="F210" s="6">
        <v>3.1947944358568301</v>
      </c>
    </row>
    <row r="211" spans="1:6" x14ac:dyDescent="0.3">
      <c r="A211" t="s">
        <v>1076</v>
      </c>
      <c r="B211" t="s">
        <v>22771</v>
      </c>
      <c r="C211" t="s">
        <v>89</v>
      </c>
      <c r="D211" t="s">
        <v>22917</v>
      </c>
      <c r="E211">
        <v>18546</v>
      </c>
      <c r="F211" s="6">
        <v>0.50182401404587695</v>
      </c>
    </row>
    <row r="212" spans="1:6" x14ac:dyDescent="0.3">
      <c r="A212" t="s">
        <v>1076</v>
      </c>
      <c r="B212" t="s">
        <v>22771</v>
      </c>
      <c r="C212" t="s">
        <v>91</v>
      </c>
      <c r="D212" t="s">
        <v>22918</v>
      </c>
      <c r="E212">
        <v>839631</v>
      </c>
      <c r="F212" s="6">
        <v>1.9034472149994901</v>
      </c>
    </row>
    <row r="213" spans="1:6" x14ac:dyDescent="0.3">
      <c r="A213" t="s">
        <v>1076</v>
      </c>
      <c r="B213" t="s">
        <v>22771</v>
      </c>
      <c r="C213" t="s">
        <v>93</v>
      </c>
      <c r="D213" t="s">
        <v>22919</v>
      </c>
      <c r="E213">
        <v>152982</v>
      </c>
      <c r="F213" s="6">
        <v>1.7039109376768</v>
      </c>
    </row>
    <row r="214" spans="1:6" x14ac:dyDescent="0.3">
      <c r="A214" t="s">
        <v>1076</v>
      </c>
      <c r="B214" t="s">
        <v>22771</v>
      </c>
      <c r="C214" t="s">
        <v>95</v>
      </c>
      <c r="D214" t="s">
        <v>22920</v>
      </c>
      <c r="E214">
        <v>64665</v>
      </c>
      <c r="F214" s="6">
        <v>0.88120204333633401</v>
      </c>
    </row>
    <row r="215" spans="1:6" x14ac:dyDescent="0.3">
      <c r="A215" t="s">
        <v>1076</v>
      </c>
      <c r="B215" t="s">
        <v>22771</v>
      </c>
      <c r="C215" t="s">
        <v>22921</v>
      </c>
      <c r="D215" t="s">
        <v>22922</v>
      </c>
      <c r="E215">
        <v>34895</v>
      </c>
      <c r="F215" s="6">
        <v>0.477009540867667</v>
      </c>
    </row>
    <row r="216" spans="1:6" x14ac:dyDescent="0.3">
      <c r="A216" t="s">
        <v>1076</v>
      </c>
      <c r="B216" t="s">
        <v>22771</v>
      </c>
      <c r="C216" t="s">
        <v>97</v>
      </c>
      <c r="D216" t="s">
        <v>22923</v>
      </c>
      <c r="E216">
        <v>9818586</v>
      </c>
      <c r="F216" s="6">
        <v>2.6112649064992501</v>
      </c>
    </row>
    <row r="217" spans="1:6" x14ac:dyDescent="0.3">
      <c r="A217" t="s">
        <v>1076</v>
      </c>
      <c r="B217" t="s">
        <v>22771</v>
      </c>
      <c r="C217" t="s">
        <v>99</v>
      </c>
      <c r="D217" t="s">
        <v>22924</v>
      </c>
      <c r="E217">
        <v>150865</v>
      </c>
      <c r="F217" s="6">
        <v>1.5568100687681601</v>
      </c>
    </row>
    <row r="218" spans="1:6" x14ac:dyDescent="0.3">
      <c r="A218" t="s">
        <v>1076</v>
      </c>
      <c r="B218" t="s">
        <v>22771</v>
      </c>
      <c r="C218" t="s">
        <v>101</v>
      </c>
      <c r="D218" t="s">
        <v>22925</v>
      </c>
      <c r="E218">
        <v>252405</v>
      </c>
      <c r="F218" s="6">
        <v>1.1644940741780301</v>
      </c>
    </row>
    <row r="219" spans="1:6" x14ac:dyDescent="0.3">
      <c r="A219" t="s">
        <v>1076</v>
      </c>
      <c r="B219" t="s">
        <v>22771</v>
      </c>
      <c r="C219" t="s">
        <v>102</v>
      </c>
      <c r="D219" t="s">
        <v>22926</v>
      </c>
      <c r="E219">
        <v>18251</v>
      </c>
      <c r="F219" s="6">
        <v>0.89882936708551997</v>
      </c>
    </row>
    <row r="220" spans="1:6" x14ac:dyDescent="0.3">
      <c r="A220" t="s">
        <v>1076</v>
      </c>
      <c r="B220" t="s">
        <v>22771</v>
      </c>
      <c r="C220" t="s">
        <v>22927</v>
      </c>
      <c r="D220" t="s">
        <v>22928</v>
      </c>
      <c r="E220">
        <v>87841</v>
      </c>
      <c r="F220" s="6">
        <v>1.0368109704502499</v>
      </c>
    </row>
    <row r="221" spans="1:6" x14ac:dyDescent="0.3">
      <c r="A221" t="s">
        <v>1076</v>
      </c>
      <c r="B221" t="s">
        <v>22771</v>
      </c>
      <c r="C221" t="s">
        <v>103</v>
      </c>
      <c r="D221" t="s">
        <v>22929</v>
      </c>
      <c r="E221">
        <v>255793</v>
      </c>
      <c r="F221" s="6">
        <v>2.00880225840389</v>
      </c>
    </row>
    <row r="222" spans="1:6" x14ac:dyDescent="0.3">
      <c r="A222" t="s">
        <v>1076</v>
      </c>
      <c r="B222" t="s">
        <v>22771</v>
      </c>
      <c r="C222" t="s">
        <v>22930</v>
      </c>
      <c r="D222" t="s">
        <v>22931</v>
      </c>
      <c r="E222">
        <v>9686</v>
      </c>
      <c r="F222" s="6">
        <v>0.53423912873954604</v>
      </c>
    </row>
    <row r="223" spans="1:6" x14ac:dyDescent="0.3">
      <c r="A223" t="s">
        <v>1076</v>
      </c>
      <c r="B223" t="s">
        <v>22771</v>
      </c>
      <c r="C223" t="s">
        <v>22932</v>
      </c>
      <c r="D223" t="s">
        <v>22933</v>
      </c>
      <c r="E223">
        <v>14202</v>
      </c>
      <c r="F223" s="6">
        <v>0.26035479948002799</v>
      </c>
    </row>
    <row r="224" spans="1:6" x14ac:dyDescent="0.3">
      <c r="A224" t="s">
        <v>1076</v>
      </c>
      <c r="B224" t="s">
        <v>22771</v>
      </c>
      <c r="C224" t="s">
        <v>105</v>
      </c>
      <c r="D224" t="s">
        <v>22934</v>
      </c>
      <c r="E224">
        <v>415057</v>
      </c>
      <c r="F224" s="6">
        <v>1.2390926363294501</v>
      </c>
    </row>
    <row r="225" spans="1:6" x14ac:dyDescent="0.3">
      <c r="A225" t="s">
        <v>1076</v>
      </c>
      <c r="B225" t="s">
        <v>22771</v>
      </c>
      <c r="C225" t="s">
        <v>107</v>
      </c>
      <c r="D225" t="s">
        <v>22935</v>
      </c>
      <c r="E225">
        <v>136484</v>
      </c>
      <c r="F225" s="6">
        <v>1.6813951988604201</v>
      </c>
    </row>
    <row r="226" spans="1:6" x14ac:dyDescent="0.3">
      <c r="A226" t="s">
        <v>1076</v>
      </c>
      <c r="B226" t="s">
        <v>22771</v>
      </c>
      <c r="C226" t="s">
        <v>109</v>
      </c>
      <c r="D226" t="s">
        <v>22936</v>
      </c>
      <c r="E226">
        <v>98764</v>
      </c>
      <c r="F226" s="6">
        <v>1.15993513103989</v>
      </c>
    </row>
    <row r="227" spans="1:6" x14ac:dyDescent="0.3">
      <c r="A227" t="s">
        <v>1076</v>
      </c>
      <c r="B227" t="s">
        <v>22771</v>
      </c>
      <c r="C227" t="s">
        <v>111</v>
      </c>
      <c r="D227" t="s">
        <v>22937</v>
      </c>
      <c r="E227">
        <v>3010232</v>
      </c>
      <c r="F227" s="6">
        <v>2.0216549434668099</v>
      </c>
    </row>
    <row r="228" spans="1:6" x14ac:dyDescent="0.3">
      <c r="A228" t="s">
        <v>1076</v>
      </c>
      <c r="B228" t="s">
        <v>22771</v>
      </c>
      <c r="C228" t="s">
        <v>112</v>
      </c>
      <c r="D228" t="s">
        <v>22938</v>
      </c>
      <c r="E228">
        <v>348432</v>
      </c>
      <c r="F228" s="6">
        <v>2.4726950769320601</v>
      </c>
    </row>
    <row r="229" spans="1:6" x14ac:dyDescent="0.3">
      <c r="A229" t="s">
        <v>1076</v>
      </c>
      <c r="B229" t="s">
        <v>22771</v>
      </c>
      <c r="C229" t="s">
        <v>1093</v>
      </c>
      <c r="D229" t="s">
        <v>22939</v>
      </c>
      <c r="E229">
        <v>20007</v>
      </c>
      <c r="F229" s="6">
        <v>0.620501685717327</v>
      </c>
    </row>
    <row r="230" spans="1:6" x14ac:dyDescent="0.3">
      <c r="A230" t="s">
        <v>1076</v>
      </c>
      <c r="B230" t="s">
        <v>22771</v>
      </c>
      <c r="C230" t="s">
        <v>113</v>
      </c>
      <c r="D230" t="s">
        <v>22940</v>
      </c>
      <c r="E230">
        <v>2189641</v>
      </c>
      <c r="F230" s="6">
        <v>1.4146484459881199</v>
      </c>
    </row>
    <row r="231" spans="1:6" x14ac:dyDescent="0.3">
      <c r="A231" t="s">
        <v>1076</v>
      </c>
      <c r="B231" t="s">
        <v>22771</v>
      </c>
      <c r="C231" t="s">
        <v>115</v>
      </c>
      <c r="D231" t="s">
        <v>22941</v>
      </c>
      <c r="E231">
        <v>1418788</v>
      </c>
      <c r="F231" s="6">
        <v>3.3290024480343599</v>
      </c>
    </row>
    <row r="232" spans="1:6" x14ac:dyDescent="0.3">
      <c r="A232" t="s">
        <v>1076</v>
      </c>
      <c r="B232" t="s">
        <v>22771</v>
      </c>
      <c r="C232" t="s">
        <v>116</v>
      </c>
      <c r="D232" t="s">
        <v>22942</v>
      </c>
      <c r="E232">
        <v>55269</v>
      </c>
      <c r="F232" s="6">
        <v>1.1727276843419301</v>
      </c>
    </row>
    <row r="233" spans="1:6" x14ac:dyDescent="0.3">
      <c r="A233" t="s">
        <v>1076</v>
      </c>
      <c r="B233" t="s">
        <v>22771</v>
      </c>
      <c r="C233" t="s">
        <v>118</v>
      </c>
      <c r="D233" t="s">
        <v>22943</v>
      </c>
      <c r="E233">
        <v>2035208</v>
      </c>
      <c r="F233" s="6">
        <v>1.5358594604964499</v>
      </c>
    </row>
    <row r="234" spans="1:6" x14ac:dyDescent="0.3">
      <c r="A234" t="s">
        <v>1076</v>
      </c>
      <c r="B234" t="s">
        <v>22771</v>
      </c>
      <c r="C234" t="s">
        <v>119</v>
      </c>
      <c r="D234" t="s">
        <v>22944</v>
      </c>
      <c r="E234">
        <v>3095308</v>
      </c>
      <c r="F234" s="6">
        <v>1.5167852645969</v>
      </c>
    </row>
    <row r="235" spans="1:6" x14ac:dyDescent="0.3">
      <c r="A235" t="s">
        <v>1076</v>
      </c>
      <c r="B235" t="s">
        <v>22771</v>
      </c>
      <c r="C235" t="s">
        <v>121</v>
      </c>
      <c r="D235" t="s">
        <v>22945</v>
      </c>
      <c r="E235">
        <v>805235</v>
      </c>
      <c r="F235" s="6">
        <v>3.22604686199776</v>
      </c>
    </row>
    <row r="236" spans="1:6" x14ac:dyDescent="0.3">
      <c r="A236" t="s">
        <v>1076</v>
      </c>
      <c r="B236" t="s">
        <v>22771</v>
      </c>
      <c r="C236" t="s">
        <v>122</v>
      </c>
      <c r="D236" t="s">
        <v>22946</v>
      </c>
      <c r="E236">
        <v>685304</v>
      </c>
      <c r="F236" s="6">
        <v>2.2621143579852898</v>
      </c>
    </row>
    <row r="237" spans="1:6" x14ac:dyDescent="0.3">
      <c r="A237" t="s">
        <v>1076</v>
      </c>
      <c r="B237" t="s">
        <v>22771</v>
      </c>
      <c r="C237" t="s">
        <v>124</v>
      </c>
      <c r="D237" t="s">
        <v>22947</v>
      </c>
      <c r="E237">
        <v>269637</v>
      </c>
      <c r="F237" s="6">
        <v>0.93104988164930702</v>
      </c>
    </row>
    <row r="238" spans="1:6" x14ac:dyDescent="0.3">
      <c r="A238" t="s">
        <v>1076</v>
      </c>
      <c r="B238" t="s">
        <v>22771</v>
      </c>
      <c r="C238" t="s">
        <v>126</v>
      </c>
      <c r="D238" t="s">
        <v>22948</v>
      </c>
      <c r="E238">
        <v>718451</v>
      </c>
      <c r="F238" s="6">
        <v>1.82177290958683</v>
      </c>
    </row>
    <row r="239" spans="1:6" x14ac:dyDescent="0.3">
      <c r="A239" t="s">
        <v>1076</v>
      </c>
      <c r="B239" t="s">
        <v>22771</v>
      </c>
      <c r="C239" t="s">
        <v>127</v>
      </c>
      <c r="D239" t="s">
        <v>22949</v>
      </c>
      <c r="E239">
        <v>423895</v>
      </c>
      <c r="F239" s="6">
        <v>1.1970083115475401</v>
      </c>
    </row>
    <row r="240" spans="1:6" x14ac:dyDescent="0.3">
      <c r="A240" t="s">
        <v>1076</v>
      </c>
      <c r="B240" t="s">
        <v>22771</v>
      </c>
      <c r="C240" t="s">
        <v>129</v>
      </c>
      <c r="D240" t="s">
        <v>22950</v>
      </c>
      <c r="E240">
        <v>1781642</v>
      </c>
      <c r="F240" s="6">
        <v>2.6413790152227699</v>
      </c>
    </row>
    <row r="241" spans="1:6" x14ac:dyDescent="0.3">
      <c r="A241" t="s">
        <v>1076</v>
      </c>
      <c r="B241" t="s">
        <v>22771</v>
      </c>
      <c r="C241" t="s">
        <v>130</v>
      </c>
      <c r="D241" t="s">
        <v>22951</v>
      </c>
      <c r="E241">
        <v>262382</v>
      </c>
      <c r="F241" s="6">
        <v>1.4897349857837601</v>
      </c>
    </row>
    <row r="242" spans="1:6" x14ac:dyDescent="0.3">
      <c r="A242" t="s">
        <v>1076</v>
      </c>
      <c r="B242" t="s">
        <v>22771</v>
      </c>
      <c r="C242" t="s">
        <v>132</v>
      </c>
      <c r="D242" t="s">
        <v>22952</v>
      </c>
      <c r="E242">
        <v>177223</v>
      </c>
      <c r="F242" s="6">
        <v>1.6883065406368301</v>
      </c>
    </row>
    <row r="243" spans="1:6" x14ac:dyDescent="0.3">
      <c r="A243" t="s">
        <v>1076</v>
      </c>
      <c r="B243" t="s">
        <v>22771</v>
      </c>
      <c r="C243" t="s">
        <v>22953</v>
      </c>
      <c r="D243" t="s">
        <v>22954</v>
      </c>
      <c r="E243">
        <v>3240</v>
      </c>
      <c r="F243" s="6">
        <v>0.57499417859400404</v>
      </c>
    </row>
    <row r="244" spans="1:6" x14ac:dyDescent="0.3">
      <c r="A244" t="s">
        <v>1076</v>
      </c>
      <c r="B244" t="s">
        <v>22771</v>
      </c>
      <c r="C244" t="s">
        <v>134</v>
      </c>
      <c r="D244" t="s">
        <v>22955</v>
      </c>
      <c r="E244">
        <v>44900</v>
      </c>
      <c r="F244" s="6">
        <v>0.94057729993323302</v>
      </c>
    </row>
    <row r="245" spans="1:6" x14ac:dyDescent="0.3">
      <c r="A245" t="s">
        <v>1076</v>
      </c>
      <c r="B245" t="s">
        <v>22771</v>
      </c>
      <c r="C245" t="s">
        <v>135</v>
      </c>
      <c r="D245" t="s">
        <v>22956</v>
      </c>
      <c r="E245">
        <v>413342</v>
      </c>
      <c r="F245" s="6">
        <v>2.1124671667931598</v>
      </c>
    </row>
    <row r="246" spans="1:6" x14ac:dyDescent="0.3">
      <c r="A246" t="s">
        <v>1076</v>
      </c>
      <c r="B246" t="s">
        <v>22771</v>
      </c>
      <c r="C246" t="s">
        <v>137</v>
      </c>
      <c r="D246" t="s">
        <v>22957</v>
      </c>
      <c r="E246">
        <v>483878</v>
      </c>
      <c r="F246" s="6">
        <v>1.60325060602481</v>
      </c>
    </row>
    <row r="247" spans="1:6" x14ac:dyDescent="0.3">
      <c r="A247" t="s">
        <v>1076</v>
      </c>
      <c r="B247" t="s">
        <v>22771</v>
      </c>
      <c r="C247" t="s">
        <v>139</v>
      </c>
      <c r="D247" t="s">
        <v>22958</v>
      </c>
      <c r="E247">
        <v>514453</v>
      </c>
      <c r="F247" s="6">
        <v>2.0105134931434598</v>
      </c>
    </row>
    <row r="248" spans="1:6" x14ac:dyDescent="0.3">
      <c r="A248" t="s">
        <v>1076</v>
      </c>
      <c r="B248" t="s">
        <v>22771</v>
      </c>
      <c r="C248" t="s">
        <v>141</v>
      </c>
      <c r="D248" t="s">
        <v>22959</v>
      </c>
      <c r="E248">
        <v>94737</v>
      </c>
      <c r="F248" s="6">
        <v>5.6040121916087902</v>
      </c>
    </row>
    <row r="249" spans="1:6" x14ac:dyDescent="0.3">
      <c r="A249" t="s">
        <v>1076</v>
      </c>
      <c r="B249" t="s">
        <v>22771</v>
      </c>
      <c r="C249" t="s">
        <v>143</v>
      </c>
      <c r="D249" t="s">
        <v>22960</v>
      </c>
      <c r="E249">
        <v>63463</v>
      </c>
      <c r="F249" s="6">
        <v>1.99473704664004</v>
      </c>
    </row>
    <row r="250" spans="1:6" x14ac:dyDescent="0.3">
      <c r="A250" t="s">
        <v>1076</v>
      </c>
      <c r="B250" t="s">
        <v>22771</v>
      </c>
      <c r="C250" t="s">
        <v>22961</v>
      </c>
      <c r="D250" t="s">
        <v>22962</v>
      </c>
      <c r="E250">
        <v>13786</v>
      </c>
      <c r="F250" s="6">
        <v>0.72814815187794701</v>
      </c>
    </row>
    <row r="251" spans="1:6" x14ac:dyDescent="0.3">
      <c r="A251" t="s">
        <v>1076</v>
      </c>
      <c r="B251" t="s">
        <v>22771</v>
      </c>
      <c r="C251" t="s">
        <v>145</v>
      </c>
      <c r="D251" t="s">
        <v>22963</v>
      </c>
      <c r="E251">
        <v>442179</v>
      </c>
      <c r="F251" s="6">
        <v>2.13464134271721</v>
      </c>
    </row>
    <row r="252" spans="1:6" x14ac:dyDescent="0.3">
      <c r="A252" t="s">
        <v>1076</v>
      </c>
      <c r="B252" t="s">
        <v>22771</v>
      </c>
      <c r="C252" t="s">
        <v>147</v>
      </c>
      <c r="D252" t="s">
        <v>22964</v>
      </c>
      <c r="E252">
        <v>55365</v>
      </c>
      <c r="F252" s="6">
        <v>0.90877894688531902</v>
      </c>
    </row>
    <row r="253" spans="1:6" x14ac:dyDescent="0.3">
      <c r="A253" t="s">
        <v>1076</v>
      </c>
      <c r="B253" t="s">
        <v>22771</v>
      </c>
      <c r="C253" t="s">
        <v>149</v>
      </c>
      <c r="D253" t="s">
        <v>22965</v>
      </c>
      <c r="E253">
        <v>823318</v>
      </c>
      <c r="F253" s="6">
        <v>1.7148280251881101</v>
      </c>
    </row>
    <row r="254" spans="1:6" x14ac:dyDescent="0.3">
      <c r="A254" t="s">
        <v>1076</v>
      </c>
      <c r="B254" t="s">
        <v>22771</v>
      </c>
      <c r="C254" t="s">
        <v>151</v>
      </c>
      <c r="D254" t="s">
        <v>22966</v>
      </c>
      <c r="E254">
        <v>200849</v>
      </c>
      <c r="F254" s="6">
        <v>3.42835667113936</v>
      </c>
    </row>
    <row r="255" spans="1:6" x14ac:dyDescent="0.3">
      <c r="A255" t="s">
        <v>1076</v>
      </c>
      <c r="B255" t="s">
        <v>22771</v>
      </c>
      <c r="C255" t="s">
        <v>22967</v>
      </c>
      <c r="D255" t="s">
        <v>22968</v>
      </c>
      <c r="E255">
        <v>72155</v>
      </c>
      <c r="F255" s="6">
        <v>3.3941173609858</v>
      </c>
    </row>
    <row r="256" spans="1:6" x14ac:dyDescent="0.3">
      <c r="A256" t="s">
        <v>1109</v>
      </c>
      <c r="B256" t="s">
        <v>22969</v>
      </c>
      <c r="C256" t="s">
        <v>22619</v>
      </c>
      <c r="D256" t="s">
        <v>22970</v>
      </c>
      <c r="E256">
        <v>5029186</v>
      </c>
      <c r="F256" s="6">
        <v>1.75497080076837</v>
      </c>
    </row>
    <row r="257" spans="1:6" x14ac:dyDescent="0.3">
      <c r="A257" t="s">
        <v>1109</v>
      </c>
      <c r="B257" t="s">
        <v>22969</v>
      </c>
      <c r="C257" t="s">
        <v>153</v>
      </c>
      <c r="D257" t="s">
        <v>22971</v>
      </c>
      <c r="E257">
        <v>441603</v>
      </c>
      <c r="F257" s="6">
        <v>2.8893260796467901</v>
      </c>
    </row>
    <row r="258" spans="1:6" x14ac:dyDescent="0.3">
      <c r="A258" t="s">
        <v>1109</v>
      </c>
      <c r="B258" t="s">
        <v>22969</v>
      </c>
      <c r="C258" t="s">
        <v>22972</v>
      </c>
      <c r="D258" t="s">
        <v>22973</v>
      </c>
      <c r="E258">
        <v>15445</v>
      </c>
      <c r="F258" s="6">
        <v>0.65085848146021197</v>
      </c>
    </row>
    <row r="259" spans="1:6" x14ac:dyDescent="0.3">
      <c r="A259" t="s">
        <v>1109</v>
      </c>
      <c r="B259" t="s">
        <v>22969</v>
      </c>
      <c r="C259" t="s">
        <v>155</v>
      </c>
      <c r="D259" t="s">
        <v>22974</v>
      </c>
      <c r="E259">
        <v>572003</v>
      </c>
      <c r="F259" s="6">
        <v>2.2461994862791199</v>
      </c>
    </row>
    <row r="260" spans="1:6" x14ac:dyDescent="0.3">
      <c r="A260" t="s">
        <v>1109</v>
      </c>
      <c r="B260" t="s">
        <v>22969</v>
      </c>
      <c r="C260" t="s">
        <v>22975</v>
      </c>
      <c r="D260" t="s">
        <v>22976</v>
      </c>
      <c r="E260">
        <v>12084</v>
      </c>
      <c r="F260" s="6">
        <v>0.50181868771210403</v>
      </c>
    </row>
    <row r="261" spans="1:6" x14ac:dyDescent="0.3">
      <c r="A261" t="s">
        <v>1109</v>
      </c>
      <c r="B261" t="s">
        <v>22969</v>
      </c>
      <c r="C261" t="s">
        <v>22977</v>
      </c>
      <c r="D261" t="s">
        <v>22978</v>
      </c>
      <c r="E261">
        <v>3788</v>
      </c>
      <c r="F261" s="6">
        <v>0.44507067029566999</v>
      </c>
    </row>
    <row r="262" spans="1:6" x14ac:dyDescent="0.3">
      <c r="A262" t="s">
        <v>1109</v>
      </c>
      <c r="B262" t="s">
        <v>22969</v>
      </c>
      <c r="C262" t="s">
        <v>22979</v>
      </c>
      <c r="D262" t="s">
        <v>22980</v>
      </c>
      <c r="E262">
        <v>6499</v>
      </c>
      <c r="F262" s="6">
        <v>0.53678019463165705</v>
      </c>
    </row>
    <row r="263" spans="1:6" x14ac:dyDescent="0.3">
      <c r="A263" t="s">
        <v>1109</v>
      </c>
      <c r="B263" t="s">
        <v>22969</v>
      </c>
      <c r="C263" t="s">
        <v>156</v>
      </c>
      <c r="D263" t="s">
        <v>22981</v>
      </c>
      <c r="E263">
        <v>294567</v>
      </c>
      <c r="F263" s="6">
        <v>1.4502479983371199</v>
      </c>
    </row>
    <row r="264" spans="1:6" x14ac:dyDescent="0.3">
      <c r="A264" t="s">
        <v>1109</v>
      </c>
      <c r="B264" t="s">
        <v>22969</v>
      </c>
      <c r="C264" t="s">
        <v>22982</v>
      </c>
      <c r="D264" t="s">
        <v>22983</v>
      </c>
      <c r="E264">
        <v>55889</v>
      </c>
      <c r="F264" s="6">
        <v>1.8294024348162301</v>
      </c>
    </row>
    <row r="265" spans="1:6" x14ac:dyDescent="0.3">
      <c r="A265" t="s">
        <v>1109</v>
      </c>
      <c r="B265" t="s">
        <v>22969</v>
      </c>
      <c r="C265" t="s">
        <v>22984</v>
      </c>
      <c r="D265" t="s">
        <v>22985</v>
      </c>
      <c r="E265">
        <v>17809</v>
      </c>
      <c r="F265" s="6">
        <v>0.35541410632829501</v>
      </c>
    </row>
    <row r="266" spans="1:6" x14ac:dyDescent="0.3">
      <c r="A266" t="s">
        <v>1109</v>
      </c>
      <c r="B266" t="s">
        <v>22969</v>
      </c>
      <c r="C266" t="s">
        <v>22986</v>
      </c>
      <c r="D266" t="s">
        <v>22987</v>
      </c>
      <c r="E266">
        <v>1836</v>
      </c>
      <c r="F266" s="6">
        <v>0.42038763769062598</v>
      </c>
    </row>
    <row r="267" spans="1:6" x14ac:dyDescent="0.3">
      <c r="A267" t="s">
        <v>1109</v>
      </c>
      <c r="B267" t="s">
        <v>22969</v>
      </c>
      <c r="C267" t="s">
        <v>22988</v>
      </c>
      <c r="D267" t="s">
        <v>22989</v>
      </c>
      <c r="E267">
        <v>9088</v>
      </c>
      <c r="F267" s="6">
        <v>0.36748634471647001</v>
      </c>
    </row>
    <row r="268" spans="1:6" x14ac:dyDescent="0.3">
      <c r="A268" t="s">
        <v>1109</v>
      </c>
      <c r="B268" t="s">
        <v>22969</v>
      </c>
      <c r="C268" t="s">
        <v>22990</v>
      </c>
      <c r="D268" t="s">
        <v>22991</v>
      </c>
      <c r="E268">
        <v>8256</v>
      </c>
      <c r="F268" s="6">
        <v>0.35130677807252297</v>
      </c>
    </row>
    <row r="269" spans="1:6" x14ac:dyDescent="0.3">
      <c r="A269" t="s">
        <v>1109</v>
      </c>
      <c r="B269" t="s">
        <v>22969</v>
      </c>
      <c r="C269" t="s">
        <v>22992</v>
      </c>
      <c r="D269" t="s">
        <v>22993</v>
      </c>
      <c r="E269">
        <v>3524</v>
      </c>
      <c r="F269" s="6">
        <v>0.28784780347890099</v>
      </c>
    </row>
    <row r="270" spans="1:6" x14ac:dyDescent="0.3">
      <c r="A270" t="s">
        <v>1109</v>
      </c>
      <c r="B270" t="s">
        <v>22969</v>
      </c>
      <c r="C270" t="s">
        <v>22994</v>
      </c>
      <c r="D270" t="s">
        <v>22995</v>
      </c>
      <c r="E270">
        <v>5823</v>
      </c>
      <c r="F270" s="6">
        <v>0.42041360470700401</v>
      </c>
    </row>
    <row r="271" spans="1:6" x14ac:dyDescent="0.3">
      <c r="A271" t="s">
        <v>1109</v>
      </c>
      <c r="B271" t="s">
        <v>22969</v>
      </c>
      <c r="C271" t="s">
        <v>838</v>
      </c>
      <c r="D271" t="s">
        <v>22996</v>
      </c>
      <c r="E271">
        <v>4255</v>
      </c>
      <c r="F271" s="6">
        <v>0.28634112613933299</v>
      </c>
    </row>
    <row r="272" spans="1:6" x14ac:dyDescent="0.3">
      <c r="A272" t="s">
        <v>1109</v>
      </c>
      <c r="B272" t="s">
        <v>22969</v>
      </c>
      <c r="C272" t="s">
        <v>22997</v>
      </c>
      <c r="D272" t="s">
        <v>22998</v>
      </c>
      <c r="E272">
        <v>30952</v>
      </c>
      <c r="F272" s="6">
        <v>0.38950177375450501</v>
      </c>
    </row>
    <row r="273" spans="1:6" x14ac:dyDescent="0.3">
      <c r="A273" t="s">
        <v>1109</v>
      </c>
      <c r="B273" t="s">
        <v>22969</v>
      </c>
      <c r="C273" t="s">
        <v>158</v>
      </c>
      <c r="D273" t="s">
        <v>22999</v>
      </c>
      <c r="E273">
        <v>600158</v>
      </c>
      <c r="F273" s="6">
        <v>3.1240716130452202</v>
      </c>
    </row>
    <row r="274" spans="1:6" x14ac:dyDescent="0.3">
      <c r="A274" t="s">
        <v>1109</v>
      </c>
      <c r="B274" t="s">
        <v>22969</v>
      </c>
      <c r="C274" t="s">
        <v>23000</v>
      </c>
      <c r="D274" t="s">
        <v>23001</v>
      </c>
      <c r="E274">
        <v>2064</v>
      </c>
      <c r="F274" s="6">
        <v>0.27946757574749398</v>
      </c>
    </row>
    <row r="275" spans="1:6" x14ac:dyDescent="0.3">
      <c r="A275" t="s">
        <v>1109</v>
      </c>
      <c r="B275" t="s">
        <v>22969</v>
      </c>
      <c r="C275" t="s">
        <v>159</v>
      </c>
      <c r="D275" t="s">
        <v>23002</v>
      </c>
      <c r="E275">
        <v>285465</v>
      </c>
      <c r="F275" s="6">
        <v>1.3515426825349399</v>
      </c>
    </row>
    <row r="276" spans="1:6" x14ac:dyDescent="0.3">
      <c r="A276" t="s">
        <v>1109</v>
      </c>
      <c r="B276" t="s">
        <v>22969</v>
      </c>
      <c r="C276" t="s">
        <v>23003</v>
      </c>
      <c r="D276" t="s">
        <v>23004</v>
      </c>
      <c r="E276">
        <v>52197</v>
      </c>
      <c r="F276" s="6">
        <v>0.40814117918286302</v>
      </c>
    </row>
    <row r="277" spans="1:6" x14ac:dyDescent="0.3">
      <c r="A277" t="s">
        <v>1109</v>
      </c>
      <c r="B277" t="s">
        <v>22969</v>
      </c>
      <c r="C277" t="s">
        <v>23005</v>
      </c>
      <c r="D277" t="s">
        <v>23006</v>
      </c>
      <c r="E277">
        <v>23086</v>
      </c>
      <c r="F277" s="6">
        <v>0.59922317444349504</v>
      </c>
    </row>
    <row r="278" spans="1:6" x14ac:dyDescent="0.3">
      <c r="A278" t="s">
        <v>1109</v>
      </c>
      <c r="B278" t="s">
        <v>22969</v>
      </c>
      <c r="C278" t="s">
        <v>160</v>
      </c>
      <c r="D278" t="s">
        <v>23007</v>
      </c>
      <c r="E278">
        <v>622263</v>
      </c>
      <c r="F278" s="6">
        <v>1.3169735740581801</v>
      </c>
    </row>
    <row r="279" spans="1:6" x14ac:dyDescent="0.3">
      <c r="A279" t="s">
        <v>1109</v>
      </c>
      <c r="B279" t="s">
        <v>22969</v>
      </c>
      <c r="C279" t="s">
        <v>1006</v>
      </c>
      <c r="D279" t="s">
        <v>23008</v>
      </c>
      <c r="E279">
        <v>46824</v>
      </c>
      <c r="F279" s="6">
        <v>0.51737316989866</v>
      </c>
    </row>
    <row r="280" spans="1:6" x14ac:dyDescent="0.3">
      <c r="A280" t="s">
        <v>1109</v>
      </c>
      <c r="B280" t="s">
        <v>22969</v>
      </c>
      <c r="C280" t="s">
        <v>162</v>
      </c>
      <c r="D280" t="s">
        <v>23009</v>
      </c>
      <c r="E280">
        <v>56389</v>
      </c>
      <c r="F280" s="6">
        <v>0.85531396767655599</v>
      </c>
    </row>
    <row r="281" spans="1:6" x14ac:dyDescent="0.3">
      <c r="A281" t="s">
        <v>1109</v>
      </c>
      <c r="B281" t="s">
        <v>22969</v>
      </c>
      <c r="C281" t="s">
        <v>23010</v>
      </c>
      <c r="D281" t="s">
        <v>23011</v>
      </c>
      <c r="E281">
        <v>5441</v>
      </c>
      <c r="F281" s="6">
        <v>0.37220265338477099</v>
      </c>
    </row>
    <row r="282" spans="1:6" x14ac:dyDescent="0.3">
      <c r="A282" t="s">
        <v>1109</v>
      </c>
      <c r="B282" t="s">
        <v>22969</v>
      </c>
      <c r="C282" t="s">
        <v>23012</v>
      </c>
      <c r="D282" t="s">
        <v>23013</v>
      </c>
      <c r="E282">
        <v>14843</v>
      </c>
      <c r="F282" s="6">
        <v>0.57726121555797605</v>
      </c>
    </row>
    <row r="283" spans="1:6" x14ac:dyDescent="0.3">
      <c r="A283" t="s">
        <v>1109</v>
      </c>
      <c r="B283" t="s">
        <v>22969</v>
      </c>
      <c r="C283" t="s">
        <v>23014</v>
      </c>
      <c r="D283" t="s">
        <v>23015</v>
      </c>
      <c r="E283">
        <v>15324</v>
      </c>
      <c r="F283" s="6">
        <v>0.43498297345743703</v>
      </c>
    </row>
    <row r="284" spans="1:6" x14ac:dyDescent="0.3">
      <c r="A284" t="s">
        <v>1109</v>
      </c>
      <c r="B284" t="s">
        <v>22969</v>
      </c>
      <c r="C284" t="s">
        <v>23016</v>
      </c>
      <c r="D284" t="s">
        <v>23017</v>
      </c>
      <c r="E284">
        <v>843</v>
      </c>
      <c r="F284" s="6">
        <v>0.17344394683740699</v>
      </c>
    </row>
    <row r="285" spans="1:6" x14ac:dyDescent="0.3">
      <c r="A285" t="s">
        <v>1109</v>
      </c>
      <c r="B285" t="s">
        <v>22969</v>
      </c>
      <c r="C285" t="s">
        <v>23018</v>
      </c>
      <c r="D285" t="s">
        <v>23019</v>
      </c>
      <c r="E285">
        <v>6711</v>
      </c>
      <c r="F285" s="6">
        <v>0.44096193828612901</v>
      </c>
    </row>
    <row r="286" spans="1:6" x14ac:dyDescent="0.3">
      <c r="A286" t="s">
        <v>1109</v>
      </c>
      <c r="B286" t="s">
        <v>22969</v>
      </c>
      <c r="C286" t="s">
        <v>163</v>
      </c>
      <c r="D286" t="s">
        <v>23020</v>
      </c>
      <c r="E286">
        <v>1394</v>
      </c>
      <c r="F286" s="6">
        <v>0.37311173555104099</v>
      </c>
    </row>
    <row r="287" spans="1:6" x14ac:dyDescent="0.3">
      <c r="A287" t="s">
        <v>1109</v>
      </c>
      <c r="B287" t="s">
        <v>22969</v>
      </c>
      <c r="C287" t="s">
        <v>23</v>
      </c>
      <c r="D287" t="s">
        <v>23021</v>
      </c>
      <c r="E287">
        <v>534543</v>
      </c>
      <c r="F287" s="6">
        <v>1.5668427957136499</v>
      </c>
    </row>
    <row r="288" spans="1:6" x14ac:dyDescent="0.3">
      <c r="A288" t="s">
        <v>1109</v>
      </c>
      <c r="B288" t="s">
        <v>22969</v>
      </c>
      <c r="C288" t="s">
        <v>23022</v>
      </c>
      <c r="D288" t="s">
        <v>23023</v>
      </c>
      <c r="E288">
        <v>1398</v>
      </c>
      <c r="F288" s="6">
        <v>0.44129406203413601</v>
      </c>
    </row>
    <row r="289" spans="1:6" x14ac:dyDescent="0.3">
      <c r="A289" t="s">
        <v>1109</v>
      </c>
      <c r="B289" t="s">
        <v>22969</v>
      </c>
      <c r="C289" t="s">
        <v>23024</v>
      </c>
      <c r="D289" t="s">
        <v>23025</v>
      </c>
      <c r="E289">
        <v>8270</v>
      </c>
      <c r="F289" s="6">
        <v>0.477142972423238</v>
      </c>
    </row>
    <row r="290" spans="1:6" x14ac:dyDescent="0.3">
      <c r="A290" t="s">
        <v>1109</v>
      </c>
      <c r="B290" t="s">
        <v>22969</v>
      </c>
      <c r="C290" t="s">
        <v>95</v>
      </c>
      <c r="D290" t="s">
        <v>23026</v>
      </c>
      <c r="E290">
        <v>7310</v>
      </c>
      <c r="F290" s="6">
        <v>0.27002545905807102</v>
      </c>
    </row>
    <row r="291" spans="1:6" x14ac:dyDescent="0.3">
      <c r="A291" t="s">
        <v>1109</v>
      </c>
      <c r="B291" t="s">
        <v>22969</v>
      </c>
      <c r="C291" t="s">
        <v>164</v>
      </c>
      <c r="D291" t="s">
        <v>23027</v>
      </c>
      <c r="E291">
        <v>51334</v>
      </c>
      <c r="F291" s="6">
        <v>0.65070114758362596</v>
      </c>
    </row>
    <row r="292" spans="1:6" x14ac:dyDescent="0.3">
      <c r="A292" t="s">
        <v>1109</v>
      </c>
      <c r="B292" t="s">
        <v>22969</v>
      </c>
      <c r="C292" t="s">
        <v>166</v>
      </c>
      <c r="D292" t="s">
        <v>23028</v>
      </c>
      <c r="E292">
        <v>299630</v>
      </c>
      <c r="F292" s="6">
        <v>1.5340373048146201</v>
      </c>
    </row>
    <row r="293" spans="1:6" x14ac:dyDescent="0.3">
      <c r="A293" t="s">
        <v>1109</v>
      </c>
      <c r="B293" t="s">
        <v>22969</v>
      </c>
      <c r="C293" t="s">
        <v>23029</v>
      </c>
      <c r="D293" t="s">
        <v>23030</v>
      </c>
      <c r="E293">
        <v>15507</v>
      </c>
      <c r="F293" s="6">
        <v>0.86841123399254805</v>
      </c>
    </row>
    <row r="294" spans="1:6" x14ac:dyDescent="0.3">
      <c r="A294" t="s">
        <v>1109</v>
      </c>
      <c r="B294" t="s">
        <v>22969</v>
      </c>
      <c r="C294" t="s">
        <v>556</v>
      </c>
      <c r="D294" t="s">
        <v>23031</v>
      </c>
      <c r="E294">
        <v>5467</v>
      </c>
      <c r="F294" s="6">
        <v>0.41070278932308002</v>
      </c>
    </row>
    <row r="295" spans="1:6" x14ac:dyDescent="0.3">
      <c r="A295" t="s">
        <v>1109</v>
      </c>
      <c r="B295" t="s">
        <v>22969</v>
      </c>
      <c r="C295" t="s">
        <v>22851</v>
      </c>
      <c r="D295" t="s">
        <v>23032</v>
      </c>
      <c r="E295">
        <v>22709</v>
      </c>
      <c r="F295" s="6">
        <v>0.81422510387798197</v>
      </c>
    </row>
    <row r="296" spans="1:6" x14ac:dyDescent="0.3">
      <c r="A296" t="s">
        <v>1109</v>
      </c>
      <c r="B296" t="s">
        <v>22969</v>
      </c>
      <c r="C296" t="s">
        <v>168</v>
      </c>
      <c r="D296" t="s">
        <v>23033</v>
      </c>
      <c r="E296">
        <v>146723</v>
      </c>
      <c r="F296" s="6">
        <v>1.20741260990743</v>
      </c>
    </row>
    <row r="297" spans="1:6" x14ac:dyDescent="0.3">
      <c r="A297" t="s">
        <v>1109</v>
      </c>
      <c r="B297" t="s">
        <v>22969</v>
      </c>
      <c r="C297" t="s">
        <v>23034</v>
      </c>
      <c r="D297" t="s">
        <v>23035</v>
      </c>
      <c r="E297">
        <v>712</v>
      </c>
      <c r="F297" s="6">
        <v>0.20590227616884099</v>
      </c>
    </row>
    <row r="298" spans="1:6" x14ac:dyDescent="0.3">
      <c r="A298" t="s">
        <v>1109</v>
      </c>
      <c r="B298" t="s">
        <v>22969</v>
      </c>
      <c r="C298" t="s">
        <v>170</v>
      </c>
      <c r="D298" t="s">
        <v>23036</v>
      </c>
      <c r="E298">
        <v>13795</v>
      </c>
      <c r="F298" s="6">
        <v>0.80246286788632104</v>
      </c>
    </row>
    <row r="299" spans="1:6" x14ac:dyDescent="0.3">
      <c r="A299" t="s">
        <v>1109</v>
      </c>
      <c r="B299" t="s">
        <v>22969</v>
      </c>
      <c r="C299" t="s">
        <v>171</v>
      </c>
      <c r="D299" t="s">
        <v>23037</v>
      </c>
      <c r="E299">
        <v>25535</v>
      </c>
      <c r="F299" s="6">
        <v>0.437770095010653</v>
      </c>
    </row>
    <row r="300" spans="1:6" x14ac:dyDescent="0.3">
      <c r="A300" t="s">
        <v>1109</v>
      </c>
      <c r="B300" t="s">
        <v>22969</v>
      </c>
      <c r="C300" t="s">
        <v>23038</v>
      </c>
      <c r="D300" t="s">
        <v>23039</v>
      </c>
      <c r="E300">
        <v>41276</v>
      </c>
      <c r="F300" s="6">
        <v>0.722360151565141</v>
      </c>
    </row>
    <row r="301" spans="1:6" x14ac:dyDescent="0.3">
      <c r="A301" t="s">
        <v>1109</v>
      </c>
      <c r="B301" t="s">
        <v>22969</v>
      </c>
      <c r="C301" t="s">
        <v>30</v>
      </c>
      <c r="D301" t="s">
        <v>23040</v>
      </c>
      <c r="E301">
        <v>28159</v>
      </c>
      <c r="F301" s="6">
        <v>1.6910639984512199</v>
      </c>
    </row>
    <row r="302" spans="1:6" x14ac:dyDescent="0.3">
      <c r="A302" t="s">
        <v>1109</v>
      </c>
      <c r="B302" t="s">
        <v>22969</v>
      </c>
      <c r="C302" t="s">
        <v>23041</v>
      </c>
      <c r="D302" t="s">
        <v>23042</v>
      </c>
      <c r="E302">
        <v>18831</v>
      </c>
      <c r="F302" s="6">
        <v>0.79338985365752202</v>
      </c>
    </row>
    <row r="303" spans="1:6" x14ac:dyDescent="0.3">
      <c r="A303" t="s">
        <v>1109</v>
      </c>
      <c r="B303" t="s">
        <v>22969</v>
      </c>
      <c r="C303" t="s">
        <v>23043</v>
      </c>
      <c r="D303" t="s">
        <v>23044</v>
      </c>
      <c r="E303">
        <v>4436</v>
      </c>
      <c r="F303" s="6">
        <v>0.219236296222312</v>
      </c>
    </row>
    <row r="304" spans="1:6" x14ac:dyDescent="0.3">
      <c r="A304" t="s">
        <v>1109</v>
      </c>
      <c r="B304" t="s">
        <v>22969</v>
      </c>
      <c r="C304" t="s">
        <v>1319</v>
      </c>
      <c r="D304" t="s">
        <v>23045</v>
      </c>
      <c r="E304">
        <v>16206</v>
      </c>
      <c r="F304" s="6">
        <v>0.32233755864145902</v>
      </c>
    </row>
    <row r="305" spans="1:6" x14ac:dyDescent="0.3">
      <c r="A305" t="s">
        <v>1109</v>
      </c>
      <c r="B305" t="s">
        <v>22969</v>
      </c>
      <c r="C305" t="s">
        <v>22866</v>
      </c>
      <c r="D305" t="s">
        <v>23046</v>
      </c>
      <c r="E305">
        <v>4442</v>
      </c>
      <c r="F305" s="6">
        <v>0.43962349656219202</v>
      </c>
    </row>
    <row r="306" spans="1:6" x14ac:dyDescent="0.3">
      <c r="A306" t="s">
        <v>1109</v>
      </c>
      <c r="B306" t="s">
        <v>22969</v>
      </c>
      <c r="C306" t="s">
        <v>23047</v>
      </c>
      <c r="D306" t="s">
        <v>23048</v>
      </c>
      <c r="E306">
        <v>17148</v>
      </c>
      <c r="F306" s="6">
        <v>0.36507831053224798</v>
      </c>
    </row>
    <row r="307" spans="1:6" x14ac:dyDescent="0.3">
      <c r="A307" t="s">
        <v>1109</v>
      </c>
      <c r="B307" t="s">
        <v>22969</v>
      </c>
      <c r="C307" t="s">
        <v>23049</v>
      </c>
      <c r="D307" t="s">
        <v>23050</v>
      </c>
      <c r="E307">
        <v>12551</v>
      </c>
      <c r="F307" s="6">
        <v>0.84864612496866998</v>
      </c>
    </row>
    <row r="308" spans="1:6" x14ac:dyDescent="0.3">
      <c r="A308" t="s">
        <v>1109</v>
      </c>
      <c r="B308" t="s">
        <v>22969</v>
      </c>
      <c r="C308" t="s">
        <v>23051</v>
      </c>
      <c r="D308" t="s">
        <v>23052</v>
      </c>
      <c r="E308">
        <v>159063</v>
      </c>
      <c r="F308" s="6">
        <v>1.1971408911568699</v>
      </c>
    </row>
    <row r="309" spans="1:6" x14ac:dyDescent="0.3">
      <c r="A309" t="s">
        <v>1109</v>
      </c>
      <c r="B309" t="s">
        <v>22969</v>
      </c>
      <c r="C309" t="s">
        <v>172</v>
      </c>
      <c r="D309" t="s">
        <v>23053</v>
      </c>
      <c r="E309">
        <v>6666</v>
      </c>
      <c r="F309" s="6">
        <v>0.417303486020768</v>
      </c>
    </row>
    <row r="310" spans="1:6" x14ac:dyDescent="0.3">
      <c r="A310" t="s">
        <v>1109</v>
      </c>
      <c r="B310" t="s">
        <v>22969</v>
      </c>
      <c r="C310" t="s">
        <v>23054</v>
      </c>
      <c r="D310" t="s">
        <v>23055</v>
      </c>
      <c r="E310">
        <v>11982</v>
      </c>
      <c r="F310" s="6">
        <v>0.39214177426121699</v>
      </c>
    </row>
    <row r="311" spans="1:6" x14ac:dyDescent="0.3">
      <c r="A311" t="s">
        <v>1109</v>
      </c>
      <c r="B311" t="s">
        <v>22969</v>
      </c>
      <c r="C311" t="s">
        <v>23056</v>
      </c>
      <c r="D311" t="s">
        <v>23057</v>
      </c>
      <c r="E311">
        <v>23509</v>
      </c>
      <c r="F311" s="6">
        <v>0.42447782926852501</v>
      </c>
    </row>
    <row r="312" spans="1:6" x14ac:dyDescent="0.3">
      <c r="A312" t="s">
        <v>1109</v>
      </c>
      <c r="B312" t="s">
        <v>22969</v>
      </c>
      <c r="C312" t="s">
        <v>23058</v>
      </c>
      <c r="D312" t="s">
        <v>23059</v>
      </c>
      <c r="E312">
        <v>6108</v>
      </c>
      <c r="F312" s="6">
        <v>0.27713396482151997</v>
      </c>
    </row>
    <row r="313" spans="1:6" x14ac:dyDescent="0.3">
      <c r="A313" t="s">
        <v>1109</v>
      </c>
      <c r="B313" t="s">
        <v>22969</v>
      </c>
      <c r="C313" t="s">
        <v>621</v>
      </c>
      <c r="D313" t="s">
        <v>23060</v>
      </c>
      <c r="E313">
        <v>699</v>
      </c>
      <c r="F313" s="6">
        <v>0.20577945424164201</v>
      </c>
    </row>
    <row r="314" spans="1:6" x14ac:dyDescent="0.3">
      <c r="A314" t="s">
        <v>1109</v>
      </c>
      <c r="B314" t="s">
        <v>22969</v>
      </c>
      <c r="C314" t="s">
        <v>23061</v>
      </c>
      <c r="D314" t="s">
        <v>23062</v>
      </c>
      <c r="E314">
        <v>7359</v>
      </c>
      <c r="F314" s="6">
        <v>0.24027110493880799</v>
      </c>
    </row>
    <row r="315" spans="1:6" x14ac:dyDescent="0.3">
      <c r="A315" t="s">
        <v>1109</v>
      </c>
      <c r="B315" t="s">
        <v>22969</v>
      </c>
      <c r="C315" t="s">
        <v>371</v>
      </c>
      <c r="D315" t="s">
        <v>23063</v>
      </c>
      <c r="E315">
        <v>2379</v>
      </c>
      <c r="F315" s="6">
        <v>0.41601368030577501</v>
      </c>
    </row>
    <row r="316" spans="1:6" x14ac:dyDescent="0.3">
      <c r="A316" t="s">
        <v>1109</v>
      </c>
      <c r="B316" t="s">
        <v>22969</v>
      </c>
      <c r="C316" t="s">
        <v>731</v>
      </c>
      <c r="D316" t="s">
        <v>23064</v>
      </c>
      <c r="E316">
        <v>27994</v>
      </c>
      <c r="F316" s="6">
        <v>0.38467862318770002</v>
      </c>
    </row>
    <row r="317" spans="1:6" x14ac:dyDescent="0.3">
      <c r="A317" t="s">
        <v>1109</v>
      </c>
      <c r="B317" t="s">
        <v>22969</v>
      </c>
      <c r="C317" t="s">
        <v>23065</v>
      </c>
      <c r="D317" t="s">
        <v>23066</v>
      </c>
      <c r="E317">
        <v>23350</v>
      </c>
      <c r="F317" s="6">
        <v>0.46609589229148302</v>
      </c>
    </row>
    <row r="318" spans="1:6" x14ac:dyDescent="0.3">
      <c r="A318" t="s">
        <v>1109</v>
      </c>
      <c r="B318" t="s">
        <v>22969</v>
      </c>
      <c r="C318" t="s">
        <v>69</v>
      </c>
      <c r="D318" t="s">
        <v>23067</v>
      </c>
      <c r="E318">
        <v>4814</v>
      </c>
      <c r="F318" s="6">
        <v>0.483478608088593</v>
      </c>
    </row>
    <row r="319" spans="1:6" x14ac:dyDescent="0.3">
      <c r="A319" t="s">
        <v>1109</v>
      </c>
      <c r="B319" t="s">
        <v>22969</v>
      </c>
      <c r="C319" t="s">
        <v>173</v>
      </c>
      <c r="D319" t="s">
        <v>23068</v>
      </c>
      <c r="E319">
        <v>252815</v>
      </c>
      <c r="F319" s="6">
        <v>2.1562703070560501</v>
      </c>
    </row>
    <row r="320" spans="1:6" x14ac:dyDescent="0.3">
      <c r="A320" t="s">
        <v>1109</v>
      </c>
      <c r="B320" t="s">
        <v>22969</v>
      </c>
      <c r="C320" t="s">
        <v>59</v>
      </c>
      <c r="D320" t="s">
        <v>23069</v>
      </c>
      <c r="E320">
        <v>10043</v>
      </c>
      <c r="F320" s="6">
        <v>0.52546483740654004</v>
      </c>
    </row>
    <row r="321" spans="1:6" x14ac:dyDescent="0.3">
      <c r="A321" t="s">
        <v>1111</v>
      </c>
      <c r="B321" t="s">
        <v>23070</v>
      </c>
      <c r="C321" t="s">
        <v>22619</v>
      </c>
      <c r="D321" t="s">
        <v>23071</v>
      </c>
      <c r="E321">
        <v>3574097</v>
      </c>
      <c r="F321" s="6">
        <v>1.5492618125183999</v>
      </c>
    </row>
    <row r="322" spans="1:6" x14ac:dyDescent="0.3">
      <c r="A322" t="s">
        <v>1111</v>
      </c>
      <c r="B322" t="s">
        <v>23070</v>
      </c>
      <c r="C322" t="s">
        <v>176</v>
      </c>
      <c r="D322" t="s">
        <v>23072</v>
      </c>
      <c r="E322">
        <v>916829</v>
      </c>
      <c r="F322" s="6">
        <v>1.7660118520154</v>
      </c>
    </row>
    <row r="323" spans="1:6" x14ac:dyDescent="0.3">
      <c r="A323" t="s">
        <v>1111</v>
      </c>
      <c r="B323" t="s">
        <v>23070</v>
      </c>
      <c r="C323" t="s">
        <v>178</v>
      </c>
      <c r="D323" t="s">
        <v>23073</v>
      </c>
      <c r="E323">
        <v>894014</v>
      </c>
      <c r="F323" s="6">
        <v>1.65567437407768</v>
      </c>
    </row>
    <row r="324" spans="1:6" x14ac:dyDescent="0.3">
      <c r="A324" t="s">
        <v>1111</v>
      </c>
      <c r="B324" t="s">
        <v>23070</v>
      </c>
      <c r="C324" t="s">
        <v>180</v>
      </c>
      <c r="D324" t="s">
        <v>23074</v>
      </c>
      <c r="E324">
        <v>189927</v>
      </c>
      <c r="F324" s="6">
        <v>0.94674146081070898</v>
      </c>
    </row>
    <row r="325" spans="1:6" x14ac:dyDescent="0.3">
      <c r="A325" t="s">
        <v>1111</v>
      </c>
      <c r="B325" t="s">
        <v>23070</v>
      </c>
      <c r="C325" t="s">
        <v>182</v>
      </c>
      <c r="D325" t="s">
        <v>23075</v>
      </c>
      <c r="E325">
        <v>165676</v>
      </c>
      <c r="F325" s="6">
        <v>1.2410966442634399</v>
      </c>
    </row>
    <row r="326" spans="1:6" x14ac:dyDescent="0.3">
      <c r="A326" t="s">
        <v>1111</v>
      </c>
      <c r="B326" t="s">
        <v>23070</v>
      </c>
      <c r="C326" t="s">
        <v>183</v>
      </c>
      <c r="D326" t="s">
        <v>23076</v>
      </c>
      <c r="E326">
        <v>862477</v>
      </c>
      <c r="F326" s="6">
        <v>1.69665853673976</v>
      </c>
    </row>
    <row r="327" spans="1:6" x14ac:dyDescent="0.3">
      <c r="A327" t="s">
        <v>1111</v>
      </c>
      <c r="B327" t="s">
        <v>23070</v>
      </c>
      <c r="C327" t="s">
        <v>185</v>
      </c>
      <c r="D327" t="s">
        <v>23077</v>
      </c>
      <c r="E327">
        <v>274055</v>
      </c>
      <c r="F327" s="6">
        <v>1.0816910565052</v>
      </c>
    </row>
    <row r="328" spans="1:6" x14ac:dyDescent="0.3">
      <c r="A328" t="s">
        <v>1111</v>
      </c>
      <c r="B328" t="s">
        <v>23070</v>
      </c>
      <c r="C328" t="s">
        <v>187</v>
      </c>
      <c r="D328" t="s">
        <v>23078</v>
      </c>
      <c r="E328">
        <v>152691</v>
      </c>
      <c r="F328" s="6">
        <v>1.1386430009733799</v>
      </c>
    </row>
    <row r="329" spans="1:6" x14ac:dyDescent="0.3">
      <c r="A329" t="s">
        <v>1111</v>
      </c>
      <c r="B329" t="s">
        <v>23070</v>
      </c>
      <c r="C329" t="s">
        <v>188</v>
      </c>
      <c r="D329" t="s">
        <v>23079</v>
      </c>
      <c r="E329">
        <v>118428</v>
      </c>
      <c r="F329" s="6">
        <v>1.0033185344026501</v>
      </c>
    </row>
    <row r="330" spans="1:6" x14ac:dyDescent="0.3">
      <c r="A330" t="s">
        <v>1114</v>
      </c>
      <c r="B330" t="s">
        <v>23080</v>
      </c>
      <c r="C330" t="s">
        <v>22619</v>
      </c>
      <c r="D330" t="s">
        <v>23081</v>
      </c>
      <c r="E330">
        <v>897916</v>
      </c>
      <c r="F330" s="6">
        <v>1.5318820170385401</v>
      </c>
    </row>
    <row r="331" spans="1:6" x14ac:dyDescent="0.3">
      <c r="A331" t="s">
        <v>1114</v>
      </c>
      <c r="B331" t="s">
        <v>23080</v>
      </c>
      <c r="C331" t="s">
        <v>191</v>
      </c>
      <c r="D331" t="s">
        <v>23082</v>
      </c>
      <c r="E331">
        <v>162310</v>
      </c>
      <c r="F331" s="6">
        <v>1.1519302370309901</v>
      </c>
    </row>
    <row r="332" spans="1:6" x14ac:dyDescent="0.3">
      <c r="A332" t="s">
        <v>1114</v>
      </c>
      <c r="B332" t="s">
        <v>23080</v>
      </c>
      <c r="C332" t="s">
        <v>193</v>
      </c>
      <c r="D332" t="s">
        <v>23083</v>
      </c>
      <c r="E332">
        <v>538461</v>
      </c>
      <c r="F332" s="6">
        <v>1.8837803769688699</v>
      </c>
    </row>
    <row r="333" spans="1:6" x14ac:dyDescent="0.3">
      <c r="A333" t="s">
        <v>1114</v>
      </c>
      <c r="B333" t="s">
        <v>23080</v>
      </c>
      <c r="C333" t="s">
        <v>195</v>
      </c>
      <c r="D333" t="s">
        <v>23084</v>
      </c>
      <c r="E333">
        <v>197145</v>
      </c>
      <c r="F333" s="6">
        <v>0.88355936430365101</v>
      </c>
    </row>
    <row r="334" spans="1:6" x14ac:dyDescent="0.3">
      <c r="A334" t="s">
        <v>1116</v>
      </c>
      <c r="B334" t="s">
        <v>23080</v>
      </c>
      <c r="C334" t="s">
        <v>22619</v>
      </c>
      <c r="D334" t="s">
        <v>23085</v>
      </c>
      <c r="E334">
        <v>601723</v>
      </c>
      <c r="F334" s="6">
        <v>3.4145939867681201</v>
      </c>
    </row>
    <row r="335" spans="1:6" x14ac:dyDescent="0.3">
      <c r="A335" t="s">
        <v>1116</v>
      </c>
      <c r="B335" t="s">
        <v>23080</v>
      </c>
      <c r="C335" t="s">
        <v>198</v>
      </c>
      <c r="D335" t="s">
        <v>23086</v>
      </c>
      <c r="E335">
        <v>601723</v>
      </c>
      <c r="F335" s="6">
        <v>3.4145939867681201</v>
      </c>
    </row>
    <row r="336" spans="1:6" x14ac:dyDescent="0.3">
      <c r="A336" t="s">
        <v>22594</v>
      </c>
      <c r="B336" t="s">
        <v>22618</v>
      </c>
      <c r="C336" t="s">
        <v>22619</v>
      </c>
      <c r="D336" t="s">
        <v>23087</v>
      </c>
      <c r="E336">
        <v>18801304</v>
      </c>
      <c r="F336" s="6">
        <v>1.7182171222744</v>
      </c>
    </row>
    <row r="337" spans="1:6" x14ac:dyDescent="0.3">
      <c r="A337" t="s">
        <v>22594</v>
      </c>
      <c r="B337" t="s">
        <v>22618</v>
      </c>
      <c r="C337" t="s">
        <v>201</v>
      </c>
      <c r="D337" t="s">
        <v>23088</v>
      </c>
      <c r="E337">
        <v>247336</v>
      </c>
      <c r="F337" s="6">
        <v>2.25144115277168</v>
      </c>
    </row>
    <row r="338" spans="1:6" x14ac:dyDescent="0.3">
      <c r="A338" t="s">
        <v>22594</v>
      </c>
      <c r="B338" t="s">
        <v>22618</v>
      </c>
      <c r="C338" t="s">
        <v>203</v>
      </c>
      <c r="D338" t="s">
        <v>23089</v>
      </c>
      <c r="E338">
        <v>27115</v>
      </c>
      <c r="F338" s="6">
        <v>1.77088214454448</v>
      </c>
    </row>
    <row r="339" spans="1:6" x14ac:dyDescent="0.3">
      <c r="A339" t="s">
        <v>22594</v>
      </c>
      <c r="B339" t="s">
        <v>22618</v>
      </c>
      <c r="C339" t="s">
        <v>205</v>
      </c>
      <c r="D339" t="s">
        <v>23090</v>
      </c>
      <c r="E339">
        <v>168852</v>
      </c>
      <c r="F339" s="6">
        <v>1.4604464926073999</v>
      </c>
    </row>
    <row r="340" spans="1:6" x14ac:dyDescent="0.3">
      <c r="A340" t="s">
        <v>22594</v>
      </c>
      <c r="B340" t="s">
        <v>22618</v>
      </c>
      <c r="C340" t="s">
        <v>23091</v>
      </c>
      <c r="D340" t="s">
        <v>23092</v>
      </c>
      <c r="E340">
        <v>28520</v>
      </c>
      <c r="F340" s="6">
        <v>1.817601275558</v>
      </c>
    </row>
    <row r="341" spans="1:6" x14ac:dyDescent="0.3">
      <c r="A341" t="s">
        <v>22594</v>
      </c>
      <c r="B341" t="s">
        <v>22618</v>
      </c>
      <c r="C341" t="s">
        <v>207</v>
      </c>
      <c r="D341" t="s">
        <v>23093</v>
      </c>
      <c r="E341">
        <v>543376</v>
      </c>
      <c r="F341" s="6">
        <v>1.35941825931273</v>
      </c>
    </row>
    <row r="342" spans="1:6" x14ac:dyDescent="0.3">
      <c r="A342" t="s">
        <v>22594</v>
      </c>
      <c r="B342" t="s">
        <v>22618</v>
      </c>
      <c r="C342" t="s">
        <v>209</v>
      </c>
      <c r="D342" t="s">
        <v>23094</v>
      </c>
      <c r="E342">
        <v>1748066</v>
      </c>
      <c r="F342" s="6">
        <v>1.6085074743871299</v>
      </c>
    </row>
    <row r="343" spans="1:6" x14ac:dyDescent="0.3">
      <c r="A343" t="s">
        <v>22594</v>
      </c>
      <c r="B343" t="s">
        <v>22618</v>
      </c>
      <c r="C343" t="s">
        <v>22631</v>
      </c>
      <c r="D343" t="s">
        <v>23095</v>
      </c>
      <c r="E343">
        <v>14625</v>
      </c>
      <c r="F343" s="6">
        <v>1.9582557796318201</v>
      </c>
    </row>
    <row r="344" spans="1:6" x14ac:dyDescent="0.3">
      <c r="A344" t="s">
        <v>22594</v>
      </c>
      <c r="B344" t="s">
        <v>22618</v>
      </c>
      <c r="C344" t="s">
        <v>23096</v>
      </c>
      <c r="D344" t="s">
        <v>23097</v>
      </c>
      <c r="E344">
        <v>159978</v>
      </c>
      <c r="F344" s="6">
        <v>1.4679432500488701</v>
      </c>
    </row>
    <row r="345" spans="1:6" x14ac:dyDescent="0.3">
      <c r="A345" t="s">
        <v>22594</v>
      </c>
      <c r="B345" t="s">
        <v>22618</v>
      </c>
      <c r="C345" t="s">
        <v>23098</v>
      </c>
      <c r="D345" t="s">
        <v>23099</v>
      </c>
      <c r="E345">
        <v>141236</v>
      </c>
      <c r="F345" s="6">
        <v>1.2564145691020601</v>
      </c>
    </row>
    <row r="346" spans="1:6" x14ac:dyDescent="0.3">
      <c r="A346" t="s">
        <v>22594</v>
      </c>
      <c r="B346" t="s">
        <v>22618</v>
      </c>
      <c r="C346" t="s">
        <v>552</v>
      </c>
      <c r="D346" t="s">
        <v>23100</v>
      </c>
      <c r="E346">
        <v>190865</v>
      </c>
      <c r="F346" s="6">
        <v>1.7891116900072099</v>
      </c>
    </row>
    <row r="347" spans="1:6" x14ac:dyDescent="0.3">
      <c r="A347" t="s">
        <v>22594</v>
      </c>
      <c r="B347" t="s">
        <v>22618</v>
      </c>
      <c r="C347" t="s">
        <v>211</v>
      </c>
      <c r="D347" t="s">
        <v>23101</v>
      </c>
      <c r="E347">
        <v>321520</v>
      </c>
      <c r="F347" s="6">
        <v>1.27333475896994</v>
      </c>
    </row>
    <row r="348" spans="1:6" x14ac:dyDescent="0.3">
      <c r="A348" t="s">
        <v>22594</v>
      </c>
      <c r="B348" t="s">
        <v>22618</v>
      </c>
      <c r="C348" t="s">
        <v>213</v>
      </c>
      <c r="D348" t="s">
        <v>23102</v>
      </c>
      <c r="E348">
        <v>67531</v>
      </c>
      <c r="F348" s="6">
        <v>1.78931047510241</v>
      </c>
    </row>
    <row r="349" spans="1:6" x14ac:dyDescent="0.3">
      <c r="A349" t="s">
        <v>22594</v>
      </c>
      <c r="B349" t="s">
        <v>22618</v>
      </c>
      <c r="C349" t="s">
        <v>536</v>
      </c>
      <c r="D349" t="s">
        <v>23103</v>
      </c>
      <c r="E349">
        <v>34862</v>
      </c>
      <c r="F349" s="6">
        <v>1.50518536063987</v>
      </c>
    </row>
    <row r="350" spans="1:6" x14ac:dyDescent="0.3">
      <c r="A350" t="s">
        <v>22594</v>
      </c>
      <c r="B350" t="s">
        <v>22618</v>
      </c>
      <c r="C350" t="s">
        <v>23104</v>
      </c>
      <c r="D350" t="s">
        <v>23105</v>
      </c>
      <c r="E350">
        <v>16422</v>
      </c>
      <c r="F350" s="6">
        <v>1.33618151060737</v>
      </c>
    </row>
    <row r="351" spans="1:6" x14ac:dyDescent="0.3">
      <c r="A351" t="s">
        <v>22594</v>
      </c>
      <c r="B351" t="s">
        <v>22618</v>
      </c>
      <c r="C351" t="s">
        <v>215</v>
      </c>
      <c r="D351" t="s">
        <v>23106</v>
      </c>
      <c r="E351">
        <v>864262</v>
      </c>
      <c r="F351" s="6">
        <v>1.9280219765868101</v>
      </c>
    </row>
    <row r="352" spans="1:6" x14ac:dyDescent="0.3">
      <c r="A352" t="s">
        <v>22594</v>
      </c>
      <c r="B352" t="s">
        <v>22618</v>
      </c>
      <c r="C352" t="s">
        <v>216</v>
      </c>
      <c r="D352" t="s">
        <v>23107</v>
      </c>
      <c r="E352">
        <v>297619</v>
      </c>
      <c r="F352" s="6">
        <v>1.6667754121329901</v>
      </c>
    </row>
    <row r="353" spans="1:6" x14ac:dyDescent="0.3">
      <c r="A353" t="s">
        <v>22594</v>
      </c>
      <c r="B353" t="s">
        <v>22618</v>
      </c>
      <c r="C353" t="s">
        <v>218</v>
      </c>
      <c r="D353" t="s">
        <v>23108</v>
      </c>
      <c r="E353">
        <v>95696</v>
      </c>
      <c r="F353" s="6">
        <v>1.3787214659384499</v>
      </c>
    </row>
    <row r="354" spans="1:6" x14ac:dyDescent="0.3">
      <c r="A354" t="s">
        <v>22594</v>
      </c>
      <c r="B354" t="s">
        <v>22618</v>
      </c>
      <c r="C354" t="s">
        <v>666</v>
      </c>
      <c r="D354" t="s">
        <v>23109</v>
      </c>
      <c r="E354">
        <v>11549</v>
      </c>
      <c r="F354" s="6">
        <v>1.0496675151888299</v>
      </c>
    </row>
    <row r="355" spans="1:6" x14ac:dyDescent="0.3">
      <c r="A355" t="s">
        <v>22594</v>
      </c>
      <c r="B355" t="s">
        <v>22618</v>
      </c>
      <c r="C355" t="s">
        <v>23110</v>
      </c>
      <c r="D355" t="s">
        <v>23111</v>
      </c>
      <c r="E355">
        <v>46389</v>
      </c>
      <c r="F355" s="6">
        <v>2.8120750685774198</v>
      </c>
    </row>
    <row r="356" spans="1:6" x14ac:dyDescent="0.3">
      <c r="A356" t="s">
        <v>22594</v>
      </c>
      <c r="B356" t="s">
        <v>22618</v>
      </c>
      <c r="C356" t="s">
        <v>23112</v>
      </c>
      <c r="D356" t="s">
        <v>23113</v>
      </c>
      <c r="E356">
        <v>16939</v>
      </c>
      <c r="F356" s="6">
        <v>1.44641413025188</v>
      </c>
    </row>
    <row r="357" spans="1:6" x14ac:dyDescent="0.3">
      <c r="A357" t="s">
        <v>22594</v>
      </c>
      <c r="B357" t="s">
        <v>22618</v>
      </c>
      <c r="C357" t="s">
        <v>23114</v>
      </c>
      <c r="D357" t="s">
        <v>23115</v>
      </c>
      <c r="E357">
        <v>12884</v>
      </c>
      <c r="F357" s="6">
        <v>1.1388252371988301</v>
      </c>
    </row>
    <row r="358" spans="1:6" x14ac:dyDescent="0.3">
      <c r="A358" t="s">
        <v>22594</v>
      </c>
      <c r="B358" t="s">
        <v>22618</v>
      </c>
      <c r="C358" t="s">
        <v>23116</v>
      </c>
      <c r="D358" t="s">
        <v>23117</v>
      </c>
      <c r="E358">
        <v>15863</v>
      </c>
      <c r="F358" s="6">
        <v>1.2159127646991801</v>
      </c>
    </row>
    <row r="359" spans="1:6" x14ac:dyDescent="0.3">
      <c r="A359" t="s">
        <v>22594</v>
      </c>
      <c r="B359" t="s">
        <v>22618</v>
      </c>
      <c r="C359" t="s">
        <v>291</v>
      </c>
      <c r="D359" t="s">
        <v>23118</v>
      </c>
      <c r="E359">
        <v>14799</v>
      </c>
      <c r="F359" s="6">
        <v>2.01172020992529</v>
      </c>
    </row>
    <row r="360" spans="1:6" x14ac:dyDescent="0.3">
      <c r="A360" t="s">
        <v>22594</v>
      </c>
      <c r="B360" t="s">
        <v>22618</v>
      </c>
      <c r="C360" t="s">
        <v>23119</v>
      </c>
      <c r="D360" t="s">
        <v>23120</v>
      </c>
      <c r="E360">
        <v>27731</v>
      </c>
      <c r="F360" s="6">
        <v>1.4345619094120601</v>
      </c>
    </row>
    <row r="361" spans="1:6" x14ac:dyDescent="0.3">
      <c r="A361" t="s">
        <v>22594</v>
      </c>
      <c r="B361" t="s">
        <v>22618</v>
      </c>
      <c r="C361" t="s">
        <v>23121</v>
      </c>
      <c r="D361" t="s">
        <v>23122</v>
      </c>
      <c r="E361">
        <v>39140</v>
      </c>
      <c r="F361" s="6">
        <v>1.2246709285289099</v>
      </c>
    </row>
    <row r="362" spans="1:6" x14ac:dyDescent="0.3">
      <c r="A362" t="s">
        <v>22594</v>
      </c>
      <c r="B362" t="s">
        <v>22618</v>
      </c>
      <c r="C362" t="s">
        <v>23123</v>
      </c>
      <c r="D362" t="s">
        <v>23124</v>
      </c>
      <c r="E362">
        <v>172778</v>
      </c>
      <c r="F362" s="6">
        <v>1.3231908200918201</v>
      </c>
    </row>
    <row r="363" spans="1:6" x14ac:dyDescent="0.3">
      <c r="A363" t="s">
        <v>22594</v>
      </c>
      <c r="B363" t="s">
        <v>22618</v>
      </c>
      <c r="C363" t="s">
        <v>220</v>
      </c>
      <c r="D363" t="s">
        <v>23125</v>
      </c>
      <c r="E363">
        <v>98786</v>
      </c>
      <c r="F363" s="6">
        <v>1.4485582216366599</v>
      </c>
    </row>
    <row r="364" spans="1:6" x14ac:dyDescent="0.3">
      <c r="A364" t="s">
        <v>22594</v>
      </c>
      <c r="B364" t="s">
        <v>22618</v>
      </c>
      <c r="C364" t="s">
        <v>222</v>
      </c>
      <c r="D364" t="s">
        <v>23126</v>
      </c>
      <c r="E364">
        <v>1229226</v>
      </c>
      <c r="F364" s="6">
        <v>1.94803330459806</v>
      </c>
    </row>
    <row r="365" spans="1:6" x14ac:dyDescent="0.3">
      <c r="A365" t="s">
        <v>22594</v>
      </c>
      <c r="B365" t="s">
        <v>22618</v>
      </c>
      <c r="C365" t="s">
        <v>224</v>
      </c>
      <c r="D365" t="s">
        <v>23127</v>
      </c>
      <c r="E365">
        <v>19927</v>
      </c>
      <c r="F365" s="6">
        <v>1.8764591757675599</v>
      </c>
    </row>
    <row r="366" spans="1:6" x14ac:dyDescent="0.3">
      <c r="A366" t="s">
        <v>22594</v>
      </c>
      <c r="B366" t="s">
        <v>22618</v>
      </c>
      <c r="C366" t="s">
        <v>225</v>
      </c>
      <c r="D366" t="s">
        <v>23128</v>
      </c>
      <c r="E366">
        <v>138028</v>
      </c>
      <c r="F366" s="6">
        <v>1.0575782161542</v>
      </c>
    </row>
    <row r="367" spans="1:6" x14ac:dyDescent="0.3">
      <c r="A367" t="s">
        <v>22594</v>
      </c>
      <c r="B367" t="s">
        <v>22618</v>
      </c>
      <c r="C367" t="s">
        <v>163</v>
      </c>
      <c r="D367" t="s">
        <v>23129</v>
      </c>
      <c r="E367">
        <v>49746</v>
      </c>
      <c r="F367" s="6">
        <v>2.1172099827784101</v>
      </c>
    </row>
    <row r="368" spans="1:6" x14ac:dyDescent="0.3">
      <c r="A368" t="s">
        <v>22594</v>
      </c>
      <c r="B368" t="s">
        <v>22618</v>
      </c>
      <c r="C368" t="s">
        <v>23</v>
      </c>
      <c r="D368" t="s">
        <v>23130</v>
      </c>
      <c r="E368">
        <v>14761</v>
      </c>
      <c r="F368" s="6">
        <v>2.98587389853079</v>
      </c>
    </row>
    <row r="369" spans="1:6" x14ac:dyDescent="0.3">
      <c r="A369" t="s">
        <v>22594</v>
      </c>
      <c r="B369" t="s">
        <v>22618</v>
      </c>
      <c r="C369" t="s">
        <v>416</v>
      </c>
      <c r="D369" t="s">
        <v>23131</v>
      </c>
      <c r="E369">
        <v>8870</v>
      </c>
      <c r="F369" s="6">
        <v>1.48388552655468</v>
      </c>
    </row>
    <row r="370" spans="1:6" x14ac:dyDescent="0.3">
      <c r="A370" t="s">
        <v>22594</v>
      </c>
      <c r="B370" t="s">
        <v>22618</v>
      </c>
      <c r="C370" t="s">
        <v>95</v>
      </c>
      <c r="D370" t="s">
        <v>23132</v>
      </c>
      <c r="E370">
        <v>297052</v>
      </c>
      <c r="F370" s="6">
        <v>1.4903123871125199</v>
      </c>
    </row>
    <row r="371" spans="1:6" x14ac:dyDescent="0.3">
      <c r="A371" t="s">
        <v>22594</v>
      </c>
      <c r="B371" t="s">
        <v>22618</v>
      </c>
      <c r="C371" t="s">
        <v>228</v>
      </c>
      <c r="D371" t="s">
        <v>23133</v>
      </c>
      <c r="E371">
        <v>618754</v>
      </c>
      <c r="F371" s="6">
        <v>1.51079545269334</v>
      </c>
    </row>
    <row r="372" spans="1:6" x14ac:dyDescent="0.3">
      <c r="A372" t="s">
        <v>22594</v>
      </c>
      <c r="B372" t="s">
        <v>22618</v>
      </c>
      <c r="C372" t="s">
        <v>230</v>
      </c>
      <c r="D372" t="s">
        <v>23134</v>
      </c>
      <c r="E372">
        <v>275487</v>
      </c>
      <c r="F372" s="6">
        <v>3.0217348423826298</v>
      </c>
    </row>
    <row r="373" spans="1:6" x14ac:dyDescent="0.3">
      <c r="A373" t="s">
        <v>22594</v>
      </c>
      <c r="B373" t="s">
        <v>22618</v>
      </c>
      <c r="C373" t="s">
        <v>23135</v>
      </c>
      <c r="D373" t="s">
        <v>23136</v>
      </c>
      <c r="E373">
        <v>40801</v>
      </c>
      <c r="F373" s="6">
        <v>1.2845576570891499</v>
      </c>
    </row>
    <row r="374" spans="1:6" x14ac:dyDescent="0.3">
      <c r="A374" t="s">
        <v>22594</v>
      </c>
      <c r="B374" t="s">
        <v>22618</v>
      </c>
      <c r="C374" t="s">
        <v>23137</v>
      </c>
      <c r="D374" t="s">
        <v>23138</v>
      </c>
      <c r="E374">
        <v>8365</v>
      </c>
      <c r="F374" s="6">
        <v>1.75927157379439</v>
      </c>
    </row>
    <row r="375" spans="1:6" x14ac:dyDescent="0.3">
      <c r="A375" t="s">
        <v>22594</v>
      </c>
      <c r="B375" t="s">
        <v>22618</v>
      </c>
      <c r="C375" t="s">
        <v>25</v>
      </c>
      <c r="D375" t="s">
        <v>23139</v>
      </c>
      <c r="E375">
        <v>19224</v>
      </c>
      <c r="F375" s="6">
        <v>2.2559986967880499</v>
      </c>
    </row>
    <row r="376" spans="1:6" x14ac:dyDescent="0.3">
      <c r="A376" t="s">
        <v>22594</v>
      </c>
      <c r="B376" t="s">
        <v>22618</v>
      </c>
      <c r="C376" t="s">
        <v>232</v>
      </c>
      <c r="D376" t="s">
        <v>23140</v>
      </c>
      <c r="E376">
        <v>322833</v>
      </c>
      <c r="F376" s="6">
        <v>1.44295971950123</v>
      </c>
    </row>
    <row r="377" spans="1:6" x14ac:dyDescent="0.3">
      <c r="A377" t="s">
        <v>22594</v>
      </c>
      <c r="B377" t="s">
        <v>22618</v>
      </c>
      <c r="C377" t="s">
        <v>234</v>
      </c>
      <c r="D377" t="s">
        <v>23141</v>
      </c>
      <c r="E377">
        <v>331298</v>
      </c>
      <c r="F377" s="6">
        <v>1.6426994630068299</v>
      </c>
    </row>
    <row r="378" spans="1:6" x14ac:dyDescent="0.3">
      <c r="A378" t="s">
        <v>22594</v>
      </c>
      <c r="B378" t="s">
        <v>22618</v>
      </c>
      <c r="C378" t="s">
        <v>677</v>
      </c>
      <c r="D378" t="s">
        <v>23142</v>
      </c>
      <c r="E378">
        <v>146318</v>
      </c>
      <c r="F378" s="6">
        <v>1.0967518479787799</v>
      </c>
    </row>
    <row r="379" spans="1:6" x14ac:dyDescent="0.3">
      <c r="A379" t="s">
        <v>22594</v>
      </c>
      <c r="B379" t="s">
        <v>22618</v>
      </c>
      <c r="C379" t="s">
        <v>236</v>
      </c>
      <c r="D379" t="s">
        <v>23143</v>
      </c>
      <c r="E379">
        <v>2496435</v>
      </c>
      <c r="F379" s="6">
        <v>2.07898460329876</v>
      </c>
    </row>
    <row r="380" spans="1:6" x14ac:dyDescent="0.3">
      <c r="A380" t="s">
        <v>22594</v>
      </c>
      <c r="B380" t="s">
        <v>22618</v>
      </c>
      <c r="C380" t="s">
        <v>557</v>
      </c>
      <c r="D380" t="s">
        <v>23144</v>
      </c>
      <c r="E380">
        <v>73090</v>
      </c>
      <c r="F380" s="6">
        <v>0.39038963540202898</v>
      </c>
    </row>
    <row r="381" spans="1:6" x14ac:dyDescent="0.3">
      <c r="A381" t="s">
        <v>22594</v>
      </c>
      <c r="B381" t="s">
        <v>22618</v>
      </c>
      <c r="C381" t="s">
        <v>23145</v>
      </c>
      <c r="D381" t="s">
        <v>23146</v>
      </c>
      <c r="E381">
        <v>73314</v>
      </c>
      <c r="F381" s="6">
        <v>1.4623362371604001</v>
      </c>
    </row>
    <row r="382" spans="1:6" x14ac:dyDescent="0.3">
      <c r="A382" t="s">
        <v>22594</v>
      </c>
      <c r="B382" t="s">
        <v>22618</v>
      </c>
      <c r="C382" t="s">
        <v>237</v>
      </c>
      <c r="D382" t="s">
        <v>23147</v>
      </c>
      <c r="E382">
        <v>180822</v>
      </c>
      <c r="F382" s="6">
        <v>1.58340748978039</v>
      </c>
    </row>
    <row r="383" spans="1:6" x14ac:dyDescent="0.3">
      <c r="A383" t="s">
        <v>22594</v>
      </c>
      <c r="B383" t="s">
        <v>22618</v>
      </c>
      <c r="C383" t="s">
        <v>23148</v>
      </c>
      <c r="D383" t="s">
        <v>23149</v>
      </c>
      <c r="E383">
        <v>39996</v>
      </c>
      <c r="F383" s="6">
        <v>1.19391682407308</v>
      </c>
    </row>
    <row r="384" spans="1:6" x14ac:dyDescent="0.3">
      <c r="A384" t="s">
        <v>22594</v>
      </c>
      <c r="B384" t="s">
        <v>22618</v>
      </c>
      <c r="C384" t="s">
        <v>111</v>
      </c>
      <c r="D384" t="s">
        <v>23150</v>
      </c>
      <c r="E384">
        <v>1145956</v>
      </c>
      <c r="F384" s="6">
        <v>2.4402536627575699</v>
      </c>
    </row>
    <row r="385" spans="1:6" x14ac:dyDescent="0.3">
      <c r="A385" t="s">
        <v>22594</v>
      </c>
      <c r="B385" t="s">
        <v>22618</v>
      </c>
      <c r="C385" t="s">
        <v>239</v>
      </c>
      <c r="D385" t="s">
        <v>23151</v>
      </c>
      <c r="E385">
        <v>268685</v>
      </c>
      <c r="F385" s="6">
        <v>1.9136028350311201</v>
      </c>
    </row>
    <row r="386" spans="1:6" x14ac:dyDescent="0.3">
      <c r="A386" t="s">
        <v>22594</v>
      </c>
      <c r="B386" t="s">
        <v>22618</v>
      </c>
      <c r="C386" t="s">
        <v>240</v>
      </c>
      <c r="D386" t="s">
        <v>23152</v>
      </c>
      <c r="E386">
        <v>1320134</v>
      </c>
      <c r="F386" s="6">
        <v>1.2220523171455699</v>
      </c>
    </row>
    <row r="387" spans="1:6" x14ac:dyDescent="0.3">
      <c r="A387" t="s">
        <v>22594</v>
      </c>
      <c r="B387" t="s">
        <v>22618</v>
      </c>
      <c r="C387" t="s">
        <v>241</v>
      </c>
      <c r="D387" t="s">
        <v>23153</v>
      </c>
      <c r="E387">
        <v>464697</v>
      </c>
      <c r="F387" s="6">
        <v>1.4976505590807001</v>
      </c>
    </row>
    <row r="388" spans="1:6" x14ac:dyDescent="0.3">
      <c r="A388" t="s">
        <v>22594</v>
      </c>
      <c r="B388" t="s">
        <v>22618</v>
      </c>
      <c r="C388" t="s">
        <v>242</v>
      </c>
      <c r="D388" t="s">
        <v>23154</v>
      </c>
      <c r="E388">
        <v>916541</v>
      </c>
      <c r="F388" s="6">
        <v>1.37369792822207</v>
      </c>
    </row>
    <row r="389" spans="1:6" x14ac:dyDescent="0.3">
      <c r="A389" t="s">
        <v>22594</v>
      </c>
      <c r="B389" t="s">
        <v>22618</v>
      </c>
      <c r="C389" t="s">
        <v>66</v>
      </c>
      <c r="D389" t="s">
        <v>23155</v>
      </c>
      <c r="E389">
        <v>602095</v>
      </c>
      <c r="F389" s="6">
        <v>1.8380666877449201</v>
      </c>
    </row>
    <row r="390" spans="1:6" x14ac:dyDescent="0.3">
      <c r="A390" t="s">
        <v>22594</v>
      </c>
      <c r="B390" t="s">
        <v>22618</v>
      </c>
      <c r="C390" t="s">
        <v>644</v>
      </c>
      <c r="D390" t="s">
        <v>23156</v>
      </c>
      <c r="E390">
        <v>74364</v>
      </c>
      <c r="F390" s="6">
        <v>1.5503398633354699</v>
      </c>
    </row>
    <row r="391" spans="1:6" x14ac:dyDescent="0.3">
      <c r="A391" t="s">
        <v>22594</v>
      </c>
      <c r="B391" t="s">
        <v>22618</v>
      </c>
      <c r="C391" t="s">
        <v>23157</v>
      </c>
      <c r="D391" t="s">
        <v>23158</v>
      </c>
      <c r="E391">
        <v>190039</v>
      </c>
      <c r="F391" s="6">
        <v>1.38300921225139</v>
      </c>
    </row>
    <row r="392" spans="1:6" x14ac:dyDescent="0.3">
      <c r="A392" t="s">
        <v>22594</v>
      </c>
      <c r="B392" t="s">
        <v>22618</v>
      </c>
      <c r="C392" t="s">
        <v>23159</v>
      </c>
      <c r="D392" t="s">
        <v>23160</v>
      </c>
      <c r="E392">
        <v>277789</v>
      </c>
      <c r="F392" s="6">
        <v>1.24365496883366</v>
      </c>
    </row>
    <row r="393" spans="1:6" x14ac:dyDescent="0.3">
      <c r="A393" t="s">
        <v>22594</v>
      </c>
      <c r="B393" t="s">
        <v>22618</v>
      </c>
      <c r="C393" t="s">
        <v>244</v>
      </c>
      <c r="D393" t="s">
        <v>23161</v>
      </c>
      <c r="E393">
        <v>151372</v>
      </c>
      <c r="F393" s="6">
        <v>1.4262172375728399</v>
      </c>
    </row>
    <row r="394" spans="1:6" x14ac:dyDescent="0.3">
      <c r="A394" t="s">
        <v>22594</v>
      </c>
      <c r="B394" t="s">
        <v>22618</v>
      </c>
      <c r="C394" t="s">
        <v>245</v>
      </c>
      <c r="D394" t="s">
        <v>23162</v>
      </c>
      <c r="E394">
        <v>379448</v>
      </c>
      <c r="F394" s="6">
        <v>1.49047651679695</v>
      </c>
    </row>
    <row r="395" spans="1:6" x14ac:dyDescent="0.3">
      <c r="A395" t="s">
        <v>22594</v>
      </c>
      <c r="B395" t="s">
        <v>22618</v>
      </c>
      <c r="C395" t="s">
        <v>246</v>
      </c>
      <c r="D395" t="s">
        <v>23163</v>
      </c>
      <c r="E395">
        <v>422718</v>
      </c>
      <c r="F395" s="6">
        <v>2.0888954080225801</v>
      </c>
    </row>
    <row r="396" spans="1:6" x14ac:dyDescent="0.3">
      <c r="A396" t="s">
        <v>22594</v>
      </c>
      <c r="B396" t="s">
        <v>22618</v>
      </c>
      <c r="C396" t="s">
        <v>274</v>
      </c>
      <c r="D396" t="s">
        <v>23164</v>
      </c>
      <c r="E396">
        <v>93420</v>
      </c>
      <c r="F396" s="6">
        <v>1.48126611879175</v>
      </c>
    </row>
    <row r="397" spans="1:6" x14ac:dyDescent="0.3">
      <c r="A397" t="s">
        <v>22594</v>
      </c>
      <c r="B397" t="s">
        <v>22618</v>
      </c>
      <c r="C397" t="s">
        <v>23165</v>
      </c>
      <c r="D397" t="s">
        <v>23166</v>
      </c>
      <c r="E397">
        <v>41551</v>
      </c>
      <c r="F397" s="6">
        <v>1.75424385709398</v>
      </c>
    </row>
    <row r="398" spans="1:6" x14ac:dyDescent="0.3">
      <c r="A398" t="s">
        <v>22594</v>
      </c>
      <c r="B398" t="s">
        <v>22618</v>
      </c>
      <c r="C398" t="s">
        <v>998</v>
      </c>
      <c r="D398" t="s">
        <v>23167</v>
      </c>
      <c r="E398">
        <v>22566</v>
      </c>
      <c r="F398" s="6">
        <v>1.5231847487722701</v>
      </c>
    </row>
    <row r="399" spans="1:6" x14ac:dyDescent="0.3">
      <c r="A399" t="s">
        <v>22594</v>
      </c>
      <c r="B399" t="s">
        <v>22618</v>
      </c>
      <c r="C399" t="s">
        <v>688</v>
      </c>
      <c r="D399" t="s">
        <v>23168</v>
      </c>
      <c r="E399">
        <v>15535</v>
      </c>
      <c r="F399" s="6">
        <v>1.8926805362017201</v>
      </c>
    </row>
    <row r="400" spans="1:6" x14ac:dyDescent="0.3">
      <c r="A400" t="s">
        <v>22594</v>
      </c>
      <c r="B400" t="s">
        <v>22618</v>
      </c>
      <c r="C400" t="s">
        <v>247</v>
      </c>
      <c r="D400" t="s">
        <v>23169</v>
      </c>
      <c r="E400">
        <v>494593</v>
      </c>
      <c r="F400" s="6">
        <v>1.5102209352337499</v>
      </c>
    </row>
    <row r="401" spans="1:6" x14ac:dyDescent="0.3">
      <c r="A401" t="s">
        <v>22594</v>
      </c>
      <c r="B401" t="s">
        <v>22618</v>
      </c>
      <c r="C401" t="s">
        <v>23170</v>
      </c>
      <c r="D401" t="s">
        <v>23171</v>
      </c>
      <c r="E401">
        <v>30776</v>
      </c>
      <c r="F401" s="6">
        <v>2.1206328322160202</v>
      </c>
    </row>
    <row r="402" spans="1:6" x14ac:dyDescent="0.3">
      <c r="A402" t="s">
        <v>22594</v>
      </c>
      <c r="B402" t="s">
        <v>22618</v>
      </c>
      <c r="C402" t="s">
        <v>23172</v>
      </c>
      <c r="D402" t="s">
        <v>23173</v>
      </c>
      <c r="E402">
        <v>55043</v>
      </c>
      <c r="F402" s="6">
        <v>1.43748737797068</v>
      </c>
    </row>
    <row r="403" spans="1:6" x14ac:dyDescent="0.3">
      <c r="A403" t="s">
        <v>22594</v>
      </c>
      <c r="B403" t="s">
        <v>22618</v>
      </c>
      <c r="C403" t="s">
        <v>69</v>
      </c>
      <c r="D403" t="s">
        <v>23174</v>
      </c>
      <c r="E403">
        <v>24896</v>
      </c>
      <c r="F403" s="6">
        <v>1.9285175127557901</v>
      </c>
    </row>
    <row r="404" spans="1:6" x14ac:dyDescent="0.3">
      <c r="A404" t="s">
        <v>1118</v>
      </c>
      <c r="B404" t="s">
        <v>22618</v>
      </c>
      <c r="C404" t="s">
        <v>22619</v>
      </c>
      <c r="D404" t="s">
        <v>23175</v>
      </c>
      <c r="E404">
        <v>9687633</v>
      </c>
      <c r="F404" s="6">
        <v>2.0297403235761502</v>
      </c>
    </row>
    <row r="405" spans="1:6" x14ac:dyDescent="0.3">
      <c r="A405" t="s">
        <v>1118</v>
      </c>
      <c r="B405" t="s">
        <v>22618</v>
      </c>
      <c r="C405" t="s">
        <v>23176</v>
      </c>
      <c r="D405" t="s">
        <v>23177</v>
      </c>
      <c r="E405">
        <v>18236</v>
      </c>
      <c r="F405" s="6">
        <v>1.8134426581787999</v>
      </c>
    </row>
    <row r="406" spans="1:6" x14ac:dyDescent="0.3">
      <c r="A406" t="s">
        <v>1118</v>
      </c>
      <c r="B406" t="s">
        <v>22618</v>
      </c>
      <c r="C406" t="s">
        <v>23178</v>
      </c>
      <c r="D406" t="s">
        <v>23179</v>
      </c>
      <c r="E406">
        <v>8375</v>
      </c>
      <c r="F406" s="6">
        <v>1.8682898676912301</v>
      </c>
    </row>
    <row r="407" spans="1:6" x14ac:dyDescent="0.3">
      <c r="A407" t="s">
        <v>1118</v>
      </c>
      <c r="B407" t="s">
        <v>22618</v>
      </c>
      <c r="C407" t="s">
        <v>23180</v>
      </c>
      <c r="D407" t="s">
        <v>23181</v>
      </c>
      <c r="E407">
        <v>11096</v>
      </c>
      <c r="F407" s="6">
        <v>1.6768859013097499</v>
      </c>
    </row>
    <row r="408" spans="1:6" x14ac:dyDescent="0.3">
      <c r="A408" t="s">
        <v>1118</v>
      </c>
      <c r="B408" t="s">
        <v>22618</v>
      </c>
      <c r="C408" t="s">
        <v>203</v>
      </c>
      <c r="D408" t="s">
        <v>23182</v>
      </c>
      <c r="E408">
        <v>3451</v>
      </c>
      <c r="F408" s="6">
        <v>2.2908048531446399</v>
      </c>
    </row>
    <row r="409" spans="1:6" x14ac:dyDescent="0.3">
      <c r="A409" t="s">
        <v>1118</v>
      </c>
      <c r="B409" t="s">
        <v>22618</v>
      </c>
      <c r="C409" t="s">
        <v>10</v>
      </c>
      <c r="D409" t="s">
        <v>23183</v>
      </c>
      <c r="E409">
        <v>45720</v>
      </c>
      <c r="F409" s="6">
        <v>1.7039951666223301</v>
      </c>
    </row>
    <row r="410" spans="1:6" x14ac:dyDescent="0.3">
      <c r="A410" t="s">
        <v>1118</v>
      </c>
      <c r="B410" t="s">
        <v>22618</v>
      </c>
      <c r="C410" t="s">
        <v>23184</v>
      </c>
      <c r="D410" t="s">
        <v>23185</v>
      </c>
      <c r="E410">
        <v>18395</v>
      </c>
      <c r="F410" s="6">
        <v>1.1591000136986001</v>
      </c>
    </row>
    <row r="411" spans="1:6" x14ac:dyDescent="0.3">
      <c r="A411" t="s">
        <v>1118</v>
      </c>
      <c r="B411" t="s">
        <v>22618</v>
      </c>
      <c r="C411" t="s">
        <v>23186</v>
      </c>
      <c r="D411" t="s">
        <v>23187</v>
      </c>
      <c r="E411">
        <v>69367</v>
      </c>
      <c r="F411" s="6">
        <v>1.6199579967559601</v>
      </c>
    </row>
    <row r="412" spans="1:6" x14ac:dyDescent="0.3">
      <c r="A412" t="s">
        <v>1118</v>
      </c>
      <c r="B412" t="s">
        <v>22618</v>
      </c>
      <c r="C412" t="s">
        <v>23188</v>
      </c>
      <c r="D412" t="s">
        <v>23189</v>
      </c>
      <c r="E412">
        <v>100157</v>
      </c>
      <c r="F412" s="6">
        <v>1.84006916881942</v>
      </c>
    </row>
    <row r="413" spans="1:6" x14ac:dyDescent="0.3">
      <c r="A413" t="s">
        <v>1118</v>
      </c>
      <c r="B413" t="s">
        <v>22618</v>
      </c>
      <c r="C413" t="s">
        <v>23190</v>
      </c>
      <c r="D413" t="s">
        <v>23191</v>
      </c>
      <c r="E413">
        <v>17634</v>
      </c>
      <c r="F413" s="6">
        <v>1.8441454962291901</v>
      </c>
    </row>
    <row r="414" spans="1:6" x14ac:dyDescent="0.3">
      <c r="A414" t="s">
        <v>1118</v>
      </c>
      <c r="B414" t="s">
        <v>22618</v>
      </c>
      <c r="C414" t="s">
        <v>481</v>
      </c>
      <c r="D414" t="s">
        <v>23192</v>
      </c>
      <c r="E414">
        <v>19286</v>
      </c>
      <c r="F414" s="6">
        <v>2.0995748576033302</v>
      </c>
    </row>
    <row r="415" spans="1:6" x14ac:dyDescent="0.3">
      <c r="A415" t="s">
        <v>1118</v>
      </c>
      <c r="B415" t="s">
        <v>22618</v>
      </c>
      <c r="C415" t="s">
        <v>250</v>
      </c>
      <c r="D415" t="s">
        <v>23193</v>
      </c>
      <c r="E415">
        <v>155538</v>
      </c>
      <c r="F415" s="6">
        <v>2.3047037088919402</v>
      </c>
    </row>
    <row r="416" spans="1:6" x14ac:dyDescent="0.3">
      <c r="A416" t="s">
        <v>1118</v>
      </c>
      <c r="B416" t="s">
        <v>22618</v>
      </c>
      <c r="C416" t="s">
        <v>23194</v>
      </c>
      <c r="D416" t="s">
        <v>23195</v>
      </c>
      <c r="E416">
        <v>13063</v>
      </c>
      <c r="F416" s="6">
        <v>1.6419114967772399</v>
      </c>
    </row>
    <row r="417" spans="1:6" x14ac:dyDescent="0.3">
      <c r="A417" t="s">
        <v>1118</v>
      </c>
      <c r="B417" t="s">
        <v>22618</v>
      </c>
      <c r="C417" t="s">
        <v>23196</v>
      </c>
      <c r="D417" t="s">
        <v>23197</v>
      </c>
      <c r="E417">
        <v>18411</v>
      </c>
      <c r="F417" s="6">
        <v>1.4054585995525199</v>
      </c>
    </row>
    <row r="418" spans="1:6" x14ac:dyDescent="0.3">
      <c r="A418" t="s">
        <v>1118</v>
      </c>
      <c r="B418" t="s">
        <v>22618</v>
      </c>
      <c r="C418" t="s">
        <v>23198</v>
      </c>
      <c r="D418" t="s">
        <v>23199</v>
      </c>
      <c r="E418">
        <v>16243</v>
      </c>
      <c r="F418" s="6">
        <v>2.6276631454633201</v>
      </c>
    </row>
    <row r="419" spans="1:6" x14ac:dyDescent="0.3">
      <c r="A419" t="s">
        <v>1118</v>
      </c>
      <c r="B419" t="s">
        <v>22618</v>
      </c>
      <c r="C419" t="s">
        <v>23200</v>
      </c>
      <c r="D419" t="s">
        <v>23201</v>
      </c>
      <c r="E419">
        <v>30233</v>
      </c>
      <c r="F419" s="6">
        <v>1.6850209128751801</v>
      </c>
    </row>
    <row r="420" spans="1:6" x14ac:dyDescent="0.3">
      <c r="A420" t="s">
        <v>1118</v>
      </c>
      <c r="B420" t="s">
        <v>22618</v>
      </c>
      <c r="C420" t="s">
        <v>23202</v>
      </c>
      <c r="D420" t="s">
        <v>23203</v>
      </c>
      <c r="E420">
        <v>70217</v>
      </c>
      <c r="F420" s="6">
        <v>1.6542769432823301</v>
      </c>
    </row>
    <row r="421" spans="1:6" x14ac:dyDescent="0.3">
      <c r="A421" t="s">
        <v>1118</v>
      </c>
      <c r="B421" t="s">
        <v>22618</v>
      </c>
      <c r="C421" t="s">
        <v>694</v>
      </c>
      <c r="D421" t="s">
        <v>23204</v>
      </c>
      <c r="E421">
        <v>23316</v>
      </c>
      <c r="F421" s="6">
        <v>1.4204951594692601</v>
      </c>
    </row>
    <row r="422" spans="1:6" x14ac:dyDescent="0.3">
      <c r="A422" t="s">
        <v>1118</v>
      </c>
      <c r="B422" t="s">
        <v>22618</v>
      </c>
      <c r="C422" t="s">
        <v>23205</v>
      </c>
      <c r="D422" t="s">
        <v>23206</v>
      </c>
      <c r="E422">
        <v>23655</v>
      </c>
      <c r="F422" s="6">
        <v>1.9254997124406601</v>
      </c>
    </row>
    <row r="423" spans="1:6" x14ac:dyDescent="0.3">
      <c r="A423" t="s">
        <v>1118</v>
      </c>
      <c r="B423" t="s">
        <v>22618</v>
      </c>
      <c r="C423" t="s">
        <v>22631</v>
      </c>
      <c r="D423" t="s">
        <v>23207</v>
      </c>
      <c r="E423">
        <v>6694</v>
      </c>
      <c r="F423" s="6">
        <v>2.0172619070146598</v>
      </c>
    </row>
    <row r="424" spans="1:6" x14ac:dyDescent="0.3">
      <c r="A424" t="s">
        <v>1118</v>
      </c>
      <c r="B424" t="s">
        <v>22618</v>
      </c>
      <c r="C424" t="s">
        <v>595</v>
      </c>
      <c r="D424" t="s">
        <v>23208</v>
      </c>
      <c r="E424">
        <v>50513</v>
      </c>
      <c r="F424" s="6">
        <v>1.8108525291106501</v>
      </c>
    </row>
    <row r="425" spans="1:6" x14ac:dyDescent="0.3">
      <c r="A425" t="s">
        <v>1118</v>
      </c>
      <c r="B425" t="s">
        <v>22618</v>
      </c>
      <c r="C425" t="s">
        <v>23209</v>
      </c>
      <c r="D425" t="s">
        <v>23210</v>
      </c>
      <c r="E425">
        <v>10998</v>
      </c>
      <c r="F425" s="6">
        <v>1.6350057748931699</v>
      </c>
    </row>
    <row r="426" spans="1:6" x14ac:dyDescent="0.3">
      <c r="A426" t="s">
        <v>1118</v>
      </c>
      <c r="B426" t="s">
        <v>22618</v>
      </c>
      <c r="C426" t="s">
        <v>319</v>
      </c>
      <c r="D426" t="s">
        <v>23211</v>
      </c>
      <c r="E426">
        <v>110527</v>
      </c>
      <c r="F426" s="6">
        <v>1.65400254076794</v>
      </c>
    </row>
    <row r="427" spans="1:6" x14ac:dyDescent="0.3">
      <c r="A427" t="s">
        <v>1118</v>
      </c>
      <c r="B427" t="s">
        <v>22618</v>
      </c>
      <c r="C427" t="s">
        <v>23212</v>
      </c>
      <c r="D427" t="s">
        <v>23213</v>
      </c>
      <c r="E427">
        <v>63942</v>
      </c>
      <c r="F427" s="6">
        <v>1.7662732059814199</v>
      </c>
    </row>
    <row r="428" spans="1:6" x14ac:dyDescent="0.3">
      <c r="A428" t="s">
        <v>1118</v>
      </c>
      <c r="B428" t="s">
        <v>22618</v>
      </c>
      <c r="C428" t="s">
        <v>23214</v>
      </c>
      <c r="D428" t="s">
        <v>23215</v>
      </c>
      <c r="E428">
        <v>12171</v>
      </c>
      <c r="F428" s="6">
        <v>1.46294765621684</v>
      </c>
    </row>
    <row r="429" spans="1:6" x14ac:dyDescent="0.3">
      <c r="A429" t="s">
        <v>1118</v>
      </c>
      <c r="B429" t="s">
        <v>22618</v>
      </c>
      <c r="C429" t="s">
        <v>252</v>
      </c>
      <c r="D429" t="s">
        <v>23216</v>
      </c>
      <c r="E429">
        <v>265128</v>
      </c>
      <c r="F429" s="6">
        <v>1.6965387394398601</v>
      </c>
    </row>
    <row r="430" spans="1:6" x14ac:dyDescent="0.3">
      <c r="A430" t="s">
        <v>1118</v>
      </c>
      <c r="B430" t="s">
        <v>22618</v>
      </c>
      <c r="C430" t="s">
        <v>23217</v>
      </c>
      <c r="D430" t="s">
        <v>23218</v>
      </c>
      <c r="E430">
        <v>11267</v>
      </c>
      <c r="F430" s="6">
        <v>1.7680099071439701</v>
      </c>
    </row>
    <row r="431" spans="1:6" x14ac:dyDescent="0.3">
      <c r="A431" t="s">
        <v>1118</v>
      </c>
      <c r="B431" t="s">
        <v>22618</v>
      </c>
      <c r="C431" t="s">
        <v>254</v>
      </c>
      <c r="D431" t="s">
        <v>23219</v>
      </c>
      <c r="E431">
        <v>26007</v>
      </c>
      <c r="F431" s="6">
        <v>1.3578029362321899</v>
      </c>
    </row>
    <row r="432" spans="1:6" x14ac:dyDescent="0.3">
      <c r="A432" t="s">
        <v>1118</v>
      </c>
      <c r="B432" t="s">
        <v>22618</v>
      </c>
      <c r="C432" t="s">
        <v>739</v>
      </c>
      <c r="D432" t="s">
        <v>23220</v>
      </c>
      <c r="E432">
        <v>214346</v>
      </c>
      <c r="F432" s="6">
        <v>1.6151775529061301</v>
      </c>
    </row>
    <row r="433" spans="1:6" x14ac:dyDescent="0.3">
      <c r="A433" t="s">
        <v>1118</v>
      </c>
      <c r="B433" t="s">
        <v>22618</v>
      </c>
      <c r="C433" t="s">
        <v>256</v>
      </c>
      <c r="D433" t="s">
        <v>23221</v>
      </c>
      <c r="E433">
        <v>116714</v>
      </c>
      <c r="F433" s="6">
        <v>1.9152340911705801</v>
      </c>
    </row>
    <row r="434" spans="1:6" x14ac:dyDescent="0.3">
      <c r="A434" t="s">
        <v>1118</v>
      </c>
      <c r="B434" t="s">
        <v>22618</v>
      </c>
      <c r="C434" t="s">
        <v>552</v>
      </c>
      <c r="D434" t="s">
        <v>23222</v>
      </c>
      <c r="E434">
        <v>3183</v>
      </c>
      <c r="F434" s="6">
        <v>1.80707338364794</v>
      </c>
    </row>
    <row r="435" spans="1:6" x14ac:dyDescent="0.3">
      <c r="A435" t="s">
        <v>1118</v>
      </c>
      <c r="B435" t="s">
        <v>22618</v>
      </c>
      <c r="C435" t="s">
        <v>1119</v>
      </c>
      <c r="D435" t="s">
        <v>23223</v>
      </c>
      <c r="E435">
        <v>259424</v>
      </c>
      <c r="F435" s="6">
        <v>4.2659984658175301</v>
      </c>
    </row>
    <row r="436" spans="1:6" x14ac:dyDescent="0.3">
      <c r="A436" t="s">
        <v>1118</v>
      </c>
      <c r="B436" t="s">
        <v>22618</v>
      </c>
      <c r="C436" t="s">
        <v>23224</v>
      </c>
      <c r="D436" t="s">
        <v>23225</v>
      </c>
      <c r="E436">
        <v>6798</v>
      </c>
      <c r="F436" s="6">
        <v>1.6858356843173901</v>
      </c>
    </row>
    <row r="437" spans="1:6" x14ac:dyDescent="0.3">
      <c r="A437" t="s">
        <v>1118</v>
      </c>
      <c r="B437" t="s">
        <v>22618</v>
      </c>
      <c r="C437" t="s">
        <v>1120</v>
      </c>
      <c r="D437" t="s">
        <v>23226</v>
      </c>
      <c r="E437">
        <v>688078</v>
      </c>
      <c r="F437" s="6">
        <v>2.0548638554982102</v>
      </c>
    </row>
    <row r="438" spans="1:6" x14ac:dyDescent="0.3">
      <c r="A438" t="s">
        <v>1118</v>
      </c>
      <c r="B438" t="s">
        <v>22618</v>
      </c>
      <c r="C438" t="s">
        <v>22644</v>
      </c>
      <c r="D438" t="s">
        <v>23227</v>
      </c>
      <c r="E438">
        <v>42356</v>
      </c>
      <c r="F438" s="6">
        <v>1.8612514862073</v>
      </c>
    </row>
    <row r="439" spans="1:6" x14ac:dyDescent="0.3">
      <c r="A439" t="s">
        <v>1118</v>
      </c>
      <c r="B439" t="s">
        <v>22618</v>
      </c>
      <c r="C439" t="s">
        <v>23228</v>
      </c>
      <c r="D439" t="s">
        <v>23229</v>
      </c>
      <c r="E439">
        <v>45498</v>
      </c>
      <c r="F439" s="6">
        <v>2.5229926175647601</v>
      </c>
    </row>
    <row r="440" spans="1:6" x14ac:dyDescent="0.3">
      <c r="A440" t="s">
        <v>1118</v>
      </c>
      <c r="B440" t="s">
        <v>22618</v>
      </c>
      <c r="C440" t="s">
        <v>213</v>
      </c>
      <c r="D440" t="s">
        <v>23230</v>
      </c>
      <c r="E440">
        <v>124053</v>
      </c>
      <c r="F440" s="6">
        <v>1.7541383245404301</v>
      </c>
    </row>
    <row r="441" spans="1:6" x14ac:dyDescent="0.3">
      <c r="A441" t="s">
        <v>1118</v>
      </c>
      <c r="B441" t="s">
        <v>22618</v>
      </c>
      <c r="C441" t="s">
        <v>286</v>
      </c>
      <c r="D441" t="s">
        <v>23231</v>
      </c>
      <c r="E441">
        <v>17212</v>
      </c>
      <c r="F441" s="6">
        <v>2.27499495866026</v>
      </c>
    </row>
    <row r="442" spans="1:6" x14ac:dyDescent="0.3">
      <c r="A442" t="s">
        <v>1118</v>
      </c>
      <c r="B442" t="s">
        <v>22618</v>
      </c>
      <c r="C442" t="s">
        <v>259</v>
      </c>
      <c r="D442" t="s">
        <v>23232</v>
      </c>
      <c r="E442">
        <v>127317</v>
      </c>
      <c r="F442" s="6">
        <v>1.6906523047253299</v>
      </c>
    </row>
    <row r="443" spans="1:6" x14ac:dyDescent="0.3">
      <c r="A443" t="s">
        <v>1118</v>
      </c>
      <c r="B443" t="s">
        <v>22618</v>
      </c>
      <c r="C443" t="s">
        <v>22815</v>
      </c>
      <c r="D443" t="s">
        <v>23233</v>
      </c>
      <c r="E443">
        <v>12630</v>
      </c>
      <c r="F443" s="6">
        <v>1.6530382977590601</v>
      </c>
    </row>
    <row r="444" spans="1:6" x14ac:dyDescent="0.3">
      <c r="A444" t="s">
        <v>1118</v>
      </c>
      <c r="B444" t="s">
        <v>22618</v>
      </c>
      <c r="C444" t="s">
        <v>23234</v>
      </c>
      <c r="D444" t="s">
        <v>23235</v>
      </c>
      <c r="E444">
        <v>23439</v>
      </c>
      <c r="F444" s="6">
        <v>2.1658509684039302</v>
      </c>
    </row>
    <row r="445" spans="1:6" x14ac:dyDescent="0.3">
      <c r="A445" t="s">
        <v>1118</v>
      </c>
      <c r="B445" t="s">
        <v>22618</v>
      </c>
      <c r="C445" t="s">
        <v>23236</v>
      </c>
      <c r="D445" t="s">
        <v>23237</v>
      </c>
      <c r="E445">
        <v>16633</v>
      </c>
      <c r="F445" s="6">
        <v>1.4400800911907801</v>
      </c>
    </row>
    <row r="446" spans="1:6" x14ac:dyDescent="0.3">
      <c r="A446" t="s">
        <v>1118</v>
      </c>
      <c r="B446" t="s">
        <v>22618</v>
      </c>
      <c r="C446" t="s">
        <v>261</v>
      </c>
      <c r="D446" t="s">
        <v>23238</v>
      </c>
      <c r="E446">
        <v>22330</v>
      </c>
      <c r="F446" s="6">
        <v>1.0800013865954401</v>
      </c>
    </row>
    <row r="447" spans="1:6" x14ac:dyDescent="0.3">
      <c r="A447" t="s">
        <v>1118</v>
      </c>
      <c r="B447" t="s">
        <v>22618</v>
      </c>
      <c r="C447" t="s">
        <v>23239</v>
      </c>
      <c r="D447" t="s">
        <v>23240</v>
      </c>
      <c r="E447">
        <v>27842</v>
      </c>
      <c r="F447" s="6">
        <v>2.70725002309818</v>
      </c>
    </row>
    <row r="448" spans="1:6" x14ac:dyDescent="0.3">
      <c r="A448" t="s">
        <v>1118</v>
      </c>
      <c r="B448" t="s">
        <v>22618</v>
      </c>
      <c r="C448" t="s">
        <v>15</v>
      </c>
      <c r="D448" t="s">
        <v>23241</v>
      </c>
      <c r="E448">
        <v>691893</v>
      </c>
      <c r="F448" s="6">
        <v>2.5034815654264402</v>
      </c>
    </row>
    <row r="449" spans="1:6" x14ac:dyDescent="0.3">
      <c r="A449" t="s">
        <v>1118</v>
      </c>
      <c r="B449" t="s">
        <v>22618</v>
      </c>
      <c r="C449" t="s">
        <v>974</v>
      </c>
      <c r="D449" t="s">
        <v>23242</v>
      </c>
      <c r="E449">
        <v>21796</v>
      </c>
      <c r="F449" s="6">
        <v>1.68618741743783</v>
      </c>
    </row>
    <row r="450" spans="1:6" x14ac:dyDescent="0.3">
      <c r="A450" t="s">
        <v>1118</v>
      </c>
      <c r="B450" t="s">
        <v>22618</v>
      </c>
      <c r="C450" t="s">
        <v>23243</v>
      </c>
      <c r="D450" t="s">
        <v>23244</v>
      </c>
      <c r="E450">
        <v>14918</v>
      </c>
      <c r="F450" s="6">
        <v>1.9196042456740501</v>
      </c>
    </row>
    <row r="451" spans="1:6" x14ac:dyDescent="0.3">
      <c r="A451" t="s">
        <v>1118</v>
      </c>
      <c r="B451" t="s">
        <v>22618</v>
      </c>
      <c r="C451" t="s">
        <v>1121</v>
      </c>
      <c r="D451" t="s">
        <v>23245</v>
      </c>
      <c r="E451">
        <v>94565</v>
      </c>
      <c r="F451" s="6">
        <v>2.7160723391902302</v>
      </c>
    </row>
    <row r="452" spans="1:6" x14ac:dyDescent="0.3">
      <c r="A452" t="s">
        <v>1118</v>
      </c>
      <c r="B452" t="s">
        <v>22618</v>
      </c>
      <c r="C452" t="s">
        <v>159</v>
      </c>
      <c r="D452" t="s">
        <v>23246</v>
      </c>
      <c r="E452">
        <v>132403</v>
      </c>
      <c r="F452" s="6">
        <v>1.8240783051087499</v>
      </c>
    </row>
    <row r="453" spans="1:6" x14ac:dyDescent="0.3">
      <c r="A453" t="s">
        <v>1118</v>
      </c>
      <c r="B453" t="s">
        <v>22618</v>
      </c>
      <c r="C453" t="s">
        <v>23247</v>
      </c>
      <c r="D453" t="s">
        <v>23248</v>
      </c>
      <c r="E453">
        <v>11008</v>
      </c>
      <c r="F453" s="6">
        <v>2.4184234688011901</v>
      </c>
    </row>
    <row r="454" spans="1:6" x14ac:dyDescent="0.3">
      <c r="A454" t="s">
        <v>1118</v>
      </c>
      <c r="B454" t="s">
        <v>22618</v>
      </c>
      <c r="C454" t="s">
        <v>23249</v>
      </c>
      <c r="D454" t="s">
        <v>23250</v>
      </c>
      <c r="E454">
        <v>4034</v>
      </c>
      <c r="F454" s="6">
        <v>1.9561447242413199</v>
      </c>
    </row>
    <row r="455" spans="1:6" x14ac:dyDescent="0.3">
      <c r="A455" t="s">
        <v>1118</v>
      </c>
      <c r="B455" t="s">
        <v>22618</v>
      </c>
      <c r="C455" t="s">
        <v>289</v>
      </c>
      <c r="D455" t="s">
        <v>23251</v>
      </c>
      <c r="E455">
        <v>52250</v>
      </c>
      <c r="F455" s="6">
        <v>1.4575210295730301</v>
      </c>
    </row>
    <row r="456" spans="1:6" x14ac:dyDescent="0.3">
      <c r="A456" t="s">
        <v>1118</v>
      </c>
      <c r="B456" t="s">
        <v>22618</v>
      </c>
      <c r="C456" t="s">
        <v>23005</v>
      </c>
      <c r="D456" t="s">
        <v>23252</v>
      </c>
      <c r="E456">
        <v>20166</v>
      </c>
      <c r="F456" s="6">
        <v>1.2375282727761101</v>
      </c>
    </row>
    <row r="457" spans="1:6" x14ac:dyDescent="0.3">
      <c r="A457" t="s">
        <v>1118</v>
      </c>
      <c r="B457" t="s">
        <v>22618</v>
      </c>
      <c r="C457" t="s">
        <v>23253</v>
      </c>
      <c r="D457" t="s">
        <v>23254</v>
      </c>
      <c r="E457">
        <v>22598</v>
      </c>
      <c r="F457" s="6">
        <v>1.5560779126259501</v>
      </c>
    </row>
    <row r="458" spans="1:6" x14ac:dyDescent="0.3">
      <c r="A458" t="s">
        <v>1118</v>
      </c>
      <c r="B458" t="s">
        <v>22618</v>
      </c>
      <c r="C458" t="s">
        <v>23255</v>
      </c>
      <c r="D458" t="s">
        <v>23256</v>
      </c>
      <c r="E458">
        <v>11000</v>
      </c>
      <c r="F458" s="6">
        <v>1.67408621251997</v>
      </c>
    </row>
    <row r="459" spans="1:6" x14ac:dyDescent="0.3">
      <c r="A459" t="s">
        <v>1118</v>
      </c>
      <c r="B459" t="s">
        <v>22618</v>
      </c>
      <c r="C459" t="s">
        <v>23257</v>
      </c>
      <c r="D459" t="s">
        <v>23258</v>
      </c>
      <c r="E459">
        <v>23682</v>
      </c>
      <c r="F459" s="6">
        <v>0.79780158537013901</v>
      </c>
    </row>
    <row r="460" spans="1:6" x14ac:dyDescent="0.3">
      <c r="A460" t="s">
        <v>1118</v>
      </c>
      <c r="B460" t="s">
        <v>22618</v>
      </c>
      <c r="C460" t="s">
        <v>393</v>
      </c>
      <c r="D460" t="s">
        <v>23259</v>
      </c>
      <c r="E460">
        <v>106567</v>
      </c>
      <c r="F460" s="6">
        <v>1.8919236870941201</v>
      </c>
    </row>
    <row r="461" spans="1:6" x14ac:dyDescent="0.3">
      <c r="A461" t="s">
        <v>1118</v>
      </c>
      <c r="B461" t="s">
        <v>22618</v>
      </c>
      <c r="C461" t="s">
        <v>326</v>
      </c>
      <c r="D461" t="s">
        <v>23260</v>
      </c>
      <c r="E461">
        <v>96317</v>
      </c>
      <c r="F461" s="6">
        <v>1.7764116136316399</v>
      </c>
    </row>
    <row r="462" spans="1:6" x14ac:dyDescent="0.3">
      <c r="A462" t="s">
        <v>1118</v>
      </c>
      <c r="B462" t="s">
        <v>22618</v>
      </c>
      <c r="C462" t="s">
        <v>665</v>
      </c>
      <c r="D462" t="s">
        <v>23261</v>
      </c>
      <c r="E462">
        <v>175511</v>
      </c>
      <c r="F462" s="6">
        <v>1.4640526572663599</v>
      </c>
    </row>
    <row r="463" spans="1:6" x14ac:dyDescent="0.3">
      <c r="A463" t="s">
        <v>1118</v>
      </c>
      <c r="B463" t="s">
        <v>22618</v>
      </c>
      <c r="C463" t="s">
        <v>666</v>
      </c>
      <c r="D463" t="s">
        <v>23262</v>
      </c>
      <c r="E463">
        <v>22084</v>
      </c>
      <c r="F463" s="6">
        <v>1.37962162974405</v>
      </c>
    </row>
    <row r="464" spans="1:6" x14ac:dyDescent="0.3">
      <c r="A464" t="s">
        <v>1118</v>
      </c>
      <c r="B464" t="s">
        <v>22618</v>
      </c>
      <c r="C464" t="s">
        <v>262</v>
      </c>
      <c r="D464" t="s">
        <v>23263</v>
      </c>
      <c r="E464">
        <v>920581</v>
      </c>
      <c r="F464" s="6">
        <v>2.6090166312184802</v>
      </c>
    </row>
    <row r="465" spans="1:6" x14ac:dyDescent="0.3">
      <c r="A465" t="s">
        <v>1118</v>
      </c>
      <c r="B465" t="s">
        <v>22618</v>
      </c>
      <c r="C465" t="s">
        <v>960</v>
      </c>
      <c r="D465" t="s">
        <v>23264</v>
      </c>
      <c r="E465">
        <v>28292</v>
      </c>
      <c r="F465" s="6">
        <v>0.86681332023038404</v>
      </c>
    </row>
    <row r="466" spans="1:6" x14ac:dyDescent="0.3">
      <c r="A466" t="s">
        <v>1118</v>
      </c>
      <c r="B466" t="s">
        <v>22618</v>
      </c>
      <c r="C466" t="s">
        <v>23265</v>
      </c>
      <c r="D466" t="s">
        <v>23266</v>
      </c>
      <c r="E466">
        <v>3082</v>
      </c>
      <c r="F466" s="6">
        <v>1.3531087819121901</v>
      </c>
    </row>
    <row r="467" spans="1:6" x14ac:dyDescent="0.3">
      <c r="A467" t="s">
        <v>1118</v>
      </c>
      <c r="B467" t="s">
        <v>22618</v>
      </c>
      <c r="C467" t="s">
        <v>263</v>
      </c>
      <c r="D467" t="s">
        <v>23267</v>
      </c>
      <c r="E467">
        <v>79626</v>
      </c>
      <c r="F467" s="6">
        <v>1.4647187740074099</v>
      </c>
    </row>
    <row r="468" spans="1:6" x14ac:dyDescent="0.3">
      <c r="A468" t="s">
        <v>1118</v>
      </c>
      <c r="B468" t="s">
        <v>22618</v>
      </c>
      <c r="C468" t="s">
        <v>23268</v>
      </c>
      <c r="D468" t="s">
        <v>23269</v>
      </c>
      <c r="E468">
        <v>55186</v>
      </c>
      <c r="F468" s="6">
        <v>1.82023406670347</v>
      </c>
    </row>
    <row r="469" spans="1:6" x14ac:dyDescent="0.3">
      <c r="A469" t="s">
        <v>1118</v>
      </c>
      <c r="B469" t="s">
        <v>22618</v>
      </c>
      <c r="C469" t="s">
        <v>23270</v>
      </c>
      <c r="D469" t="s">
        <v>23271</v>
      </c>
      <c r="E469">
        <v>25011</v>
      </c>
      <c r="F469" s="6">
        <v>3.2221089606942601</v>
      </c>
    </row>
    <row r="470" spans="1:6" x14ac:dyDescent="0.3">
      <c r="A470" t="s">
        <v>1118</v>
      </c>
      <c r="B470" t="s">
        <v>22618</v>
      </c>
      <c r="C470" t="s">
        <v>327</v>
      </c>
      <c r="D470" t="s">
        <v>23272</v>
      </c>
      <c r="E470">
        <v>15994</v>
      </c>
      <c r="F470" s="6">
        <v>1.3972458417871401</v>
      </c>
    </row>
    <row r="471" spans="1:6" x14ac:dyDescent="0.3">
      <c r="A471" t="s">
        <v>1118</v>
      </c>
      <c r="B471" t="s">
        <v>22618</v>
      </c>
      <c r="C471" t="s">
        <v>265</v>
      </c>
      <c r="D471" t="s">
        <v>23273</v>
      </c>
      <c r="E471">
        <v>805321</v>
      </c>
      <c r="F471" s="6">
        <v>2.0062059345410201</v>
      </c>
    </row>
    <row r="472" spans="1:6" x14ac:dyDescent="0.3">
      <c r="A472" t="s">
        <v>1118</v>
      </c>
      <c r="B472" t="s">
        <v>22618</v>
      </c>
      <c r="C472" t="s">
        <v>23274</v>
      </c>
      <c r="D472" t="s">
        <v>23275</v>
      </c>
      <c r="E472">
        <v>43041</v>
      </c>
      <c r="F472" s="6">
        <v>0.91713070765799398</v>
      </c>
    </row>
    <row r="473" spans="1:6" x14ac:dyDescent="0.3">
      <c r="A473" t="s">
        <v>1118</v>
      </c>
      <c r="B473" t="s">
        <v>22618</v>
      </c>
      <c r="C473" t="s">
        <v>1124</v>
      </c>
      <c r="D473" t="s">
        <v>23276</v>
      </c>
      <c r="E473">
        <v>179684</v>
      </c>
      <c r="F473" s="6">
        <v>1.43682654272359</v>
      </c>
    </row>
    <row r="474" spans="1:6" x14ac:dyDescent="0.3">
      <c r="A474" t="s">
        <v>1118</v>
      </c>
      <c r="B474" t="s">
        <v>22618</v>
      </c>
      <c r="C474" t="s">
        <v>329</v>
      </c>
      <c r="D474" t="s">
        <v>23277</v>
      </c>
      <c r="E474">
        <v>9429</v>
      </c>
      <c r="F474" s="6">
        <v>1.44265131502194</v>
      </c>
    </row>
    <row r="475" spans="1:6" x14ac:dyDescent="0.3">
      <c r="A475" t="s">
        <v>1118</v>
      </c>
      <c r="B475" t="s">
        <v>22618</v>
      </c>
      <c r="C475" t="s">
        <v>23278</v>
      </c>
      <c r="D475" t="s">
        <v>23279</v>
      </c>
      <c r="E475">
        <v>28780</v>
      </c>
      <c r="F475" s="6">
        <v>1.5970272661262599</v>
      </c>
    </row>
    <row r="476" spans="1:6" x14ac:dyDescent="0.3">
      <c r="A476" t="s">
        <v>1118</v>
      </c>
      <c r="B476" t="s">
        <v>22618</v>
      </c>
      <c r="C476" t="s">
        <v>876</v>
      </c>
      <c r="D476" t="s">
        <v>23280</v>
      </c>
      <c r="E476">
        <v>32024</v>
      </c>
      <c r="F476" s="6">
        <v>1.6491586746328399</v>
      </c>
    </row>
    <row r="477" spans="1:6" x14ac:dyDescent="0.3">
      <c r="A477" t="s">
        <v>1118</v>
      </c>
      <c r="B477" t="s">
        <v>22618</v>
      </c>
      <c r="C477" t="s">
        <v>23281</v>
      </c>
      <c r="D477" t="s">
        <v>23282</v>
      </c>
      <c r="E477">
        <v>25213</v>
      </c>
      <c r="F477" s="6">
        <v>1.16788395047062</v>
      </c>
    </row>
    <row r="478" spans="1:6" x14ac:dyDescent="0.3">
      <c r="A478" t="s">
        <v>1118</v>
      </c>
      <c r="B478" t="s">
        <v>22618</v>
      </c>
      <c r="C478" t="s">
        <v>23283</v>
      </c>
      <c r="D478" t="s">
        <v>23284</v>
      </c>
      <c r="E478">
        <v>11834</v>
      </c>
      <c r="F478" s="6">
        <v>1.49063591665502</v>
      </c>
    </row>
    <row r="479" spans="1:6" x14ac:dyDescent="0.3">
      <c r="A479" t="s">
        <v>1118</v>
      </c>
      <c r="B479" t="s">
        <v>22618</v>
      </c>
      <c r="C479" t="s">
        <v>266</v>
      </c>
      <c r="D479" t="s">
        <v>23285</v>
      </c>
      <c r="E479">
        <v>203922</v>
      </c>
      <c r="F479" s="6">
        <v>2.6157385335653101</v>
      </c>
    </row>
    <row r="480" spans="1:6" x14ac:dyDescent="0.3">
      <c r="A480" t="s">
        <v>1118</v>
      </c>
      <c r="B480" t="s">
        <v>22618</v>
      </c>
      <c r="C480" t="s">
        <v>21</v>
      </c>
      <c r="D480" t="s">
        <v>23286</v>
      </c>
      <c r="E480">
        <v>139900</v>
      </c>
      <c r="F480" s="6">
        <v>2.1098050883368602</v>
      </c>
    </row>
    <row r="481" spans="1:6" x14ac:dyDescent="0.3">
      <c r="A481" t="s">
        <v>1118</v>
      </c>
      <c r="B481" t="s">
        <v>22618</v>
      </c>
      <c r="C481" t="s">
        <v>23287</v>
      </c>
      <c r="D481" t="s">
        <v>23288</v>
      </c>
      <c r="E481">
        <v>9538</v>
      </c>
      <c r="F481" s="6">
        <v>1.8809402763840599</v>
      </c>
    </row>
    <row r="482" spans="1:6" x14ac:dyDescent="0.3">
      <c r="A482" t="s">
        <v>1118</v>
      </c>
      <c r="B482" t="s">
        <v>22618</v>
      </c>
      <c r="C482" t="s">
        <v>163</v>
      </c>
      <c r="D482" t="s">
        <v>23289</v>
      </c>
      <c r="E482">
        <v>60485</v>
      </c>
      <c r="F482" s="6">
        <v>1.5493106525606399</v>
      </c>
    </row>
    <row r="483" spans="1:6" x14ac:dyDescent="0.3">
      <c r="A483" t="s">
        <v>1118</v>
      </c>
      <c r="B483" t="s">
        <v>22618</v>
      </c>
      <c r="C483" t="s">
        <v>554</v>
      </c>
      <c r="D483" t="s">
        <v>23290</v>
      </c>
      <c r="E483">
        <v>13900</v>
      </c>
      <c r="F483" s="6">
        <v>1.65919585536464</v>
      </c>
    </row>
    <row r="484" spans="1:6" x14ac:dyDescent="0.3">
      <c r="A484" t="s">
        <v>1118</v>
      </c>
      <c r="B484" t="s">
        <v>22618</v>
      </c>
      <c r="C484" t="s">
        <v>23291</v>
      </c>
      <c r="D484" t="s">
        <v>23292</v>
      </c>
      <c r="E484">
        <v>15068</v>
      </c>
      <c r="F484" s="6">
        <v>1.6781078485137899</v>
      </c>
    </row>
    <row r="485" spans="1:6" x14ac:dyDescent="0.3">
      <c r="A485" t="s">
        <v>1118</v>
      </c>
      <c r="B485" t="s">
        <v>22618</v>
      </c>
      <c r="C485" t="s">
        <v>23</v>
      </c>
      <c r="D485" t="s">
        <v>23293</v>
      </c>
      <c r="E485">
        <v>16930</v>
      </c>
      <c r="F485" s="6">
        <v>1.4780108872528599</v>
      </c>
    </row>
    <row r="486" spans="1:6" x14ac:dyDescent="0.3">
      <c r="A486" t="s">
        <v>1118</v>
      </c>
      <c r="B486" t="s">
        <v>22618</v>
      </c>
      <c r="C486" t="s">
        <v>23294</v>
      </c>
      <c r="D486" t="s">
        <v>23295</v>
      </c>
      <c r="E486">
        <v>8340</v>
      </c>
      <c r="F486" s="6">
        <v>1.47488485433766</v>
      </c>
    </row>
    <row r="487" spans="1:6" x14ac:dyDescent="0.3">
      <c r="A487" t="s">
        <v>1118</v>
      </c>
      <c r="B487" t="s">
        <v>22618</v>
      </c>
      <c r="C487" t="s">
        <v>334</v>
      </c>
      <c r="D487" t="s">
        <v>23296</v>
      </c>
      <c r="E487">
        <v>9980</v>
      </c>
      <c r="F487" s="6">
        <v>1.6098463622082599</v>
      </c>
    </row>
    <row r="488" spans="1:6" x14ac:dyDescent="0.3">
      <c r="A488" t="s">
        <v>1118</v>
      </c>
      <c r="B488" t="s">
        <v>22618</v>
      </c>
      <c r="C488" t="s">
        <v>23297</v>
      </c>
      <c r="D488" t="s">
        <v>23298</v>
      </c>
      <c r="E488">
        <v>28669</v>
      </c>
      <c r="F488" s="6">
        <v>1.80829221031424</v>
      </c>
    </row>
    <row r="489" spans="1:6" x14ac:dyDescent="0.3">
      <c r="A489" t="s">
        <v>1118</v>
      </c>
      <c r="B489" t="s">
        <v>22618</v>
      </c>
      <c r="C489" t="s">
        <v>22675</v>
      </c>
      <c r="D489" t="s">
        <v>23299</v>
      </c>
      <c r="E489">
        <v>18317</v>
      </c>
      <c r="F489" s="6">
        <v>1.5896408566928399</v>
      </c>
    </row>
    <row r="490" spans="1:6" x14ac:dyDescent="0.3">
      <c r="A490" t="s">
        <v>1118</v>
      </c>
      <c r="B490" t="s">
        <v>22618</v>
      </c>
      <c r="C490" t="s">
        <v>23300</v>
      </c>
      <c r="D490" t="s">
        <v>23301</v>
      </c>
      <c r="E490">
        <v>10078</v>
      </c>
      <c r="F490" s="6">
        <v>2.1071274834692102</v>
      </c>
    </row>
    <row r="491" spans="1:6" x14ac:dyDescent="0.3">
      <c r="A491" t="s">
        <v>1118</v>
      </c>
      <c r="B491" t="s">
        <v>22618</v>
      </c>
      <c r="C491" t="s">
        <v>23302</v>
      </c>
      <c r="D491" t="s">
        <v>23303</v>
      </c>
      <c r="E491">
        <v>48434</v>
      </c>
      <c r="F491" s="6">
        <v>1.82479960576661</v>
      </c>
    </row>
    <row r="492" spans="1:6" x14ac:dyDescent="0.3">
      <c r="A492" t="s">
        <v>1118</v>
      </c>
      <c r="B492" t="s">
        <v>22618</v>
      </c>
      <c r="C492" t="s">
        <v>228</v>
      </c>
      <c r="D492" t="s">
        <v>23304</v>
      </c>
      <c r="E492">
        <v>28298</v>
      </c>
      <c r="F492" s="6">
        <v>2.45964083763594</v>
      </c>
    </row>
    <row r="493" spans="1:6" x14ac:dyDescent="0.3">
      <c r="A493" t="s">
        <v>1118</v>
      </c>
      <c r="B493" t="s">
        <v>22618</v>
      </c>
      <c r="C493" t="s">
        <v>23137</v>
      </c>
      <c r="D493" t="s">
        <v>23305</v>
      </c>
      <c r="E493">
        <v>63453</v>
      </c>
      <c r="F493" s="6">
        <v>1.70431392479406</v>
      </c>
    </row>
    <row r="494" spans="1:6" x14ac:dyDescent="0.3">
      <c r="A494" t="s">
        <v>1118</v>
      </c>
      <c r="B494" t="s">
        <v>22618</v>
      </c>
      <c r="C494" t="s">
        <v>556</v>
      </c>
      <c r="D494" t="s">
        <v>23306</v>
      </c>
      <c r="E494">
        <v>7996</v>
      </c>
      <c r="F494" s="6">
        <v>1.2537667678067601</v>
      </c>
    </row>
    <row r="495" spans="1:6" x14ac:dyDescent="0.3">
      <c r="A495" t="s">
        <v>1118</v>
      </c>
      <c r="B495" t="s">
        <v>22618</v>
      </c>
      <c r="C495" t="s">
        <v>23307</v>
      </c>
      <c r="D495" t="s">
        <v>23308</v>
      </c>
      <c r="E495">
        <v>14464</v>
      </c>
      <c r="F495" s="6">
        <v>1.5979516630423001</v>
      </c>
    </row>
    <row r="496" spans="1:6" x14ac:dyDescent="0.3">
      <c r="A496" t="s">
        <v>1118</v>
      </c>
      <c r="B496" t="s">
        <v>22618</v>
      </c>
      <c r="C496" t="s">
        <v>1127</v>
      </c>
      <c r="D496" t="s">
        <v>23309</v>
      </c>
      <c r="E496">
        <v>109233</v>
      </c>
      <c r="F496" s="6">
        <v>2.6807238140235699</v>
      </c>
    </row>
    <row r="497" spans="1:6" x14ac:dyDescent="0.3">
      <c r="A497" t="s">
        <v>1118</v>
      </c>
      <c r="B497" t="s">
        <v>22618</v>
      </c>
      <c r="C497" t="s">
        <v>23310</v>
      </c>
      <c r="D497" t="s">
        <v>23311</v>
      </c>
      <c r="E497">
        <v>29966</v>
      </c>
      <c r="F497" s="6">
        <v>0.90627922677870998</v>
      </c>
    </row>
    <row r="498" spans="1:6" x14ac:dyDescent="0.3">
      <c r="A498" t="s">
        <v>1118</v>
      </c>
      <c r="B498" t="s">
        <v>22618</v>
      </c>
      <c r="C498" t="s">
        <v>23312</v>
      </c>
      <c r="D498" t="s">
        <v>23313</v>
      </c>
      <c r="E498">
        <v>21875</v>
      </c>
      <c r="F498" s="6">
        <v>1.42532236594168</v>
      </c>
    </row>
    <row r="499" spans="1:6" x14ac:dyDescent="0.3">
      <c r="A499" t="s">
        <v>1118</v>
      </c>
      <c r="B499" t="s">
        <v>22618</v>
      </c>
      <c r="C499" t="s">
        <v>23314</v>
      </c>
      <c r="D499" t="s">
        <v>23315</v>
      </c>
      <c r="E499">
        <v>14333</v>
      </c>
      <c r="F499" s="6">
        <v>1.1240109098544799</v>
      </c>
    </row>
    <row r="500" spans="1:6" x14ac:dyDescent="0.3">
      <c r="A500" t="s">
        <v>1118</v>
      </c>
      <c r="B500" t="s">
        <v>22618</v>
      </c>
      <c r="C500" t="s">
        <v>300</v>
      </c>
      <c r="D500" t="s">
        <v>23316</v>
      </c>
      <c r="E500">
        <v>14740</v>
      </c>
      <c r="F500" s="6">
        <v>1.70007593195003</v>
      </c>
    </row>
    <row r="501" spans="1:6" x14ac:dyDescent="0.3">
      <c r="A501" t="s">
        <v>1118</v>
      </c>
      <c r="B501" t="s">
        <v>22618</v>
      </c>
      <c r="C501" t="s">
        <v>25</v>
      </c>
      <c r="D501" t="s">
        <v>23317</v>
      </c>
      <c r="E501">
        <v>28120</v>
      </c>
      <c r="F501" s="6">
        <v>1.39953993755137</v>
      </c>
    </row>
    <row r="502" spans="1:6" x14ac:dyDescent="0.3">
      <c r="A502" t="s">
        <v>1118</v>
      </c>
      <c r="B502" t="s">
        <v>22618</v>
      </c>
      <c r="C502" t="s">
        <v>234</v>
      </c>
      <c r="D502" t="s">
        <v>23318</v>
      </c>
      <c r="E502">
        <v>8742</v>
      </c>
      <c r="F502" s="6">
        <v>1.52814928995474</v>
      </c>
    </row>
    <row r="503" spans="1:6" x14ac:dyDescent="0.3">
      <c r="A503" t="s">
        <v>1118</v>
      </c>
      <c r="B503" t="s">
        <v>22618</v>
      </c>
      <c r="C503" t="s">
        <v>23319</v>
      </c>
      <c r="D503" t="s">
        <v>23320</v>
      </c>
      <c r="E503">
        <v>21992</v>
      </c>
      <c r="F503" s="6">
        <v>1.4969951189019699</v>
      </c>
    </row>
    <row r="504" spans="1:6" x14ac:dyDescent="0.3">
      <c r="A504" t="s">
        <v>1118</v>
      </c>
      <c r="B504" t="s">
        <v>22618</v>
      </c>
      <c r="C504" t="s">
        <v>22857</v>
      </c>
      <c r="D504" t="s">
        <v>23321</v>
      </c>
      <c r="E504">
        <v>6125</v>
      </c>
      <c r="F504" s="6">
        <v>1.79947918470781</v>
      </c>
    </row>
    <row r="505" spans="1:6" x14ac:dyDescent="0.3">
      <c r="A505" t="s">
        <v>1118</v>
      </c>
      <c r="B505" t="s">
        <v>22618</v>
      </c>
      <c r="C505" t="s">
        <v>23322</v>
      </c>
      <c r="D505" t="s">
        <v>23323</v>
      </c>
      <c r="E505">
        <v>23498</v>
      </c>
      <c r="F505" s="6">
        <v>2.76939469018129</v>
      </c>
    </row>
    <row r="506" spans="1:6" x14ac:dyDescent="0.3">
      <c r="A506" t="s">
        <v>1118</v>
      </c>
      <c r="B506" t="s">
        <v>22618</v>
      </c>
      <c r="C506" t="s">
        <v>557</v>
      </c>
      <c r="D506" t="s">
        <v>23324</v>
      </c>
      <c r="E506">
        <v>26424</v>
      </c>
      <c r="F506" s="6">
        <v>1.9083994926882999</v>
      </c>
    </row>
    <row r="507" spans="1:6" x14ac:dyDescent="0.3">
      <c r="A507" t="s">
        <v>1118</v>
      </c>
      <c r="B507" t="s">
        <v>22618</v>
      </c>
      <c r="C507" t="s">
        <v>29</v>
      </c>
      <c r="D507" t="s">
        <v>23325</v>
      </c>
      <c r="E507">
        <v>9123</v>
      </c>
      <c r="F507" s="6">
        <v>1.5647686866236199</v>
      </c>
    </row>
    <row r="508" spans="1:6" x14ac:dyDescent="0.3">
      <c r="A508" t="s">
        <v>1118</v>
      </c>
      <c r="B508" t="s">
        <v>22618</v>
      </c>
      <c r="C508" t="s">
        <v>30</v>
      </c>
      <c r="D508" t="s">
        <v>23326</v>
      </c>
      <c r="E508">
        <v>17868</v>
      </c>
      <c r="F508" s="6">
        <v>1.74110062296656</v>
      </c>
    </row>
    <row r="509" spans="1:6" x14ac:dyDescent="0.3">
      <c r="A509" t="s">
        <v>1118</v>
      </c>
      <c r="B509" t="s">
        <v>22618</v>
      </c>
      <c r="C509" t="s">
        <v>267</v>
      </c>
      <c r="D509" t="s">
        <v>23327</v>
      </c>
      <c r="E509">
        <v>39628</v>
      </c>
      <c r="F509" s="6">
        <v>1.12612394976358</v>
      </c>
    </row>
    <row r="510" spans="1:6" x14ac:dyDescent="0.3">
      <c r="A510" t="s">
        <v>1118</v>
      </c>
      <c r="B510" t="s">
        <v>22618</v>
      </c>
      <c r="C510" t="s">
        <v>269</v>
      </c>
      <c r="D510" t="s">
        <v>23328</v>
      </c>
      <c r="E510">
        <v>189885</v>
      </c>
      <c r="F510" s="6">
        <v>2.2036297865378098</v>
      </c>
    </row>
    <row r="511" spans="1:6" x14ac:dyDescent="0.3">
      <c r="A511" t="s">
        <v>1118</v>
      </c>
      <c r="B511" t="s">
        <v>22618</v>
      </c>
      <c r="C511" t="s">
        <v>64</v>
      </c>
      <c r="D511" t="s">
        <v>23329</v>
      </c>
      <c r="E511">
        <v>99958</v>
      </c>
      <c r="F511" s="6">
        <v>1.9399288794796701</v>
      </c>
    </row>
    <row r="512" spans="1:6" x14ac:dyDescent="0.3">
      <c r="A512" t="s">
        <v>1118</v>
      </c>
      <c r="B512" t="s">
        <v>22618</v>
      </c>
      <c r="C512" t="s">
        <v>23330</v>
      </c>
      <c r="D512" t="s">
        <v>23331</v>
      </c>
      <c r="E512">
        <v>32808</v>
      </c>
      <c r="F512" s="6">
        <v>1.4992169877807699</v>
      </c>
    </row>
    <row r="513" spans="1:6" x14ac:dyDescent="0.3">
      <c r="A513" t="s">
        <v>1118</v>
      </c>
      <c r="B513" t="s">
        <v>22618</v>
      </c>
      <c r="C513" t="s">
        <v>23332</v>
      </c>
      <c r="D513" t="s">
        <v>23333</v>
      </c>
      <c r="E513">
        <v>14899</v>
      </c>
      <c r="F513" s="6">
        <v>1.32923137803619</v>
      </c>
    </row>
    <row r="514" spans="1:6" x14ac:dyDescent="0.3">
      <c r="A514" t="s">
        <v>1118</v>
      </c>
      <c r="B514" t="s">
        <v>22618</v>
      </c>
      <c r="C514" t="s">
        <v>270</v>
      </c>
      <c r="D514" t="s">
        <v>23334</v>
      </c>
      <c r="E514">
        <v>142324</v>
      </c>
      <c r="F514" s="6">
        <v>1.60192899886984</v>
      </c>
    </row>
    <row r="515" spans="1:6" x14ac:dyDescent="0.3">
      <c r="A515" t="s">
        <v>1118</v>
      </c>
      <c r="B515" t="s">
        <v>22618</v>
      </c>
      <c r="C515" t="s">
        <v>23335</v>
      </c>
      <c r="D515" t="s">
        <v>23336</v>
      </c>
      <c r="E515">
        <v>27695</v>
      </c>
      <c r="F515" s="6">
        <v>1.84667498313865</v>
      </c>
    </row>
    <row r="516" spans="1:6" x14ac:dyDescent="0.3">
      <c r="A516" t="s">
        <v>1118</v>
      </c>
      <c r="B516" t="s">
        <v>22618</v>
      </c>
      <c r="C516" t="s">
        <v>830</v>
      </c>
      <c r="D516" t="s">
        <v>23337</v>
      </c>
      <c r="E516">
        <v>29431</v>
      </c>
      <c r="F516" s="6">
        <v>1.0295639013542299</v>
      </c>
    </row>
    <row r="517" spans="1:6" x14ac:dyDescent="0.3">
      <c r="A517" t="s">
        <v>1118</v>
      </c>
      <c r="B517" t="s">
        <v>22618</v>
      </c>
      <c r="C517" t="s">
        <v>949</v>
      </c>
      <c r="D517" t="s">
        <v>23338</v>
      </c>
      <c r="E517">
        <v>18758</v>
      </c>
      <c r="F517" s="6">
        <v>1.65190533125342</v>
      </c>
    </row>
    <row r="518" spans="1:6" x14ac:dyDescent="0.3">
      <c r="A518" t="s">
        <v>1118</v>
      </c>
      <c r="B518" t="s">
        <v>22618</v>
      </c>
      <c r="C518" t="s">
        <v>271</v>
      </c>
      <c r="D518" t="s">
        <v>23339</v>
      </c>
      <c r="E518">
        <v>17869</v>
      </c>
      <c r="F518" s="6">
        <v>1.5336086468355401</v>
      </c>
    </row>
    <row r="519" spans="1:6" x14ac:dyDescent="0.3">
      <c r="A519" t="s">
        <v>1118</v>
      </c>
      <c r="B519" t="s">
        <v>22618</v>
      </c>
      <c r="C519" t="s">
        <v>66</v>
      </c>
      <c r="D519" t="s">
        <v>23340</v>
      </c>
      <c r="E519">
        <v>41475</v>
      </c>
      <c r="F519" s="6">
        <v>1.48704931399147</v>
      </c>
    </row>
    <row r="520" spans="1:6" x14ac:dyDescent="0.3">
      <c r="A520" t="s">
        <v>1118</v>
      </c>
      <c r="B520" t="s">
        <v>22618</v>
      </c>
      <c r="C520" t="s">
        <v>67</v>
      </c>
      <c r="D520" t="s">
        <v>23341</v>
      </c>
      <c r="E520">
        <v>12010</v>
      </c>
      <c r="F520" s="6">
        <v>1.92624186221404</v>
      </c>
    </row>
    <row r="521" spans="1:6" x14ac:dyDescent="0.3">
      <c r="A521" t="s">
        <v>1118</v>
      </c>
      <c r="B521" t="s">
        <v>22618</v>
      </c>
      <c r="C521" t="s">
        <v>644</v>
      </c>
      <c r="D521" t="s">
        <v>23342</v>
      </c>
      <c r="E521">
        <v>21218</v>
      </c>
      <c r="F521" s="6">
        <v>1.5775728600346299</v>
      </c>
    </row>
    <row r="522" spans="1:6" x14ac:dyDescent="0.3">
      <c r="A522" t="s">
        <v>1118</v>
      </c>
      <c r="B522" t="s">
        <v>22618</v>
      </c>
      <c r="C522" t="s">
        <v>23343</v>
      </c>
      <c r="D522" t="s">
        <v>23344</v>
      </c>
      <c r="E522">
        <v>2513</v>
      </c>
      <c r="F522" s="6">
        <v>1.6724124279417001</v>
      </c>
    </row>
    <row r="523" spans="1:6" x14ac:dyDescent="0.3">
      <c r="A523" t="s">
        <v>1118</v>
      </c>
      <c r="B523" t="s">
        <v>22618</v>
      </c>
      <c r="C523" t="s">
        <v>23345</v>
      </c>
      <c r="D523" t="s">
        <v>23346</v>
      </c>
      <c r="E523">
        <v>16273</v>
      </c>
      <c r="F523" s="6">
        <v>0.66177330157763503</v>
      </c>
    </row>
    <row r="524" spans="1:6" x14ac:dyDescent="0.3">
      <c r="A524" t="s">
        <v>1118</v>
      </c>
      <c r="B524" t="s">
        <v>22618</v>
      </c>
      <c r="C524" t="s">
        <v>305</v>
      </c>
      <c r="D524" t="s">
        <v>23347</v>
      </c>
      <c r="E524">
        <v>7719</v>
      </c>
      <c r="F524" s="6">
        <v>2.0677454391858401</v>
      </c>
    </row>
    <row r="525" spans="1:6" x14ac:dyDescent="0.3">
      <c r="A525" t="s">
        <v>1118</v>
      </c>
      <c r="B525" t="s">
        <v>22618</v>
      </c>
      <c r="C525" t="s">
        <v>272</v>
      </c>
      <c r="D525" t="s">
        <v>23348</v>
      </c>
      <c r="E525">
        <v>200549</v>
      </c>
      <c r="F525" s="6">
        <v>1.93888586130465</v>
      </c>
    </row>
    <row r="526" spans="1:6" x14ac:dyDescent="0.3">
      <c r="A526" t="s">
        <v>1118</v>
      </c>
      <c r="B526" t="s">
        <v>22618</v>
      </c>
      <c r="C526" t="s">
        <v>273</v>
      </c>
      <c r="D526" t="s">
        <v>23349</v>
      </c>
      <c r="E526">
        <v>85215</v>
      </c>
      <c r="F526" s="6">
        <v>2.04358271119585</v>
      </c>
    </row>
    <row r="527" spans="1:6" x14ac:dyDescent="0.3">
      <c r="A527" t="s">
        <v>1118</v>
      </c>
      <c r="B527" t="s">
        <v>22618</v>
      </c>
      <c r="C527" t="s">
        <v>23350</v>
      </c>
      <c r="D527" t="s">
        <v>23351</v>
      </c>
      <c r="E527">
        <v>5010</v>
      </c>
      <c r="F527" s="6">
        <v>1.5822234128427699</v>
      </c>
    </row>
    <row r="528" spans="1:6" x14ac:dyDescent="0.3">
      <c r="A528" t="s">
        <v>1118</v>
      </c>
      <c r="B528" t="s">
        <v>22618</v>
      </c>
      <c r="C528" t="s">
        <v>23352</v>
      </c>
      <c r="D528" t="s">
        <v>23353</v>
      </c>
      <c r="E528">
        <v>14593</v>
      </c>
      <c r="F528" s="6">
        <v>1.4676044475529</v>
      </c>
    </row>
    <row r="529" spans="1:6" x14ac:dyDescent="0.3">
      <c r="A529" t="s">
        <v>1118</v>
      </c>
      <c r="B529" t="s">
        <v>22618</v>
      </c>
      <c r="C529" t="s">
        <v>246</v>
      </c>
      <c r="D529" t="s">
        <v>23354</v>
      </c>
      <c r="E529">
        <v>8729</v>
      </c>
      <c r="F529" s="6">
        <v>1.9899860006646799</v>
      </c>
    </row>
    <row r="530" spans="1:6" x14ac:dyDescent="0.3">
      <c r="A530" t="s">
        <v>1118</v>
      </c>
      <c r="B530" t="s">
        <v>22618</v>
      </c>
      <c r="C530" t="s">
        <v>23355</v>
      </c>
      <c r="D530" t="s">
        <v>23356</v>
      </c>
      <c r="E530">
        <v>64073</v>
      </c>
      <c r="F530" s="6">
        <v>1.7727347461337899</v>
      </c>
    </row>
    <row r="531" spans="1:6" x14ac:dyDescent="0.3">
      <c r="A531" t="s">
        <v>1118</v>
      </c>
      <c r="B531" t="s">
        <v>22618</v>
      </c>
      <c r="C531" t="s">
        <v>23357</v>
      </c>
      <c r="D531" t="s">
        <v>23358</v>
      </c>
      <c r="E531">
        <v>26175</v>
      </c>
      <c r="F531" s="6">
        <v>1.04484335507698</v>
      </c>
    </row>
    <row r="532" spans="1:6" x14ac:dyDescent="0.3">
      <c r="A532" t="s">
        <v>1118</v>
      </c>
      <c r="B532" t="s">
        <v>22618</v>
      </c>
      <c r="C532" t="s">
        <v>23359</v>
      </c>
      <c r="D532" t="s">
        <v>23360</v>
      </c>
      <c r="E532">
        <v>6058</v>
      </c>
      <c r="F532" s="6">
        <v>1.63187560178006</v>
      </c>
    </row>
    <row r="533" spans="1:6" x14ac:dyDescent="0.3">
      <c r="A533" t="s">
        <v>1118</v>
      </c>
      <c r="B533" t="s">
        <v>22618</v>
      </c>
      <c r="C533" t="s">
        <v>274</v>
      </c>
      <c r="D533" t="s">
        <v>23361</v>
      </c>
      <c r="E533">
        <v>32819</v>
      </c>
      <c r="F533" s="6">
        <v>2.0165318583644298</v>
      </c>
    </row>
    <row r="534" spans="1:6" x14ac:dyDescent="0.3">
      <c r="A534" t="s">
        <v>1118</v>
      </c>
      <c r="B534" t="s">
        <v>22618</v>
      </c>
      <c r="C534" t="s">
        <v>23362</v>
      </c>
      <c r="D534" t="s">
        <v>23363</v>
      </c>
      <c r="E534">
        <v>6865</v>
      </c>
      <c r="F534" s="6">
        <v>1.49943837236472</v>
      </c>
    </row>
    <row r="535" spans="1:6" x14ac:dyDescent="0.3">
      <c r="A535" t="s">
        <v>1118</v>
      </c>
      <c r="B535" t="s">
        <v>22618</v>
      </c>
      <c r="C535" t="s">
        <v>23364</v>
      </c>
      <c r="D535" t="s">
        <v>23365</v>
      </c>
      <c r="E535">
        <v>1717</v>
      </c>
      <c r="F535" s="6">
        <v>1.2863090183060799</v>
      </c>
    </row>
    <row r="536" spans="1:6" x14ac:dyDescent="0.3">
      <c r="A536" t="s">
        <v>1118</v>
      </c>
      <c r="B536" t="s">
        <v>22618</v>
      </c>
      <c r="C536" t="s">
        <v>23366</v>
      </c>
      <c r="D536" t="s">
        <v>23367</v>
      </c>
      <c r="E536">
        <v>25520</v>
      </c>
      <c r="F536" s="6">
        <v>1.5008293670455199</v>
      </c>
    </row>
    <row r="537" spans="1:6" x14ac:dyDescent="0.3">
      <c r="A537" t="s">
        <v>1118</v>
      </c>
      <c r="B537" t="s">
        <v>22618</v>
      </c>
      <c r="C537" t="s">
        <v>998</v>
      </c>
      <c r="D537" t="s">
        <v>23368</v>
      </c>
      <c r="E537">
        <v>8906</v>
      </c>
      <c r="F537" s="6">
        <v>1.5985504172459299</v>
      </c>
    </row>
    <row r="538" spans="1:6" x14ac:dyDescent="0.3">
      <c r="A538" t="s">
        <v>1118</v>
      </c>
      <c r="B538" t="s">
        <v>22618</v>
      </c>
      <c r="C538" t="s">
        <v>23369</v>
      </c>
      <c r="D538" t="s">
        <v>23370</v>
      </c>
      <c r="E538">
        <v>16500</v>
      </c>
      <c r="F538" s="6">
        <v>1.6811930403139099</v>
      </c>
    </row>
    <row r="539" spans="1:6" x14ac:dyDescent="0.3">
      <c r="A539" t="s">
        <v>1118</v>
      </c>
      <c r="B539" t="s">
        <v>22618</v>
      </c>
      <c r="C539" t="s">
        <v>23371</v>
      </c>
      <c r="D539" t="s">
        <v>23372</v>
      </c>
      <c r="E539">
        <v>9315</v>
      </c>
      <c r="F539" s="6">
        <v>2.5309617654503298</v>
      </c>
    </row>
    <row r="540" spans="1:6" x14ac:dyDescent="0.3">
      <c r="A540" t="s">
        <v>1118</v>
      </c>
      <c r="B540" t="s">
        <v>22618</v>
      </c>
      <c r="C540" t="s">
        <v>23373</v>
      </c>
      <c r="D540" t="s">
        <v>23374</v>
      </c>
      <c r="E540">
        <v>44720</v>
      </c>
      <c r="F540" s="6">
        <v>3.3168951124319901</v>
      </c>
    </row>
    <row r="541" spans="1:6" x14ac:dyDescent="0.3">
      <c r="A541" t="s">
        <v>1118</v>
      </c>
      <c r="B541" t="s">
        <v>22618</v>
      </c>
      <c r="C541" t="s">
        <v>23375</v>
      </c>
      <c r="D541" t="s">
        <v>23376</v>
      </c>
      <c r="E541">
        <v>40118</v>
      </c>
      <c r="F541" s="6">
        <v>2.3650838335326001</v>
      </c>
    </row>
    <row r="542" spans="1:6" x14ac:dyDescent="0.3">
      <c r="A542" t="s">
        <v>1118</v>
      </c>
      <c r="B542" t="s">
        <v>22618</v>
      </c>
      <c r="C542" t="s">
        <v>23377</v>
      </c>
      <c r="D542" t="s">
        <v>23378</v>
      </c>
      <c r="E542">
        <v>27223</v>
      </c>
      <c r="F542" s="6">
        <v>1.61897401495866</v>
      </c>
    </row>
    <row r="543" spans="1:6" x14ac:dyDescent="0.3">
      <c r="A543" t="s">
        <v>1118</v>
      </c>
      <c r="B543" t="s">
        <v>22618</v>
      </c>
      <c r="C543" t="s">
        <v>23379</v>
      </c>
      <c r="D543" t="s">
        <v>23380</v>
      </c>
      <c r="E543">
        <v>10471</v>
      </c>
      <c r="F543" s="6">
        <v>0.68200411334925704</v>
      </c>
    </row>
    <row r="544" spans="1:6" x14ac:dyDescent="0.3">
      <c r="A544" t="s">
        <v>1118</v>
      </c>
      <c r="B544" t="s">
        <v>22618</v>
      </c>
      <c r="C544" t="s">
        <v>23381</v>
      </c>
      <c r="D544" t="s">
        <v>23382</v>
      </c>
      <c r="E544">
        <v>6885</v>
      </c>
      <c r="F544" s="6">
        <v>1.6677735422537101</v>
      </c>
    </row>
    <row r="545" spans="1:6" x14ac:dyDescent="0.3">
      <c r="A545" t="s">
        <v>1118</v>
      </c>
      <c r="B545" t="s">
        <v>22618</v>
      </c>
      <c r="C545" t="s">
        <v>23383</v>
      </c>
      <c r="D545" t="s">
        <v>23384</v>
      </c>
      <c r="E545">
        <v>67044</v>
      </c>
      <c r="F545" s="6">
        <v>1.7932200064324</v>
      </c>
    </row>
    <row r="546" spans="1:6" x14ac:dyDescent="0.3">
      <c r="A546" t="s">
        <v>1118</v>
      </c>
      <c r="B546" t="s">
        <v>22618</v>
      </c>
      <c r="C546" t="s">
        <v>23385</v>
      </c>
      <c r="D546" t="s">
        <v>23386</v>
      </c>
      <c r="E546">
        <v>8930</v>
      </c>
      <c r="F546" s="6">
        <v>2.0429633254287598</v>
      </c>
    </row>
    <row r="547" spans="1:6" x14ac:dyDescent="0.3">
      <c r="A547" t="s">
        <v>1118</v>
      </c>
      <c r="B547" t="s">
        <v>22618</v>
      </c>
      <c r="C547" t="s">
        <v>23387</v>
      </c>
      <c r="D547" t="s">
        <v>23388</v>
      </c>
      <c r="E547">
        <v>9023</v>
      </c>
      <c r="F547" s="6">
        <v>1.66613166847167</v>
      </c>
    </row>
    <row r="548" spans="1:6" x14ac:dyDescent="0.3">
      <c r="A548" t="s">
        <v>1118</v>
      </c>
      <c r="B548" t="s">
        <v>22618</v>
      </c>
      <c r="C548" t="s">
        <v>688</v>
      </c>
      <c r="D548" t="s">
        <v>23389</v>
      </c>
      <c r="E548">
        <v>21356</v>
      </c>
      <c r="F548" s="6">
        <v>0.74030527561251103</v>
      </c>
    </row>
    <row r="549" spans="1:6" x14ac:dyDescent="0.3">
      <c r="A549" t="s">
        <v>1118</v>
      </c>
      <c r="B549" t="s">
        <v>22618</v>
      </c>
      <c r="C549" t="s">
        <v>23390</v>
      </c>
      <c r="D549" t="s">
        <v>23391</v>
      </c>
      <c r="E549">
        <v>27153</v>
      </c>
      <c r="F549" s="6">
        <v>1.64876536574906</v>
      </c>
    </row>
    <row r="550" spans="1:6" x14ac:dyDescent="0.3">
      <c r="A550" t="s">
        <v>1118</v>
      </c>
      <c r="B550" t="s">
        <v>22618</v>
      </c>
      <c r="C550" t="s">
        <v>1132</v>
      </c>
      <c r="D550" t="s">
        <v>23392</v>
      </c>
      <c r="E550">
        <v>68756</v>
      </c>
      <c r="F550" s="6">
        <v>1.48397176647012</v>
      </c>
    </row>
    <row r="551" spans="1:6" x14ac:dyDescent="0.3">
      <c r="A551" t="s">
        <v>1118</v>
      </c>
      <c r="B551" t="s">
        <v>22618</v>
      </c>
      <c r="C551" t="s">
        <v>23172</v>
      </c>
      <c r="D551" t="s">
        <v>23393</v>
      </c>
      <c r="E551">
        <v>83768</v>
      </c>
      <c r="F551" s="6">
        <v>1.6444719532699501</v>
      </c>
    </row>
    <row r="552" spans="1:6" x14ac:dyDescent="0.3">
      <c r="A552" t="s">
        <v>1118</v>
      </c>
      <c r="B552" t="s">
        <v>22618</v>
      </c>
      <c r="C552" t="s">
        <v>23394</v>
      </c>
      <c r="D552" t="s">
        <v>23395</v>
      </c>
      <c r="E552">
        <v>36312</v>
      </c>
      <c r="F552" s="6">
        <v>2.06836732217177</v>
      </c>
    </row>
    <row r="553" spans="1:6" x14ac:dyDescent="0.3">
      <c r="A553" t="s">
        <v>1118</v>
      </c>
      <c r="B553" t="s">
        <v>22618</v>
      </c>
      <c r="C553" t="s">
        <v>367</v>
      </c>
      <c r="D553" t="s">
        <v>23396</v>
      </c>
      <c r="E553">
        <v>5834</v>
      </c>
      <c r="F553" s="6">
        <v>1.4360772826963599</v>
      </c>
    </row>
    <row r="554" spans="1:6" x14ac:dyDescent="0.3">
      <c r="A554" t="s">
        <v>1118</v>
      </c>
      <c r="B554" t="s">
        <v>22618</v>
      </c>
      <c r="C554" t="s">
        <v>69</v>
      </c>
      <c r="D554" t="s">
        <v>23397</v>
      </c>
      <c r="E554">
        <v>21187</v>
      </c>
      <c r="F554" s="6">
        <v>1.47028351353119</v>
      </c>
    </row>
    <row r="555" spans="1:6" x14ac:dyDescent="0.3">
      <c r="A555" t="s">
        <v>1118</v>
      </c>
      <c r="B555" t="s">
        <v>22618</v>
      </c>
      <c r="C555" t="s">
        <v>512</v>
      </c>
      <c r="D555" t="s">
        <v>23398</v>
      </c>
      <c r="E555">
        <v>30099</v>
      </c>
      <c r="F555" s="6">
        <v>1.57496851370804</v>
      </c>
    </row>
    <row r="556" spans="1:6" x14ac:dyDescent="0.3">
      <c r="A556" t="s">
        <v>1118</v>
      </c>
      <c r="B556" t="s">
        <v>22618</v>
      </c>
      <c r="C556" t="s">
        <v>23399</v>
      </c>
      <c r="D556" t="s">
        <v>23400</v>
      </c>
      <c r="E556">
        <v>2799</v>
      </c>
      <c r="F556" s="6">
        <v>1.67877224809312</v>
      </c>
    </row>
    <row r="557" spans="1:6" x14ac:dyDescent="0.3">
      <c r="A557" t="s">
        <v>1118</v>
      </c>
      <c r="B557" t="s">
        <v>22618</v>
      </c>
      <c r="C557" t="s">
        <v>23401</v>
      </c>
      <c r="D557" t="s">
        <v>23402</v>
      </c>
      <c r="E557">
        <v>7421</v>
      </c>
      <c r="F557" s="6">
        <v>1.6716784991096301</v>
      </c>
    </row>
    <row r="558" spans="1:6" x14ac:dyDescent="0.3">
      <c r="A558" t="s">
        <v>1118</v>
      </c>
      <c r="B558" t="s">
        <v>22618</v>
      </c>
      <c r="C558" t="s">
        <v>22895</v>
      </c>
      <c r="D558" t="s">
        <v>23403</v>
      </c>
      <c r="E558">
        <v>27144</v>
      </c>
      <c r="F558" s="6">
        <v>0.86818740507248804</v>
      </c>
    </row>
    <row r="559" spans="1:6" x14ac:dyDescent="0.3">
      <c r="A559" t="s">
        <v>1118</v>
      </c>
      <c r="B559" t="s">
        <v>22618</v>
      </c>
      <c r="C559" t="s">
        <v>23404</v>
      </c>
      <c r="D559" t="s">
        <v>23405</v>
      </c>
      <c r="E559">
        <v>102599</v>
      </c>
      <c r="F559" s="6">
        <v>1.8273171862244899</v>
      </c>
    </row>
    <row r="560" spans="1:6" x14ac:dyDescent="0.3">
      <c r="A560" t="s">
        <v>1118</v>
      </c>
      <c r="B560" t="s">
        <v>22618</v>
      </c>
      <c r="C560" t="s">
        <v>22707</v>
      </c>
      <c r="D560" t="s">
        <v>23406</v>
      </c>
      <c r="E560">
        <v>9255</v>
      </c>
      <c r="F560" s="6">
        <v>1.81952396004127</v>
      </c>
    </row>
    <row r="561" spans="1:6" x14ac:dyDescent="0.3">
      <c r="A561" t="s">
        <v>1118</v>
      </c>
      <c r="B561" t="s">
        <v>22618</v>
      </c>
      <c r="C561" t="s">
        <v>23407</v>
      </c>
      <c r="D561" t="s">
        <v>23408</v>
      </c>
      <c r="E561">
        <v>10593</v>
      </c>
      <c r="F561" s="6">
        <v>1.21599553496201</v>
      </c>
    </row>
    <row r="562" spans="1:6" x14ac:dyDescent="0.3">
      <c r="A562" t="s">
        <v>1118</v>
      </c>
      <c r="B562" t="s">
        <v>22618</v>
      </c>
      <c r="C562" t="s">
        <v>1135</v>
      </c>
      <c r="D562" t="s">
        <v>23409</v>
      </c>
      <c r="E562">
        <v>9563</v>
      </c>
      <c r="F562" s="6">
        <v>1.5405279286334399</v>
      </c>
    </row>
    <row r="563" spans="1:6" x14ac:dyDescent="0.3">
      <c r="A563" t="s">
        <v>1118</v>
      </c>
      <c r="B563" t="s">
        <v>22618</v>
      </c>
      <c r="C563" t="s">
        <v>23410</v>
      </c>
      <c r="D563" t="s">
        <v>23411</v>
      </c>
      <c r="E563">
        <v>21679</v>
      </c>
      <c r="F563" s="6">
        <v>2.49007966794594</v>
      </c>
    </row>
    <row r="564" spans="1:6" x14ac:dyDescent="0.3">
      <c r="A564" t="s">
        <v>1137</v>
      </c>
      <c r="B564" t="s">
        <v>22771</v>
      </c>
      <c r="C564" t="s">
        <v>22619</v>
      </c>
      <c r="D564" t="s">
        <v>23412</v>
      </c>
      <c r="E564">
        <v>1360300</v>
      </c>
      <c r="F564" s="6">
        <v>1.0152215146440799</v>
      </c>
    </row>
    <row r="565" spans="1:6" x14ac:dyDescent="0.3">
      <c r="A565" t="s">
        <v>1137</v>
      </c>
      <c r="B565" t="s">
        <v>22771</v>
      </c>
      <c r="C565" t="s">
        <v>276</v>
      </c>
      <c r="D565" t="s">
        <v>23413</v>
      </c>
      <c r="E565">
        <v>185078</v>
      </c>
      <c r="F565" s="6">
        <v>0.66568158906849095</v>
      </c>
    </row>
    <row r="566" spans="1:6" x14ac:dyDescent="0.3">
      <c r="A566" t="s">
        <v>1137</v>
      </c>
      <c r="B566" t="s">
        <v>22771</v>
      </c>
      <c r="C566" t="s">
        <v>277</v>
      </c>
      <c r="D566" t="s">
        <v>23414</v>
      </c>
      <c r="E566">
        <v>953207</v>
      </c>
      <c r="F566" s="6">
        <v>1.1558178297905699</v>
      </c>
    </row>
    <row r="567" spans="1:6" x14ac:dyDescent="0.3">
      <c r="A567" t="s">
        <v>1137</v>
      </c>
      <c r="B567" t="s">
        <v>22771</v>
      </c>
      <c r="C567" t="s">
        <v>23415</v>
      </c>
      <c r="D567" t="s">
        <v>23416</v>
      </c>
      <c r="E567">
        <v>90</v>
      </c>
      <c r="F567" s="6">
        <v>0.46519042499860802</v>
      </c>
    </row>
    <row r="568" spans="1:6" x14ac:dyDescent="0.3">
      <c r="A568" t="s">
        <v>1137</v>
      </c>
      <c r="B568" t="s">
        <v>22771</v>
      </c>
      <c r="C568" t="s">
        <v>1138</v>
      </c>
      <c r="D568" t="s">
        <v>23417</v>
      </c>
      <c r="E568">
        <v>67091</v>
      </c>
      <c r="F568" s="6">
        <v>0.58413209329077098</v>
      </c>
    </row>
    <row r="569" spans="1:6" x14ac:dyDescent="0.3">
      <c r="A569" t="s">
        <v>1137</v>
      </c>
      <c r="B569" t="s">
        <v>22771</v>
      </c>
      <c r="C569" t="s">
        <v>1139</v>
      </c>
      <c r="D569" t="s">
        <v>23418</v>
      </c>
      <c r="E569">
        <v>154834</v>
      </c>
      <c r="F569" s="6">
        <v>0.75459711522224004</v>
      </c>
    </row>
    <row r="570" spans="1:6" x14ac:dyDescent="0.3">
      <c r="A570" t="s">
        <v>1141</v>
      </c>
      <c r="B570" t="s">
        <v>22711</v>
      </c>
      <c r="C570" t="s">
        <v>22619</v>
      </c>
      <c r="D570" t="s">
        <v>23419</v>
      </c>
      <c r="E570">
        <v>1567581</v>
      </c>
      <c r="F570" s="6">
        <v>1.9851203443212899</v>
      </c>
    </row>
    <row r="571" spans="1:6" x14ac:dyDescent="0.3">
      <c r="A571" t="s">
        <v>1141</v>
      </c>
      <c r="B571" t="s">
        <v>22711</v>
      </c>
      <c r="C571" t="s">
        <v>280</v>
      </c>
      <c r="D571" t="s">
        <v>23420</v>
      </c>
      <c r="E571">
        <v>392365</v>
      </c>
      <c r="F571" s="6">
        <v>3.3069669537554001</v>
      </c>
    </row>
    <row r="572" spans="1:6" x14ac:dyDescent="0.3">
      <c r="A572" t="s">
        <v>1141</v>
      </c>
      <c r="B572" t="s">
        <v>22711</v>
      </c>
      <c r="C572" t="s">
        <v>153</v>
      </c>
      <c r="D572" t="s">
        <v>23421</v>
      </c>
      <c r="E572">
        <v>3976</v>
      </c>
      <c r="F572" s="6">
        <v>0.45651196973729202</v>
      </c>
    </row>
    <row r="573" spans="1:6" x14ac:dyDescent="0.3">
      <c r="A573" t="s">
        <v>1141</v>
      </c>
      <c r="B573" t="s">
        <v>22711</v>
      </c>
      <c r="C573" t="s">
        <v>1142</v>
      </c>
      <c r="D573" t="s">
        <v>23422</v>
      </c>
      <c r="E573">
        <v>82839</v>
      </c>
      <c r="F573" s="6">
        <v>1.4872975638422099</v>
      </c>
    </row>
    <row r="574" spans="1:6" x14ac:dyDescent="0.3">
      <c r="A574" t="s">
        <v>1141</v>
      </c>
      <c r="B574" t="s">
        <v>22711</v>
      </c>
      <c r="C574" t="s">
        <v>23423</v>
      </c>
      <c r="D574" t="s">
        <v>23424</v>
      </c>
      <c r="E574">
        <v>5986</v>
      </c>
      <c r="F574" s="6">
        <v>0.35391152852010699</v>
      </c>
    </row>
    <row r="575" spans="1:6" x14ac:dyDescent="0.3">
      <c r="A575" t="s">
        <v>1141</v>
      </c>
      <c r="B575" t="s">
        <v>22711</v>
      </c>
      <c r="C575" t="s">
        <v>23425</v>
      </c>
      <c r="D575" t="s">
        <v>23426</v>
      </c>
      <c r="E575">
        <v>9285</v>
      </c>
      <c r="F575" s="6">
        <v>1.14439040551278</v>
      </c>
    </row>
    <row r="576" spans="1:6" x14ac:dyDescent="0.3">
      <c r="A576" t="s">
        <v>1141</v>
      </c>
      <c r="B576" t="s">
        <v>22711</v>
      </c>
      <c r="C576" t="s">
        <v>23427</v>
      </c>
      <c r="D576" t="s">
        <v>23428</v>
      </c>
      <c r="E576">
        <v>45607</v>
      </c>
      <c r="F576" s="6">
        <v>0.78645100907257504</v>
      </c>
    </row>
    <row r="577" spans="1:6" x14ac:dyDescent="0.3">
      <c r="A577" t="s">
        <v>1141</v>
      </c>
      <c r="B577" t="s">
        <v>22711</v>
      </c>
      <c r="C577" t="s">
        <v>23429</v>
      </c>
      <c r="D577" t="s">
        <v>23430</v>
      </c>
      <c r="E577">
        <v>21376</v>
      </c>
      <c r="F577" s="6">
        <v>0.46547888356143502</v>
      </c>
    </row>
    <row r="578" spans="1:6" x14ac:dyDescent="0.3">
      <c r="A578" t="s">
        <v>1141</v>
      </c>
      <c r="B578" t="s">
        <v>22711</v>
      </c>
      <c r="C578" t="s">
        <v>23431</v>
      </c>
      <c r="D578" t="s">
        <v>23432</v>
      </c>
      <c r="E578">
        <v>7028</v>
      </c>
      <c r="F578" s="6">
        <v>0.48132285353613402</v>
      </c>
    </row>
    <row r="579" spans="1:6" x14ac:dyDescent="0.3">
      <c r="A579" t="s">
        <v>1141</v>
      </c>
      <c r="B579" t="s">
        <v>22711</v>
      </c>
      <c r="C579" t="s">
        <v>23433</v>
      </c>
      <c r="D579" t="s">
        <v>23434</v>
      </c>
      <c r="E579">
        <v>40877</v>
      </c>
      <c r="F579" s="6">
        <v>1.19756837391342</v>
      </c>
    </row>
    <row r="580" spans="1:6" x14ac:dyDescent="0.3">
      <c r="A580" t="s">
        <v>1141</v>
      </c>
      <c r="B580" t="s">
        <v>22711</v>
      </c>
      <c r="C580" t="s">
        <v>23435</v>
      </c>
      <c r="D580" t="s">
        <v>23436</v>
      </c>
      <c r="E580">
        <v>104234</v>
      </c>
      <c r="F580" s="6">
        <v>1.51164570728277</v>
      </c>
    </row>
    <row r="581" spans="1:6" x14ac:dyDescent="0.3">
      <c r="A581" t="s">
        <v>1141</v>
      </c>
      <c r="B581" t="s">
        <v>22711</v>
      </c>
      <c r="C581" t="s">
        <v>23437</v>
      </c>
      <c r="D581" t="s">
        <v>23438</v>
      </c>
      <c r="E581">
        <v>10972</v>
      </c>
      <c r="F581" s="6">
        <v>0.81994777238847705</v>
      </c>
    </row>
    <row r="582" spans="1:6" x14ac:dyDescent="0.3">
      <c r="A582" t="s">
        <v>1141</v>
      </c>
      <c r="B582" t="s">
        <v>22711</v>
      </c>
      <c r="C582" t="s">
        <v>75</v>
      </c>
      <c r="D582" t="s">
        <v>23439</v>
      </c>
      <c r="E582">
        <v>2891</v>
      </c>
      <c r="F582" s="6">
        <v>0.212941611098762</v>
      </c>
    </row>
    <row r="583" spans="1:6" x14ac:dyDescent="0.3">
      <c r="A583" t="s">
        <v>1141</v>
      </c>
      <c r="B583" t="s">
        <v>22711</v>
      </c>
      <c r="C583" t="s">
        <v>23440</v>
      </c>
      <c r="D583" t="s">
        <v>23441</v>
      </c>
      <c r="E583">
        <v>1117</v>
      </c>
      <c r="F583" s="6">
        <v>0.25528774864681603</v>
      </c>
    </row>
    <row r="584" spans="1:6" x14ac:dyDescent="0.3">
      <c r="A584" t="s">
        <v>1141</v>
      </c>
      <c r="B584" t="s">
        <v>22711</v>
      </c>
      <c r="C584" t="s">
        <v>23442</v>
      </c>
      <c r="D584" t="s">
        <v>23443</v>
      </c>
      <c r="E584">
        <v>188922</v>
      </c>
      <c r="F584" s="6">
        <v>3.2496945817279501</v>
      </c>
    </row>
    <row r="585" spans="1:6" x14ac:dyDescent="0.3">
      <c r="A585" t="s">
        <v>1141</v>
      </c>
      <c r="B585" t="s">
        <v>22711</v>
      </c>
      <c r="C585" t="s">
        <v>23444</v>
      </c>
      <c r="D585" t="s">
        <v>23445</v>
      </c>
      <c r="E585">
        <v>6963</v>
      </c>
      <c r="F585" s="6">
        <v>0.35773697243702401</v>
      </c>
    </row>
    <row r="586" spans="1:6" x14ac:dyDescent="0.3">
      <c r="A586" t="s">
        <v>1141</v>
      </c>
      <c r="B586" t="s">
        <v>22711</v>
      </c>
      <c r="C586" t="s">
        <v>23446</v>
      </c>
      <c r="D586" t="s">
        <v>23447</v>
      </c>
      <c r="E586">
        <v>22952</v>
      </c>
      <c r="F586" s="6">
        <v>0.75857000534450802</v>
      </c>
    </row>
    <row r="587" spans="1:6" x14ac:dyDescent="0.3">
      <c r="A587" t="s">
        <v>1141</v>
      </c>
      <c r="B587" t="s">
        <v>22711</v>
      </c>
      <c r="C587" t="s">
        <v>321</v>
      </c>
      <c r="D587" t="s">
        <v>23448</v>
      </c>
      <c r="E587">
        <v>982</v>
      </c>
      <c r="F587" s="6">
        <v>0.34811947699604101</v>
      </c>
    </row>
    <row r="588" spans="1:6" x14ac:dyDescent="0.3">
      <c r="A588" t="s">
        <v>1141</v>
      </c>
      <c r="B588" t="s">
        <v>22711</v>
      </c>
      <c r="C588" t="s">
        <v>23449</v>
      </c>
      <c r="D588" t="s">
        <v>23450</v>
      </c>
      <c r="E588">
        <v>8761</v>
      </c>
      <c r="F588" s="6">
        <v>0.82637882483472402</v>
      </c>
    </row>
    <row r="589" spans="1:6" x14ac:dyDescent="0.3">
      <c r="A589" t="s">
        <v>1141</v>
      </c>
      <c r="B589" t="s">
        <v>22711</v>
      </c>
      <c r="C589" t="s">
        <v>838</v>
      </c>
      <c r="D589" t="s">
        <v>23451</v>
      </c>
      <c r="E589">
        <v>4368</v>
      </c>
      <c r="F589" s="6">
        <v>0.35505801653251301</v>
      </c>
    </row>
    <row r="590" spans="1:6" x14ac:dyDescent="0.3">
      <c r="A590" t="s">
        <v>1141</v>
      </c>
      <c r="B590" t="s">
        <v>22711</v>
      </c>
      <c r="C590" t="s">
        <v>17</v>
      </c>
      <c r="D590" t="s">
        <v>23452</v>
      </c>
      <c r="E590">
        <v>27038</v>
      </c>
      <c r="F590" s="6">
        <v>0.90830366394349304</v>
      </c>
    </row>
    <row r="591" spans="1:6" x14ac:dyDescent="0.3">
      <c r="A591" t="s">
        <v>1141</v>
      </c>
      <c r="B591" t="s">
        <v>22711</v>
      </c>
      <c r="C591" t="s">
        <v>666</v>
      </c>
      <c r="D591" t="s">
        <v>23453</v>
      </c>
      <c r="E591">
        <v>12786</v>
      </c>
      <c r="F591" s="6">
        <v>0.38424077386864097</v>
      </c>
    </row>
    <row r="592" spans="1:6" x14ac:dyDescent="0.3">
      <c r="A592" t="s">
        <v>1141</v>
      </c>
      <c r="B592" t="s">
        <v>22711</v>
      </c>
      <c r="C592" t="s">
        <v>1006</v>
      </c>
      <c r="D592" t="s">
        <v>23454</v>
      </c>
      <c r="E592">
        <v>13242</v>
      </c>
      <c r="F592" s="6">
        <v>0.41542582172045101</v>
      </c>
    </row>
    <row r="593" spans="1:6" x14ac:dyDescent="0.3">
      <c r="A593" t="s">
        <v>1141</v>
      </c>
      <c r="B593" t="s">
        <v>22711</v>
      </c>
      <c r="C593" t="s">
        <v>23455</v>
      </c>
      <c r="D593" t="s">
        <v>23456</v>
      </c>
      <c r="E593">
        <v>16719</v>
      </c>
      <c r="F593" s="6">
        <v>1.0341560959399301</v>
      </c>
    </row>
    <row r="594" spans="1:6" x14ac:dyDescent="0.3">
      <c r="A594" t="s">
        <v>1141</v>
      </c>
      <c r="B594" t="s">
        <v>22711</v>
      </c>
      <c r="C594" t="s">
        <v>23457</v>
      </c>
      <c r="D594" t="s">
        <v>23458</v>
      </c>
      <c r="E594">
        <v>15464</v>
      </c>
      <c r="F594" s="6">
        <v>0.54576938517277396</v>
      </c>
    </row>
    <row r="595" spans="1:6" x14ac:dyDescent="0.3">
      <c r="A595" t="s">
        <v>1141</v>
      </c>
      <c r="B595" t="s">
        <v>22711</v>
      </c>
      <c r="C595" t="s">
        <v>279</v>
      </c>
      <c r="D595" t="s">
        <v>23459</v>
      </c>
      <c r="E595">
        <v>16267</v>
      </c>
      <c r="F595" s="6">
        <v>0.62892137373700796</v>
      </c>
    </row>
    <row r="596" spans="1:6" x14ac:dyDescent="0.3">
      <c r="A596" t="s">
        <v>1141</v>
      </c>
      <c r="B596" t="s">
        <v>22711</v>
      </c>
      <c r="C596" t="s">
        <v>23</v>
      </c>
      <c r="D596" t="s">
        <v>23460</v>
      </c>
      <c r="E596">
        <v>26140</v>
      </c>
      <c r="F596" s="6">
        <v>0.73228038003338203</v>
      </c>
    </row>
    <row r="597" spans="1:6" x14ac:dyDescent="0.3">
      <c r="A597" t="s">
        <v>1141</v>
      </c>
      <c r="B597" t="s">
        <v>22711</v>
      </c>
      <c r="C597" t="s">
        <v>23461</v>
      </c>
      <c r="D597" t="s">
        <v>23462</v>
      </c>
      <c r="E597">
        <v>22374</v>
      </c>
      <c r="F597" s="6">
        <v>1.07135374745344</v>
      </c>
    </row>
    <row r="598" spans="1:6" x14ac:dyDescent="0.3">
      <c r="A598" t="s">
        <v>1141</v>
      </c>
      <c r="B598" t="s">
        <v>22711</v>
      </c>
      <c r="C598" t="s">
        <v>23463</v>
      </c>
      <c r="D598" t="s">
        <v>23464</v>
      </c>
      <c r="E598">
        <v>138494</v>
      </c>
      <c r="F598" s="6">
        <v>2.0445847252339502</v>
      </c>
    </row>
    <row r="599" spans="1:6" x14ac:dyDescent="0.3">
      <c r="A599" t="s">
        <v>1141</v>
      </c>
      <c r="B599" t="s">
        <v>22711</v>
      </c>
      <c r="C599" t="s">
        <v>23465</v>
      </c>
      <c r="D599" t="s">
        <v>23466</v>
      </c>
      <c r="E599">
        <v>37244</v>
      </c>
      <c r="F599" s="6">
        <v>0.81222326691412094</v>
      </c>
    </row>
    <row r="600" spans="1:6" x14ac:dyDescent="0.3">
      <c r="A600" t="s">
        <v>1141</v>
      </c>
      <c r="B600" t="s">
        <v>22711</v>
      </c>
      <c r="C600" t="s">
        <v>1143</v>
      </c>
      <c r="D600" t="s">
        <v>23467</v>
      </c>
      <c r="E600">
        <v>7936</v>
      </c>
      <c r="F600" s="6">
        <v>0.710725212389413</v>
      </c>
    </row>
    <row r="601" spans="1:6" x14ac:dyDescent="0.3">
      <c r="A601" t="s">
        <v>1141</v>
      </c>
      <c r="B601" t="s">
        <v>22711</v>
      </c>
      <c r="C601" t="s">
        <v>23468</v>
      </c>
      <c r="D601" t="s">
        <v>23469</v>
      </c>
      <c r="E601">
        <v>3821</v>
      </c>
      <c r="F601" s="6">
        <v>0.70857602574721701</v>
      </c>
    </row>
    <row r="602" spans="1:6" x14ac:dyDescent="0.3">
      <c r="A602" t="s">
        <v>1141</v>
      </c>
      <c r="B602" t="s">
        <v>22711</v>
      </c>
      <c r="C602" t="s">
        <v>556</v>
      </c>
      <c r="D602" t="s">
        <v>23470</v>
      </c>
      <c r="E602">
        <v>5208</v>
      </c>
      <c r="F602" s="6">
        <v>0.36825091606389398</v>
      </c>
    </row>
    <row r="603" spans="1:6" x14ac:dyDescent="0.3">
      <c r="A603" t="s">
        <v>1141</v>
      </c>
      <c r="B603" t="s">
        <v>22711</v>
      </c>
      <c r="C603" t="s">
        <v>25</v>
      </c>
      <c r="D603" t="s">
        <v>23471</v>
      </c>
      <c r="E603">
        <v>37536</v>
      </c>
      <c r="F603" s="6">
        <v>1.3963851953370801</v>
      </c>
    </row>
    <row r="604" spans="1:6" x14ac:dyDescent="0.3">
      <c r="A604" t="s">
        <v>1141</v>
      </c>
      <c r="B604" t="s">
        <v>22711</v>
      </c>
      <c r="C604" t="s">
        <v>23472</v>
      </c>
      <c r="D604" t="s">
        <v>23473</v>
      </c>
      <c r="E604">
        <v>20069</v>
      </c>
      <c r="F604" s="6">
        <v>0.88986629807545603</v>
      </c>
    </row>
    <row r="605" spans="1:6" x14ac:dyDescent="0.3">
      <c r="A605" t="s">
        <v>1141</v>
      </c>
      <c r="B605" t="s">
        <v>22711</v>
      </c>
      <c r="C605" t="s">
        <v>23474</v>
      </c>
      <c r="D605" t="s">
        <v>23475</v>
      </c>
      <c r="E605">
        <v>39265</v>
      </c>
      <c r="F605" s="6">
        <v>1.6553669713840999</v>
      </c>
    </row>
    <row r="606" spans="1:6" x14ac:dyDescent="0.3">
      <c r="A606" t="s">
        <v>1141</v>
      </c>
      <c r="B606" t="s">
        <v>22711</v>
      </c>
      <c r="C606" t="s">
        <v>23476</v>
      </c>
      <c r="D606" t="s">
        <v>23477</v>
      </c>
      <c r="E606">
        <v>4286</v>
      </c>
      <c r="F606" s="6">
        <v>0.36859637236027498</v>
      </c>
    </row>
    <row r="607" spans="1:6" x14ac:dyDescent="0.3">
      <c r="A607" t="s">
        <v>1141</v>
      </c>
      <c r="B607" t="s">
        <v>22711</v>
      </c>
      <c r="C607" t="s">
        <v>23478</v>
      </c>
      <c r="D607" t="s">
        <v>23479</v>
      </c>
      <c r="E607">
        <v>11526</v>
      </c>
      <c r="F607" s="6">
        <v>0.67963677556520696</v>
      </c>
    </row>
    <row r="608" spans="1:6" x14ac:dyDescent="0.3">
      <c r="A608" t="s">
        <v>1141</v>
      </c>
      <c r="B608" t="s">
        <v>22711</v>
      </c>
      <c r="C608" t="s">
        <v>23480</v>
      </c>
      <c r="D608" t="s">
        <v>23481</v>
      </c>
      <c r="E608">
        <v>22623</v>
      </c>
      <c r="F608" s="6">
        <v>1.37340831116717</v>
      </c>
    </row>
    <row r="609" spans="1:6" x14ac:dyDescent="0.3">
      <c r="A609" t="s">
        <v>1141</v>
      </c>
      <c r="B609" t="s">
        <v>22711</v>
      </c>
      <c r="C609" t="s">
        <v>23482</v>
      </c>
      <c r="D609" t="s">
        <v>23483</v>
      </c>
      <c r="E609">
        <v>7817</v>
      </c>
      <c r="F609" s="6">
        <v>0.46425184828840799</v>
      </c>
    </row>
    <row r="610" spans="1:6" x14ac:dyDescent="0.3">
      <c r="A610" t="s">
        <v>1141</v>
      </c>
      <c r="B610" t="s">
        <v>22711</v>
      </c>
      <c r="C610" t="s">
        <v>1144</v>
      </c>
      <c r="D610" t="s">
        <v>23484</v>
      </c>
      <c r="E610">
        <v>12765</v>
      </c>
      <c r="F610" s="6">
        <v>0.74250412512054098</v>
      </c>
    </row>
    <row r="611" spans="1:6" x14ac:dyDescent="0.3">
      <c r="A611" t="s">
        <v>1141</v>
      </c>
      <c r="B611" t="s">
        <v>22711</v>
      </c>
      <c r="C611" t="s">
        <v>1013</v>
      </c>
      <c r="D611" t="s">
        <v>23485</v>
      </c>
      <c r="E611">
        <v>10170</v>
      </c>
      <c r="F611" s="6">
        <v>0.27216984931884602</v>
      </c>
    </row>
    <row r="612" spans="1:6" x14ac:dyDescent="0.3">
      <c r="A612" t="s">
        <v>1141</v>
      </c>
      <c r="B612" t="s">
        <v>22711</v>
      </c>
      <c r="C612" t="s">
        <v>23486</v>
      </c>
      <c r="D612" t="s">
        <v>23487</v>
      </c>
      <c r="E612">
        <v>77230</v>
      </c>
      <c r="F612" s="6">
        <v>1.6517148246062301</v>
      </c>
    </row>
    <row r="613" spans="1:6" x14ac:dyDescent="0.3">
      <c r="A613" t="s">
        <v>1141</v>
      </c>
      <c r="B613" t="s">
        <v>22711</v>
      </c>
      <c r="C613" t="s">
        <v>23488</v>
      </c>
      <c r="D613" t="s">
        <v>23489</v>
      </c>
      <c r="E613">
        <v>9862</v>
      </c>
      <c r="F613" s="6">
        <v>0.49641440859575497</v>
      </c>
    </row>
    <row r="614" spans="1:6" x14ac:dyDescent="0.3">
      <c r="A614" t="s">
        <v>1141</v>
      </c>
      <c r="B614" t="s">
        <v>22711</v>
      </c>
      <c r="C614" t="s">
        <v>69</v>
      </c>
      <c r="D614" t="s">
        <v>23490</v>
      </c>
      <c r="E614">
        <v>10198</v>
      </c>
      <c r="F614" s="6">
        <v>0.60133319247535499</v>
      </c>
    </row>
    <row r="615" spans="1:6" x14ac:dyDescent="0.3">
      <c r="A615" t="s">
        <v>22595</v>
      </c>
      <c r="B615" t="s">
        <v>23491</v>
      </c>
      <c r="C615" t="s">
        <v>22619</v>
      </c>
      <c r="D615" t="s">
        <v>23492</v>
      </c>
      <c r="E615">
        <v>12830615</v>
      </c>
      <c r="F615" s="6">
        <v>1.8418739991313799</v>
      </c>
    </row>
    <row r="616" spans="1:6" x14ac:dyDescent="0.3">
      <c r="A616" t="s">
        <v>22595</v>
      </c>
      <c r="B616" t="s">
        <v>23491</v>
      </c>
      <c r="C616" t="s">
        <v>153</v>
      </c>
      <c r="D616" t="s">
        <v>23493</v>
      </c>
      <c r="E616">
        <v>67103</v>
      </c>
      <c r="F616" s="6">
        <v>0.97872484824487704</v>
      </c>
    </row>
    <row r="617" spans="1:6" x14ac:dyDescent="0.3">
      <c r="A617" t="s">
        <v>22595</v>
      </c>
      <c r="B617" t="s">
        <v>23491</v>
      </c>
      <c r="C617" t="s">
        <v>23494</v>
      </c>
      <c r="D617" t="s">
        <v>23495</v>
      </c>
      <c r="E617">
        <v>8238</v>
      </c>
      <c r="F617" s="6">
        <v>0.93537592720281704</v>
      </c>
    </row>
    <row r="618" spans="1:6" x14ac:dyDescent="0.3">
      <c r="A618" t="s">
        <v>22595</v>
      </c>
      <c r="B618" t="s">
        <v>23491</v>
      </c>
      <c r="C618" t="s">
        <v>23496</v>
      </c>
      <c r="D618" t="s">
        <v>23497</v>
      </c>
      <c r="E618">
        <v>17768</v>
      </c>
      <c r="F618" s="6">
        <v>1.0804931955938999</v>
      </c>
    </row>
    <row r="619" spans="1:6" x14ac:dyDescent="0.3">
      <c r="A619" t="s">
        <v>22595</v>
      </c>
      <c r="B619" t="s">
        <v>23491</v>
      </c>
      <c r="C619" t="s">
        <v>317</v>
      </c>
      <c r="D619" t="s">
        <v>23498</v>
      </c>
      <c r="E619">
        <v>54165</v>
      </c>
      <c r="F619" s="6">
        <v>1.2453190389753599</v>
      </c>
    </row>
    <row r="620" spans="1:6" x14ac:dyDescent="0.3">
      <c r="A620" t="s">
        <v>22595</v>
      </c>
      <c r="B620" t="s">
        <v>23491</v>
      </c>
      <c r="C620" t="s">
        <v>970</v>
      </c>
      <c r="D620" t="s">
        <v>23499</v>
      </c>
      <c r="E620">
        <v>6937</v>
      </c>
      <c r="F620" s="6">
        <v>0.71222008692855299</v>
      </c>
    </row>
    <row r="621" spans="1:6" x14ac:dyDescent="0.3">
      <c r="A621" t="s">
        <v>22595</v>
      </c>
      <c r="B621" t="s">
        <v>23491</v>
      </c>
      <c r="C621" t="s">
        <v>23500</v>
      </c>
      <c r="D621" t="s">
        <v>23501</v>
      </c>
      <c r="E621">
        <v>34978</v>
      </c>
      <c r="F621" s="6">
        <v>0.89051718818574699</v>
      </c>
    </row>
    <row r="622" spans="1:6" x14ac:dyDescent="0.3">
      <c r="A622" t="s">
        <v>22595</v>
      </c>
      <c r="B622" t="s">
        <v>23491</v>
      </c>
      <c r="C622" t="s">
        <v>22631</v>
      </c>
      <c r="D622" t="s">
        <v>23502</v>
      </c>
      <c r="E622">
        <v>5089</v>
      </c>
      <c r="F622" s="6">
        <v>0.97590766118715599</v>
      </c>
    </row>
    <row r="623" spans="1:6" x14ac:dyDescent="0.3">
      <c r="A623" t="s">
        <v>22595</v>
      </c>
      <c r="B623" t="s">
        <v>23491</v>
      </c>
      <c r="C623" t="s">
        <v>319</v>
      </c>
      <c r="D623" t="s">
        <v>23503</v>
      </c>
      <c r="E623">
        <v>15387</v>
      </c>
      <c r="F623" s="6">
        <v>0.77626079707409101</v>
      </c>
    </row>
    <row r="624" spans="1:6" x14ac:dyDescent="0.3">
      <c r="A624" t="s">
        <v>22595</v>
      </c>
      <c r="B624" t="s">
        <v>23491</v>
      </c>
      <c r="C624" t="s">
        <v>483</v>
      </c>
      <c r="D624" t="s">
        <v>23504</v>
      </c>
      <c r="E624">
        <v>13642</v>
      </c>
      <c r="F624" s="6">
        <v>0.93130342770249397</v>
      </c>
    </row>
    <row r="625" spans="1:6" x14ac:dyDescent="0.3">
      <c r="A625" t="s">
        <v>22595</v>
      </c>
      <c r="B625" t="s">
        <v>23491</v>
      </c>
      <c r="C625" t="s">
        <v>284</v>
      </c>
      <c r="D625" t="s">
        <v>23505</v>
      </c>
      <c r="E625">
        <v>201081</v>
      </c>
      <c r="F625" s="6">
        <v>1.3601230821382</v>
      </c>
    </row>
    <row r="626" spans="1:6" x14ac:dyDescent="0.3">
      <c r="A626" t="s">
        <v>22595</v>
      </c>
      <c r="B626" t="s">
        <v>23491</v>
      </c>
      <c r="C626" t="s">
        <v>387</v>
      </c>
      <c r="D626" t="s">
        <v>23506</v>
      </c>
      <c r="E626">
        <v>34800</v>
      </c>
      <c r="F626" s="6">
        <v>0.94249863747884699</v>
      </c>
    </row>
    <row r="627" spans="1:6" x14ac:dyDescent="0.3">
      <c r="A627" t="s">
        <v>22595</v>
      </c>
      <c r="B627" t="s">
        <v>23491</v>
      </c>
      <c r="C627" t="s">
        <v>321</v>
      </c>
      <c r="D627" t="s">
        <v>23507</v>
      </c>
      <c r="E627">
        <v>16335</v>
      </c>
      <c r="F627" s="6">
        <v>0.85415723987994496</v>
      </c>
    </row>
    <row r="628" spans="1:6" x14ac:dyDescent="0.3">
      <c r="A628" t="s">
        <v>22595</v>
      </c>
      <c r="B628" t="s">
        <v>23491</v>
      </c>
      <c r="C628" t="s">
        <v>552</v>
      </c>
      <c r="D628" t="s">
        <v>23508</v>
      </c>
      <c r="E628">
        <v>13815</v>
      </c>
      <c r="F628" s="6">
        <v>0.85367778380258597</v>
      </c>
    </row>
    <row r="629" spans="1:6" x14ac:dyDescent="0.3">
      <c r="A629" t="s">
        <v>22595</v>
      </c>
      <c r="B629" t="s">
        <v>23491</v>
      </c>
      <c r="C629" t="s">
        <v>355</v>
      </c>
      <c r="D629" t="s">
        <v>23509</v>
      </c>
      <c r="E629">
        <v>37762</v>
      </c>
      <c r="F629" s="6">
        <v>0.91507821788559696</v>
      </c>
    </row>
    <row r="630" spans="1:6" x14ac:dyDescent="0.3">
      <c r="A630" t="s">
        <v>22595</v>
      </c>
      <c r="B630" t="s">
        <v>23491</v>
      </c>
      <c r="C630" t="s">
        <v>23510</v>
      </c>
      <c r="D630" t="s">
        <v>23511</v>
      </c>
      <c r="E630">
        <v>53873</v>
      </c>
      <c r="F630" s="6">
        <v>0.979382284058536</v>
      </c>
    </row>
    <row r="631" spans="1:6" x14ac:dyDescent="0.3">
      <c r="A631" t="s">
        <v>22595</v>
      </c>
      <c r="B631" t="s">
        <v>23491</v>
      </c>
      <c r="C631" t="s">
        <v>286</v>
      </c>
      <c r="D631" t="s">
        <v>23512</v>
      </c>
      <c r="E631">
        <v>5194665</v>
      </c>
      <c r="F631" s="6">
        <v>2.5489533349951201</v>
      </c>
    </row>
    <row r="632" spans="1:6" x14ac:dyDescent="0.3">
      <c r="A632" t="s">
        <v>22595</v>
      </c>
      <c r="B632" t="s">
        <v>23491</v>
      </c>
      <c r="C632" t="s">
        <v>22815</v>
      </c>
      <c r="D632" t="s">
        <v>23513</v>
      </c>
      <c r="E632">
        <v>19817</v>
      </c>
      <c r="F632" s="6">
        <v>1.0189645009253101</v>
      </c>
    </row>
    <row r="633" spans="1:6" x14ac:dyDescent="0.3">
      <c r="A633" t="s">
        <v>22595</v>
      </c>
      <c r="B633" t="s">
        <v>23491</v>
      </c>
      <c r="C633" t="s">
        <v>434</v>
      </c>
      <c r="D633" t="s">
        <v>23514</v>
      </c>
      <c r="E633">
        <v>11048</v>
      </c>
      <c r="F633" s="6">
        <v>0.77554934497258898</v>
      </c>
    </row>
    <row r="634" spans="1:6" x14ac:dyDescent="0.3">
      <c r="A634" t="s">
        <v>22595</v>
      </c>
      <c r="B634" t="s">
        <v>23491</v>
      </c>
      <c r="C634" t="s">
        <v>15</v>
      </c>
      <c r="D634" t="s">
        <v>23515</v>
      </c>
      <c r="E634">
        <v>105160</v>
      </c>
      <c r="F634" s="6">
        <v>1.19932391960679</v>
      </c>
    </row>
    <row r="635" spans="1:6" x14ac:dyDescent="0.3">
      <c r="A635" t="s">
        <v>22595</v>
      </c>
      <c r="B635" t="s">
        <v>23491</v>
      </c>
      <c r="C635" t="s">
        <v>23516</v>
      </c>
      <c r="D635" t="s">
        <v>23517</v>
      </c>
      <c r="E635">
        <v>16561</v>
      </c>
      <c r="F635" s="6">
        <v>0.91556034167146405</v>
      </c>
    </row>
    <row r="636" spans="1:6" x14ac:dyDescent="0.3">
      <c r="A636" t="s">
        <v>22595</v>
      </c>
      <c r="B636" t="s">
        <v>23491</v>
      </c>
      <c r="C636" t="s">
        <v>159</v>
      </c>
      <c r="D636" t="s">
        <v>23518</v>
      </c>
      <c r="E636">
        <v>19980</v>
      </c>
      <c r="F636" s="6">
        <v>1.14885158702138</v>
      </c>
    </row>
    <row r="637" spans="1:6" x14ac:dyDescent="0.3">
      <c r="A637" t="s">
        <v>22595</v>
      </c>
      <c r="B637" t="s">
        <v>23491</v>
      </c>
      <c r="C637" t="s">
        <v>288</v>
      </c>
      <c r="D637" t="s">
        <v>23519</v>
      </c>
      <c r="E637">
        <v>916924</v>
      </c>
      <c r="F637" s="6">
        <v>2.0172807086974802</v>
      </c>
    </row>
    <row r="638" spans="1:6" x14ac:dyDescent="0.3">
      <c r="A638" t="s">
        <v>22595</v>
      </c>
      <c r="B638" t="s">
        <v>23491</v>
      </c>
      <c r="C638" t="s">
        <v>23520</v>
      </c>
      <c r="D638" t="s">
        <v>23521</v>
      </c>
      <c r="E638">
        <v>18576</v>
      </c>
      <c r="F638" s="6">
        <v>0.79315618638811602</v>
      </c>
    </row>
    <row r="639" spans="1:6" x14ac:dyDescent="0.3">
      <c r="A639" t="s">
        <v>22595</v>
      </c>
      <c r="B639" t="s">
        <v>23491</v>
      </c>
      <c r="C639" t="s">
        <v>23522</v>
      </c>
      <c r="D639" t="s">
        <v>23523</v>
      </c>
      <c r="E639">
        <v>6721</v>
      </c>
      <c r="F639" s="6">
        <v>0.840696463955805</v>
      </c>
    </row>
    <row r="640" spans="1:6" x14ac:dyDescent="0.3">
      <c r="A640" t="s">
        <v>22595</v>
      </c>
      <c r="B640" t="s">
        <v>23491</v>
      </c>
      <c r="C640" t="s">
        <v>289</v>
      </c>
      <c r="D640" t="s">
        <v>23524</v>
      </c>
      <c r="E640">
        <v>34242</v>
      </c>
      <c r="F640" s="6">
        <v>0.97452552896229505</v>
      </c>
    </row>
    <row r="641" spans="1:6" x14ac:dyDescent="0.3">
      <c r="A641" t="s">
        <v>22595</v>
      </c>
      <c r="B641" t="s">
        <v>23491</v>
      </c>
      <c r="C641" t="s">
        <v>393</v>
      </c>
      <c r="D641" t="s">
        <v>23525</v>
      </c>
      <c r="E641">
        <v>22140</v>
      </c>
      <c r="F641" s="6">
        <v>1.0708407361249299</v>
      </c>
    </row>
    <row r="642" spans="1:6" x14ac:dyDescent="0.3">
      <c r="A642" t="s">
        <v>22595</v>
      </c>
      <c r="B642" t="s">
        <v>23491</v>
      </c>
      <c r="C642" t="s">
        <v>23526</v>
      </c>
      <c r="D642" t="s">
        <v>23527</v>
      </c>
      <c r="E642">
        <v>14081</v>
      </c>
      <c r="F642" s="6">
        <v>0.828180750380339</v>
      </c>
    </row>
    <row r="643" spans="1:6" x14ac:dyDescent="0.3">
      <c r="A643" t="s">
        <v>22595</v>
      </c>
      <c r="B643" t="s">
        <v>23491</v>
      </c>
      <c r="C643" t="s">
        <v>666</v>
      </c>
      <c r="D643" t="s">
        <v>23528</v>
      </c>
      <c r="E643">
        <v>39561</v>
      </c>
      <c r="F643" s="6">
        <v>1.0475440071884601</v>
      </c>
    </row>
    <row r="644" spans="1:6" x14ac:dyDescent="0.3">
      <c r="A644" t="s">
        <v>22595</v>
      </c>
      <c r="B644" t="s">
        <v>23491</v>
      </c>
      <c r="C644" t="s">
        <v>262</v>
      </c>
      <c r="D644" t="s">
        <v>23529</v>
      </c>
      <c r="E644">
        <v>37069</v>
      </c>
      <c r="F644" s="6">
        <v>0.81197169662722402</v>
      </c>
    </row>
    <row r="645" spans="1:6" x14ac:dyDescent="0.3">
      <c r="A645" t="s">
        <v>22595</v>
      </c>
      <c r="B645" t="s">
        <v>23491</v>
      </c>
      <c r="C645" t="s">
        <v>23530</v>
      </c>
      <c r="D645" t="s">
        <v>23531</v>
      </c>
      <c r="E645">
        <v>5589</v>
      </c>
      <c r="F645" s="6">
        <v>0.75819184180871302</v>
      </c>
    </row>
    <row r="646" spans="1:6" x14ac:dyDescent="0.3">
      <c r="A646" t="s">
        <v>22595</v>
      </c>
      <c r="B646" t="s">
        <v>23491</v>
      </c>
      <c r="C646" t="s">
        <v>327</v>
      </c>
      <c r="D646" t="s">
        <v>23532</v>
      </c>
      <c r="E646">
        <v>13886</v>
      </c>
      <c r="F646" s="6">
        <v>0.91524602216584405</v>
      </c>
    </row>
    <row r="647" spans="1:6" x14ac:dyDescent="0.3">
      <c r="A647" t="s">
        <v>22595</v>
      </c>
      <c r="B647" t="s">
        <v>23491</v>
      </c>
      <c r="C647" t="s">
        <v>23533</v>
      </c>
      <c r="D647" t="s">
        <v>23534</v>
      </c>
      <c r="E647">
        <v>50063</v>
      </c>
      <c r="F647" s="6">
        <v>1.11996695131066</v>
      </c>
    </row>
    <row r="648" spans="1:6" x14ac:dyDescent="0.3">
      <c r="A648" t="s">
        <v>22595</v>
      </c>
      <c r="B648" t="s">
        <v>23491</v>
      </c>
      <c r="C648" t="s">
        <v>291</v>
      </c>
      <c r="D648" t="s">
        <v>23535</v>
      </c>
      <c r="E648">
        <v>8457</v>
      </c>
      <c r="F648" s="6">
        <v>0.78470768203097296</v>
      </c>
    </row>
    <row r="649" spans="1:6" x14ac:dyDescent="0.3">
      <c r="A649" t="s">
        <v>22595</v>
      </c>
      <c r="B649" t="s">
        <v>23491</v>
      </c>
      <c r="C649" t="s">
        <v>329</v>
      </c>
      <c r="D649" t="s">
        <v>23536</v>
      </c>
      <c r="E649">
        <v>19104</v>
      </c>
      <c r="F649" s="6">
        <v>0.67482879802783102</v>
      </c>
    </row>
    <row r="650" spans="1:6" x14ac:dyDescent="0.3">
      <c r="A650" t="s">
        <v>22595</v>
      </c>
      <c r="B650" t="s">
        <v>23491</v>
      </c>
      <c r="C650" t="s">
        <v>23537</v>
      </c>
      <c r="D650" t="s">
        <v>23538</v>
      </c>
      <c r="E650">
        <v>4320</v>
      </c>
      <c r="F650" s="6">
        <v>0.82764464059840503</v>
      </c>
    </row>
    <row r="651" spans="1:6" x14ac:dyDescent="0.3">
      <c r="A651" t="s">
        <v>22595</v>
      </c>
      <c r="B651" t="s">
        <v>23491</v>
      </c>
      <c r="C651" t="s">
        <v>396</v>
      </c>
      <c r="D651" t="s">
        <v>23539</v>
      </c>
      <c r="E651">
        <v>7331</v>
      </c>
      <c r="F651" s="6">
        <v>0.65262221605453496</v>
      </c>
    </row>
    <row r="652" spans="1:6" x14ac:dyDescent="0.3">
      <c r="A652" t="s">
        <v>22595</v>
      </c>
      <c r="B652" t="s">
        <v>23491</v>
      </c>
      <c r="C652" t="s">
        <v>266</v>
      </c>
      <c r="D652" t="s">
        <v>23540</v>
      </c>
      <c r="E652">
        <v>50486</v>
      </c>
      <c r="F652" s="6">
        <v>0.94387457642285399</v>
      </c>
    </row>
    <row r="653" spans="1:6" x14ac:dyDescent="0.3">
      <c r="A653" t="s">
        <v>22595</v>
      </c>
      <c r="B653" t="s">
        <v>23491</v>
      </c>
      <c r="C653" t="s">
        <v>23541</v>
      </c>
      <c r="D653" t="s">
        <v>23542</v>
      </c>
      <c r="E653">
        <v>29718</v>
      </c>
      <c r="F653" s="6">
        <v>0.75258400496278</v>
      </c>
    </row>
    <row r="654" spans="1:6" x14ac:dyDescent="0.3">
      <c r="A654" t="s">
        <v>22595</v>
      </c>
      <c r="B654" t="s">
        <v>23491</v>
      </c>
      <c r="C654" t="s">
        <v>163</v>
      </c>
      <c r="D654" t="s">
        <v>23543</v>
      </c>
      <c r="E654">
        <v>60218</v>
      </c>
      <c r="F654" s="6">
        <v>1.1239730909410599</v>
      </c>
    </row>
    <row r="655" spans="1:6" x14ac:dyDescent="0.3">
      <c r="A655" t="s">
        <v>22595</v>
      </c>
      <c r="B655" t="s">
        <v>23491</v>
      </c>
      <c r="C655" t="s">
        <v>554</v>
      </c>
      <c r="D655" t="s">
        <v>23544</v>
      </c>
      <c r="E655">
        <v>9698</v>
      </c>
      <c r="F655" s="6">
        <v>0.90628884866279902</v>
      </c>
    </row>
    <row r="656" spans="1:6" x14ac:dyDescent="0.3">
      <c r="A656" t="s">
        <v>22595</v>
      </c>
      <c r="B656" t="s">
        <v>23491</v>
      </c>
      <c r="C656" t="s">
        <v>23</v>
      </c>
      <c r="D656" t="s">
        <v>23545</v>
      </c>
      <c r="E656">
        <v>38827</v>
      </c>
      <c r="F656" s="6">
        <v>1.17143599944982</v>
      </c>
    </row>
    <row r="657" spans="1:6" x14ac:dyDescent="0.3">
      <c r="A657" t="s">
        <v>22595</v>
      </c>
      <c r="B657" t="s">
        <v>23491</v>
      </c>
      <c r="C657" t="s">
        <v>293</v>
      </c>
      <c r="D657" t="s">
        <v>23546</v>
      </c>
      <c r="E657">
        <v>22985</v>
      </c>
      <c r="F657" s="6">
        <v>1.10374576444163</v>
      </c>
    </row>
    <row r="658" spans="1:6" x14ac:dyDescent="0.3">
      <c r="A658" t="s">
        <v>22595</v>
      </c>
      <c r="B658" t="s">
        <v>23491</v>
      </c>
      <c r="C658" t="s">
        <v>295</v>
      </c>
      <c r="D658" t="s">
        <v>23547</v>
      </c>
      <c r="E658">
        <v>22678</v>
      </c>
      <c r="F658" s="6">
        <v>0.73136201702484904</v>
      </c>
    </row>
    <row r="659" spans="1:6" x14ac:dyDescent="0.3">
      <c r="A659" t="s">
        <v>22595</v>
      </c>
      <c r="B659" t="s">
        <v>23491</v>
      </c>
      <c r="C659" t="s">
        <v>334</v>
      </c>
      <c r="D659" t="s">
        <v>23548</v>
      </c>
      <c r="E659">
        <v>12582</v>
      </c>
      <c r="F659" s="6">
        <v>0.96146024717470002</v>
      </c>
    </row>
    <row r="660" spans="1:6" x14ac:dyDescent="0.3">
      <c r="A660" t="s">
        <v>22595</v>
      </c>
      <c r="B660" t="s">
        <v>23491</v>
      </c>
      <c r="C660" t="s">
        <v>296</v>
      </c>
      <c r="D660" t="s">
        <v>23549</v>
      </c>
      <c r="E660">
        <v>515267</v>
      </c>
      <c r="F660" s="6">
        <v>1.5808774138864501</v>
      </c>
    </row>
    <row r="661" spans="1:6" x14ac:dyDescent="0.3">
      <c r="A661" t="s">
        <v>22595</v>
      </c>
      <c r="B661" t="s">
        <v>23491</v>
      </c>
      <c r="C661" t="s">
        <v>23550</v>
      </c>
      <c r="D661" t="s">
        <v>23551</v>
      </c>
      <c r="E661">
        <v>113449</v>
      </c>
      <c r="F661" s="6">
        <v>1.1219381162766799</v>
      </c>
    </row>
    <row r="662" spans="1:6" x14ac:dyDescent="0.3">
      <c r="A662" t="s">
        <v>22595</v>
      </c>
      <c r="B662" t="s">
        <v>23491</v>
      </c>
      <c r="C662" t="s">
        <v>23552</v>
      </c>
      <c r="D662" t="s">
        <v>23553</v>
      </c>
      <c r="E662">
        <v>114736</v>
      </c>
      <c r="F662" s="6">
        <v>1.26187796376879</v>
      </c>
    </row>
    <row r="663" spans="1:6" x14ac:dyDescent="0.3">
      <c r="A663" t="s">
        <v>22595</v>
      </c>
      <c r="B663" t="s">
        <v>23491</v>
      </c>
      <c r="C663" t="s">
        <v>335</v>
      </c>
      <c r="D663" t="s">
        <v>23554</v>
      </c>
      <c r="E663">
        <v>52919</v>
      </c>
      <c r="F663" s="6">
        <v>1.03265709334706</v>
      </c>
    </row>
    <row r="664" spans="1:6" x14ac:dyDescent="0.3">
      <c r="A664" t="s">
        <v>22595</v>
      </c>
      <c r="B664" t="s">
        <v>23491</v>
      </c>
      <c r="C664" t="s">
        <v>95</v>
      </c>
      <c r="D664" t="s">
        <v>23555</v>
      </c>
      <c r="E664">
        <v>703462</v>
      </c>
      <c r="F664" s="6">
        <v>1.5048426501405501</v>
      </c>
    </row>
    <row r="665" spans="1:6" x14ac:dyDescent="0.3">
      <c r="A665" t="s">
        <v>22595</v>
      </c>
      <c r="B665" t="s">
        <v>23491</v>
      </c>
      <c r="C665" t="s">
        <v>23556</v>
      </c>
      <c r="D665" t="s">
        <v>23557</v>
      </c>
      <c r="E665">
        <v>113924</v>
      </c>
      <c r="F665" s="6">
        <v>1.1265606051510599</v>
      </c>
    </row>
    <row r="666" spans="1:6" x14ac:dyDescent="0.3">
      <c r="A666" t="s">
        <v>22595</v>
      </c>
      <c r="B666" t="s">
        <v>23491</v>
      </c>
      <c r="C666" t="s">
        <v>717</v>
      </c>
      <c r="D666" t="s">
        <v>23558</v>
      </c>
      <c r="E666">
        <v>16833</v>
      </c>
      <c r="F666" s="6">
        <v>0.98734777327199996</v>
      </c>
    </row>
    <row r="667" spans="1:6" x14ac:dyDescent="0.3">
      <c r="A667" t="s">
        <v>22595</v>
      </c>
      <c r="B667" t="s">
        <v>23491</v>
      </c>
      <c r="C667" t="s">
        <v>228</v>
      </c>
      <c r="D667" t="s">
        <v>23559</v>
      </c>
      <c r="E667">
        <v>36031</v>
      </c>
      <c r="F667" s="6">
        <v>0.98674810143071501</v>
      </c>
    </row>
    <row r="668" spans="1:6" x14ac:dyDescent="0.3">
      <c r="A668" t="s">
        <v>22595</v>
      </c>
      <c r="B668" t="s">
        <v>23491</v>
      </c>
      <c r="C668" t="s">
        <v>398</v>
      </c>
      <c r="D668" t="s">
        <v>23560</v>
      </c>
      <c r="E668">
        <v>38950</v>
      </c>
      <c r="F668" s="6">
        <v>0.80921806427031695</v>
      </c>
    </row>
    <row r="669" spans="1:6" x14ac:dyDescent="0.3">
      <c r="A669" t="s">
        <v>22595</v>
      </c>
      <c r="B669" t="s">
        <v>23491</v>
      </c>
      <c r="C669" t="s">
        <v>22851</v>
      </c>
      <c r="D669" t="s">
        <v>23561</v>
      </c>
      <c r="E669">
        <v>30305</v>
      </c>
      <c r="F669" s="6">
        <v>0.98714653751609305</v>
      </c>
    </row>
    <row r="670" spans="1:6" x14ac:dyDescent="0.3">
      <c r="A670" t="s">
        <v>22595</v>
      </c>
      <c r="B670" t="s">
        <v>23491</v>
      </c>
      <c r="C670" t="s">
        <v>23562</v>
      </c>
      <c r="D670" t="s">
        <v>23563</v>
      </c>
      <c r="E670">
        <v>32612</v>
      </c>
      <c r="F670" s="6">
        <v>0.87313571737246298</v>
      </c>
    </row>
    <row r="671" spans="1:6" x14ac:dyDescent="0.3">
      <c r="A671" t="s">
        <v>22595</v>
      </c>
      <c r="B671" t="s">
        <v>23491</v>
      </c>
      <c r="C671" t="s">
        <v>297</v>
      </c>
      <c r="D671" t="s">
        <v>23564</v>
      </c>
      <c r="E671">
        <v>308760</v>
      </c>
      <c r="F671" s="6">
        <v>1.24185095256514</v>
      </c>
    </row>
    <row r="672" spans="1:6" x14ac:dyDescent="0.3">
      <c r="A672" t="s">
        <v>22595</v>
      </c>
      <c r="B672" t="s">
        <v>23491</v>
      </c>
      <c r="C672" t="s">
        <v>298</v>
      </c>
      <c r="D672" t="s">
        <v>23565</v>
      </c>
      <c r="E672">
        <v>169572</v>
      </c>
      <c r="F672" s="6">
        <v>1.3529191185321201</v>
      </c>
    </row>
    <row r="673" spans="1:6" x14ac:dyDescent="0.3">
      <c r="A673" t="s">
        <v>22595</v>
      </c>
      <c r="B673" t="s">
        <v>23491</v>
      </c>
      <c r="C673" t="s">
        <v>300</v>
      </c>
      <c r="D673" t="s">
        <v>23566</v>
      </c>
      <c r="E673">
        <v>110768</v>
      </c>
      <c r="F673" s="6">
        <v>1.0960977403277199</v>
      </c>
    </row>
    <row r="674" spans="1:6" x14ac:dyDescent="0.3">
      <c r="A674" t="s">
        <v>22595</v>
      </c>
      <c r="B674" t="s">
        <v>23491</v>
      </c>
      <c r="C674" t="s">
        <v>302</v>
      </c>
      <c r="D674" t="s">
        <v>23567</v>
      </c>
      <c r="E674">
        <v>47765</v>
      </c>
      <c r="F674" s="6">
        <v>1.02149588631702</v>
      </c>
    </row>
    <row r="675" spans="1:6" x14ac:dyDescent="0.3">
      <c r="A675" t="s">
        <v>22595</v>
      </c>
      <c r="B675" t="s">
        <v>23491</v>
      </c>
      <c r="C675" t="s">
        <v>25</v>
      </c>
      <c r="D675" t="s">
        <v>23568</v>
      </c>
      <c r="E675">
        <v>269282</v>
      </c>
      <c r="F675" s="6">
        <v>1.6347101961403101</v>
      </c>
    </row>
    <row r="676" spans="1:6" x14ac:dyDescent="0.3">
      <c r="A676" t="s">
        <v>22595</v>
      </c>
      <c r="B676" t="s">
        <v>23491</v>
      </c>
      <c r="C676" t="s">
        <v>234</v>
      </c>
      <c r="D676" t="s">
        <v>23569</v>
      </c>
      <c r="E676">
        <v>39437</v>
      </c>
      <c r="F676" s="6">
        <v>1.26322765696946</v>
      </c>
    </row>
    <row r="677" spans="1:6" x14ac:dyDescent="0.3">
      <c r="A677" t="s">
        <v>22595</v>
      </c>
      <c r="B677" t="s">
        <v>23491</v>
      </c>
      <c r="C677" t="s">
        <v>1313</v>
      </c>
      <c r="D677" t="s">
        <v>23570</v>
      </c>
      <c r="E677">
        <v>12640</v>
      </c>
      <c r="F677" s="6">
        <v>0.71647520589657898</v>
      </c>
    </row>
    <row r="678" spans="1:6" x14ac:dyDescent="0.3">
      <c r="A678" t="s">
        <v>22595</v>
      </c>
      <c r="B678" t="s">
        <v>23491</v>
      </c>
      <c r="C678" t="s">
        <v>499</v>
      </c>
      <c r="D678" t="s">
        <v>23571</v>
      </c>
      <c r="E678">
        <v>14666</v>
      </c>
      <c r="F678" s="6">
        <v>0.755826945772891</v>
      </c>
    </row>
    <row r="679" spans="1:6" x14ac:dyDescent="0.3">
      <c r="A679" t="s">
        <v>22595</v>
      </c>
      <c r="B679" t="s">
        <v>23491</v>
      </c>
      <c r="C679" t="s">
        <v>23572</v>
      </c>
      <c r="D679" t="s">
        <v>23573</v>
      </c>
      <c r="E679">
        <v>15429</v>
      </c>
      <c r="F679" s="6">
        <v>1.27383074000157</v>
      </c>
    </row>
    <row r="680" spans="1:6" x14ac:dyDescent="0.3">
      <c r="A680" t="s">
        <v>22595</v>
      </c>
      <c r="B680" t="s">
        <v>23491</v>
      </c>
      <c r="C680" t="s">
        <v>23574</v>
      </c>
      <c r="D680" t="s">
        <v>23575</v>
      </c>
      <c r="E680">
        <v>12705</v>
      </c>
      <c r="F680" s="6">
        <v>0.70791256387503099</v>
      </c>
    </row>
    <row r="681" spans="1:6" x14ac:dyDescent="0.3">
      <c r="A681" t="s">
        <v>22595</v>
      </c>
      <c r="B681" t="s">
        <v>23491</v>
      </c>
      <c r="C681" t="s">
        <v>600</v>
      </c>
      <c r="D681" t="s">
        <v>23576</v>
      </c>
      <c r="E681">
        <v>16434</v>
      </c>
      <c r="F681" s="6">
        <v>0.666646289491861</v>
      </c>
    </row>
    <row r="682" spans="1:6" x14ac:dyDescent="0.3">
      <c r="A682" t="s">
        <v>22595</v>
      </c>
      <c r="B682" t="s">
        <v>23491</v>
      </c>
      <c r="C682" t="s">
        <v>557</v>
      </c>
      <c r="D682" t="s">
        <v>23577</v>
      </c>
      <c r="E682">
        <v>32957</v>
      </c>
      <c r="F682" s="6">
        <v>1.3154909369357399</v>
      </c>
    </row>
    <row r="683" spans="1:6" x14ac:dyDescent="0.3">
      <c r="A683" t="s">
        <v>22595</v>
      </c>
      <c r="B683" t="s">
        <v>23491</v>
      </c>
      <c r="C683" t="s">
        <v>29</v>
      </c>
      <c r="D683" t="s">
        <v>23578</v>
      </c>
      <c r="E683">
        <v>30104</v>
      </c>
      <c r="F683" s="6">
        <v>0.89979696567196699</v>
      </c>
    </row>
    <row r="684" spans="1:6" x14ac:dyDescent="0.3">
      <c r="A684" t="s">
        <v>22595</v>
      </c>
      <c r="B684" t="s">
        <v>23491</v>
      </c>
      <c r="C684" t="s">
        <v>30</v>
      </c>
      <c r="D684" t="s">
        <v>23579</v>
      </c>
      <c r="E684">
        <v>35547</v>
      </c>
      <c r="F684" s="6">
        <v>1.11297424619394</v>
      </c>
    </row>
    <row r="685" spans="1:6" x14ac:dyDescent="0.3">
      <c r="A685" t="s">
        <v>22595</v>
      </c>
      <c r="B685" t="s">
        <v>23491</v>
      </c>
      <c r="C685" t="s">
        <v>23580</v>
      </c>
      <c r="D685" t="s">
        <v>23581</v>
      </c>
      <c r="E685">
        <v>14846</v>
      </c>
      <c r="F685" s="6">
        <v>0.83248121815210097</v>
      </c>
    </row>
    <row r="686" spans="1:6" x14ac:dyDescent="0.3">
      <c r="A686" t="s">
        <v>22595</v>
      </c>
      <c r="B686" t="s">
        <v>23491</v>
      </c>
      <c r="C686" t="s">
        <v>23582</v>
      </c>
      <c r="D686" t="s">
        <v>23583</v>
      </c>
      <c r="E686">
        <v>53497</v>
      </c>
      <c r="F686" s="6">
        <v>0.87227793468378101</v>
      </c>
    </row>
    <row r="687" spans="1:6" x14ac:dyDescent="0.3">
      <c r="A687" t="s">
        <v>22595</v>
      </c>
      <c r="B687" t="s">
        <v>23491</v>
      </c>
      <c r="C687" t="s">
        <v>303</v>
      </c>
      <c r="D687" t="s">
        <v>23584</v>
      </c>
      <c r="E687">
        <v>186493</v>
      </c>
      <c r="F687" s="6">
        <v>1.3060722925050601</v>
      </c>
    </row>
    <row r="688" spans="1:6" x14ac:dyDescent="0.3">
      <c r="A688" t="s">
        <v>22595</v>
      </c>
      <c r="B688" t="s">
        <v>23491</v>
      </c>
      <c r="C688" t="s">
        <v>340</v>
      </c>
      <c r="D688" t="s">
        <v>23585</v>
      </c>
      <c r="E688">
        <v>22350</v>
      </c>
      <c r="F688" s="6">
        <v>0.96634952528447504</v>
      </c>
    </row>
    <row r="689" spans="1:6" x14ac:dyDescent="0.3">
      <c r="A689" t="s">
        <v>22595</v>
      </c>
      <c r="B689" t="s">
        <v>23491</v>
      </c>
      <c r="C689" t="s">
        <v>23586</v>
      </c>
      <c r="D689" t="s">
        <v>23587</v>
      </c>
      <c r="E689">
        <v>16729</v>
      </c>
      <c r="F689" s="6">
        <v>0.72706332213413105</v>
      </c>
    </row>
    <row r="690" spans="1:6" x14ac:dyDescent="0.3">
      <c r="A690" t="s">
        <v>22595</v>
      </c>
      <c r="B690" t="s">
        <v>23491</v>
      </c>
      <c r="C690" t="s">
        <v>271</v>
      </c>
      <c r="D690" t="s">
        <v>23588</v>
      </c>
      <c r="E690">
        <v>16430</v>
      </c>
      <c r="F690" s="6">
        <v>0.92411659755828701</v>
      </c>
    </row>
    <row r="691" spans="1:6" x14ac:dyDescent="0.3">
      <c r="A691" t="s">
        <v>22595</v>
      </c>
      <c r="B691" t="s">
        <v>23491</v>
      </c>
      <c r="C691" t="s">
        <v>22872</v>
      </c>
      <c r="D691" t="s">
        <v>23589</v>
      </c>
      <c r="E691">
        <v>4470</v>
      </c>
      <c r="F691" s="6">
        <v>0.81301697594828604</v>
      </c>
    </row>
    <row r="692" spans="1:6" x14ac:dyDescent="0.3">
      <c r="A692" t="s">
        <v>22595</v>
      </c>
      <c r="B692" t="s">
        <v>23491</v>
      </c>
      <c r="C692" t="s">
        <v>67</v>
      </c>
      <c r="D692" t="s">
        <v>23590</v>
      </c>
      <c r="E692">
        <v>6161</v>
      </c>
      <c r="F692" s="6">
        <v>0.86419289266696497</v>
      </c>
    </row>
    <row r="693" spans="1:6" x14ac:dyDescent="0.3">
      <c r="A693" t="s">
        <v>22595</v>
      </c>
      <c r="B693" t="s">
        <v>23491</v>
      </c>
      <c r="C693" t="s">
        <v>644</v>
      </c>
      <c r="D693" t="s">
        <v>23591</v>
      </c>
      <c r="E693">
        <v>6006</v>
      </c>
      <c r="F693" s="6">
        <v>0.70340104188049601</v>
      </c>
    </row>
    <row r="694" spans="1:6" x14ac:dyDescent="0.3">
      <c r="A694" t="s">
        <v>22595</v>
      </c>
      <c r="B694" t="s">
        <v>23491</v>
      </c>
      <c r="C694" t="s">
        <v>305</v>
      </c>
      <c r="D694" t="s">
        <v>23592</v>
      </c>
      <c r="E694">
        <v>33476</v>
      </c>
      <c r="F694" s="6">
        <v>1.00689700723128</v>
      </c>
    </row>
    <row r="695" spans="1:6" x14ac:dyDescent="0.3">
      <c r="A695" t="s">
        <v>22595</v>
      </c>
      <c r="B695" t="s">
        <v>23491</v>
      </c>
      <c r="C695" t="s">
        <v>831</v>
      </c>
      <c r="D695" t="s">
        <v>23593</v>
      </c>
      <c r="E695">
        <v>16233</v>
      </c>
      <c r="F695" s="6">
        <v>1.03710906051414</v>
      </c>
    </row>
    <row r="696" spans="1:6" x14ac:dyDescent="0.3">
      <c r="A696" t="s">
        <v>22595</v>
      </c>
      <c r="B696" t="s">
        <v>23491</v>
      </c>
      <c r="C696" t="s">
        <v>306</v>
      </c>
      <c r="D696" t="s">
        <v>23594</v>
      </c>
      <c r="E696">
        <v>147546</v>
      </c>
      <c r="F696" s="6">
        <v>1.1227025979652501</v>
      </c>
    </row>
    <row r="697" spans="1:6" x14ac:dyDescent="0.3">
      <c r="A697" t="s">
        <v>22595</v>
      </c>
      <c r="B697" t="s">
        <v>23491</v>
      </c>
      <c r="C697" t="s">
        <v>507</v>
      </c>
      <c r="D697" t="s">
        <v>23595</v>
      </c>
      <c r="E697">
        <v>270056</v>
      </c>
      <c r="F697" s="6">
        <v>1.66375613502377</v>
      </c>
    </row>
    <row r="698" spans="1:6" x14ac:dyDescent="0.3">
      <c r="A698" t="s">
        <v>22595</v>
      </c>
      <c r="B698" t="s">
        <v>23491</v>
      </c>
      <c r="C698" t="s">
        <v>22880</v>
      </c>
      <c r="D698" t="s">
        <v>23596</v>
      </c>
      <c r="E698">
        <v>24913</v>
      </c>
      <c r="F698" s="6">
        <v>1.0150245209679001</v>
      </c>
    </row>
    <row r="699" spans="1:6" x14ac:dyDescent="0.3">
      <c r="A699" t="s">
        <v>22595</v>
      </c>
      <c r="B699" t="s">
        <v>23491</v>
      </c>
      <c r="C699" t="s">
        <v>309</v>
      </c>
      <c r="D699" t="s">
        <v>23597</v>
      </c>
      <c r="E699">
        <v>197465</v>
      </c>
      <c r="F699" s="6">
        <v>1.18647712370613</v>
      </c>
    </row>
    <row r="700" spans="1:6" x14ac:dyDescent="0.3">
      <c r="A700" t="s">
        <v>22595</v>
      </c>
      <c r="B700" t="s">
        <v>23491</v>
      </c>
      <c r="C700" t="s">
        <v>23598</v>
      </c>
      <c r="D700" t="s">
        <v>23599</v>
      </c>
      <c r="E700">
        <v>7544</v>
      </c>
      <c r="F700" s="6">
        <v>0.70194811347043495</v>
      </c>
    </row>
    <row r="701" spans="1:6" x14ac:dyDescent="0.3">
      <c r="A701" t="s">
        <v>22595</v>
      </c>
      <c r="B701" t="s">
        <v>23491</v>
      </c>
      <c r="C701" t="s">
        <v>363</v>
      </c>
      <c r="D701" t="s">
        <v>23600</v>
      </c>
      <c r="E701">
        <v>5355</v>
      </c>
      <c r="F701" s="6">
        <v>0.72436883357899495</v>
      </c>
    </row>
    <row r="702" spans="1:6" x14ac:dyDescent="0.3">
      <c r="A702" t="s">
        <v>22595</v>
      </c>
      <c r="B702" t="s">
        <v>23491</v>
      </c>
      <c r="C702" t="s">
        <v>34</v>
      </c>
      <c r="D702" t="s">
        <v>23601</v>
      </c>
      <c r="E702">
        <v>22363</v>
      </c>
      <c r="F702" s="6">
        <v>0.75210289247946305</v>
      </c>
    </row>
    <row r="703" spans="1:6" x14ac:dyDescent="0.3">
      <c r="A703" t="s">
        <v>22595</v>
      </c>
      <c r="B703" t="s">
        <v>23491</v>
      </c>
      <c r="C703" t="s">
        <v>729</v>
      </c>
      <c r="D703" t="s">
        <v>23602</v>
      </c>
      <c r="E703">
        <v>5994</v>
      </c>
      <c r="F703" s="6">
        <v>0.64049893759573195</v>
      </c>
    </row>
    <row r="704" spans="1:6" x14ac:dyDescent="0.3">
      <c r="A704" t="s">
        <v>22595</v>
      </c>
      <c r="B704" t="s">
        <v>23491</v>
      </c>
      <c r="C704" t="s">
        <v>23603</v>
      </c>
      <c r="D704" t="s">
        <v>23604</v>
      </c>
      <c r="E704">
        <v>47711</v>
      </c>
      <c r="F704" s="6">
        <v>0.95590289122760796</v>
      </c>
    </row>
    <row r="705" spans="1:6" x14ac:dyDescent="0.3">
      <c r="A705" t="s">
        <v>22595</v>
      </c>
      <c r="B705" t="s">
        <v>23491</v>
      </c>
      <c r="C705" t="s">
        <v>23605</v>
      </c>
      <c r="D705" t="s">
        <v>23606</v>
      </c>
      <c r="E705">
        <v>135394</v>
      </c>
      <c r="F705" s="6">
        <v>1.0326606671694301</v>
      </c>
    </row>
    <row r="706" spans="1:6" x14ac:dyDescent="0.3">
      <c r="A706" t="s">
        <v>22595</v>
      </c>
      <c r="B706" t="s">
        <v>23491</v>
      </c>
      <c r="C706" t="s">
        <v>688</v>
      </c>
      <c r="D706" t="s">
        <v>23607</v>
      </c>
      <c r="E706">
        <v>17808</v>
      </c>
      <c r="F706" s="6">
        <v>0.91696820288289005</v>
      </c>
    </row>
    <row r="707" spans="1:6" x14ac:dyDescent="0.3">
      <c r="A707" t="s">
        <v>22595</v>
      </c>
      <c r="B707" t="s">
        <v>23491</v>
      </c>
      <c r="C707" t="s">
        <v>23608</v>
      </c>
      <c r="D707" t="s">
        <v>23609</v>
      </c>
      <c r="E707">
        <v>81625</v>
      </c>
      <c r="F707" s="6">
        <v>1.0358248907041101</v>
      </c>
    </row>
    <row r="708" spans="1:6" x14ac:dyDescent="0.3">
      <c r="A708" t="s">
        <v>22595</v>
      </c>
      <c r="B708" t="s">
        <v>23491</v>
      </c>
      <c r="C708" t="s">
        <v>349</v>
      </c>
      <c r="D708" t="s">
        <v>23610</v>
      </c>
      <c r="E708">
        <v>11947</v>
      </c>
      <c r="F708" s="6">
        <v>0.86197808542993803</v>
      </c>
    </row>
    <row r="709" spans="1:6" x14ac:dyDescent="0.3">
      <c r="A709" t="s">
        <v>22595</v>
      </c>
      <c r="B709" t="s">
        <v>23491</v>
      </c>
      <c r="C709" t="s">
        <v>367</v>
      </c>
      <c r="D709" t="s">
        <v>23611</v>
      </c>
      <c r="E709">
        <v>17707</v>
      </c>
      <c r="F709" s="6">
        <v>0.78324906653020998</v>
      </c>
    </row>
    <row r="710" spans="1:6" x14ac:dyDescent="0.3">
      <c r="A710" t="s">
        <v>22595</v>
      </c>
      <c r="B710" t="s">
        <v>23491</v>
      </c>
      <c r="C710" t="s">
        <v>69</v>
      </c>
      <c r="D710" t="s">
        <v>23612</v>
      </c>
      <c r="E710">
        <v>14716</v>
      </c>
      <c r="F710" s="6">
        <v>1.02968639517712</v>
      </c>
    </row>
    <row r="711" spans="1:6" x14ac:dyDescent="0.3">
      <c r="A711" t="s">
        <v>22595</v>
      </c>
      <c r="B711" t="s">
        <v>23491</v>
      </c>
      <c r="C711" t="s">
        <v>512</v>
      </c>
      <c r="D711" t="s">
        <v>23613</v>
      </c>
      <c r="E711">
        <v>16760</v>
      </c>
      <c r="F711" s="6">
        <v>0.92969654055502204</v>
      </c>
    </row>
    <row r="712" spans="1:6" x14ac:dyDescent="0.3">
      <c r="A712" t="s">
        <v>22595</v>
      </c>
      <c r="B712" t="s">
        <v>23491</v>
      </c>
      <c r="C712" t="s">
        <v>22895</v>
      </c>
      <c r="D712" t="s">
        <v>23614</v>
      </c>
      <c r="E712">
        <v>14665</v>
      </c>
      <c r="F712" s="6">
        <v>0.94887412635075696</v>
      </c>
    </row>
    <row r="713" spans="1:6" x14ac:dyDescent="0.3">
      <c r="A713" t="s">
        <v>22595</v>
      </c>
      <c r="B713" t="s">
        <v>23491</v>
      </c>
      <c r="C713" t="s">
        <v>23615</v>
      </c>
      <c r="D713" t="s">
        <v>23616</v>
      </c>
      <c r="E713">
        <v>58498</v>
      </c>
      <c r="F713" s="6">
        <v>1.0968038074386199</v>
      </c>
    </row>
    <row r="714" spans="1:6" x14ac:dyDescent="0.3">
      <c r="A714" t="s">
        <v>22595</v>
      </c>
      <c r="B714" t="s">
        <v>23491</v>
      </c>
      <c r="C714" t="s">
        <v>311</v>
      </c>
      <c r="D714" t="s">
        <v>23617</v>
      </c>
      <c r="E714">
        <v>677557</v>
      </c>
      <c r="F714" s="6">
        <v>1.5683066736201099</v>
      </c>
    </row>
    <row r="715" spans="1:6" x14ac:dyDescent="0.3">
      <c r="A715" t="s">
        <v>22595</v>
      </c>
      <c r="B715" t="s">
        <v>23491</v>
      </c>
      <c r="C715" t="s">
        <v>856</v>
      </c>
      <c r="D715" t="s">
        <v>23618</v>
      </c>
      <c r="E715">
        <v>66357</v>
      </c>
      <c r="F715" s="6">
        <v>1.11573154495756</v>
      </c>
    </row>
    <row r="716" spans="1:6" x14ac:dyDescent="0.3">
      <c r="A716" t="s">
        <v>22595</v>
      </c>
      <c r="B716" t="s">
        <v>23491</v>
      </c>
      <c r="C716" t="s">
        <v>312</v>
      </c>
      <c r="D716" t="s">
        <v>23619</v>
      </c>
      <c r="E716">
        <v>295265</v>
      </c>
      <c r="F716" s="6">
        <v>1.2821908857278199</v>
      </c>
    </row>
    <row r="717" spans="1:6" x14ac:dyDescent="0.3">
      <c r="A717" t="s">
        <v>22595</v>
      </c>
      <c r="B717" t="s">
        <v>23491</v>
      </c>
      <c r="C717" t="s">
        <v>23620</v>
      </c>
      <c r="D717" t="s">
        <v>23621</v>
      </c>
      <c r="E717">
        <v>38664</v>
      </c>
      <c r="F717" s="6">
        <v>0.74368009722984096</v>
      </c>
    </row>
    <row r="718" spans="1:6" x14ac:dyDescent="0.3">
      <c r="A718" t="s">
        <v>1146</v>
      </c>
      <c r="B718" t="s">
        <v>23491</v>
      </c>
      <c r="C718" t="s">
        <v>22619</v>
      </c>
      <c r="D718" t="s">
        <v>23622</v>
      </c>
      <c r="E718">
        <v>6483772</v>
      </c>
      <c r="F718" s="6">
        <v>1.3649271395608999</v>
      </c>
    </row>
    <row r="719" spans="1:6" x14ac:dyDescent="0.3">
      <c r="A719" t="s">
        <v>1146</v>
      </c>
      <c r="B719" t="s">
        <v>23491</v>
      </c>
      <c r="C719" t="s">
        <v>153</v>
      </c>
      <c r="D719" t="s">
        <v>23623</v>
      </c>
      <c r="E719">
        <v>34387</v>
      </c>
      <c r="F719" s="6">
        <v>0.87828265674134398</v>
      </c>
    </row>
    <row r="720" spans="1:6" x14ac:dyDescent="0.3">
      <c r="A720" t="s">
        <v>1146</v>
      </c>
      <c r="B720" t="s">
        <v>23491</v>
      </c>
      <c r="C720" t="s">
        <v>315</v>
      </c>
      <c r="D720" t="s">
        <v>23624</v>
      </c>
      <c r="E720">
        <v>355329</v>
      </c>
      <c r="F720" s="6">
        <v>1.3453492549486099</v>
      </c>
    </row>
    <row r="721" spans="1:6" x14ac:dyDescent="0.3">
      <c r="A721" t="s">
        <v>1146</v>
      </c>
      <c r="B721" t="s">
        <v>23491</v>
      </c>
      <c r="C721" t="s">
        <v>23625</v>
      </c>
      <c r="D721" t="s">
        <v>23626</v>
      </c>
      <c r="E721">
        <v>76794</v>
      </c>
      <c r="F721" s="6">
        <v>1.4827592421742399</v>
      </c>
    </row>
    <row r="722" spans="1:6" x14ac:dyDescent="0.3">
      <c r="A722" t="s">
        <v>1146</v>
      </c>
      <c r="B722" t="s">
        <v>23491</v>
      </c>
      <c r="C722" t="s">
        <v>22797</v>
      </c>
      <c r="D722" t="s">
        <v>23627</v>
      </c>
      <c r="E722">
        <v>8854</v>
      </c>
      <c r="F722" s="6">
        <v>0.66396142014936499</v>
      </c>
    </row>
    <row r="723" spans="1:6" x14ac:dyDescent="0.3">
      <c r="A723" t="s">
        <v>1146</v>
      </c>
      <c r="B723" t="s">
        <v>23491</v>
      </c>
      <c r="C723" t="s">
        <v>23628</v>
      </c>
      <c r="D723" t="s">
        <v>23629</v>
      </c>
      <c r="E723">
        <v>12766</v>
      </c>
      <c r="F723" s="6">
        <v>1.0477210452097101</v>
      </c>
    </row>
    <row r="724" spans="1:6" x14ac:dyDescent="0.3">
      <c r="A724" t="s">
        <v>1146</v>
      </c>
      <c r="B724" t="s">
        <v>23491</v>
      </c>
      <c r="C724" t="s">
        <v>317</v>
      </c>
      <c r="D724" t="s">
        <v>23630</v>
      </c>
      <c r="E724">
        <v>56640</v>
      </c>
      <c r="F724" s="6">
        <v>1.3993450168003301</v>
      </c>
    </row>
    <row r="725" spans="1:6" x14ac:dyDescent="0.3">
      <c r="A725" t="s">
        <v>1146</v>
      </c>
      <c r="B725" t="s">
        <v>23491</v>
      </c>
      <c r="C725" t="s">
        <v>970</v>
      </c>
      <c r="D725" t="s">
        <v>23631</v>
      </c>
      <c r="E725">
        <v>15242</v>
      </c>
      <c r="F725" s="6">
        <v>0.89054589229004899</v>
      </c>
    </row>
    <row r="726" spans="1:6" x14ac:dyDescent="0.3">
      <c r="A726" t="s">
        <v>1146</v>
      </c>
      <c r="B726" t="s">
        <v>23491</v>
      </c>
      <c r="C726" t="s">
        <v>319</v>
      </c>
      <c r="D726" t="s">
        <v>23632</v>
      </c>
      <c r="E726">
        <v>20155</v>
      </c>
      <c r="F726" s="6">
        <v>0.81425538555673105</v>
      </c>
    </row>
    <row r="727" spans="1:6" x14ac:dyDescent="0.3">
      <c r="A727" t="s">
        <v>1146</v>
      </c>
      <c r="B727" t="s">
        <v>23491</v>
      </c>
      <c r="C727" t="s">
        <v>483</v>
      </c>
      <c r="D727" t="s">
        <v>23633</v>
      </c>
      <c r="E727">
        <v>38966</v>
      </c>
      <c r="F727" s="6">
        <v>1.0773028378372</v>
      </c>
    </row>
    <row r="728" spans="1:6" x14ac:dyDescent="0.3">
      <c r="A728" t="s">
        <v>1146</v>
      </c>
      <c r="B728" t="s">
        <v>23491</v>
      </c>
      <c r="C728" t="s">
        <v>321</v>
      </c>
      <c r="D728" t="s">
        <v>23634</v>
      </c>
      <c r="E728">
        <v>110232</v>
      </c>
      <c r="F728" s="6">
        <v>1.7309583483069699</v>
      </c>
    </row>
    <row r="729" spans="1:6" x14ac:dyDescent="0.3">
      <c r="A729" t="s">
        <v>1146</v>
      </c>
      <c r="B729" t="s">
        <v>23491</v>
      </c>
      <c r="C729" t="s">
        <v>552</v>
      </c>
      <c r="D729" t="s">
        <v>23635</v>
      </c>
      <c r="E729">
        <v>26890</v>
      </c>
      <c r="F729" s="6">
        <v>0.995862205113767</v>
      </c>
    </row>
    <row r="730" spans="1:6" x14ac:dyDescent="0.3">
      <c r="A730" t="s">
        <v>1146</v>
      </c>
      <c r="B730" t="s">
        <v>23491</v>
      </c>
      <c r="C730" t="s">
        <v>355</v>
      </c>
      <c r="D730" t="s">
        <v>23636</v>
      </c>
      <c r="E730">
        <v>33224</v>
      </c>
      <c r="F730" s="6">
        <v>1.19907453351685</v>
      </c>
    </row>
    <row r="731" spans="1:6" x14ac:dyDescent="0.3">
      <c r="A731" t="s">
        <v>1146</v>
      </c>
      <c r="B731" t="s">
        <v>23491</v>
      </c>
      <c r="C731" t="s">
        <v>22815</v>
      </c>
      <c r="D731" t="s">
        <v>23637</v>
      </c>
      <c r="E731">
        <v>10713</v>
      </c>
      <c r="F731" s="6">
        <v>0.91067602588512597</v>
      </c>
    </row>
    <row r="732" spans="1:6" x14ac:dyDescent="0.3">
      <c r="A732" t="s">
        <v>1146</v>
      </c>
      <c r="B732" t="s">
        <v>23491</v>
      </c>
      <c r="C732" t="s">
        <v>389</v>
      </c>
      <c r="D732" t="s">
        <v>23638</v>
      </c>
      <c r="E732">
        <v>31648</v>
      </c>
      <c r="F732" s="6">
        <v>1.07345836536811</v>
      </c>
    </row>
    <row r="733" spans="1:6" x14ac:dyDescent="0.3">
      <c r="A733" t="s">
        <v>1146</v>
      </c>
      <c r="B733" t="s">
        <v>23491</v>
      </c>
      <c r="C733" t="s">
        <v>23639</v>
      </c>
      <c r="D733" t="s">
        <v>23640</v>
      </c>
      <c r="E733">
        <v>50047</v>
      </c>
      <c r="F733" s="6">
        <v>1.4142057324233199</v>
      </c>
    </row>
    <row r="734" spans="1:6" x14ac:dyDescent="0.3">
      <c r="A734" t="s">
        <v>1146</v>
      </c>
      <c r="B734" t="s">
        <v>23491</v>
      </c>
      <c r="C734" t="s">
        <v>23239</v>
      </c>
      <c r="D734" t="s">
        <v>23641</v>
      </c>
      <c r="E734">
        <v>25740</v>
      </c>
      <c r="F734" s="6">
        <v>1.11840950492972</v>
      </c>
    </row>
    <row r="735" spans="1:6" x14ac:dyDescent="0.3">
      <c r="A735" t="s">
        <v>1146</v>
      </c>
      <c r="B735" t="s">
        <v>23491</v>
      </c>
      <c r="C735" t="s">
        <v>15</v>
      </c>
      <c r="D735" t="s">
        <v>23642</v>
      </c>
      <c r="E735">
        <v>42223</v>
      </c>
      <c r="F735" s="6">
        <v>1.00889520516966</v>
      </c>
    </row>
    <row r="736" spans="1:6" x14ac:dyDescent="0.3">
      <c r="A736" t="s">
        <v>1146</v>
      </c>
      <c r="B736" t="s">
        <v>23491</v>
      </c>
      <c r="C736" t="s">
        <v>190</v>
      </c>
      <c r="D736" t="s">
        <v>23643</v>
      </c>
      <c r="E736">
        <v>117671</v>
      </c>
      <c r="F736" s="6">
        <v>1.25382052544986</v>
      </c>
    </row>
    <row r="737" spans="1:6" x14ac:dyDescent="0.3">
      <c r="A737" t="s">
        <v>1146</v>
      </c>
      <c r="B737" t="s">
        <v>23491</v>
      </c>
      <c r="C737" t="s">
        <v>1147</v>
      </c>
      <c r="D737" t="s">
        <v>23644</v>
      </c>
      <c r="E737">
        <v>41889</v>
      </c>
      <c r="F737" s="6">
        <v>1.1573025427625401</v>
      </c>
    </row>
    <row r="738" spans="1:6" x14ac:dyDescent="0.3">
      <c r="A738" t="s">
        <v>1146</v>
      </c>
      <c r="B738" t="s">
        <v>23491</v>
      </c>
      <c r="C738" t="s">
        <v>324</v>
      </c>
      <c r="D738" t="s">
        <v>23645</v>
      </c>
      <c r="E738">
        <v>197559</v>
      </c>
      <c r="F738" s="6">
        <v>1.151229452733</v>
      </c>
    </row>
    <row r="739" spans="1:6" x14ac:dyDescent="0.3">
      <c r="A739" t="s">
        <v>1146</v>
      </c>
      <c r="B739" t="s">
        <v>23491</v>
      </c>
      <c r="C739" t="s">
        <v>393</v>
      </c>
      <c r="D739" t="s">
        <v>23646</v>
      </c>
      <c r="E739">
        <v>24277</v>
      </c>
      <c r="F739" s="6">
        <v>1.18069792071651</v>
      </c>
    </row>
    <row r="740" spans="1:6" x14ac:dyDescent="0.3">
      <c r="A740" t="s">
        <v>1146</v>
      </c>
      <c r="B740" t="s">
        <v>23491</v>
      </c>
      <c r="C740" t="s">
        <v>326</v>
      </c>
      <c r="D740" t="s">
        <v>23647</v>
      </c>
      <c r="E740">
        <v>74578</v>
      </c>
      <c r="F740" s="6">
        <v>1.5734358956510901</v>
      </c>
    </row>
    <row r="741" spans="1:6" x14ac:dyDescent="0.3">
      <c r="A741" t="s">
        <v>1146</v>
      </c>
      <c r="B741" t="s">
        <v>23491</v>
      </c>
      <c r="C741" t="s">
        <v>23648</v>
      </c>
      <c r="D741" t="s">
        <v>23649</v>
      </c>
      <c r="E741">
        <v>17240</v>
      </c>
      <c r="F741" s="6">
        <v>0.86623152873478704</v>
      </c>
    </row>
    <row r="742" spans="1:6" x14ac:dyDescent="0.3">
      <c r="A742" t="s">
        <v>1146</v>
      </c>
      <c r="B742" t="s">
        <v>23491</v>
      </c>
      <c r="C742" t="s">
        <v>666</v>
      </c>
      <c r="D742" t="s">
        <v>23650</v>
      </c>
      <c r="E742">
        <v>23087</v>
      </c>
      <c r="F742" s="6">
        <v>0.97052565940900903</v>
      </c>
    </row>
    <row r="743" spans="1:6" x14ac:dyDescent="0.3">
      <c r="A743" t="s">
        <v>1146</v>
      </c>
      <c r="B743" t="s">
        <v>23491</v>
      </c>
      <c r="C743" t="s">
        <v>262</v>
      </c>
      <c r="D743" t="s">
        <v>23651</v>
      </c>
      <c r="E743">
        <v>20836</v>
      </c>
      <c r="F743" s="6">
        <v>0.82460524689764403</v>
      </c>
    </row>
    <row r="744" spans="1:6" x14ac:dyDescent="0.3">
      <c r="A744" t="s">
        <v>1146</v>
      </c>
      <c r="B744" t="s">
        <v>23491</v>
      </c>
      <c r="C744" t="s">
        <v>23652</v>
      </c>
      <c r="D744" t="s">
        <v>23653</v>
      </c>
      <c r="E744">
        <v>33503</v>
      </c>
      <c r="F744" s="6">
        <v>1.0579751027466999</v>
      </c>
    </row>
    <row r="745" spans="1:6" x14ac:dyDescent="0.3">
      <c r="A745" t="s">
        <v>1146</v>
      </c>
      <c r="B745" t="s">
        <v>23491</v>
      </c>
      <c r="C745" t="s">
        <v>614</v>
      </c>
      <c r="D745" t="s">
        <v>23654</v>
      </c>
      <c r="E745">
        <v>70061</v>
      </c>
      <c r="F745" s="6">
        <v>1.1401367010889101</v>
      </c>
    </row>
    <row r="746" spans="1:6" x14ac:dyDescent="0.3">
      <c r="A746" t="s">
        <v>1146</v>
      </c>
      <c r="B746" t="s">
        <v>23491</v>
      </c>
      <c r="C746" t="s">
        <v>327</v>
      </c>
      <c r="D746" t="s">
        <v>23655</v>
      </c>
      <c r="E746">
        <v>33165</v>
      </c>
      <c r="F746" s="6">
        <v>0.91478359736172998</v>
      </c>
    </row>
    <row r="747" spans="1:6" x14ac:dyDescent="0.3">
      <c r="A747" t="s">
        <v>1146</v>
      </c>
      <c r="B747" t="s">
        <v>23491</v>
      </c>
      <c r="C747" t="s">
        <v>291</v>
      </c>
      <c r="D747" t="s">
        <v>23656</v>
      </c>
      <c r="E747">
        <v>274569</v>
      </c>
      <c r="F747" s="6">
        <v>1.4708762341088799</v>
      </c>
    </row>
    <row r="748" spans="1:6" x14ac:dyDescent="0.3">
      <c r="A748" t="s">
        <v>1146</v>
      </c>
      <c r="B748" t="s">
        <v>23491</v>
      </c>
      <c r="C748" t="s">
        <v>329</v>
      </c>
      <c r="D748" t="s">
        <v>23657</v>
      </c>
      <c r="E748">
        <v>70002</v>
      </c>
      <c r="F748" s="6">
        <v>1.5682673611276901</v>
      </c>
    </row>
    <row r="749" spans="1:6" x14ac:dyDescent="0.3">
      <c r="A749" t="s">
        <v>1146</v>
      </c>
      <c r="B749" t="s">
        <v>23491</v>
      </c>
      <c r="C749" t="s">
        <v>357</v>
      </c>
      <c r="D749" t="s">
        <v>23658</v>
      </c>
      <c r="E749">
        <v>39364</v>
      </c>
      <c r="F749" s="6">
        <v>1.0844639500140301</v>
      </c>
    </row>
    <row r="750" spans="1:6" x14ac:dyDescent="0.3">
      <c r="A750" t="s">
        <v>1146</v>
      </c>
      <c r="B750" t="s">
        <v>23491</v>
      </c>
      <c r="C750" t="s">
        <v>330</v>
      </c>
      <c r="D750" t="s">
        <v>23659</v>
      </c>
      <c r="E750">
        <v>145448</v>
      </c>
      <c r="F750" s="6">
        <v>1.4948723521577101</v>
      </c>
    </row>
    <row r="751" spans="1:6" x14ac:dyDescent="0.3">
      <c r="A751" t="s">
        <v>1146</v>
      </c>
      <c r="B751" t="s">
        <v>23491</v>
      </c>
      <c r="C751" t="s">
        <v>266</v>
      </c>
      <c r="D751" t="s">
        <v>23660</v>
      </c>
      <c r="E751">
        <v>49462</v>
      </c>
      <c r="F751" s="6">
        <v>1.2383713636832201</v>
      </c>
    </row>
    <row r="752" spans="1:6" x14ac:dyDescent="0.3">
      <c r="A752" t="s">
        <v>1146</v>
      </c>
      <c r="B752" t="s">
        <v>23491</v>
      </c>
      <c r="C752" t="s">
        <v>22836</v>
      </c>
      <c r="D752" t="s">
        <v>23661</v>
      </c>
      <c r="E752">
        <v>82752</v>
      </c>
      <c r="F752" s="6">
        <v>1.2669185898166699</v>
      </c>
    </row>
    <row r="753" spans="1:6" x14ac:dyDescent="0.3">
      <c r="A753" t="s">
        <v>1146</v>
      </c>
      <c r="B753" t="s">
        <v>23491</v>
      </c>
      <c r="C753" t="s">
        <v>331</v>
      </c>
      <c r="D753" t="s">
        <v>23662</v>
      </c>
      <c r="E753">
        <v>37124</v>
      </c>
      <c r="F753" s="6">
        <v>0.99243694651495395</v>
      </c>
    </row>
    <row r="754" spans="1:6" x14ac:dyDescent="0.3">
      <c r="A754" t="s">
        <v>1146</v>
      </c>
      <c r="B754" t="s">
        <v>23491</v>
      </c>
      <c r="C754" t="s">
        <v>163</v>
      </c>
      <c r="D754" t="s">
        <v>23663</v>
      </c>
      <c r="E754">
        <v>42376</v>
      </c>
      <c r="F754" s="6">
        <v>1.40441741580338</v>
      </c>
    </row>
    <row r="755" spans="1:6" x14ac:dyDescent="0.3">
      <c r="A755" t="s">
        <v>1146</v>
      </c>
      <c r="B755" t="s">
        <v>23491</v>
      </c>
      <c r="C755" t="s">
        <v>554</v>
      </c>
      <c r="D755" t="s">
        <v>23664</v>
      </c>
      <c r="E755">
        <v>33459</v>
      </c>
      <c r="F755" s="6">
        <v>0.87549066705531198</v>
      </c>
    </row>
    <row r="756" spans="1:6" x14ac:dyDescent="0.3">
      <c r="A756" t="s">
        <v>1146</v>
      </c>
      <c r="B756" t="s">
        <v>23491</v>
      </c>
      <c r="C756" t="s">
        <v>23665</v>
      </c>
      <c r="D756" t="s">
        <v>23666</v>
      </c>
      <c r="E756">
        <v>21253</v>
      </c>
      <c r="F756" s="6">
        <v>0.95513966313723797</v>
      </c>
    </row>
    <row r="757" spans="1:6" x14ac:dyDescent="0.3">
      <c r="A757" t="s">
        <v>1146</v>
      </c>
      <c r="B757" t="s">
        <v>23491</v>
      </c>
      <c r="C757" t="s">
        <v>23</v>
      </c>
      <c r="D757" t="s">
        <v>23667</v>
      </c>
      <c r="E757">
        <v>32428</v>
      </c>
      <c r="F757" s="6">
        <v>1.2284903246057299</v>
      </c>
    </row>
    <row r="758" spans="1:6" x14ac:dyDescent="0.3">
      <c r="A758" t="s">
        <v>1146</v>
      </c>
      <c r="B758" t="s">
        <v>23491</v>
      </c>
      <c r="C758" t="s">
        <v>23668</v>
      </c>
      <c r="D758" t="s">
        <v>23669</v>
      </c>
      <c r="E758">
        <v>28525</v>
      </c>
      <c r="F758" s="6">
        <v>1.2015538698069299</v>
      </c>
    </row>
    <row r="759" spans="1:6" x14ac:dyDescent="0.3">
      <c r="A759" t="s">
        <v>1146</v>
      </c>
      <c r="B759" t="s">
        <v>23491</v>
      </c>
      <c r="C759" t="s">
        <v>334</v>
      </c>
      <c r="D759" t="s">
        <v>23670</v>
      </c>
      <c r="E759">
        <v>139654</v>
      </c>
      <c r="F759" s="6">
        <v>1.5218414184273901</v>
      </c>
    </row>
    <row r="760" spans="1:6" x14ac:dyDescent="0.3">
      <c r="A760" t="s">
        <v>1146</v>
      </c>
      <c r="B760" t="s">
        <v>23491</v>
      </c>
      <c r="C760" t="s">
        <v>335</v>
      </c>
      <c r="D760" t="s">
        <v>23671</v>
      </c>
      <c r="E760">
        <v>38435</v>
      </c>
      <c r="F760" s="6">
        <v>1.2885419750201199</v>
      </c>
    </row>
    <row r="761" spans="1:6" x14ac:dyDescent="0.3">
      <c r="A761" t="s">
        <v>1146</v>
      </c>
      <c r="B761" t="s">
        <v>23491</v>
      </c>
      <c r="C761" t="s">
        <v>23672</v>
      </c>
      <c r="D761" t="s">
        <v>23673</v>
      </c>
      <c r="E761">
        <v>77358</v>
      </c>
      <c r="F761" s="6">
        <v>0.89384176851045005</v>
      </c>
    </row>
    <row r="762" spans="1:6" x14ac:dyDescent="0.3">
      <c r="A762" t="s">
        <v>1146</v>
      </c>
      <c r="B762" t="s">
        <v>23491</v>
      </c>
      <c r="C762" t="s">
        <v>23674</v>
      </c>
      <c r="D762" t="s">
        <v>23675</v>
      </c>
      <c r="E762">
        <v>37128</v>
      </c>
      <c r="F762" s="6">
        <v>0.79934648349841098</v>
      </c>
    </row>
    <row r="763" spans="1:6" x14ac:dyDescent="0.3">
      <c r="A763" t="s">
        <v>1146</v>
      </c>
      <c r="B763" t="s">
        <v>23491</v>
      </c>
      <c r="C763" t="s">
        <v>95</v>
      </c>
      <c r="D763" t="s">
        <v>23676</v>
      </c>
      <c r="E763">
        <v>496005</v>
      </c>
      <c r="F763" s="6">
        <v>1.6250998585001399</v>
      </c>
    </row>
    <row r="764" spans="1:6" x14ac:dyDescent="0.3">
      <c r="A764" t="s">
        <v>1146</v>
      </c>
      <c r="B764" t="s">
        <v>23491</v>
      </c>
      <c r="C764" t="s">
        <v>337</v>
      </c>
      <c r="D764" t="s">
        <v>23677</v>
      </c>
      <c r="E764">
        <v>111467</v>
      </c>
      <c r="F764" s="6">
        <v>1.12607546468686</v>
      </c>
    </row>
    <row r="765" spans="1:6" x14ac:dyDescent="0.3">
      <c r="A765" t="s">
        <v>1146</v>
      </c>
      <c r="B765" t="s">
        <v>23491</v>
      </c>
      <c r="C765" t="s">
        <v>717</v>
      </c>
      <c r="D765" t="s">
        <v>23678</v>
      </c>
      <c r="E765">
        <v>46134</v>
      </c>
      <c r="F765" s="6">
        <v>1.1768720728534601</v>
      </c>
    </row>
    <row r="766" spans="1:6" x14ac:dyDescent="0.3">
      <c r="A766" t="s">
        <v>1146</v>
      </c>
      <c r="B766" t="s">
        <v>23491</v>
      </c>
      <c r="C766" t="s">
        <v>25</v>
      </c>
      <c r="D766" t="s">
        <v>23679</v>
      </c>
      <c r="E766">
        <v>131636</v>
      </c>
      <c r="F766" s="6">
        <v>1.28310336856084</v>
      </c>
    </row>
    <row r="767" spans="1:6" x14ac:dyDescent="0.3">
      <c r="A767" t="s">
        <v>1146</v>
      </c>
      <c r="B767" t="s">
        <v>23491</v>
      </c>
      <c r="C767" t="s">
        <v>234</v>
      </c>
      <c r="D767" t="s">
        <v>23680</v>
      </c>
      <c r="E767">
        <v>903391</v>
      </c>
      <c r="F767" s="6">
        <v>1.94388335407748</v>
      </c>
    </row>
    <row r="768" spans="1:6" x14ac:dyDescent="0.3">
      <c r="A768" t="s">
        <v>1146</v>
      </c>
      <c r="B768" t="s">
        <v>23491</v>
      </c>
      <c r="C768" t="s">
        <v>1313</v>
      </c>
      <c r="D768" t="s">
        <v>23681</v>
      </c>
      <c r="E768">
        <v>47051</v>
      </c>
      <c r="F768" s="6">
        <v>0.86781775295461505</v>
      </c>
    </row>
    <row r="769" spans="1:6" x14ac:dyDescent="0.3">
      <c r="A769" t="s">
        <v>1146</v>
      </c>
      <c r="B769" t="s">
        <v>23491</v>
      </c>
      <c r="C769" t="s">
        <v>677</v>
      </c>
      <c r="D769" t="s">
        <v>23682</v>
      </c>
      <c r="E769">
        <v>10334</v>
      </c>
      <c r="F769" s="6">
        <v>0.90106468819019203</v>
      </c>
    </row>
    <row r="770" spans="1:6" x14ac:dyDescent="0.3">
      <c r="A770" t="s">
        <v>1146</v>
      </c>
      <c r="B770" t="s">
        <v>23491</v>
      </c>
      <c r="C770" t="s">
        <v>725</v>
      </c>
      <c r="D770" t="s">
        <v>23683</v>
      </c>
      <c r="E770">
        <v>36903</v>
      </c>
      <c r="F770" s="6">
        <v>1.0396600715056801</v>
      </c>
    </row>
    <row r="771" spans="1:6" x14ac:dyDescent="0.3">
      <c r="A771" t="s">
        <v>1146</v>
      </c>
      <c r="B771" t="s">
        <v>23491</v>
      </c>
      <c r="C771" t="s">
        <v>557</v>
      </c>
      <c r="D771" t="s">
        <v>23684</v>
      </c>
      <c r="E771">
        <v>137974</v>
      </c>
      <c r="F771" s="6">
        <v>1.3445847983497701</v>
      </c>
    </row>
    <row r="772" spans="1:6" x14ac:dyDescent="0.3">
      <c r="A772" t="s">
        <v>1146</v>
      </c>
      <c r="B772" t="s">
        <v>23491</v>
      </c>
      <c r="C772" t="s">
        <v>29</v>
      </c>
      <c r="D772" t="s">
        <v>23685</v>
      </c>
      <c r="E772">
        <v>38124</v>
      </c>
      <c r="F772" s="6">
        <v>1.0843397361771501</v>
      </c>
    </row>
    <row r="773" spans="1:6" x14ac:dyDescent="0.3">
      <c r="A773" t="s">
        <v>1146</v>
      </c>
      <c r="B773" t="s">
        <v>23491</v>
      </c>
      <c r="C773" t="s">
        <v>30</v>
      </c>
      <c r="D773" t="s">
        <v>23686</v>
      </c>
      <c r="E773">
        <v>68894</v>
      </c>
      <c r="F773" s="6">
        <v>1.4060506211244399</v>
      </c>
    </row>
    <row r="774" spans="1:6" x14ac:dyDescent="0.3">
      <c r="A774" t="s">
        <v>1146</v>
      </c>
      <c r="B774" t="s">
        <v>23491</v>
      </c>
      <c r="C774" t="s">
        <v>64</v>
      </c>
      <c r="D774" t="s">
        <v>23687</v>
      </c>
      <c r="E774">
        <v>14244</v>
      </c>
      <c r="F774" s="6">
        <v>0.80048452934588199</v>
      </c>
    </row>
    <row r="775" spans="1:6" x14ac:dyDescent="0.3">
      <c r="A775" t="s">
        <v>1146</v>
      </c>
      <c r="B775" t="s">
        <v>23491</v>
      </c>
      <c r="C775" t="s">
        <v>23688</v>
      </c>
      <c r="D775" t="s">
        <v>23689</v>
      </c>
      <c r="E775">
        <v>47536</v>
      </c>
      <c r="F775" s="6">
        <v>0.85720999911261098</v>
      </c>
    </row>
    <row r="776" spans="1:6" x14ac:dyDescent="0.3">
      <c r="A776" t="s">
        <v>1146</v>
      </c>
      <c r="B776" t="s">
        <v>23491</v>
      </c>
      <c r="C776" t="s">
        <v>701</v>
      </c>
      <c r="D776" t="s">
        <v>23690</v>
      </c>
      <c r="E776">
        <v>6128</v>
      </c>
      <c r="F776" s="6">
        <v>1.1698781990753899</v>
      </c>
    </row>
    <row r="777" spans="1:6" x14ac:dyDescent="0.3">
      <c r="A777" t="s">
        <v>1146</v>
      </c>
      <c r="B777" t="s">
        <v>23491</v>
      </c>
      <c r="C777" t="s">
        <v>111</v>
      </c>
      <c r="D777" t="s">
        <v>23691</v>
      </c>
      <c r="E777">
        <v>19840</v>
      </c>
      <c r="F777" s="6">
        <v>0.90276335213740899</v>
      </c>
    </row>
    <row r="778" spans="1:6" x14ac:dyDescent="0.3">
      <c r="A778" t="s">
        <v>1146</v>
      </c>
      <c r="B778" t="s">
        <v>23491</v>
      </c>
      <c r="C778" t="s">
        <v>23692</v>
      </c>
      <c r="D778" t="s">
        <v>23693</v>
      </c>
      <c r="E778">
        <v>21575</v>
      </c>
      <c r="F778" s="6">
        <v>0.851705470254283</v>
      </c>
    </row>
    <row r="779" spans="1:6" x14ac:dyDescent="0.3">
      <c r="A779" t="s">
        <v>1146</v>
      </c>
      <c r="B779" t="s">
        <v>23491</v>
      </c>
      <c r="C779" t="s">
        <v>23694</v>
      </c>
      <c r="D779" t="s">
        <v>23695</v>
      </c>
      <c r="E779">
        <v>17339</v>
      </c>
      <c r="F779" s="6">
        <v>0.749887829004526</v>
      </c>
    </row>
    <row r="780" spans="1:6" x14ac:dyDescent="0.3">
      <c r="A780" t="s">
        <v>1146</v>
      </c>
      <c r="B780" t="s">
        <v>23491</v>
      </c>
      <c r="C780" t="s">
        <v>340</v>
      </c>
      <c r="D780" t="s">
        <v>23696</v>
      </c>
      <c r="E780">
        <v>19338</v>
      </c>
      <c r="F780" s="6">
        <v>1.30857065095214</v>
      </c>
    </row>
    <row r="781" spans="1:6" x14ac:dyDescent="0.3">
      <c r="A781" t="s">
        <v>1146</v>
      </c>
      <c r="B781" t="s">
        <v>23491</v>
      </c>
      <c r="C781" t="s">
        <v>271</v>
      </c>
      <c r="D781" t="s">
        <v>23697</v>
      </c>
      <c r="E781">
        <v>12845</v>
      </c>
      <c r="F781" s="6">
        <v>0.93231855631133997</v>
      </c>
    </row>
    <row r="782" spans="1:6" x14ac:dyDescent="0.3">
      <c r="A782" t="s">
        <v>1146</v>
      </c>
      <c r="B782" t="s">
        <v>23491</v>
      </c>
      <c r="C782" t="s">
        <v>341</v>
      </c>
      <c r="D782" t="s">
        <v>23698</v>
      </c>
      <c r="E782">
        <v>164343</v>
      </c>
      <c r="F782" s="6">
        <v>1.2195942267284501</v>
      </c>
    </row>
    <row r="783" spans="1:6" x14ac:dyDescent="0.3">
      <c r="A783" t="s">
        <v>1146</v>
      </c>
      <c r="B783" t="s">
        <v>23491</v>
      </c>
      <c r="C783" t="s">
        <v>342</v>
      </c>
      <c r="D783" t="s">
        <v>23699</v>
      </c>
      <c r="E783">
        <v>25909</v>
      </c>
      <c r="F783" s="6">
        <v>1.12994554534037</v>
      </c>
    </row>
    <row r="784" spans="1:6" x14ac:dyDescent="0.3">
      <c r="A784" t="s">
        <v>1146</v>
      </c>
      <c r="B784" t="s">
        <v>23491</v>
      </c>
      <c r="C784" t="s">
        <v>67</v>
      </c>
      <c r="D784" t="s">
        <v>23700</v>
      </c>
      <c r="E784">
        <v>13402</v>
      </c>
      <c r="F784" s="6">
        <v>0.71267084224954003</v>
      </c>
    </row>
    <row r="785" spans="1:6" x14ac:dyDescent="0.3">
      <c r="A785" t="s">
        <v>1146</v>
      </c>
      <c r="B785" t="s">
        <v>23491</v>
      </c>
      <c r="C785" t="s">
        <v>644</v>
      </c>
      <c r="D785" t="s">
        <v>23701</v>
      </c>
      <c r="E785">
        <v>37963</v>
      </c>
      <c r="F785" s="6">
        <v>0.94129786346537503</v>
      </c>
    </row>
    <row r="786" spans="1:6" x14ac:dyDescent="0.3">
      <c r="A786" t="s">
        <v>1146</v>
      </c>
      <c r="B786" t="s">
        <v>23491</v>
      </c>
      <c r="C786" t="s">
        <v>305</v>
      </c>
      <c r="D786" t="s">
        <v>23702</v>
      </c>
      <c r="E786">
        <v>26171</v>
      </c>
      <c r="F786" s="6">
        <v>0.89928506733630997</v>
      </c>
    </row>
    <row r="787" spans="1:6" x14ac:dyDescent="0.3">
      <c r="A787" t="s">
        <v>1146</v>
      </c>
      <c r="B787" t="s">
        <v>23491</v>
      </c>
      <c r="C787" t="s">
        <v>23703</v>
      </c>
      <c r="D787" t="s">
        <v>23704</v>
      </c>
      <c r="E787">
        <v>28818</v>
      </c>
      <c r="F787" s="6">
        <v>0.93746761559117298</v>
      </c>
    </row>
    <row r="788" spans="1:6" x14ac:dyDescent="0.3">
      <c r="A788" t="s">
        <v>1146</v>
      </c>
      <c r="B788" t="s">
        <v>23491</v>
      </c>
      <c r="C788" t="s">
        <v>23705</v>
      </c>
      <c r="D788" t="s">
        <v>23706</v>
      </c>
      <c r="E788">
        <v>17392</v>
      </c>
      <c r="F788" s="6">
        <v>1.1082317661465599</v>
      </c>
    </row>
    <row r="789" spans="1:6" x14ac:dyDescent="0.3">
      <c r="A789" t="s">
        <v>1146</v>
      </c>
      <c r="B789" t="s">
        <v>23491</v>
      </c>
      <c r="C789" t="s">
        <v>344</v>
      </c>
      <c r="D789" t="s">
        <v>23707</v>
      </c>
      <c r="E789">
        <v>266931</v>
      </c>
      <c r="F789" s="6">
        <v>1.1972675269228199</v>
      </c>
    </row>
    <row r="790" spans="1:6" x14ac:dyDescent="0.3">
      <c r="A790" t="s">
        <v>1146</v>
      </c>
      <c r="B790" t="s">
        <v>23491</v>
      </c>
      <c r="C790" t="s">
        <v>363</v>
      </c>
      <c r="D790" t="s">
        <v>23708</v>
      </c>
      <c r="E790">
        <v>24181</v>
      </c>
      <c r="F790" s="6">
        <v>1.37770141368341</v>
      </c>
    </row>
    <row r="791" spans="1:6" x14ac:dyDescent="0.3">
      <c r="A791" t="s">
        <v>1146</v>
      </c>
      <c r="B791" t="s">
        <v>23491</v>
      </c>
      <c r="C791" t="s">
        <v>34</v>
      </c>
      <c r="D791" t="s">
        <v>23709</v>
      </c>
      <c r="E791">
        <v>44436</v>
      </c>
      <c r="F791" s="6">
        <v>1.32268450453917</v>
      </c>
    </row>
    <row r="792" spans="1:6" x14ac:dyDescent="0.3">
      <c r="A792" t="s">
        <v>1146</v>
      </c>
      <c r="B792" t="s">
        <v>23491</v>
      </c>
      <c r="C792" t="s">
        <v>1154</v>
      </c>
      <c r="D792" t="s">
        <v>23710</v>
      </c>
      <c r="E792">
        <v>20952</v>
      </c>
      <c r="F792" s="6">
        <v>1.00917128638914</v>
      </c>
    </row>
    <row r="793" spans="1:6" x14ac:dyDescent="0.3">
      <c r="A793" t="s">
        <v>1146</v>
      </c>
      <c r="B793" t="s">
        <v>23491</v>
      </c>
      <c r="C793" t="s">
        <v>23711</v>
      </c>
      <c r="D793" t="s">
        <v>23712</v>
      </c>
      <c r="E793">
        <v>23363</v>
      </c>
      <c r="F793" s="6">
        <v>0.87180590459944696</v>
      </c>
    </row>
    <row r="794" spans="1:6" x14ac:dyDescent="0.3">
      <c r="A794" t="s">
        <v>1146</v>
      </c>
      <c r="B794" t="s">
        <v>23491</v>
      </c>
      <c r="C794" t="s">
        <v>1235</v>
      </c>
      <c r="D794" t="s">
        <v>23713</v>
      </c>
      <c r="E794">
        <v>34185</v>
      </c>
      <c r="F794" s="6">
        <v>0.89297061860714</v>
      </c>
    </row>
    <row r="795" spans="1:6" x14ac:dyDescent="0.3">
      <c r="A795" t="s">
        <v>1146</v>
      </c>
      <c r="B795" t="s">
        <v>23491</v>
      </c>
      <c r="C795" t="s">
        <v>854</v>
      </c>
      <c r="D795" t="s">
        <v>23714</v>
      </c>
      <c r="E795">
        <v>21475</v>
      </c>
      <c r="F795" s="6">
        <v>0.83763094877517297</v>
      </c>
    </row>
    <row r="796" spans="1:6" x14ac:dyDescent="0.3">
      <c r="A796" t="s">
        <v>1146</v>
      </c>
      <c r="B796" t="s">
        <v>23491</v>
      </c>
      <c r="C796" t="s">
        <v>23715</v>
      </c>
      <c r="D796" t="s">
        <v>23716</v>
      </c>
      <c r="E796">
        <v>10613</v>
      </c>
      <c r="F796" s="6">
        <v>0.96052185024671899</v>
      </c>
    </row>
    <row r="797" spans="1:6" x14ac:dyDescent="0.3">
      <c r="A797" t="s">
        <v>1146</v>
      </c>
      <c r="B797" t="s">
        <v>23491</v>
      </c>
      <c r="C797" t="s">
        <v>1156</v>
      </c>
      <c r="D797" t="s">
        <v>23717</v>
      </c>
      <c r="E797">
        <v>172780</v>
      </c>
      <c r="F797" s="6">
        <v>1.25338773393959</v>
      </c>
    </row>
    <row r="798" spans="1:6" x14ac:dyDescent="0.3">
      <c r="A798" t="s">
        <v>1146</v>
      </c>
      <c r="B798" t="s">
        <v>23491</v>
      </c>
      <c r="C798" t="s">
        <v>23718</v>
      </c>
      <c r="D798" t="s">
        <v>23719</v>
      </c>
      <c r="E798">
        <v>15936</v>
      </c>
      <c r="F798" s="6">
        <v>0.836704501901121</v>
      </c>
    </row>
    <row r="799" spans="1:6" x14ac:dyDescent="0.3">
      <c r="A799" t="s">
        <v>1146</v>
      </c>
      <c r="B799" t="s">
        <v>23491</v>
      </c>
      <c r="C799" t="s">
        <v>688</v>
      </c>
      <c r="D799" t="s">
        <v>23720</v>
      </c>
      <c r="E799">
        <v>7516</v>
      </c>
      <c r="F799" s="6">
        <v>0.88048713059364603</v>
      </c>
    </row>
    <row r="800" spans="1:6" x14ac:dyDescent="0.3">
      <c r="A800" t="s">
        <v>1146</v>
      </c>
      <c r="B800" t="s">
        <v>23491</v>
      </c>
      <c r="C800" t="s">
        <v>346</v>
      </c>
      <c r="D800" t="s">
        <v>23721</v>
      </c>
      <c r="E800">
        <v>179702</v>
      </c>
      <c r="F800" s="6">
        <v>1.5780449423828</v>
      </c>
    </row>
    <row r="801" spans="1:6" x14ac:dyDescent="0.3">
      <c r="A801" t="s">
        <v>1146</v>
      </c>
      <c r="B801" t="s">
        <v>23491</v>
      </c>
      <c r="C801" t="s">
        <v>23722</v>
      </c>
      <c r="D801" t="s">
        <v>23723</v>
      </c>
      <c r="E801">
        <v>16212</v>
      </c>
      <c r="F801" s="6">
        <v>0.88942958770825398</v>
      </c>
    </row>
    <row r="802" spans="1:6" x14ac:dyDescent="0.3">
      <c r="A802" t="s">
        <v>1146</v>
      </c>
      <c r="B802" t="s">
        <v>23491</v>
      </c>
      <c r="C802" t="s">
        <v>347</v>
      </c>
      <c r="D802" t="s">
        <v>23724</v>
      </c>
      <c r="E802">
        <v>107848</v>
      </c>
      <c r="F802" s="6">
        <v>1.3888713668346899</v>
      </c>
    </row>
    <row r="803" spans="1:6" x14ac:dyDescent="0.3">
      <c r="A803" t="s">
        <v>1146</v>
      </c>
      <c r="B803" t="s">
        <v>23491</v>
      </c>
      <c r="C803" t="s">
        <v>349</v>
      </c>
      <c r="D803" t="s">
        <v>23725</v>
      </c>
      <c r="E803">
        <v>32886</v>
      </c>
      <c r="F803" s="6">
        <v>1.0284897593914999</v>
      </c>
    </row>
    <row r="804" spans="1:6" x14ac:dyDescent="0.3">
      <c r="A804" t="s">
        <v>1146</v>
      </c>
      <c r="B804" t="s">
        <v>23491</v>
      </c>
      <c r="C804" t="s">
        <v>367</v>
      </c>
      <c r="D804" t="s">
        <v>23726</v>
      </c>
      <c r="E804">
        <v>8508</v>
      </c>
      <c r="F804" s="6">
        <v>0.68082542465697304</v>
      </c>
    </row>
    <row r="805" spans="1:6" x14ac:dyDescent="0.3">
      <c r="A805" t="s">
        <v>1146</v>
      </c>
      <c r="B805" t="s">
        <v>23491</v>
      </c>
      <c r="C805" t="s">
        <v>351</v>
      </c>
      <c r="D805" t="s">
        <v>23727</v>
      </c>
      <c r="E805">
        <v>59689</v>
      </c>
      <c r="F805" s="6">
        <v>1.24841943107515</v>
      </c>
    </row>
    <row r="806" spans="1:6" x14ac:dyDescent="0.3">
      <c r="A806" t="s">
        <v>1146</v>
      </c>
      <c r="B806" t="s">
        <v>23491</v>
      </c>
      <c r="C806" t="s">
        <v>69</v>
      </c>
      <c r="D806" t="s">
        <v>23728</v>
      </c>
      <c r="E806">
        <v>28262</v>
      </c>
      <c r="F806" s="6">
        <v>1.0277715278242301</v>
      </c>
    </row>
    <row r="807" spans="1:6" x14ac:dyDescent="0.3">
      <c r="A807" t="s">
        <v>1146</v>
      </c>
      <c r="B807" t="s">
        <v>23491</v>
      </c>
      <c r="C807" t="s">
        <v>512</v>
      </c>
      <c r="D807" t="s">
        <v>23729</v>
      </c>
      <c r="E807">
        <v>68917</v>
      </c>
      <c r="F807" s="6">
        <v>1.3722082883934299</v>
      </c>
    </row>
    <row r="808" spans="1:6" x14ac:dyDescent="0.3">
      <c r="A808" t="s">
        <v>1146</v>
      </c>
      <c r="B808" t="s">
        <v>23491</v>
      </c>
      <c r="C808" t="s">
        <v>23730</v>
      </c>
      <c r="D808" t="s">
        <v>23731</v>
      </c>
      <c r="E808">
        <v>27636</v>
      </c>
      <c r="F808" s="6">
        <v>0.91220870279895605</v>
      </c>
    </row>
    <row r="809" spans="1:6" x14ac:dyDescent="0.3">
      <c r="A809" t="s">
        <v>1146</v>
      </c>
      <c r="B809" t="s">
        <v>23491</v>
      </c>
      <c r="C809" t="s">
        <v>22895</v>
      </c>
      <c r="D809" t="s">
        <v>23732</v>
      </c>
      <c r="E809">
        <v>24643</v>
      </c>
      <c r="F809" s="6">
        <v>0.87507430830196398</v>
      </c>
    </row>
    <row r="810" spans="1:6" x14ac:dyDescent="0.3">
      <c r="A810" t="s">
        <v>1146</v>
      </c>
      <c r="B810" t="s">
        <v>23491</v>
      </c>
      <c r="C810" t="s">
        <v>1160</v>
      </c>
      <c r="D810" t="s">
        <v>23733</v>
      </c>
      <c r="E810">
        <v>33292</v>
      </c>
      <c r="F810" s="6">
        <v>0.871747949230954</v>
      </c>
    </row>
    <row r="811" spans="1:6" x14ac:dyDescent="0.3">
      <c r="A811" t="s">
        <v>1162</v>
      </c>
      <c r="B811" t="s">
        <v>23734</v>
      </c>
      <c r="C811" t="s">
        <v>22619</v>
      </c>
      <c r="D811" t="s">
        <v>23735</v>
      </c>
      <c r="E811">
        <v>3046346</v>
      </c>
      <c r="F811" s="6">
        <v>1.0524502800881701</v>
      </c>
    </row>
    <row r="812" spans="1:6" x14ac:dyDescent="0.3">
      <c r="A812" t="s">
        <v>1162</v>
      </c>
      <c r="B812" t="s">
        <v>23734</v>
      </c>
      <c r="C812" t="s">
        <v>736</v>
      </c>
      <c r="D812" t="s">
        <v>23736</v>
      </c>
      <c r="E812">
        <v>7682</v>
      </c>
      <c r="F812" s="6">
        <v>0.62006904186462697</v>
      </c>
    </row>
    <row r="813" spans="1:6" x14ac:dyDescent="0.3">
      <c r="A813" t="s">
        <v>1162</v>
      </c>
      <c r="B813" t="s">
        <v>23734</v>
      </c>
      <c r="C813" t="s">
        <v>153</v>
      </c>
      <c r="D813" t="s">
        <v>23737</v>
      </c>
      <c r="E813">
        <v>4029</v>
      </c>
      <c r="F813" s="6">
        <v>0.61167514730460504</v>
      </c>
    </row>
    <row r="814" spans="1:6" x14ac:dyDescent="0.3">
      <c r="A814" t="s">
        <v>1162</v>
      </c>
      <c r="B814" t="s">
        <v>23734</v>
      </c>
      <c r="C814" t="s">
        <v>23738</v>
      </c>
      <c r="D814" t="s">
        <v>23739</v>
      </c>
      <c r="E814">
        <v>14330</v>
      </c>
      <c r="F814" s="6">
        <v>0.57071066814559601</v>
      </c>
    </row>
    <row r="815" spans="1:6" x14ac:dyDescent="0.3">
      <c r="A815" t="s">
        <v>1162</v>
      </c>
      <c r="B815" t="s">
        <v>23734</v>
      </c>
      <c r="C815" t="s">
        <v>23740</v>
      </c>
      <c r="D815" t="s">
        <v>23741</v>
      </c>
      <c r="E815">
        <v>12887</v>
      </c>
      <c r="F815" s="6">
        <v>0.73822983075244297</v>
      </c>
    </row>
    <row r="816" spans="1:6" x14ac:dyDescent="0.3">
      <c r="A816" t="s">
        <v>1162</v>
      </c>
      <c r="B816" t="s">
        <v>23734</v>
      </c>
      <c r="C816" t="s">
        <v>23742</v>
      </c>
      <c r="D816" t="s">
        <v>23743</v>
      </c>
      <c r="E816">
        <v>6119</v>
      </c>
      <c r="F816" s="6">
        <v>0.56380141691235597</v>
      </c>
    </row>
    <row r="817" spans="1:6" x14ac:dyDescent="0.3">
      <c r="A817" t="s">
        <v>1162</v>
      </c>
      <c r="B817" t="s">
        <v>23734</v>
      </c>
      <c r="C817" t="s">
        <v>22797</v>
      </c>
      <c r="D817" t="s">
        <v>23744</v>
      </c>
      <c r="E817">
        <v>26076</v>
      </c>
      <c r="F817" s="6">
        <v>0.78247372483330901</v>
      </c>
    </row>
    <row r="818" spans="1:6" x14ac:dyDescent="0.3">
      <c r="A818" t="s">
        <v>1162</v>
      </c>
      <c r="B818" t="s">
        <v>23734</v>
      </c>
      <c r="C818" t="s">
        <v>1163</v>
      </c>
      <c r="D818" t="s">
        <v>23745</v>
      </c>
      <c r="E818">
        <v>131090</v>
      </c>
      <c r="F818" s="6">
        <v>1.1071582941067699</v>
      </c>
    </row>
    <row r="819" spans="1:6" x14ac:dyDescent="0.3">
      <c r="A819" t="s">
        <v>1162</v>
      </c>
      <c r="B819" t="s">
        <v>23734</v>
      </c>
      <c r="C819" t="s">
        <v>317</v>
      </c>
      <c r="D819" t="s">
        <v>23746</v>
      </c>
      <c r="E819">
        <v>26306</v>
      </c>
      <c r="F819" s="6">
        <v>1.05331856083659</v>
      </c>
    </row>
    <row r="820" spans="1:6" x14ac:dyDescent="0.3">
      <c r="A820" t="s">
        <v>1162</v>
      </c>
      <c r="B820" t="s">
        <v>23734</v>
      </c>
      <c r="C820" t="s">
        <v>353</v>
      </c>
      <c r="D820" t="s">
        <v>23747</v>
      </c>
      <c r="E820">
        <v>24276</v>
      </c>
      <c r="F820" s="6">
        <v>0.71476817465208797</v>
      </c>
    </row>
    <row r="821" spans="1:6" x14ac:dyDescent="0.3">
      <c r="A821" t="s">
        <v>1162</v>
      </c>
      <c r="B821" t="s">
        <v>23734</v>
      </c>
      <c r="C821" t="s">
        <v>1213</v>
      </c>
      <c r="D821" t="s">
        <v>23748</v>
      </c>
      <c r="E821">
        <v>20958</v>
      </c>
      <c r="F821" s="6">
        <v>0.70537786559472504</v>
      </c>
    </row>
    <row r="822" spans="1:6" x14ac:dyDescent="0.3">
      <c r="A822" t="s">
        <v>1162</v>
      </c>
      <c r="B822" t="s">
        <v>23734</v>
      </c>
      <c r="C822" t="s">
        <v>23749</v>
      </c>
      <c r="D822" t="s">
        <v>23750</v>
      </c>
      <c r="E822">
        <v>20260</v>
      </c>
      <c r="F822" s="6">
        <v>0.60551949504659197</v>
      </c>
    </row>
    <row r="823" spans="1:6" x14ac:dyDescent="0.3">
      <c r="A823" t="s">
        <v>1162</v>
      </c>
      <c r="B823" t="s">
        <v>23734</v>
      </c>
      <c r="C823" t="s">
        <v>705</v>
      </c>
      <c r="D823" t="s">
        <v>23751</v>
      </c>
      <c r="E823">
        <v>14867</v>
      </c>
      <c r="F823" s="6">
        <v>0.66116017214328304</v>
      </c>
    </row>
    <row r="824" spans="1:6" x14ac:dyDescent="0.3">
      <c r="A824" t="s">
        <v>1162</v>
      </c>
      <c r="B824" t="s">
        <v>23734</v>
      </c>
      <c r="C824" t="s">
        <v>22631</v>
      </c>
      <c r="D824" t="s">
        <v>23752</v>
      </c>
      <c r="E824">
        <v>9670</v>
      </c>
      <c r="F824" s="6">
        <v>0.512938501240217</v>
      </c>
    </row>
    <row r="825" spans="1:6" x14ac:dyDescent="0.3">
      <c r="A825" t="s">
        <v>1162</v>
      </c>
      <c r="B825" t="s">
        <v>23734</v>
      </c>
      <c r="C825" t="s">
        <v>319</v>
      </c>
      <c r="D825" t="s">
        <v>23753</v>
      </c>
      <c r="E825">
        <v>20816</v>
      </c>
      <c r="F825" s="6">
        <v>0.72355090794164101</v>
      </c>
    </row>
    <row r="826" spans="1:6" x14ac:dyDescent="0.3">
      <c r="A826" t="s">
        <v>1162</v>
      </c>
      <c r="B826" t="s">
        <v>23734</v>
      </c>
      <c r="C826" t="s">
        <v>483</v>
      </c>
      <c r="D826" t="s">
        <v>23754</v>
      </c>
      <c r="E826">
        <v>13956</v>
      </c>
      <c r="F826" s="6">
        <v>1.3978423858140601</v>
      </c>
    </row>
    <row r="827" spans="1:6" x14ac:dyDescent="0.3">
      <c r="A827" t="s">
        <v>1162</v>
      </c>
      <c r="B827" t="s">
        <v>23734</v>
      </c>
      <c r="C827" t="s">
        <v>551</v>
      </c>
      <c r="D827" t="s">
        <v>23755</v>
      </c>
      <c r="E827">
        <v>18499</v>
      </c>
      <c r="F827" s="6">
        <v>0.75347396749992301</v>
      </c>
    </row>
    <row r="828" spans="1:6" x14ac:dyDescent="0.3">
      <c r="A828" t="s">
        <v>1162</v>
      </c>
      <c r="B828" t="s">
        <v>23734</v>
      </c>
      <c r="C828" t="s">
        <v>23756</v>
      </c>
      <c r="D828" t="s">
        <v>23757</v>
      </c>
      <c r="E828">
        <v>44150</v>
      </c>
      <c r="F828" s="6">
        <v>1.0299977724504401</v>
      </c>
    </row>
    <row r="829" spans="1:6" x14ac:dyDescent="0.3">
      <c r="A829" t="s">
        <v>1162</v>
      </c>
      <c r="B829" t="s">
        <v>23734</v>
      </c>
      <c r="C829" t="s">
        <v>739</v>
      </c>
      <c r="D829" t="s">
        <v>23758</v>
      </c>
      <c r="E829">
        <v>12072</v>
      </c>
      <c r="F829" s="6">
        <v>0.60082201173404703</v>
      </c>
    </row>
    <row r="830" spans="1:6" x14ac:dyDescent="0.3">
      <c r="A830" t="s">
        <v>1162</v>
      </c>
      <c r="B830" t="s">
        <v>23734</v>
      </c>
      <c r="C830" t="s">
        <v>23759</v>
      </c>
      <c r="D830" t="s">
        <v>23760</v>
      </c>
      <c r="E830">
        <v>12439</v>
      </c>
      <c r="F830" s="6">
        <v>0.60209329396302402</v>
      </c>
    </row>
    <row r="831" spans="1:6" x14ac:dyDescent="0.3">
      <c r="A831" t="s">
        <v>1162</v>
      </c>
      <c r="B831" t="s">
        <v>23734</v>
      </c>
      <c r="C831" t="s">
        <v>256</v>
      </c>
      <c r="D831" t="s">
        <v>23761</v>
      </c>
      <c r="E831">
        <v>9286</v>
      </c>
      <c r="F831" s="6">
        <v>1.5741149139388</v>
      </c>
    </row>
    <row r="832" spans="1:6" x14ac:dyDescent="0.3">
      <c r="A832" t="s">
        <v>1162</v>
      </c>
      <c r="B832" t="s">
        <v>23734</v>
      </c>
      <c r="C832" t="s">
        <v>552</v>
      </c>
      <c r="D832" t="s">
        <v>23762</v>
      </c>
      <c r="E832">
        <v>16666</v>
      </c>
      <c r="F832" s="6">
        <v>0.64641266088156701</v>
      </c>
    </row>
    <row r="833" spans="1:6" x14ac:dyDescent="0.3">
      <c r="A833" t="s">
        <v>1162</v>
      </c>
      <c r="B833" t="s">
        <v>23734</v>
      </c>
      <c r="C833" t="s">
        <v>1119</v>
      </c>
      <c r="D833" t="s">
        <v>23763</v>
      </c>
      <c r="E833">
        <v>18129</v>
      </c>
      <c r="F833" s="6">
        <v>0.560193188358455</v>
      </c>
    </row>
    <row r="834" spans="1:6" x14ac:dyDescent="0.3">
      <c r="A834" t="s">
        <v>1162</v>
      </c>
      <c r="B834" t="s">
        <v>23734</v>
      </c>
      <c r="C834" t="s">
        <v>355</v>
      </c>
      <c r="D834" t="s">
        <v>23764</v>
      </c>
      <c r="E834">
        <v>49116</v>
      </c>
      <c r="F834" s="6">
        <v>0.955395237031746</v>
      </c>
    </row>
    <row r="835" spans="1:6" x14ac:dyDescent="0.3">
      <c r="A835" t="s">
        <v>1162</v>
      </c>
      <c r="B835" t="s">
        <v>23734</v>
      </c>
      <c r="C835" t="s">
        <v>22815</v>
      </c>
      <c r="D835" t="s">
        <v>23765</v>
      </c>
      <c r="E835">
        <v>17096</v>
      </c>
      <c r="F835" s="6">
        <v>0.68909865129446601</v>
      </c>
    </row>
    <row r="836" spans="1:6" x14ac:dyDescent="0.3">
      <c r="A836" t="s">
        <v>1162</v>
      </c>
      <c r="B836" t="s">
        <v>23734</v>
      </c>
      <c r="C836" t="s">
        <v>869</v>
      </c>
      <c r="D836" t="s">
        <v>23766</v>
      </c>
      <c r="E836">
        <v>66135</v>
      </c>
      <c r="F836" s="6">
        <v>1.0122854869131901</v>
      </c>
    </row>
    <row r="837" spans="1:6" x14ac:dyDescent="0.3">
      <c r="A837" t="s">
        <v>1162</v>
      </c>
      <c r="B837" t="s">
        <v>23734</v>
      </c>
      <c r="C837" t="s">
        <v>909</v>
      </c>
      <c r="D837" t="s">
        <v>23767</v>
      </c>
      <c r="E837">
        <v>8753</v>
      </c>
      <c r="F837" s="6">
        <v>0.647668309090628</v>
      </c>
    </row>
    <row r="838" spans="1:6" x14ac:dyDescent="0.3">
      <c r="A838" t="s">
        <v>1162</v>
      </c>
      <c r="B838" t="s">
        <v>23734</v>
      </c>
      <c r="C838" t="s">
        <v>23239</v>
      </c>
      <c r="D838" t="s">
        <v>23768</v>
      </c>
      <c r="E838">
        <v>8457</v>
      </c>
      <c r="F838" s="6">
        <v>0.77541350544737797</v>
      </c>
    </row>
    <row r="839" spans="1:6" x14ac:dyDescent="0.3">
      <c r="A839" t="s">
        <v>1162</v>
      </c>
      <c r="B839" t="s">
        <v>23734</v>
      </c>
      <c r="C839" t="s">
        <v>190</v>
      </c>
      <c r="D839" t="s">
        <v>23769</v>
      </c>
      <c r="E839">
        <v>17764</v>
      </c>
      <c r="F839" s="6">
        <v>0.70682137632578101</v>
      </c>
    </row>
    <row r="840" spans="1:6" x14ac:dyDescent="0.3">
      <c r="A840" t="s">
        <v>1162</v>
      </c>
      <c r="B840" t="s">
        <v>23734</v>
      </c>
      <c r="C840" t="s">
        <v>23770</v>
      </c>
      <c r="D840" t="s">
        <v>23771</v>
      </c>
      <c r="E840">
        <v>40325</v>
      </c>
      <c r="F840" s="6">
        <v>1.1393858965099899</v>
      </c>
    </row>
    <row r="841" spans="1:6" x14ac:dyDescent="0.3">
      <c r="A841" t="s">
        <v>1162</v>
      </c>
      <c r="B841" t="s">
        <v>23734</v>
      </c>
      <c r="C841" t="s">
        <v>23772</v>
      </c>
      <c r="D841" t="s">
        <v>23773</v>
      </c>
      <c r="E841">
        <v>16667</v>
      </c>
      <c r="F841" s="6">
        <v>0.61993930236481698</v>
      </c>
    </row>
    <row r="842" spans="1:6" x14ac:dyDescent="0.3">
      <c r="A842" t="s">
        <v>1162</v>
      </c>
      <c r="B842" t="s">
        <v>23734</v>
      </c>
      <c r="C842" t="s">
        <v>23774</v>
      </c>
      <c r="D842" t="s">
        <v>23775</v>
      </c>
      <c r="E842">
        <v>93653</v>
      </c>
      <c r="F842" s="6">
        <v>1.23272401789866</v>
      </c>
    </row>
    <row r="843" spans="1:6" x14ac:dyDescent="0.3">
      <c r="A843" t="s">
        <v>1162</v>
      </c>
      <c r="B843" t="s">
        <v>23734</v>
      </c>
      <c r="C843" t="s">
        <v>23776</v>
      </c>
      <c r="D843" t="s">
        <v>23777</v>
      </c>
      <c r="E843">
        <v>10302</v>
      </c>
      <c r="F843" s="6">
        <v>0.64105645190405003</v>
      </c>
    </row>
    <row r="844" spans="1:6" x14ac:dyDescent="0.3">
      <c r="A844" t="s">
        <v>1162</v>
      </c>
      <c r="B844" t="s">
        <v>23734</v>
      </c>
      <c r="C844" t="s">
        <v>393</v>
      </c>
      <c r="D844" t="s">
        <v>23778</v>
      </c>
      <c r="E844">
        <v>20880</v>
      </c>
      <c r="F844" s="6">
        <v>0.631953248249851</v>
      </c>
    </row>
    <row r="845" spans="1:6" x14ac:dyDescent="0.3">
      <c r="A845" t="s">
        <v>1162</v>
      </c>
      <c r="B845" t="s">
        <v>23734</v>
      </c>
      <c r="C845" t="s">
        <v>326</v>
      </c>
      <c r="D845" t="s">
        <v>23779</v>
      </c>
      <c r="E845">
        <v>16303</v>
      </c>
      <c r="F845" s="6">
        <v>0.757458683260535</v>
      </c>
    </row>
    <row r="846" spans="1:6" x14ac:dyDescent="0.3">
      <c r="A846" t="s">
        <v>1162</v>
      </c>
      <c r="B846" t="s">
        <v>23734</v>
      </c>
      <c r="C846" t="s">
        <v>666</v>
      </c>
      <c r="D846" t="s">
        <v>23780</v>
      </c>
      <c r="E846">
        <v>10680</v>
      </c>
      <c r="F846" s="6">
        <v>0.650115528362606</v>
      </c>
    </row>
    <row r="847" spans="1:6" x14ac:dyDescent="0.3">
      <c r="A847" t="s">
        <v>1162</v>
      </c>
      <c r="B847" t="s">
        <v>23734</v>
      </c>
      <c r="C847" t="s">
        <v>1006</v>
      </c>
      <c r="D847" t="s">
        <v>23781</v>
      </c>
      <c r="E847">
        <v>7441</v>
      </c>
      <c r="F847" s="6">
        <v>0.76335986647606402</v>
      </c>
    </row>
    <row r="848" spans="1:6" x14ac:dyDescent="0.3">
      <c r="A848" t="s">
        <v>1162</v>
      </c>
      <c r="B848" t="s">
        <v>23734</v>
      </c>
      <c r="C848" t="s">
        <v>327</v>
      </c>
      <c r="D848" t="s">
        <v>23782</v>
      </c>
      <c r="E848">
        <v>9336</v>
      </c>
      <c r="F848" s="6">
        <v>0.63482735315707695</v>
      </c>
    </row>
    <row r="849" spans="1:6" x14ac:dyDescent="0.3">
      <c r="A849" t="s">
        <v>1162</v>
      </c>
      <c r="B849" t="s">
        <v>23734</v>
      </c>
      <c r="C849" t="s">
        <v>23533</v>
      </c>
      <c r="D849" t="s">
        <v>23783</v>
      </c>
      <c r="E849">
        <v>12453</v>
      </c>
      <c r="F849" s="6">
        <v>0.60343754370734204</v>
      </c>
    </row>
    <row r="850" spans="1:6" x14ac:dyDescent="0.3">
      <c r="A850" t="s">
        <v>1162</v>
      </c>
      <c r="B850" t="s">
        <v>23734</v>
      </c>
      <c r="C850" t="s">
        <v>23784</v>
      </c>
      <c r="D850" t="s">
        <v>23785</v>
      </c>
      <c r="E850">
        <v>10954</v>
      </c>
      <c r="F850" s="6">
        <v>0.67155488451539602</v>
      </c>
    </row>
    <row r="851" spans="1:6" x14ac:dyDescent="0.3">
      <c r="A851" t="s">
        <v>1162</v>
      </c>
      <c r="B851" t="s">
        <v>23734</v>
      </c>
      <c r="C851" t="s">
        <v>291</v>
      </c>
      <c r="D851" t="s">
        <v>23786</v>
      </c>
      <c r="E851">
        <v>15673</v>
      </c>
      <c r="F851" s="6">
        <v>0.69264044979136596</v>
      </c>
    </row>
    <row r="852" spans="1:6" x14ac:dyDescent="0.3">
      <c r="A852" t="s">
        <v>1162</v>
      </c>
      <c r="B852" t="s">
        <v>23734</v>
      </c>
      <c r="C852" t="s">
        <v>329</v>
      </c>
      <c r="D852" t="s">
        <v>23787</v>
      </c>
      <c r="E852">
        <v>11341</v>
      </c>
      <c r="F852" s="6">
        <v>0.541774827272131</v>
      </c>
    </row>
    <row r="853" spans="1:6" x14ac:dyDescent="0.3">
      <c r="A853" t="s">
        <v>1162</v>
      </c>
      <c r="B853" t="s">
        <v>23734</v>
      </c>
      <c r="C853" t="s">
        <v>23537</v>
      </c>
      <c r="D853" t="s">
        <v>23788</v>
      </c>
      <c r="E853">
        <v>17534</v>
      </c>
      <c r="F853" s="6">
        <v>0.661337958621662</v>
      </c>
    </row>
    <row r="854" spans="1:6" x14ac:dyDescent="0.3">
      <c r="A854" t="s">
        <v>1162</v>
      </c>
      <c r="B854" t="s">
        <v>23734</v>
      </c>
      <c r="C854" t="s">
        <v>357</v>
      </c>
      <c r="D854" t="s">
        <v>23789</v>
      </c>
      <c r="E854">
        <v>14928</v>
      </c>
      <c r="F854" s="6">
        <v>0.96531321144450499</v>
      </c>
    </row>
    <row r="855" spans="1:6" x14ac:dyDescent="0.3">
      <c r="A855" t="s">
        <v>1162</v>
      </c>
      <c r="B855" t="s">
        <v>23734</v>
      </c>
      <c r="C855" t="s">
        <v>266</v>
      </c>
      <c r="D855" t="s">
        <v>23790</v>
      </c>
      <c r="E855">
        <v>20145</v>
      </c>
      <c r="F855" s="6">
        <v>0.85096724681596203</v>
      </c>
    </row>
    <row r="856" spans="1:6" x14ac:dyDescent="0.3">
      <c r="A856" t="s">
        <v>1162</v>
      </c>
      <c r="B856" t="s">
        <v>23734</v>
      </c>
      <c r="C856" t="s">
        <v>22836</v>
      </c>
      <c r="D856" t="s">
        <v>23791</v>
      </c>
      <c r="E856">
        <v>9566</v>
      </c>
      <c r="F856" s="6">
        <v>0.68487437696354203</v>
      </c>
    </row>
    <row r="857" spans="1:6" x14ac:dyDescent="0.3">
      <c r="A857" t="s">
        <v>1162</v>
      </c>
      <c r="B857" t="s">
        <v>23734</v>
      </c>
      <c r="C857" t="s">
        <v>85</v>
      </c>
      <c r="D857" t="s">
        <v>23792</v>
      </c>
      <c r="E857">
        <v>9815</v>
      </c>
      <c r="F857" s="6">
        <v>0.645392717726197</v>
      </c>
    </row>
    <row r="858" spans="1:6" x14ac:dyDescent="0.3">
      <c r="A858" t="s">
        <v>1162</v>
      </c>
      <c r="B858" t="s">
        <v>23734</v>
      </c>
      <c r="C858" t="s">
        <v>23793</v>
      </c>
      <c r="D858" t="s">
        <v>23794</v>
      </c>
      <c r="E858">
        <v>7089</v>
      </c>
      <c r="F858" s="6">
        <v>0.53964705386161205</v>
      </c>
    </row>
    <row r="859" spans="1:6" x14ac:dyDescent="0.3">
      <c r="A859" t="s">
        <v>1162</v>
      </c>
      <c r="B859" t="s">
        <v>23734</v>
      </c>
      <c r="C859" t="s">
        <v>352</v>
      </c>
      <c r="D859" t="s">
        <v>23795</v>
      </c>
      <c r="E859">
        <v>16355</v>
      </c>
      <c r="F859" s="6">
        <v>0.74921372780568896</v>
      </c>
    </row>
    <row r="860" spans="1:6" x14ac:dyDescent="0.3">
      <c r="A860" t="s">
        <v>1162</v>
      </c>
      <c r="B860" t="s">
        <v>23734</v>
      </c>
      <c r="C860" t="s">
        <v>163</v>
      </c>
      <c r="D860" t="s">
        <v>23796</v>
      </c>
      <c r="E860">
        <v>19848</v>
      </c>
      <c r="F860" s="6">
        <v>0.69083783800203002</v>
      </c>
    </row>
    <row r="861" spans="1:6" x14ac:dyDescent="0.3">
      <c r="A861" t="s">
        <v>1162</v>
      </c>
      <c r="B861" t="s">
        <v>23734</v>
      </c>
      <c r="C861" t="s">
        <v>554</v>
      </c>
      <c r="D861" t="s">
        <v>23797</v>
      </c>
      <c r="E861">
        <v>36842</v>
      </c>
      <c r="F861" s="6">
        <v>1.0345883730505001</v>
      </c>
    </row>
    <row r="862" spans="1:6" x14ac:dyDescent="0.3">
      <c r="A862" t="s">
        <v>1162</v>
      </c>
      <c r="B862" t="s">
        <v>23734</v>
      </c>
      <c r="C862" t="s">
        <v>23</v>
      </c>
      <c r="D862" t="s">
        <v>23798</v>
      </c>
      <c r="E862">
        <v>16843</v>
      </c>
      <c r="F862" s="6">
        <v>0.886809398771089</v>
      </c>
    </row>
    <row r="863" spans="1:6" x14ac:dyDescent="0.3">
      <c r="A863" t="s">
        <v>1162</v>
      </c>
      <c r="B863" t="s">
        <v>23734</v>
      </c>
      <c r="C863" t="s">
        <v>334</v>
      </c>
      <c r="D863" t="s">
        <v>23799</v>
      </c>
      <c r="E863">
        <v>130881</v>
      </c>
      <c r="F863" s="6">
        <v>1.3073018905768901</v>
      </c>
    </row>
    <row r="864" spans="1:6" x14ac:dyDescent="0.3">
      <c r="A864" t="s">
        <v>1162</v>
      </c>
      <c r="B864" t="s">
        <v>23734</v>
      </c>
      <c r="C864" t="s">
        <v>23297</v>
      </c>
      <c r="D864" t="s">
        <v>23800</v>
      </c>
      <c r="E864">
        <v>20638</v>
      </c>
      <c r="F864" s="6">
        <v>0.68437554731810302</v>
      </c>
    </row>
    <row r="865" spans="1:6" x14ac:dyDescent="0.3">
      <c r="A865" t="s">
        <v>1162</v>
      </c>
      <c r="B865" t="s">
        <v>23734</v>
      </c>
      <c r="C865" t="s">
        <v>23801</v>
      </c>
      <c r="D865" t="s">
        <v>23802</v>
      </c>
      <c r="E865">
        <v>10511</v>
      </c>
      <c r="F865" s="6">
        <v>0.71214245922961605</v>
      </c>
    </row>
    <row r="866" spans="1:6" x14ac:dyDescent="0.3">
      <c r="A866" t="s">
        <v>1162</v>
      </c>
      <c r="B866" t="s">
        <v>23734</v>
      </c>
      <c r="C866" t="s">
        <v>23803</v>
      </c>
      <c r="D866" t="s">
        <v>23804</v>
      </c>
      <c r="E866">
        <v>15543</v>
      </c>
      <c r="F866" s="6">
        <v>0.63198980831081197</v>
      </c>
    </row>
    <row r="867" spans="1:6" x14ac:dyDescent="0.3">
      <c r="A867" t="s">
        <v>1162</v>
      </c>
      <c r="B867" t="s">
        <v>23734</v>
      </c>
      <c r="C867" t="s">
        <v>228</v>
      </c>
      <c r="D867" t="s">
        <v>23805</v>
      </c>
      <c r="E867">
        <v>35858</v>
      </c>
      <c r="F867" s="6">
        <v>0.93029035800354098</v>
      </c>
    </row>
    <row r="868" spans="1:6" x14ac:dyDescent="0.3">
      <c r="A868" t="s">
        <v>1162</v>
      </c>
      <c r="B868" t="s">
        <v>23734</v>
      </c>
      <c r="C868" t="s">
        <v>359</v>
      </c>
      <c r="D868" t="s">
        <v>23806</v>
      </c>
      <c r="E868">
        <v>211226</v>
      </c>
      <c r="F868" s="6">
        <v>1.2712987055793601</v>
      </c>
    </row>
    <row r="869" spans="1:6" x14ac:dyDescent="0.3">
      <c r="A869" t="s">
        <v>1162</v>
      </c>
      <c r="B869" t="s">
        <v>23734</v>
      </c>
      <c r="C869" t="s">
        <v>23807</v>
      </c>
      <c r="D869" t="s">
        <v>23808</v>
      </c>
      <c r="E869">
        <v>11387</v>
      </c>
      <c r="F869" s="6">
        <v>0.72711213566258903</v>
      </c>
    </row>
    <row r="870" spans="1:6" x14ac:dyDescent="0.3">
      <c r="A870" t="s">
        <v>1162</v>
      </c>
      <c r="B870" t="s">
        <v>23734</v>
      </c>
      <c r="C870" t="s">
        <v>720</v>
      </c>
      <c r="D870" t="s">
        <v>23809</v>
      </c>
      <c r="E870">
        <v>8898</v>
      </c>
      <c r="F870" s="6">
        <v>0.85744239681458401</v>
      </c>
    </row>
    <row r="871" spans="1:6" x14ac:dyDescent="0.3">
      <c r="A871" t="s">
        <v>1162</v>
      </c>
      <c r="B871" t="s">
        <v>23734</v>
      </c>
      <c r="C871" t="s">
        <v>524</v>
      </c>
      <c r="D871" t="s">
        <v>23810</v>
      </c>
      <c r="E871">
        <v>11581</v>
      </c>
      <c r="F871" s="6">
        <v>0.51663434504952099</v>
      </c>
    </row>
    <row r="872" spans="1:6" x14ac:dyDescent="0.3">
      <c r="A872" t="s">
        <v>1162</v>
      </c>
      <c r="B872" t="s">
        <v>23734</v>
      </c>
      <c r="C872" t="s">
        <v>25</v>
      </c>
      <c r="D872" t="s">
        <v>23811</v>
      </c>
      <c r="E872">
        <v>15679</v>
      </c>
      <c r="F872" s="6">
        <v>0.769162377471729</v>
      </c>
    </row>
    <row r="873" spans="1:6" x14ac:dyDescent="0.3">
      <c r="A873" t="s">
        <v>1162</v>
      </c>
      <c r="B873" t="s">
        <v>23734</v>
      </c>
      <c r="C873" t="s">
        <v>23812</v>
      </c>
      <c r="D873" t="s">
        <v>23813</v>
      </c>
      <c r="E873">
        <v>22381</v>
      </c>
      <c r="F873" s="6">
        <v>0.86520103260215298</v>
      </c>
    </row>
    <row r="874" spans="1:6" x14ac:dyDescent="0.3">
      <c r="A874" t="s">
        <v>1162</v>
      </c>
      <c r="B874" t="s">
        <v>23734</v>
      </c>
      <c r="C874" t="s">
        <v>234</v>
      </c>
      <c r="D874" t="s">
        <v>23814</v>
      </c>
      <c r="E874">
        <v>33309</v>
      </c>
      <c r="F874" s="6">
        <v>0.85439875643123397</v>
      </c>
    </row>
    <row r="875" spans="1:6" x14ac:dyDescent="0.3">
      <c r="A875" t="s">
        <v>1162</v>
      </c>
      <c r="B875" t="s">
        <v>23734</v>
      </c>
      <c r="C875" t="s">
        <v>1313</v>
      </c>
      <c r="D875" t="s">
        <v>23815</v>
      </c>
      <c r="E875">
        <v>40648</v>
      </c>
      <c r="F875" s="6">
        <v>1.0739039230437399</v>
      </c>
    </row>
    <row r="876" spans="1:6" x14ac:dyDescent="0.3">
      <c r="A876" t="s">
        <v>1162</v>
      </c>
      <c r="B876" t="s">
        <v>23734</v>
      </c>
      <c r="C876" t="s">
        <v>23816</v>
      </c>
      <c r="D876" t="s">
        <v>23817</v>
      </c>
      <c r="E876">
        <v>15059</v>
      </c>
      <c r="F876" s="6">
        <v>1.02187669648454</v>
      </c>
    </row>
    <row r="877" spans="1:6" x14ac:dyDescent="0.3">
      <c r="A877" t="s">
        <v>1162</v>
      </c>
      <c r="B877" t="s">
        <v>23734</v>
      </c>
      <c r="C877" t="s">
        <v>23322</v>
      </c>
      <c r="D877" t="s">
        <v>23818</v>
      </c>
      <c r="E877">
        <v>10776</v>
      </c>
      <c r="F877" s="6">
        <v>0.652467806350982</v>
      </c>
    </row>
    <row r="878" spans="1:6" x14ac:dyDescent="0.3">
      <c r="A878" t="s">
        <v>1162</v>
      </c>
      <c r="B878" t="s">
        <v>23734</v>
      </c>
      <c r="C878" t="s">
        <v>23819</v>
      </c>
      <c r="D878" t="s">
        <v>23820</v>
      </c>
      <c r="E878">
        <v>9243</v>
      </c>
      <c r="F878" s="6">
        <v>0.93893849518886396</v>
      </c>
    </row>
    <row r="879" spans="1:6" x14ac:dyDescent="0.3">
      <c r="A879" t="s">
        <v>1162</v>
      </c>
      <c r="B879" t="s">
        <v>23734</v>
      </c>
      <c r="C879" t="s">
        <v>557</v>
      </c>
      <c r="D879" t="s">
        <v>23821</v>
      </c>
      <c r="E879">
        <v>7970</v>
      </c>
      <c r="F879" s="6">
        <v>0.65682286049699001</v>
      </c>
    </row>
    <row r="880" spans="1:6" x14ac:dyDescent="0.3">
      <c r="A880" t="s">
        <v>1162</v>
      </c>
      <c r="B880" t="s">
        <v>23734</v>
      </c>
      <c r="C880" t="s">
        <v>29</v>
      </c>
      <c r="D880" t="s">
        <v>23822</v>
      </c>
      <c r="E880">
        <v>10740</v>
      </c>
      <c r="F880" s="6">
        <v>0.80350071609407103</v>
      </c>
    </row>
    <row r="881" spans="1:6" x14ac:dyDescent="0.3">
      <c r="A881" t="s">
        <v>1162</v>
      </c>
      <c r="B881" t="s">
        <v>23734</v>
      </c>
      <c r="C881" t="s">
        <v>1166</v>
      </c>
      <c r="D881" t="s">
        <v>23823</v>
      </c>
      <c r="E881">
        <v>42745</v>
      </c>
      <c r="F881" s="6">
        <v>0.92805718980804597</v>
      </c>
    </row>
    <row r="882" spans="1:6" x14ac:dyDescent="0.3">
      <c r="A882" t="s">
        <v>1162</v>
      </c>
      <c r="B882" t="s">
        <v>23734</v>
      </c>
      <c r="C882" t="s">
        <v>23824</v>
      </c>
      <c r="D882" t="s">
        <v>23825</v>
      </c>
      <c r="E882">
        <v>14398</v>
      </c>
      <c r="F882" s="6">
        <v>0.57230183362655596</v>
      </c>
    </row>
    <row r="883" spans="1:6" x14ac:dyDescent="0.3">
      <c r="A883" t="s">
        <v>1162</v>
      </c>
      <c r="B883" t="s">
        <v>23734</v>
      </c>
      <c r="C883" t="s">
        <v>239</v>
      </c>
      <c r="D883" t="s">
        <v>23826</v>
      </c>
      <c r="E883">
        <v>6462</v>
      </c>
      <c r="F883" s="6">
        <v>0.49484595881235099</v>
      </c>
    </row>
    <row r="884" spans="1:6" x14ac:dyDescent="0.3">
      <c r="A884" t="s">
        <v>1162</v>
      </c>
      <c r="B884" t="s">
        <v>23734</v>
      </c>
      <c r="C884" t="s">
        <v>935</v>
      </c>
      <c r="D884" t="s">
        <v>23827</v>
      </c>
      <c r="E884">
        <v>15932</v>
      </c>
      <c r="F884" s="6">
        <v>0.81506632623949604</v>
      </c>
    </row>
    <row r="885" spans="1:6" x14ac:dyDescent="0.3">
      <c r="A885" t="s">
        <v>1162</v>
      </c>
      <c r="B885" t="s">
        <v>23734</v>
      </c>
      <c r="C885" t="s">
        <v>361</v>
      </c>
      <c r="D885" t="s">
        <v>23828</v>
      </c>
      <c r="E885">
        <v>9421</v>
      </c>
      <c r="F885" s="6">
        <v>0.54075904544806996</v>
      </c>
    </row>
    <row r="886" spans="1:6" x14ac:dyDescent="0.3">
      <c r="A886" t="s">
        <v>1162</v>
      </c>
      <c r="B886" t="s">
        <v>23734</v>
      </c>
      <c r="C886" t="s">
        <v>23829</v>
      </c>
      <c r="D886" t="s">
        <v>23830</v>
      </c>
      <c r="E886">
        <v>24986</v>
      </c>
      <c r="F886" s="6">
        <v>0.61417282353293801</v>
      </c>
    </row>
    <row r="887" spans="1:6" x14ac:dyDescent="0.3">
      <c r="A887" t="s">
        <v>1162</v>
      </c>
      <c r="B887" t="s">
        <v>23734</v>
      </c>
      <c r="C887" t="s">
        <v>23831</v>
      </c>
      <c r="D887" t="s">
        <v>23832</v>
      </c>
      <c r="E887">
        <v>7310</v>
      </c>
      <c r="F887" s="6">
        <v>0.48432794480108998</v>
      </c>
    </row>
    <row r="888" spans="1:6" x14ac:dyDescent="0.3">
      <c r="A888" t="s">
        <v>1162</v>
      </c>
      <c r="B888" t="s">
        <v>23734</v>
      </c>
      <c r="C888" t="s">
        <v>66</v>
      </c>
      <c r="D888" t="s">
        <v>23833</v>
      </c>
      <c r="E888">
        <v>430640</v>
      </c>
      <c r="F888" s="6">
        <v>1.4586977920639499</v>
      </c>
    </row>
    <row r="889" spans="1:6" x14ac:dyDescent="0.3">
      <c r="A889" t="s">
        <v>1162</v>
      </c>
      <c r="B889" t="s">
        <v>23734</v>
      </c>
      <c r="C889" t="s">
        <v>1168</v>
      </c>
      <c r="D889" t="s">
        <v>23834</v>
      </c>
      <c r="E889">
        <v>93156</v>
      </c>
      <c r="F889" s="6">
        <v>1.6790314043586201</v>
      </c>
    </row>
    <row r="890" spans="1:6" x14ac:dyDescent="0.3">
      <c r="A890" t="s">
        <v>1162</v>
      </c>
      <c r="B890" t="s">
        <v>23734</v>
      </c>
      <c r="C890" t="s">
        <v>23835</v>
      </c>
      <c r="D890" t="s">
        <v>23836</v>
      </c>
      <c r="E890">
        <v>18914</v>
      </c>
      <c r="F890" s="6">
        <v>0.97481779235795496</v>
      </c>
    </row>
    <row r="891" spans="1:6" x14ac:dyDescent="0.3">
      <c r="A891" t="s">
        <v>1162</v>
      </c>
      <c r="B891" t="s">
        <v>23734</v>
      </c>
      <c r="C891" t="s">
        <v>23837</v>
      </c>
      <c r="D891" t="s">
        <v>23838</v>
      </c>
      <c r="E891">
        <v>5131</v>
      </c>
      <c r="F891" s="6">
        <v>0.59431674068274598</v>
      </c>
    </row>
    <row r="892" spans="1:6" x14ac:dyDescent="0.3">
      <c r="A892" t="s">
        <v>1162</v>
      </c>
      <c r="B892" t="s">
        <v>23734</v>
      </c>
      <c r="C892" t="s">
        <v>23839</v>
      </c>
      <c r="D892" t="s">
        <v>23840</v>
      </c>
      <c r="E892">
        <v>10350</v>
      </c>
      <c r="F892" s="6">
        <v>0.50636134096374497</v>
      </c>
    </row>
    <row r="893" spans="1:6" x14ac:dyDescent="0.3">
      <c r="A893" t="s">
        <v>1162</v>
      </c>
      <c r="B893" t="s">
        <v>23734</v>
      </c>
      <c r="C893" t="s">
        <v>363</v>
      </c>
      <c r="D893" t="s">
        <v>23841</v>
      </c>
      <c r="E893">
        <v>165224</v>
      </c>
      <c r="F893" s="6">
        <v>1.2533671132554201</v>
      </c>
    </row>
    <row r="894" spans="1:6" x14ac:dyDescent="0.3">
      <c r="A894" t="s">
        <v>1162</v>
      </c>
      <c r="B894" t="s">
        <v>23734</v>
      </c>
      <c r="C894" t="s">
        <v>34</v>
      </c>
      <c r="D894" t="s">
        <v>23842</v>
      </c>
      <c r="E894">
        <v>12167</v>
      </c>
      <c r="F894" s="6">
        <v>0.60074779041557802</v>
      </c>
    </row>
    <row r="895" spans="1:6" x14ac:dyDescent="0.3">
      <c r="A895" t="s">
        <v>1162</v>
      </c>
      <c r="B895" t="s">
        <v>23734</v>
      </c>
      <c r="C895" t="s">
        <v>23843</v>
      </c>
      <c r="D895" t="s">
        <v>23844</v>
      </c>
      <c r="E895">
        <v>33704</v>
      </c>
      <c r="F895" s="6">
        <v>0.62481000707355605</v>
      </c>
    </row>
    <row r="896" spans="1:6" x14ac:dyDescent="0.3">
      <c r="A896" t="s">
        <v>1162</v>
      </c>
      <c r="B896" t="s">
        <v>23734</v>
      </c>
      <c r="C896" t="s">
        <v>364</v>
      </c>
      <c r="D896" t="s">
        <v>23845</v>
      </c>
      <c r="E896">
        <v>89542</v>
      </c>
      <c r="F896" s="6">
        <v>1.31422972721265</v>
      </c>
    </row>
    <row r="897" spans="1:6" x14ac:dyDescent="0.3">
      <c r="A897" t="s">
        <v>1162</v>
      </c>
      <c r="B897" t="s">
        <v>23734</v>
      </c>
      <c r="C897" t="s">
        <v>23846</v>
      </c>
      <c r="D897" t="s">
        <v>23847</v>
      </c>
      <c r="E897">
        <v>17767</v>
      </c>
      <c r="F897" s="6">
        <v>0.72674174561152105</v>
      </c>
    </row>
    <row r="898" spans="1:6" x14ac:dyDescent="0.3">
      <c r="A898" t="s">
        <v>1162</v>
      </c>
      <c r="B898" t="s">
        <v>23734</v>
      </c>
      <c r="C898" t="s">
        <v>998</v>
      </c>
      <c r="D898" t="s">
        <v>23848</v>
      </c>
      <c r="E898">
        <v>6317</v>
      </c>
      <c r="F898" s="6">
        <v>0.55738867288387295</v>
      </c>
    </row>
    <row r="899" spans="1:6" x14ac:dyDescent="0.3">
      <c r="A899" t="s">
        <v>1162</v>
      </c>
      <c r="B899" t="s">
        <v>23734</v>
      </c>
      <c r="C899" t="s">
        <v>688</v>
      </c>
      <c r="D899" t="s">
        <v>23849</v>
      </c>
      <c r="E899">
        <v>12534</v>
      </c>
      <c r="F899" s="6">
        <v>1.0335656624320499</v>
      </c>
    </row>
    <row r="900" spans="1:6" x14ac:dyDescent="0.3">
      <c r="A900" t="s">
        <v>1162</v>
      </c>
      <c r="B900" t="s">
        <v>23734</v>
      </c>
      <c r="C900" t="s">
        <v>366</v>
      </c>
      <c r="D900" t="s">
        <v>23850</v>
      </c>
      <c r="E900">
        <v>7570</v>
      </c>
      <c r="F900" s="6">
        <v>0.69285617077138095</v>
      </c>
    </row>
    <row r="901" spans="1:6" x14ac:dyDescent="0.3">
      <c r="A901" t="s">
        <v>1162</v>
      </c>
      <c r="B901" t="s">
        <v>23734</v>
      </c>
      <c r="C901" t="s">
        <v>23851</v>
      </c>
      <c r="D901" t="s">
        <v>23852</v>
      </c>
      <c r="E901">
        <v>35625</v>
      </c>
      <c r="F901" s="6">
        <v>0.94357149118170502</v>
      </c>
    </row>
    <row r="902" spans="1:6" x14ac:dyDescent="0.3">
      <c r="A902" t="s">
        <v>1162</v>
      </c>
      <c r="B902" t="s">
        <v>23734</v>
      </c>
      <c r="C902" t="s">
        <v>367</v>
      </c>
      <c r="D902" t="s">
        <v>23853</v>
      </c>
      <c r="E902">
        <v>46225</v>
      </c>
      <c r="F902" s="6">
        <v>0.96098531161150402</v>
      </c>
    </row>
    <row r="903" spans="1:6" x14ac:dyDescent="0.3">
      <c r="A903" t="s">
        <v>1162</v>
      </c>
      <c r="B903" t="s">
        <v>23734</v>
      </c>
      <c r="C903" t="s">
        <v>69</v>
      </c>
      <c r="D903" t="s">
        <v>23854</v>
      </c>
      <c r="E903">
        <v>21704</v>
      </c>
      <c r="F903" s="6">
        <v>0.80820215377515203</v>
      </c>
    </row>
    <row r="904" spans="1:6" x14ac:dyDescent="0.3">
      <c r="A904" t="s">
        <v>1162</v>
      </c>
      <c r="B904" t="s">
        <v>23734</v>
      </c>
      <c r="C904" t="s">
        <v>512</v>
      </c>
      <c r="D904" t="s">
        <v>23855</v>
      </c>
      <c r="E904">
        <v>6403</v>
      </c>
      <c r="F904" s="6">
        <v>0.65278780352033705</v>
      </c>
    </row>
    <row r="905" spans="1:6" x14ac:dyDescent="0.3">
      <c r="A905" t="s">
        <v>1162</v>
      </c>
      <c r="B905" t="s">
        <v>23734</v>
      </c>
      <c r="C905" t="s">
        <v>23399</v>
      </c>
      <c r="D905" t="s">
        <v>23856</v>
      </c>
      <c r="E905">
        <v>38013</v>
      </c>
      <c r="F905" s="6">
        <v>0.81477215531032199</v>
      </c>
    </row>
    <row r="906" spans="1:6" x14ac:dyDescent="0.3">
      <c r="A906" t="s">
        <v>1162</v>
      </c>
      <c r="B906" t="s">
        <v>23734</v>
      </c>
      <c r="C906" t="s">
        <v>312</v>
      </c>
      <c r="D906" t="s">
        <v>23857</v>
      </c>
      <c r="E906">
        <v>10866</v>
      </c>
      <c r="F906" s="6">
        <v>0.61448785716217402</v>
      </c>
    </row>
    <row r="907" spans="1:6" x14ac:dyDescent="0.3">
      <c r="A907" t="s">
        <v>1162</v>
      </c>
      <c r="B907" t="s">
        <v>23734</v>
      </c>
      <c r="C907" t="s">
        <v>23858</v>
      </c>
      <c r="D907" t="s">
        <v>23859</v>
      </c>
      <c r="E907">
        <v>21056</v>
      </c>
      <c r="F907" s="6">
        <v>0.56845667010414103</v>
      </c>
    </row>
    <row r="908" spans="1:6" x14ac:dyDescent="0.3">
      <c r="A908" t="s">
        <v>1162</v>
      </c>
      <c r="B908" t="s">
        <v>23734</v>
      </c>
      <c r="C908" t="s">
        <v>1171</v>
      </c>
      <c r="D908" t="s">
        <v>23860</v>
      </c>
      <c r="E908">
        <v>102172</v>
      </c>
      <c r="F908" s="6">
        <v>1.09889041134696</v>
      </c>
    </row>
    <row r="909" spans="1:6" x14ac:dyDescent="0.3">
      <c r="A909" t="s">
        <v>1162</v>
      </c>
      <c r="B909" t="s">
        <v>23734</v>
      </c>
      <c r="C909" t="s">
        <v>23410</v>
      </c>
      <c r="D909" t="s">
        <v>23861</v>
      </c>
      <c r="E909">
        <v>7598</v>
      </c>
      <c r="F909" s="6">
        <v>0.66288429388405601</v>
      </c>
    </row>
    <row r="910" spans="1:6" x14ac:dyDescent="0.3">
      <c r="A910" t="s">
        <v>1162</v>
      </c>
      <c r="B910" t="s">
        <v>23734</v>
      </c>
      <c r="C910" t="s">
        <v>532</v>
      </c>
      <c r="D910" t="s">
        <v>23862</v>
      </c>
      <c r="E910">
        <v>13229</v>
      </c>
      <c r="F910" s="6">
        <v>0.66371934975722502</v>
      </c>
    </row>
    <row r="911" spans="1:6" x14ac:dyDescent="0.3">
      <c r="A911" t="s">
        <v>1173</v>
      </c>
      <c r="B911" t="s">
        <v>23734</v>
      </c>
      <c r="C911" t="s">
        <v>22619</v>
      </c>
      <c r="D911" t="s">
        <v>23863</v>
      </c>
      <c r="E911">
        <v>2853116</v>
      </c>
      <c r="F911" s="6">
        <v>1.5720169159485</v>
      </c>
    </row>
    <row r="912" spans="1:6" x14ac:dyDescent="0.3">
      <c r="A912" t="s">
        <v>1173</v>
      </c>
      <c r="B912" t="s">
        <v>23734</v>
      </c>
      <c r="C912" t="s">
        <v>315</v>
      </c>
      <c r="D912" t="s">
        <v>23864</v>
      </c>
      <c r="E912">
        <v>13371</v>
      </c>
      <c r="F912" s="6">
        <v>1.30457686369821</v>
      </c>
    </row>
    <row r="913" spans="1:6" x14ac:dyDescent="0.3">
      <c r="A913" t="s">
        <v>1173</v>
      </c>
      <c r="B913" t="s">
        <v>23734</v>
      </c>
      <c r="C913" t="s">
        <v>817</v>
      </c>
      <c r="D913" t="s">
        <v>23865</v>
      </c>
      <c r="E913">
        <v>8102</v>
      </c>
      <c r="F913" s="6">
        <v>1.5651292005861599</v>
      </c>
    </row>
    <row r="914" spans="1:6" x14ac:dyDescent="0.3">
      <c r="A914" t="s">
        <v>1173</v>
      </c>
      <c r="B914" t="s">
        <v>23734</v>
      </c>
      <c r="C914" t="s">
        <v>23866</v>
      </c>
      <c r="D914" t="s">
        <v>23867</v>
      </c>
      <c r="E914">
        <v>16924</v>
      </c>
      <c r="F914" s="6">
        <v>2.0193950315670102</v>
      </c>
    </row>
    <row r="915" spans="1:6" x14ac:dyDescent="0.3">
      <c r="A915" t="s">
        <v>1173</v>
      </c>
      <c r="B915" t="s">
        <v>23734</v>
      </c>
      <c r="C915" t="s">
        <v>23868</v>
      </c>
      <c r="D915" t="s">
        <v>23869</v>
      </c>
      <c r="E915">
        <v>4861</v>
      </c>
      <c r="F915" s="6">
        <v>1.0465644386222399</v>
      </c>
    </row>
    <row r="916" spans="1:6" x14ac:dyDescent="0.3">
      <c r="A916" t="s">
        <v>1173</v>
      </c>
      <c r="B916" t="s">
        <v>23734</v>
      </c>
      <c r="C916" t="s">
        <v>23870</v>
      </c>
      <c r="D916" t="s">
        <v>23871</v>
      </c>
      <c r="E916">
        <v>27674</v>
      </c>
      <c r="F916" s="6">
        <v>0.94603112069198603</v>
      </c>
    </row>
    <row r="917" spans="1:6" x14ac:dyDescent="0.3">
      <c r="A917" t="s">
        <v>1173</v>
      </c>
      <c r="B917" t="s">
        <v>23734</v>
      </c>
      <c r="C917" t="s">
        <v>23872</v>
      </c>
      <c r="D917" t="s">
        <v>23873</v>
      </c>
      <c r="E917">
        <v>15173</v>
      </c>
      <c r="F917" s="6">
        <v>1.25546809642887</v>
      </c>
    </row>
    <row r="918" spans="1:6" x14ac:dyDescent="0.3">
      <c r="A918" t="s">
        <v>1173</v>
      </c>
      <c r="B918" t="s">
        <v>23734</v>
      </c>
      <c r="C918" t="s">
        <v>970</v>
      </c>
      <c r="D918" t="s">
        <v>23874</v>
      </c>
      <c r="E918">
        <v>9984</v>
      </c>
      <c r="F918" s="6">
        <v>0.75044592645725305</v>
      </c>
    </row>
    <row r="919" spans="1:6" x14ac:dyDescent="0.3">
      <c r="A919" t="s">
        <v>1173</v>
      </c>
      <c r="B919" t="s">
        <v>23734</v>
      </c>
      <c r="C919" t="s">
        <v>705</v>
      </c>
      <c r="D919" t="s">
        <v>23875</v>
      </c>
      <c r="E919">
        <v>65880</v>
      </c>
      <c r="F919" s="6">
        <v>1.70015527626147</v>
      </c>
    </row>
    <row r="920" spans="1:6" x14ac:dyDescent="0.3">
      <c r="A920" t="s">
        <v>1173</v>
      </c>
      <c r="B920" t="s">
        <v>23734</v>
      </c>
      <c r="C920" t="s">
        <v>23876</v>
      </c>
      <c r="D920" t="s">
        <v>23877</v>
      </c>
      <c r="E920">
        <v>2790</v>
      </c>
      <c r="F920" s="6">
        <v>1.4388848204050899</v>
      </c>
    </row>
    <row r="921" spans="1:6" x14ac:dyDescent="0.3">
      <c r="A921" t="s">
        <v>1173</v>
      </c>
      <c r="B921" t="s">
        <v>23734</v>
      </c>
      <c r="C921" t="s">
        <v>630</v>
      </c>
      <c r="D921" t="s">
        <v>23878</v>
      </c>
      <c r="E921">
        <v>3669</v>
      </c>
      <c r="F921" s="6">
        <v>1.58568980763236</v>
      </c>
    </row>
    <row r="922" spans="1:6" x14ac:dyDescent="0.3">
      <c r="A922" t="s">
        <v>1173</v>
      </c>
      <c r="B922" t="s">
        <v>23734</v>
      </c>
      <c r="C922" t="s">
        <v>739</v>
      </c>
      <c r="D922" t="s">
        <v>23879</v>
      </c>
      <c r="E922">
        <v>21603</v>
      </c>
      <c r="F922" s="6">
        <v>1.19232328317017</v>
      </c>
    </row>
    <row r="923" spans="1:6" x14ac:dyDescent="0.3">
      <c r="A923" t="s">
        <v>1173</v>
      </c>
      <c r="B923" t="s">
        <v>23734</v>
      </c>
      <c r="C923" t="s">
        <v>22986</v>
      </c>
      <c r="D923" t="s">
        <v>23880</v>
      </c>
      <c r="E923">
        <v>2726</v>
      </c>
      <c r="F923" s="6">
        <v>0.50873589006478204</v>
      </c>
    </row>
    <row r="924" spans="1:6" x14ac:dyDescent="0.3">
      <c r="A924" t="s">
        <v>1173</v>
      </c>
      <c r="B924" t="s">
        <v>23734</v>
      </c>
      <c r="C924" t="s">
        <v>321</v>
      </c>
      <c r="D924" t="s">
        <v>23881</v>
      </c>
      <c r="E924">
        <v>2215</v>
      </c>
      <c r="F924" s="6">
        <v>0.78782028882984201</v>
      </c>
    </row>
    <row r="925" spans="1:6" x14ac:dyDescent="0.3">
      <c r="A925" t="s">
        <v>1173</v>
      </c>
      <c r="B925" t="s">
        <v>23734</v>
      </c>
      <c r="C925" t="s">
        <v>552</v>
      </c>
      <c r="D925" t="s">
        <v>23882</v>
      </c>
      <c r="E925">
        <v>8535</v>
      </c>
      <c r="F925" s="6">
        <v>0.998100321317961</v>
      </c>
    </row>
    <row r="926" spans="1:6" x14ac:dyDescent="0.3">
      <c r="A926" t="s">
        <v>1173</v>
      </c>
      <c r="B926" t="s">
        <v>23734</v>
      </c>
      <c r="C926" t="s">
        <v>23883</v>
      </c>
      <c r="D926" t="s">
        <v>23884</v>
      </c>
      <c r="E926">
        <v>9533</v>
      </c>
      <c r="F926" s="6">
        <v>0.90284843894319999</v>
      </c>
    </row>
    <row r="927" spans="1:6" x14ac:dyDescent="0.3">
      <c r="A927" t="s">
        <v>1173</v>
      </c>
      <c r="B927" t="s">
        <v>23734</v>
      </c>
      <c r="C927" t="s">
        <v>23885</v>
      </c>
      <c r="D927" t="s">
        <v>23886</v>
      </c>
      <c r="E927">
        <v>8601</v>
      </c>
      <c r="F927" s="6">
        <v>1.29791143554819</v>
      </c>
    </row>
    <row r="928" spans="1:6" x14ac:dyDescent="0.3">
      <c r="A928" t="s">
        <v>1173</v>
      </c>
      <c r="B928" t="s">
        <v>23734</v>
      </c>
      <c r="C928" t="s">
        <v>742</v>
      </c>
      <c r="D928" t="s">
        <v>23887</v>
      </c>
      <c r="E928">
        <v>1891</v>
      </c>
      <c r="F928" s="6">
        <v>0.74809423434081801</v>
      </c>
    </row>
    <row r="929" spans="1:6" x14ac:dyDescent="0.3">
      <c r="A929" t="s">
        <v>1173</v>
      </c>
      <c r="B929" t="s">
        <v>23734</v>
      </c>
      <c r="C929" t="s">
        <v>23888</v>
      </c>
      <c r="D929" t="s">
        <v>23889</v>
      </c>
      <c r="E929">
        <v>36311</v>
      </c>
      <c r="F929" s="6">
        <v>1.5039989876420501</v>
      </c>
    </row>
    <row r="930" spans="1:6" x14ac:dyDescent="0.3">
      <c r="A930" t="s">
        <v>1173</v>
      </c>
      <c r="B930" t="s">
        <v>23734</v>
      </c>
      <c r="C930" t="s">
        <v>22815</v>
      </c>
      <c r="D930" t="s">
        <v>23890</v>
      </c>
      <c r="E930">
        <v>39134</v>
      </c>
      <c r="F930" s="6">
        <v>1.2361590834999101</v>
      </c>
    </row>
    <row r="931" spans="1:6" x14ac:dyDescent="0.3">
      <c r="A931" t="s">
        <v>1173</v>
      </c>
      <c r="B931" t="s">
        <v>23734</v>
      </c>
      <c r="C931" t="s">
        <v>23239</v>
      </c>
      <c r="D931" t="s">
        <v>23891</v>
      </c>
      <c r="E931">
        <v>2961</v>
      </c>
      <c r="F931" s="6">
        <v>0.50589094660720901</v>
      </c>
    </row>
    <row r="932" spans="1:6" x14ac:dyDescent="0.3">
      <c r="A932" t="s">
        <v>1173</v>
      </c>
      <c r="B932" t="s">
        <v>23734</v>
      </c>
      <c r="C932" t="s">
        <v>23772</v>
      </c>
      <c r="D932" t="s">
        <v>23892</v>
      </c>
      <c r="E932">
        <v>19754</v>
      </c>
      <c r="F932" s="6">
        <v>1.2048899642217199</v>
      </c>
    </row>
    <row r="933" spans="1:6" x14ac:dyDescent="0.3">
      <c r="A933" t="s">
        <v>1173</v>
      </c>
      <c r="B933" t="s">
        <v>23734</v>
      </c>
      <c r="C933" t="s">
        <v>23893</v>
      </c>
      <c r="D933" t="s">
        <v>23894</v>
      </c>
      <c r="E933">
        <v>7945</v>
      </c>
      <c r="F933" s="6">
        <v>0.83786599645186999</v>
      </c>
    </row>
    <row r="934" spans="1:6" x14ac:dyDescent="0.3">
      <c r="A934" t="s">
        <v>1173</v>
      </c>
      <c r="B934" t="s">
        <v>23734</v>
      </c>
      <c r="C934" t="s">
        <v>159</v>
      </c>
      <c r="D934" t="s">
        <v>23895</v>
      </c>
      <c r="E934">
        <v>110826</v>
      </c>
      <c r="F934" s="6">
        <v>1.59003661936546</v>
      </c>
    </row>
    <row r="935" spans="1:6" x14ac:dyDescent="0.3">
      <c r="A935" t="s">
        <v>1173</v>
      </c>
      <c r="B935" t="s">
        <v>23734</v>
      </c>
      <c r="C935" t="s">
        <v>23522</v>
      </c>
      <c r="D935" t="s">
        <v>23896</v>
      </c>
      <c r="E935">
        <v>3037</v>
      </c>
      <c r="F935" s="6">
        <v>0.70617736025274902</v>
      </c>
    </row>
    <row r="936" spans="1:6" x14ac:dyDescent="0.3">
      <c r="A936" t="s">
        <v>1173</v>
      </c>
      <c r="B936" t="s">
        <v>23734</v>
      </c>
      <c r="C936" t="s">
        <v>789</v>
      </c>
      <c r="D936" t="s">
        <v>23897</v>
      </c>
      <c r="E936">
        <v>2882</v>
      </c>
      <c r="F936" s="6">
        <v>1.5116494589673599</v>
      </c>
    </row>
    <row r="937" spans="1:6" x14ac:dyDescent="0.3">
      <c r="A937" t="s">
        <v>1173</v>
      </c>
      <c r="B937" t="s">
        <v>23734</v>
      </c>
      <c r="C937" t="s">
        <v>871</v>
      </c>
      <c r="D937" t="s">
        <v>23898</v>
      </c>
      <c r="E937">
        <v>28452</v>
      </c>
      <c r="F937" s="6">
        <v>1.17798834265184</v>
      </c>
    </row>
    <row r="938" spans="1:6" x14ac:dyDescent="0.3">
      <c r="A938" t="s">
        <v>1173</v>
      </c>
      <c r="B938" t="s">
        <v>23734</v>
      </c>
      <c r="C938" t="s">
        <v>23899</v>
      </c>
      <c r="D938" t="s">
        <v>23900</v>
      </c>
      <c r="E938">
        <v>6497</v>
      </c>
      <c r="F938" s="6">
        <v>0.75175920181485101</v>
      </c>
    </row>
    <row r="939" spans="1:6" x14ac:dyDescent="0.3">
      <c r="A939" t="s">
        <v>1173</v>
      </c>
      <c r="B939" t="s">
        <v>23734</v>
      </c>
      <c r="C939" t="s">
        <v>23901</v>
      </c>
      <c r="D939" t="s">
        <v>23902</v>
      </c>
      <c r="E939">
        <v>36776</v>
      </c>
      <c r="F939" s="6">
        <v>2.08605177157364</v>
      </c>
    </row>
    <row r="940" spans="1:6" x14ac:dyDescent="0.3">
      <c r="A940" t="s">
        <v>1173</v>
      </c>
      <c r="B940" t="s">
        <v>23734</v>
      </c>
      <c r="C940" t="s">
        <v>23526</v>
      </c>
      <c r="D940" t="s">
        <v>23903</v>
      </c>
      <c r="E940">
        <v>33848</v>
      </c>
      <c r="F940" s="6">
        <v>0.87885056773304504</v>
      </c>
    </row>
    <row r="941" spans="1:6" x14ac:dyDescent="0.3">
      <c r="A941" t="s">
        <v>1173</v>
      </c>
      <c r="B941" t="s">
        <v>23734</v>
      </c>
      <c r="C941" t="s">
        <v>666</v>
      </c>
      <c r="D941" t="s">
        <v>23904</v>
      </c>
      <c r="E941">
        <v>25992</v>
      </c>
      <c r="F941" s="6">
        <v>1.3671643621673499</v>
      </c>
    </row>
    <row r="942" spans="1:6" x14ac:dyDescent="0.3">
      <c r="A942" t="s">
        <v>1173</v>
      </c>
      <c r="B942" t="s">
        <v>23734</v>
      </c>
      <c r="C942" t="s">
        <v>23905</v>
      </c>
      <c r="D942" t="s">
        <v>23906</v>
      </c>
      <c r="E942">
        <v>34362</v>
      </c>
      <c r="F942" s="6">
        <v>1.6890284496142201</v>
      </c>
    </row>
    <row r="943" spans="1:6" x14ac:dyDescent="0.3">
      <c r="A943" t="s">
        <v>1173</v>
      </c>
      <c r="B943" t="s">
        <v>23734</v>
      </c>
      <c r="C943" t="s">
        <v>23907</v>
      </c>
      <c r="D943" t="s">
        <v>23908</v>
      </c>
      <c r="E943">
        <v>2695</v>
      </c>
      <c r="F943" s="6">
        <v>0.47903246302772201</v>
      </c>
    </row>
    <row r="944" spans="1:6" x14ac:dyDescent="0.3">
      <c r="A944" t="s">
        <v>1173</v>
      </c>
      <c r="B944" t="s">
        <v>23734</v>
      </c>
      <c r="C944" t="s">
        <v>668</v>
      </c>
      <c r="D944" t="s">
        <v>23909</v>
      </c>
      <c r="E944">
        <v>2597</v>
      </c>
      <c r="F944" s="6">
        <v>0.52373844318918805</v>
      </c>
    </row>
    <row r="945" spans="1:6" x14ac:dyDescent="0.3">
      <c r="A945" t="s">
        <v>1173</v>
      </c>
      <c r="B945" t="s">
        <v>23734</v>
      </c>
      <c r="C945" t="s">
        <v>614</v>
      </c>
      <c r="D945" t="s">
        <v>23910</v>
      </c>
      <c r="E945">
        <v>7829</v>
      </c>
      <c r="F945" s="6">
        <v>1.34166733138315</v>
      </c>
    </row>
    <row r="946" spans="1:6" x14ac:dyDescent="0.3">
      <c r="A946" t="s">
        <v>1173</v>
      </c>
      <c r="B946" t="s">
        <v>23734</v>
      </c>
      <c r="C946" t="s">
        <v>23911</v>
      </c>
      <c r="D946" t="s">
        <v>23912</v>
      </c>
      <c r="E946">
        <v>6005</v>
      </c>
      <c r="F946" s="6">
        <v>0.69414633156629302</v>
      </c>
    </row>
    <row r="947" spans="1:6" x14ac:dyDescent="0.3">
      <c r="A947" t="s">
        <v>1173</v>
      </c>
      <c r="B947" t="s">
        <v>23734</v>
      </c>
      <c r="C947" t="s">
        <v>23913</v>
      </c>
      <c r="D947" t="s">
        <v>23914</v>
      </c>
      <c r="E947">
        <v>1247</v>
      </c>
      <c r="F947" s="6">
        <v>0.47629358084257101</v>
      </c>
    </row>
    <row r="948" spans="1:6" x14ac:dyDescent="0.3">
      <c r="A948" t="s">
        <v>1173</v>
      </c>
      <c r="B948" t="s">
        <v>23734</v>
      </c>
      <c r="C948" t="s">
        <v>23915</v>
      </c>
      <c r="D948" t="s">
        <v>23916</v>
      </c>
      <c r="E948">
        <v>6689</v>
      </c>
      <c r="F948" s="6">
        <v>1.4774786199989201</v>
      </c>
    </row>
    <row r="949" spans="1:6" x14ac:dyDescent="0.3">
      <c r="A949" t="s">
        <v>1173</v>
      </c>
      <c r="B949" t="s">
        <v>23734</v>
      </c>
      <c r="C949" t="s">
        <v>291</v>
      </c>
      <c r="D949" t="s">
        <v>23917</v>
      </c>
      <c r="E949">
        <v>2690</v>
      </c>
      <c r="F949" s="6">
        <v>0.566045237629899</v>
      </c>
    </row>
    <row r="950" spans="1:6" x14ac:dyDescent="0.3">
      <c r="A950" t="s">
        <v>1173</v>
      </c>
      <c r="B950" t="s">
        <v>23734</v>
      </c>
      <c r="C950" t="s">
        <v>23918</v>
      </c>
      <c r="D950" t="s">
        <v>23919</v>
      </c>
      <c r="E950">
        <v>6034</v>
      </c>
      <c r="F950" s="6">
        <v>1.0134639666562799</v>
      </c>
    </row>
    <row r="951" spans="1:6" x14ac:dyDescent="0.3">
      <c r="A951" t="s">
        <v>1173</v>
      </c>
      <c r="B951" t="s">
        <v>23734</v>
      </c>
      <c r="C951" t="s">
        <v>23920</v>
      </c>
      <c r="D951" t="s">
        <v>23921</v>
      </c>
      <c r="E951">
        <v>34684</v>
      </c>
      <c r="F951" s="6">
        <v>1.2041155200979601</v>
      </c>
    </row>
    <row r="952" spans="1:6" x14ac:dyDescent="0.3">
      <c r="A952" t="s">
        <v>1173</v>
      </c>
      <c r="B952" t="s">
        <v>23734</v>
      </c>
      <c r="C952" t="s">
        <v>23922</v>
      </c>
      <c r="D952" t="s">
        <v>23923</v>
      </c>
      <c r="E952">
        <v>4256</v>
      </c>
      <c r="F952" s="6">
        <v>1.1563669926743501</v>
      </c>
    </row>
    <row r="953" spans="1:6" x14ac:dyDescent="0.3">
      <c r="A953" t="s">
        <v>1173</v>
      </c>
      <c r="B953" t="s">
        <v>23734</v>
      </c>
      <c r="C953" t="s">
        <v>23924</v>
      </c>
      <c r="D953" t="s">
        <v>23925</v>
      </c>
      <c r="E953">
        <v>1916</v>
      </c>
      <c r="F953" s="6">
        <v>0.55664240099412798</v>
      </c>
    </row>
    <row r="954" spans="1:6" x14ac:dyDescent="0.3">
      <c r="A954" t="s">
        <v>1173</v>
      </c>
      <c r="B954" t="s">
        <v>23734</v>
      </c>
      <c r="C954" t="s">
        <v>163</v>
      </c>
      <c r="D954" t="s">
        <v>23926</v>
      </c>
      <c r="E954">
        <v>13462</v>
      </c>
      <c r="F954" s="6">
        <v>0.96575703559409198</v>
      </c>
    </row>
    <row r="955" spans="1:6" x14ac:dyDescent="0.3">
      <c r="A955" t="s">
        <v>1173</v>
      </c>
      <c r="B955" t="s">
        <v>23734</v>
      </c>
      <c r="C955" t="s">
        <v>23</v>
      </c>
      <c r="D955" t="s">
        <v>23927</v>
      </c>
      <c r="E955">
        <v>19126</v>
      </c>
      <c r="F955" s="6">
        <v>1.05096361810076</v>
      </c>
    </row>
    <row r="956" spans="1:6" x14ac:dyDescent="0.3">
      <c r="A956" t="s">
        <v>1173</v>
      </c>
      <c r="B956" t="s">
        <v>23734</v>
      </c>
      <c r="C956" t="s">
        <v>23928</v>
      </c>
      <c r="D956" t="s">
        <v>23929</v>
      </c>
      <c r="E956">
        <v>3077</v>
      </c>
      <c r="F956" s="6">
        <v>0.61799742874076702</v>
      </c>
    </row>
    <row r="957" spans="1:6" x14ac:dyDescent="0.3">
      <c r="A957" t="s">
        <v>1173</v>
      </c>
      <c r="B957" t="s">
        <v>23734</v>
      </c>
      <c r="C957" t="s">
        <v>334</v>
      </c>
      <c r="D957" t="s">
        <v>23930</v>
      </c>
      <c r="E957">
        <v>544179</v>
      </c>
      <c r="F957" s="6">
        <v>1.9406930232855499</v>
      </c>
    </row>
    <row r="958" spans="1:6" x14ac:dyDescent="0.3">
      <c r="A958" t="s">
        <v>1173</v>
      </c>
      <c r="B958" t="s">
        <v>23734</v>
      </c>
      <c r="C958" t="s">
        <v>23931</v>
      </c>
      <c r="D958" t="s">
        <v>23932</v>
      </c>
      <c r="E958">
        <v>3977</v>
      </c>
      <c r="F958" s="6">
        <v>1.02623625933839</v>
      </c>
    </row>
    <row r="959" spans="1:6" x14ac:dyDescent="0.3">
      <c r="A959" t="s">
        <v>1173</v>
      </c>
      <c r="B959" t="s">
        <v>23734</v>
      </c>
      <c r="C959" t="s">
        <v>23933</v>
      </c>
      <c r="D959" t="s">
        <v>23934</v>
      </c>
      <c r="E959">
        <v>7858</v>
      </c>
      <c r="F959" s="6">
        <v>1.0083267713555699</v>
      </c>
    </row>
    <row r="960" spans="1:6" x14ac:dyDescent="0.3">
      <c r="A960" t="s">
        <v>1173</v>
      </c>
      <c r="B960" t="s">
        <v>23734</v>
      </c>
      <c r="C960" t="s">
        <v>23022</v>
      </c>
      <c r="D960" t="s">
        <v>23935</v>
      </c>
      <c r="E960">
        <v>2553</v>
      </c>
      <c r="F960" s="6">
        <v>0.80494438314811101</v>
      </c>
    </row>
    <row r="961" spans="1:6" x14ac:dyDescent="0.3">
      <c r="A961" t="s">
        <v>1173</v>
      </c>
      <c r="B961" t="s">
        <v>23734</v>
      </c>
      <c r="C961" t="s">
        <v>23936</v>
      </c>
      <c r="D961" t="s">
        <v>23937</v>
      </c>
      <c r="E961">
        <v>21607</v>
      </c>
      <c r="F961" s="6">
        <v>1.41999344918188</v>
      </c>
    </row>
    <row r="962" spans="1:6" x14ac:dyDescent="0.3">
      <c r="A962" t="s">
        <v>1173</v>
      </c>
      <c r="B962" t="s">
        <v>23734</v>
      </c>
      <c r="C962" t="s">
        <v>763</v>
      </c>
      <c r="D962" t="s">
        <v>23938</v>
      </c>
      <c r="E962">
        <v>1750</v>
      </c>
      <c r="F962" s="6">
        <v>0.478706154126392</v>
      </c>
    </row>
    <row r="963" spans="1:6" x14ac:dyDescent="0.3">
      <c r="A963" t="s">
        <v>1173</v>
      </c>
      <c r="B963" t="s">
        <v>23734</v>
      </c>
      <c r="C963" t="s">
        <v>370</v>
      </c>
      <c r="D963" t="s">
        <v>23939</v>
      </c>
      <c r="E963">
        <v>76227</v>
      </c>
      <c r="F963" s="6">
        <v>1.4096608970173701</v>
      </c>
    </row>
    <row r="964" spans="1:6" x14ac:dyDescent="0.3">
      <c r="A964" t="s">
        <v>1173</v>
      </c>
      <c r="B964" t="s">
        <v>23734</v>
      </c>
      <c r="C964" t="s">
        <v>556</v>
      </c>
      <c r="D964" t="s">
        <v>23940</v>
      </c>
      <c r="E964">
        <v>3241</v>
      </c>
      <c r="F964" s="6">
        <v>0.708083830590029</v>
      </c>
    </row>
    <row r="965" spans="1:6" x14ac:dyDescent="0.3">
      <c r="A965" t="s">
        <v>1173</v>
      </c>
      <c r="B965" t="s">
        <v>23734</v>
      </c>
      <c r="C965" t="s">
        <v>359</v>
      </c>
      <c r="D965" t="s">
        <v>23941</v>
      </c>
      <c r="E965">
        <v>9656</v>
      </c>
      <c r="F965" s="6">
        <v>1.11402499949087</v>
      </c>
    </row>
    <row r="966" spans="1:6" x14ac:dyDescent="0.3">
      <c r="A966" t="s">
        <v>1173</v>
      </c>
      <c r="B966" t="s">
        <v>23734</v>
      </c>
      <c r="C966" t="s">
        <v>22851</v>
      </c>
      <c r="D966" t="s">
        <v>23942</v>
      </c>
      <c r="E966">
        <v>2756</v>
      </c>
      <c r="F966" s="6">
        <v>0.50753492574924997</v>
      </c>
    </row>
    <row r="967" spans="1:6" x14ac:dyDescent="0.3">
      <c r="A967" t="s">
        <v>1173</v>
      </c>
      <c r="B967" t="s">
        <v>23734</v>
      </c>
      <c r="C967" t="s">
        <v>524</v>
      </c>
      <c r="D967" t="s">
        <v>23943</v>
      </c>
      <c r="E967">
        <v>33690</v>
      </c>
      <c r="F967" s="6">
        <v>2.0209248236165398</v>
      </c>
    </row>
    <row r="968" spans="1:6" x14ac:dyDescent="0.3">
      <c r="A968" t="s">
        <v>1173</v>
      </c>
      <c r="B968" t="s">
        <v>23734</v>
      </c>
      <c r="C968" t="s">
        <v>23944</v>
      </c>
      <c r="D968" t="s">
        <v>23945</v>
      </c>
      <c r="E968">
        <v>29179</v>
      </c>
      <c r="F968" s="6">
        <v>1.16528375571531</v>
      </c>
    </row>
    <row r="969" spans="1:6" x14ac:dyDescent="0.3">
      <c r="A969" t="s">
        <v>1173</v>
      </c>
      <c r="B969" t="s">
        <v>23734</v>
      </c>
      <c r="C969" t="s">
        <v>234</v>
      </c>
      <c r="D969" t="s">
        <v>23946</v>
      </c>
      <c r="E969">
        <v>12660</v>
      </c>
      <c r="F969" s="6">
        <v>1.0315737796478699</v>
      </c>
    </row>
    <row r="970" spans="1:6" x14ac:dyDescent="0.3">
      <c r="A970" t="s">
        <v>1173</v>
      </c>
      <c r="B970" t="s">
        <v>23734</v>
      </c>
      <c r="C970" t="s">
        <v>1313</v>
      </c>
      <c r="D970" t="s">
        <v>23947</v>
      </c>
      <c r="E970">
        <v>10117</v>
      </c>
      <c r="F970" s="6">
        <v>0.90392498026264201</v>
      </c>
    </row>
    <row r="971" spans="1:6" x14ac:dyDescent="0.3">
      <c r="A971" t="s">
        <v>1173</v>
      </c>
      <c r="B971" t="s">
        <v>23734</v>
      </c>
      <c r="C971" t="s">
        <v>839</v>
      </c>
      <c r="D971" t="s">
        <v>23948</v>
      </c>
      <c r="E971">
        <v>4575</v>
      </c>
      <c r="F971" s="6">
        <v>0.830639502321738</v>
      </c>
    </row>
    <row r="972" spans="1:6" x14ac:dyDescent="0.3">
      <c r="A972" t="s">
        <v>1173</v>
      </c>
      <c r="B972" t="s">
        <v>23734</v>
      </c>
      <c r="C972" t="s">
        <v>725</v>
      </c>
      <c r="D972" t="s">
        <v>23949</v>
      </c>
      <c r="E972">
        <v>32787</v>
      </c>
      <c r="F972" s="6">
        <v>1.8097870130756599</v>
      </c>
    </row>
    <row r="973" spans="1:6" x14ac:dyDescent="0.3">
      <c r="A973" t="s">
        <v>1173</v>
      </c>
      <c r="B973" t="s">
        <v>23734</v>
      </c>
      <c r="C973" t="s">
        <v>23322</v>
      </c>
      <c r="D973" t="s">
        <v>23950</v>
      </c>
      <c r="E973">
        <v>6373</v>
      </c>
      <c r="F973" s="6">
        <v>0.65276156860253298</v>
      </c>
    </row>
    <row r="974" spans="1:6" x14ac:dyDescent="0.3">
      <c r="A974" t="s">
        <v>1173</v>
      </c>
      <c r="B974" t="s">
        <v>23734</v>
      </c>
      <c r="C974" t="s">
        <v>29</v>
      </c>
      <c r="D974" t="s">
        <v>23951</v>
      </c>
      <c r="E974">
        <v>35471</v>
      </c>
      <c r="F974" s="6">
        <v>1.9483534754676699</v>
      </c>
    </row>
    <row r="975" spans="1:6" x14ac:dyDescent="0.3">
      <c r="A975" t="s">
        <v>1173</v>
      </c>
      <c r="B975" t="s">
        <v>23734</v>
      </c>
      <c r="C975" t="s">
        <v>603</v>
      </c>
      <c r="D975" t="s">
        <v>23952</v>
      </c>
      <c r="E975">
        <v>5923</v>
      </c>
      <c r="F975" s="6">
        <v>1.2296896659413801</v>
      </c>
    </row>
    <row r="976" spans="1:6" x14ac:dyDescent="0.3">
      <c r="A976" t="s">
        <v>1173</v>
      </c>
      <c r="B976" t="s">
        <v>23734</v>
      </c>
      <c r="C976" t="s">
        <v>23953</v>
      </c>
      <c r="D976" t="s">
        <v>23954</v>
      </c>
      <c r="E976">
        <v>3233</v>
      </c>
      <c r="F976" s="6">
        <v>0.82891170119424495</v>
      </c>
    </row>
    <row r="977" spans="1:6" x14ac:dyDescent="0.3">
      <c r="A977" t="s">
        <v>1173</v>
      </c>
      <c r="B977" t="s">
        <v>23734</v>
      </c>
      <c r="C977" t="s">
        <v>23955</v>
      </c>
      <c r="D977" t="s">
        <v>23956</v>
      </c>
      <c r="E977">
        <v>10178</v>
      </c>
      <c r="F977" s="6">
        <v>0.77992480329337199</v>
      </c>
    </row>
    <row r="978" spans="1:6" x14ac:dyDescent="0.3">
      <c r="A978" t="s">
        <v>1173</v>
      </c>
      <c r="B978" t="s">
        <v>23734</v>
      </c>
      <c r="C978" t="s">
        <v>23957</v>
      </c>
      <c r="D978" t="s">
        <v>23958</v>
      </c>
      <c r="E978">
        <v>16512</v>
      </c>
      <c r="F978" s="6">
        <v>1.46947007140937</v>
      </c>
    </row>
    <row r="979" spans="1:6" x14ac:dyDescent="0.3">
      <c r="A979" t="s">
        <v>1173</v>
      </c>
      <c r="B979" t="s">
        <v>23734</v>
      </c>
      <c r="C979" t="s">
        <v>23959</v>
      </c>
      <c r="D979" t="s">
        <v>23960</v>
      </c>
      <c r="E979">
        <v>3107</v>
      </c>
      <c r="F979" s="6">
        <v>0.51695511702109898</v>
      </c>
    </row>
    <row r="980" spans="1:6" x14ac:dyDescent="0.3">
      <c r="A980" t="s">
        <v>1173</v>
      </c>
      <c r="B980" t="s">
        <v>23734</v>
      </c>
      <c r="C980" t="s">
        <v>23961</v>
      </c>
      <c r="D980" t="s">
        <v>23962</v>
      </c>
      <c r="E980">
        <v>5671</v>
      </c>
      <c r="F980" s="6">
        <v>0.45029312584558501</v>
      </c>
    </row>
    <row r="981" spans="1:6" x14ac:dyDescent="0.3">
      <c r="A981" t="s">
        <v>1173</v>
      </c>
      <c r="B981" t="s">
        <v>23734</v>
      </c>
      <c r="C981" t="s">
        <v>23963</v>
      </c>
      <c r="D981" t="s">
        <v>23964</v>
      </c>
      <c r="E981">
        <v>16295</v>
      </c>
      <c r="F981" s="6">
        <v>1.22289345649533</v>
      </c>
    </row>
    <row r="982" spans="1:6" x14ac:dyDescent="0.3">
      <c r="A982" t="s">
        <v>1173</v>
      </c>
      <c r="B982" t="s">
        <v>23734</v>
      </c>
      <c r="C982" t="s">
        <v>23965</v>
      </c>
      <c r="D982" t="s">
        <v>23966</v>
      </c>
      <c r="E982">
        <v>3858</v>
      </c>
      <c r="F982" s="6">
        <v>0.56546976491593304</v>
      </c>
    </row>
    <row r="983" spans="1:6" x14ac:dyDescent="0.3">
      <c r="A983" t="s">
        <v>1173</v>
      </c>
      <c r="B983" t="s">
        <v>23734</v>
      </c>
      <c r="C983" t="s">
        <v>505</v>
      </c>
      <c r="D983" t="s">
        <v>23967</v>
      </c>
      <c r="E983">
        <v>6091</v>
      </c>
      <c r="F983" s="6">
        <v>0.86425792645827704</v>
      </c>
    </row>
    <row r="984" spans="1:6" x14ac:dyDescent="0.3">
      <c r="A984" t="s">
        <v>1173</v>
      </c>
      <c r="B984" t="s">
        <v>23734</v>
      </c>
      <c r="C984" t="s">
        <v>23968</v>
      </c>
      <c r="D984" t="s">
        <v>23969</v>
      </c>
      <c r="E984">
        <v>6973</v>
      </c>
      <c r="F984" s="6">
        <v>0.66235185226246296</v>
      </c>
    </row>
    <row r="985" spans="1:6" x14ac:dyDescent="0.3">
      <c r="A985" t="s">
        <v>1173</v>
      </c>
      <c r="B985" t="s">
        <v>23734</v>
      </c>
      <c r="C985" t="s">
        <v>22866</v>
      </c>
      <c r="D985" t="s">
        <v>23970</v>
      </c>
      <c r="E985">
        <v>5642</v>
      </c>
      <c r="F985" s="6">
        <v>0.75426794738624003</v>
      </c>
    </row>
    <row r="986" spans="1:6" x14ac:dyDescent="0.3">
      <c r="A986" t="s">
        <v>1173</v>
      </c>
      <c r="B986" t="s">
        <v>23734</v>
      </c>
      <c r="C986" t="s">
        <v>23971</v>
      </c>
      <c r="D986" t="s">
        <v>23972</v>
      </c>
      <c r="E986">
        <v>21604</v>
      </c>
      <c r="F986" s="6">
        <v>1.1773911560475301</v>
      </c>
    </row>
    <row r="987" spans="1:6" x14ac:dyDescent="0.3">
      <c r="A987" t="s">
        <v>1173</v>
      </c>
      <c r="B987" t="s">
        <v>23734</v>
      </c>
      <c r="C987" t="s">
        <v>23973</v>
      </c>
      <c r="D987" t="s">
        <v>23974</v>
      </c>
      <c r="E987">
        <v>9656</v>
      </c>
      <c r="F987" s="6">
        <v>0.86989757978690696</v>
      </c>
    </row>
    <row r="988" spans="1:6" x14ac:dyDescent="0.3">
      <c r="A988" t="s">
        <v>1173</v>
      </c>
      <c r="B988" t="s">
        <v>23734</v>
      </c>
      <c r="C988" t="s">
        <v>23975</v>
      </c>
      <c r="D988" t="s">
        <v>23976</v>
      </c>
      <c r="E988">
        <v>2519</v>
      </c>
      <c r="F988" s="6">
        <v>0.41834938704729002</v>
      </c>
    </row>
    <row r="989" spans="1:6" x14ac:dyDescent="0.3">
      <c r="A989" t="s">
        <v>1173</v>
      </c>
      <c r="B989" t="s">
        <v>23734</v>
      </c>
      <c r="C989" t="s">
        <v>23977</v>
      </c>
      <c r="D989" t="s">
        <v>23978</v>
      </c>
      <c r="E989">
        <v>64511</v>
      </c>
      <c r="F989" s="6">
        <v>1.1770487896431301</v>
      </c>
    </row>
    <row r="990" spans="1:6" x14ac:dyDescent="0.3">
      <c r="A990" t="s">
        <v>1173</v>
      </c>
      <c r="B990" t="s">
        <v>23734</v>
      </c>
      <c r="C990" t="s">
        <v>23979</v>
      </c>
      <c r="D990" t="s">
        <v>23980</v>
      </c>
      <c r="E990">
        <v>4980</v>
      </c>
      <c r="F990" s="6">
        <v>0.72694702317926996</v>
      </c>
    </row>
    <row r="991" spans="1:6" x14ac:dyDescent="0.3">
      <c r="A991" t="s">
        <v>1173</v>
      </c>
      <c r="B991" t="s">
        <v>23734</v>
      </c>
      <c r="C991" t="s">
        <v>23981</v>
      </c>
      <c r="D991" t="s">
        <v>23982</v>
      </c>
      <c r="E991">
        <v>10083</v>
      </c>
      <c r="F991" s="6">
        <v>0.84496200748610895</v>
      </c>
    </row>
    <row r="992" spans="1:6" x14ac:dyDescent="0.3">
      <c r="A992" t="s">
        <v>1173</v>
      </c>
      <c r="B992" t="s">
        <v>23734</v>
      </c>
      <c r="C992" t="s">
        <v>23983</v>
      </c>
      <c r="D992" t="s">
        <v>23984</v>
      </c>
      <c r="E992">
        <v>71115</v>
      </c>
      <c r="F992" s="6">
        <v>1.6670211113545701</v>
      </c>
    </row>
    <row r="993" spans="1:6" x14ac:dyDescent="0.3">
      <c r="A993" t="s">
        <v>1173</v>
      </c>
      <c r="B993" t="s">
        <v>23734</v>
      </c>
      <c r="C993" t="s">
        <v>23985</v>
      </c>
      <c r="D993" t="s">
        <v>23986</v>
      </c>
      <c r="E993">
        <v>5181</v>
      </c>
      <c r="F993" s="6">
        <v>0.52386678463862502</v>
      </c>
    </row>
    <row r="994" spans="1:6" x14ac:dyDescent="0.3">
      <c r="A994" t="s">
        <v>1173</v>
      </c>
      <c r="B994" t="s">
        <v>23734</v>
      </c>
      <c r="C994" t="s">
        <v>23705</v>
      </c>
      <c r="D994" t="s">
        <v>23987</v>
      </c>
      <c r="E994">
        <v>3307</v>
      </c>
      <c r="F994" s="6">
        <v>0.61422133496055797</v>
      </c>
    </row>
    <row r="995" spans="1:6" x14ac:dyDescent="0.3">
      <c r="A995" t="s">
        <v>1173</v>
      </c>
      <c r="B995" t="s">
        <v>23734</v>
      </c>
      <c r="C995" t="s">
        <v>32</v>
      </c>
      <c r="D995" t="s">
        <v>23988</v>
      </c>
      <c r="E995">
        <v>6970</v>
      </c>
      <c r="F995" s="6">
        <v>0.97801282979494897</v>
      </c>
    </row>
    <row r="996" spans="1:6" x14ac:dyDescent="0.3">
      <c r="A996" t="s">
        <v>1173</v>
      </c>
      <c r="B996" t="s">
        <v>23734</v>
      </c>
      <c r="C996" t="s">
        <v>22880</v>
      </c>
      <c r="D996" t="s">
        <v>23989</v>
      </c>
      <c r="E996">
        <v>55606</v>
      </c>
      <c r="F996" s="6">
        <v>1.6083285987570199</v>
      </c>
    </row>
    <row r="997" spans="1:6" x14ac:dyDescent="0.3">
      <c r="A997" t="s">
        <v>1173</v>
      </c>
      <c r="B997" t="s">
        <v>23734</v>
      </c>
      <c r="C997" t="s">
        <v>363</v>
      </c>
      <c r="D997" t="s">
        <v>23990</v>
      </c>
      <c r="E997">
        <v>4936</v>
      </c>
      <c r="F997" s="6">
        <v>0.48541522849785501</v>
      </c>
    </row>
    <row r="998" spans="1:6" x14ac:dyDescent="0.3">
      <c r="A998" t="s">
        <v>1173</v>
      </c>
      <c r="B998" t="s">
        <v>23734</v>
      </c>
      <c r="C998" t="s">
        <v>371</v>
      </c>
      <c r="D998" t="s">
        <v>23991</v>
      </c>
      <c r="E998">
        <v>498365</v>
      </c>
      <c r="F998" s="6">
        <v>1.6957247296656599</v>
      </c>
    </row>
    <row r="999" spans="1:6" x14ac:dyDescent="0.3">
      <c r="A999" t="s">
        <v>1173</v>
      </c>
      <c r="B999" t="s">
        <v>23734</v>
      </c>
      <c r="C999" t="s">
        <v>23992</v>
      </c>
      <c r="D999" t="s">
        <v>23993</v>
      </c>
      <c r="E999">
        <v>22952</v>
      </c>
      <c r="F999" s="6">
        <v>1.3104311867638401</v>
      </c>
    </row>
    <row r="1000" spans="1:6" x14ac:dyDescent="0.3">
      <c r="A1000" t="s">
        <v>1173</v>
      </c>
      <c r="B1000" t="s">
        <v>23734</v>
      </c>
      <c r="C1000" t="s">
        <v>373</v>
      </c>
      <c r="D1000" t="s">
        <v>23994</v>
      </c>
      <c r="E1000">
        <v>177934</v>
      </c>
      <c r="F1000" s="6">
        <v>1.6475674121867601</v>
      </c>
    </row>
    <row r="1001" spans="1:6" x14ac:dyDescent="0.3">
      <c r="A1001" t="s">
        <v>1173</v>
      </c>
      <c r="B1001" t="s">
        <v>23734</v>
      </c>
      <c r="C1001" t="s">
        <v>1320</v>
      </c>
      <c r="D1001" t="s">
        <v>23995</v>
      </c>
      <c r="E1001">
        <v>2556</v>
      </c>
      <c r="F1001" s="6">
        <v>0.46521983003344097</v>
      </c>
    </row>
    <row r="1002" spans="1:6" x14ac:dyDescent="0.3">
      <c r="A1002" t="s">
        <v>1173</v>
      </c>
      <c r="B1002" t="s">
        <v>23734</v>
      </c>
      <c r="C1002" t="s">
        <v>23996</v>
      </c>
      <c r="D1002" t="s">
        <v>23997</v>
      </c>
      <c r="E1002">
        <v>6010</v>
      </c>
      <c r="F1002" s="6">
        <v>0.62846151123145699</v>
      </c>
    </row>
    <row r="1003" spans="1:6" x14ac:dyDescent="0.3">
      <c r="A1003" t="s">
        <v>1173</v>
      </c>
      <c r="B1003" t="s">
        <v>23734</v>
      </c>
      <c r="C1003" t="s">
        <v>895</v>
      </c>
      <c r="D1003" t="s">
        <v>23998</v>
      </c>
      <c r="E1003">
        <v>3853</v>
      </c>
      <c r="F1003" s="6">
        <v>0.59225691962235105</v>
      </c>
    </row>
    <row r="1004" spans="1:6" x14ac:dyDescent="0.3">
      <c r="A1004" t="s">
        <v>1173</v>
      </c>
      <c r="B1004" t="s">
        <v>23734</v>
      </c>
      <c r="C1004" t="s">
        <v>942</v>
      </c>
      <c r="D1004" t="s">
        <v>23999</v>
      </c>
      <c r="E1004">
        <v>4437</v>
      </c>
      <c r="F1004" s="6">
        <v>0.719535901368349</v>
      </c>
    </row>
    <row r="1005" spans="1:6" x14ac:dyDescent="0.3">
      <c r="A1005" t="s">
        <v>1173</v>
      </c>
      <c r="B1005" t="s">
        <v>23734</v>
      </c>
      <c r="C1005" t="s">
        <v>24000</v>
      </c>
      <c r="D1005" t="s">
        <v>24001</v>
      </c>
      <c r="E1005">
        <v>2235</v>
      </c>
      <c r="F1005" s="6">
        <v>0.70749860568080902</v>
      </c>
    </row>
    <row r="1006" spans="1:6" x14ac:dyDescent="0.3">
      <c r="A1006" t="s">
        <v>1173</v>
      </c>
      <c r="B1006" t="s">
        <v>23734</v>
      </c>
      <c r="C1006" t="s">
        <v>24002</v>
      </c>
      <c r="D1006" t="s">
        <v>24003</v>
      </c>
      <c r="E1006">
        <v>5724</v>
      </c>
      <c r="F1006" s="6">
        <v>1.346304430125</v>
      </c>
    </row>
    <row r="1007" spans="1:6" x14ac:dyDescent="0.3">
      <c r="A1007" t="s">
        <v>1173</v>
      </c>
      <c r="B1007" t="s">
        <v>23734</v>
      </c>
      <c r="C1007" t="s">
        <v>375</v>
      </c>
      <c r="D1007" t="s">
        <v>24004</v>
      </c>
      <c r="E1007">
        <v>24132</v>
      </c>
      <c r="F1007" s="6">
        <v>1.2125846032401899</v>
      </c>
    </row>
    <row r="1008" spans="1:6" x14ac:dyDescent="0.3">
      <c r="A1008" t="s">
        <v>1173</v>
      </c>
      <c r="B1008" t="s">
        <v>23734</v>
      </c>
      <c r="C1008" t="s">
        <v>23373</v>
      </c>
      <c r="D1008" t="s">
        <v>24005</v>
      </c>
      <c r="E1008">
        <v>7900</v>
      </c>
      <c r="F1008" s="6">
        <v>0.59591742057395503</v>
      </c>
    </row>
    <row r="1009" spans="1:6" x14ac:dyDescent="0.3">
      <c r="A1009" t="s">
        <v>1173</v>
      </c>
      <c r="B1009" t="s">
        <v>23734</v>
      </c>
      <c r="C1009" t="s">
        <v>376</v>
      </c>
      <c r="D1009" t="s">
        <v>24006</v>
      </c>
      <c r="E1009">
        <v>3001</v>
      </c>
      <c r="F1009" s="6">
        <v>0.55212535141516905</v>
      </c>
    </row>
    <row r="1010" spans="1:6" x14ac:dyDescent="0.3">
      <c r="A1010" t="s">
        <v>1173</v>
      </c>
      <c r="B1010" t="s">
        <v>23734</v>
      </c>
      <c r="C1010" t="s">
        <v>24007</v>
      </c>
      <c r="D1010" t="s">
        <v>24008</v>
      </c>
      <c r="E1010">
        <v>7053</v>
      </c>
      <c r="F1010" s="6">
        <v>1.24477977075823</v>
      </c>
    </row>
    <row r="1011" spans="1:6" x14ac:dyDescent="0.3">
      <c r="A1011" t="s">
        <v>1173</v>
      </c>
      <c r="B1011" t="s">
        <v>23734</v>
      </c>
      <c r="C1011" t="s">
        <v>24009</v>
      </c>
      <c r="D1011" t="s">
        <v>24010</v>
      </c>
      <c r="E1011">
        <v>1485</v>
      </c>
      <c r="F1011" s="6">
        <v>0.42668615133038401</v>
      </c>
    </row>
    <row r="1012" spans="1:6" x14ac:dyDescent="0.3">
      <c r="A1012" t="s">
        <v>1173</v>
      </c>
      <c r="B1012" t="s">
        <v>23734</v>
      </c>
      <c r="C1012" t="s">
        <v>69</v>
      </c>
      <c r="D1012" t="s">
        <v>24011</v>
      </c>
      <c r="E1012">
        <v>5799</v>
      </c>
      <c r="F1012" s="6">
        <v>0.77786823569785801</v>
      </c>
    </row>
    <row r="1013" spans="1:6" x14ac:dyDescent="0.3">
      <c r="A1013" t="s">
        <v>1173</v>
      </c>
      <c r="B1013" t="s">
        <v>23734</v>
      </c>
      <c r="C1013" t="s">
        <v>24012</v>
      </c>
      <c r="D1013" t="s">
        <v>24013</v>
      </c>
      <c r="E1013">
        <v>2234</v>
      </c>
      <c r="F1013" s="6">
        <v>0.45400315938322999</v>
      </c>
    </row>
    <row r="1014" spans="1:6" x14ac:dyDescent="0.3">
      <c r="A1014" t="s">
        <v>1173</v>
      </c>
      <c r="B1014" t="s">
        <v>23734</v>
      </c>
      <c r="C1014" t="s">
        <v>857</v>
      </c>
      <c r="D1014" t="s">
        <v>24014</v>
      </c>
      <c r="E1014">
        <v>9409</v>
      </c>
      <c r="F1014" s="6">
        <v>2.0441016283629598</v>
      </c>
    </row>
    <row r="1015" spans="1:6" x14ac:dyDescent="0.3">
      <c r="A1015" t="s">
        <v>1173</v>
      </c>
      <c r="B1015" t="s">
        <v>23734</v>
      </c>
      <c r="C1015" t="s">
        <v>24015</v>
      </c>
      <c r="D1015" t="s">
        <v>24016</v>
      </c>
      <c r="E1015">
        <v>3309</v>
      </c>
      <c r="F1015" s="6">
        <v>1.4366463922481301</v>
      </c>
    </row>
    <row r="1016" spans="1:6" x14ac:dyDescent="0.3">
      <c r="A1016" t="s">
        <v>1173</v>
      </c>
      <c r="B1016" t="s">
        <v>23734</v>
      </c>
      <c r="C1016" t="s">
        <v>377</v>
      </c>
      <c r="D1016" t="s">
        <v>24017</v>
      </c>
      <c r="E1016">
        <v>157505</v>
      </c>
      <c r="F1016" s="6">
        <v>2.1203322722417002</v>
      </c>
    </row>
    <row r="1017" spans="1:6" x14ac:dyDescent="0.3">
      <c r="A1017" t="s">
        <v>1178</v>
      </c>
      <c r="B1017" t="s">
        <v>22618</v>
      </c>
      <c r="C1017" t="s">
        <v>22619</v>
      </c>
      <c r="D1017" t="s">
        <v>24018</v>
      </c>
      <c r="E1017">
        <v>4339349</v>
      </c>
      <c r="F1017" s="6">
        <v>1.5714425683459301</v>
      </c>
    </row>
    <row r="1018" spans="1:6" x14ac:dyDescent="0.3">
      <c r="A1018" t="s">
        <v>1178</v>
      </c>
      <c r="B1018" t="s">
        <v>22618</v>
      </c>
      <c r="C1018" t="s">
        <v>736</v>
      </c>
      <c r="D1018" t="s">
        <v>24019</v>
      </c>
      <c r="E1018">
        <v>18656</v>
      </c>
      <c r="F1018" s="6">
        <v>0.89120436413904802</v>
      </c>
    </row>
    <row r="1019" spans="1:6" x14ac:dyDescent="0.3">
      <c r="A1019" t="s">
        <v>1178</v>
      </c>
      <c r="B1019" t="s">
        <v>22618</v>
      </c>
      <c r="C1019" t="s">
        <v>315</v>
      </c>
      <c r="D1019" t="s">
        <v>24020</v>
      </c>
      <c r="E1019">
        <v>19956</v>
      </c>
      <c r="F1019" s="6">
        <v>1.00480987735254</v>
      </c>
    </row>
    <row r="1020" spans="1:6" x14ac:dyDescent="0.3">
      <c r="A1020" t="s">
        <v>1178</v>
      </c>
      <c r="B1020" t="s">
        <v>22618</v>
      </c>
      <c r="C1020" t="s">
        <v>817</v>
      </c>
      <c r="D1020" t="s">
        <v>24021</v>
      </c>
      <c r="E1020">
        <v>21421</v>
      </c>
      <c r="F1020" s="6">
        <v>1.1191311310375001</v>
      </c>
    </row>
    <row r="1021" spans="1:6" x14ac:dyDescent="0.3">
      <c r="A1021" t="s">
        <v>1178</v>
      </c>
      <c r="B1021" t="s">
        <v>22618</v>
      </c>
      <c r="C1021" t="s">
        <v>24022</v>
      </c>
      <c r="D1021" t="s">
        <v>24023</v>
      </c>
      <c r="E1021">
        <v>8249</v>
      </c>
      <c r="F1021" s="6">
        <v>0.88269005011330803</v>
      </c>
    </row>
    <row r="1022" spans="1:6" x14ac:dyDescent="0.3">
      <c r="A1022" t="s">
        <v>1178</v>
      </c>
      <c r="B1022" t="s">
        <v>22618</v>
      </c>
      <c r="C1022" t="s">
        <v>24024</v>
      </c>
      <c r="D1022" t="s">
        <v>24025</v>
      </c>
      <c r="E1022">
        <v>42173</v>
      </c>
      <c r="F1022" s="6">
        <v>1.09235087973824</v>
      </c>
    </row>
    <row r="1023" spans="1:6" x14ac:dyDescent="0.3">
      <c r="A1023" t="s">
        <v>1178</v>
      </c>
      <c r="B1023" t="s">
        <v>22618</v>
      </c>
      <c r="C1023" t="s">
        <v>24026</v>
      </c>
      <c r="D1023" t="s">
        <v>24027</v>
      </c>
      <c r="E1023">
        <v>11591</v>
      </c>
      <c r="F1023" s="6">
        <v>0.91740710268032899</v>
      </c>
    </row>
    <row r="1024" spans="1:6" x14ac:dyDescent="0.3">
      <c r="A1024" t="s">
        <v>1178</v>
      </c>
      <c r="B1024" t="s">
        <v>22618</v>
      </c>
      <c r="C1024" t="s">
        <v>379</v>
      </c>
      <c r="D1024" t="s">
        <v>24028</v>
      </c>
      <c r="E1024">
        <v>28691</v>
      </c>
      <c r="F1024" s="6">
        <v>1.0089608075456999</v>
      </c>
    </row>
    <row r="1025" spans="1:6" x14ac:dyDescent="0.3">
      <c r="A1025" t="s">
        <v>1178</v>
      </c>
      <c r="B1025" t="s">
        <v>22618</v>
      </c>
      <c r="C1025" t="s">
        <v>317</v>
      </c>
      <c r="D1025" t="s">
        <v>24029</v>
      </c>
      <c r="E1025">
        <v>118811</v>
      </c>
      <c r="F1025" s="6">
        <v>2.0232005485462801</v>
      </c>
    </row>
    <row r="1026" spans="1:6" x14ac:dyDescent="0.3">
      <c r="A1026" t="s">
        <v>1178</v>
      </c>
      <c r="B1026" t="s">
        <v>22618</v>
      </c>
      <c r="C1026" t="s">
        <v>23872</v>
      </c>
      <c r="D1026" t="s">
        <v>24030</v>
      </c>
      <c r="E1026">
        <v>19985</v>
      </c>
      <c r="F1026" s="6">
        <v>1.1255414630206599</v>
      </c>
    </row>
    <row r="1027" spans="1:6" x14ac:dyDescent="0.3">
      <c r="A1027" t="s">
        <v>1178</v>
      </c>
      <c r="B1027" t="s">
        <v>22618</v>
      </c>
      <c r="C1027" t="s">
        <v>382</v>
      </c>
      <c r="D1027" t="s">
        <v>24031</v>
      </c>
      <c r="E1027">
        <v>49542</v>
      </c>
      <c r="F1027" s="6">
        <v>1.85952821058628</v>
      </c>
    </row>
    <row r="1028" spans="1:6" x14ac:dyDescent="0.3">
      <c r="A1028" t="s">
        <v>1178</v>
      </c>
      <c r="B1028" t="s">
        <v>22618</v>
      </c>
      <c r="C1028" t="s">
        <v>24032</v>
      </c>
      <c r="D1028" t="s">
        <v>24033</v>
      </c>
      <c r="E1028">
        <v>28432</v>
      </c>
      <c r="F1028" s="6">
        <v>1.23953588601951</v>
      </c>
    </row>
    <row r="1029" spans="1:6" x14ac:dyDescent="0.3">
      <c r="A1029" t="s">
        <v>1178</v>
      </c>
      <c r="B1029" t="s">
        <v>22618</v>
      </c>
      <c r="C1029" t="s">
        <v>24034</v>
      </c>
      <c r="D1029" t="s">
        <v>24035</v>
      </c>
      <c r="E1029">
        <v>8488</v>
      </c>
      <c r="F1029" s="6">
        <v>0.83957275977343804</v>
      </c>
    </row>
    <row r="1030" spans="1:6" x14ac:dyDescent="0.3">
      <c r="A1030" t="s">
        <v>1178</v>
      </c>
      <c r="B1030" t="s">
        <v>22618</v>
      </c>
      <c r="C1030" t="s">
        <v>24036</v>
      </c>
      <c r="D1030" t="s">
        <v>24037</v>
      </c>
      <c r="E1030">
        <v>13878</v>
      </c>
      <c r="F1030" s="6">
        <v>1.30566177241327</v>
      </c>
    </row>
    <row r="1031" spans="1:6" x14ac:dyDescent="0.3">
      <c r="A1031" t="s">
        <v>1178</v>
      </c>
      <c r="B1031" t="s">
        <v>22618</v>
      </c>
      <c r="C1031" t="s">
        <v>24038</v>
      </c>
      <c r="D1031" t="s">
        <v>24039</v>
      </c>
      <c r="E1031">
        <v>20059</v>
      </c>
      <c r="F1031" s="6">
        <v>0.92347673781302297</v>
      </c>
    </row>
    <row r="1032" spans="1:6" x14ac:dyDescent="0.3">
      <c r="A1032" t="s">
        <v>1178</v>
      </c>
      <c r="B1032" t="s">
        <v>22618</v>
      </c>
      <c r="C1032" t="s">
        <v>384</v>
      </c>
      <c r="D1032" t="s">
        <v>24040</v>
      </c>
      <c r="E1032">
        <v>74319</v>
      </c>
      <c r="F1032" s="6">
        <v>1.56643922389888</v>
      </c>
    </row>
    <row r="1033" spans="1:6" x14ac:dyDescent="0.3">
      <c r="A1033" t="s">
        <v>1178</v>
      </c>
      <c r="B1033" t="s">
        <v>22618</v>
      </c>
      <c r="C1033" t="s">
        <v>705</v>
      </c>
      <c r="D1033" t="s">
        <v>24041</v>
      </c>
      <c r="E1033">
        <v>12690</v>
      </c>
      <c r="F1033" s="6">
        <v>0.95815777523967705</v>
      </c>
    </row>
    <row r="1034" spans="1:6" x14ac:dyDescent="0.3">
      <c r="A1034" t="s">
        <v>1178</v>
      </c>
      <c r="B1034" t="s">
        <v>22618</v>
      </c>
      <c r="C1034" t="s">
        <v>655</v>
      </c>
      <c r="D1034" t="s">
        <v>24042</v>
      </c>
      <c r="E1034">
        <v>12984</v>
      </c>
      <c r="F1034" s="6">
        <v>0.989079525170666</v>
      </c>
    </row>
    <row r="1035" spans="1:6" x14ac:dyDescent="0.3">
      <c r="A1035" t="s">
        <v>1178</v>
      </c>
      <c r="B1035" t="s">
        <v>22618</v>
      </c>
      <c r="C1035" t="s">
        <v>24043</v>
      </c>
      <c r="D1035" t="s">
        <v>24044</v>
      </c>
      <c r="E1035">
        <v>37191</v>
      </c>
      <c r="F1035" s="6">
        <v>1.1775920704415901</v>
      </c>
    </row>
    <row r="1036" spans="1:6" x14ac:dyDescent="0.3">
      <c r="A1036" t="s">
        <v>1178</v>
      </c>
      <c r="B1036" t="s">
        <v>22618</v>
      </c>
      <c r="C1036" t="s">
        <v>385</v>
      </c>
      <c r="D1036" t="s">
        <v>24045</v>
      </c>
      <c r="E1036">
        <v>90336</v>
      </c>
      <c r="F1036" s="6">
        <v>1.92250944718404</v>
      </c>
    </row>
    <row r="1037" spans="1:6" x14ac:dyDescent="0.3">
      <c r="A1037" t="s">
        <v>1178</v>
      </c>
      <c r="B1037" t="s">
        <v>22618</v>
      </c>
      <c r="C1037" t="s">
        <v>24046</v>
      </c>
      <c r="D1037" t="s">
        <v>24047</v>
      </c>
      <c r="E1037">
        <v>5104</v>
      </c>
      <c r="F1037" s="6">
        <v>0.83918729491567201</v>
      </c>
    </row>
    <row r="1038" spans="1:6" x14ac:dyDescent="0.3">
      <c r="A1038" t="s">
        <v>1178</v>
      </c>
      <c r="B1038" t="s">
        <v>22618</v>
      </c>
      <c r="C1038" t="s">
        <v>319</v>
      </c>
      <c r="D1038" t="s">
        <v>24048</v>
      </c>
      <c r="E1038">
        <v>10811</v>
      </c>
      <c r="F1038" s="6">
        <v>1.18240850920921</v>
      </c>
    </row>
    <row r="1039" spans="1:6" x14ac:dyDescent="0.3">
      <c r="A1039" t="s">
        <v>1178</v>
      </c>
      <c r="B1039" t="s">
        <v>22618</v>
      </c>
      <c r="C1039" t="s">
        <v>386</v>
      </c>
      <c r="D1039" t="s">
        <v>24049</v>
      </c>
      <c r="E1039">
        <v>27720</v>
      </c>
      <c r="F1039" s="6">
        <v>1.1650939428123099</v>
      </c>
    </row>
    <row r="1040" spans="1:6" x14ac:dyDescent="0.3">
      <c r="A1040" t="s">
        <v>1178</v>
      </c>
      <c r="B1040" t="s">
        <v>22618</v>
      </c>
      <c r="C1040" t="s">
        <v>24050</v>
      </c>
      <c r="D1040" t="s">
        <v>24051</v>
      </c>
      <c r="E1040">
        <v>15955</v>
      </c>
      <c r="F1040" s="6">
        <v>0.923037353503666</v>
      </c>
    </row>
    <row r="1041" spans="1:6" x14ac:dyDescent="0.3">
      <c r="A1041" t="s">
        <v>1178</v>
      </c>
      <c r="B1041" t="s">
        <v>22618</v>
      </c>
      <c r="C1041" t="s">
        <v>387</v>
      </c>
      <c r="D1041" t="s">
        <v>24052</v>
      </c>
      <c r="E1041">
        <v>73955</v>
      </c>
      <c r="F1041" s="6">
        <v>1.38494183938988</v>
      </c>
    </row>
    <row r="1042" spans="1:6" x14ac:dyDescent="0.3">
      <c r="A1042" t="s">
        <v>1178</v>
      </c>
      <c r="B1042" t="s">
        <v>22618</v>
      </c>
      <c r="C1042" t="s">
        <v>321</v>
      </c>
      <c r="D1042" t="s">
        <v>24053</v>
      </c>
      <c r="E1042">
        <v>35613</v>
      </c>
      <c r="F1042" s="6">
        <v>1.38365661470811</v>
      </c>
    </row>
    <row r="1043" spans="1:6" x14ac:dyDescent="0.3">
      <c r="A1043" t="s">
        <v>1178</v>
      </c>
      <c r="B1043" t="s">
        <v>22618</v>
      </c>
      <c r="C1043" t="s">
        <v>552</v>
      </c>
      <c r="D1043" t="s">
        <v>24054</v>
      </c>
      <c r="E1043">
        <v>21730</v>
      </c>
      <c r="F1043" s="6">
        <v>1.33830729045301</v>
      </c>
    </row>
    <row r="1044" spans="1:6" x14ac:dyDescent="0.3">
      <c r="A1044" t="s">
        <v>1178</v>
      </c>
      <c r="B1044" t="s">
        <v>22618</v>
      </c>
      <c r="C1044" t="s">
        <v>355</v>
      </c>
      <c r="D1044" t="s">
        <v>24055</v>
      </c>
      <c r="E1044">
        <v>10272</v>
      </c>
      <c r="F1044" s="6">
        <v>0.85869594982866904</v>
      </c>
    </row>
    <row r="1045" spans="1:6" x14ac:dyDescent="0.3">
      <c r="A1045" t="s">
        <v>1178</v>
      </c>
      <c r="B1045" t="s">
        <v>22618</v>
      </c>
      <c r="C1045" t="s">
        <v>62</v>
      </c>
      <c r="D1045" t="s">
        <v>24056</v>
      </c>
      <c r="E1045">
        <v>9315</v>
      </c>
      <c r="F1045" s="6">
        <v>0.88751028874169502</v>
      </c>
    </row>
    <row r="1046" spans="1:6" x14ac:dyDescent="0.3">
      <c r="A1046" t="s">
        <v>1178</v>
      </c>
      <c r="B1046" t="s">
        <v>22618</v>
      </c>
      <c r="C1046" t="s">
        <v>434</v>
      </c>
      <c r="D1046" t="s">
        <v>24057</v>
      </c>
      <c r="E1046">
        <v>6856</v>
      </c>
      <c r="F1046" s="6">
        <v>0.86744163035905797</v>
      </c>
    </row>
    <row r="1047" spans="1:6" x14ac:dyDescent="0.3">
      <c r="A1047" t="s">
        <v>1178</v>
      </c>
      <c r="B1047" t="s">
        <v>22618</v>
      </c>
      <c r="C1047" t="s">
        <v>389</v>
      </c>
      <c r="D1047" t="s">
        <v>24058</v>
      </c>
      <c r="E1047">
        <v>96656</v>
      </c>
      <c r="F1047" s="6">
        <v>1.46825168580151</v>
      </c>
    </row>
    <row r="1048" spans="1:6" x14ac:dyDescent="0.3">
      <c r="A1048" t="s">
        <v>1178</v>
      </c>
      <c r="B1048" t="s">
        <v>22618</v>
      </c>
      <c r="C1048" t="s">
        <v>391</v>
      </c>
      <c r="D1048" t="s">
        <v>24059</v>
      </c>
      <c r="E1048">
        <v>12161</v>
      </c>
      <c r="F1048" s="6">
        <v>1.0840148896333801</v>
      </c>
    </row>
    <row r="1049" spans="1:6" x14ac:dyDescent="0.3">
      <c r="A1049" t="s">
        <v>1178</v>
      </c>
      <c r="B1049" t="s">
        <v>22618</v>
      </c>
      <c r="C1049" t="s">
        <v>24060</v>
      </c>
      <c r="D1049" t="s">
        <v>24061</v>
      </c>
      <c r="E1049">
        <v>7852</v>
      </c>
      <c r="F1049" s="6">
        <v>1.0587798920136999</v>
      </c>
    </row>
    <row r="1050" spans="1:6" x14ac:dyDescent="0.3">
      <c r="A1050" t="s">
        <v>1178</v>
      </c>
      <c r="B1050" t="s">
        <v>22618</v>
      </c>
      <c r="C1050" t="s">
        <v>24062</v>
      </c>
      <c r="D1050" t="s">
        <v>24063</v>
      </c>
      <c r="E1050">
        <v>14672</v>
      </c>
      <c r="F1050" s="6">
        <v>0.97428428483514495</v>
      </c>
    </row>
    <row r="1051" spans="1:6" x14ac:dyDescent="0.3">
      <c r="A1051" t="s">
        <v>1178</v>
      </c>
      <c r="B1051" t="s">
        <v>22618</v>
      </c>
      <c r="C1051" t="s">
        <v>393</v>
      </c>
      <c r="D1051" t="s">
        <v>24064</v>
      </c>
      <c r="E1051">
        <v>295803</v>
      </c>
      <c r="F1051" s="6">
        <v>1.96456401383446</v>
      </c>
    </row>
    <row r="1052" spans="1:6" x14ac:dyDescent="0.3">
      <c r="A1052" t="s">
        <v>1178</v>
      </c>
      <c r="B1052" t="s">
        <v>22618</v>
      </c>
      <c r="C1052" t="s">
        <v>24065</v>
      </c>
      <c r="D1052" t="s">
        <v>24066</v>
      </c>
      <c r="E1052">
        <v>14348</v>
      </c>
      <c r="F1052" s="6">
        <v>0.84503491425817201</v>
      </c>
    </row>
    <row r="1053" spans="1:6" x14ac:dyDescent="0.3">
      <c r="A1053" t="s">
        <v>1178</v>
      </c>
      <c r="B1053" t="s">
        <v>22618</v>
      </c>
      <c r="C1053" t="s">
        <v>326</v>
      </c>
      <c r="D1053" t="s">
        <v>24067</v>
      </c>
      <c r="E1053">
        <v>39451</v>
      </c>
      <c r="F1053" s="6">
        <v>2.0398831952655101</v>
      </c>
    </row>
    <row r="1054" spans="1:6" x14ac:dyDescent="0.3">
      <c r="A1054" t="s">
        <v>1178</v>
      </c>
      <c r="B1054" t="s">
        <v>22618</v>
      </c>
      <c r="C1054" t="s">
        <v>666</v>
      </c>
      <c r="D1054" t="s">
        <v>24068</v>
      </c>
      <c r="E1054">
        <v>49285</v>
      </c>
      <c r="F1054" s="6">
        <v>1.4932833023251499</v>
      </c>
    </row>
    <row r="1055" spans="1:6" x14ac:dyDescent="0.3">
      <c r="A1055" t="s">
        <v>1178</v>
      </c>
      <c r="B1055" t="s">
        <v>22618</v>
      </c>
      <c r="C1055" t="s">
        <v>262</v>
      </c>
      <c r="D1055" t="s">
        <v>24069</v>
      </c>
      <c r="E1055">
        <v>6813</v>
      </c>
      <c r="F1055" s="6">
        <v>0.95647729385950297</v>
      </c>
    </row>
    <row r="1056" spans="1:6" x14ac:dyDescent="0.3">
      <c r="A1056" t="s">
        <v>1178</v>
      </c>
      <c r="B1056" t="s">
        <v>22618</v>
      </c>
      <c r="C1056" t="s">
        <v>23530</v>
      </c>
      <c r="D1056" t="s">
        <v>24070</v>
      </c>
      <c r="E1056">
        <v>8589</v>
      </c>
      <c r="F1056" s="6">
        <v>1.1116012577925001</v>
      </c>
    </row>
    <row r="1057" spans="1:6" x14ac:dyDescent="0.3">
      <c r="A1057" t="s">
        <v>1178</v>
      </c>
      <c r="B1057" t="s">
        <v>22618</v>
      </c>
      <c r="C1057" t="s">
        <v>24071</v>
      </c>
      <c r="D1057" t="s">
        <v>24072</v>
      </c>
      <c r="E1057">
        <v>16912</v>
      </c>
      <c r="F1057" s="6">
        <v>0.98772021320830306</v>
      </c>
    </row>
    <row r="1058" spans="1:6" x14ac:dyDescent="0.3">
      <c r="A1058" t="s">
        <v>1178</v>
      </c>
      <c r="B1058" t="s">
        <v>22618</v>
      </c>
      <c r="C1058" t="s">
        <v>614</v>
      </c>
      <c r="D1058" t="s">
        <v>24073</v>
      </c>
      <c r="E1058">
        <v>24662</v>
      </c>
      <c r="F1058" s="6">
        <v>1.1622002471199799</v>
      </c>
    </row>
    <row r="1059" spans="1:6" x14ac:dyDescent="0.3">
      <c r="A1059" t="s">
        <v>1178</v>
      </c>
      <c r="B1059" t="s">
        <v>22618</v>
      </c>
      <c r="C1059" t="s">
        <v>24074</v>
      </c>
      <c r="D1059" t="s">
        <v>24075</v>
      </c>
      <c r="E1059">
        <v>37121</v>
      </c>
      <c r="F1059" s="6">
        <v>1.00831769081444</v>
      </c>
    </row>
    <row r="1060" spans="1:6" x14ac:dyDescent="0.3">
      <c r="A1060" t="s">
        <v>1178</v>
      </c>
      <c r="B1060" t="s">
        <v>22618</v>
      </c>
      <c r="C1060" t="s">
        <v>24076</v>
      </c>
      <c r="D1060" t="s">
        <v>24077</v>
      </c>
      <c r="E1060">
        <v>25746</v>
      </c>
      <c r="F1060" s="6">
        <v>1.0392155181701099</v>
      </c>
    </row>
    <row r="1061" spans="1:6" x14ac:dyDescent="0.3">
      <c r="A1061" t="s">
        <v>1178</v>
      </c>
      <c r="B1061" t="s">
        <v>22618</v>
      </c>
      <c r="C1061" t="s">
        <v>24078</v>
      </c>
      <c r="D1061" t="s">
        <v>24079</v>
      </c>
      <c r="E1061">
        <v>11258</v>
      </c>
      <c r="F1061" s="6">
        <v>0.90933907845334305</v>
      </c>
    </row>
    <row r="1062" spans="1:6" x14ac:dyDescent="0.3">
      <c r="A1062" t="s">
        <v>1178</v>
      </c>
      <c r="B1062" t="s">
        <v>22618</v>
      </c>
      <c r="C1062" t="s">
        <v>395</v>
      </c>
      <c r="D1062" t="s">
        <v>24080</v>
      </c>
      <c r="E1062">
        <v>36898</v>
      </c>
      <c r="F1062" s="6">
        <v>1.54438606500929</v>
      </c>
    </row>
    <row r="1063" spans="1:6" x14ac:dyDescent="0.3">
      <c r="A1063" t="s">
        <v>1178</v>
      </c>
      <c r="B1063" t="s">
        <v>22618</v>
      </c>
      <c r="C1063" t="s">
        <v>329</v>
      </c>
      <c r="D1063" t="s">
        <v>24081</v>
      </c>
      <c r="E1063">
        <v>8565</v>
      </c>
      <c r="F1063" s="6">
        <v>1.02582216470568</v>
      </c>
    </row>
    <row r="1064" spans="1:6" x14ac:dyDescent="0.3">
      <c r="A1064" t="s">
        <v>1178</v>
      </c>
      <c r="B1064" t="s">
        <v>22618</v>
      </c>
      <c r="C1064" t="s">
        <v>23537</v>
      </c>
      <c r="D1064" t="s">
        <v>24082</v>
      </c>
      <c r="E1064">
        <v>105543</v>
      </c>
      <c r="F1064" s="6">
        <v>1.35668697515884</v>
      </c>
    </row>
    <row r="1065" spans="1:6" x14ac:dyDescent="0.3">
      <c r="A1065" t="s">
        <v>1178</v>
      </c>
      <c r="B1065" t="s">
        <v>22618</v>
      </c>
      <c r="C1065" t="s">
        <v>24083</v>
      </c>
      <c r="D1065" t="s">
        <v>24084</v>
      </c>
      <c r="E1065">
        <v>29278</v>
      </c>
      <c r="F1065" s="6">
        <v>0.92574546913052402</v>
      </c>
    </row>
    <row r="1066" spans="1:6" x14ac:dyDescent="0.3">
      <c r="A1066" t="s">
        <v>1178</v>
      </c>
      <c r="B1066" t="s">
        <v>22618</v>
      </c>
      <c r="C1066" t="s">
        <v>357</v>
      </c>
      <c r="D1066" t="s">
        <v>24085</v>
      </c>
      <c r="E1066">
        <v>18846</v>
      </c>
      <c r="F1066" s="6">
        <v>0.96933452905755402</v>
      </c>
    </row>
    <row r="1067" spans="1:6" x14ac:dyDescent="0.3">
      <c r="A1067" t="s">
        <v>1178</v>
      </c>
      <c r="B1067" t="s">
        <v>22618</v>
      </c>
      <c r="C1067" t="s">
        <v>23281</v>
      </c>
      <c r="D1067" t="s">
        <v>24086</v>
      </c>
      <c r="E1067">
        <v>18199</v>
      </c>
      <c r="F1067" s="6">
        <v>1.18886561356639</v>
      </c>
    </row>
    <row r="1068" spans="1:6" x14ac:dyDescent="0.3">
      <c r="A1068" t="s">
        <v>1178</v>
      </c>
      <c r="B1068" t="s">
        <v>22618</v>
      </c>
      <c r="C1068" t="s">
        <v>396</v>
      </c>
      <c r="D1068" t="s">
        <v>24087</v>
      </c>
      <c r="E1068">
        <v>46250</v>
      </c>
      <c r="F1068" s="6">
        <v>1.4087689541288699</v>
      </c>
    </row>
    <row r="1069" spans="1:6" x14ac:dyDescent="0.3">
      <c r="A1069" t="s">
        <v>1178</v>
      </c>
      <c r="B1069" t="s">
        <v>22618</v>
      </c>
      <c r="C1069" t="s">
        <v>266</v>
      </c>
      <c r="D1069" t="s">
        <v>24088</v>
      </c>
      <c r="E1069">
        <v>15416</v>
      </c>
      <c r="F1069" s="6">
        <v>1.1126540679261401</v>
      </c>
    </row>
    <row r="1070" spans="1:6" x14ac:dyDescent="0.3">
      <c r="A1070" t="s">
        <v>1178</v>
      </c>
      <c r="B1070" t="s">
        <v>22618</v>
      </c>
      <c r="C1070" t="s">
        <v>24089</v>
      </c>
      <c r="D1070" t="s">
        <v>24090</v>
      </c>
      <c r="E1070">
        <v>4902</v>
      </c>
      <c r="F1070" s="6">
        <v>0.86684318303353802</v>
      </c>
    </row>
    <row r="1071" spans="1:6" x14ac:dyDescent="0.3">
      <c r="A1071" t="s">
        <v>1178</v>
      </c>
      <c r="B1071" t="s">
        <v>22618</v>
      </c>
      <c r="C1071" t="s">
        <v>24091</v>
      </c>
      <c r="D1071" t="s">
        <v>24092</v>
      </c>
      <c r="E1071">
        <v>46920</v>
      </c>
      <c r="F1071" s="6">
        <v>1.19298442887551</v>
      </c>
    </row>
    <row r="1072" spans="1:6" x14ac:dyDescent="0.3">
      <c r="A1072" t="s">
        <v>1178</v>
      </c>
      <c r="B1072" t="s">
        <v>22618</v>
      </c>
      <c r="C1072" t="s">
        <v>163</v>
      </c>
      <c r="D1072" t="s">
        <v>24093</v>
      </c>
      <c r="E1072">
        <v>13494</v>
      </c>
      <c r="F1072" s="6">
        <v>0.975602271544454</v>
      </c>
    </row>
    <row r="1073" spans="1:6" x14ac:dyDescent="0.3">
      <c r="A1073" t="s">
        <v>1178</v>
      </c>
      <c r="B1073" t="s">
        <v>22618</v>
      </c>
      <c r="C1073" t="s">
        <v>23</v>
      </c>
      <c r="D1073" t="s">
        <v>24094</v>
      </c>
      <c r="E1073">
        <v>741096</v>
      </c>
      <c r="F1073" s="6">
        <v>2.3365454200232998</v>
      </c>
    </row>
    <row r="1074" spans="1:6" x14ac:dyDescent="0.3">
      <c r="A1074" t="s">
        <v>1178</v>
      </c>
      <c r="B1074" t="s">
        <v>22618</v>
      </c>
      <c r="C1074" t="s">
        <v>397</v>
      </c>
      <c r="D1074" t="s">
        <v>24095</v>
      </c>
      <c r="E1074">
        <v>48586</v>
      </c>
      <c r="F1074" s="6">
        <v>1.36008587224449</v>
      </c>
    </row>
    <row r="1075" spans="1:6" x14ac:dyDescent="0.3">
      <c r="A1075" t="s">
        <v>1178</v>
      </c>
      <c r="B1075" t="s">
        <v>22618</v>
      </c>
      <c r="C1075" t="s">
        <v>334</v>
      </c>
      <c r="D1075" t="s">
        <v>24096</v>
      </c>
      <c r="E1075">
        <v>23356</v>
      </c>
      <c r="F1075" s="6">
        <v>1.59853450261026</v>
      </c>
    </row>
    <row r="1076" spans="1:6" x14ac:dyDescent="0.3">
      <c r="A1076" t="s">
        <v>1178</v>
      </c>
      <c r="B1076" t="s">
        <v>22618</v>
      </c>
      <c r="C1076" t="s">
        <v>24097</v>
      </c>
      <c r="D1076" t="s">
        <v>24098</v>
      </c>
      <c r="E1076">
        <v>159720</v>
      </c>
      <c r="F1076" s="6">
        <v>2.0000177803439798</v>
      </c>
    </row>
    <row r="1077" spans="1:6" x14ac:dyDescent="0.3">
      <c r="A1077" t="s">
        <v>1178</v>
      </c>
      <c r="B1077" t="s">
        <v>22618</v>
      </c>
      <c r="C1077" t="s">
        <v>24099</v>
      </c>
      <c r="D1077" t="s">
        <v>24100</v>
      </c>
      <c r="E1077">
        <v>16346</v>
      </c>
      <c r="F1077" s="6">
        <v>1.9211836963997899</v>
      </c>
    </row>
    <row r="1078" spans="1:6" x14ac:dyDescent="0.3">
      <c r="A1078" t="s">
        <v>1178</v>
      </c>
      <c r="B1078" t="s">
        <v>22618</v>
      </c>
      <c r="C1078" t="s">
        <v>335</v>
      </c>
      <c r="D1078" t="s">
        <v>24101</v>
      </c>
      <c r="E1078">
        <v>31883</v>
      </c>
      <c r="F1078" s="6">
        <v>1.5060872590479599</v>
      </c>
    </row>
    <row r="1079" spans="1:6" x14ac:dyDescent="0.3">
      <c r="A1079" t="s">
        <v>1178</v>
      </c>
      <c r="B1079" t="s">
        <v>22618</v>
      </c>
      <c r="C1079" t="s">
        <v>24102</v>
      </c>
      <c r="D1079" t="s">
        <v>24103</v>
      </c>
      <c r="E1079">
        <v>14193</v>
      </c>
      <c r="F1079" s="6">
        <v>1.15193080938257</v>
      </c>
    </row>
    <row r="1080" spans="1:6" x14ac:dyDescent="0.3">
      <c r="A1080" t="s">
        <v>1178</v>
      </c>
      <c r="B1080" t="s">
        <v>22618</v>
      </c>
      <c r="C1080" t="s">
        <v>24104</v>
      </c>
      <c r="D1080" t="s">
        <v>24105</v>
      </c>
      <c r="E1080">
        <v>58849</v>
      </c>
      <c r="F1080" s="6">
        <v>1.4509491585508301</v>
      </c>
    </row>
    <row r="1081" spans="1:6" x14ac:dyDescent="0.3">
      <c r="A1081" t="s">
        <v>1178</v>
      </c>
      <c r="B1081" t="s">
        <v>22618</v>
      </c>
      <c r="C1081" t="s">
        <v>717</v>
      </c>
      <c r="D1081" t="s">
        <v>24106</v>
      </c>
      <c r="E1081">
        <v>15860</v>
      </c>
      <c r="F1081" s="6">
        <v>1.51665627409638</v>
      </c>
    </row>
    <row r="1082" spans="1:6" x14ac:dyDescent="0.3">
      <c r="A1082" t="s">
        <v>1178</v>
      </c>
      <c r="B1082" t="s">
        <v>22618</v>
      </c>
      <c r="C1082" t="s">
        <v>228</v>
      </c>
      <c r="D1082" t="s">
        <v>24107</v>
      </c>
      <c r="E1082">
        <v>7887</v>
      </c>
      <c r="F1082" s="6">
        <v>1.12715486806378</v>
      </c>
    </row>
    <row r="1083" spans="1:6" x14ac:dyDescent="0.3">
      <c r="A1083" t="s">
        <v>1178</v>
      </c>
      <c r="B1083" t="s">
        <v>22618</v>
      </c>
      <c r="C1083" t="s">
        <v>24108</v>
      </c>
      <c r="D1083" t="s">
        <v>24109</v>
      </c>
      <c r="E1083">
        <v>11310</v>
      </c>
      <c r="F1083" s="6">
        <v>1.0943298030928701</v>
      </c>
    </row>
    <row r="1084" spans="1:6" x14ac:dyDescent="0.3">
      <c r="A1084" t="s">
        <v>1178</v>
      </c>
      <c r="B1084" t="s">
        <v>22618</v>
      </c>
      <c r="C1084" t="s">
        <v>24110</v>
      </c>
      <c r="D1084" t="s">
        <v>24111</v>
      </c>
      <c r="E1084">
        <v>24519</v>
      </c>
      <c r="F1084" s="6">
        <v>1.29209145719938</v>
      </c>
    </row>
    <row r="1085" spans="1:6" x14ac:dyDescent="0.3">
      <c r="A1085" t="s">
        <v>1178</v>
      </c>
      <c r="B1085" t="s">
        <v>22618</v>
      </c>
      <c r="C1085" t="s">
        <v>23468</v>
      </c>
      <c r="D1085" t="s">
        <v>24112</v>
      </c>
      <c r="E1085">
        <v>13870</v>
      </c>
      <c r="F1085" s="6">
        <v>0.86706062854492505</v>
      </c>
    </row>
    <row r="1086" spans="1:6" x14ac:dyDescent="0.3">
      <c r="A1086" t="s">
        <v>1178</v>
      </c>
      <c r="B1086" t="s">
        <v>22618</v>
      </c>
      <c r="C1086" t="s">
        <v>556</v>
      </c>
      <c r="D1086" t="s">
        <v>24113</v>
      </c>
      <c r="E1086">
        <v>24742</v>
      </c>
      <c r="F1086" s="6">
        <v>0.955168849512953</v>
      </c>
    </row>
    <row r="1087" spans="1:6" x14ac:dyDescent="0.3">
      <c r="A1087" t="s">
        <v>1178</v>
      </c>
      <c r="B1087" t="s">
        <v>22618</v>
      </c>
      <c r="C1087" t="s">
        <v>398</v>
      </c>
      <c r="D1087" t="s">
        <v>24114</v>
      </c>
      <c r="E1087">
        <v>9519</v>
      </c>
      <c r="F1087" s="6">
        <v>1.0585055118670099</v>
      </c>
    </row>
    <row r="1088" spans="1:6" x14ac:dyDescent="0.3">
      <c r="A1088" t="s">
        <v>1178</v>
      </c>
      <c r="B1088" t="s">
        <v>22618</v>
      </c>
      <c r="C1088" t="s">
        <v>22851</v>
      </c>
      <c r="D1088" t="s">
        <v>24115</v>
      </c>
      <c r="E1088">
        <v>26835</v>
      </c>
      <c r="F1088" s="6">
        <v>1.0294014117724499</v>
      </c>
    </row>
    <row r="1089" spans="1:6" x14ac:dyDescent="0.3">
      <c r="A1089" t="s">
        <v>1178</v>
      </c>
      <c r="B1089" t="s">
        <v>22618</v>
      </c>
      <c r="C1089" t="s">
        <v>524</v>
      </c>
      <c r="D1089" t="s">
        <v>24116</v>
      </c>
      <c r="E1089">
        <v>8314</v>
      </c>
      <c r="F1089" s="6">
        <v>1.2067997701241899</v>
      </c>
    </row>
    <row r="1090" spans="1:6" x14ac:dyDescent="0.3">
      <c r="A1090" t="s">
        <v>1178</v>
      </c>
      <c r="B1090" t="s">
        <v>22618</v>
      </c>
      <c r="C1090" t="s">
        <v>400</v>
      </c>
      <c r="D1090" t="s">
        <v>24117</v>
      </c>
      <c r="E1090">
        <v>65565</v>
      </c>
      <c r="F1090" s="6">
        <v>1.3579260541075899</v>
      </c>
    </row>
    <row r="1091" spans="1:6" x14ac:dyDescent="0.3">
      <c r="A1091" t="s">
        <v>1178</v>
      </c>
      <c r="B1091" t="s">
        <v>22618</v>
      </c>
      <c r="C1091" t="s">
        <v>24118</v>
      </c>
      <c r="D1091" t="s">
        <v>24119</v>
      </c>
      <c r="E1091">
        <v>18306</v>
      </c>
      <c r="F1091" s="6">
        <v>0.96568483477071898</v>
      </c>
    </row>
    <row r="1092" spans="1:6" x14ac:dyDescent="0.3">
      <c r="A1092" t="s">
        <v>1178</v>
      </c>
      <c r="B1092" t="s">
        <v>22618</v>
      </c>
      <c r="C1092" t="s">
        <v>298</v>
      </c>
      <c r="D1092" t="s">
        <v>24120</v>
      </c>
      <c r="E1092">
        <v>9531</v>
      </c>
      <c r="F1092" s="6">
        <v>0.962916331174826</v>
      </c>
    </row>
    <row r="1093" spans="1:6" x14ac:dyDescent="0.3">
      <c r="A1093" t="s">
        <v>1178</v>
      </c>
      <c r="B1093" t="s">
        <v>22618</v>
      </c>
      <c r="C1093" t="s">
        <v>25</v>
      </c>
      <c r="D1093" t="s">
        <v>24121</v>
      </c>
      <c r="E1093">
        <v>82916</v>
      </c>
      <c r="F1093" s="6">
        <v>1.37894123288714</v>
      </c>
    </row>
    <row r="1094" spans="1:6" x14ac:dyDescent="0.3">
      <c r="A1094" t="s">
        <v>1178</v>
      </c>
      <c r="B1094" t="s">
        <v>22618</v>
      </c>
      <c r="C1094" t="s">
        <v>24122</v>
      </c>
      <c r="D1094" t="s">
        <v>24123</v>
      </c>
      <c r="E1094">
        <v>13333</v>
      </c>
      <c r="F1094" s="6">
        <v>1.4272084242130201</v>
      </c>
    </row>
    <row r="1095" spans="1:6" x14ac:dyDescent="0.3">
      <c r="A1095" t="s">
        <v>1178</v>
      </c>
      <c r="B1095" t="s">
        <v>22618</v>
      </c>
      <c r="C1095" t="s">
        <v>234</v>
      </c>
      <c r="D1095" t="s">
        <v>24124</v>
      </c>
      <c r="E1095">
        <v>19820</v>
      </c>
      <c r="F1095" s="6">
        <v>0.98409271605797</v>
      </c>
    </row>
    <row r="1096" spans="1:6" x14ac:dyDescent="0.3">
      <c r="A1096" t="s">
        <v>1178</v>
      </c>
      <c r="B1096" t="s">
        <v>22618</v>
      </c>
      <c r="C1096" t="s">
        <v>1313</v>
      </c>
      <c r="D1096" t="s">
        <v>24125</v>
      </c>
      <c r="E1096">
        <v>31448</v>
      </c>
      <c r="F1096" s="6">
        <v>1.25391143091213</v>
      </c>
    </row>
    <row r="1097" spans="1:6" x14ac:dyDescent="0.3">
      <c r="A1097" t="s">
        <v>1178</v>
      </c>
      <c r="B1097" t="s">
        <v>22618</v>
      </c>
      <c r="C1097" t="s">
        <v>677</v>
      </c>
      <c r="D1097" t="s">
        <v>24126</v>
      </c>
      <c r="E1097">
        <v>12929</v>
      </c>
      <c r="F1097" s="6">
        <v>2.0561534212696002</v>
      </c>
    </row>
    <row r="1098" spans="1:6" x14ac:dyDescent="0.3">
      <c r="A1098" t="s">
        <v>1178</v>
      </c>
      <c r="B1098" t="s">
        <v>22618</v>
      </c>
      <c r="C1098" t="s">
        <v>499</v>
      </c>
      <c r="D1098" t="s">
        <v>24127</v>
      </c>
      <c r="E1098">
        <v>17490</v>
      </c>
      <c r="F1098" s="6">
        <v>0.95623742433570103</v>
      </c>
    </row>
    <row r="1099" spans="1:6" x14ac:dyDescent="0.3">
      <c r="A1099" t="s">
        <v>1178</v>
      </c>
      <c r="B1099" t="s">
        <v>22618</v>
      </c>
      <c r="C1099" t="s">
        <v>839</v>
      </c>
      <c r="D1099" t="s">
        <v>24128</v>
      </c>
      <c r="E1099">
        <v>28602</v>
      </c>
      <c r="F1099" s="6">
        <v>1.00100722340972</v>
      </c>
    </row>
    <row r="1100" spans="1:6" x14ac:dyDescent="0.3">
      <c r="A1100" t="s">
        <v>1178</v>
      </c>
      <c r="B1100" t="s">
        <v>22618</v>
      </c>
      <c r="C1100" t="s">
        <v>24129</v>
      </c>
      <c r="D1100" t="s">
        <v>24130</v>
      </c>
      <c r="E1100">
        <v>6306</v>
      </c>
      <c r="F1100" s="6">
        <v>0.93618812423480902</v>
      </c>
    </row>
    <row r="1101" spans="1:6" x14ac:dyDescent="0.3">
      <c r="A1101" t="s">
        <v>1178</v>
      </c>
      <c r="B1101" t="s">
        <v>22618</v>
      </c>
      <c r="C1101" t="s">
        <v>600</v>
      </c>
      <c r="D1101" t="s">
        <v>24131</v>
      </c>
      <c r="E1101">
        <v>21331</v>
      </c>
      <c r="F1101" s="6">
        <v>0.98085305000775203</v>
      </c>
    </row>
    <row r="1102" spans="1:6" x14ac:dyDescent="0.3">
      <c r="A1102" t="s">
        <v>1178</v>
      </c>
      <c r="B1102" t="s">
        <v>22618</v>
      </c>
      <c r="C1102" t="s">
        <v>24132</v>
      </c>
      <c r="D1102" t="s">
        <v>24133</v>
      </c>
      <c r="E1102">
        <v>10099</v>
      </c>
      <c r="F1102" s="6">
        <v>0.89757321914813604</v>
      </c>
    </row>
    <row r="1103" spans="1:6" x14ac:dyDescent="0.3">
      <c r="A1103" t="s">
        <v>1178</v>
      </c>
      <c r="B1103" t="s">
        <v>22618</v>
      </c>
      <c r="C1103" t="s">
        <v>557</v>
      </c>
      <c r="D1103" t="s">
        <v>24134</v>
      </c>
      <c r="E1103">
        <v>10963</v>
      </c>
      <c r="F1103" s="6">
        <v>0.94675741098449095</v>
      </c>
    </row>
    <row r="1104" spans="1:6" x14ac:dyDescent="0.3">
      <c r="A1104" t="s">
        <v>1178</v>
      </c>
      <c r="B1104" t="s">
        <v>22618</v>
      </c>
      <c r="C1104" t="s">
        <v>29</v>
      </c>
      <c r="D1104" t="s">
        <v>24135</v>
      </c>
      <c r="E1104">
        <v>26499</v>
      </c>
      <c r="F1104" s="6">
        <v>1.0799706801382201</v>
      </c>
    </row>
    <row r="1105" spans="1:6" x14ac:dyDescent="0.3">
      <c r="A1105" t="s">
        <v>1178</v>
      </c>
      <c r="B1105" t="s">
        <v>22618</v>
      </c>
      <c r="C1105" t="s">
        <v>30</v>
      </c>
      <c r="D1105" t="s">
        <v>24136</v>
      </c>
      <c r="E1105">
        <v>13923</v>
      </c>
      <c r="F1105" s="6">
        <v>1.0939758538084701</v>
      </c>
    </row>
    <row r="1106" spans="1:6" x14ac:dyDescent="0.3">
      <c r="A1106" t="s">
        <v>1178</v>
      </c>
      <c r="B1106" t="s">
        <v>22618</v>
      </c>
      <c r="C1106" t="s">
        <v>24137</v>
      </c>
      <c r="D1106" t="s">
        <v>24138</v>
      </c>
      <c r="E1106">
        <v>31499</v>
      </c>
      <c r="F1106" s="6">
        <v>1.01245634917251</v>
      </c>
    </row>
    <row r="1107" spans="1:6" x14ac:dyDescent="0.3">
      <c r="A1107" t="s">
        <v>1178</v>
      </c>
      <c r="B1107" t="s">
        <v>22618</v>
      </c>
      <c r="C1107" t="s">
        <v>24139</v>
      </c>
      <c r="D1107" t="s">
        <v>24140</v>
      </c>
      <c r="E1107">
        <v>43437</v>
      </c>
      <c r="F1107" s="6">
        <v>1.2221317416440201</v>
      </c>
    </row>
    <row r="1108" spans="1:6" x14ac:dyDescent="0.3">
      <c r="A1108" t="s">
        <v>1178</v>
      </c>
      <c r="B1108" t="s">
        <v>22618</v>
      </c>
      <c r="C1108" t="s">
        <v>24141</v>
      </c>
      <c r="D1108" t="s">
        <v>24142</v>
      </c>
      <c r="E1108">
        <v>7135</v>
      </c>
      <c r="F1108" s="6">
        <v>0.88099913961089305</v>
      </c>
    </row>
    <row r="1109" spans="1:6" x14ac:dyDescent="0.3">
      <c r="A1109" t="s">
        <v>1178</v>
      </c>
      <c r="B1109" t="s">
        <v>22618</v>
      </c>
      <c r="C1109" t="s">
        <v>701</v>
      </c>
      <c r="D1109" t="s">
        <v>24143</v>
      </c>
      <c r="E1109">
        <v>23842</v>
      </c>
      <c r="F1109" s="6">
        <v>1.0171848411731499</v>
      </c>
    </row>
    <row r="1110" spans="1:6" x14ac:dyDescent="0.3">
      <c r="A1110" t="s">
        <v>1178</v>
      </c>
      <c r="B1110" t="s">
        <v>22618</v>
      </c>
      <c r="C1110" t="s">
        <v>401</v>
      </c>
      <c r="D1110" t="s">
        <v>24144</v>
      </c>
      <c r="E1110">
        <v>60316</v>
      </c>
      <c r="F1110" s="6">
        <v>1.46220819619334</v>
      </c>
    </row>
    <row r="1111" spans="1:6" x14ac:dyDescent="0.3">
      <c r="A1111" t="s">
        <v>1178</v>
      </c>
      <c r="B1111" t="s">
        <v>22618</v>
      </c>
      <c r="C1111" t="s">
        <v>23692</v>
      </c>
      <c r="D1111" t="s">
        <v>24145</v>
      </c>
      <c r="E1111">
        <v>10841</v>
      </c>
      <c r="F1111" s="6">
        <v>0.887173701985701</v>
      </c>
    </row>
    <row r="1112" spans="1:6" x14ac:dyDescent="0.3">
      <c r="A1112" t="s">
        <v>1178</v>
      </c>
      <c r="B1112" t="s">
        <v>22618</v>
      </c>
      <c r="C1112" t="s">
        <v>24146</v>
      </c>
      <c r="D1112" t="s">
        <v>24147</v>
      </c>
      <c r="E1112">
        <v>4755</v>
      </c>
      <c r="F1112" s="6">
        <v>1.22914763151113</v>
      </c>
    </row>
    <row r="1113" spans="1:6" x14ac:dyDescent="0.3">
      <c r="A1113" t="s">
        <v>1178</v>
      </c>
      <c r="B1113" t="s">
        <v>22618</v>
      </c>
      <c r="C1113" t="s">
        <v>24148</v>
      </c>
      <c r="D1113" t="s">
        <v>24149</v>
      </c>
      <c r="E1113">
        <v>14877</v>
      </c>
      <c r="F1113" s="6">
        <v>0.94602659003088396</v>
      </c>
    </row>
    <row r="1114" spans="1:6" x14ac:dyDescent="0.3">
      <c r="A1114" t="s">
        <v>1178</v>
      </c>
      <c r="B1114" t="s">
        <v>22618</v>
      </c>
      <c r="C1114" t="s">
        <v>340</v>
      </c>
      <c r="D1114" t="s">
        <v>24150</v>
      </c>
      <c r="E1114">
        <v>28712</v>
      </c>
      <c r="F1114" s="6">
        <v>1.6494427689250699</v>
      </c>
    </row>
    <row r="1115" spans="1:6" x14ac:dyDescent="0.3">
      <c r="A1115" t="s">
        <v>1178</v>
      </c>
      <c r="B1115" t="s">
        <v>22618</v>
      </c>
      <c r="C1115" t="s">
        <v>271</v>
      </c>
      <c r="D1115" t="s">
        <v>24151</v>
      </c>
      <c r="E1115">
        <v>65020</v>
      </c>
      <c r="F1115" s="6">
        <v>2.21128810196014</v>
      </c>
    </row>
    <row r="1116" spans="1:6" x14ac:dyDescent="0.3">
      <c r="A1116" t="s">
        <v>1178</v>
      </c>
      <c r="B1116" t="s">
        <v>22618</v>
      </c>
      <c r="C1116" t="s">
        <v>24152</v>
      </c>
      <c r="D1116" t="s">
        <v>24153</v>
      </c>
      <c r="E1116">
        <v>12613</v>
      </c>
      <c r="F1116" s="6">
        <v>0.97592939986034</v>
      </c>
    </row>
    <row r="1117" spans="1:6" x14ac:dyDescent="0.3">
      <c r="A1117" t="s">
        <v>1178</v>
      </c>
      <c r="B1117" t="s">
        <v>22618</v>
      </c>
      <c r="C1117" t="s">
        <v>67</v>
      </c>
      <c r="D1117" t="s">
        <v>24154</v>
      </c>
      <c r="E1117">
        <v>63063</v>
      </c>
      <c r="F1117" s="6">
        <v>1.0930431776359</v>
      </c>
    </row>
    <row r="1118" spans="1:6" x14ac:dyDescent="0.3">
      <c r="A1118" t="s">
        <v>1178</v>
      </c>
      <c r="B1118" t="s">
        <v>22618</v>
      </c>
      <c r="C1118" t="s">
        <v>24155</v>
      </c>
      <c r="D1118" t="s">
        <v>24156</v>
      </c>
      <c r="E1118">
        <v>2282</v>
      </c>
      <c r="F1118" s="6">
        <v>0.79344710769405102</v>
      </c>
    </row>
    <row r="1119" spans="1:6" x14ac:dyDescent="0.3">
      <c r="A1119" t="s">
        <v>1178</v>
      </c>
      <c r="B1119" t="s">
        <v>22618</v>
      </c>
      <c r="C1119" t="s">
        <v>24157</v>
      </c>
      <c r="D1119" t="s">
        <v>24158</v>
      </c>
      <c r="E1119">
        <v>17056</v>
      </c>
      <c r="F1119" s="6">
        <v>1.08482328093781</v>
      </c>
    </row>
    <row r="1120" spans="1:6" x14ac:dyDescent="0.3">
      <c r="A1120" t="s">
        <v>1178</v>
      </c>
      <c r="B1120" t="s">
        <v>22618</v>
      </c>
      <c r="C1120" t="s">
        <v>685</v>
      </c>
      <c r="D1120" t="s">
        <v>24159</v>
      </c>
      <c r="E1120">
        <v>23332</v>
      </c>
      <c r="F1120" s="6">
        <v>0.98826990099237799</v>
      </c>
    </row>
    <row r="1121" spans="1:6" x14ac:dyDescent="0.3">
      <c r="A1121" t="s">
        <v>1178</v>
      </c>
      <c r="B1121" t="s">
        <v>22618</v>
      </c>
      <c r="C1121" t="s">
        <v>32</v>
      </c>
      <c r="D1121" t="s">
        <v>24160</v>
      </c>
      <c r="E1121">
        <v>17565</v>
      </c>
      <c r="F1121" s="6">
        <v>0.90456467670346996</v>
      </c>
    </row>
    <row r="1122" spans="1:6" x14ac:dyDescent="0.3">
      <c r="A1122" t="s">
        <v>1178</v>
      </c>
      <c r="B1122" t="s">
        <v>22618</v>
      </c>
      <c r="C1122" t="s">
        <v>363</v>
      </c>
      <c r="D1122" t="s">
        <v>24161</v>
      </c>
      <c r="E1122">
        <v>47173</v>
      </c>
      <c r="F1122" s="6">
        <v>1.3969266292654401</v>
      </c>
    </row>
    <row r="1123" spans="1:6" x14ac:dyDescent="0.3">
      <c r="A1123" t="s">
        <v>1178</v>
      </c>
      <c r="B1123" t="s">
        <v>22618</v>
      </c>
      <c r="C1123" t="s">
        <v>34</v>
      </c>
      <c r="D1123" t="s">
        <v>24162</v>
      </c>
      <c r="E1123">
        <v>42074</v>
      </c>
      <c r="F1123" s="6">
        <v>1.3057446274797</v>
      </c>
    </row>
    <row r="1124" spans="1:6" x14ac:dyDescent="0.3">
      <c r="A1124" t="s">
        <v>1178</v>
      </c>
      <c r="B1124" t="s">
        <v>22618</v>
      </c>
      <c r="C1124" t="s">
        <v>403</v>
      </c>
      <c r="D1124" t="s">
        <v>24163</v>
      </c>
      <c r="E1124">
        <v>17327</v>
      </c>
      <c r="F1124" s="6">
        <v>1.43967827195092</v>
      </c>
    </row>
    <row r="1125" spans="1:6" x14ac:dyDescent="0.3">
      <c r="A1125" t="s">
        <v>1178</v>
      </c>
      <c r="B1125" t="s">
        <v>22618</v>
      </c>
      <c r="C1125" t="s">
        <v>1154</v>
      </c>
      <c r="D1125" t="s">
        <v>24164</v>
      </c>
      <c r="E1125">
        <v>17061</v>
      </c>
      <c r="F1125" s="6">
        <v>1.07601616975352</v>
      </c>
    </row>
    <row r="1126" spans="1:6" x14ac:dyDescent="0.3">
      <c r="A1126" t="s">
        <v>1178</v>
      </c>
      <c r="B1126" t="s">
        <v>22618</v>
      </c>
      <c r="C1126" t="s">
        <v>998</v>
      </c>
      <c r="D1126" t="s">
        <v>24165</v>
      </c>
      <c r="E1126">
        <v>24512</v>
      </c>
      <c r="F1126" s="6">
        <v>1.1130288872555401</v>
      </c>
    </row>
    <row r="1127" spans="1:6" x14ac:dyDescent="0.3">
      <c r="A1127" t="s">
        <v>1178</v>
      </c>
      <c r="B1127" t="s">
        <v>22618</v>
      </c>
      <c r="C1127" t="s">
        <v>24166</v>
      </c>
      <c r="D1127" t="s">
        <v>24167</v>
      </c>
      <c r="E1127">
        <v>12460</v>
      </c>
      <c r="F1127" s="6">
        <v>0.99129965294621303</v>
      </c>
    </row>
    <row r="1128" spans="1:6" x14ac:dyDescent="0.3">
      <c r="A1128" t="s">
        <v>1178</v>
      </c>
      <c r="B1128" t="s">
        <v>22618</v>
      </c>
      <c r="C1128" t="s">
        <v>404</v>
      </c>
      <c r="D1128" t="s">
        <v>24168</v>
      </c>
      <c r="E1128">
        <v>14339</v>
      </c>
      <c r="F1128" s="6">
        <v>0.97479087329077796</v>
      </c>
    </row>
    <row r="1129" spans="1:6" x14ac:dyDescent="0.3">
      <c r="A1129" t="s">
        <v>1178</v>
      </c>
      <c r="B1129" t="s">
        <v>22618</v>
      </c>
      <c r="C1129" t="s">
        <v>24169</v>
      </c>
      <c r="D1129" t="s">
        <v>24170</v>
      </c>
      <c r="E1129">
        <v>8809</v>
      </c>
      <c r="F1129" s="6">
        <v>0.97831947062927505</v>
      </c>
    </row>
    <row r="1130" spans="1:6" x14ac:dyDescent="0.3">
      <c r="A1130" t="s">
        <v>1178</v>
      </c>
      <c r="B1130" t="s">
        <v>22618</v>
      </c>
      <c r="C1130" t="s">
        <v>688</v>
      </c>
      <c r="D1130" t="s">
        <v>24171</v>
      </c>
      <c r="E1130">
        <v>15007</v>
      </c>
      <c r="F1130" s="6">
        <v>0.87671140595695796</v>
      </c>
    </row>
    <row r="1131" spans="1:6" x14ac:dyDescent="0.3">
      <c r="A1131" t="s">
        <v>1178</v>
      </c>
      <c r="B1131" t="s">
        <v>22618</v>
      </c>
      <c r="C1131" t="s">
        <v>367</v>
      </c>
      <c r="D1131" t="s">
        <v>24172</v>
      </c>
      <c r="E1131">
        <v>113791</v>
      </c>
      <c r="F1131" s="6">
        <v>1.76605244721878</v>
      </c>
    </row>
    <row r="1132" spans="1:6" x14ac:dyDescent="0.3">
      <c r="A1132" t="s">
        <v>1178</v>
      </c>
      <c r="B1132" t="s">
        <v>22618</v>
      </c>
      <c r="C1132" t="s">
        <v>69</v>
      </c>
      <c r="D1132" t="s">
        <v>24173</v>
      </c>
      <c r="E1132">
        <v>11717</v>
      </c>
      <c r="F1132" s="6">
        <v>0.89104031594422095</v>
      </c>
    </row>
    <row r="1133" spans="1:6" x14ac:dyDescent="0.3">
      <c r="A1133" t="s">
        <v>1178</v>
      </c>
      <c r="B1133" t="s">
        <v>22618</v>
      </c>
      <c r="C1133" t="s">
        <v>512</v>
      </c>
      <c r="D1133" t="s">
        <v>24174</v>
      </c>
      <c r="E1133">
        <v>20813</v>
      </c>
      <c r="F1133" s="6">
        <v>1.02728087915933</v>
      </c>
    </row>
    <row r="1134" spans="1:6" x14ac:dyDescent="0.3">
      <c r="A1134" t="s">
        <v>1178</v>
      </c>
      <c r="B1134" t="s">
        <v>22618</v>
      </c>
      <c r="C1134" t="s">
        <v>23399</v>
      </c>
      <c r="D1134" t="s">
        <v>24175</v>
      </c>
      <c r="E1134">
        <v>13621</v>
      </c>
      <c r="F1134" s="6">
        <v>0.99515787632031105</v>
      </c>
    </row>
    <row r="1135" spans="1:6" x14ac:dyDescent="0.3">
      <c r="A1135" t="s">
        <v>1178</v>
      </c>
      <c r="B1135" t="s">
        <v>22618</v>
      </c>
      <c r="C1135" t="s">
        <v>1160</v>
      </c>
      <c r="D1135" t="s">
        <v>24176</v>
      </c>
      <c r="E1135">
        <v>35637</v>
      </c>
      <c r="F1135" s="6">
        <v>1.6251111227580799</v>
      </c>
    </row>
    <row r="1136" spans="1:6" x14ac:dyDescent="0.3">
      <c r="A1136" t="s">
        <v>1178</v>
      </c>
      <c r="B1136" t="s">
        <v>22618</v>
      </c>
      <c r="C1136" t="s">
        <v>24177</v>
      </c>
      <c r="D1136" t="s">
        <v>24178</v>
      </c>
      <c r="E1136">
        <v>7355</v>
      </c>
      <c r="F1136" s="6">
        <v>1.0930181122668099</v>
      </c>
    </row>
    <row r="1137" spans="1:6" x14ac:dyDescent="0.3">
      <c r="A1137" t="s">
        <v>1178</v>
      </c>
      <c r="B1137" t="s">
        <v>22618</v>
      </c>
      <c r="C1137" t="s">
        <v>23620</v>
      </c>
      <c r="D1137" t="s">
        <v>24179</v>
      </c>
      <c r="E1137">
        <v>24939</v>
      </c>
      <c r="F1137" s="6">
        <v>1.1686993646322099</v>
      </c>
    </row>
    <row r="1138" spans="1:6" x14ac:dyDescent="0.3">
      <c r="A1138" t="s">
        <v>1184</v>
      </c>
      <c r="B1138" t="s">
        <v>22791</v>
      </c>
      <c r="C1138" t="s">
        <v>22619</v>
      </c>
      <c r="D1138" t="s">
        <v>24180</v>
      </c>
      <c r="E1138">
        <v>4533324</v>
      </c>
      <c r="F1138" s="6">
        <v>1.9244190929824401</v>
      </c>
    </row>
    <row r="1139" spans="1:6" x14ac:dyDescent="0.3">
      <c r="A1139" t="s">
        <v>1184</v>
      </c>
      <c r="B1139" t="s">
        <v>22791</v>
      </c>
      <c r="C1139" t="s">
        <v>24181</v>
      </c>
      <c r="D1139" t="s">
        <v>24182</v>
      </c>
      <c r="E1139">
        <v>61773</v>
      </c>
      <c r="F1139" s="6">
        <v>1.5700888822457799</v>
      </c>
    </row>
    <row r="1140" spans="1:6" x14ac:dyDescent="0.3">
      <c r="A1140" t="s">
        <v>1184</v>
      </c>
      <c r="B1140" t="s">
        <v>22791</v>
      </c>
      <c r="C1140" t="s">
        <v>24183</v>
      </c>
      <c r="D1140" t="s">
        <v>24184</v>
      </c>
      <c r="E1140">
        <v>25764</v>
      </c>
      <c r="F1140" s="6">
        <v>1.7118220747875399</v>
      </c>
    </row>
    <row r="1141" spans="1:6" x14ac:dyDescent="0.3">
      <c r="A1141" t="s">
        <v>1184</v>
      </c>
      <c r="B1141" t="s">
        <v>22791</v>
      </c>
      <c r="C1141" t="s">
        <v>24185</v>
      </c>
      <c r="D1141" t="s">
        <v>24186</v>
      </c>
      <c r="E1141">
        <v>107215</v>
      </c>
      <c r="F1141" s="6">
        <v>1.9330507773879499</v>
      </c>
    </row>
    <row r="1142" spans="1:6" x14ac:dyDescent="0.3">
      <c r="A1142" t="s">
        <v>1184</v>
      </c>
      <c r="B1142" t="s">
        <v>22791</v>
      </c>
      <c r="C1142" t="s">
        <v>24187</v>
      </c>
      <c r="D1142" t="s">
        <v>24188</v>
      </c>
      <c r="E1142">
        <v>23421</v>
      </c>
      <c r="F1142" s="6">
        <v>1.9308150765557299</v>
      </c>
    </row>
    <row r="1143" spans="1:6" x14ac:dyDescent="0.3">
      <c r="A1143" t="s">
        <v>1184</v>
      </c>
      <c r="B1143" t="s">
        <v>22791</v>
      </c>
      <c r="C1143" t="s">
        <v>24189</v>
      </c>
      <c r="D1143" t="s">
        <v>24190</v>
      </c>
      <c r="E1143">
        <v>42073</v>
      </c>
      <c r="F1143" s="6">
        <v>1.35575284185284</v>
      </c>
    </row>
    <row r="1144" spans="1:6" x14ac:dyDescent="0.3">
      <c r="A1144" t="s">
        <v>1184</v>
      </c>
      <c r="B1144" t="s">
        <v>22791</v>
      </c>
      <c r="C1144" t="s">
        <v>24191</v>
      </c>
      <c r="D1144" t="s">
        <v>24192</v>
      </c>
      <c r="E1144">
        <v>35654</v>
      </c>
      <c r="F1144" s="6">
        <v>1.8632769732222301</v>
      </c>
    </row>
    <row r="1145" spans="1:6" x14ac:dyDescent="0.3">
      <c r="A1145" t="s">
        <v>1184</v>
      </c>
      <c r="B1145" t="s">
        <v>22791</v>
      </c>
      <c r="C1145" t="s">
        <v>24193</v>
      </c>
      <c r="D1145" t="s">
        <v>24194</v>
      </c>
      <c r="E1145">
        <v>14353</v>
      </c>
      <c r="F1145" s="6">
        <v>1.5284280047474099</v>
      </c>
    </row>
    <row r="1146" spans="1:6" x14ac:dyDescent="0.3">
      <c r="A1146" t="s">
        <v>1184</v>
      </c>
      <c r="B1146" t="s">
        <v>22791</v>
      </c>
      <c r="C1146" t="s">
        <v>24195</v>
      </c>
      <c r="D1146" t="s">
        <v>24196</v>
      </c>
      <c r="E1146">
        <v>116979</v>
      </c>
      <c r="F1146" s="6">
        <v>2.2114416090178102</v>
      </c>
    </row>
    <row r="1147" spans="1:6" x14ac:dyDescent="0.3">
      <c r="A1147" t="s">
        <v>1184</v>
      </c>
      <c r="B1147" t="s">
        <v>22791</v>
      </c>
      <c r="C1147" t="s">
        <v>24197</v>
      </c>
      <c r="D1147" t="s">
        <v>24198</v>
      </c>
      <c r="E1147">
        <v>254969</v>
      </c>
      <c r="F1147" s="6">
        <v>2.23572341209618</v>
      </c>
    </row>
    <row r="1148" spans="1:6" x14ac:dyDescent="0.3">
      <c r="A1148" t="s">
        <v>1184</v>
      </c>
      <c r="B1148" t="s">
        <v>22791</v>
      </c>
      <c r="C1148" t="s">
        <v>24199</v>
      </c>
      <c r="D1148" t="s">
        <v>24200</v>
      </c>
      <c r="E1148">
        <v>192768</v>
      </c>
      <c r="F1148" s="6">
        <v>2.1347679815799401</v>
      </c>
    </row>
    <row r="1149" spans="1:6" x14ac:dyDescent="0.3">
      <c r="A1149" t="s">
        <v>1184</v>
      </c>
      <c r="B1149" t="s">
        <v>22791</v>
      </c>
      <c r="C1149" t="s">
        <v>24201</v>
      </c>
      <c r="D1149" t="s">
        <v>24202</v>
      </c>
      <c r="E1149">
        <v>10132</v>
      </c>
      <c r="F1149" s="6">
        <v>1.2211916999161301</v>
      </c>
    </row>
    <row r="1150" spans="1:6" x14ac:dyDescent="0.3">
      <c r="A1150" t="s">
        <v>1184</v>
      </c>
      <c r="B1150" t="s">
        <v>22791</v>
      </c>
      <c r="C1150" t="s">
        <v>24203</v>
      </c>
      <c r="D1150" t="s">
        <v>24204</v>
      </c>
      <c r="E1150">
        <v>6839</v>
      </c>
      <c r="F1150" s="6">
        <v>1.6299827776406</v>
      </c>
    </row>
    <row r="1151" spans="1:6" x14ac:dyDescent="0.3">
      <c r="A1151" t="s">
        <v>1184</v>
      </c>
      <c r="B1151" t="s">
        <v>22791</v>
      </c>
      <c r="C1151" t="s">
        <v>24205</v>
      </c>
      <c r="D1151" t="s">
        <v>24206</v>
      </c>
      <c r="E1151">
        <v>10407</v>
      </c>
      <c r="F1151" s="6">
        <v>1.14340393266986</v>
      </c>
    </row>
    <row r="1152" spans="1:6" x14ac:dyDescent="0.3">
      <c r="A1152" t="s">
        <v>1184</v>
      </c>
      <c r="B1152" t="s">
        <v>22791</v>
      </c>
      <c r="C1152" t="s">
        <v>24207</v>
      </c>
      <c r="D1152" t="s">
        <v>24208</v>
      </c>
      <c r="E1152">
        <v>17195</v>
      </c>
      <c r="F1152" s="6">
        <v>1.3551867876354</v>
      </c>
    </row>
    <row r="1153" spans="1:6" x14ac:dyDescent="0.3">
      <c r="A1153" t="s">
        <v>1184</v>
      </c>
      <c r="B1153" t="s">
        <v>22791</v>
      </c>
      <c r="C1153" t="s">
        <v>24209</v>
      </c>
      <c r="D1153" t="s">
        <v>24210</v>
      </c>
      <c r="E1153">
        <v>20822</v>
      </c>
      <c r="F1153" s="6">
        <v>1.15968331645192</v>
      </c>
    </row>
    <row r="1154" spans="1:6" x14ac:dyDescent="0.3">
      <c r="A1154" t="s">
        <v>1184</v>
      </c>
      <c r="B1154" t="s">
        <v>22791</v>
      </c>
      <c r="C1154" t="s">
        <v>24211</v>
      </c>
      <c r="D1154" t="s">
        <v>24212</v>
      </c>
      <c r="E1154">
        <v>26656</v>
      </c>
      <c r="F1154" s="6">
        <v>2.0289058165173999</v>
      </c>
    </row>
    <row r="1155" spans="1:6" x14ac:dyDescent="0.3">
      <c r="A1155" t="s">
        <v>1184</v>
      </c>
      <c r="B1155" t="s">
        <v>22791</v>
      </c>
      <c r="C1155" t="s">
        <v>24213</v>
      </c>
      <c r="D1155" t="s">
        <v>24214</v>
      </c>
      <c r="E1155">
        <v>440170</v>
      </c>
      <c r="F1155" s="6">
        <v>2.34448340674976</v>
      </c>
    </row>
    <row r="1156" spans="1:6" x14ac:dyDescent="0.3">
      <c r="A1156" t="s">
        <v>1184</v>
      </c>
      <c r="B1156" t="s">
        <v>22791</v>
      </c>
      <c r="C1156" t="s">
        <v>24215</v>
      </c>
      <c r="D1156" t="s">
        <v>24216</v>
      </c>
      <c r="E1156">
        <v>7759</v>
      </c>
      <c r="F1156" s="6">
        <v>1.1557467243996</v>
      </c>
    </row>
    <row r="1157" spans="1:6" x14ac:dyDescent="0.3">
      <c r="A1157" t="s">
        <v>1184</v>
      </c>
      <c r="B1157" t="s">
        <v>22791</v>
      </c>
      <c r="C1157" t="s">
        <v>24217</v>
      </c>
      <c r="D1157" t="s">
        <v>24218</v>
      </c>
      <c r="E1157">
        <v>20267</v>
      </c>
      <c r="F1157" s="6">
        <v>1.48835185652524</v>
      </c>
    </row>
    <row r="1158" spans="1:6" x14ac:dyDescent="0.3">
      <c r="A1158" t="s">
        <v>1184</v>
      </c>
      <c r="B1158" t="s">
        <v>22791</v>
      </c>
      <c r="C1158" t="s">
        <v>24219</v>
      </c>
      <c r="D1158" t="s">
        <v>24220</v>
      </c>
      <c r="E1158">
        <v>33984</v>
      </c>
      <c r="F1158" s="6">
        <v>1.48484879783801</v>
      </c>
    </row>
    <row r="1159" spans="1:6" x14ac:dyDescent="0.3">
      <c r="A1159" t="s">
        <v>1184</v>
      </c>
      <c r="B1159" t="s">
        <v>22791</v>
      </c>
      <c r="C1159" t="s">
        <v>24221</v>
      </c>
      <c r="D1159" t="s">
        <v>24222</v>
      </c>
      <c r="E1159">
        <v>20767</v>
      </c>
      <c r="F1159" s="6">
        <v>1.2159658409290599</v>
      </c>
    </row>
    <row r="1160" spans="1:6" x14ac:dyDescent="0.3">
      <c r="A1160" t="s">
        <v>1184</v>
      </c>
      <c r="B1160" t="s">
        <v>22791</v>
      </c>
      <c r="C1160" t="s">
        <v>24223</v>
      </c>
      <c r="D1160" t="s">
        <v>24224</v>
      </c>
      <c r="E1160">
        <v>22309</v>
      </c>
      <c r="F1160" s="6">
        <v>1.4832615888209799</v>
      </c>
    </row>
    <row r="1161" spans="1:6" x14ac:dyDescent="0.3">
      <c r="A1161" t="s">
        <v>1184</v>
      </c>
      <c r="B1161" t="s">
        <v>22791</v>
      </c>
      <c r="C1161" t="s">
        <v>24225</v>
      </c>
      <c r="D1161" t="s">
        <v>24226</v>
      </c>
      <c r="E1161">
        <v>73240</v>
      </c>
      <c r="F1161" s="6">
        <v>2.0862700440995501</v>
      </c>
    </row>
    <row r="1162" spans="1:6" x14ac:dyDescent="0.3">
      <c r="A1162" t="s">
        <v>1184</v>
      </c>
      <c r="B1162" t="s">
        <v>22791</v>
      </c>
      <c r="C1162" t="s">
        <v>24227</v>
      </c>
      <c r="D1162" t="s">
        <v>24228</v>
      </c>
      <c r="E1162">
        <v>33386</v>
      </c>
      <c r="F1162" s="6">
        <v>2.1814597245885299</v>
      </c>
    </row>
    <row r="1163" spans="1:6" x14ac:dyDescent="0.3">
      <c r="A1163" t="s">
        <v>1184</v>
      </c>
      <c r="B1163" t="s">
        <v>22791</v>
      </c>
      <c r="C1163" t="s">
        <v>24229</v>
      </c>
      <c r="D1163" t="s">
        <v>24230</v>
      </c>
      <c r="E1163">
        <v>16274</v>
      </c>
      <c r="F1163" s="6">
        <v>1.4556355377541601</v>
      </c>
    </row>
    <row r="1164" spans="1:6" x14ac:dyDescent="0.3">
      <c r="A1164" t="s">
        <v>1184</v>
      </c>
      <c r="B1164" t="s">
        <v>22791</v>
      </c>
      <c r="C1164" t="s">
        <v>24231</v>
      </c>
      <c r="D1164" t="s">
        <v>24232</v>
      </c>
      <c r="E1164">
        <v>432552</v>
      </c>
      <c r="F1164" s="6">
        <v>2.0196329886562401</v>
      </c>
    </row>
    <row r="1165" spans="1:6" x14ac:dyDescent="0.3">
      <c r="A1165" t="s">
        <v>1184</v>
      </c>
      <c r="B1165" t="s">
        <v>22791</v>
      </c>
      <c r="C1165" t="s">
        <v>24233</v>
      </c>
      <c r="D1165" t="s">
        <v>24234</v>
      </c>
      <c r="E1165">
        <v>31594</v>
      </c>
      <c r="F1165" s="6">
        <v>1.71416705258911</v>
      </c>
    </row>
    <row r="1166" spans="1:6" x14ac:dyDescent="0.3">
      <c r="A1166" t="s">
        <v>1184</v>
      </c>
      <c r="B1166" t="s">
        <v>22791</v>
      </c>
      <c r="C1166" t="s">
        <v>24235</v>
      </c>
      <c r="D1166" t="s">
        <v>24236</v>
      </c>
      <c r="E1166">
        <v>221578</v>
      </c>
      <c r="F1166" s="6">
        <v>2.0869560977865</v>
      </c>
    </row>
    <row r="1167" spans="1:6" x14ac:dyDescent="0.3">
      <c r="A1167" t="s">
        <v>1184</v>
      </c>
      <c r="B1167" t="s">
        <v>22791</v>
      </c>
      <c r="C1167" t="s">
        <v>24237</v>
      </c>
      <c r="D1167" t="s">
        <v>24238</v>
      </c>
      <c r="E1167">
        <v>96318</v>
      </c>
      <c r="F1167" s="6">
        <v>1.7786160200655401</v>
      </c>
    </row>
    <row r="1168" spans="1:6" x14ac:dyDescent="0.3">
      <c r="A1168" t="s">
        <v>1184</v>
      </c>
      <c r="B1168" t="s">
        <v>22791</v>
      </c>
      <c r="C1168" t="s">
        <v>24239</v>
      </c>
      <c r="D1168" t="s">
        <v>24240</v>
      </c>
      <c r="E1168">
        <v>14890</v>
      </c>
      <c r="F1168" s="6">
        <v>1.22005293548279</v>
      </c>
    </row>
    <row r="1169" spans="1:6" x14ac:dyDescent="0.3">
      <c r="A1169" t="s">
        <v>1184</v>
      </c>
      <c r="B1169" t="s">
        <v>22791</v>
      </c>
      <c r="C1169" t="s">
        <v>24241</v>
      </c>
      <c r="D1169" t="s">
        <v>24242</v>
      </c>
      <c r="E1169">
        <v>46735</v>
      </c>
      <c r="F1169" s="6">
        <v>1.5695002002940199</v>
      </c>
    </row>
    <row r="1170" spans="1:6" x14ac:dyDescent="0.3">
      <c r="A1170" t="s">
        <v>1184</v>
      </c>
      <c r="B1170" t="s">
        <v>22791</v>
      </c>
      <c r="C1170" t="s">
        <v>24243</v>
      </c>
      <c r="D1170" t="s">
        <v>24244</v>
      </c>
      <c r="E1170">
        <v>128026</v>
      </c>
      <c r="F1170" s="6">
        <v>1.8186143206921199</v>
      </c>
    </row>
    <row r="1171" spans="1:6" x14ac:dyDescent="0.3">
      <c r="A1171" t="s">
        <v>1184</v>
      </c>
      <c r="B1171" t="s">
        <v>22791</v>
      </c>
      <c r="C1171" t="s">
        <v>24245</v>
      </c>
      <c r="D1171" t="s">
        <v>24246</v>
      </c>
      <c r="E1171">
        <v>12093</v>
      </c>
      <c r="F1171" s="6">
        <v>1.4684701087689001</v>
      </c>
    </row>
    <row r="1172" spans="1:6" x14ac:dyDescent="0.3">
      <c r="A1172" t="s">
        <v>1184</v>
      </c>
      <c r="B1172" t="s">
        <v>22791</v>
      </c>
      <c r="C1172" t="s">
        <v>24247</v>
      </c>
      <c r="D1172" t="s">
        <v>24248</v>
      </c>
      <c r="E1172">
        <v>27979</v>
      </c>
      <c r="F1172" s="6">
        <v>1.69991796756225</v>
      </c>
    </row>
    <row r="1173" spans="1:6" x14ac:dyDescent="0.3">
      <c r="A1173" t="s">
        <v>1184</v>
      </c>
      <c r="B1173" t="s">
        <v>22791</v>
      </c>
      <c r="C1173" t="s">
        <v>24249</v>
      </c>
      <c r="D1173" t="s">
        <v>24250</v>
      </c>
      <c r="E1173">
        <v>39566</v>
      </c>
      <c r="F1173" s="6">
        <v>1.65935047478263</v>
      </c>
    </row>
    <row r="1174" spans="1:6" x14ac:dyDescent="0.3">
      <c r="A1174" t="s">
        <v>1184</v>
      </c>
      <c r="B1174" t="s">
        <v>22791</v>
      </c>
      <c r="C1174" t="s">
        <v>24251</v>
      </c>
      <c r="D1174" t="s">
        <v>24252</v>
      </c>
      <c r="E1174">
        <v>343829</v>
      </c>
      <c r="F1174" s="6">
        <v>1.9595507579403599</v>
      </c>
    </row>
    <row r="1175" spans="1:6" x14ac:dyDescent="0.3">
      <c r="A1175" t="s">
        <v>1184</v>
      </c>
      <c r="B1175" t="s">
        <v>22791</v>
      </c>
      <c r="C1175" t="s">
        <v>24253</v>
      </c>
      <c r="D1175" t="s">
        <v>24254</v>
      </c>
      <c r="E1175">
        <v>153717</v>
      </c>
      <c r="F1175" s="6">
        <v>2.0230125649178801</v>
      </c>
    </row>
    <row r="1176" spans="1:6" x14ac:dyDescent="0.3">
      <c r="A1176" t="s">
        <v>1184</v>
      </c>
      <c r="B1176" t="s">
        <v>22791</v>
      </c>
      <c r="C1176" t="s">
        <v>24255</v>
      </c>
      <c r="D1176" t="s">
        <v>24256</v>
      </c>
      <c r="E1176">
        <v>23042</v>
      </c>
      <c r="F1176" s="6">
        <v>1.3200908651810099</v>
      </c>
    </row>
    <row r="1177" spans="1:6" x14ac:dyDescent="0.3">
      <c r="A1177" t="s">
        <v>1184</v>
      </c>
      <c r="B1177" t="s">
        <v>22791</v>
      </c>
      <c r="C1177" t="s">
        <v>24257</v>
      </c>
      <c r="D1177" t="s">
        <v>24258</v>
      </c>
      <c r="E1177">
        <v>22802</v>
      </c>
      <c r="F1177" s="6">
        <v>1.85671184902287</v>
      </c>
    </row>
    <row r="1178" spans="1:6" x14ac:dyDescent="0.3">
      <c r="A1178" t="s">
        <v>1184</v>
      </c>
      <c r="B1178" t="s">
        <v>22791</v>
      </c>
      <c r="C1178" t="s">
        <v>24259</v>
      </c>
      <c r="D1178" t="s">
        <v>24260</v>
      </c>
      <c r="E1178">
        <v>131613</v>
      </c>
      <c r="F1178" s="6">
        <v>1.77669765579623</v>
      </c>
    </row>
    <row r="1179" spans="1:6" x14ac:dyDescent="0.3">
      <c r="A1179" t="s">
        <v>1184</v>
      </c>
      <c r="B1179" t="s">
        <v>22791</v>
      </c>
      <c r="C1179" t="s">
        <v>24261</v>
      </c>
      <c r="D1179" t="s">
        <v>24262</v>
      </c>
      <c r="E1179">
        <v>9091</v>
      </c>
      <c r="F1179" s="6">
        <v>1.47972819457449</v>
      </c>
    </row>
    <row r="1180" spans="1:6" x14ac:dyDescent="0.3">
      <c r="A1180" t="s">
        <v>1184</v>
      </c>
      <c r="B1180" t="s">
        <v>22791</v>
      </c>
      <c r="C1180" t="s">
        <v>24263</v>
      </c>
      <c r="D1180" t="s">
        <v>24264</v>
      </c>
      <c r="E1180">
        <v>20725</v>
      </c>
      <c r="F1180" s="6">
        <v>1.37413309930563</v>
      </c>
    </row>
    <row r="1181" spans="1:6" x14ac:dyDescent="0.3">
      <c r="A1181" t="s">
        <v>1184</v>
      </c>
      <c r="B1181" t="s">
        <v>22791</v>
      </c>
      <c r="C1181" t="s">
        <v>24265</v>
      </c>
      <c r="D1181" t="s">
        <v>24266</v>
      </c>
      <c r="E1181">
        <v>24233</v>
      </c>
      <c r="F1181" s="6">
        <v>1.51110111962099</v>
      </c>
    </row>
    <row r="1182" spans="1:6" x14ac:dyDescent="0.3">
      <c r="A1182" t="s">
        <v>1184</v>
      </c>
      <c r="B1182" t="s">
        <v>22791</v>
      </c>
      <c r="C1182" t="s">
        <v>24267</v>
      </c>
      <c r="D1182" t="s">
        <v>24268</v>
      </c>
      <c r="E1182">
        <v>35881</v>
      </c>
      <c r="F1182" s="6">
        <v>1.48759341535074</v>
      </c>
    </row>
    <row r="1183" spans="1:6" x14ac:dyDescent="0.3">
      <c r="A1183" t="s">
        <v>1184</v>
      </c>
      <c r="B1183" t="s">
        <v>22791</v>
      </c>
      <c r="C1183" t="s">
        <v>24269</v>
      </c>
      <c r="D1183" t="s">
        <v>24270</v>
      </c>
      <c r="E1183">
        <v>52779</v>
      </c>
      <c r="F1183" s="6">
        <v>2.21510458790552</v>
      </c>
    </row>
    <row r="1184" spans="1:6" x14ac:dyDescent="0.3">
      <c r="A1184" t="s">
        <v>1184</v>
      </c>
      <c r="B1184" t="s">
        <v>22791</v>
      </c>
      <c r="C1184" t="s">
        <v>24271</v>
      </c>
      <c r="D1184" t="s">
        <v>24272</v>
      </c>
      <c r="E1184">
        <v>11203</v>
      </c>
      <c r="F1184" s="6">
        <v>1.3583843996209199</v>
      </c>
    </row>
    <row r="1185" spans="1:6" x14ac:dyDescent="0.3">
      <c r="A1185" t="s">
        <v>1184</v>
      </c>
      <c r="B1185" t="s">
        <v>22791</v>
      </c>
      <c r="C1185" t="s">
        <v>24273</v>
      </c>
      <c r="D1185" t="s">
        <v>24274</v>
      </c>
      <c r="E1185">
        <v>22102</v>
      </c>
      <c r="F1185" s="6">
        <v>1.8528900846480501</v>
      </c>
    </row>
    <row r="1186" spans="1:6" x14ac:dyDescent="0.3">
      <c r="A1186" t="s">
        <v>1184</v>
      </c>
      <c r="B1186" t="s">
        <v>22791</v>
      </c>
      <c r="C1186" t="s">
        <v>24275</v>
      </c>
      <c r="D1186" t="s">
        <v>24276</v>
      </c>
      <c r="E1186">
        <v>45924</v>
      </c>
      <c r="F1186" s="6">
        <v>2.0578011793192599</v>
      </c>
    </row>
    <row r="1187" spans="1:6" x14ac:dyDescent="0.3">
      <c r="A1187" t="s">
        <v>1184</v>
      </c>
      <c r="B1187" t="s">
        <v>22791</v>
      </c>
      <c r="C1187" t="s">
        <v>24277</v>
      </c>
      <c r="D1187" t="s">
        <v>24278</v>
      </c>
      <c r="E1187">
        <v>83375</v>
      </c>
      <c r="F1187" s="6">
        <v>1.7168313690969501</v>
      </c>
    </row>
    <row r="1188" spans="1:6" x14ac:dyDescent="0.3">
      <c r="A1188" t="s">
        <v>1184</v>
      </c>
      <c r="B1188" t="s">
        <v>22791</v>
      </c>
      <c r="C1188" t="s">
        <v>24279</v>
      </c>
      <c r="D1188" t="s">
        <v>24280</v>
      </c>
      <c r="E1188">
        <v>52160</v>
      </c>
      <c r="F1188" s="6">
        <v>1.7475202014392099</v>
      </c>
    </row>
    <row r="1189" spans="1:6" x14ac:dyDescent="0.3">
      <c r="A1189" t="s">
        <v>1184</v>
      </c>
      <c r="B1189" t="s">
        <v>22791</v>
      </c>
      <c r="C1189" t="s">
        <v>24281</v>
      </c>
      <c r="D1189" t="s">
        <v>24282</v>
      </c>
      <c r="E1189">
        <v>54648</v>
      </c>
      <c r="F1189" s="6">
        <v>1.85180316089087</v>
      </c>
    </row>
    <row r="1190" spans="1:6" x14ac:dyDescent="0.3">
      <c r="A1190" t="s">
        <v>1184</v>
      </c>
      <c r="B1190" t="s">
        <v>22791</v>
      </c>
      <c r="C1190" t="s">
        <v>24283</v>
      </c>
      <c r="D1190" t="s">
        <v>24284</v>
      </c>
      <c r="E1190">
        <v>233740</v>
      </c>
      <c r="F1190" s="6">
        <v>1.7358237435758399</v>
      </c>
    </row>
    <row r="1191" spans="1:6" x14ac:dyDescent="0.3">
      <c r="A1191" t="s">
        <v>1184</v>
      </c>
      <c r="B1191" t="s">
        <v>22791</v>
      </c>
      <c r="C1191" t="s">
        <v>24285</v>
      </c>
      <c r="D1191" t="s">
        <v>24286</v>
      </c>
      <c r="E1191">
        <v>121097</v>
      </c>
      <c r="F1191" s="6">
        <v>1.7879575723750101</v>
      </c>
    </row>
    <row r="1192" spans="1:6" x14ac:dyDescent="0.3">
      <c r="A1192" t="s">
        <v>1184</v>
      </c>
      <c r="B1192" t="s">
        <v>22791</v>
      </c>
      <c r="C1192" t="s">
        <v>24287</v>
      </c>
      <c r="D1192" t="s">
        <v>24288</v>
      </c>
      <c r="E1192">
        <v>5252</v>
      </c>
      <c r="F1192" s="6">
        <v>1.0675511493969601</v>
      </c>
    </row>
    <row r="1193" spans="1:6" x14ac:dyDescent="0.3">
      <c r="A1193" t="s">
        <v>1184</v>
      </c>
      <c r="B1193" t="s">
        <v>22791</v>
      </c>
      <c r="C1193" t="s">
        <v>24289</v>
      </c>
      <c r="D1193" t="s">
        <v>24290</v>
      </c>
      <c r="E1193">
        <v>111858</v>
      </c>
      <c r="F1193" s="6">
        <v>1.80365417901195</v>
      </c>
    </row>
    <row r="1194" spans="1:6" x14ac:dyDescent="0.3">
      <c r="A1194" t="s">
        <v>1184</v>
      </c>
      <c r="B1194" t="s">
        <v>22791</v>
      </c>
      <c r="C1194" t="s">
        <v>24291</v>
      </c>
      <c r="D1194" t="s">
        <v>24292</v>
      </c>
      <c r="E1194">
        <v>22721</v>
      </c>
      <c r="F1194" s="6">
        <v>1.74758180907935</v>
      </c>
    </row>
    <row r="1195" spans="1:6" x14ac:dyDescent="0.3">
      <c r="A1195" t="s">
        <v>1184</v>
      </c>
      <c r="B1195" t="s">
        <v>22791</v>
      </c>
      <c r="C1195" t="s">
        <v>24293</v>
      </c>
      <c r="D1195" t="s">
        <v>24294</v>
      </c>
      <c r="E1195">
        <v>57986</v>
      </c>
      <c r="F1195" s="6">
        <v>1.92220044765321</v>
      </c>
    </row>
    <row r="1196" spans="1:6" x14ac:dyDescent="0.3">
      <c r="A1196" t="s">
        <v>1184</v>
      </c>
      <c r="B1196" t="s">
        <v>22791</v>
      </c>
      <c r="C1196" t="s">
        <v>24295</v>
      </c>
      <c r="D1196" t="s">
        <v>24296</v>
      </c>
      <c r="E1196">
        <v>52334</v>
      </c>
      <c r="F1196" s="6">
        <v>1.8839180811004499</v>
      </c>
    </row>
    <row r="1197" spans="1:6" x14ac:dyDescent="0.3">
      <c r="A1197" t="s">
        <v>1184</v>
      </c>
      <c r="B1197" t="s">
        <v>22791</v>
      </c>
      <c r="C1197" t="s">
        <v>24297</v>
      </c>
      <c r="D1197" t="s">
        <v>24298</v>
      </c>
      <c r="E1197">
        <v>47168</v>
      </c>
      <c r="F1197" s="6">
        <v>1.5219080238121301</v>
      </c>
    </row>
    <row r="1198" spans="1:6" x14ac:dyDescent="0.3">
      <c r="A1198" t="s">
        <v>1184</v>
      </c>
      <c r="B1198" t="s">
        <v>22791</v>
      </c>
      <c r="C1198" t="s">
        <v>24299</v>
      </c>
      <c r="D1198" t="s">
        <v>24300</v>
      </c>
      <c r="E1198">
        <v>41207</v>
      </c>
      <c r="F1198" s="6">
        <v>1.6823197939436501</v>
      </c>
    </row>
    <row r="1199" spans="1:6" x14ac:dyDescent="0.3">
      <c r="A1199" t="s">
        <v>1184</v>
      </c>
      <c r="B1199" t="s">
        <v>22791</v>
      </c>
      <c r="C1199" t="s">
        <v>24301</v>
      </c>
      <c r="D1199" t="s">
        <v>24302</v>
      </c>
      <c r="E1199">
        <v>23788</v>
      </c>
      <c r="F1199" s="6">
        <v>2.4465814063509299</v>
      </c>
    </row>
    <row r="1200" spans="1:6" x14ac:dyDescent="0.3">
      <c r="A1200" t="s">
        <v>1184</v>
      </c>
      <c r="B1200" t="s">
        <v>22791</v>
      </c>
      <c r="C1200" t="s">
        <v>24303</v>
      </c>
      <c r="D1200" t="s">
        <v>24304</v>
      </c>
      <c r="E1200">
        <v>11604</v>
      </c>
      <c r="F1200" s="6">
        <v>1.1236323759833899</v>
      </c>
    </row>
    <row r="1201" spans="1:6" x14ac:dyDescent="0.3">
      <c r="A1201" t="s">
        <v>1184</v>
      </c>
      <c r="B1201" t="s">
        <v>22791</v>
      </c>
      <c r="C1201" t="s">
        <v>24305</v>
      </c>
      <c r="D1201" t="s">
        <v>24306</v>
      </c>
      <c r="E1201">
        <v>15625</v>
      </c>
      <c r="F1201" s="6">
        <v>1.4085026737384101</v>
      </c>
    </row>
    <row r="1202" spans="1:6" x14ac:dyDescent="0.3">
      <c r="A1202" t="s">
        <v>1184</v>
      </c>
      <c r="B1202" t="s">
        <v>22791</v>
      </c>
      <c r="C1202" t="s">
        <v>24307</v>
      </c>
      <c r="D1202" t="s">
        <v>24308</v>
      </c>
      <c r="E1202">
        <v>15313</v>
      </c>
      <c r="F1202" s="6">
        <v>1.4216314980868501</v>
      </c>
    </row>
    <row r="1203" spans="1:6" x14ac:dyDescent="0.3">
      <c r="A1203" t="s">
        <v>1190</v>
      </c>
      <c r="B1203" t="s">
        <v>23070</v>
      </c>
      <c r="C1203" t="s">
        <v>22619</v>
      </c>
      <c r="D1203" t="s">
        <v>24309</v>
      </c>
      <c r="E1203">
        <v>1328339</v>
      </c>
      <c r="F1203" s="6">
        <v>0.87426933577969002</v>
      </c>
    </row>
    <row r="1204" spans="1:6" x14ac:dyDescent="0.3">
      <c r="A1204" t="s">
        <v>1190</v>
      </c>
      <c r="B1204" t="s">
        <v>23070</v>
      </c>
      <c r="C1204" t="s">
        <v>431</v>
      </c>
      <c r="D1204" t="s">
        <v>24310</v>
      </c>
      <c r="E1204">
        <v>107702</v>
      </c>
      <c r="F1204" s="6">
        <v>1.1339022719679701</v>
      </c>
    </row>
    <row r="1205" spans="1:6" x14ac:dyDescent="0.3">
      <c r="A1205" t="s">
        <v>1190</v>
      </c>
      <c r="B1205" t="s">
        <v>23070</v>
      </c>
      <c r="C1205" t="s">
        <v>433</v>
      </c>
      <c r="D1205" t="s">
        <v>24311</v>
      </c>
      <c r="E1205">
        <v>71870</v>
      </c>
      <c r="F1205" s="6">
        <v>0.28328257068784501</v>
      </c>
    </row>
    <row r="1206" spans="1:6" x14ac:dyDescent="0.3">
      <c r="A1206" t="s">
        <v>1190</v>
      </c>
      <c r="B1206" t="s">
        <v>23070</v>
      </c>
      <c r="C1206" t="s">
        <v>434</v>
      </c>
      <c r="D1206" t="s">
        <v>24312</v>
      </c>
      <c r="E1206">
        <v>281653</v>
      </c>
      <c r="F1206" s="6">
        <v>1.32684148460399</v>
      </c>
    </row>
    <row r="1207" spans="1:6" x14ac:dyDescent="0.3">
      <c r="A1207" t="s">
        <v>1190</v>
      </c>
      <c r="B1207" t="s">
        <v>23070</v>
      </c>
      <c r="C1207" t="s">
        <v>666</v>
      </c>
      <c r="D1207" t="s">
        <v>24313</v>
      </c>
      <c r="E1207">
        <v>30768</v>
      </c>
      <c r="F1207" s="6">
        <v>0.43959931028678201</v>
      </c>
    </row>
    <row r="1208" spans="1:6" x14ac:dyDescent="0.3">
      <c r="A1208" t="s">
        <v>1190</v>
      </c>
      <c r="B1208" t="s">
        <v>23070</v>
      </c>
      <c r="C1208" t="s">
        <v>329</v>
      </c>
      <c r="D1208" t="s">
        <v>24314</v>
      </c>
      <c r="E1208">
        <v>54418</v>
      </c>
      <c r="F1208" s="6">
        <v>0.399555247142655</v>
      </c>
    </row>
    <row r="1209" spans="1:6" x14ac:dyDescent="0.3">
      <c r="A1209" t="s">
        <v>1190</v>
      </c>
      <c r="B1209" t="s">
        <v>23070</v>
      </c>
      <c r="C1209" t="s">
        <v>436</v>
      </c>
      <c r="D1209" t="s">
        <v>24315</v>
      </c>
      <c r="E1209">
        <v>122151</v>
      </c>
      <c r="F1209" s="6">
        <v>0.86187951656897199</v>
      </c>
    </row>
    <row r="1210" spans="1:6" x14ac:dyDescent="0.3">
      <c r="A1210" t="s">
        <v>1190</v>
      </c>
      <c r="B1210" t="s">
        <v>23070</v>
      </c>
      <c r="C1210" t="s">
        <v>335</v>
      </c>
      <c r="D1210" t="s">
        <v>24316</v>
      </c>
      <c r="E1210">
        <v>39735</v>
      </c>
      <c r="F1210" s="6">
        <v>0.53334942893382997</v>
      </c>
    </row>
    <row r="1211" spans="1:6" x14ac:dyDescent="0.3">
      <c r="A1211" t="s">
        <v>1190</v>
      </c>
      <c r="B1211" t="s">
        <v>23070</v>
      </c>
      <c r="C1211" t="s">
        <v>556</v>
      </c>
      <c r="D1211" t="s">
        <v>24317</v>
      </c>
      <c r="E1211">
        <v>34457</v>
      </c>
      <c r="F1211" s="6">
        <v>0.56222659807307596</v>
      </c>
    </row>
    <row r="1212" spans="1:6" x14ac:dyDescent="0.3">
      <c r="A1212" t="s">
        <v>1190</v>
      </c>
      <c r="B1212" t="s">
        <v>23070</v>
      </c>
      <c r="C1212" t="s">
        <v>439</v>
      </c>
      <c r="D1212" t="s">
        <v>24318</v>
      </c>
      <c r="E1212">
        <v>57833</v>
      </c>
      <c r="F1212" s="6">
        <v>0.51058315884306205</v>
      </c>
    </row>
    <row r="1213" spans="1:6" x14ac:dyDescent="0.3">
      <c r="A1213" t="s">
        <v>1190</v>
      </c>
      <c r="B1213" t="s">
        <v>23070</v>
      </c>
      <c r="C1213" t="s">
        <v>440</v>
      </c>
      <c r="D1213" t="s">
        <v>24319</v>
      </c>
      <c r="E1213">
        <v>153923</v>
      </c>
      <c r="F1213" s="6">
        <v>0.84591961134508498</v>
      </c>
    </row>
    <row r="1214" spans="1:6" x14ac:dyDescent="0.3">
      <c r="A1214" t="s">
        <v>1190</v>
      </c>
      <c r="B1214" t="s">
        <v>23070</v>
      </c>
      <c r="C1214" t="s">
        <v>24320</v>
      </c>
      <c r="D1214" t="s">
        <v>24321</v>
      </c>
      <c r="E1214">
        <v>17535</v>
      </c>
      <c r="F1214" s="6">
        <v>0.33379336898782302</v>
      </c>
    </row>
    <row r="1215" spans="1:6" x14ac:dyDescent="0.3">
      <c r="A1215" t="s">
        <v>1190</v>
      </c>
      <c r="B1215" t="s">
        <v>23070</v>
      </c>
      <c r="C1215" t="s">
        <v>442</v>
      </c>
      <c r="D1215" t="s">
        <v>24322</v>
      </c>
      <c r="E1215">
        <v>35293</v>
      </c>
      <c r="F1215" s="6">
        <v>0.83497191112480096</v>
      </c>
    </row>
    <row r="1216" spans="1:6" x14ac:dyDescent="0.3">
      <c r="A1216" t="s">
        <v>1190</v>
      </c>
      <c r="B1216" t="s">
        <v>23070</v>
      </c>
      <c r="C1216" t="s">
        <v>807</v>
      </c>
      <c r="D1216" t="s">
        <v>24323</v>
      </c>
      <c r="E1216">
        <v>52228</v>
      </c>
      <c r="F1216" s="6">
        <v>0.49230701799885401</v>
      </c>
    </row>
    <row r="1217" spans="1:6" x14ac:dyDescent="0.3">
      <c r="A1217" t="s">
        <v>1190</v>
      </c>
      <c r="B1217" t="s">
        <v>23070</v>
      </c>
      <c r="C1217" t="s">
        <v>24324</v>
      </c>
      <c r="D1217" t="s">
        <v>24325</v>
      </c>
      <c r="E1217">
        <v>38786</v>
      </c>
      <c r="F1217" s="6">
        <v>0.47266528724860202</v>
      </c>
    </row>
    <row r="1218" spans="1:6" x14ac:dyDescent="0.3">
      <c r="A1218" t="s">
        <v>1190</v>
      </c>
      <c r="B1218" t="s">
        <v>23070</v>
      </c>
      <c r="C1218" t="s">
        <v>69</v>
      </c>
      <c r="D1218" t="s">
        <v>24326</v>
      </c>
      <c r="E1218">
        <v>32856</v>
      </c>
      <c r="F1218" s="6">
        <v>0.27391159173750901</v>
      </c>
    </row>
    <row r="1219" spans="1:6" x14ac:dyDescent="0.3">
      <c r="A1219" t="s">
        <v>1190</v>
      </c>
      <c r="B1219" t="s">
        <v>23070</v>
      </c>
      <c r="C1219" t="s">
        <v>443</v>
      </c>
      <c r="D1219" t="s">
        <v>24327</v>
      </c>
      <c r="E1219">
        <v>197131</v>
      </c>
      <c r="F1219" s="6">
        <v>1.09530909820916</v>
      </c>
    </row>
    <row r="1220" spans="1:6" x14ac:dyDescent="0.3">
      <c r="A1220" t="s">
        <v>1192</v>
      </c>
      <c r="B1220" t="s">
        <v>23080</v>
      </c>
      <c r="C1220" t="s">
        <v>22619</v>
      </c>
      <c r="D1220" t="s">
        <v>24328</v>
      </c>
      <c r="E1220">
        <v>5773465</v>
      </c>
      <c r="F1220" s="6">
        <v>2.0147016200832</v>
      </c>
    </row>
    <row r="1221" spans="1:6" x14ac:dyDescent="0.3">
      <c r="A1221" t="s">
        <v>1192</v>
      </c>
      <c r="B1221" t="s">
        <v>23080</v>
      </c>
      <c r="C1221" t="s">
        <v>24329</v>
      </c>
      <c r="D1221" t="s">
        <v>24330</v>
      </c>
      <c r="E1221">
        <v>75087</v>
      </c>
      <c r="F1221" s="6">
        <v>0.94204220331558397</v>
      </c>
    </row>
    <row r="1222" spans="1:6" x14ac:dyDescent="0.3">
      <c r="A1222" t="s">
        <v>1192</v>
      </c>
      <c r="B1222" t="s">
        <v>23080</v>
      </c>
      <c r="C1222" t="s">
        <v>445</v>
      </c>
      <c r="D1222" t="s">
        <v>24331</v>
      </c>
      <c r="E1222">
        <v>537656</v>
      </c>
      <c r="F1222" s="6">
        <v>1.9602778454235299</v>
      </c>
    </row>
    <row r="1223" spans="1:6" x14ac:dyDescent="0.3">
      <c r="A1223" t="s">
        <v>1192</v>
      </c>
      <c r="B1223" t="s">
        <v>23080</v>
      </c>
      <c r="C1223" t="s">
        <v>447</v>
      </c>
      <c r="D1223" t="s">
        <v>24332</v>
      </c>
      <c r="E1223">
        <v>805024</v>
      </c>
      <c r="F1223" s="6">
        <v>2.0116497778666602</v>
      </c>
    </row>
    <row r="1224" spans="1:6" x14ac:dyDescent="0.3">
      <c r="A1224" t="s">
        <v>1192</v>
      </c>
      <c r="B1224" t="s">
        <v>23080</v>
      </c>
      <c r="C1224" t="s">
        <v>448</v>
      </c>
      <c r="D1224" t="s">
        <v>24333</v>
      </c>
      <c r="E1224">
        <v>88737</v>
      </c>
      <c r="F1224" s="6">
        <v>1.1479370550658401</v>
      </c>
    </row>
    <row r="1225" spans="1:6" x14ac:dyDescent="0.3">
      <c r="A1225" t="s">
        <v>1192</v>
      </c>
      <c r="B1225" t="s">
        <v>23080</v>
      </c>
      <c r="C1225" t="s">
        <v>24334</v>
      </c>
      <c r="D1225" t="s">
        <v>24335</v>
      </c>
      <c r="E1225">
        <v>33066</v>
      </c>
      <c r="F1225" s="6">
        <v>0.91423662191562904</v>
      </c>
    </row>
    <row r="1226" spans="1:6" x14ac:dyDescent="0.3">
      <c r="A1226" t="s">
        <v>1192</v>
      </c>
      <c r="B1226" t="s">
        <v>23080</v>
      </c>
      <c r="C1226" t="s">
        <v>319</v>
      </c>
      <c r="D1226" t="s">
        <v>24336</v>
      </c>
      <c r="E1226">
        <v>167134</v>
      </c>
      <c r="F1226" s="6">
        <v>1.31636046690355</v>
      </c>
    </row>
    <row r="1227" spans="1:6" x14ac:dyDescent="0.3">
      <c r="A1227" t="s">
        <v>1192</v>
      </c>
      <c r="B1227" t="s">
        <v>23080</v>
      </c>
      <c r="C1227" t="s">
        <v>449</v>
      </c>
      <c r="D1227" t="s">
        <v>24337</v>
      </c>
      <c r="E1227">
        <v>101108</v>
      </c>
      <c r="F1227" s="6">
        <v>1.3282322387872501</v>
      </c>
    </row>
    <row r="1228" spans="1:6" x14ac:dyDescent="0.3">
      <c r="A1228" t="s">
        <v>1192</v>
      </c>
      <c r="B1228" t="s">
        <v>23080</v>
      </c>
      <c r="C1228" t="s">
        <v>450</v>
      </c>
      <c r="D1228" t="s">
        <v>24338</v>
      </c>
      <c r="E1228">
        <v>146551</v>
      </c>
      <c r="F1228" s="6">
        <v>1.5048042527958201</v>
      </c>
    </row>
    <row r="1229" spans="1:6" x14ac:dyDescent="0.3">
      <c r="A1229" t="s">
        <v>1192</v>
      </c>
      <c r="B1229" t="s">
        <v>23080</v>
      </c>
      <c r="C1229" t="s">
        <v>451</v>
      </c>
      <c r="D1229" t="s">
        <v>24339</v>
      </c>
      <c r="E1229">
        <v>32618</v>
      </c>
      <c r="F1229" s="6">
        <v>1.05886528350482</v>
      </c>
    </row>
    <row r="1230" spans="1:6" x14ac:dyDescent="0.3">
      <c r="A1230" t="s">
        <v>1192</v>
      </c>
      <c r="B1230" t="s">
        <v>23080</v>
      </c>
      <c r="C1230" t="s">
        <v>453</v>
      </c>
      <c r="D1230" t="s">
        <v>24340</v>
      </c>
      <c r="E1230">
        <v>233385</v>
      </c>
      <c r="F1230" s="6">
        <v>1.6774970212918601</v>
      </c>
    </row>
    <row r="1231" spans="1:6" x14ac:dyDescent="0.3">
      <c r="A1231" t="s">
        <v>1192</v>
      </c>
      <c r="B1231" t="s">
        <v>23080</v>
      </c>
      <c r="C1231" t="s">
        <v>454</v>
      </c>
      <c r="D1231" t="s">
        <v>24341</v>
      </c>
      <c r="E1231">
        <v>30097</v>
      </c>
      <c r="F1231" s="6">
        <v>0.53044358543066195</v>
      </c>
    </row>
    <row r="1232" spans="1:6" x14ac:dyDescent="0.3">
      <c r="A1232" t="s">
        <v>1192</v>
      </c>
      <c r="B1232" t="s">
        <v>23080</v>
      </c>
      <c r="C1232" t="s">
        <v>455</v>
      </c>
      <c r="D1232" t="s">
        <v>24342</v>
      </c>
      <c r="E1232">
        <v>244826</v>
      </c>
      <c r="F1232" s="6">
        <v>1.4223160518409099</v>
      </c>
    </row>
    <row r="1233" spans="1:6" x14ac:dyDescent="0.3">
      <c r="A1233" t="s">
        <v>1192</v>
      </c>
      <c r="B1233" t="s">
        <v>23080</v>
      </c>
      <c r="C1233" t="s">
        <v>22836</v>
      </c>
      <c r="D1233" t="s">
        <v>24343</v>
      </c>
      <c r="E1233">
        <v>287085</v>
      </c>
      <c r="F1233" s="6">
        <v>2.2891933343706499</v>
      </c>
    </row>
    <row r="1234" spans="1:6" x14ac:dyDescent="0.3">
      <c r="A1234" t="s">
        <v>1192</v>
      </c>
      <c r="B1234" t="s">
        <v>23080</v>
      </c>
      <c r="C1234" t="s">
        <v>191</v>
      </c>
      <c r="D1234" t="s">
        <v>24344</v>
      </c>
      <c r="E1234">
        <v>20197</v>
      </c>
      <c r="F1234" s="6">
        <v>0.96161889227882102</v>
      </c>
    </row>
    <row r="1235" spans="1:6" x14ac:dyDescent="0.3">
      <c r="A1235" t="s">
        <v>1192</v>
      </c>
      <c r="B1235" t="s">
        <v>23080</v>
      </c>
      <c r="C1235" t="s">
        <v>29</v>
      </c>
      <c r="D1235" t="s">
        <v>24345</v>
      </c>
      <c r="E1235">
        <v>971777</v>
      </c>
      <c r="F1235" s="6">
        <v>2.5414041657015001</v>
      </c>
    </row>
    <row r="1236" spans="1:6" x14ac:dyDescent="0.3">
      <c r="A1236" t="s">
        <v>1192</v>
      </c>
      <c r="B1236" t="s">
        <v>23080</v>
      </c>
      <c r="C1236" t="s">
        <v>456</v>
      </c>
      <c r="D1236" t="s">
        <v>24346</v>
      </c>
      <c r="E1236">
        <v>863416</v>
      </c>
      <c r="F1236" s="6">
        <v>2.4439076434998102</v>
      </c>
    </row>
    <row r="1237" spans="1:6" x14ac:dyDescent="0.3">
      <c r="A1237" t="s">
        <v>1192</v>
      </c>
      <c r="B1237" t="s">
        <v>23080</v>
      </c>
      <c r="C1237" t="s">
        <v>24347</v>
      </c>
      <c r="D1237" t="s">
        <v>24348</v>
      </c>
      <c r="E1237">
        <v>47798</v>
      </c>
      <c r="F1237" s="6">
        <v>0.94486144802993299</v>
      </c>
    </row>
    <row r="1238" spans="1:6" x14ac:dyDescent="0.3">
      <c r="A1238" t="s">
        <v>1192</v>
      </c>
      <c r="B1238" t="s">
        <v>23080</v>
      </c>
      <c r="C1238" t="s">
        <v>24349</v>
      </c>
      <c r="D1238" t="s">
        <v>24350</v>
      </c>
      <c r="E1238">
        <v>105149</v>
      </c>
      <c r="F1238" s="6">
        <v>1.05206909453215</v>
      </c>
    </row>
    <row r="1239" spans="1:6" x14ac:dyDescent="0.3">
      <c r="A1239" t="s">
        <v>1192</v>
      </c>
      <c r="B1239" t="s">
        <v>23080</v>
      </c>
      <c r="C1239" t="s">
        <v>807</v>
      </c>
      <c r="D1239" t="s">
        <v>24351</v>
      </c>
      <c r="E1239">
        <v>26470</v>
      </c>
      <c r="F1239" s="6">
        <v>0.91646500974412703</v>
      </c>
    </row>
    <row r="1240" spans="1:6" x14ac:dyDescent="0.3">
      <c r="A1240" t="s">
        <v>1192</v>
      </c>
      <c r="B1240" t="s">
        <v>23080</v>
      </c>
      <c r="C1240" t="s">
        <v>23362</v>
      </c>
      <c r="D1240" t="s">
        <v>24352</v>
      </c>
      <c r="E1240">
        <v>37782</v>
      </c>
      <c r="F1240" s="6">
        <v>1.12034563175135</v>
      </c>
    </row>
    <row r="1241" spans="1:6" x14ac:dyDescent="0.3">
      <c r="A1241" t="s">
        <v>1192</v>
      </c>
      <c r="B1241" t="s">
        <v>23080</v>
      </c>
      <c r="C1241" t="s">
        <v>69</v>
      </c>
      <c r="D1241" t="s">
        <v>24353</v>
      </c>
      <c r="E1241">
        <v>147423</v>
      </c>
      <c r="F1241" s="6">
        <v>1.75981873966531</v>
      </c>
    </row>
    <row r="1242" spans="1:6" x14ac:dyDescent="0.3">
      <c r="A1242" t="s">
        <v>1192</v>
      </c>
      <c r="B1242" t="s">
        <v>23080</v>
      </c>
      <c r="C1242" t="s">
        <v>24354</v>
      </c>
      <c r="D1242" t="s">
        <v>24355</v>
      </c>
      <c r="E1242">
        <v>98733</v>
      </c>
      <c r="F1242" s="6">
        <v>1.0624318117703999</v>
      </c>
    </row>
    <row r="1243" spans="1:6" x14ac:dyDescent="0.3">
      <c r="A1243" t="s">
        <v>1192</v>
      </c>
      <c r="B1243" t="s">
        <v>23080</v>
      </c>
      <c r="C1243" t="s">
        <v>474</v>
      </c>
      <c r="D1243" t="s">
        <v>24356</v>
      </c>
      <c r="E1243">
        <v>51454</v>
      </c>
      <c r="F1243" s="6">
        <v>0.71383734431546897</v>
      </c>
    </row>
    <row r="1244" spans="1:6" x14ac:dyDescent="0.3">
      <c r="A1244" t="s">
        <v>1192</v>
      </c>
      <c r="B1244" t="s">
        <v>23080</v>
      </c>
      <c r="C1244" t="s">
        <v>24357</v>
      </c>
      <c r="D1244" t="s">
        <v>24358</v>
      </c>
      <c r="E1244">
        <v>620892</v>
      </c>
      <c r="F1244" s="6">
        <v>2.4331087072186701</v>
      </c>
    </row>
    <row r="1245" spans="1:6" x14ac:dyDescent="0.3">
      <c r="A1245" t="s">
        <v>1196</v>
      </c>
      <c r="B1245" t="s">
        <v>23070</v>
      </c>
      <c r="C1245" t="s">
        <v>22619</v>
      </c>
      <c r="D1245" t="s">
        <v>24359</v>
      </c>
      <c r="E1245">
        <v>6547628</v>
      </c>
      <c r="F1245" s="6">
        <v>1.6243385944773701</v>
      </c>
    </row>
    <row r="1246" spans="1:6" x14ac:dyDescent="0.3">
      <c r="A1246" t="s">
        <v>1196</v>
      </c>
      <c r="B1246" t="s">
        <v>23070</v>
      </c>
      <c r="C1246" t="s">
        <v>460</v>
      </c>
      <c r="D1246" t="s">
        <v>24360</v>
      </c>
      <c r="E1246">
        <v>215888</v>
      </c>
      <c r="F1246" s="6">
        <v>0.64082606346895798</v>
      </c>
    </row>
    <row r="1247" spans="1:6" x14ac:dyDescent="0.3">
      <c r="A1247" t="s">
        <v>1196</v>
      </c>
      <c r="B1247" t="s">
        <v>23070</v>
      </c>
      <c r="C1247" t="s">
        <v>462</v>
      </c>
      <c r="D1247" t="s">
        <v>24361</v>
      </c>
      <c r="E1247">
        <v>131219</v>
      </c>
      <c r="F1247" s="6">
        <v>0.81572909743953104</v>
      </c>
    </row>
    <row r="1248" spans="1:6" x14ac:dyDescent="0.3">
      <c r="A1248" t="s">
        <v>1196</v>
      </c>
      <c r="B1248" t="s">
        <v>23070</v>
      </c>
      <c r="C1248" t="s">
        <v>464</v>
      </c>
      <c r="D1248" t="s">
        <v>24362</v>
      </c>
      <c r="E1248">
        <v>548285</v>
      </c>
      <c r="F1248" s="6">
        <v>1.20366300736462</v>
      </c>
    </row>
    <row r="1249" spans="1:6" x14ac:dyDescent="0.3">
      <c r="A1249" t="s">
        <v>1196</v>
      </c>
      <c r="B1249" t="s">
        <v>23070</v>
      </c>
      <c r="C1249" t="s">
        <v>466</v>
      </c>
      <c r="D1249" t="s">
        <v>24363</v>
      </c>
      <c r="E1249">
        <v>16535</v>
      </c>
      <c r="F1249" s="6">
        <v>0.55759441663720899</v>
      </c>
    </row>
    <row r="1250" spans="1:6" x14ac:dyDescent="0.3">
      <c r="A1250" t="s">
        <v>1196</v>
      </c>
      <c r="B1250" t="s">
        <v>23070</v>
      </c>
      <c r="C1250" t="s">
        <v>467</v>
      </c>
      <c r="D1250" t="s">
        <v>24364</v>
      </c>
      <c r="E1250">
        <v>743158</v>
      </c>
      <c r="F1250" s="6">
        <v>1.7082066421607001</v>
      </c>
    </row>
    <row r="1251" spans="1:6" x14ac:dyDescent="0.3">
      <c r="A1251" t="s">
        <v>1196</v>
      </c>
      <c r="B1251" t="s">
        <v>23070</v>
      </c>
      <c r="C1251" t="s">
        <v>666</v>
      </c>
      <c r="D1251" t="s">
        <v>24365</v>
      </c>
      <c r="E1251">
        <v>71372</v>
      </c>
      <c r="F1251" s="6">
        <v>1.263424091511</v>
      </c>
    </row>
    <row r="1252" spans="1:6" x14ac:dyDescent="0.3">
      <c r="A1252" t="s">
        <v>1196</v>
      </c>
      <c r="B1252" t="s">
        <v>23070</v>
      </c>
      <c r="C1252" t="s">
        <v>469</v>
      </c>
      <c r="D1252" t="s">
        <v>24366</v>
      </c>
      <c r="E1252">
        <v>463490</v>
      </c>
      <c r="F1252" s="6">
        <v>2.0963907437234499</v>
      </c>
    </row>
    <row r="1253" spans="1:6" x14ac:dyDescent="0.3">
      <c r="A1253" t="s">
        <v>1196</v>
      </c>
      <c r="B1253" t="s">
        <v>23070</v>
      </c>
      <c r="C1253" t="s">
        <v>471</v>
      </c>
      <c r="D1253" t="s">
        <v>24367</v>
      </c>
      <c r="E1253">
        <v>158080</v>
      </c>
      <c r="F1253" s="6">
        <v>1.50007636409182</v>
      </c>
    </row>
    <row r="1254" spans="1:6" x14ac:dyDescent="0.3">
      <c r="A1254" t="s">
        <v>1196</v>
      </c>
      <c r="B1254" t="s">
        <v>23070</v>
      </c>
      <c r="C1254" t="s">
        <v>182</v>
      </c>
      <c r="D1254" t="s">
        <v>24368</v>
      </c>
      <c r="E1254">
        <v>1503085</v>
      </c>
      <c r="F1254" s="6">
        <v>1.75486924981527</v>
      </c>
    </row>
    <row r="1255" spans="1:6" x14ac:dyDescent="0.3">
      <c r="A1255" t="s">
        <v>1196</v>
      </c>
      <c r="B1255" t="s">
        <v>23070</v>
      </c>
      <c r="C1255" t="s">
        <v>24369</v>
      </c>
      <c r="D1255" t="s">
        <v>24370</v>
      </c>
      <c r="E1255">
        <v>10172</v>
      </c>
      <c r="F1255" s="6">
        <v>0.63438170638443703</v>
      </c>
    </row>
    <row r="1256" spans="1:6" x14ac:dyDescent="0.3">
      <c r="A1256" t="s">
        <v>1196</v>
      </c>
      <c r="B1256" t="s">
        <v>23070</v>
      </c>
      <c r="C1256" t="s">
        <v>472</v>
      </c>
      <c r="D1256" t="s">
        <v>24371</v>
      </c>
      <c r="E1256">
        <v>670850</v>
      </c>
      <c r="F1256" s="6">
        <v>1.5290015244075299</v>
      </c>
    </row>
    <row r="1257" spans="1:6" x14ac:dyDescent="0.3">
      <c r="A1257" t="s">
        <v>1196</v>
      </c>
      <c r="B1257" t="s">
        <v>23070</v>
      </c>
      <c r="C1257" t="s">
        <v>23829</v>
      </c>
      <c r="D1257" t="s">
        <v>24372</v>
      </c>
      <c r="E1257">
        <v>494919</v>
      </c>
      <c r="F1257" s="6">
        <v>1.03450562554729</v>
      </c>
    </row>
    <row r="1258" spans="1:6" x14ac:dyDescent="0.3">
      <c r="A1258" t="s">
        <v>1196</v>
      </c>
      <c r="B1258" t="s">
        <v>23070</v>
      </c>
      <c r="C1258" t="s">
        <v>473</v>
      </c>
      <c r="D1258" t="s">
        <v>24373</v>
      </c>
      <c r="E1258">
        <v>722023</v>
      </c>
      <c r="F1258" s="6">
        <v>2.6578290301870098</v>
      </c>
    </row>
    <row r="1259" spans="1:6" x14ac:dyDescent="0.3">
      <c r="A1259" t="s">
        <v>1196</v>
      </c>
      <c r="B1259" t="s">
        <v>23070</v>
      </c>
      <c r="C1259" t="s">
        <v>474</v>
      </c>
      <c r="D1259" t="s">
        <v>24374</v>
      </c>
      <c r="E1259">
        <v>798552</v>
      </c>
      <c r="F1259" s="6">
        <v>1.3169695531733701</v>
      </c>
    </row>
    <row r="1260" spans="1:6" x14ac:dyDescent="0.3">
      <c r="A1260" t="s">
        <v>1198</v>
      </c>
      <c r="B1260" t="s">
        <v>23491</v>
      </c>
      <c r="C1260" t="s">
        <v>22619</v>
      </c>
      <c r="D1260" t="s">
        <v>24375</v>
      </c>
      <c r="E1260">
        <v>9883498</v>
      </c>
      <c r="F1260" s="6">
        <v>1.3374093916664</v>
      </c>
    </row>
    <row r="1261" spans="1:6" x14ac:dyDescent="0.3">
      <c r="A1261" t="s">
        <v>1198</v>
      </c>
      <c r="B1261" t="s">
        <v>23491</v>
      </c>
      <c r="C1261" t="s">
        <v>24376</v>
      </c>
      <c r="D1261" t="s">
        <v>24377</v>
      </c>
      <c r="E1261">
        <v>10942</v>
      </c>
      <c r="F1261" s="6">
        <v>0.64856329065783103</v>
      </c>
    </row>
    <row r="1262" spans="1:6" x14ac:dyDescent="0.3">
      <c r="A1262" t="s">
        <v>1198</v>
      </c>
      <c r="B1262" t="s">
        <v>23491</v>
      </c>
      <c r="C1262" t="s">
        <v>24378</v>
      </c>
      <c r="D1262" t="s">
        <v>24379</v>
      </c>
      <c r="E1262">
        <v>9511</v>
      </c>
      <c r="F1262" s="6">
        <v>0.317379048509562</v>
      </c>
    </row>
    <row r="1263" spans="1:6" x14ac:dyDescent="0.3">
      <c r="A1263" t="s">
        <v>1198</v>
      </c>
      <c r="B1263" t="s">
        <v>23491</v>
      </c>
      <c r="C1263" t="s">
        <v>477</v>
      </c>
      <c r="D1263" t="s">
        <v>24380</v>
      </c>
      <c r="E1263">
        <v>111408</v>
      </c>
      <c r="F1263" s="6">
        <v>0.94368882396951304</v>
      </c>
    </row>
    <row r="1264" spans="1:6" x14ac:dyDescent="0.3">
      <c r="A1264" t="s">
        <v>1198</v>
      </c>
      <c r="B1264" t="s">
        <v>23491</v>
      </c>
      <c r="C1264" t="s">
        <v>24381</v>
      </c>
      <c r="D1264" t="s">
        <v>24382</v>
      </c>
      <c r="E1264">
        <v>29598</v>
      </c>
      <c r="F1264" s="6">
        <v>0.83590281578808001</v>
      </c>
    </row>
    <row r="1265" spans="1:6" x14ac:dyDescent="0.3">
      <c r="A1265" t="s">
        <v>1198</v>
      </c>
      <c r="B1265" t="s">
        <v>23491</v>
      </c>
      <c r="C1265" t="s">
        <v>24383</v>
      </c>
      <c r="D1265" t="s">
        <v>24384</v>
      </c>
      <c r="E1265">
        <v>23580</v>
      </c>
      <c r="F1265" s="6">
        <v>0.84340517040051599</v>
      </c>
    </row>
    <row r="1266" spans="1:6" x14ac:dyDescent="0.3">
      <c r="A1266" t="s">
        <v>1198</v>
      </c>
      <c r="B1266" t="s">
        <v>23491</v>
      </c>
      <c r="C1266" t="s">
        <v>24385</v>
      </c>
      <c r="D1266" t="s">
        <v>24386</v>
      </c>
      <c r="E1266">
        <v>15899</v>
      </c>
      <c r="F1266" s="6">
        <v>0.62162155593024804</v>
      </c>
    </row>
    <row r="1267" spans="1:6" x14ac:dyDescent="0.3">
      <c r="A1267" t="s">
        <v>1198</v>
      </c>
      <c r="B1267" t="s">
        <v>23491</v>
      </c>
      <c r="C1267" t="s">
        <v>24387</v>
      </c>
      <c r="D1267" t="s">
        <v>24388</v>
      </c>
      <c r="E1267">
        <v>8860</v>
      </c>
      <c r="F1267" s="6">
        <v>0.48207689274600302</v>
      </c>
    </row>
    <row r="1268" spans="1:6" x14ac:dyDescent="0.3">
      <c r="A1268" t="s">
        <v>1198</v>
      </c>
      <c r="B1268" t="s">
        <v>23491</v>
      </c>
      <c r="C1268" t="s">
        <v>24389</v>
      </c>
      <c r="D1268" t="s">
        <v>24390</v>
      </c>
      <c r="E1268">
        <v>59173</v>
      </c>
      <c r="F1268" s="6">
        <v>0.82096518634664195</v>
      </c>
    </row>
    <row r="1269" spans="1:6" x14ac:dyDescent="0.3">
      <c r="A1269" t="s">
        <v>1198</v>
      </c>
      <c r="B1269" t="s">
        <v>23491</v>
      </c>
      <c r="C1269" t="s">
        <v>205</v>
      </c>
      <c r="D1269" t="s">
        <v>24391</v>
      </c>
      <c r="E1269">
        <v>107771</v>
      </c>
      <c r="F1269" s="6">
        <v>1.14511256345604</v>
      </c>
    </row>
    <row r="1270" spans="1:6" x14ac:dyDescent="0.3">
      <c r="A1270" t="s">
        <v>1198</v>
      </c>
      <c r="B1270" t="s">
        <v>23491</v>
      </c>
      <c r="C1270" t="s">
        <v>479</v>
      </c>
      <c r="D1270" t="s">
        <v>24392</v>
      </c>
      <c r="E1270">
        <v>17525</v>
      </c>
      <c r="F1270" s="6">
        <v>0.48241084940840401</v>
      </c>
    </row>
    <row r="1271" spans="1:6" x14ac:dyDescent="0.3">
      <c r="A1271" t="s">
        <v>1198</v>
      </c>
      <c r="B1271" t="s">
        <v>23491</v>
      </c>
      <c r="C1271" t="s">
        <v>481</v>
      </c>
      <c r="D1271" t="s">
        <v>24393</v>
      </c>
      <c r="E1271">
        <v>156813</v>
      </c>
      <c r="F1271" s="6">
        <v>0.99329975763491696</v>
      </c>
    </row>
    <row r="1272" spans="1:6" x14ac:dyDescent="0.3">
      <c r="A1272" t="s">
        <v>1198</v>
      </c>
      <c r="B1272" t="s">
        <v>23491</v>
      </c>
      <c r="C1272" t="s">
        <v>24394</v>
      </c>
      <c r="D1272" t="s">
        <v>24395</v>
      </c>
      <c r="E1272">
        <v>45245</v>
      </c>
      <c r="F1272" s="6">
        <v>0.93810430113962495</v>
      </c>
    </row>
    <row r="1273" spans="1:6" x14ac:dyDescent="0.3">
      <c r="A1273" t="s">
        <v>1198</v>
      </c>
      <c r="B1273" t="s">
        <v>23491</v>
      </c>
      <c r="C1273" t="s">
        <v>22631</v>
      </c>
      <c r="D1273" t="s">
        <v>24396</v>
      </c>
      <c r="E1273">
        <v>136146</v>
      </c>
      <c r="F1273" s="6">
        <v>1.24319130295543</v>
      </c>
    </row>
    <row r="1274" spans="1:6" x14ac:dyDescent="0.3">
      <c r="A1274" t="s">
        <v>1198</v>
      </c>
      <c r="B1274" t="s">
        <v>23491</v>
      </c>
      <c r="C1274" t="s">
        <v>483</v>
      </c>
      <c r="D1274" t="s">
        <v>24397</v>
      </c>
      <c r="E1274">
        <v>52293</v>
      </c>
      <c r="F1274" s="6">
        <v>0.83339932316009402</v>
      </c>
    </row>
    <row r="1275" spans="1:6" x14ac:dyDescent="0.3">
      <c r="A1275" t="s">
        <v>1198</v>
      </c>
      <c r="B1275" t="s">
        <v>23491</v>
      </c>
      <c r="C1275" t="s">
        <v>24398</v>
      </c>
      <c r="D1275" t="s">
        <v>24399</v>
      </c>
      <c r="E1275">
        <v>25946</v>
      </c>
      <c r="F1275" s="6">
        <v>0.70003962752062998</v>
      </c>
    </row>
    <row r="1276" spans="1:6" x14ac:dyDescent="0.3">
      <c r="A1276" t="s">
        <v>1198</v>
      </c>
      <c r="B1276" t="s">
        <v>23491</v>
      </c>
      <c r="C1276" t="s">
        <v>24400</v>
      </c>
      <c r="D1276" t="s">
        <v>24401</v>
      </c>
      <c r="E1276">
        <v>26151</v>
      </c>
      <c r="F1276" s="6">
        <v>0.55497753332741795</v>
      </c>
    </row>
    <row r="1277" spans="1:6" x14ac:dyDescent="0.3">
      <c r="A1277" t="s">
        <v>1198</v>
      </c>
      <c r="B1277" t="s">
        <v>23491</v>
      </c>
      <c r="C1277" t="s">
        <v>484</v>
      </c>
      <c r="D1277" t="s">
        <v>24402</v>
      </c>
      <c r="E1277">
        <v>38520</v>
      </c>
      <c r="F1277" s="6">
        <v>0.439688516635733</v>
      </c>
    </row>
    <row r="1278" spans="1:6" x14ac:dyDescent="0.3">
      <c r="A1278" t="s">
        <v>1198</v>
      </c>
      <c r="B1278" t="s">
        <v>23491</v>
      </c>
      <c r="C1278" t="s">
        <v>24403</v>
      </c>
      <c r="D1278" t="s">
        <v>24404</v>
      </c>
      <c r="E1278">
        <v>30926</v>
      </c>
      <c r="F1278" s="6">
        <v>0.63693084058798999</v>
      </c>
    </row>
    <row r="1279" spans="1:6" x14ac:dyDescent="0.3">
      <c r="A1279" t="s">
        <v>1198</v>
      </c>
      <c r="B1279" t="s">
        <v>23491</v>
      </c>
      <c r="C1279" t="s">
        <v>355</v>
      </c>
      <c r="D1279" t="s">
        <v>24405</v>
      </c>
      <c r="E1279">
        <v>75382</v>
      </c>
      <c r="F1279" s="6">
        <v>1.08632362766655</v>
      </c>
    </row>
    <row r="1280" spans="1:6" x14ac:dyDescent="0.3">
      <c r="A1280" t="s">
        <v>1198</v>
      </c>
      <c r="B1280" t="s">
        <v>23491</v>
      </c>
      <c r="C1280" t="s">
        <v>22815</v>
      </c>
      <c r="D1280" t="s">
        <v>24406</v>
      </c>
      <c r="E1280">
        <v>14074</v>
      </c>
      <c r="F1280" s="6">
        <v>0.77312560311359502</v>
      </c>
    </row>
    <row r="1281" spans="1:6" x14ac:dyDescent="0.3">
      <c r="A1281" t="s">
        <v>1198</v>
      </c>
      <c r="B1281" t="s">
        <v>23491</v>
      </c>
      <c r="C1281" t="s">
        <v>22997</v>
      </c>
      <c r="D1281" t="s">
        <v>24407</v>
      </c>
      <c r="E1281">
        <v>37069</v>
      </c>
      <c r="F1281" s="6">
        <v>0.70357921742158502</v>
      </c>
    </row>
    <row r="1282" spans="1:6" x14ac:dyDescent="0.3">
      <c r="A1282" t="s">
        <v>1198</v>
      </c>
      <c r="B1282" t="s">
        <v>23491</v>
      </c>
      <c r="C1282" t="s">
        <v>23772</v>
      </c>
      <c r="D1282" t="s">
        <v>24408</v>
      </c>
      <c r="E1282">
        <v>26168</v>
      </c>
      <c r="F1282" s="6">
        <v>0.83117604361636299</v>
      </c>
    </row>
    <row r="1283" spans="1:6" x14ac:dyDescent="0.3">
      <c r="A1283" t="s">
        <v>1198</v>
      </c>
      <c r="B1283" t="s">
        <v>23491</v>
      </c>
      <c r="C1283" t="s">
        <v>24409</v>
      </c>
      <c r="D1283" t="s">
        <v>24410</v>
      </c>
      <c r="E1283">
        <v>107759</v>
      </c>
      <c r="F1283" s="6">
        <v>1.15819156454899</v>
      </c>
    </row>
    <row r="1284" spans="1:6" x14ac:dyDescent="0.3">
      <c r="A1284" t="s">
        <v>1198</v>
      </c>
      <c r="B1284" t="s">
        <v>23491</v>
      </c>
      <c r="C1284" t="s">
        <v>23776</v>
      </c>
      <c r="D1284" t="s">
        <v>24411</v>
      </c>
      <c r="E1284">
        <v>32694</v>
      </c>
      <c r="F1284" s="6">
        <v>0.602191487453132</v>
      </c>
    </row>
    <row r="1285" spans="1:6" x14ac:dyDescent="0.3">
      <c r="A1285" t="s">
        <v>1198</v>
      </c>
      <c r="B1285" t="s">
        <v>23491</v>
      </c>
      <c r="C1285" t="s">
        <v>487</v>
      </c>
      <c r="D1285" t="s">
        <v>24412</v>
      </c>
      <c r="E1285">
        <v>425790</v>
      </c>
      <c r="F1285" s="6">
        <v>1.3992484789631301</v>
      </c>
    </row>
    <row r="1286" spans="1:6" x14ac:dyDescent="0.3">
      <c r="A1286" t="s">
        <v>1198</v>
      </c>
      <c r="B1286" t="s">
        <v>23491</v>
      </c>
      <c r="C1286" t="s">
        <v>24413</v>
      </c>
      <c r="D1286" t="s">
        <v>24414</v>
      </c>
      <c r="E1286">
        <v>25692</v>
      </c>
      <c r="F1286" s="6">
        <v>0.62292281426264495</v>
      </c>
    </row>
    <row r="1287" spans="1:6" x14ac:dyDescent="0.3">
      <c r="A1287" t="s">
        <v>1198</v>
      </c>
      <c r="B1287" t="s">
        <v>23491</v>
      </c>
      <c r="C1287" t="s">
        <v>24415</v>
      </c>
      <c r="D1287" t="s">
        <v>24416</v>
      </c>
      <c r="E1287">
        <v>16427</v>
      </c>
      <c r="F1287" s="6">
        <v>0.67273160947550703</v>
      </c>
    </row>
    <row r="1288" spans="1:6" x14ac:dyDescent="0.3">
      <c r="A1288" t="s">
        <v>1198</v>
      </c>
      <c r="B1288" t="s">
        <v>23491</v>
      </c>
      <c r="C1288" t="s">
        <v>24417</v>
      </c>
      <c r="D1288" t="s">
        <v>24418</v>
      </c>
      <c r="E1288">
        <v>86986</v>
      </c>
      <c r="F1288" s="6">
        <v>0.74465824575541495</v>
      </c>
    </row>
    <row r="1289" spans="1:6" x14ac:dyDescent="0.3">
      <c r="A1289" t="s">
        <v>1198</v>
      </c>
      <c r="B1289" t="s">
        <v>23491</v>
      </c>
      <c r="C1289" t="s">
        <v>24419</v>
      </c>
      <c r="D1289" t="s">
        <v>24420</v>
      </c>
      <c r="E1289">
        <v>42476</v>
      </c>
      <c r="F1289" s="6">
        <v>0.879171758212418</v>
      </c>
    </row>
    <row r="1290" spans="1:6" x14ac:dyDescent="0.3">
      <c r="A1290" t="s">
        <v>1198</v>
      </c>
      <c r="B1290" t="s">
        <v>23491</v>
      </c>
      <c r="C1290" t="s">
        <v>24421</v>
      </c>
      <c r="D1290" t="s">
        <v>24422</v>
      </c>
      <c r="E1290">
        <v>46688</v>
      </c>
      <c r="F1290" s="6">
        <v>0.78523823014112604</v>
      </c>
    </row>
    <row r="1291" spans="1:6" x14ac:dyDescent="0.3">
      <c r="A1291" t="s">
        <v>1198</v>
      </c>
      <c r="B1291" t="s">
        <v>23491</v>
      </c>
      <c r="C1291" t="s">
        <v>24423</v>
      </c>
      <c r="D1291" t="s">
        <v>24424</v>
      </c>
      <c r="E1291">
        <v>36628</v>
      </c>
      <c r="F1291" s="6">
        <v>0.57324172100737902</v>
      </c>
    </row>
    <row r="1292" spans="1:6" x14ac:dyDescent="0.3">
      <c r="A1292" t="s">
        <v>1198</v>
      </c>
      <c r="B1292" t="s">
        <v>23491</v>
      </c>
      <c r="C1292" t="s">
        <v>489</v>
      </c>
      <c r="D1292" t="s">
        <v>24425</v>
      </c>
      <c r="E1292">
        <v>33118</v>
      </c>
      <c r="F1292" s="6">
        <v>0.52034217694746099</v>
      </c>
    </row>
    <row r="1293" spans="1:6" x14ac:dyDescent="0.3">
      <c r="A1293" t="s">
        <v>1198</v>
      </c>
      <c r="B1293" t="s">
        <v>23491</v>
      </c>
      <c r="C1293" t="s">
        <v>490</v>
      </c>
      <c r="D1293" t="s">
        <v>24426</v>
      </c>
      <c r="E1293">
        <v>280895</v>
      </c>
      <c r="F1293" s="6">
        <v>1.35375861558932</v>
      </c>
    </row>
    <row r="1294" spans="1:6" x14ac:dyDescent="0.3">
      <c r="A1294" t="s">
        <v>1198</v>
      </c>
      <c r="B1294" t="s">
        <v>23491</v>
      </c>
      <c r="C1294" t="s">
        <v>24427</v>
      </c>
      <c r="D1294" t="s">
        <v>24428</v>
      </c>
      <c r="E1294">
        <v>63905</v>
      </c>
      <c r="F1294" s="6">
        <v>0.87676986911235</v>
      </c>
    </row>
    <row r="1295" spans="1:6" x14ac:dyDescent="0.3">
      <c r="A1295" t="s">
        <v>1198</v>
      </c>
      <c r="B1295" t="s">
        <v>23491</v>
      </c>
      <c r="C1295" t="s">
        <v>24429</v>
      </c>
      <c r="D1295" t="s">
        <v>24430</v>
      </c>
      <c r="E1295">
        <v>25887</v>
      </c>
      <c r="F1295" s="6">
        <v>0.59066451712052603</v>
      </c>
    </row>
    <row r="1296" spans="1:6" x14ac:dyDescent="0.3">
      <c r="A1296" t="s">
        <v>1198</v>
      </c>
      <c r="B1296" t="s">
        <v>23491</v>
      </c>
      <c r="C1296" t="s">
        <v>24431</v>
      </c>
      <c r="D1296" t="s">
        <v>24432</v>
      </c>
      <c r="E1296">
        <v>11817</v>
      </c>
      <c r="F1296" s="6">
        <v>0.50529981271638602</v>
      </c>
    </row>
    <row r="1297" spans="1:6" x14ac:dyDescent="0.3">
      <c r="A1297" t="s">
        <v>1198</v>
      </c>
      <c r="B1297" t="s">
        <v>23491</v>
      </c>
      <c r="C1297" t="s">
        <v>24433</v>
      </c>
      <c r="D1297" t="s">
        <v>24434</v>
      </c>
      <c r="E1297">
        <v>70311</v>
      </c>
      <c r="F1297" s="6">
        <v>1.0850217465376999</v>
      </c>
    </row>
    <row r="1298" spans="1:6" x14ac:dyDescent="0.3">
      <c r="A1298" t="s">
        <v>1198</v>
      </c>
      <c r="B1298" t="s">
        <v>23491</v>
      </c>
      <c r="C1298" t="s">
        <v>163</v>
      </c>
      <c r="D1298" t="s">
        <v>24435</v>
      </c>
      <c r="E1298">
        <v>160241</v>
      </c>
      <c r="F1298" s="6">
        <v>1.2157215002700099</v>
      </c>
    </row>
    <row r="1299" spans="1:6" x14ac:dyDescent="0.3">
      <c r="A1299" t="s">
        <v>1198</v>
      </c>
      <c r="B1299" t="s">
        <v>23491</v>
      </c>
      <c r="C1299" t="s">
        <v>491</v>
      </c>
      <c r="D1299" t="s">
        <v>24436</v>
      </c>
      <c r="E1299">
        <v>250331</v>
      </c>
      <c r="F1299" s="6">
        <v>1.3804549484926201</v>
      </c>
    </row>
    <row r="1300" spans="1:6" x14ac:dyDescent="0.3">
      <c r="A1300" t="s">
        <v>1198</v>
      </c>
      <c r="B1300" t="s">
        <v>23491</v>
      </c>
      <c r="C1300" t="s">
        <v>24437</v>
      </c>
      <c r="D1300" t="s">
        <v>24438</v>
      </c>
      <c r="E1300">
        <v>17153</v>
      </c>
      <c r="F1300" s="6">
        <v>0.73379421403217004</v>
      </c>
    </row>
    <row r="1301" spans="1:6" x14ac:dyDescent="0.3">
      <c r="A1301" t="s">
        <v>1198</v>
      </c>
      <c r="B1301" t="s">
        <v>23491</v>
      </c>
      <c r="C1301" t="s">
        <v>191</v>
      </c>
      <c r="D1301" t="s">
        <v>24439</v>
      </c>
      <c r="E1301">
        <v>602619</v>
      </c>
      <c r="F1301" s="6">
        <v>1.5484084421337401</v>
      </c>
    </row>
    <row r="1302" spans="1:6" x14ac:dyDescent="0.3">
      <c r="A1302" t="s">
        <v>1198</v>
      </c>
      <c r="B1302" t="s">
        <v>23491</v>
      </c>
      <c r="C1302" t="s">
        <v>24440</v>
      </c>
      <c r="D1302" t="s">
        <v>24441</v>
      </c>
      <c r="E1302">
        <v>2156</v>
      </c>
      <c r="F1302" s="6">
        <v>0.29392675624388898</v>
      </c>
    </row>
    <row r="1303" spans="1:6" x14ac:dyDescent="0.3">
      <c r="A1303" t="s">
        <v>1198</v>
      </c>
      <c r="B1303" t="s">
        <v>23491</v>
      </c>
      <c r="C1303" t="s">
        <v>95</v>
      </c>
      <c r="D1303" t="s">
        <v>24442</v>
      </c>
      <c r="E1303">
        <v>11539</v>
      </c>
      <c r="F1303" s="6">
        <v>0.57060014219132105</v>
      </c>
    </row>
    <row r="1304" spans="1:6" x14ac:dyDescent="0.3">
      <c r="A1304" t="s">
        <v>1198</v>
      </c>
      <c r="B1304" t="s">
        <v>23491</v>
      </c>
      <c r="C1304" t="s">
        <v>24443</v>
      </c>
      <c r="D1304" t="s">
        <v>24444</v>
      </c>
      <c r="E1304">
        <v>88319</v>
      </c>
      <c r="F1304" s="6">
        <v>0.90789530375516603</v>
      </c>
    </row>
    <row r="1305" spans="1:6" x14ac:dyDescent="0.3">
      <c r="A1305" t="s">
        <v>1198</v>
      </c>
      <c r="B1305" t="s">
        <v>23491</v>
      </c>
      <c r="C1305" t="s">
        <v>24445</v>
      </c>
      <c r="D1305" t="s">
        <v>24446</v>
      </c>
      <c r="E1305">
        <v>21708</v>
      </c>
      <c r="F1305" s="6">
        <v>0.48047275253111099</v>
      </c>
    </row>
    <row r="1306" spans="1:6" x14ac:dyDescent="0.3">
      <c r="A1306" t="s">
        <v>1198</v>
      </c>
      <c r="B1306" t="s">
        <v>23491</v>
      </c>
      <c r="C1306" t="s">
        <v>494</v>
      </c>
      <c r="D1306" t="s">
        <v>24447</v>
      </c>
      <c r="E1306">
        <v>99892</v>
      </c>
      <c r="F1306" s="6">
        <v>1.12041696235275</v>
      </c>
    </row>
    <row r="1307" spans="1:6" x14ac:dyDescent="0.3">
      <c r="A1307" t="s">
        <v>1198</v>
      </c>
      <c r="B1307" t="s">
        <v>23491</v>
      </c>
      <c r="C1307" t="s">
        <v>398</v>
      </c>
      <c r="D1307" t="s">
        <v>24448</v>
      </c>
      <c r="E1307">
        <v>180964</v>
      </c>
      <c r="F1307" s="6">
        <v>1.1905809578808499</v>
      </c>
    </row>
    <row r="1308" spans="1:6" x14ac:dyDescent="0.3">
      <c r="A1308" t="s">
        <v>1198</v>
      </c>
      <c r="B1308" t="s">
        <v>23491</v>
      </c>
      <c r="C1308" t="s">
        <v>24449</v>
      </c>
      <c r="D1308" t="s">
        <v>24450</v>
      </c>
      <c r="E1308">
        <v>6631</v>
      </c>
      <c r="F1308" s="6">
        <v>0.37287128037616901</v>
      </c>
    </row>
    <row r="1309" spans="1:6" x14ac:dyDescent="0.3">
      <c r="A1309" t="s">
        <v>1198</v>
      </c>
      <c r="B1309" t="s">
        <v>23491</v>
      </c>
      <c r="C1309" t="s">
        <v>24451</v>
      </c>
      <c r="D1309" t="s">
        <v>24452</v>
      </c>
      <c r="E1309">
        <v>11113</v>
      </c>
      <c r="F1309" s="6">
        <v>0.39083289818936001</v>
      </c>
    </row>
    <row r="1310" spans="1:6" x14ac:dyDescent="0.3">
      <c r="A1310" t="s">
        <v>1198</v>
      </c>
      <c r="B1310" t="s">
        <v>23491</v>
      </c>
      <c r="C1310" t="s">
        <v>496</v>
      </c>
      <c r="D1310" t="s">
        <v>24453</v>
      </c>
      <c r="E1310">
        <v>840978</v>
      </c>
      <c r="F1310" s="6">
        <v>1.62768030873312</v>
      </c>
    </row>
    <row r="1311" spans="1:6" x14ac:dyDescent="0.3">
      <c r="A1311" t="s">
        <v>1198</v>
      </c>
      <c r="B1311" t="s">
        <v>23491</v>
      </c>
      <c r="C1311" t="s">
        <v>498</v>
      </c>
      <c r="D1311" t="s">
        <v>24454</v>
      </c>
      <c r="E1311">
        <v>24733</v>
      </c>
      <c r="F1311" s="6">
        <v>0.59657797098475995</v>
      </c>
    </row>
    <row r="1312" spans="1:6" x14ac:dyDescent="0.3">
      <c r="A1312" t="s">
        <v>1198</v>
      </c>
      <c r="B1312" t="s">
        <v>23491</v>
      </c>
      <c r="C1312" t="s">
        <v>24455</v>
      </c>
      <c r="D1312" t="s">
        <v>24456</v>
      </c>
      <c r="E1312">
        <v>67077</v>
      </c>
      <c r="F1312" s="6">
        <v>0.63136109993432998</v>
      </c>
    </row>
    <row r="1313" spans="1:6" x14ac:dyDescent="0.3">
      <c r="A1313" t="s">
        <v>1198</v>
      </c>
      <c r="B1313" t="s">
        <v>23491</v>
      </c>
      <c r="C1313" t="s">
        <v>499</v>
      </c>
      <c r="D1313" t="s">
        <v>24457</v>
      </c>
      <c r="E1313">
        <v>28705</v>
      </c>
      <c r="F1313" s="6">
        <v>0.67695985520725099</v>
      </c>
    </row>
    <row r="1314" spans="1:6" x14ac:dyDescent="0.3">
      <c r="A1314" t="s">
        <v>1198</v>
      </c>
      <c r="B1314" t="s">
        <v>23491</v>
      </c>
      <c r="C1314" t="s">
        <v>24458</v>
      </c>
      <c r="D1314" t="s">
        <v>24459</v>
      </c>
      <c r="E1314">
        <v>42798</v>
      </c>
      <c r="F1314" s="6">
        <v>0.68656142883722504</v>
      </c>
    </row>
    <row r="1315" spans="1:6" x14ac:dyDescent="0.3">
      <c r="A1315" t="s">
        <v>1198</v>
      </c>
      <c r="B1315" t="s">
        <v>23491</v>
      </c>
      <c r="C1315" t="s">
        <v>24460</v>
      </c>
      <c r="D1315" t="s">
        <v>24461</v>
      </c>
      <c r="E1315">
        <v>24029</v>
      </c>
      <c r="F1315" s="6">
        <v>0.77891963329050196</v>
      </c>
    </row>
    <row r="1316" spans="1:6" x14ac:dyDescent="0.3">
      <c r="A1316" t="s">
        <v>1198</v>
      </c>
      <c r="B1316" t="s">
        <v>23491</v>
      </c>
      <c r="C1316" t="s">
        <v>24462</v>
      </c>
      <c r="D1316" t="s">
        <v>24463</v>
      </c>
      <c r="E1316">
        <v>83629</v>
      </c>
      <c r="F1316" s="6">
        <v>1.06582973949454</v>
      </c>
    </row>
    <row r="1317" spans="1:6" x14ac:dyDescent="0.3">
      <c r="A1317" t="s">
        <v>1198</v>
      </c>
      <c r="B1317" t="s">
        <v>23491</v>
      </c>
      <c r="C1317" t="s">
        <v>500</v>
      </c>
      <c r="D1317" t="s">
        <v>24464</v>
      </c>
      <c r="E1317">
        <v>14849</v>
      </c>
      <c r="F1317" s="6">
        <v>0.568725968650303</v>
      </c>
    </row>
    <row r="1318" spans="1:6" x14ac:dyDescent="0.3">
      <c r="A1318" t="s">
        <v>1198</v>
      </c>
      <c r="B1318" t="s">
        <v>23491</v>
      </c>
      <c r="C1318" t="s">
        <v>557</v>
      </c>
      <c r="D1318" t="s">
        <v>24465</v>
      </c>
      <c r="E1318">
        <v>152016</v>
      </c>
      <c r="F1318" s="6">
        <v>1.2730667672175999</v>
      </c>
    </row>
    <row r="1319" spans="1:6" x14ac:dyDescent="0.3">
      <c r="A1319" t="s">
        <v>1198</v>
      </c>
      <c r="B1319" t="s">
        <v>23491</v>
      </c>
      <c r="C1319" t="s">
        <v>24466</v>
      </c>
      <c r="D1319" t="s">
        <v>24467</v>
      </c>
      <c r="E1319">
        <v>63342</v>
      </c>
      <c r="F1319" s="6">
        <v>0.72173904107836995</v>
      </c>
    </row>
    <row r="1320" spans="1:6" x14ac:dyDescent="0.3">
      <c r="A1320" t="s">
        <v>1198</v>
      </c>
      <c r="B1320" t="s">
        <v>23491</v>
      </c>
      <c r="C1320" t="s">
        <v>24468</v>
      </c>
      <c r="D1320" t="s">
        <v>24469</v>
      </c>
      <c r="E1320">
        <v>9765</v>
      </c>
      <c r="F1320" s="6">
        <v>1.3451153266954801</v>
      </c>
    </row>
    <row r="1321" spans="1:6" x14ac:dyDescent="0.3">
      <c r="A1321" t="s">
        <v>1198</v>
      </c>
      <c r="B1321" t="s">
        <v>23491</v>
      </c>
      <c r="C1321" t="s">
        <v>502</v>
      </c>
      <c r="D1321" t="s">
        <v>24470</v>
      </c>
      <c r="E1321">
        <v>172169</v>
      </c>
      <c r="F1321" s="6">
        <v>1.05344038370018</v>
      </c>
    </row>
    <row r="1322" spans="1:6" x14ac:dyDescent="0.3">
      <c r="A1322" t="s">
        <v>1198</v>
      </c>
      <c r="B1322" t="s">
        <v>23491</v>
      </c>
      <c r="C1322" t="s">
        <v>24471</v>
      </c>
      <c r="D1322" t="s">
        <v>24472</v>
      </c>
      <c r="E1322">
        <v>48460</v>
      </c>
      <c r="F1322" s="6">
        <v>0.68032715149798295</v>
      </c>
    </row>
    <row r="1323" spans="1:6" x14ac:dyDescent="0.3">
      <c r="A1323" t="s">
        <v>1198</v>
      </c>
      <c r="B1323" t="s">
        <v>23491</v>
      </c>
      <c r="C1323" t="s">
        <v>504</v>
      </c>
      <c r="D1323" t="s">
        <v>24473</v>
      </c>
      <c r="E1323">
        <v>1202362</v>
      </c>
      <c r="F1323" s="6">
        <v>1.51762990199662</v>
      </c>
    </row>
    <row r="1324" spans="1:6" x14ac:dyDescent="0.3">
      <c r="A1324" t="s">
        <v>1198</v>
      </c>
      <c r="B1324" t="s">
        <v>23491</v>
      </c>
      <c r="C1324" t="s">
        <v>24474</v>
      </c>
      <c r="D1324" t="s">
        <v>24475</v>
      </c>
      <c r="E1324">
        <v>26570</v>
      </c>
      <c r="F1324" s="6">
        <v>0.53938912332053901</v>
      </c>
    </row>
    <row r="1325" spans="1:6" x14ac:dyDescent="0.3">
      <c r="A1325" t="s">
        <v>1198</v>
      </c>
      <c r="B1325" t="s">
        <v>23491</v>
      </c>
      <c r="C1325" t="s">
        <v>24476</v>
      </c>
      <c r="D1325" t="s">
        <v>24477</v>
      </c>
      <c r="E1325">
        <v>21699</v>
      </c>
      <c r="F1325" s="6">
        <v>0.62366375495510895</v>
      </c>
    </row>
    <row r="1326" spans="1:6" x14ac:dyDescent="0.3">
      <c r="A1326" t="s">
        <v>1198</v>
      </c>
      <c r="B1326" t="s">
        <v>23491</v>
      </c>
      <c r="C1326" t="s">
        <v>24478</v>
      </c>
      <c r="D1326" t="s">
        <v>24479</v>
      </c>
      <c r="E1326">
        <v>6780</v>
      </c>
      <c r="F1326" s="6">
        <v>0.36208217523812197</v>
      </c>
    </row>
    <row r="1327" spans="1:6" x14ac:dyDescent="0.3">
      <c r="A1327" t="s">
        <v>1198</v>
      </c>
      <c r="B1327" t="s">
        <v>23491</v>
      </c>
      <c r="C1327" t="s">
        <v>239</v>
      </c>
      <c r="D1327" t="s">
        <v>24480</v>
      </c>
      <c r="E1327">
        <v>23528</v>
      </c>
      <c r="F1327" s="6">
        <v>0.56189252847001103</v>
      </c>
    </row>
    <row r="1328" spans="1:6" x14ac:dyDescent="0.3">
      <c r="A1328" t="s">
        <v>1198</v>
      </c>
      <c r="B1328" t="s">
        <v>23491</v>
      </c>
      <c r="C1328" t="s">
        <v>24481</v>
      </c>
      <c r="D1328" t="s">
        <v>24482</v>
      </c>
      <c r="E1328">
        <v>8640</v>
      </c>
      <c r="F1328" s="6">
        <v>0.783883972684568</v>
      </c>
    </row>
    <row r="1329" spans="1:6" x14ac:dyDescent="0.3">
      <c r="A1329" t="s">
        <v>1198</v>
      </c>
      <c r="B1329" t="s">
        <v>23491</v>
      </c>
      <c r="C1329" t="s">
        <v>24483</v>
      </c>
      <c r="D1329" t="s">
        <v>24484</v>
      </c>
      <c r="E1329">
        <v>24164</v>
      </c>
      <c r="F1329" s="6">
        <v>1.3557808654402801</v>
      </c>
    </row>
    <row r="1330" spans="1:6" x14ac:dyDescent="0.3">
      <c r="A1330" t="s">
        <v>1198</v>
      </c>
      <c r="B1330" t="s">
        <v>23491</v>
      </c>
      <c r="C1330" t="s">
        <v>505</v>
      </c>
      <c r="D1330" t="s">
        <v>24485</v>
      </c>
      <c r="E1330">
        <v>263801</v>
      </c>
      <c r="F1330" s="6">
        <v>1.1250254126016399</v>
      </c>
    </row>
    <row r="1331" spans="1:6" x14ac:dyDescent="0.3">
      <c r="A1331" t="s">
        <v>1198</v>
      </c>
      <c r="B1331" t="s">
        <v>23491</v>
      </c>
      <c r="C1331" t="s">
        <v>24486</v>
      </c>
      <c r="D1331" t="s">
        <v>24487</v>
      </c>
      <c r="E1331">
        <v>13376</v>
      </c>
      <c r="F1331" s="6">
        <v>0.52909107166685299</v>
      </c>
    </row>
    <row r="1332" spans="1:6" x14ac:dyDescent="0.3">
      <c r="A1332" t="s">
        <v>1198</v>
      </c>
      <c r="B1332" t="s">
        <v>23491</v>
      </c>
      <c r="C1332" t="s">
        <v>24488</v>
      </c>
      <c r="D1332" t="s">
        <v>24489</v>
      </c>
      <c r="E1332">
        <v>24449</v>
      </c>
      <c r="F1332" s="6">
        <v>0.58970013803870103</v>
      </c>
    </row>
    <row r="1333" spans="1:6" x14ac:dyDescent="0.3">
      <c r="A1333" t="s">
        <v>1198</v>
      </c>
      <c r="B1333" t="s">
        <v>23491</v>
      </c>
      <c r="C1333" t="s">
        <v>24490</v>
      </c>
      <c r="D1333" t="s">
        <v>24491</v>
      </c>
      <c r="E1333">
        <v>200169</v>
      </c>
      <c r="F1333" s="6">
        <v>1.2144972104940099</v>
      </c>
    </row>
    <row r="1334" spans="1:6" x14ac:dyDescent="0.3">
      <c r="A1334" t="s">
        <v>1198</v>
      </c>
      <c r="B1334" t="s">
        <v>23491</v>
      </c>
      <c r="C1334" t="s">
        <v>507</v>
      </c>
      <c r="D1334" t="s">
        <v>24492</v>
      </c>
      <c r="E1334">
        <v>163035</v>
      </c>
      <c r="F1334" s="6">
        <v>0.983069186536916</v>
      </c>
    </row>
    <row r="1335" spans="1:6" x14ac:dyDescent="0.3">
      <c r="A1335" t="s">
        <v>1198</v>
      </c>
      <c r="B1335" t="s">
        <v>23491</v>
      </c>
      <c r="C1335" t="s">
        <v>344</v>
      </c>
      <c r="D1335" t="s">
        <v>24493</v>
      </c>
      <c r="E1335">
        <v>61295</v>
      </c>
      <c r="F1335" s="6">
        <v>0.94918159186694795</v>
      </c>
    </row>
    <row r="1336" spans="1:6" x14ac:dyDescent="0.3">
      <c r="A1336" t="s">
        <v>1198</v>
      </c>
      <c r="B1336" t="s">
        <v>23491</v>
      </c>
      <c r="C1336" t="s">
        <v>24494</v>
      </c>
      <c r="D1336" t="s">
        <v>24495</v>
      </c>
      <c r="E1336">
        <v>43114</v>
      </c>
      <c r="F1336" s="6">
        <v>0.56797167467773102</v>
      </c>
    </row>
    <row r="1337" spans="1:6" x14ac:dyDescent="0.3">
      <c r="A1337" t="s">
        <v>1198</v>
      </c>
      <c r="B1337" t="s">
        <v>23491</v>
      </c>
      <c r="C1337" t="s">
        <v>508</v>
      </c>
      <c r="D1337" t="s">
        <v>24496</v>
      </c>
      <c r="E1337">
        <v>8485</v>
      </c>
      <c r="F1337" s="6">
        <v>0.54612934673184299</v>
      </c>
    </row>
    <row r="1338" spans="1:6" x14ac:dyDescent="0.3">
      <c r="A1338" t="s">
        <v>1198</v>
      </c>
      <c r="B1338" t="s">
        <v>23491</v>
      </c>
      <c r="C1338" t="s">
        <v>24497</v>
      </c>
      <c r="D1338" t="s">
        <v>24498</v>
      </c>
      <c r="E1338">
        <v>70648</v>
      </c>
      <c r="F1338" s="6">
        <v>1.0752902834045399</v>
      </c>
    </row>
    <row r="1339" spans="1:6" x14ac:dyDescent="0.3">
      <c r="A1339" t="s">
        <v>1198</v>
      </c>
      <c r="B1339" t="s">
        <v>23491</v>
      </c>
      <c r="C1339" t="s">
        <v>509</v>
      </c>
      <c r="D1339" t="s">
        <v>24499</v>
      </c>
      <c r="E1339">
        <v>55729</v>
      </c>
      <c r="F1339" s="6">
        <v>0.734595139620557</v>
      </c>
    </row>
    <row r="1340" spans="1:6" x14ac:dyDescent="0.3">
      <c r="A1340" t="s">
        <v>1198</v>
      </c>
      <c r="B1340" t="s">
        <v>23491</v>
      </c>
      <c r="C1340" t="s">
        <v>366</v>
      </c>
      <c r="D1340" t="s">
        <v>24500</v>
      </c>
      <c r="E1340">
        <v>76258</v>
      </c>
      <c r="F1340" s="6">
        <v>0.81785435953017305</v>
      </c>
    </row>
    <row r="1341" spans="1:6" x14ac:dyDescent="0.3">
      <c r="A1341" t="s">
        <v>1198</v>
      </c>
      <c r="B1341" t="s">
        <v>23491</v>
      </c>
      <c r="C1341" t="s">
        <v>510</v>
      </c>
      <c r="D1341" t="s">
        <v>24501</v>
      </c>
      <c r="E1341">
        <v>344791</v>
      </c>
      <c r="F1341" s="6">
        <v>1.92303612984169</v>
      </c>
    </row>
    <row r="1342" spans="1:6" x14ac:dyDescent="0.3">
      <c r="A1342" t="s">
        <v>1198</v>
      </c>
      <c r="B1342" t="s">
        <v>23491</v>
      </c>
      <c r="C1342" t="s">
        <v>512</v>
      </c>
      <c r="D1342" t="s">
        <v>24502</v>
      </c>
      <c r="E1342">
        <v>1820584</v>
      </c>
      <c r="F1342" s="6">
        <v>1.7611909935983201</v>
      </c>
    </row>
    <row r="1343" spans="1:6" x14ac:dyDescent="0.3">
      <c r="A1343" t="s">
        <v>1198</v>
      </c>
      <c r="B1343" t="s">
        <v>23491</v>
      </c>
      <c r="C1343" t="s">
        <v>513</v>
      </c>
      <c r="D1343" t="s">
        <v>24503</v>
      </c>
      <c r="E1343">
        <v>32732</v>
      </c>
      <c r="F1343" s="6">
        <v>0.71221285950491597</v>
      </c>
    </row>
    <row r="1344" spans="1:6" x14ac:dyDescent="0.3">
      <c r="A1344" t="s">
        <v>1201</v>
      </c>
      <c r="B1344" t="s">
        <v>23491</v>
      </c>
      <c r="C1344" t="s">
        <v>22619</v>
      </c>
      <c r="D1344" t="s">
        <v>24504</v>
      </c>
      <c r="E1344">
        <v>5303903</v>
      </c>
      <c r="F1344" s="6">
        <v>2.20359797097912</v>
      </c>
    </row>
    <row r="1345" spans="1:6" x14ac:dyDescent="0.3">
      <c r="A1345" t="s">
        <v>1201</v>
      </c>
      <c r="B1345" t="s">
        <v>23491</v>
      </c>
      <c r="C1345" t="s">
        <v>24505</v>
      </c>
      <c r="D1345" t="s">
        <v>24506</v>
      </c>
      <c r="E1345">
        <v>16202</v>
      </c>
      <c r="F1345" s="6">
        <v>0.66773737141619605</v>
      </c>
    </row>
    <row r="1346" spans="1:6" x14ac:dyDescent="0.3">
      <c r="A1346" t="s">
        <v>1201</v>
      </c>
      <c r="B1346" t="s">
        <v>23491</v>
      </c>
      <c r="C1346" t="s">
        <v>515</v>
      </c>
      <c r="D1346" t="s">
        <v>24507</v>
      </c>
      <c r="E1346">
        <v>330844</v>
      </c>
      <c r="F1346" s="6">
        <v>2.7689420067346702</v>
      </c>
    </row>
    <row r="1347" spans="1:6" x14ac:dyDescent="0.3">
      <c r="A1347" t="s">
        <v>1201</v>
      </c>
      <c r="B1347" t="s">
        <v>23491</v>
      </c>
      <c r="C1347" t="s">
        <v>517</v>
      </c>
      <c r="D1347" t="s">
        <v>24508</v>
      </c>
      <c r="E1347">
        <v>32504</v>
      </c>
      <c r="F1347" s="6">
        <v>0.93961059762925103</v>
      </c>
    </row>
    <row r="1348" spans="1:6" x14ac:dyDescent="0.3">
      <c r="A1348" t="s">
        <v>1201</v>
      </c>
      <c r="B1348" t="s">
        <v>23491</v>
      </c>
      <c r="C1348" t="s">
        <v>24509</v>
      </c>
      <c r="D1348" t="s">
        <v>24510</v>
      </c>
      <c r="E1348">
        <v>44442</v>
      </c>
      <c r="F1348" s="6">
        <v>0.97598362922537296</v>
      </c>
    </row>
    <row r="1349" spans="1:6" x14ac:dyDescent="0.3">
      <c r="A1349" t="s">
        <v>1201</v>
      </c>
      <c r="B1349" t="s">
        <v>23491</v>
      </c>
      <c r="C1349" t="s">
        <v>22797</v>
      </c>
      <c r="D1349" t="s">
        <v>24511</v>
      </c>
      <c r="E1349">
        <v>38451</v>
      </c>
      <c r="F1349" s="6">
        <v>1.5444061011288199</v>
      </c>
    </row>
    <row r="1350" spans="1:6" x14ac:dyDescent="0.3">
      <c r="A1350" t="s">
        <v>1201</v>
      </c>
      <c r="B1350" t="s">
        <v>23491</v>
      </c>
      <c r="C1350" t="s">
        <v>24512</v>
      </c>
      <c r="D1350" t="s">
        <v>24513</v>
      </c>
      <c r="E1350">
        <v>5269</v>
      </c>
      <c r="F1350" s="6">
        <v>0.54214328020895597</v>
      </c>
    </row>
    <row r="1351" spans="1:6" x14ac:dyDescent="0.3">
      <c r="A1351" t="s">
        <v>1201</v>
      </c>
      <c r="B1351" t="s">
        <v>23491</v>
      </c>
      <c r="C1351" t="s">
        <v>24514</v>
      </c>
      <c r="D1351" t="s">
        <v>24515</v>
      </c>
      <c r="E1351">
        <v>64013</v>
      </c>
      <c r="F1351" s="6">
        <v>1.68637875771618</v>
      </c>
    </row>
    <row r="1352" spans="1:6" x14ac:dyDescent="0.3">
      <c r="A1352" t="s">
        <v>1201</v>
      </c>
      <c r="B1352" t="s">
        <v>23491</v>
      </c>
      <c r="C1352" t="s">
        <v>970</v>
      </c>
      <c r="D1352" t="s">
        <v>24516</v>
      </c>
      <c r="E1352">
        <v>25893</v>
      </c>
      <c r="F1352" s="6">
        <v>1.2679690656507101</v>
      </c>
    </row>
    <row r="1353" spans="1:6" x14ac:dyDescent="0.3">
      <c r="A1353" t="s">
        <v>1201</v>
      </c>
      <c r="B1353" t="s">
        <v>23491</v>
      </c>
      <c r="C1353" t="s">
        <v>518</v>
      </c>
      <c r="D1353" t="s">
        <v>24517</v>
      </c>
      <c r="E1353">
        <v>35386</v>
      </c>
      <c r="F1353" s="6">
        <v>1.4748377966076001</v>
      </c>
    </row>
    <row r="1354" spans="1:6" x14ac:dyDescent="0.3">
      <c r="A1354" t="s">
        <v>1201</v>
      </c>
      <c r="B1354" t="s">
        <v>23491</v>
      </c>
      <c r="C1354" t="s">
        <v>24518</v>
      </c>
      <c r="D1354" t="s">
        <v>24519</v>
      </c>
      <c r="E1354">
        <v>91042</v>
      </c>
      <c r="F1354" s="6">
        <v>1.71506375564345</v>
      </c>
    </row>
    <row r="1355" spans="1:6" x14ac:dyDescent="0.3">
      <c r="A1355" t="s">
        <v>1201</v>
      </c>
      <c r="B1355" t="s">
        <v>23491</v>
      </c>
      <c r="C1355" t="s">
        <v>483</v>
      </c>
      <c r="D1355" t="s">
        <v>24520</v>
      </c>
      <c r="E1355">
        <v>28567</v>
      </c>
      <c r="F1355" s="6">
        <v>0.61021874803378895</v>
      </c>
    </row>
    <row r="1356" spans="1:6" x14ac:dyDescent="0.3">
      <c r="A1356" t="s">
        <v>1201</v>
      </c>
      <c r="B1356" t="s">
        <v>23491</v>
      </c>
      <c r="C1356" t="s">
        <v>484</v>
      </c>
      <c r="D1356" t="s">
        <v>24521</v>
      </c>
      <c r="E1356">
        <v>12439</v>
      </c>
      <c r="F1356" s="6">
        <v>0.660092256493792</v>
      </c>
    </row>
    <row r="1357" spans="1:6" x14ac:dyDescent="0.3">
      <c r="A1357" t="s">
        <v>1201</v>
      </c>
      <c r="B1357" t="s">
        <v>23491</v>
      </c>
      <c r="C1357" t="s">
        <v>24522</v>
      </c>
      <c r="D1357" t="s">
        <v>24523</v>
      </c>
      <c r="E1357">
        <v>53887</v>
      </c>
      <c r="F1357" s="6">
        <v>1.33675724555764</v>
      </c>
    </row>
    <row r="1358" spans="1:6" x14ac:dyDescent="0.3">
      <c r="A1358" t="s">
        <v>1201</v>
      </c>
      <c r="B1358" t="s">
        <v>23491</v>
      </c>
      <c r="C1358" t="s">
        <v>552</v>
      </c>
      <c r="D1358" t="s">
        <v>24524</v>
      </c>
      <c r="E1358">
        <v>58999</v>
      </c>
      <c r="F1358" s="6">
        <v>1.2995743359502501</v>
      </c>
    </row>
    <row r="1359" spans="1:6" x14ac:dyDescent="0.3">
      <c r="A1359" t="s">
        <v>1201</v>
      </c>
      <c r="B1359" t="s">
        <v>23491</v>
      </c>
      <c r="C1359" t="s">
        <v>23449</v>
      </c>
      <c r="D1359" t="s">
        <v>24525</v>
      </c>
      <c r="E1359">
        <v>8695</v>
      </c>
      <c r="F1359" s="6">
        <v>0.51935949780536605</v>
      </c>
    </row>
    <row r="1360" spans="1:6" x14ac:dyDescent="0.3">
      <c r="A1360" t="s">
        <v>1201</v>
      </c>
      <c r="B1360" t="s">
        <v>23491</v>
      </c>
      <c r="C1360" t="s">
        <v>286</v>
      </c>
      <c r="D1360" t="s">
        <v>24526</v>
      </c>
      <c r="E1360">
        <v>5176</v>
      </c>
      <c r="F1360" s="6">
        <v>0.49548285793199698</v>
      </c>
    </row>
    <row r="1361" spans="1:6" x14ac:dyDescent="0.3">
      <c r="A1361" t="s">
        <v>1201</v>
      </c>
      <c r="B1361" t="s">
        <v>23491</v>
      </c>
      <c r="C1361" t="s">
        <v>24527</v>
      </c>
      <c r="D1361" t="s">
        <v>24528</v>
      </c>
      <c r="E1361">
        <v>11687</v>
      </c>
      <c r="F1361" s="6">
        <v>0.52515043722325905</v>
      </c>
    </row>
    <row r="1362" spans="1:6" x14ac:dyDescent="0.3">
      <c r="A1362" t="s">
        <v>1201</v>
      </c>
      <c r="B1362" t="s">
        <v>23491</v>
      </c>
      <c r="C1362" t="s">
        <v>520</v>
      </c>
      <c r="D1362" t="s">
        <v>24529</v>
      </c>
      <c r="E1362">
        <v>62500</v>
      </c>
      <c r="F1362" s="6">
        <v>1.2505709303072201</v>
      </c>
    </row>
    <row r="1363" spans="1:6" x14ac:dyDescent="0.3">
      <c r="A1363" t="s">
        <v>1201</v>
      </c>
      <c r="B1363" t="s">
        <v>23491</v>
      </c>
      <c r="C1363" t="s">
        <v>1202</v>
      </c>
      <c r="D1363" t="s">
        <v>24530</v>
      </c>
      <c r="E1363">
        <v>398552</v>
      </c>
      <c r="F1363" s="6">
        <v>2.4348346885718199</v>
      </c>
    </row>
    <row r="1364" spans="1:6" x14ac:dyDescent="0.3">
      <c r="A1364" t="s">
        <v>1201</v>
      </c>
      <c r="B1364" t="s">
        <v>23491</v>
      </c>
      <c r="C1364" t="s">
        <v>974</v>
      </c>
      <c r="D1364" t="s">
        <v>24531</v>
      </c>
      <c r="E1364">
        <v>20087</v>
      </c>
      <c r="F1364" s="6">
        <v>0.88836884542800199</v>
      </c>
    </row>
    <row r="1365" spans="1:6" x14ac:dyDescent="0.3">
      <c r="A1365" t="s">
        <v>1201</v>
      </c>
      <c r="B1365" t="s">
        <v>23491</v>
      </c>
      <c r="C1365" t="s">
        <v>159</v>
      </c>
      <c r="D1365" t="s">
        <v>24532</v>
      </c>
      <c r="E1365">
        <v>36009</v>
      </c>
      <c r="F1365" s="6">
        <v>0.830935790140236</v>
      </c>
    </row>
    <row r="1366" spans="1:6" x14ac:dyDescent="0.3">
      <c r="A1366" t="s">
        <v>1201</v>
      </c>
      <c r="B1366" t="s">
        <v>23491</v>
      </c>
      <c r="C1366" t="s">
        <v>24533</v>
      </c>
      <c r="D1366" t="s">
        <v>24534</v>
      </c>
      <c r="E1366">
        <v>14553</v>
      </c>
      <c r="F1366" s="6">
        <v>0.693324425698992</v>
      </c>
    </row>
    <row r="1367" spans="1:6" x14ac:dyDescent="0.3">
      <c r="A1367" t="s">
        <v>1201</v>
      </c>
      <c r="B1367" t="s">
        <v>23491</v>
      </c>
      <c r="C1367" t="s">
        <v>24535</v>
      </c>
      <c r="D1367" t="s">
        <v>24536</v>
      </c>
      <c r="E1367">
        <v>20866</v>
      </c>
      <c r="F1367" s="6">
        <v>0.636816396872802</v>
      </c>
    </row>
    <row r="1368" spans="1:6" x14ac:dyDescent="0.3">
      <c r="A1368" t="s">
        <v>1201</v>
      </c>
      <c r="B1368" t="s">
        <v>23491</v>
      </c>
      <c r="C1368" t="s">
        <v>24537</v>
      </c>
      <c r="D1368" t="s">
        <v>24538</v>
      </c>
      <c r="E1368">
        <v>31255</v>
      </c>
      <c r="F1368" s="6">
        <v>1.2744461748482301</v>
      </c>
    </row>
    <row r="1369" spans="1:6" x14ac:dyDescent="0.3">
      <c r="A1369" t="s">
        <v>1201</v>
      </c>
      <c r="B1369" t="s">
        <v>23491</v>
      </c>
      <c r="C1369" t="s">
        <v>522</v>
      </c>
      <c r="D1369" t="s">
        <v>24539</v>
      </c>
      <c r="E1369">
        <v>46183</v>
      </c>
      <c r="F1369" s="6">
        <v>1.2201555718994901</v>
      </c>
    </row>
    <row r="1370" spans="1:6" x14ac:dyDescent="0.3">
      <c r="A1370" t="s">
        <v>1201</v>
      </c>
      <c r="B1370" t="s">
        <v>23491</v>
      </c>
      <c r="C1370" t="s">
        <v>614</v>
      </c>
      <c r="D1370" t="s">
        <v>24540</v>
      </c>
      <c r="E1370">
        <v>6018</v>
      </c>
      <c r="F1370" s="6">
        <v>0.55162660853953105</v>
      </c>
    </row>
    <row r="1371" spans="1:6" x14ac:dyDescent="0.3">
      <c r="A1371" t="s">
        <v>1201</v>
      </c>
      <c r="B1371" t="s">
        <v>23491</v>
      </c>
      <c r="C1371" t="s">
        <v>1203</v>
      </c>
      <c r="D1371" t="s">
        <v>24541</v>
      </c>
      <c r="E1371">
        <v>1152425</v>
      </c>
      <c r="F1371" s="6">
        <v>3.7144219993422598</v>
      </c>
    </row>
    <row r="1372" spans="1:6" x14ac:dyDescent="0.3">
      <c r="A1372" t="s">
        <v>1201</v>
      </c>
      <c r="B1372" t="s">
        <v>23491</v>
      </c>
      <c r="C1372" t="s">
        <v>21</v>
      </c>
      <c r="D1372" t="s">
        <v>24542</v>
      </c>
      <c r="E1372">
        <v>19027</v>
      </c>
      <c r="F1372" s="6">
        <v>0.80183301014272701</v>
      </c>
    </row>
    <row r="1373" spans="1:6" x14ac:dyDescent="0.3">
      <c r="A1373" t="s">
        <v>1201</v>
      </c>
      <c r="B1373" t="s">
        <v>23491</v>
      </c>
      <c r="C1373" t="s">
        <v>24543</v>
      </c>
      <c r="D1373" t="s">
        <v>24544</v>
      </c>
      <c r="E1373">
        <v>20428</v>
      </c>
      <c r="F1373" s="6">
        <v>0.910396187146017</v>
      </c>
    </row>
    <row r="1374" spans="1:6" x14ac:dyDescent="0.3">
      <c r="A1374" t="s">
        <v>1201</v>
      </c>
      <c r="B1374" t="s">
        <v>23491</v>
      </c>
      <c r="C1374" t="s">
        <v>24545</v>
      </c>
      <c r="D1374" t="s">
        <v>24546</v>
      </c>
      <c r="E1374">
        <v>37816</v>
      </c>
      <c r="F1374" s="6">
        <v>1.2425699443421401</v>
      </c>
    </row>
    <row r="1375" spans="1:6" x14ac:dyDescent="0.3">
      <c r="A1375" t="s">
        <v>1201</v>
      </c>
      <c r="B1375" t="s">
        <v>23491</v>
      </c>
      <c r="C1375" t="s">
        <v>24547</v>
      </c>
      <c r="D1375" t="s">
        <v>24548</v>
      </c>
      <c r="E1375">
        <v>45058</v>
      </c>
      <c r="F1375" s="6">
        <v>0.82447547921797404</v>
      </c>
    </row>
    <row r="1376" spans="1:6" x14ac:dyDescent="0.3">
      <c r="A1376" t="s">
        <v>1201</v>
      </c>
      <c r="B1376" t="s">
        <v>23491</v>
      </c>
      <c r="C1376" t="s">
        <v>163</v>
      </c>
      <c r="D1376" t="s">
        <v>24549</v>
      </c>
      <c r="E1376">
        <v>10266</v>
      </c>
      <c r="F1376" s="6">
        <v>0.63063782173468397</v>
      </c>
    </row>
    <row r="1377" spans="1:6" x14ac:dyDescent="0.3">
      <c r="A1377" t="s">
        <v>1201</v>
      </c>
      <c r="B1377" t="s">
        <v>23491</v>
      </c>
      <c r="C1377" t="s">
        <v>24550</v>
      </c>
      <c r="D1377" t="s">
        <v>24551</v>
      </c>
      <c r="E1377">
        <v>16239</v>
      </c>
      <c r="F1377" s="6">
        <v>0.94252525293677103</v>
      </c>
    </row>
    <row r="1378" spans="1:6" x14ac:dyDescent="0.3">
      <c r="A1378" t="s">
        <v>1201</v>
      </c>
      <c r="B1378" t="s">
        <v>23491</v>
      </c>
      <c r="C1378" t="s">
        <v>24552</v>
      </c>
      <c r="D1378" t="s">
        <v>24553</v>
      </c>
      <c r="E1378">
        <v>42239</v>
      </c>
      <c r="F1378" s="6">
        <v>1.05925136540447</v>
      </c>
    </row>
    <row r="1379" spans="1:6" x14ac:dyDescent="0.3">
      <c r="A1379" t="s">
        <v>1201</v>
      </c>
      <c r="B1379" t="s">
        <v>23491</v>
      </c>
      <c r="C1379" t="s">
        <v>24554</v>
      </c>
      <c r="D1379" t="s">
        <v>24555</v>
      </c>
      <c r="E1379">
        <v>4552</v>
      </c>
      <c r="F1379" s="6">
        <v>0.46436337650898002</v>
      </c>
    </row>
    <row r="1380" spans="1:6" x14ac:dyDescent="0.3">
      <c r="A1380" t="s">
        <v>1201</v>
      </c>
      <c r="B1380" t="s">
        <v>23491</v>
      </c>
      <c r="C1380" t="s">
        <v>24556</v>
      </c>
      <c r="D1380" t="s">
        <v>24557</v>
      </c>
      <c r="E1380">
        <v>13306</v>
      </c>
      <c r="F1380" s="6">
        <v>1.0828578918601801</v>
      </c>
    </row>
    <row r="1381" spans="1:6" x14ac:dyDescent="0.3">
      <c r="A1381" t="s">
        <v>1201</v>
      </c>
      <c r="B1381" t="s">
        <v>23491</v>
      </c>
      <c r="C1381" t="s">
        <v>24558</v>
      </c>
      <c r="D1381" t="s">
        <v>24559</v>
      </c>
      <c r="E1381">
        <v>7259</v>
      </c>
      <c r="F1381" s="6">
        <v>0.45439360298859199</v>
      </c>
    </row>
    <row r="1382" spans="1:6" x14ac:dyDescent="0.3">
      <c r="A1382" t="s">
        <v>1201</v>
      </c>
      <c r="B1382" t="s">
        <v>23491</v>
      </c>
      <c r="C1382" t="s">
        <v>95</v>
      </c>
      <c r="D1382" t="s">
        <v>24560</v>
      </c>
      <c r="E1382">
        <v>10866</v>
      </c>
      <c r="F1382" s="6">
        <v>0.83149296524705996</v>
      </c>
    </row>
    <row r="1383" spans="1:6" x14ac:dyDescent="0.3">
      <c r="A1383" t="s">
        <v>1201</v>
      </c>
      <c r="B1383" t="s">
        <v>23491</v>
      </c>
      <c r="C1383" t="s">
        <v>24561</v>
      </c>
      <c r="D1383" t="s">
        <v>24562</v>
      </c>
      <c r="E1383">
        <v>4045</v>
      </c>
      <c r="F1383" s="6">
        <v>0.45418869023799502</v>
      </c>
    </row>
    <row r="1384" spans="1:6" x14ac:dyDescent="0.3">
      <c r="A1384" t="s">
        <v>1201</v>
      </c>
      <c r="B1384" t="s">
        <v>23491</v>
      </c>
      <c r="C1384" t="s">
        <v>24563</v>
      </c>
      <c r="D1384" t="s">
        <v>24564</v>
      </c>
      <c r="E1384">
        <v>27703</v>
      </c>
      <c r="F1384" s="6">
        <v>0.90455250217746797</v>
      </c>
    </row>
    <row r="1385" spans="1:6" x14ac:dyDescent="0.3">
      <c r="A1385" t="s">
        <v>1201</v>
      </c>
      <c r="B1385" t="s">
        <v>23491</v>
      </c>
      <c r="C1385" t="s">
        <v>556</v>
      </c>
      <c r="D1385" t="s">
        <v>24565</v>
      </c>
      <c r="E1385">
        <v>5896</v>
      </c>
      <c r="F1385" s="6">
        <v>0.42295163087015197</v>
      </c>
    </row>
    <row r="1386" spans="1:6" x14ac:dyDescent="0.3">
      <c r="A1386" t="s">
        <v>1201</v>
      </c>
      <c r="B1386" t="s">
        <v>23491</v>
      </c>
      <c r="C1386" t="s">
        <v>524</v>
      </c>
      <c r="D1386" t="s">
        <v>24566</v>
      </c>
      <c r="E1386">
        <v>25857</v>
      </c>
      <c r="F1386" s="6">
        <v>0.94171996416589299</v>
      </c>
    </row>
    <row r="1387" spans="1:6" x14ac:dyDescent="0.3">
      <c r="A1387" t="s">
        <v>1201</v>
      </c>
      <c r="B1387" t="s">
        <v>23491</v>
      </c>
      <c r="C1387" t="s">
        <v>24567</v>
      </c>
      <c r="D1387" t="s">
        <v>24568</v>
      </c>
      <c r="E1387">
        <v>36648</v>
      </c>
      <c r="F1387" s="6">
        <v>1.12130410402058</v>
      </c>
    </row>
    <row r="1388" spans="1:6" x14ac:dyDescent="0.3">
      <c r="A1388" t="s">
        <v>1201</v>
      </c>
      <c r="B1388" t="s">
        <v>23491</v>
      </c>
      <c r="C1388" t="s">
        <v>24569</v>
      </c>
      <c r="D1388" t="s">
        <v>24570</v>
      </c>
      <c r="E1388">
        <v>5413</v>
      </c>
      <c r="F1388" s="6">
        <v>0.53234723972614595</v>
      </c>
    </row>
    <row r="1389" spans="1:6" x14ac:dyDescent="0.3">
      <c r="A1389" t="s">
        <v>1201</v>
      </c>
      <c r="B1389" t="s">
        <v>23491</v>
      </c>
      <c r="C1389" t="s">
        <v>1313</v>
      </c>
      <c r="D1389" t="s">
        <v>24571</v>
      </c>
      <c r="E1389">
        <v>9439</v>
      </c>
      <c r="F1389" s="6">
        <v>0.45470664806141298</v>
      </c>
    </row>
    <row r="1390" spans="1:6" x14ac:dyDescent="0.3">
      <c r="A1390" t="s">
        <v>1201</v>
      </c>
      <c r="B1390" t="s">
        <v>23491</v>
      </c>
      <c r="C1390" t="s">
        <v>677</v>
      </c>
      <c r="D1390" t="s">
        <v>24572</v>
      </c>
      <c r="E1390">
        <v>20840</v>
      </c>
      <c r="F1390" s="6">
        <v>0.79414501087924705</v>
      </c>
    </row>
    <row r="1391" spans="1:6" x14ac:dyDescent="0.3">
      <c r="A1391" t="s">
        <v>1201</v>
      </c>
      <c r="B1391" t="s">
        <v>23491</v>
      </c>
      <c r="C1391" t="s">
        <v>24573</v>
      </c>
      <c r="D1391" t="s">
        <v>24574</v>
      </c>
      <c r="E1391">
        <v>23300</v>
      </c>
      <c r="F1391" s="6">
        <v>0.85889650050552502</v>
      </c>
    </row>
    <row r="1392" spans="1:6" x14ac:dyDescent="0.3">
      <c r="A1392" t="s">
        <v>1201</v>
      </c>
      <c r="B1392" t="s">
        <v>23491</v>
      </c>
      <c r="C1392" t="s">
        <v>526</v>
      </c>
      <c r="D1392" t="s">
        <v>24575</v>
      </c>
      <c r="E1392">
        <v>26097</v>
      </c>
      <c r="F1392" s="6">
        <v>0.93260384991128897</v>
      </c>
    </row>
    <row r="1393" spans="1:6" x14ac:dyDescent="0.3">
      <c r="A1393" t="s">
        <v>1201</v>
      </c>
      <c r="B1393" t="s">
        <v>23491</v>
      </c>
      <c r="C1393" t="s">
        <v>24576</v>
      </c>
      <c r="D1393" t="s">
        <v>24577</v>
      </c>
      <c r="E1393">
        <v>33198</v>
      </c>
      <c r="F1393" s="6">
        <v>0.96792039816835795</v>
      </c>
    </row>
    <row r="1394" spans="1:6" x14ac:dyDescent="0.3">
      <c r="A1394" t="s">
        <v>1201</v>
      </c>
      <c r="B1394" t="s">
        <v>23491</v>
      </c>
      <c r="C1394" t="s">
        <v>24578</v>
      </c>
      <c r="D1394" t="s">
        <v>24579</v>
      </c>
      <c r="E1394">
        <v>39163</v>
      </c>
      <c r="F1394" s="6">
        <v>1.53213247807348</v>
      </c>
    </row>
    <row r="1395" spans="1:6" x14ac:dyDescent="0.3">
      <c r="A1395" t="s">
        <v>1201</v>
      </c>
      <c r="B1395" t="s">
        <v>23491</v>
      </c>
      <c r="C1395" t="s">
        <v>267</v>
      </c>
      <c r="D1395" t="s">
        <v>24580</v>
      </c>
      <c r="E1395">
        <v>8725</v>
      </c>
      <c r="F1395" s="6">
        <v>0.456383243298494</v>
      </c>
    </row>
    <row r="1396" spans="1:6" x14ac:dyDescent="0.3">
      <c r="A1396" t="s">
        <v>1201</v>
      </c>
      <c r="B1396" t="s">
        <v>23491</v>
      </c>
      <c r="C1396" t="s">
        <v>24581</v>
      </c>
      <c r="D1396" t="s">
        <v>24582</v>
      </c>
      <c r="E1396">
        <v>32727</v>
      </c>
      <c r="F1396" s="6">
        <v>1.63898059594683</v>
      </c>
    </row>
    <row r="1397" spans="1:6" x14ac:dyDescent="0.3">
      <c r="A1397" t="s">
        <v>1201</v>
      </c>
      <c r="B1397" t="s">
        <v>23491</v>
      </c>
      <c r="C1397" t="s">
        <v>24583</v>
      </c>
      <c r="D1397" t="s">
        <v>24584</v>
      </c>
      <c r="E1397">
        <v>21378</v>
      </c>
      <c r="F1397" s="6">
        <v>0.74184582636432395</v>
      </c>
    </row>
    <row r="1398" spans="1:6" x14ac:dyDescent="0.3">
      <c r="A1398" t="s">
        <v>1201</v>
      </c>
      <c r="B1398" t="s">
        <v>23491</v>
      </c>
      <c r="C1398" t="s">
        <v>24585</v>
      </c>
      <c r="D1398" t="s">
        <v>24586</v>
      </c>
      <c r="E1398">
        <v>6852</v>
      </c>
      <c r="F1398" s="6">
        <v>0.52881501514423201</v>
      </c>
    </row>
    <row r="1399" spans="1:6" x14ac:dyDescent="0.3">
      <c r="A1399" t="s">
        <v>1201</v>
      </c>
      <c r="B1399" t="s">
        <v>23491</v>
      </c>
      <c r="C1399" t="s">
        <v>527</v>
      </c>
      <c r="D1399" t="s">
        <v>24587</v>
      </c>
      <c r="E1399">
        <v>144243</v>
      </c>
      <c r="F1399" s="6">
        <v>2.0534890509511099</v>
      </c>
    </row>
    <row r="1400" spans="1:6" x14ac:dyDescent="0.3">
      <c r="A1400" t="s">
        <v>1201</v>
      </c>
      <c r="B1400" t="s">
        <v>23491</v>
      </c>
      <c r="C1400" t="s">
        <v>24588</v>
      </c>
      <c r="D1400" t="s">
        <v>24589</v>
      </c>
      <c r="E1400">
        <v>57303</v>
      </c>
      <c r="F1400" s="6">
        <v>0.74315975873706397</v>
      </c>
    </row>
    <row r="1401" spans="1:6" x14ac:dyDescent="0.3">
      <c r="A1401" t="s">
        <v>1201</v>
      </c>
      <c r="B1401" t="s">
        <v>23491</v>
      </c>
      <c r="C1401" t="s">
        <v>1273</v>
      </c>
      <c r="D1401" t="s">
        <v>24590</v>
      </c>
      <c r="E1401">
        <v>13928</v>
      </c>
      <c r="F1401" s="6">
        <v>0.85872808403385004</v>
      </c>
    </row>
    <row r="1402" spans="1:6" x14ac:dyDescent="0.3">
      <c r="A1402" t="s">
        <v>1201</v>
      </c>
      <c r="B1402" t="s">
        <v>23491</v>
      </c>
      <c r="C1402" t="s">
        <v>24591</v>
      </c>
      <c r="D1402" t="s">
        <v>24592</v>
      </c>
      <c r="E1402">
        <v>29750</v>
      </c>
      <c r="F1402" s="6">
        <v>0.72899359735397395</v>
      </c>
    </row>
    <row r="1403" spans="1:6" x14ac:dyDescent="0.3">
      <c r="A1403" t="s">
        <v>1201</v>
      </c>
      <c r="B1403" t="s">
        <v>23491</v>
      </c>
      <c r="C1403" t="s">
        <v>24593</v>
      </c>
      <c r="D1403" t="s">
        <v>24594</v>
      </c>
      <c r="E1403">
        <v>9596</v>
      </c>
      <c r="F1403" s="6">
        <v>0.64629289085493602</v>
      </c>
    </row>
    <row r="1404" spans="1:6" x14ac:dyDescent="0.3">
      <c r="A1404" t="s">
        <v>1201</v>
      </c>
      <c r="B1404" t="s">
        <v>23491</v>
      </c>
      <c r="C1404" t="s">
        <v>66</v>
      </c>
      <c r="D1404" t="s">
        <v>24595</v>
      </c>
      <c r="E1404">
        <v>31600</v>
      </c>
      <c r="F1404" s="6">
        <v>0.74340837995914799</v>
      </c>
    </row>
    <row r="1405" spans="1:6" x14ac:dyDescent="0.3">
      <c r="A1405" t="s">
        <v>1201</v>
      </c>
      <c r="B1405" t="s">
        <v>23491</v>
      </c>
      <c r="C1405" t="s">
        <v>22872</v>
      </c>
      <c r="D1405" t="s">
        <v>24596</v>
      </c>
      <c r="E1405">
        <v>10995</v>
      </c>
      <c r="F1405" s="6">
        <v>0.60464038338403403</v>
      </c>
    </row>
    <row r="1406" spans="1:6" x14ac:dyDescent="0.3">
      <c r="A1406" t="s">
        <v>1201</v>
      </c>
      <c r="B1406" t="s">
        <v>23491</v>
      </c>
      <c r="C1406" t="s">
        <v>1205</v>
      </c>
      <c r="D1406" t="s">
        <v>24597</v>
      </c>
      <c r="E1406">
        <v>508639</v>
      </c>
      <c r="F1406" s="6">
        <v>3.4496217964198599</v>
      </c>
    </row>
    <row r="1407" spans="1:6" x14ac:dyDescent="0.3">
      <c r="A1407" t="s">
        <v>1201</v>
      </c>
      <c r="B1407" t="s">
        <v>23491</v>
      </c>
      <c r="C1407" t="s">
        <v>24598</v>
      </c>
      <c r="D1407" t="s">
        <v>24599</v>
      </c>
      <c r="E1407">
        <v>4089</v>
      </c>
      <c r="F1407" s="6">
        <v>0.466710301209464</v>
      </c>
    </row>
    <row r="1408" spans="1:6" x14ac:dyDescent="0.3">
      <c r="A1408" t="s">
        <v>1201</v>
      </c>
      <c r="B1408" t="s">
        <v>23491</v>
      </c>
      <c r="C1408" t="s">
        <v>24600</v>
      </c>
      <c r="D1408" t="s">
        <v>24601</v>
      </c>
      <c r="E1408">
        <v>16059</v>
      </c>
      <c r="F1408" s="6">
        <v>0.645237823398638</v>
      </c>
    </row>
    <row r="1409" spans="1:6" x14ac:dyDescent="0.3">
      <c r="A1409" t="s">
        <v>1201</v>
      </c>
      <c r="B1409" t="s">
        <v>23491</v>
      </c>
      <c r="C1409" t="s">
        <v>24602</v>
      </c>
      <c r="D1409" t="s">
        <v>24603</v>
      </c>
      <c r="E1409">
        <v>15730</v>
      </c>
      <c r="F1409" s="6">
        <v>0.59749154917342295</v>
      </c>
    </row>
    <row r="1410" spans="1:6" x14ac:dyDescent="0.3">
      <c r="A1410" t="s">
        <v>1201</v>
      </c>
      <c r="B1410" t="s">
        <v>23491</v>
      </c>
      <c r="C1410" t="s">
        <v>23981</v>
      </c>
      <c r="D1410" t="s">
        <v>24604</v>
      </c>
      <c r="E1410">
        <v>64142</v>
      </c>
      <c r="F1410" s="6">
        <v>1.57429975165708</v>
      </c>
    </row>
    <row r="1411" spans="1:6" x14ac:dyDescent="0.3">
      <c r="A1411" t="s">
        <v>1201</v>
      </c>
      <c r="B1411" t="s">
        <v>23491</v>
      </c>
      <c r="C1411" t="s">
        <v>24605</v>
      </c>
      <c r="D1411" t="s">
        <v>24606</v>
      </c>
      <c r="E1411">
        <v>9687</v>
      </c>
      <c r="F1411" s="6">
        <v>0.71216929498319204</v>
      </c>
    </row>
    <row r="1412" spans="1:6" x14ac:dyDescent="0.3">
      <c r="A1412" t="s">
        <v>1201</v>
      </c>
      <c r="B1412" t="s">
        <v>23491</v>
      </c>
      <c r="C1412" t="s">
        <v>24607</v>
      </c>
      <c r="D1412" t="s">
        <v>24608</v>
      </c>
      <c r="E1412">
        <v>15629</v>
      </c>
      <c r="F1412" s="6">
        <v>0.58503792838000002</v>
      </c>
    </row>
    <row r="1413" spans="1:6" x14ac:dyDescent="0.3">
      <c r="A1413" t="s">
        <v>1201</v>
      </c>
      <c r="B1413" t="s">
        <v>23491</v>
      </c>
      <c r="C1413" t="s">
        <v>24609</v>
      </c>
      <c r="D1413" t="s">
        <v>24610</v>
      </c>
      <c r="E1413">
        <v>200226</v>
      </c>
      <c r="F1413" s="6">
        <v>1.0345750195667001</v>
      </c>
    </row>
    <row r="1414" spans="1:6" x14ac:dyDescent="0.3">
      <c r="A1414" t="s">
        <v>1201</v>
      </c>
      <c r="B1414" t="s">
        <v>23491</v>
      </c>
      <c r="C1414" t="s">
        <v>363</v>
      </c>
      <c r="D1414" t="s">
        <v>24611</v>
      </c>
      <c r="E1414">
        <v>129928</v>
      </c>
      <c r="F1414" s="6">
        <v>1.8186041962031301</v>
      </c>
    </row>
    <row r="1415" spans="1:6" x14ac:dyDescent="0.3">
      <c r="A1415" t="s">
        <v>1201</v>
      </c>
      <c r="B1415" t="s">
        <v>23491</v>
      </c>
      <c r="C1415" t="s">
        <v>24612</v>
      </c>
      <c r="D1415" t="s">
        <v>24613</v>
      </c>
      <c r="E1415">
        <v>88499</v>
      </c>
      <c r="F1415" s="6">
        <v>1.49039789814131</v>
      </c>
    </row>
    <row r="1416" spans="1:6" x14ac:dyDescent="0.3">
      <c r="A1416" t="s">
        <v>1201</v>
      </c>
      <c r="B1416" t="s">
        <v>23491</v>
      </c>
      <c r="C1416" t="s">
        <v>24614</v>
      </c>
      <c r="D1416" t="s">
        <v>24615</v>
      </c>
      <c r="E1416">
        <v>15226</v>
      </c>
      <c r="F1416" s="6">
        <v>0.76100673910841499</v>
      </c>
    </row>
    <row r="1417" spans="1:6" x14ac:dyDescent="0.3">
      <c r="A1417" t="s">
        <v>1201</v>
      </c>
      <c r="B1417" t="s">
        <v>23491</v>
      </c>
      <c r="C1417" t="s">
        <v>530</v>
      </c>
      <c r="D1417" t="s">
        <v>24616</v>
      </c>
      <c r="E1417">
        <v>150638</v>
      </c>
      <c r="F1417" s="6">
        <v>1.55634183362679</v>
      </c>
    </row>
    <row r="1418" spans="1:6" x14ac:dyDescent="0.3">
      <c r="A1418" t="s">
        <v>1201</v>
      </c>
      <c r="B1418" t="s">
        <v>23491</v>
      </c>
      <c r="C1418" t="s">
        <v>24617</v>
      </c>
      <c r="D1418" t="s">
        <v>24618</v>
      </c>
      <c r="E1418">
        <v>36576</v>
      </c>
      <c r="F1418" s="6">
        <v>1.59644514213013</v>
      </c>
    </row>
    <row r="1419" spans="1:6" x14ac:dyDescent="0.3">
      <c r="A1419" t="s">
        <v>1201</v>
      </c>
      <c r="B1419" t="s">
        <v>23491</v>
      </c>
      <c r="C1419" t="s">
        <v>24002</v>
      </c>
      <c r="D1419" t="s">
        <v>24619</v>
      </c>
      <c r="E1419">
        <v>9726</v>
      </c>
      <c r="F1419" s="6">
        <v>0.56412517678352303</v>
      </c>
    </row>
    <row r="1420" spans="1:6" x14ac:dyDescent="0.3">
      <c r="A1420" t="s">
        <v>1201</v>
      </c>
      <c r="B1420" t="s">
        <v>23491</v>
      </c>
      <c r="C1420" t="s">
        <v>24620</v>
      </c>
      <c r="D1420" t="s">
        <v>24621</v>
      </c>
      <c r="E1420">
        <v>9783</v>
      </c>
      <c r="F1420" s="6">
        <v>0.74961499556175004</v>
      </c>
    </row>
    <row r="1421" spans="1:6" x14ac:dyDescent="0.3">
      <c r="A1421" t="s">
        <v>1201</v>
      </c>
      <c r="B1421" t="s">
        <v>23491</v>
      </c>
      <c r="C1421" t="s">
        <v>24166</v>
      </c>
      <c r="D1421" t="s">
        <v>24622</v>
      </c>
      <c r="E1421">
        <v>24895</v>
      </c>
      <c r="F1421" s="6">
        <v>0.61911972638257395</v>
      </c>
    </row>
    <row r="1422" spans="1:6" x14ac:dyDescent="0.3">
      <c r="A1422" t="s">
        <v>1201</v>
      </c>
      <c r="B1422" t="s">
        <v>23491</v>
      </c>
      <c r="C1422" t="s">
        <v>24623</v>
      </c>
      <c r="D1422" t="s">
        <v>24624</v>
      </c>
      <c r="E1422">
        <v>3558</v>
      </c>
      <c r="F1422" s="6">
        <v>0.45327009555504699</v>
      </c>
    </row>
    <row r="1423" spans="1:6" x14ac:dyDescent="0.3">
      <c r="A1423" t="s">
        <v>1201</v>
      </c>
      <c r="B1423" t="s">
        <v>23491</v>
      </c>
      <c r="C1423" t="s">
        <v>24625</v>
      </c>
      <c r="D1423" t="s">
        <v>24626</v>
      </c>
      <c r="E1423">
        <v>21676</v>
      </c>
      <c r="F1423" s="6">
        <v>0.96614523942363695</v>
      </c>
    </row>
    <row r="1424" spans="1:6" x14ac:dyDescent="0.3">
      <c r="A1424" t="s">
        <v>1201</v>
      </c>
      <c r="B1424" t="s">
        <v>23491</v>
      </c>
      <c r="C1424" t="s">
        <v>24627</v>
      </c>
      <c r="D1424" t="s">
        <v>24628</v>
      </c>
      <c r="E1424">
        <v>13843</v>
      </c>
      <c r="F1424" s="6">
        <v>0.71918147531064303</v>
      </c>
    </row>
    <row r="1425" spans="1:6" x14ac:dyDescent="0.3">
      <c r="A1425" t="s">
        <v>1201</v>
      </c>
      <c r="B1425" t="s">
        <v>23491</v>
      </c>
      <c r="C1425" t="s">
        <v>24629</v>
      </c>
      <c r="D1425" t="s">
        <v>24630</v>
      </c>
      <c r="E1425">
        <v>19136</v>
      </c>
      <c r="F1425" s="6">
        <v>1.16345914028565</v>
      </c>
    </row>
    <row r="1426" spans="1:6" x14ac:dyDescent="0.3">
      <c r="A1426" t="s">
        <v>1201</v>
      </c>
      <c r="B1426" t="s">
        <v>23491</v>
      </c>
      <c r="C1426" t="s">
        <v>69</v>
      </c>
      <c r="D1426" t="s">
        <v>24631</v>
      </c>
      <c r="E1426">
        <v>238136</v>
      </c>
      <c r="F1426" s="6">
        <v>2.1399490448246801</v>
      </c>
    </row>
    <row r="1427" spans="1:6" x14ac:dyDescent="0.3">
      <c r="A1427" t="s">
        <v>1201</v>
      </c>
      <c r="B1427" t="s">
        <v>23491</v>
      </c>
      <c r="C1427" t="s">
        <v>24632</v>
      </c>
      <c r="D1427" t="s">
        <v>24633</v>
      </c>
      <c r="E1427">
        <v>11211</v>
      </c>
      <c r="F1427" s="6">
        <v>0.74259396350677598</v>
      </c>
    </row>
    <row r="1428" spans="1:6" x14ac:dyDescent="0.3">
      <c r="A1428" t="s">
        <v>1201</v>
      </c>
      <c r="B1428" t="s">
        <v>23491</v>
      </c>
      <c r="C1428" t="s">
        <v>24634</v>
      </c>
      <c r="D1428" t="s">
        <v>24635</v>
      </c>
      <c r="E1428">
        <v>6576</v>
      </c>
      <c r="F1428" s="6">
        <v>0.67898499178350002</v>
      </c>
    </row>
    <row r="1429" spans="1:6" x14ac:dyDescent="0.3">
      <c r="A1429" t="s">
        <v>1201</v>
      </c>
      <c r="B1429" t="s">
        <v>23491</v>
      </c>
      <c r="C1429" t="s">
        <v>24636</v>
      </c>
      <c r="D1429" t="s">
        <v>24637</v>
      </c>
      <c r="E1429">
        <v>51461</v>
      </c>
      <c r="F1429" s="6">
        <v>1.2502475851694299</v>
      </c>
    </row>
    <row r="1430" spans="1:6" x14ac:dyDescent="0.3">
      <c r="A1430" t="s">
        <v>1201</v>
      </c>
      <c r="B1430" t="s">
        <v>23491</v>
      </c>
      <c r="C1430" t="s">
        <v>532</v>
      </c>
      <c r="D1430" t="s">
        <v>24638</v>
      </c>
      <c r="E1430">
        <v>124700</v>
      </c>
      <c r="F1430" s="6">
        <v>1.49141583304756</v>
      </c>
    </row>
    <row r="1431" spans="1:6" x14ac:dyDescent="0.3">
      <c r="A1431" t="s">
        <v>1201</v>
      </c>
      <c r="B1431" t="s">
        <v>23491</v>
      </c>
      <c r="C1431" t="s">
        <v>24639</v>
      </c>
      <c r="D1431" t="s">
        <v>24640</v>
      </c>
      <c r="E1431">
        <v>10438</v>
      </c>
      <c r="F1431" s="6">
        <v>0.48376421201957598</v>
      </c>
    </row>
    <row r="1432" spans="1:6" x14ac:dyDescent="0.3">
      <c r="A1432" t="s">
        <v>1208</v>
      </c>
      <c r="B1432" t="s">
        <v>22618</v>
      </c>
      <c r="C1432" t="s">
        <v>22619</v>
      </c>
      <c r="D1432" t="s">
        <v>24641</v>
      </c>
      <c r="E1432">
        <v>2967192</v>
      </c>
      <c r="F1432" s="6">
        <v>1.5861009535722099</v>
      </c>
    </row>
    <row r="1433" spans="1:6" x14ac:dyDescent="0.3">
      <c r="A1433" t="s">
        <v>1208</v>
      </c>
      <c r="B1433" t="s">
        <v>22618</v>
      </c>
      <c r="C1433" t="s">
        <v>153</v>
      </c>
      <c r="D1433" t="s">
        <v>24642</v>
      </c>
      <c r="E1433">
        <v>32297</v>
      </c>
      <c r="F1433" s="6">
        <v>1.27532329267217</v>
      </c>
    </row>
    <row r="1434" spans="1:6" x14ac:dyDescent="0.3">
      <c r="A1434" t="s">
        <v>1208</v>
      </c>
      <c r="B1434" t="s">
        <v>22618</v>
      </c>
      <c r="C1434" t="s">
        <v>24643</v>
      </c>
      <c r="D1434" t="s">
        <v>24644</v>
      </c>
      <c r="E1434">
        <v>37057</v>
      </c>
      <c r="F1434" s="6">
        <v>1.34083021341344</v>
      </c>
    </row>
    <row r="1435" spans="1:6" x14ac:dyDescent="0.3">
      <c r="A1435" t="s">
        <v>1208</v>
      </c>
      <c r="B1435" t="s">
        <v>22618</v>
      </c>
      <c r="C1435" t="s">
        <v>24645</v>
      </c>
      <c r="D1435" t="s">
        <v>24646</v>
      </c>
      <c r="E1435">
        <v>13131</v>
      </c>
      <c r="F1435" s="6">
        <v>1.23613281071255</v>
      </c>
    </row>
    <row r="1436" spans="1:6" x14ac:dyDescent="0.3">
      <c r="A1436" t="s">
        <v>1208</v>
      </c>
      <c r="B1436" t="s">
        <v>22618</v>
      </c>
      <c r="C1436" t="s">
        <v>24647</v>
      </c>
      <c r="D1436" t="s">
        <v>24648</v>
      </c>
      <c r="E1436">
        <v>19564</v>
      </c>
      <c r="F1436" s="6">
        <v>1.3235963175191601</v>
      </c>
    </row>
    <row r="1437" spans="1:6" x14ac:dyDescent="0.3">
      <c r="A1437" t="s">
        <v>1208</v>
      </c>
      <c r="B1437" t="s">
        <v>22618</v>
      </c>
      <c r="C1437" t="s">
        <v>22797</v>
      </c>
      <c r="D1437" t="s">
        <v>24649</v>
      </c>
      <c r="E1437">
        <v>8729</v>
      </c>
      <c r="F1437" s="6">
        <v>1.1743955537217601</v>
      </c>
    </row>
    <row r="1438" spans="1:6" x14ac:dyDescent="0.3">
      <c r="A1438" t="s">
        <v>1208</v>
      </c>
      <c r="B1438" t="s">
        <v>22618</v>
      </c>
      <c r="C1438" t="s">
        <v>534</v>
      </c>
      <c r="D1438" t="s">
        <v>24650</v>
      </c>
      <c r="E1438">
        <v>34145</v>
      </c>
      <c r="F1438" s="6">
        <v>1.3783875485563</v>
      </c>
    </row>
    <row r="1439" spans="1:6" x14ac:dyDescent="0.3">
      <c r="A1439" t="s">
        <v>1208</v>
      </c>
      <c r="B1439" t="s">
        <v>22618</v>
      </c>
      <c r="C1439" t="s">
        <v>22631</v>
      </c>
      <c r="D1439" t="s">
        <v>24651</v>
      </c>
      <c r="E1439">
        <v>14962</v>
      </c>
      <c r="F1439" s="6">
        <v>1.55068819112763</v>
      </c>
    </row>
    <row r="1440" spans="1:6" x14ac:dyDescent="0.3">
      <c r="A1440" t="s">
        <v>1208</v>
      </c>
      <c r="B1440" t="s">
        <v>22618</v>
      </c>
      <c r="C1440" t="s">
        <v>319</v>
      </c>
      <c r="D1440" t="s">
        <v>24652</v>
      </c>
      <c r="E1440">
        <v>10597</v>
      </c>
      <c r="F1440" s="6">
        <v>1.2178153905420299</v>
      </c>
    </row>
    <row r="1441" spans="1:6" x14ac:dyDescent="0.3">
      <c r="A1441" t="s">
        <v>1208</v>
      </c>
      <c r="B1441" t="s">
        <v>22618</v>
      </c>
      <c r="C1441" t="s">
        <v>23759</v>
      </c>
      <c r="D1441" t="s">
        <v>24653</v>
      </c>
      <c r="E1441">
        <v>17392</v>
      </c>
      <c r="F1441" s="6">
        <v>1.28574622372456</v>
      </c>
    </row>
    <row r="1442" spans="1:6" x14ac:dyDescent="0.3">
      <c r="A1442" t="s">
        <v>1208</v>
      </c>
      <c r="B1442" t="s">
        <v>22618</v>
      </c>
      <c r="C1442" t="s">
        <v>22638</v>
      </c>
      <c r="D1442" t="s">
        <v>24654</v>
      </c>
      <c r="E1442">
        <v>8547</v>
      </c>
      <c r="F1442" s="6">
        <v>1.38240379818211</v>
      </c>
    </row>
    <row r="1443" spans="1:6" x14ac:dyDescent="0.3">
      <c r="A1443" t="s">
        <v>1208</v>
      </c>
      <c r="B1443" t="s">
        <v>22618</v>
      </c>
      <c r="C1443" t="s">
        <v>846</v>
      </c>
      <c r="D1443" t="s">
        <v>24655</v>
      </c>
      <c r="E1443">
        <v>9604</v>
      </c>
      <c r="F1443" s="6">
        <v>1.22819604463525</v>
      </c>
    </row>
    <row r="1444" spans="1:6" x14ac:dyDescent="0.3">
      <c r="A1444" t="s">
        <v>1208</v>
      </c>
      <c r="B1444" t="s">
        <v>22618</v>
      </c>
      <c r="C1444" t="s">
        <v>256</v>
      </c>
      <c r="D1444" t="s">
        <v>24656</v>
      </c>
      <c r="E1444">
        <v>16732</v>
      </c>
      <c r="F1444" s="6">
        <v>1.7903657090484999</v>
      </c>
    </row>
    <row r="1445" spans="1:6" x14ac:dyDescent="0.3">
      <c r="A1445" t="s">
        <v>1208</v>
      </c>
      <c r="B1445" t="s">
        <v>22618</v>
      </c>
      <c r="C1445" t="s">
        <v>552</v>
      </c>
      <c r="D1445" t="s">
        <v>24657</v>
      </c>
      <c r="E1445">
        <v>20634</v>
      </c>
      <c r="F1445" s="6">
        <v>1.59418772255541</v>
      </c>
    </row>
    <row r="1446" spans="1:6" x14ac:dyDescent="0.3">
      <c r="A1446" t="s">
        <v>1208</v>
      </c>
      <c r="B1446" t="s">
        <v>22618</v>
      </c>
      <c r="C1446" t="s">
        <v>24658</v>
      </c>
      <c r="D1446" t="s">
        <v>24659</v>
      </c>
      <c r="E1446">
        <v>26151</v>
      </c>
      <c r="F1446" s="6">
        <v>1.41332048233177</v>
      </c>
    </row>
    <row r="1447" spans="1:6" x14ac:dyDescent="0.3">
      <c r="A1447" t="s">
        <v>1208</v>
      </c>
      <c r="B1447" t="s">
        <v>22618</v>
      </c>
      <c r="C1447" t="s">
        <v>24660</v>
      </c>
      <c r="D1447" t="s">
        <v>24661</v>
      </c>
      <c r="E1447">
        <v>29449</v>
      </c>
      <c r="F1447" s="6">
        <v>1.4802010697246499</v>
      </c>
    </row>
    <row r="1448" spans="1:6" x14ac:dyDescent="0.3">
      <c r="A1448" t="s">
        <v>1208</v>
      </c>
      <c r="B1448" t="s">
        <v>22618</v>
      </c>
      <c r="C1448" t="s">
        <v>22651</v>
      </c>
      <c r="D1448" t="s">
        <v>24662</v>
      </c>
      <c r="E1448">
        <v>19568</v>
      </c>
      <c r="F1448" s="6">
        <v>1.5344466811240001</v>
      </c>
    </row>
    <row r="1449" spans="1:6" x14ac:dyDescent="0.3">
      <c r="A1449" t="s">
        <v>1208</v>
      </c>
      <c r="B1449" t="s">
        <v>22618</v>
      </c>
      <c r="C1449" t="s">
        <v>536</v>
      </c>
      <c r="D1449" t="s">
        <v>24663</v>
      </c>
      <c r="E1449">
        <v>161252</v>
      </c>
      <c r="F1449" s="6">
        <v>1.84576810058824</v>
      </c>
    </row>
    <row r="1450" spans="1:6" x14ac:dyDescent="0.3">
      <c r="A1450" t="s">
        <v>1208</v>
      </c>
      <c r="B1450" t="s">
        <v>22618</v>
      </c>
      <c r="C1450" t="s">
        <v>1209</v>
      </c>
      <c r="D1450" t="s">
        <v>24664</v>
      </c>
      <c r="E1450">
        <v>74934</v>
      </c>
      <c r="F1450" s="6">
        <v>1.8549494298973901</v>
      </c>
    </row>
    <row r="1451" spans="1:6" x14ac:dyDescent="0.3">
      <c r="A1451" t="s">
        <v>1208</v>
      </c>
      <c r="B1451" t="s">
        <v>22618</v>
      </c>
      <c r="C1451" t="s">
        <v>666</v>
      </c>
      <c r="D1451" t="s">
        <v>24665</v>
      </c>
      <c r="E1451">
        <v>8118</v>
      </c>
      <c r="F1451" s="6">
        <v>1.2232129884543199</v>
      </c>
    </row>
    <row r="1452" spans="1:6" x14ac:dyDescent="0.3">
      <c r="A1452" t="s">
        <v>1208</v>
      </c>
      <c r="B1452" t="s">
        <v>22618</v>
      </c>
      <c r="C1452" t="s">
        <v>24666</v>
      </c>
      <c r="D1452" t="s">
        <v>24667</v>
      </c>
      <c r="E1452">
        <v>22578</v>
      </c>
      <c r="F1452" s="6">
        <v>1.2594275758335001</v>
      </c>
    </row>
    <row r="1453" spans="1:6" x14ac:dyDescent="0.3">
      <c r="A1453" t="s">
        <v>1208</v>
      </c>
      <c r="B1453" t="s">
        <v>22618</v>
      </c>
      <c r="C1453" t="s">
        <v>327</v>
      </c>
      <c r="D1453" t="s">
        <v>24668</v>
      </c>
      <c r="E1453">
        <v>14400</v>
      </c>
      <c r="F1453" s="6">
        <v>1.3617437597323701</v>
      </c>
    </row>
    <row r="1454" spans="1:6" x14ac:dyDescent="0.3">
      <c r="A1454" t="s">
        <v>1208</v>
      </c>
      <c r="B1454" t="s">
        <v>22618</v>
      </c>
      <c r="C1454" t="s">
        <v>1210</v>
      </c>
      <c r="D1454" t="s">
        <v>24669</v>
      </c>
      <c r="E1454">
        <v>21897</v>
      </c>
      <c r="F1454" s="6">
        <v>1.48878567035837</v>
      </c>
    </row>
    <row r="1455" spans="1:6" x14ac:dyDescent="0.3">
      <c r="A1455" t="s">
        <v>1208</v>
      </c>
      <c r="B1455" t="s">
        <v>22618</v>
      </c>
      <c r="C1455" t="s">
        <v>329</v>
      </c>
      <c r="D1455" t="s">
        <v>24670</v>
      </c>
      <c r="E1455">
        <v>43929</v>
      </c>
      <c r="F1455" s="6">
        <v>1.1851046557146101</v>
      </c>
    </row>
    <row r="1456" spans="1:6" x14ac:dyDescent="0.3">
      <c r="A1456" t="s">
        <v>1208</v>
      </c>
      <c r="B1456" t="s">
        <v>22618</v>
      </c>
      <c r="C1456" t="s">
        <v>357</v>
      </c>
      <c r="D1456" t="s">
        <v>24671</v>
      </c>
      <c r="E1456">
        <v>187020</v>
      </c>
      <c r="F1456" s="6">
        <v>1.3395234052752301</v>
      </c>
    </row>
    <row r="1457" spans="1:6" x14ac:dyDescent="0.3">
      <c r="A1457" t="s">
        <v>1208</v>
      </c>
      <c r="B1457" t="s">
        <v>22618</v>
      </c>
      <c r="C1457" t="s">
        <v>538</v>
      </c>
      <c r="D1457" t="s">
        <v>24672</v>
      </c>
      <c r="E1457">
        <v>245285</v>
      </c>
      <c r="F1457" s="6">
        <v>1.97847944031204</v>
      </c>
    </row>
    <row r="1458" spans="1:6" x14ac:dyDescent="0.3">
      <c r="A1458" t="s">
        <v>1208</v>
      </c>
      <c r="B1458" t="s">
        <v>22618</v>
      </c>
      <c r="C1458" t="s">
        <v>224</v>
      </c>
      <c r="D1458" t="s">
        <v>24673</v>
      </c>
      <c r="E1458">
        <v>19198</v>
      </c>
      <c r="F1458" s="6">
        <v>1.27420349266149</v>
      </c>
    </row>
    <row r="1459" spans="1:6" x14ac:dyDescent="0.3">
      <c r="A1459" t="s">
        <v>1208</v>
      </c>
      <c r="B1459" t="s">
        <v>22618</v>
      </c>
      <c r="C1459" t="s">
        <v>24674</v>
      </c>
      <c r="D1459" t="s">
        <v>24675</v>
      </c>
      <c r="E1459">
        <v>9375</v>
      </c>
      <c r="F1459" s="6">
        <v>1.2931415857048001</v>
      </c>
    </row>
    <row r="1460" spans="1:6" x14ac:dyDescent="0.3">
      <c r="A1460" t="s">
        <v>1208</v>
      </c>
      <c r="B1460" t="s">
        <v>22618</v>
      </c>
      <c r="C1460" t="s">
        <v>24676</v>
      </c>
      <c r="D1460" t="s">
        <v>24677</v>
      </c>
      <c r="E1460">
        <v>1406</v>
      </c>
      <c r="F1460" s="6">
        <v>1.14262156028113</v>
      </c>
    </row>
    <row r="1461" spans="1:6" x14ac:dyDescent="0.3">
      <c r="A1461" t="s">
        <v>1208</v>
      </c>
      <c r="B1461" t="s">
        <v>22618</v>
      </c>
      <c r="C1461" t="s">
        <v>24678</v>
      </c>
      <c r="D1461" t="s">
        <v>24679</v>
      </c>
      <c r="E1461">
        <v>23401</v>
      </c>
      <c r="F1461" s="6">
        <v>1.28295482634205</v>
      </c>
    </row>
    <row r="1462" spans="1:6" x14ac:dyDescent="0.3">
      <c r="A1462" t="s">
        <v>1208</v>
      </c>
      <c r="B1462" t="s">
        <v>22618</v>
      </c>
      <c r="C1462" t="s">
        <v>163</v>
      </c>
      <c r="D1462" t="s">
        <v>24680</v>
      </c>
      <c r="E1462">
        <v>139668</v>
      </c>
      <c r="F1462" s="6">
        <v>1.3197947568186399</v>
      </c>
    </row>
    <row r="1463" spans="1:6" x14ac:dyDescent="0.3">
      <c r="A1463" t="s">
        <v>1208</v>
      </c>
      <c r="B1463" t="s">
        <v>22618</v>
      </c>
      <c r="C1463" t="s">
        <v>554</v>
      </c>
      <c r="D1463" t="s">
        <v>24681</v>
      </c>
      <c r="E1463">
        <v>17062</v>
      </c>
      <c r="F1463" s="6">
        <v>1.75696112660649</v>
      </c>
    </row>
    <row r="1464" spans="1:6" x14ac:dyDescent="0.3">
      <c r="A1464" t="s">
        <v>1208</v>
      </c>
      <c r="B1464" t="s">
        <v>22618</v>
      </c>
      <c r="C1464" t="s">
        <v>23</v>
      </c>
      <c r="D1464" t="s">
        <v>24682</v>
      </c>
      <c r="E1464">
        <v>7726</v>
      </c>
      <c r="F1464" s="6">
        <v>1.1746789429773099</v>
      </c>
    </row>
    <row r="1465" spans="1:6" x14ac:dyDescent="0.3">
      <c r="A1465" t="s">
        <v>1208</v>
      </c>
      <c r="B1465" t="s">
        <v>22618</v>
      </c>
      <c r="C1465" t="s">
        <v>24683</v>
      </c>
      <c r="D1465" t="s">
        <v>24684</v>
      </c>
      <c r="E1465">
        <v>12487</v>
      </c>
      <c r="F1465" s="6">
        <v>1.5401661395816899</v>
      </c>
    </row>
    <row r="1466" spans="1:6" x14ac:dyDescent="0.3">
      <c r="A1466" t="s">
        <v>1208</v>
      </c>
      <c r="B1466" t="s">
        <v>22618</v>
      </c>
      <c r="C1466" t="s">
        <v>23297</v>
      </c>
      <c r="D1466" t="s">
        <v>24685</v>
      </c>
      <c r="E1466">
        <v>67757</v>
      </c>
      <c r="F1466" s="6">
        <v>1.80556961042623</v>
      </c>
    </row>
    <row r="1467" spans="1:6" x14ac:dyDescent="0.3">
      <c r="A1467" t="s">
        <v>1208</v>
      </c>
      <c r="B1467" t="s">
        <v>22618</v>
      </c>
      <c r="C1467" t="s">
        <v>24686</v>
      </c>
      <c r="D1467" t="s">
        <v>24687</v>
      </c>
      <c r="E1467">
        <v>10456</v>
      </c>
      <c r="F1467" s="6">
        <v>1.54570704351275</v>
      </c>
    </row>
    <row r="1468" spans="1:6" x14ac:dyDescent="0.3">
      <c r="A1468" t="s">
        <v>1208</v>
      </c>
      <c r="B1468" t="s">
        <v>22618</v>
      </c>
      <c r="C1468" t="s">
        <v>416</v>
      </c>
      <c r="D1468" t="s">
        <v>24688</v>
      </c>
      <c r="E1468">
        <v>47351</v>
      </c>
      <c r="F1468" s="6">
        <v>1.3276186319669201</v>
      </c>
    </row>
    <row r="1469" spans="1:6" x14ac:dyDescent="0.3">
      <c r="A1469" t="s">
        <v>1208</v>
      </c>
      <c r="B1469" t="s">
        <v>22618</v>
      </c>
      <c r="C1469" t="s">
        <v>22675</v>
      </c>
      <c r="D1469" t="s">
        <v>24689</v>
      </c>
      <c r="E1469">
        <v>55658</v>
      </c>
      <c r="F1469" s="6">
        <v>1.63925410674165</v>
      </c>
    </row>
    <row r="1470" spans="1:6" x14ac:dyDescent="0.3">
      <c r="A1470" t="s">
        <v>1208</v>
      </c>
      <c r="B1470" t="s">
        <v>22618</v>
      </c>
      <c r="C1470" t="s">
        <v>541</v>
      </c>
      <c r="D1470" t="s">
        <v>24690</v>
      </c>
      <c r="E1470">
        <v>80261</v>
      </c>
      <c r="F1470" s="6">
        <v>3.4642347682738701</v>
      </c>
    </row>
    <row r="1471" spans="1:6" x14ac:dyDescent="0.3">
      <c r="A1471" t="s">
        <v>1208</v>
      </c>
      <c r="B1471" t="s">
        <v>22618</v>
      </c>
      <c r="C1471" t="s">
        <v>717</v>
      </c>
      <c r="D1471" t="s">
        <v>24691</v>
      </c>
      <c r="E1471">
        <v>12929</v>
      </c>
      <c r="F1471" s="6">
        <v>1.68204552944953</v>
      </c>
    </row>
    <row r="1472" spans="1:6" x14ac:dyDescent="0.3">
      <c r="A1472" t="s">
        <v>1208</v>
      </c>
      <c r="B1472" t="s">
        <v>22618</v>
      </c>
      <c r="C1472" t="s">
        <v>24692</v>
      </c>
      <c r="D1472" t="s">
        <v>24693</v>
      </c>
      <c r="E1472">
        <v>23805</v>
      </c>
      <c r="F1472" s="6">
        <v>1.27364811653805</v>
      </c>
    </row>
    <row r="1473" spans="1:6" x14ac:dyDescent="0.3">
      <c r="A1473" t="s">
        <v>1208</v>
      </c>
      <c r="B1473" t="s">
        <v>22618</v>
      </c>
      <c r="C1473" t="s">
        <v>228</v>
      </c>
      <c r="D1473" t="s">
        <v>24694</v>
      </c>
      <c r="E1473">
        <v>82910</v>
      </c>
      <c r="F1473" s="6">
        <v>1.55565166189702</v>
      </c>
    </row>
    <row r="1474" spans="1:6" x14ac:dyDescent="0.3">
      <c r="A1474" t="s">
        <v>1208</v>
      </c>
      <c r="B1474" t="s">
        <v>22618</v>
      </c>
      <c r="C1474" t="s">
        <v>24695</v>
      </c>
      <c r="D1474" t="s">
        <v>24696</v>
      </c>
      <c r="E1474">
        <v>32317</v>
      </c>
      <c r="F1474" s="6">
        <v>1.35953136840178</v>
      </c>
    </row>
    <row r="1475" spans="1:6" x14ac:dyDescent="0.3">
      <c r="A1475" t="s">
        <v>1208</v>
      </c>
      <c r="B1475" t="s">
        <v>22618</v>
      </c>
      <c r="C1475" t="s">
        <v>556</v>
      </c>
      <c r="D1475" t="s">
        <v>24697</v>
      </c>
      <c r="E1475">
        <v>34869</v>
      </c>
      <c r="F1475" s="6">
        <v>1.56364609703123</v>
      </c>
    </row>
    <row r="1476" spans="1:6" x14ac:dyDescent="0.3">
      <c r="A1476" t="s">
        <v>1208</v>
      </c>
      <c r="B1476" t="s">
        <v>22618</v>
      </c>
      <c r="C1476" t="s">
        <v>1127</v>
      </c>
      <c r="D1476" t="s">
        <v>24698</v>
      </c>
      <c r="E1476">
        <v>59774</v>
      </c>
      <c r="F1476" s="6">
        <v>1.65957314855198</v>
      </c>
    </row>
    <row r="1477" spans="1:6" x14ac:dyDescent="0.3">
      <c r="A1477" t="s">
        <v>1208</v>
      </c>
      <c r="B1477" t="s">
        <v>22618</v>
      </c>
      <c r="C1477" t="s">
        <v>25</v>
      </c>
      <c r="D1477" t="s">
        <v>24699</v>
      </c>
      <c r="E1477">
        <v>95203</v>
      </c>
      <c r="F1477" s="6">
        <v>1.73308167505196</v>
      </c>
    </row>
    <row r="1478" spans="1:6" x14ac:dyDescent="0.3">
      <c r="A1478" t="s">
        <v>1208</v>
      </c>
      <c r="B1478" t="s">
        <v>22618</v>
      </c>
      <c r="C1478" t="s">
        <v>234</v>
      </c>
      <c r="D1478" t="s">
        <v>24700</v>
      </c>
      <c r="E1478">
        <v>27088</v>
      </c>
      <c r="F1478" s="6">
        <v>1.4340208398538099</v>
      </c>
    </row>
    <row r="1479" spans="1:6" x14ac:dyDescent="0.3">
      <c r="A1479" t="s">
        <v>1208</v>
      </c>
      <c r="B1479" t="s">
        <v>22618</v>
      </c>
      <c r="C1479" t="s">
        <v>1313</v>
      </c>
      <c r="D1479" t="s">
        <v>24701</v>
      </c>
      <c r="E1479">
        <v>37144</v>
      </c>
      <c r="F1479" s="6">
        <v>1.28778026298625</v>
      </c>
    </row>
    <row r="1480" spans="1:6" x14ac:dyDescent="0.3">
      <c r="A1480" t="s">
        <v>1208</v>
      </c>
      <c r="B1480" t="s">
        <v>22618</v>
      </c>
      <c r="C1480" t="s">
        <v>557</v>
      </c>
      <c r="D1480" t="s">
        <v>24702</v>
      </c>
      <c r="E1480">
        <v>36989</v>
      </c>
      <c r="F1480" s="6">
        <v>1.53327764914558</v>
      </c>
    </row>
    <row r="1481" spans="1:6" x14ac:dyDescent="0.3">
      <c r="A1481" t="s">
        <v>1208</v>
      </c>
      <c r="B1481" t="s">
        <v>22618</v>
      </c>
      <c r="C1481" t="s">
        <v>29</v>
      </c>
      <c r="D1481" t="s">
        <v>24703</v>
      </c>
      <c r="E1481">
        <v>10923</v>
      </c>
      <c r="F1481" s="6">
        <v>1.4406883593397499</v>
      </c>
    </row>
    <row r="1482" spans="1:6" x14ac:dyDescent="0.3">
      <c r="A1482" t="s">
        <v>1208</v>
      </c>
      <c r="B1482" t="s">
        <v>22618</v>
      </c>
      <c r="C1482" t="s">
        <v>24704</v>
      </c>
      <c r="D1482" t="s">
        <v>24705</v>
      </c>
      <c r="E1482">
        <v>29676</v>
      </c>
      <c r="F1482" s="6">
        <v>1.64174740211612</v>
      </c>
    </row>
    <row r="1483" spans="1:6" x14ac:dyDescent="0.3">
      <c r="A1483" t="s">
        <v>1208</v>
      </c>
      <c r="B1483" t="s">
        <v>22618</v>
      </c>
      <c r="C1483" t="s">
        <v>64</v>
      </c>
      <c r="D1483" t="s">
        <v>24706</v>
      </c>
      <c r="E1483">
        <v>21720</v>
      </c>
      <c r="F1483" s="6">
        <v>1.6991724056519699</v>
      </c>
    </row>
    <row r="1484" spans="1:6" x14ac:dyDescent="0.3">
      <c r="A1484" t="s">
        <v>1208</v>
      </c>
      <c r="B1484" t="s">
        <v>22618</v>
      </c>
      <c r="C1484" t="s">
        <v>24707</v>
      </c>
      <c r="D1484" t="s">
        <v>24708</v>
      </c>
      <c r="E1484">
        <v>11545</v>
      </c>
      <c r="F1484" s="6">
        <v>1.55805595804692</v>
      </c>
    </row>
    <row r="1485" spans="1:6" x14ac:dyDescent="0.3">
      <c r="A1485" t="s">
        <v>1208</v>
      </c>
      <c r="B1485" t="s">
        <v>22618</v>
      </c>
      <c r="C1485" t="s">
        <v>24709</v>
      </c>
      <c r="D1485" t="s">
        <v>24710</v>
      </c>
      <c r="E1485">
        <v>47671</v>
      </c>
      <c r="F1485" s="6">
        <v>1.5361321147662701</v>
      </c>
    </row>
    <row r="1486" spans="1:6" x14ac:dyDescent="0.3">
      <c r="A1486" t="s">
        <v>1208</v>
      </c>
      <c r="B1486" t="s">
        <v>22618</v>
      </c>
      <c r="C1486" t="s">
        <v>24711</v>
      </c>
      <c r="D1486" t="s">
        <v>24712</v>
      </c>
      <c r="E1486">
        <v>34707</v>
      </c>
      <c r="F1486" s="6">
        <v>1.30758346462077</v>
      </c>
    </row>
    <row r="1487" spans="1:6" x14ac:dyDescent="0.3">
      <c r="A1487" t="s">
        <v>1208</v>
      </c>
      <c r="B1487" t="s">
        <v>22618</v>
      </c>
      <c r="C1487" t="s">
        <v>24713</v>
      </c>
      <c r="D1487" t="s">
        <v>24714</v>
      </c>
      <c r="E1487">
        <v>55834</v>
      </c>
      <c r="F1487" s="6">
        <v>1.4424980351655301</v>
      </c>
    </row>
    <row r="1488" spans="1:6" x14ac:dyDescent="0.3">
      <c r="A1488" t="s">
        <v>1208</v>
      </c>
      <c r="B1488" t="s">
        <v>22618</v>
      </c>
      <c r="C1488" t="s">
        <v>340</v>
      </c>
      <c r="D1488" t="s">
        <v>24715</v>
      </c>
      <c r="E1488">
        <v>12250</v>
      </c>
      <c r="F1488" s="6">
        <v>1.45882370206215</v>
      </c>
    </row>
    <row r="1489" spans="1:6" x14ac:dyDescent="0.3">
      <c r="A1489" t="s">
        <v>1208</v>
      </c>
      <c r="B1489" t="s">
        <v>22618</v>
      </c>
      <c r="C1489" t="s">
        <v>271</v>
      </c>
      <c r="D1489" t="s">
        <v>24716</v>
      </c>
      <c r="E1489">
        <v>40404</v>
      </c>
      <c r="F1489" s="6">
        <v>1.47518311923113</v>
      </c>
    </row>
    <row r="1490" spans="1:6" x14ac:dyDescent="0.3">
      <c r="A1490" t="s">
        <v>1208</v>
      </c>
      <c r="B1490" t="s">
        <v>22618</v>
      </c>
      <c r="C1490" t="s">
        <v>24717</v>
      </c>
      <c r="D1490" t="s">
        <v>24718</v>
      </c>
      <c r="E1490">
        <v>29957</v>
      </c>
      <c r="F1490" s="6">
        <v>1.2562187038317201</v>
      </c>
    </row>
    <row r="1491" spans="1:6" x14ac:dyDescent="0.3">
      <c r="A1491" t="s">
        <v>1208</v>
      </c>
      <c r="B1491" t="s">
        <v>22618</v>
      </c>
      <c r="C1491" t="s">
        <v>24719</v>
      </c>
      <c r="D1491" t="s">
        <v>24720</v>
      </c>
      <c r="E1491">
        <v>25276</v>
      </c>
      <c r="F1491" s="6">
        <v>1.33886795351539</v>
      </c>
    </row>
    <row r="1492" spans="1:6" x14ac:dyDescent="0.3">
      <c r="A1492" t="s">
        <v>1208</v>
      </c>
      <c r="B1492" t="s">
        <v>22618</v>
      </c>
      <c r="C1492" t="s">
        <v>23343</v>
      </c>
      <c r="D1492" t="s">
        <v>24721</v>
      </c>
      <c r="E1492">
        <v>8223</v>
      </c>
      <c r="F1492" s="6">
        <v>1.2346338036172999</v>
      </c>
    </row>
    <row r="1493" spans="1:6" x14ac:dyDescent="0.3">
      <c r="A1493" t="s">
        <v>1208</v>
      </c>
      <c r="B1493" t="s">
        <v>22618</v>
      </c>
      <c r="C1493" t="s">
        <v>24722</v>
      </c>
      <c r="D1493" t="s">
        <v>24723</v>
      </c>
      <c r="E1493">
        <v>141617</v>
      </c>
      <c r="F1493" s="6">
        <v>1.7421671490463699</v>
      </c>
    </row>
    <row r="1494" spans="1:6" x14ac:dyDescent="0.3">
      <c r="A1494" t="s">
        <v>1208</v>
      </c>
      <c r="B1494" t="s">
        <v>22618</v>
      </c>
      <c r="C1494" t="s">
        <v>363</v>
      </c>
      <c r="D1494" t="s">
        <v>24724</v>
      </c>
      <c r="E1494">
        <v>28264</v>
      </c>
      <c r="F1494" s="6">
        <v>1.55797227321006</v>
      </c>
    </row>
    <row r="1495" spans="1:6" x14ac:dyDescent="0.3">
      <c r="A1495" t="s">
        <v>1208</v>
      </c>
      <c r="B1495" t="s">
        <v>22618</v>
      </c>
      <c r="C1495" t="s">
        <v>24725</v>
      </c>
      <c r="D1495" t="s">
        <v>24726</v>
      </c>
      <c r="E1495">
        <v>4916</v>
      </c>
      <c r="F1495" s="6">
        <v>1.3324038441645101</v>
      </c>
    </row>
    <row r="1496" spans="1:6" x14ac:dyDescent="0.3">
      <c r="A1496" t="s">
        <v>1208</v>
      </c>
      <c r="B1496" t="s">
        <v>22618</v>
      </c>
      <c r="C1496" t="s">
        <v>403</v>
      </c>
      <c r="D1496" t="s">
        <v>24727</v>
      </c>
      <c r="E1496">
        <v>27503</v>
      </c>
      <c r="F1496" s="6">
        <v>1.4854566108395699</v>
      </c>
    </row>
    <row r="1497" spans="1:6" x14ac:dyDescent="0.3">
      <c r="A1497" t="s">
        <v>1208</v>
      </c>
      <c r="B1497" t="s">
        <v>22618</v>
      </c>
      <c r="C1497" t="s">
        <v>895</v>
      </c>
      <c r="D1497" t="s">
        <v>24728</v>
      </c>
      <c r="E1497">
        <v>16491</v>
      </c>
      <c r="F1497" s="6">
        <v>1.45261125636994</v>
      </c>
    </row>
    <row r="1498" spans="1:6" x14ac:dyDescent="0.3">
      <c r="A1498" t="s">
        <v>1208</v>
      </c>
      <c r="B1498" t="s">
        <v>22618</v>
      </c>
      <c r="C1498" t="s">
        <v>22890</v>
      </c>
      <c r="D1498" t="s">
        <v>24729</v>
      </c>
      <c r="E1498">
        <v>17786</v>
      </c>
      <c r="F1498" s="6">
        <v>1.4322338811515101</v>
      </c>
    </row>
    <row r="1499" spans="1:6" x14ac:dyDescent="0.3">
      <c r="A1499" t="s">
        <v>1208</v>
      </c>
      <c r="B1499" t="s">
        <v>22618</v>
      </c>
      <c r="C1499" t="s">
        <v>24730</v>
      </c>
      <c r="D1499" t="s">
        <v>24731</v>
      </c>
      <c r="E1499">
        <v>29450</v>
      </c>
      <c r="F1499" s="6">
        <v>1.3157589065322299</v>
      </c>
    </row>
    <row r="1500" spans="1:6" x14ac:dyDescent="0.3">
      <c r="A1500" t="s">
        <v>1208</v>
      </c>
      <c r="B1500" t="s">
        <v>22618</v>
      </c>
      <c r="C1500" t="s">
        <v>24732</v>
      </c>
      <c r="D1500" t="s">
        <v>24733</v>
      </c>
      <c r="E1500">
        <v>15378</v>
      </c>
      <c r="F1500" s="6">
        <v>1.20155604412272</v>
      </c>
    </row>
    <row r="1501" spans="1:6" x14ac:dyDescent="0.3">
      <c r="A1501" t="s">
        <v>1208</v>
      </c>
      <c r="B1501" t="s">
        <v>22618</v>
      </c>
      <c r="C1501" t="s">
        <v>24734</v>
      </c>
      <c r="D1501" t="s">
        <v>24735</v>
      </c>
      <c r="E1501">
        <v>28886</v>
      </c>
      <c r="F1501" s="6">
        <v>1.41155068922226</v>
      </c>
    </row>
    <row r="1502" spans="1:6" x14ac:dyDescent="0.3">
      <c r="A1502" t="s">
        <v>1208</v>
      </c>
      <c r="B1502" t="s">
        <v>22618</v>
      </c>
      <c r="C1502" t="s">
        <v>24736</v>
      </c>
      <c r="D1502" t="s">
        <v>24737</v>
      </c>
      <c r="E1502">
        <v>22232</v>
      </c>
      <c r="F1502" s="6">
        <v>1.2325378225782599</v>
      </c>
    </row>
    <row r="1503" spans="1:6" x14ac:dyDescent="0.3">
      <c r="A1503" t="s">
        <v>1208</v>
      </c>
      <c r="B1503" t="s">
        <v>22618</v>
      </c>
      <c r="C1503" t="s">
        <v>24738</v>
      </c>
      <c r="D1503" t="s">
        <v>24739</v>
      </c>
      <c r="E1503">
        <v>19593</v>
      </c>
      <c r="F1503" s="6">
        <v>1.1915389835949799</v>
      </c>
    </row>
    <row r="1504" spans="1:6" x14ac:dyDescent="0.3">
      <c r="A1504" t="s">
        <v>1208</v>
      </c>
      <c r="B1504" t="s">
        <v>22618</v>
      </c>
      <c r="C1504" t="s">
        <v>24740</v>
      </c>
      <c r="D1504" t="s">
        <v>24741</v>
      </c>
      <c r="E1504">
        <v>10778</v>
      </c>
      <c r="F1504" s="6">
        <v>1.2122943320422599</v>
      </c>
    </row>
    <row r="1505" spans="1:6" x14ac:dyDescent="0.3">
      <c r="A1505" t="s">
        <v>1208</v>
      </c>
      <c r="B1505" t="s">
        <v>22618</v>
      </c>
      <c r="C1505" t="s">
        <v>688</v>
      </c>
      <c r="D1505" t="s">
        <v>24742</v>
      </c>
      <c r="E1505">
        <v>27134</v>
      </c>
      <c r="F1505" s="6">
        <v>1.31979147936926</v>
      </c>
    </row>
    <row r="1506" spans="1:6" x14ac:dyDescent="0.3">
      <c r="A1506" t="s">
        <v>1208</v>
      </c>
      <c r="B1506" t="s">
        <v>22618</v>
      </c>
      <c r="C1506" t="s">
        <v>24743</v>
      </c>
      <c r="D1506" t="s">
        <v>24744</v>
      </c>
      <c r="E1506">
        <v>15443</v>
      </c>
      <c r="F1506" s="6">
        <v>1.3179410315336799</v>
      </c>
    </row>
    <row r="1507" spans="1:6" x14ac:dyDescent="0.3">
      <c r="A1507" t="s">
        <v>1208</v>
      </c>
      <c r="B1507" t="s">
        <v>22618</v>
      </c>
      <c r="C1507" t="s">
        <v>367</v>
      </c>
      <c r="D1507" t="s">
        <v>24745</v>
      </c>
      <c r="E1507">
        <v>48773</v>
      </c>
      <c r="F1507" s="6">
        <v>1.42379253927349</v>
      </c>
    </row>
    <row r="1508" spans="1:6" x14ac:dyDescent="0.3">
      <c r="A1508" t="s">
        <v>1208</v>
      </c>
      <c r="B1508" t="s">
        <v>22618</v>
      </c>
      <c r="C1508" t="s">
        <v>69</v>
      </c>
      <c r="D1508" t="s">
        <v>24746</v>
      </c>
      <c r="E1508">
        <v>51137</v>
      </c>
      <c r="F1508" s="6">
        <v>1.66679628478219</v>
      </c>
    </row>
    <row r="1509" spans="1:6" x14ac:dyDescent="0.3">
      <c r="A1509" t="s">
        <v>1208</v>
      </c>
      <c r="B1509" t="s">
        <v>22618</v>
      </c>
      <c r="C1509" t="s">
        <v>512</v>
      </c>
      <c r="D1509" t="s">
        <v>24747</v>
      </c>
      <c r="E1509">
        <v>20747</v>
      </c>
      <c r="F1509" s="6">
        <v>1.49599714361124</v>
      </c>
    </row>
    <row r="1510" spans="1:6" x14ac:dyDescent="0.3">
      <c r="A1510" t="s">
        <v>1208</v>
      </c>
      <c r="B1510" t="s">
        <v>22618</v>
      </c>
      <c r="C1510" t="s">
        <v>23399</v>
      </c>
      <c r="D1510" t="s">
        <v>24748</v>
      </c>
      <c r="E1510">
        <v>10253</v>
      </c>
      <c r="F1510" s="6">
        <v>1.36171738582141</v>
      </c>
    </row>
    <row r="1511" spans="1:6" x14ac:dyDescent="0.3">
      <c r="A1511" t="s">
        <v>1208</v>
      </c>
      <c r="B1511" t="s">
        <v>22618</v>
      </c>
      <c r="C1511" t="s">
        <v>1135</v>
      </c>
      <c r="D1511" t="s">
        <v>24749</v>
      </c>
      <c r="E1511">
        <v>9878</v>
      </c>
      <c r="F1511" s="6">
        <v>1.20180831713426</v>
      </c>
    </row>
    <row r="1512" spans="1:6" x14ac:dyDescent="0.3">
      <c r="A1512" t="s">
        <v>1208</v>
      </c>
      <c r="B1512" t="s">
        <v>22618</v>
      </c>
      <c r="C1512" t="s">
        <v>22709</v>
      </c>
      <c r="D1512" t="s">
        <v>24750</v>
      </c>
      <c r="E1512">
        <v>19198</v>
      </c>
      <c r="F1512" s="6">
        <v>1.5659570007540999</v>
      </c>
    </row>
    <row r="1513" spans="1:6" x14ac:dyDescent="0.3">
      <c r="A1513" t="s">
        <v>1208</v>
      </c>
      <c r="B1513" t="s">
        <v>22618</v>
      </c>
      <c r="C1513" t="s">
        <v>544</v>
      </c>
      <c r="D1513" t="s">
        <v>24751</v>
      </c>
      <c r="E1513">
        <v>12678</v>
      </c>
      <c r="F1513" s="6">
        <v>1.20451763349756</v>
      </c>
    </row>
    <row r="1514" spans="1:6" x14ac:dyDescent="0.3">
      <c r="A1514" t="s">
        <v>1208</v>
      </c>
      <c r="B1514" t="s">
        <v>22618</v>
      </c>
      <c r="C1514" t="s">
        <v>24752</v>
      </c>
      <c r="D1514" t="s">
        <v>24753</v>
      </c>
      <c r="E1514">
        <v>28065</v>
      </c>
      <c r="F1514" s="6">
        <v>1.3092036533695399</v>
      </c>
    </row>
    <row r="1515" spans="1:6" x14ac:dyDescent="0.3">
      <c r="A1515" t="s">
        <v>1212</v>
      </c>
      <c r="B1515" t="s">
        <v>23734</v>
      </c>
      <c r="C1515" t="s">
        <v>22619</v>
      </c>
      <c r="D1515" t="s">
        <v>24754</v>
      </c>
      <c r="E1515">
        <v>5988919</v>
      </c>
      <c r="F1515" s="6">
        <v>1.7168128155379101</v>
      </c>
    </row>
    <row r="1516" spans="1:6" x14ac:dyDescent="0.3">
      <c r="A1516" t="s">
        <v>1212</v>
      </c>
      <c r="B1516" t="s">
        <v>23734</v>
      </c>
      <c r="C1516" t="s">
        <v>736</v>
      </c>
      <c r="D1516" t="s">
        <v>24755</v>
      </c>
      <c r="E1516">
        <v>25607</v>
      </c>
      <c r="F1516" s="6">
        <v>1.0295911370301201</v>
      </c>
    </row>
    <row r="1517" spans="1:6" x14ac:dyDescent="0.3">
      <c r="A1517" t="s">
        <v>1212</v>
      </c>
      <c r="B1517" t="s">
        <v>23734</v>
      </c>
      <c r="C1517" t="s">
        <v>546</v>
      </c>
      <c r="D1517" t="s">
        <v>24756</v>
      </c>
      <c r="E1517">
        <v>17291</v>
      </c>
      <c r="F1517" s="6">
        <v>0.89847519092362704</v>
      </c>
    </row>
    <row r="1518" spans="1:6" x14ac:dyDescent="0.3">
      <c r="A1518" t="s">
        <v>1212</v>
      </c>
      <c r="B1518" t="s">
        <v>23734</v>
      </c>
      <c r="C1518" t="s">
        <v>23866</v>
      </c>
      <c r="D1518" t="s">
        <v>24757</v>
      </c>
      <c r="E1518">
        <v>5685</v>
      </c>
      <c r="F1518" s="6">
        <v>0.69624023218056397</v>
      </c>
    </row>
    <row r="1519" spans="1:6" x14ac:dyDescent="0.3">
      <c r="A1519" t="s">
        <v>1212</v>
      </c>
      <c r="B1519" t="s">
        <v>23734</v>
      </c>
      <c r="C1519" t="s">
        <v>24758</v>
      </c>
      <c r="D1519" t="s">
        <v>24759</v>
      </c>
      <c r="E1519">
        <v>25529</v>
      </c>
      <c r="F1519" s="6">
        <v>0.88775104070603905</v>
      </c>
    </row>
    <row r="1520" spans="1:6" x14ac:dyDescent="0.3">
      <c r="A1520" t="s">
        <v>1212</v>
      </c>
      <c r="B1520" t="s">
        <v>23734</v>
      </c>
      <c r="C1520" t="s">
        <v>24389</v>
      </c>
      <c r="D1520" t="s">
        <v>24760</v>
      </c>
      <c r="E1520">
        <v>35597</v>
      </c>
      <c r="F1520" s="6">
        <v>1.2848580098081599</v>
      </c>
    </row>
    <row r="1521" spans="1:6" x14ac:dyDescent="0.3">
      <c r="A1521" t="s">
        <v>1212</v>
      </c>
      <c r="B1521" t="s">
        <v>23734</v>
      </c>
      <c r="C1521" t="s">
        <v>23870</v>
      </c>
      <c r="D1521" t="s">
        <v>24761</v>
      </c>
      <c r="E1521">
        <v>12402</v>
      </c>
      <c r="F1521" s="6">
        <v>1.16917752102154</v>
      </c>
    </row>
    <row r="1522" spans="1:6" x14ac:dyDescent="0.3">
      <c r="A1522" t="s">
        <v>1212</v>
      </c>
      <c r="B1522" t="s">
        <v>23734</v>
      </c>
      <c r="C1522" t="s">
        <v>24762</v>
      </c>
      <c r="D1522" t="s">
        <v>24763</v>
      </c>
      <c r="E1522">
        <v>17049</v>
      </c>
      <c r="F1522" s="6">
        <v>1.1321487429016499</v>
      </c>
    </row>
    <row r="1523" spans="1:6" x14ac:dyDescent="0.3">
      <c r="A1523" t="s">
        <v>1212</v>
      </c>
      <c r="B1523" t="s">
        <v>23734</v>
      </c>
      <c r="C1523" t="s">
        <v>22797</v>
      </c>
      <c r="D1523" t="s">
        <v>24764</v>
      </c>
      <c r="E1523">
        <v>19056</v>
      </c>
      <c r="F1523" s="6">
        <v>1.0276562958793201</v>
      </c>
    </row>
    <row r="1524" spans="1:6" x14ac:dyDescent="0.3">
      <c r="A1524" t="s">
        <v>1212</v>
      </c>
      <c r="B1524" t="s">
        <v>23734</v>
      </c>
      <c r="C1524" t="s">
        <v>24765</v>
      </c>
      <c r="D1524" t="s">
        <v>24766</v>
      </c>
      <c r="E1524">
        <v>12363</v>
      </c>
      <c r="F1524" s="6">
        <v>1.02497662428506</v>
      </c>
    </row>
    <row r="1525" spans="1:6" x14ac:dyDescent="0.3">
      <c r="A1525" t="s">
        <v>1212</v>
      </c>
      <c r="B1525" t="s">
        <v>23734</v>
      </c>
      <c r="C1525" t="s">
        <v>317</v>
      </c>
      <c r="D1525" t="s">
        <v>24767</v>
      </c>
      <c r="E1525">
        <v>162642</v>
      </c>
      <c r="F1525" s="6">
        <v>1.5734963007643299</v>
      </c>
    </row>
    <row r="1526" spans="1:6" x14ac:dyDescent="0.3">
      <c r="A1526" t="s">
        <v>1212</v>
      </c>
      <c r="B1526" t="s">
        <v>23734</v>
      </c>
      <c r="C1526" t="s">
        <v>1213</v>
      </c>
      <c r="D1526" t="s">
        <v>24768</v>
      </c>
      <c r="E1526">
        <v>89201</v>
      </c>
      <c r="F1526" s="6">
        <v>1.3265693548754101</v>
      </c>
    </row>
    <row r="1527" spans="1:6" x14ac:dyDescent="0.3">
      <c r="A1527" t="s">
        <v>1212</v>
      </c>
      <c r="B1527" t="s">
        <v>23734</v>
      </c>
      <c r="C1527" t="s">
        <v>705</v>
      </c>
      <c r="D1527" t="s">
        <v>24769</v>
      </c>
      <c r="E1527">
        <v>42794</v>
      </c>
      <c r="F1527" s="6">
        <v>1.40768444551962</v>
      </c>
    </row>
    <row r="1528" spans="1:6" x14ac:dyDescent="0.3">
      <c r="A1528" t="s">
        <v>1212</v>
      </c>
      <c r="B1528" t="s">
        <v>23734</v>
      </c>
      <c r="C1528" t="s">
        <v>655</v>
      </c>
      <c r="D1528" t="s">
        <v>24770</v>
      </c>
      <c r="E1528">
        <v>9424</v>
      </c>
      <c r="F1528" s="6">
        <v>0.80860190604609505</v>
      </c>
    </row>
    <row r="1529" spans="1:6" x14ac:dyDescent="0.3">
      <c r="A1529" t="s">
        <v>1212</v>
      </c>
      <c r="B1529" t="s">
        <v>23734</v>
      </c>
      <c r="C1529" t="s">
        <v>549</v>
      </c>
      <c r="D1529" t="s">
        <v>24771</v>
      </c>
      <c r="E1529">
        <v>44332</v>
      </c>
      <c r="F1529" s="6">
        <v>1.0855425781990899</v>
      </c>
    </row>
    <row r="1530" spans="1:6" x14ac:dyDescent="0.3">
      <c r="A1530" t="s">
        <v>1212</v>
      </c>
      <c r="B1530" t="s">
        <v>23734</v>
      </c>
      <c r="C1530" t="s">
        <v>595</v>
      </c>
      <c r="D1530" t="s">
        <v>24772</v>
      </c>
      <c r="E1530">
        <v>44002</v>
      </c>
      <c r="F1530" s="6">
        <v>1.21661314480328</v>
      </c>
    </row>
    <row r="1531" spans="1:6" x14ac:dyDescent="0.3">
      <c r="A1531" t="s">
        <v>1212</v>
      </c>
      <c r="B1531" t="s">
        <v>23734</v>
      </c>
      <c r="C1531" t="s">
        <v>24773</v>
      </c>
      <c r="D1531" t="s">
        <v>24774</v>
      </c>
      <c r="E1531">
        <v>75674</v>
      </c>
      <c r="F1531" s="6">
        <v>1.31648563077042</v>
      </c>
    </row>
    <row r="1532" spans="1:6" x14ac:dyDescent="0.3">
      <c r="A1532" t="s">
        <v>1212</v>
      </c>
      <c r="B1532" t="s">
        <v>23734</v>
      </c>
      <c r="C1532" t="s">
        <v>319</v>
      </c>
      <c r="D1532" t="s">
        <v>24775</v>
      </c>
      <c r="E1532">
        <v>9295</v>
      </c>
      <c r="F1532" s="6">
        <v>0.93649362638812805</v>
      </c>
    </row>
    <row r="1533" spans="1:6" x14ac:dyDescent="0.3">
      <c r="A1533" t="s">
        <v>1212</v>
      </c>
      <c r="B1533" t="s">
        <v>23734</v>
      </c>
      <c r="C1533" t="s">
        <v>386</v>
      </c>
      <c r="D1533" t="s">
        <v>24776</v>
      </c>
      <c r="E1533">
        <v>6265</v>
      </c>
      <c r="F1533" s="6">
        <v>1.2179118483025</v>
      </c>
    </row>
    <row r="1534" spans="1:6" x14ac:dyDescent="0.3">
      <c r="A1534" t="s">
        <v>1212</v>
      </c>
      <c r="B1534" t="s">
        <v>23734</v>
      </c>
      <c r="C1534" t="s">
        <v>483</v>
      </c>
      <c r="D1534" t="s">
        <v>24777</v>
      </c>
      <c r="E1534">
        <v>99478</v>
      </c>
      <c r="F1534" s="6">
        <v>1.5722003175747401</v>
      </c>
    </row>
    <row r="1535" spans="1:6" x14ac:dyDescent="0.3">
      <c r="A1535" t="s">
        <v>1212</v>
      </c>
      <c r="B1535" t="s">
        <v>23734</v>
      </c>
      <c r="C1535" t="s">
        <v>551</v>
      </c>
      <c r="D1535" t="s">
        <v>24778</v>
      </c>
      <c r="E1535">
        <v>13982</v>
      </c>
      <c r="F1535" s="6">
        <v>1.0641665018981401</v>
      </c>
    </row>
    <row r="1536" spans="1:6" x14ac:dyDescent="0.3">
      <c r="A1536" t="s">
        <v>1212</v>
      </c>
      <c r="B1536" t="s">
        <v>23734</v>
      </c>
      <c r="C1536" t="s">
        <v>24779</v>
      </c>
      <c r="D1536" t="s">
        <v>24780</v>
      </c>
      <c r="E1536">
        <v>7831</v>
      </c>
      <c r="F1536" s="6">
        <v>0.75500715097369997</v>
      </c>
    </row>
    <row r="1537" spans="1:6" x14ac:dyDescent="0.3">
      <c r="A1537" t="s">
        <v>1212</v>
      </c>
      <c r="B1537" t="s">
        <v>23734</v>
      </c>
      <c r="C1537" t="s">
        <v>387</v>
      </c>
      <c r="D1537" t="s">
        <v>24781</v>
      </c>
      <c r="E1537">
        <v>77422</v>
      </c>
      <c r="F1537" s="6">
        <v>1.5012005397744399</v>
      </c>
    </row>
    <row r="1538" spans="1:6" x14ac:dyDescent="0.3">
      <c r="A1538" t="s">
        <v>1212</v>
      </c>
      <c r="B1538" t="s">
        <v>23734</v>
      </c>
      <c r="C1538" t="s">
        <v>321</v>
      </c>
      <c r="D1538" t="s">
        <v>24782</v>
      </c>
      <c r="E1538">
        <v>7139</v>
      </c>
      <c r="F1538" s="6">
        <v>0.67962316862289396</v>
      </c>
    </row>
    <row r="1539" spans="1:6" x14ac:dyDescent="0.3">
      <c r="A1539" t="s">
        <v>1212</v>
      </c>
      <c r="B1539" t="s">
        <v>23734</v>
      </c>
      <c r="C1539" t="s">
        <v>552</v>
      </c>
      <c r="D1539" t="s">
        <v>24783</v>
      </c>
      <c r="E1539">
        <v>221939</v>
      </c>
      <c r="F1539" s="6">
        <v>1.78984178277794</v>
      </c>
    </row>
    <row r="1540" spans="1:6" x14ac:dyDescent="0.3">
      <c r="A1540" t="s">
        <v>1212</v>
      </c>
      <c r="B1540" t="s">
        <v>23734</v>
      </c>
      <c r="C1540" t="s">
        <v>355</v>
      </c>
      <c r="D1540" t="s">
        <v>24784</v>
      </c>
      <c r="E1540">
        <v>20743</v>
      </c>
      <c r="F1540" s="6">
        <v>1.0331285710511999</v>
      </c>
    </row>
    <row r="1541" spans="1:6" x14ac:dyDescent="0.3">
      <c r="A1541" t="s">
        <v>1212</v>
      </c>
      <c r="B1541" t="s">
        <v>23734</v>
      </c>
      <c r="C1541" t="s">
        <v>24785</v>
      </c>
      <c r="D1541" t="s">
        <v>24786</v>
      </c>
      <c r="E1541">
        <v>75990</v>
      </c>
      <c r="F1541" s="6">
        <v>1.36380748586801</v>
      </c>
    </row>
    <row r="1542" spans="1:6" x14ac:dyDescent="0.3">
      <c r="A1542" t="s">
        <v>1212</v>
      </c>
      <c r="B1542" t="s">
        <v>23734</v>
      </c>
      <c r="C1542" t="s">
        <v>24787</v>
      </c>
      <c r="D1542" t="s">
        <v>24788</v>
      </c>
      <c r="E1542">
        <v>17601</v>
      </c>
      <c r="F1542" s="6">
        <v>1.1740854041675399</v>
      </c>
    </row>
    <row r="1543" spans="1:6" x14ac:dyDescent="0.3">
      <c r="A1543" t="s">
        <v>1212</v>
      </c>
      <c r="B1543" t="s">
        <v>23734</v>
      </c>
      <c r="C1543" t="s">
        <v>22815</v>
      </c>
      <c r="D1543" t="s">
        <v>24789</v>
      </c>
      <c r="E1543">
        <v>24696</v>
      </c>
      <c r="F1543" s="6">
        <v>1.0905295854675301</v>
      </c>
    </row>
    <row r="1544" spans="1:6" x14ac:dyDescent="0.3">
      <c r="A1544" t="s">
        <v>1212</v>
      </c>
      <c r="B1544" t="s">
        <v>23734</v>
      </c>
      <c r="C1544" t="s">
        <v>23236</v>
      </c>
      <c r="D1544" t="s">
        <v>24790</v>
      </c>
      <c r="E1544">
        <v>7883</v>
      </c>
      <c r="F1544" s="6">
        <v>1.06317846205497</v>
      </c>
    </row>
    <row r="1545" spans="1:6" x14ac:dyDescent="0.3">
      <c r="A1545" t="s">
        <v>1212</v>
      </c>
      <c r="B1545" t="s">
        <v>23734</v>
      </c>
      <c r="C1545" t="s">
        <v>869</v>
      </c>
      <c r="D1545" t="s">
        <v>24791</v>
      </c>
      <c r="E1545">
        <v>16777</v>
      </c>
      <c r="F1545" s="6">
        <v>1.15844454579759</v>
      </c>
    </row>
    <row r="1546" spans="1:6" x14ac:dyDescent="0.3">
      <c r="A1546" t="s">
        <v>1212</v>
      </c>
      <c r="B1546" t="s">
        <v>23734</v>
      </c>
      <c r="C1546" t="s">
        <v>389</v>
      </c>
      <c r="D1546" t="s">
        <v>24792</v>
      </c>
      <c r="E1546">
        <v>8433</v>
      </c>
      <c r="F1546" s="6">
        <v>0.72895683820895396</v>
      </c>
    </row>
    <row r="1547" spans="1:6" x14ac:dyDescent="0.3">
      <c r="A1547" t="s">
        <v>1212</v>
      </c>
      <c r="B1547" t="s">
        <v>23734</v>
      </c>
      <c r="C1547" t="s">
        <v>15</v>
      </c>
      <c r="D1547" t="s">
        <v>24793</v>
      </c>
      <c r="E1547">
        <v>12892</v>
      </c>
      <c r="F1547" s="6">
        <v>0.83523994075426999</v>
      </c>
    </row>
    <row r="1548" spans="1:6" x14ac:dyDescent="0.3">
      <c r="A1548" t="s">
        <v>1212</v>
      </c>
      <c r="B1548" t="s">
        <v>23734</v>
      </c>
      <c r="C1548" t="s">
        <v>24794</v>
      </c>
      <c r="D1548" t="s">
        <v>24795</v>
      </c>
      <c r="E1548">
        <v>15657</v>
      </c>
      <c r="F1548" s="6">
        <v>1.2358819236991201</v>
      </c>
    </row>
    <row r="1549" spans="1:6" x14ac:dyDescent="0.3">
      <c r="A1549" t="s">
        <v>1212</v>
      </c>
      <c r="B1549" t="s">
        <v>23734</v>
      </c>
      <c r="C1549" t="s">
        <v>159</v>
      </c>
      <c r="D1549" t="s">
        <v>24796</v>
      </c>
      <c r="E1549">
        <v>13684</v>
      </c>
      <c r="F1549" s="6">
        <v>1.32683475997018</v>
      </c>
    </row>
    <row r="1550" spans="1:6" x14ac:dyDescent="0.3">
      <c r="A1550" t="s">
        <v>1212</v>
      </c>
      <c r="B1550" t="s">
        <v>23734</v>
      </c>
      <c r="C1550" t="s">
        <v>24797</v>
      </c>
      <c r="D1550" t="s">
        <v>24798</v>
      </c>
      <c r="E1550">
        <v>31953</v>
      </c>
      <c r="F1550" s="6">
        <v>1.16691213538648</v>
      </c>
    </row>
    <row r="1551" spans="1:6" x14ac:dyDescent="0.3">
      <c r="A1551" t="s">
        <v>1212</v>
      </c>
      <c r="B1551" t="s">
        <v>23734</v>
      </c>
      <c r="C1551" t="s">
        <v>666</v>
      </c>
      <c r="D1551" t="s">
        <v>24799</v>
      </c>
      <c r="E1551">
        <v>101492</v>
      </c>
      <c r="F1551" s="6">
        <v>1.3394754409262799</v>
      </c>
    </row>
    <row r="1552" spans="1:6" x14ac:dyDescent="0.3">
      <c r="A1552" t="s">
        <v>1212</v>
      </c>
      <c r="B1552" t="s">
        <v>23734</v>
      </c>
      <c r="C1552" t="s">
        <v>24800</v>
      </c>
      <c r="D1552" t="s">
        <v>24801</v>
      </c>
      <c r="E1552">
        <v>15222</v>
      </c>
      <c r="F1552" s="6">
        <v>1.00341925625049</v>
      </c>
    </row>
    <row r="1553" spans="1:6" x14ac:dyDescent="0.3">
      <c r="A1553" t="s">
        <v>1212</v>
      </c>
      <c r="B1553" t="s">
        <v>23734</v>
      </c>
      <c r="C1553" t="s">
        <v>24802</v>
      </c>
      <c r="D1553" t="s">
        <v>24803</v>
      </c>
      <c r="E1553">
        <v>6738</v>
      </c>
      <c r="F1553" s="6">
        <v>0.692963728262461</v>
      </c>
    </row>
    <row r="1554" spans="1:6" x14ac:dyDescent="0.3">
      <c r="A1554" t="s">
        <v>1212</v>
      </c>
      <c r="B1554" t="s">
        <v>23734</v>
      </c>
      <c r="C1554" t="s">
        <v>327</v>
      </c>
      <c r="D1554" t="s">
        <v>24804</v>
      </c>
      <c r="E1554">
        <v>275173</v>
      </c>
      <c r="F1554" s="6">
        <v>1.8130391182716401</v>
      </c>
    </row>
    <row r="1555" spans="1:6" x14ac:dyDescent="0.3">
      <c r="A1555" t="s">
        <v>1212</v>
      </c>
      <c r="B1555" t="s">
        <v>23734</v>
      </c>
      <c r="C1555" t="s">
        <v>23533</v>
      </c>
      <c r="D1555" t="s">
        <v>24805</v>
      </c>
      <c r="E1555">
        <v>10261</v>
      </c>
      <c r="F1555" s="6">
        <v>0.92583514521509702</v>
      </c>
    </row>
    <row r="1556" spans="1:6" x14ac:dyDescent="0.3">
      <c r="A1556" t="s">
        <v>1212</v>
      </c>
      <c r="B1556" t="s">
        <v>23734</v>
      </c>
      <c r="C1556" t="s">
        <v>357</v>
      </c>
      <c r="D1556" t="s">
        <v>24806</v>
      </c>
      <c r="E1556">
        <v>8957</v>
      </c>
      <c r="F1556" s="6">
        <v>0.78072217925558995</v>
      </c>
    </row>
    <row r="1557" spans="1:6" x14ac:dyDescent="0.3">
      <c r="A1557" t="s">
        <v>1212</v>
      </c>
      <c r="B1557" t="s">
        <v>23734</v>
      </c>
      <c r="C1557" t="s">
        <v>266</v>
      </c>
      <c r="D1557" t="s">
        <v>24807</v>
      </c>
      <c r="E1557">
        <v>22272</v>
      </c>
      <c r="F1557" s="6">
        <v>1.20469467483723</v>
      </c>
    </row>
    <row r="1558" spans="1:6" x14ac:dyDescent="0.3">
      <c r="A1558" t="s">
        <v>1212</v>
      </c>
      <c r="B1558" t="s">
        <v>23734</v>
      </c>
      <c r="C1558" t="s">
        <v>24808</v>
      </c>
      <c r="D1558" t="s">
        <v>24809</v>
      </c>
      <c r="E1558">
        <v>9627</v>
      </c>
      <c r="F1558" s="6">
        <v>1.0669937698048</v>
      </c>
    </row>
    <row r="1559" spans="1:6" x14ac:dyDescent="0.3">
      <c r="A1559" t="s">
        <v>1212</v>
      </c>
      <c r="B1559" t="s">
        <v>23734</v>
      </c>
      <c r="C1559" t="s">
        <v>24810</v>
      </c>
      <c r="D1559" t="s">
        <v>24811</v>
      </c>
      <c r="E1559">
        <v>4912</v>
      </c>
      <c r="F1559" s="6">
        <v>0.810817714155603</v>
      </c>
    </row>
    <row r="1560" spans="1:6" x14ac:dyDescent="0.3">
      <c r="A1560" t="s">
        <v>1212</v>
      </c>
      <c r="B1560" t="s">
        <v>23734</v>
      </c>
      <c r="C1560" t="s">
        <v>22836</v>
      </c>
      <c r="D1560" t="s">
        <v>24812</v>
      </c>
      <c r="E1560">
        <v>10144</v>
      </c>
      <c r="F1560" s="6">
        <v>0.84744311439199904</v>
      </c>
    </row>
    <row r="1561" spans="1:6" x14ac:dyDescent="0.3">
      <c r="A1561" t="s">
        <v>1212</v>
      </c>
      <c r="B1561" t="s">
        <v>23734</v>
      </c>
      <c r="C1561" t="s">
        <v>24813</v>
      </c>
      <c r="D1561" t="s">
        <v>24814</v>
      </c>
      <c r="E1561">
        <v>40400</v>
      </c>
      <c r="F1561" s="6">
        <v>1.4872400239988901</v>
      </c>
    </row>
    <row r="1562" spans="1:6" x14ac:dyDescent="0.3">
      <c r="A1562" t="s">
        <v>1212</v>
      </c>
      <c r="B1562" t="s">
        <v>23734</v>
      </c>
      <c r="C1562" t="s">
        <v>24431</v>
      </c>
      <c r="D1562" t="s">
        <v>24815</v>
      </c>
      <c r="E1562">
        <v>10630</v>
      </c>
      <c r="F1562" s="6">
        <v>0.987883224726818</v>
      </c>
    </row>
    <row r="1563" spans="1:6" x14ac:dyDescent="0.3">
      <c r="A1563" t="s">
        <v>1212</v>
      </c>
      <c r="B1563" t="s">
        <v>23734</v>
      </c>
      <c r="C1563" t="s">
        <v>163</v>
      </c>
      <c r="D1563" t="s">
        <v>24816</v>
      </c>
      <c r="E1563">
        <v>674158</v>
      </c>
      <c r="F1563" s="6">
        <v>1.95810884959739</v>
      </c>
    </row>
    <row r="1564" spans="1:6" x14ac:dyDescent="0.3">
      <c r="A1564" t="s">
        <v>1212</v>
      </c>
      <c r="B1564" t="s">
        <v>23734</v>
      </c>
      <c r="C1564" t="s">
        <v>554</v>
      </c>
      <c r="D1564" t="s">
        <v>24817</v>
      </c>
      <c r="E1564">
        <v>117404</v>
      </c>
      <c r="F1564" s="6">
        <v>1.53629891025971</v>
      </c>
    </row>
    <row r="1565" spans="1:6" x14ac:dyDescent="0.3">
      <c r="A1565" t="s">
        <v>1212</v>
      </c>
      <c r="B1565" t="s">
        <v>23734</v>
      </c>
      <c r="C1565" t="s">
        <v>23</v>
      </c>
      <c r="D1565" t="s">
        <v>24818</v>
      </c>
      <c r="E1565">
        <v>218733</v>
      </c>
      <c r="F1565" s="6">
        <v>1.7252384124389799</v>
      </c>
    </row>
    <row r="1566" spans="1:6" x14ac:dyDescent="0.3">
      <c r="A1566" t="s">
        <v>1212</v>
      </c>
      <c r="B1566" t="s">
        <v>23734</v>
      </c>
      <c r="C1566" t="s">
        <v>334</v>
      </c>
      <c r="D1566" t="s">
        <v>24819</v>
      </c>
      <c r="E1566">
        <v>52595</v>
      </c>
      <c r="F1566" s="6">
        <v>1.3340118350719099</v>
      </c>
    </row>
    <row r="1567" spans="1:6" x14ac:dyDescent="0.3">
      <c r="A1567" t="s">
        <v>1212</v>
      </c>
      <c r="B1567" t="s">
        <v>23734</v>
      </c>
      <c r="C1567" t="s">
        <v>335</v>
      </c>
      <c r="D1567" t="s">
        <v>24820</v>
      </c>
      <c r="E1567">
        <v>4131</v>
      </c>
      <c r="F1567" s="6">
        <v>0.66894129180855999</v>
      </c>
    </row>
    <row r="1568" spans="1:6" x14ac:dyDescent="0.3">
      <c r="A1568" t="s">
        <v>1212</v>
      </c>
      <c r="B1568" t="s">
        <v>23734</v>
      </c>
      <c r="C1568" t="s">
        <v>24821</v>
      </c>
      <c r="D1568" t="s">
        <v>24822</v>
      </c>
      <c r="E1568">
        <v>35571</v>
      </c>
      <c r="F1568" s="6">
        <v>1.45700495965288</v>
      </c>
    </row>
    <row r="1569" spans="1:6" x14ac:dyDescent="0.3">
      <c r="A1569" t="s">
        <v>1212</v>
      </c>
      <c r="B1569" t="s">
        <v>23734</v>
      </c>
      <c r="C1569" t="s">
        <v>416</v>
      </c>
      <c r="D1569" t="s">
        <v>24823</v>
      </c>
      <c r="E1569">
        <v>33381</v>
      </c>
      <c r="F1569" s="6">
        <v>1.18648638977976</v>
      </c>
    </row>
    <row r="1570" spans="1:6" x14ac:dyDescent="0.3">
      <c r="A1570" t="s">
        <v>1212</v>
      </c>
      <c r="B1570" t="s">
        <v>23734</v>
      </c>
      <c r="C1570" t="s">
        <v>717</v>
      </c>
      <c r="D1570" t="s">
        <v>24824</v>
      </c>
      <c r="E1570">
        <v>38634</v>
      </c>
      <c r="F1570" s="6">
        <v>1.27739961197326</v>
      </c>
    </row>
    <row r="1571" spans="1:6" x14ac:dyDescent="0.3">
      <c r="A1571" t="s">
        <v>1212</v>
      </c>
      <c r="B1571" t="s">
        <v>23734</v>
      </c>
      <c r="C1571" t="s">
        <v>23468</v>
      </c>
      <c r="D1571" t="s">
        <v>24825</v>
      </c>
      <c r="E1571">
        <v>10211</v>
      </c>
      <c r="F1571" s="6">
        <v>0.70064741164122202</v>
      </c>
    </row>
    <row r="1572" spans="1:6" x14ac:dyDescent="0.3">
      <c r="A1572" t="s">
        <v>1212</v>
      </c>
      <c r="B1572" t="s">
        <v>23734</v>
      </c>
      <c r="C1572" t="s">
        <v>556</v>
      </c>
      <c r="D1572" t="s">
        <v>24826</v>
      </c>
      <c r="E1572">
        <v>52566</v>
      </c>
      <c r="F1572" s="6">
        <v>1.1100225329470801</v>
      </c>
    </row>
    <row r="1573" spans="1:6" x14ac:dyDescent="0.3">
      <c r="A1573" t="s">
        <v>1212</v>
      </c>
      <c r="B1573" t="s">
        <v>23734</v>
      </c>
      <c r="C1573" t="s">
        <v>359</v>
      </c>
      <c r="D1573" t="s">
        <v>24827</v>
      </c>
      <c r="E1573">
        <v>12761</v>
      </c>
      <c r="F1573" s="6">
        <v>0.85320523034951501</v>
      </c>
    </row>
    <row r="1574" spans="1:6" x14ac:dyDescent="0.3">
      <c r="A1574" t="s">
        <v>1212</v>
      </c>
      <c r="B1574" t="s">
        <v>23734</v>
      </c>
      <c r="C1574" t="s">
        <v>398</v>
      </c>
      <c r="D1574" t="s">
        <v>24828</v>
      </c>
      <c r="E1574">
        <v>15195</v>
      </c>
      <c r="F1574" s="6">
        <v>0.99261763904491096</v>
      </c>
    </row>
    <row r="1575" spans="1:6" x14ac:dyDescent="0.3">
      <c r="A1575" t="s">
        <v>1212</v>
      </c>
      <c r="B1575" t="s">
        <v>23734</v>
      </c>
      <c r="C1575" t="s">
        <v>24829</v>
      </c>
      <c r="D1575" t="s">
        <v>24830</v>
      </c>
      <c r="E1575">
        <v>23083</v>
      </c>
      <c r="F1575" s="6">
        <v>1.3674171071482399</v>
      </c>
    </row>
    <row r="1576" spans="1:6" x14ac:dyDescent="0.3">
      <c r="A1576" t="s">
        <v>1212</v>
      </c>
      <c r="B1576" t="s">
        <v>23734</v>
      </c>
      <c r="C1576" t="s">
        <v>300</v>
      </c>
      <c r="D1576" t="s">
        <v>24831</v>
      </c>
      <c r="E1576">
        <v>15566</v>
      </c>
      <c r="F1576" s="6">
        <v>0.78796998946959795</v>
      </c>
    </row>
    <row r="1577" spans="1:6" x14ac:dyDescent="0.3">
      <c r="A1577" t="s">
        <v>1212</v>
      </c>
      <c r="B1577" t="s">
        <v>23734</v>
      </c>
      <c r="C1577" t="s">
        <v>25</v>
      </c>
      <c r="D1577" t="s">
        <v>24832</v>
      </c>
      <c r="E1577">
        <v>12226</v>
      </c>
      <c r="F1577" s="6">
        <v>1.1048797802939101</v>
      </c>
    </row>
    <row r="1578" spans="1:6" x14ac:dyDescent="0.3">
      <c r="A1578" t="s">
        <v>1212</v>
      </c>
      <c r="B1578" t="s">
        <v>23734</v>
      </c>
      <c r="C1578" t="s">
        <v>24833</v>
      </c>
      <c r="D1578" t="s">
        <v>24834</v>
      </c>
      <c r="E1578">
        <v>9176</v>
      </c>
      <c r="F1578" s="6">
        <v>1.0358386427526201</v>
      </c>
    </row>
    <row r="1579" spans="1:6" x14ac:dyDescent="0.3">
      <c r="A1579" t="s">
        <v>1212</v>
      </c>
      <c r="B1579" t="s">
        <v>23734</v>
      </c>
      <c r="C1579" t="s">
        <v>234</v>
      </c>
      <c r="D1579" t="s">
        <v>24835</v>
      </c>
      <c r="E1579">
        <v>28778</v>
      </c>
      <c r="F1579" s="6">
        <v>1.06592635652932</v>
      </c>
    </row>
    <row r="1580" spans="1:6" x14ac:dyDescent="0.3">
      <c r="A1580" t="s">
        <v>1212</v>
      </c>
      <c r="B1580" t="s">
        <v>23734</v>
      </c>
      <c r="C1580" t="s">
        <v>600</v>
      </c>
      <c r="D1580" t="s">
        <v>24836</v>
      </c>
      <c r="E1580">
        <v>3785</v>
      </c>
      <c r="F1580" s="6">
        <v>0.66450373674075203</v>
      </c>
    </row>
    <row r="1581" spans="1:6" x14ac:dyDescent="0.3">
      <c r="A1581" t="s">
        <v>1212</v>
      </c>
      <c r="B1581" t="s">
        <v>23734</v>
      </c>
      <c r="C1581" t="s">
        <v>22857</v>
      </c>
      <c r="D1581" t="s">
        <v>24837</v>
      </c>
      <c r="E1581">
        <v>24748</v>
      </c>
      <c r="F1581" s="6">
        <v>1.2072894234198699</v>
      </c>
    </row>
    <row r="1582" spans="1:6" x14ac:dyDescent="0.3">
      <c r="A1582" t="s">
        <v>1212</v>
      </c>
      <c r="B1582" t="s">
        <v>23734</v>
      </c>
      <c r="C1582" t="s">
        <v>533</v>
      </c>
      <c r="D1582" t="s">
        <v>24838</v>
      </c>
      <c r="E1582">
        <v>14358</v>
      </c>
      <c r="F1582" s="6">
        <v>1.1195252550713799</v>
      </c>
    </row>
    <row r="1583" spans="1:6" x14ac:dyDescent="0.3">
      <c r="A1583" t="s">
        <v>1212</v>
      </c>
      <c r="B1583" t="s">
        <v>23734</v>
      </c>
      <c r="C1583" t="s">
        <v>24839</v>
      </c>
      <c r="D1583" t="s">
        <v>24840</v>
      </c>
      <c r="E1583">
        <v>15607</v>
      </c>
      <c r="F1583" s="6">
        <v>1.01001652743155</v>
      </c>
    </row>
    <row r="1584" spans="1:6" x14ac:dyDescent="0.3">
      <c r="A1584" t="s">
        <v>1212</v>
      </c>
      <c r="B1584" t="s">
        <v>23734</v>
      </c>
      <c r="C1584" t="s">
        <v>557</v>
      </c>
      <c r="D1584" t="s">
        <v>24841</v>
      </c>
      <c r="E1584">
        <v>8840</v>
      </c>
      <c r="F1584" s="6">
        <v>0.74079694241665806</v>
      </c>
    </row>
    <row r="1585" spans="1:6" x14ac:dyDescent="0.3">
      <c r="A1585" t="s">
        <v>1212</v>
      </c>
      <c r="B1585" t="s">
        <v>23734</v>
      </c>
      <c r="C1585" t="s">
        <v>29</v>
      </c>
      <c r="D1585" t="s">
        <v>24842</v>
      </c>
      <c r="E1585">
        <v>12236</v>
      </c>
      <c r="F1585" s="6">
        <v>0.86485753871541204</v>
      </c>
    </row>
    <row r="1586" spans="1:6" x14ac:dyDescent="0.3">
      <c r="A1586" t="s">
        <v>1212</v>
      </c>
      <c r="B1586" t="s">
        <v>23734</v>
      </c>
      <c r="C1586" t="s">
        <v>30</v>
      </c>
      <c r="D1586" t="s">
        <v>24843</v>
      </c>
      <c r="E1586">
        <v>20565</v>
      </c>
      <c r="F1586" s="6">
        <v>1.0347848677404199</v>
      </c>
    </row>
    <row r="1587" spans="1:6" x14ac:dyDescent="0.3">
      <c r="A1587" t="s">
        <v>1212</v>
      </c>
      <c r="B1587" t="s">
        <v>23734</v>
      </c>
      <c r="C1587" t="s">
        <v>24844</v>
      </c>
      <c r="D1587" t="s">
        <v>24845</v>
      </c>
      <c r="E1587">
        <v>18956</v>
      </c>
      <c r="F1587" s="6">
        <v>1.0331605167761699</v>
      </c>
    </row>
    <row r="1588" spans="1:6" x14ac:dyDescent="0.3">
      <c r="A1588" t="s">
        <v>1212</v>
      </c>
      <c r="B1588" t="s">
        <v>23734</v>
      </c>
      <c r="C1588" t="s">
        <v>64</v>
      </c>
      <c r="D1588" t="s">
        <v>24846</v>
      </c>
      <c r="E1588">
        <v>58114</v>
      </c>
      <c r="F1588" s="6">
        <v>1.3963992142369399</v>
      </c>
    </row>
    <row r="1589" spans="1:6" x14ac:dyDescent="0.3">
      <c r="A1589" t="s">
        <v>1212</v>
      </c>
      <c r="B1589" t="s">
        <v>23734</v>
      </c>
      <c r="C1589" t="s">
        <v>24847</v>
      </c>
      <c r="D1589" t="s">
        <v>24848</v>
      </c>
      <c r="E1589">
        <v>23370</v>
      </c>
      <c r="F1589" s="6">
        <v>1.2076366245433801</v>
      </c>
    </row>
    <row r="1590" spans="1:6" x14ac:dyDescent="0.3">
      <c r="A1590" t="s">
        <v>1212</v>
      </c>
      <c r="B1590" t="s">
        <v>23734</v>
      </c>
      <c r="C1590" t="s">
        <v>757</v>
      </c>
      <c r="D1590" t="s">
        <v>24849</v>
      </c>
      <c r="E1590">
        <v>10881</v>
      </c>
      <c r="F1590" s="6">
        <v>1.37305558741096</v>
      </c>
    </row>
    <row r="1591" spans="1:6" x14ac:dyDescent="0.3">
      <c r="A1591" t="s">
        <v>1212</v>
      </c>
      <c r="B1591" t="s">
        <v>23734</v>
      </c>
      <c r="C1591" t="s">
        <v>23963</v>
      </c>
      <c r="D1591" t="s">
        <v>24850</v>
      </c>
      <c r="E1591">
        <v>13878</v>
      </c>
      <c r="F1591" s="6">
        <v>0.96265454248264304</v>
      </c>
    </row>
    <row r="1592" spans="1:6" x14ac:dyDescent="0.3">
      <c r="A1592" t="s">
        <v>1212</v>
      </c>
      <c r="B1592" t="s">
        <v>23734</v>
      </c>
      <c r="C1592" t="s">
        <v>24851</v>
      </c>
      <c r="D1592" t="s">
        <v>24852</v>
      </c>
      <c r="E1592">
        <v>9723</v>
      </c>
      <c r="F1592" s="6">
        <v>1.4084412790332499</v>
      </c>
    </row>
    <row r="1593" spans="1:6" x14ac:dyDescent="0.3">
      <c r="A1593" t="s">
        <v>1212</v>
      </c>
      <c r="B1593" t="s">
        <v>23734</v>
      </c>
      <c r="C1593" t="s">
        <v>24853</v>
      </c>
      <c r="D1593" t="s">
        <v>24854</v>
      </c>
      <c r="E1593">
        <v>18296</v>
      </c>
      <c r="F1593" s="6">
        <v>1.1404923172716299</v>
      </c>
    </row>
    <row r="1594" spans="1:6" x14ac:dyDescent="0.3">
      <c r="A1594" t="s">
        <v>1212</v>
      </c>
      <c r="B1594" t="s">
        <v>23734</v>
      </c>
      <c r="C1594" t="s">
        <v>340</v>
      </c>
      <c r="D1594" t="s">
        <v>24855</v>
      </c>
      <c r="E1594">
        <v>18971</v>
      </c>
      <c r="F1594" s="6">
        <v>1.2075669784862499</v>
      </c>
    </row>
    <row r="1595" spans="1:6" x14ac:dyDescent="0.3">
      <c r="A1595" t="s">
        <v>1212</v>
      </c>
      <c r="B1595" t="s">
        <v>23734</v>
      </c>
      <c r="C1595" t="s">
        <v>24856</v>
      </c>
      <c r="D1595" t="s">
        <v>24857</v>
      </c>
      <c r="E1595">
        <v>42201</v>
      </c>
      <c r="F1595" s="6">
        <v>1.4609099011807101</v>
      </c>
    </row>
    <row r="1596" spans="1:6" x14ac:dyDescent="0.3">
      <c r="A1596" t="s">
        <v>1212</v>
      </c>
      <c r="B1596" t="s">
        <v>23734</v>
      </c>
      <c r="C1596" t="s">
        <v>24858</v>
      </c>
      <c r="D1596" t="s">
        <v>24859</v>
      </c>
      <c r="E1596">
        <v>45156</v>
      </c>
      <c r="F1596" s="6">
        <v>1.4042698089321699</v>
      </c>
    </row>
    <row r="1597" spans="1:6" x14ac:dyDescent="0.3">
      <c r="A1597" t="s">
        <v>1212</v>
      </c>
      <c r="B1597" t="s">
        <v>23734</v>
      </c>
      <c r="C1597" t="s">
        <v>271</v>
      </c>
      <c r="D1597" t="s">
        <v>24860</v>
      </c>
      <c r="E1597">
        <v>18516</v>
      </c>
      <c r="F1597" s="6">
        <v>0.926513156731816</v>
      </c>
    </row>
    <row r="1598" spans="1:6" x14ac:dyDescent="0.3">
      <c r="A1598" t="s">
        <v>1212</v>
      </c>
      <c r="B1598" t="s">
        <v>23734</v>
      </c>
      <c r="C1598" t="s">
        <v>24861</v>
      </c>
      <c r="D1598" t="s">
        <v>24862</v>
      </c>
      <c r="E1598">
        <v>89322</v>
      </c>
      <c r="F1598" s="6">
        <v>1.9541965967605699</v>
      </c>
    </row>
    <row r="1599" spans="1:6" x14ac:dyDescent="0.3">
      <c r="A1599" t="s">
        <v>1212</v>
      </c>
      <c r="B1599" t="s">
        <v>23734</v>
      </c>
      <c r="C1599" t="s">
        <v>66</v>
      </c>
      <c r="D1599" t="s">
        <v>24863</v>
      </c>
      <c r="E1599">
        <v>31137</v>
      </c>
      <c r="F1599" s="6">
        <v>1.1786063692830899</v>
      </c>
    </row>
    <row r="1600" spans="1:6" x14ac:dyDescent="0.3">
      <c r="A1600" t="s">
        <v>1212</v>
      </c>
      <c r="B1600" t="s">
        <v>23734</v>
      </c>
      <c r="C1600" t="s">
        <v>67</v>
      </c>
      <c r="D1600" t="s">
        <v>24864</v>
      </c>
      <c r="E1600">
        <v>52274</v>
      </c>
      <c r="F1600" s="6">
        <v>1.35596818181729</v>
      </c>
    </row>
    <row r="1601" spans="1:6" x14ac:dyDescent="0.3">
      <c r="A1601" t="s">
        <v>1212</v>
      </c>
      <c r="B1601" t="s">
        <v>23734</v>
      </c>
      <c r="C1601" t="s">
        <v>644</v>
      </c>
      <c r="D1601" t="s">
        <v>24865</v>
      </c>
      <c r="E1601">
        <v>4979</v>
      </c>
      <c r="F1601" s="6">
        <v>0.64979230869092297</v>
      </c>
    </row>
    <row r="1602" spans="1:6" x14ac:dyDescent="0.3">
      <c r="A1602" t="s">
        <v>1212</v>
      </c>
      <c r="B1602" t="s">
        <v>23734</v>
      </c>
      <c r="C1602" t="s">
        <v>24866</v>
      </c>
      <c r="D1602" t="s">
        <v>24867</v>
      </c>
      <c r="E1602">
        <v>10167</v>
      </c>
      <c r="F1602" s="6">
        <v>0.77100471443195195</v>
      </c>
    </row>
    <row r="1603" spans="1:6" x14ac:dyDescent="0.3">
      <c r="A1603" t="s">
        <v>1212</v>
      </c>
      <c r="B1603" t="s">
        <v>23734</v>
      </c>
      <c r="C1603" t="s">
        <v>305</v>
      </c>
      <c r="D1603" t="s">
        <v>24868</v>
      </c>
      <c r="E1603">
        <v>25414</v>
      </c>
      <c r="F1603" s="6">
        <v>0.947744847312043</v>
      </c>
    </row>
    <row r="1604" spans="1:6" x14ac:dyDescent="0.3">
      <c r="A1604" t="s">
        <v>1212</v>
      </c>
      <c r="B1604" t="s">
        <v>23734</v>
      </c>
      <c r="C1604" t="s">
        <v>24869</v>
      </c>
      <c r="D1604" t="s">
        <v>24870</v>
      </c>
      <c r="E1604">
        <v>23494</v>
      </c>
      <c r="F1604" s="6">
        <v>1.12094528984924</v>
      </c>
    </row>
    <row r="1605" spans="1:6" x14ac:dyDescent="0.3">
      <c r="A1605" t="s">
        <v>1212</v>
      </c>
      <c r="B1605" t="s">
        <v>23734</v>
      </c>
      <c r="C1605" t="s">
        <v>24871</v>
      </c>
      <c r="D1605" t="s">
        <v>24872</v>
      </c>
      <c r="E1605">
        <v>6696</v>
      </c>
      <c r="F1605" s="6">
        <v>1.1506506813406401</v>
      </c>
    </row>
    <row r="1606" spans="1:6" x14ac:dyDescent="0.3">
      <c r="A1606" t="s">
        <v>1212</v>
      </c>
      <c r="B1606" t="s">
        <v>23734</v>
      </c>
      <c r="C1606" t="s">
        <v>23703</v>
      </c>
      <c r="D1606" t="s">
        <v>24873</v>
      </c>
      <c r="E1606">
        <v>14100</v>
      </c>
      <c r="F1606" s="6">
        <v>1.2879600971064999</v>
      </c>
    </row>
    <row r="1607" spans="1:6" x14ac:dyDescent="0.3">
      <c r="A1607" t="s">
        <v>1212</v>
      </c>
      <c r="B1607" t="s">
        <v>23734</v>
      </c>
      <c r="C1607" t="s">
        <v>425</v>
      </c>
      <c r="D1607" t="s">
        <v>24874</v>
      </c>
      <c r="E1607">
        <v>360483</v>
      </c>
      <c r="F1607" s="6">
        <v>1.93174449688053</v>
      </c>
    </row>
    <row r="1608" spans="1:6" x14ac:dyDescent="0.3">
      <c r="A1608" t="s">
        <v>1212</v>
      </c>
      <c r="B1608" t="s">
        <v>23734</v>
      </c>
      <c r="C1608" t="s">
        <v>507</v>
      </c>
      <c r="D1608" t="s">
        <v>24875</v>
      </c>
      <c r="E1608">
        <v>9805</v>
      </c>
      <c r="F1608" s="6">
        <v>1.0209151610668199</v>
      </c>
    </row>
    <row r="1609" spans="1:6" x14ac:dyDescent="0.3">
      <c r="A1609" t="s">
        <v>1212</v>
      </c>
      <c r="B1609" t="s">
        <v>23734</v>
      </c>
      <c r="C1609" t="s">
        <v>24876</v>
      </c>
      <c r="D1609" t="s">
        <v>24877</v>
      </c>
      <c r="E1609">
        <v>18145</v>
      </c>
      <c r="F1609" s="6">
        <v>1.0268124112876</v>
      </c>
    </row>
    <row r="1610" spans="1:6" x14ac:dyDescent="0.3">
      <c r="A1610" t="s">
        <v>1212</v>
      </c>
      <c r="B1610" t="s">
        <v>23734</v>
      </c>
      <c r="C1610" t="s">
        <v>24878</v>
      </c>
      <c r="D1610" t="s">
        <v>24879</v>
      </c>
      <c r="E1610">
        <v>65359</v>
      </c>
      <c r="F1610" s="6">
        <v>1.2100570098641401</v>
      </c>
    </row>
    <row r="1611" spans="1:6" x14ac:dyDescent="0.3">
      <c r="A1611" t="s">
        <v>1212</v>
      </c>
      <c r="B1611" t="s">
        <v>23734</v>
      </c>
      <c r="C1611" t="s">
        <v>24609</v>
      </c>
      <c r="D1611" t="s">
        <v>24880</v>
      </c>
      <c r="E1611">
        <v>998954</v>
      </c>
      <c r="F1611" s="6">
        <v>2.4758454396252101</v>
      </c>
    </row>
    <row r="1612" spans="1:6" x14ac:dyDescent="0.3">
      <c r="A1612" t="s">
        <v>1212</v>
      </c>
      <c r="B1612" t="s">
        <v>23734</v>
      </c>
      <c r="C1612" t="s">
        <v>22880</v>
      </c>
      <c r="D1612" t="s">
        <v>24881</v>
      </c>
      <c r="E1612">
        <v>23370</v>
      </c>
      <c r="F1612" s="6">
        <v>1.30829501811267</v>
      </c>
    </row>
    <row r="1613" spans="1:6" x14ac:dyDescent="0.3">
      <c r="A1613" t="s">
        <v>1212</v>
      </c>
      <c r="B1613" t="s">
        <v>23734</v>
      </c>
      <c r="C1613" t="s">
        <v>23598</v>
      </c>
      <c r="D1613" t="s">
        <v>24882</v>
      </c>
      <c r="E1613">
        <v>4431</v>
      </c>
      <c r="F1613" s="6">
        <v>0.65733326331606401</v>
      </c>
    </row>
    <row r="1614" spans="1:6" x14ac:dyDescent="0.3">
      <c r="A1614" t="s">
        <v>1212</v>
      </c>
      <c r="B1614" t="s">
        <v>23734</v>
      </c>
      <c r="C1614" t="s">
        <v>24883</v>
      </c>
      <c r="D1614" t="s">
        <v>24884</v>
      </c>
      <c r="E1614">
        <v>4843</v>
      </c>
      <c r="F1614" s="6">
        <v>0.70261721099613905</v>
      </c>
    </row>
    <row r="1615" spans="1:6" x14ac:dyDescent="0.3">
      <c r="A1615" t="s">
        <v>1212</v>
      </c>
      <c r="B1615" t="s">
        <v>23734</v>
      </c>
      <c r="C1615" t="s">
        <v>363</v>
      </c>
      <c r="D1615" t="s">
        <v>24885</v>
      </c>
      <c r="E1615">
        <v>39191</v>
      </c>
      <c r="F1615" s="6">
        <v>1.14110954321812</v>
      </c>
    </row>
    <row r="1616" spans="1:6" x14ac:dyDescent="0.3">
      <c r="A1616" t="s">
        <v>1212</v>
      </c>
      <c r="B1616" t="s">
        <v>23734</v>
      </c>
      <c r="C1616" t="s">
        <v>24886</v>
      </c>
      <c r="D1616" t="s">
        <v>24887</v>
      </c>
      <c r="E1616">
        <v>8441</v>
      </c>
      <c r="F1616" s="6">
        <v>1.3486538203252301</v>
      </c>
    </row>
    <row r="1617" spans="1:6" x14ac:dyDescent="0.3">
      <c r="A1617" t="s">
        <v>1212</v>
      </c>
      <c r="B1617" t="s">
        <v>23734</v>
      </c>
      <c r="C1617" t="s">
        <v>34</v>
      </c>
      <c r="D1617" t="s">
        <v>24888</v>
      </c>
      <c r="E1617">
        <v>6373</v>
      </c>
      <c r="F1617" s="6">
        <v>0.69486980603167303</v>
      </c>
    </row>
    <row r="1618" spans="1:6" x14ac:dyDescent="0.3">
      <c r="A1618" t="s">
        <v>1212</v>
      </c>
      <c r="B1618" t="s">
        <v>23734</v>
      </c>
      <c r="C1618" t="s">
        <v>24889</v>
      </c>
      <c r="D1618" t="s">
        <v>24890</v>
      </c>
      <c r="E1618">
        <v>29968</v>
      </c>
      <c r="F1618" s="6">
        <v>1.27944829711421</v>
      </c>
    </row>
    <row r="1619" spans="1:6" x14ac:dyDescent="0.3">
      <c r="A1619" t="s">
        <v>1212</v>
      </c>
      <c r="B1619" t="s">
        <v>23734</v>
      </c>
      <c r="C1619" t="s">
        <v>22890</v>
      </c>
      <c r="D1619" t="s">
        <v>24891</v>
      </c>
      <c r="E1619">
        <v>32202</v>
      </c>
      <c r="F1619" s="6">
        <v>1.3211534800914799</v>
      </c>
    </row>
    <row r="1620" spans="1:6" x14ac:dyDescent="0.3">
      <c r="A1620" t="s">
        <v>1212</v>
      </c>
      <c r="B1620" t="s">
        <v>23734</v>
      </c>
      <c r="C1620" t="s">
        <v>854</v>
      </c>
      <c r="D1620" t="s">
        <v>24892</v>
      </c>
      <c r="E1620">
        <v>6714</v>
      </c>
      <c r="F1620" s="6">
        <v>0.68144353737716401</v>
      </c>
    </row>
    <row r="1621" spans="1:6" x14ac:dyDescent="0.3">
      <c r="A1621" t="s">
        <v>1212</v>
      </c>
      <c r="B1621" t="s">
        <v>23734</v>
      </c>
      <c r="C1621" t="s">
        <v>560</v>
      </c>
      <c r="D1621" t="s">
        <v>24893</v>
      </c>
      <c r="E1621">
        <v>51675</v>
      </c>
      <c r="F1621" s="6">
        <v>1.5852131552852899</v>
      </c>
    </row>
    <row r="1622" spans="1:6" x14ac:dyDescent="0.3">
      <c r="A1622" t="s">
        <v>1212</v>
      </c>
      <c r="B1622" t="s">
        <v>23734</v>
      </c>
      <c r="C1622" t="s">
        <v>858</v>
      </c>
      <c r="D1622" t="s">
        <v>24894</v>
      </c>
      <c r="E1622">
        <v>26008</v>
      </c>
      <c r="F1622" s="6">
        <v>1.1696498042244201</v>
      </c>
    </row>
    <row r="1623" spans="1:6" x14ac:dyDescent="0.3">
      <c r="A1623" t="s">
        <v>1212</v>
      </c>
      <c r="B1623" t="s">
        <v>23734</v>
      </c>
      <c r="C1623" t="s">
        <v>24895</v>
      </c>
      <c r="D1623" t="s">
        <v>24896</v>
      </c>
      <c r="E1623">
        <v>21157</v>
      </c>
      <c r="F1623" s="6">
        <v>1.2505039589949001</v>
      </c>
    </row>
    <row r="1624" spans="1:6" x14ac:dyDescent="0.3">
      <c r="A1624" t="s">
        <v>1212</v>
      </c>
      <c r="B1624" t="s">
        <v>23734</v>
      </c>
      <c r="C1624" t="s">
        <v>367</v>
      </c>
      <c r="D1624" t="s">
        <v>24897</v>
      </c>
      <c r="E1624">
        <v>32513</v>
      </c>
      <c r="F1624" s="6">
        <v>1.18777896568131</v>
      </c>
    </row>
    <row r="1625" spans="1:6" x14ac:dyDescent="0.3">
      <c r="A1625" t="s">
        <v>1212</v>
      </c>
      <c r="B1625" t="s">
        <v>23734</v>
      </c>
      <c r="C1625" t="s">
        <v>69</v>
      </c>
      <c r="D1625" t="s">
        <v>24898</v>
      </c>
      <c r="E1625">
        <v>25195</v>
      </c>
      <c r="F1625" s="6">
        <v>1.0932612906563901</v>
      </c>
    </row>
    <row r="1626" spans="1:6" x14ac:dyDescent="0.3">
      <c r="A1626" t="s">
        <v>1212</v>
      </c>
      <c r="B1626" t="s">
        <v>23734</v>
      </c>
      <c r="C1626" t="s">
        <v>512</v>
      </c>
      <c r="D1626" t="s">
        <v>24899</v>
      </c>
      <c r="E1626">
        <v>13521</v>
      </c>
      <c r="F1626" s="6">
        <v>1.06844998915239</v>
      </c>
    </row>
    <row r="1627" spans="1:6" x14ac:dyDescent="0.3">
      <c r="A1627" t="s">
        <v>1212</v>
      </c>
      <c r="B1627" t="s">
        <v>23734</v>
      </c>
      <c r="C1627" t="s">
        <v>23399</v>
      </c>
      <c r="D1627" t="s">
        <v>24900</v>
      </c>
      <c r="E1627">
        <v>36202</v>
      </c>
      <c r="F1627" s="6">
        <v>1.27637672749104</v>
      </c>
    </row>
    <row r="1628" spans="1:6" x14ac:dyDescent="0.3">
      <c r="A1628" t="s">
        <v>1212</v>
      </c>
      <c r="B1628" t="s">
        <v>23734</v>
      </c>
      <c r="C1628" t="s">
        <v>23410</v>
      </c>
      <c r="D1628" t="s">
        <v>24901</v>
      </c>
      <c r="E1628">
        <v>2171</v>
      </c>
      <c r="F1628" s="6">
        <v>0.66493632111576495</v>
      </c>
    </row>
    <row r="1629" spans="1:6" x14ac:dyDescent="0.3">
      <c r="A1629" t="s">
        <v>1212</v>
      </c>
      <c r="B1629" t="s">
        <v>23734</v>
      </c>
      <c r="C1629" t="s">
        <v>532</v>
      </c>
      <c r="D1629" t="s">
        <v>24902</v>
      </c>
      <c r="E1629">
        <v>18815</v>
      </c>
      <c r="F1629" s="6">
        <v>1.22083578282373</v>
      </c>
    </row>
    <row r="1630" spans="1:6" x14ac:dyDescent="0.3">
      <c r="A1630" t="s">
        <v>1212</v>
      </c>
      <c r="B1630" t="s">
        <v>23734</v>
      </c>
      <c r="C1630" t="s">
        <v>24903</v>
      </c>
      <c r="D1630" t="s">
        <v>24904</v>
      </c>
      <c r="E1630">
        <v>319294</v>
      </c>
      <c r="F1630" s="6">
        <v>2.5140582653426602</v>
      </c>
    </row>
    <row r="1631" spans="1:6" x14ac:dyDescent="0.3">
      <c r="A1631" t="s">
        <v>1216</v>
      </c>
      <c r="B1631" t="s">
        <v>22969</v>
      </c>
      <c r="C1631" t="s">
        <v>22619</v>
      </c>
      <c r="D1631" t="s">
        <v>24905</v>
      </c>
      <c r="E1631">
        <v>989410</v>
      </c>
      <c r="F1631" s="6">
        <v>0.83790355802674199</v>
      </c>
    </row>
    <row r="1632" spans="1:6" x14ac:dyDescent="0.3">
      <c r="A1632" t="s">
        <v>1216</v>
      </c>
      <c r="B1632" t="s">
        <v>22969</v>
      </c>
      <c r="C1632" t="s">
        <v>24906</v>
      </c>
      <c r="D1632" t="s">
        <v>24907</v>
      </c>
      <c r="E1632">
        <v>9246</v>
      </c>
      <c r="F1632" s="6">
        <v>0.37665410242160002</v>
      </c>
    </row>
    <row r="1633" spans="1:6" x14ac:dyDescent="0.3">
      <c r="A1633" t="s">
        <v>1216</v>
      </c>
      <c r="B1633" t="s">
        <v>22969</v>
      </c>
      <c r="C1633" t="s">
        <v>24908</v>
      </c>
      <c r="D1633" t="s">
        <v>24909</v>
      </c>
      <c r="E1633">
        <v>12865</v>
      </c>
      <c r="F1633" s="6">
        <v>0.54369280412238497</v>
      </c>
    </row>
    <row r="1634" spans="1:6" x14ac:dyDescent="0.3">
      <c r="A1634" t="s">
        <v>1216</v>
      </c>
      <c r="B1634" t="s">
        <v>22969</v>
      </c>
      <c r="C1634" t="s">
        <v>23429</v>
      </c>
      <c r="D1634" t="s">
        <v>24910</v>
      </c>
      <c r="E1634">
        <v>6491</v>
      </c>
      <c r="F1634" s="6">
        <v>0.29812000329062799</v>
      </c>
    </row>
    <row r="1635" spans="1:6" x14ac:dyDescent="0.3">
      <c r="A1635" t="s">
        <v>1216</v>
      </c>
      <c r="B1635" t="s">
        <v>22969</v>
      </c>
      <c r="C1635" t="s">
        <v>24911</v>
      </c>
      <c r="D1635" t="s">
        <v>24912</v>
      </c>
      <c r="E1635">
        <v>5612</v>
      </c>
      <c r="F1635" s="6">
        <v>0.41774515933626799</v>
      </c>
    </row>
    <row r="1636" spans="1:6" x14ac:dyDescent="0.3">
      <c r="A1636" t="s">
        <v>1216</v>
      </c>
      <c r="B1636" t="s">
        <v>22969</v>
      </c>
      <c r="C1636" t="s">
        <v>907</v>
      </c>
      <c r="D1636" t="s">
        <v>24913</v>
      </c>
      <c r="E1636">
        <v>10078</v>
      </c>
      <c r="F1636" s="6">
        <v>0.33489867473114399</v>
      </c>
    </row>
    <row r="1637" spans="1:6" x14ac:dyDescent="0.3">
      <c r="A1637" t="s">
        <v>1216</v>
      </c>
      <c r="B1637" t="s">
        <v>22969</v>
      </c>
      <c r="C1637" t="s">
        <v>386</v>
      </c>
      <c r="D1637" t="s">
        <v>24914</v>
      </c>
      <c r="E1637">
        <v>1160</v>
      </c>
      <c r="F1637" s="6">
        <v>0.36667101403165298</v>
      </c>
    </row>
    <row r="1638" spans="1:6" x14ac:dyDescent="0.3">
      <c r="A1638" t="s">
        <v>1216</v>
      </c>
      <c r="B1638" t="s">
        <v>22969</v>
      </c>
      <c r="C1638" t="s">
        <v>24915</v>
      </c>
      <c r="D1638" t="s">
        <v>24916</v>
      </c>
      <c r="E1638">
        <v>81327</v>
      </c>
      <c r="F1638" s="6">
        <v>0.84934524366716402</v>
      </c>
    </row>
    <row r="1639" spans="1:6" x14ac:dyDescent="0.3">
      <c r="A1639" t="s">
        <v>1216</v>
      </c>
      <c r="B1639" t="s">
        <v>22969</v>
      </c>
      <c r="C1639" t="s">
        <v>24917</v>
      </c>
      <c r="D1639" t="s">
        <v>24918</v>
      </c>
      <c r="E1639">
        <v>5813</v>
      </c>
      <c r="F1639" s="6">
        <v>0.317566001374811</v>
      </c>
    </row>
    <row r="1640" spans="1:6" x14ac:dyDescent="0.3">
      <c r="A1640" t="s">
        <v>1216</v>
      </c>
      <c r="B1640" t="s">
        <v>22969</v>
      </c>
      <c r="C1640" t="s">
        <v>838</v>
      </c>
      <c r="D1640" t="s">
        <v>24919</v>
      </c>
      <c r="E1640">
        <v>11699</v>
      </c>
      <c r="F1640" s="6">
        <v>0.99674327814788599</v>
      </c>
    </row>
    <row r="1641" spans="1:6" x14ac:dyDescent="0.3">
      <c r="A1641" t="s">
        <v>1216</v>
      </c>
      <c r="B1641" t="s">
        <v>22969</v>
      </c>
      <c r="C1641" t="s">
        <v>24920</v>
      </c>
      <c r="D1641" t="s">
        <v>24921</v>
      </c>
      <c r="E1641">
        <v>1751</v>
      </c>
      <c r="F1641" s="6">
        <v>0.224557579481899</v>
      </c>
    </row>
    <row r="1642" spans="1:6" x14ac:dyDescent="0.3">
      <c r="A1642" t="s">
        <v>1216</v>
      </c>
      <c r="B1642" t="s">
        <v>22969</v>
      </c>
      <c r="C1642" t="s">
        <v>261</v>
      </c>
      <c r="D1642" t="s">
        <v>24922</v>
      </c>
      <c r="E1642">
        <v>8966</v>
      </c>
      <c r="F1642" s="6">
        <v>0.54534217247406003</v>
      </c>
    </row>
    <row r="1643" spans="1:6" x14ac:dyDescent="0.3">
      <c r="A1643" t="s">
        <v>1216</v>
      </c>
      <c r="B1643" t="s">
        <v>22969</v>
      </c>
      <c r="C1643" t="s">
        <v>24923</v>
      </c>
      <c r="D1643" t="s">
        <v>24924</v>
      </c>
      <c r="E1643">
        <v>9298</v>
      </c>
      <c r="F1643" s="6">
        <v>0.42757580974891102</v>
      </c>
    </row>
    <row r="1644" spans="1:6" x14ac:dyDescent="0.3">
      <c r="A1644" t="s">
        <v>1216</v>
      </c>
      <c r="B1644" t="s">
        <v>22969</v>
      </c>
      <c r="C1644" t="s">
        <v>24925</v>
      </c>
      <c r="D1644" t="s">
        <v>24926</v>
      </c>
      <c r="E1644">
        <v>2890</v>
      </c>
      <c r="F1644" s="6">
        <v>0.50856033140226298</v>
      </c>
    </row>
    <row r="1645" spans="1:6" x14ac:dyDescent="0.3">
      <c r="A1645" t="s">
        <v>1216</v>
      </c>
      <c r="B1645" t="s">
        <v>22969</v>
      </c>
      <c r="C1645" t="s">
        <v>24927</v>
      </c>
      <c r="D1645" t="s">
        <v>24928</v>
      </c>
      <c r="E1645">
        <v>11586</v>
      </c>
      <c r="F1645" s="6">
        <v>0.36781285406540798</v>
      </c>
    </row>
    <row r="1646" spans="1:6" x14ac:dyDescent="0.3">
      <c r="A1646" t="s">
        <v>1216</v>
      </c>
      <c r="B1646" t="s">
        <v>22969</v>
      </c>
      <c r="C1646" t="s">
        <v>564</v>
      </c>
      <c r="D1646" t="s">
        <v>24929</v>
      </c>
      <c r="E1646">
        <v>90928</v>
      </c>
      <c r="F1646" s="6">
        <v>0.96303205245591506</v>
      </c>
    </row>
    <row r="1647" spans="1:6" x14ac:dyDescent="0.3">
      <c r="A1647" t="s">
        <v>1216</v>
      </c>
      <c r="B1647" t="s">
        <v>22969</v>
      </c>
      <c r="C1647" t="s">
        <v>23530</v>
      </c>
      <c r="D1647" t="s">
        <v>24930</v>
      </c>
      <c r="E1647">
        <v>89513</v>
      </c>
      <c r="F1647" s="6">
        <v>0.80178877889184996</v>
      </c>
    </row>
    <row r="1648" spans="1:6" x14ac:dyDescent="0.3">
      <c r="A1648" t="s">
        <v>1216</v>
      </c>
      <c r="B1648" t="s">
        <v>22969</v>
      </c>
      <c r="C1648" t="s">
        <v>162</v>
      </c>
      <c r="D1648" t="s">
        <v>24931</v>
      </c>
      <c r="E1648">
        <v>1206</v>
      </c>
      <c r="F1648" s="6">
        <v>0.26083744601376901</v>
      </c>
    </row>
    <row r="1649" spans="1:6" x14ac:dyDescent="0.3">
      <c r="A1649" t="s">
        <v>1216</v>
      </c>
      <c r="B1649" t="s">
        <v>22969</v>
      </c>
      <c r="C1649" t="s">
        <v>24932</v>
      </c>
      <c r="D1649" t="s">
        <v>24933</v>
      </c>
      <c r="E1649">
        <v>13399</v>
      </c>
      <c r="F1649" s="6">
        <v>0.359464535898527</v>
      </c>
    </row>
    <row r="1650" spans="1:6" x14ac:dyDescent="0.3">
      <c r="A1650" t="s">
        <v>1216</v>
      </c>
      <c r="B1650" t="s">
        <v>22969</v>
      </c>
      <c r="C1650" t="s">
        <v>24934</v>
      </c>
      <c r="D1650" t="s">
        <v>24935</v>
      </c>
      <c r="E1650">
        <v>884</v>
      </c>
      <c r="F1650" s="6">
        <v>0.25224277880798102</v>
      </c>
    </row>
    <row r="1651" spans="1:6" x14ac:dyDescent="0.3">
      <c r="A1651" t="s">
        <v>1216</v>
      </c>
      <c r="B1651" t="s">
        <v>22969</v>
      </c>
      <c r="C1651" t="s">
        <v>24936</v>
      </c>
      <c r="D1651" t="s">
        <v>24937</v>
      </c>
      <c r="E1651">
        <v>3079</v>
      </c>
      <c r="F1651" s="6">
        <v>0.58680760448333302</v>
      </c>
    </row>
    <row r="1652" spans="1:6" x14ac:dyDescent="0.3">
      <c r="A1652" t="s">
        <v>1216</v>
      </c>
      <c r="B1652" t="s">
        <v>22969</v>
      </c>
      <c r="C1652" t="s">
        <v>24938</v>
      </c>
      <c r="D1652" t="s">
        <v>24939</v>
      </c>
      <c r="E1652">
        <v>16096</v>
      </c>
      <c r="F1652" s="6">
        <v>0.49835396515750302</v>
      </c>
    </row>
    <row r="1653" spans="1:6" x14ac:dyDescent="0.3">
      <c r="A1653" t="s">
        <v>1216</v>
      </c>
      <c r="B1653" t="s">
        <v>22969</v>
      </c>
      <c r="C1653" t="s">
        <v>23</v>
      </c>
      <c r="D1653" t="s">
        <v>24940</v>
      </c>
      <c r="E1653">
        <v>11406</v>
      </c>
      <c r="F1653" s="6">
        <v>0.40052768754767598</v>
      </c>
    </row>
    <row r="1654" spans="1:6" x14ac:dyDescent="0.3">
      <c r="A1654" t="s">
        <v>1216</v>
      </c>
      <c r="B1654" t="s">
        <v>22969</v>
      </c>
      <c r="C1654" t="s">
        <v>24941</v>
      </c>
      <c r="D1654" t="s">
        <v>24942</v>
      </c>
      <c r="E1654">
        <v>2072</v>
      </c>
      <c r="F1654" s="6">
        <v>0.24016227318052699</v>
      </c>
    </row>
    <row r="1655" spans="1:6" x14ac:dyDescent="0.3">
      <c r="A1655" t="s">
        <v>1216</v>
      </c>
      <c r="B1655" t="s">
        <v>22969</v>
      </c>
      <c r="C1655" t="s">
        <v>95</v>
      </c>
      <c r="D1655" t="s">
        <v>24943</v>
      </c>
      <c r="E1655">
        <v>28746</v>
      </c>
      <c r="F1655" s="6">
        <v>0.58887338767043496</v>
      </c>
    </row>
    <row r="1656" spans="1:6" x14ac:dyDescent="0.3">
      <c r="A1656" t="s">
        <v>1216</v>
      </c>
      <c r="B1656" t="s">
        <v>22969</v>
      </c>
      <c r="C1656" t="s">
        <v>566</v>
      </c>
      <c r="D1656" t="s">
        <v>24944</v>
      </c>
      <c r="E1656">
        <v>63395</v>
      </c>
      <c r="F1656" s="6">
        <v>0.67191181858596405</v>
      </c>
    </row>
    <row r="1657" spans="1:6" x14ac:dyDescent="0.3">
      <c r="A1657" t="s">
        <v>1216</v>
      </c>
      <c r="B1657" t="s">
        <v>22969</v>
      </c>
      <c r="C1657" t="s">
        <v>23137</v>
      </c>
      <c r="D1657" t="s">
        <v>24945</v>
      </c>
      <c r="E1657">
        <v>2339</v>
      </c>
      <c r="F1657" s="6">
        <v>0.26503508628636702</v>
      </c>
    </row>
    <row r="1658" spans="1:6" x14ac:dyDescent="0.3">
      <c r="A1658" t="s">
        <v>1216</v>
      </c>
      <c r="B1658" t="s">
        <v>22969</v>
      </c>
      <c r="C1658" t="s">
        <v>556</v>
      </c>
      <c r="D1658" t="s">
        <v>24946</v>
      </c>
      <c r="E1658">
        <v>19687</v>
      </c>
      <c r="F1658" s="6">
        <v>0.71548285622752295</v>
      </c>
    </row>
    <row r="1659" spans="1:6" x14ac:dyDescent="0.3">
      <c r="A1659" t="s">
        <v>1216</v>
      </c>
      <c r="B1659" t="s">
        <v>22969</v>
      </c>
      <c r="C1659" t="s">
        <v>24947</v>
      </c>
      <c r="D1659" t="s">
        <v>24948</v>
      </c>
      <c r="E1659">
        <v>1731</v>
      </c>
      <c r="F1659" s="6">
        <v>0.235831374280003</v>
      </c>
    </row>
    <row r="1660" spans="1:6" x14ac:dyDescent="0.3">
      <c r="A1660" t="s">
        <v>1216</v>
      </c>
      <c r="B1660" t="s">
        <v>22969</v>
      </c>
      <c r="C1660" t="s">
        <v>25</v>
      </c>
      <c r="D1660" t="s">
        <v>24949</v>
      </c>
      <c r="E1660">
        <v>7691</v>
      </c>
      <c r="F1660" s="6">
        <v>0.22629222228007601</v>
      </c>
    </row>
    <row r="1661" spans="1:6" x14ac:dyDescent="0.3">
      <c r="A1661" t="s">
        <v>1216</v>
      </c>
      <c r="B1661" t="s">
        <v>22969</v>
      </c>
      <c r="C1661" t="s">
        <v>24950</v>
      </c>
      <c r="D1661" t="s">
        <v>24951</v>
      </c>
      <c r="E1661">
        <v>1891</v>
      </c>
      <c r="F1661" s="6">
        <v>0.240852850068591</v>
      </c>
    </row>
    <row r="1662" spans="1:6" x14ac:dyDescent="0.3">
      <c r="A1662" t="s">
        <v>1216</v>
      </c>
      <c r="B1662" t="s">
        <v>22969</v>
      </c>
      <c r="C1662" t="s">
        <v>23034</v>
      </c>
      <c r="D1662" t="s">
        <v>24952</v>
      </c>
      <c r="E1662">
        <v>4223</v>
      </c>
      <c r="F1662" s="6">
        <v>0.64870814197928295</v>
      </c>
    </row>
    <row r="1663" spans="1:6" x14ac:dyDescent="0.3">
      <c r="A1663" t="s">
        <v>1216</v>
      </c>
      <c r="B1663" t="s">
        <v>22969</v>
      </c>
      <c r="C1663" t="s">
        <v>1217</v>
      </c>
      <c r="D1663" t="s">
        <v>24953</v>
      </c>
      <c r="E1663">
        <v>109299</v>
      </c>
      <c r="F1663" s="6">
        <v>1.5109176920098899</v>
      </c>
    </row>
    <row r="1664" spans="1:6" x14ac:dyDescent="0.3">
      <c r="A1664" t="s">
        <v>1216</v>
      </c>
      <c r="B1664" t="s">
        <v>22969</v>
      </c>
      <c r="C1664" t="s">
        <v>24954</v>
      </c>
      <c r="D1664" t="s">
        <v>24955</v>
      </c>
      <c r="E1664">
        <v>4538</v>
      </c>
      <c r="F1664" s="6">
        <v>0.32512563038889097</v>
      </c>
    </row>
    <row r="1665" spans="1:6" x14ac:dyDescent="0.3">
      <c r="A1665" t="s">
        <v>1216</v>
      </c>
      <c r="B1665" t="s">
        <v>22969</v>
      </c>
      <c r="C1665" t="s">
        <v>1319</v>
      </c>
      <c r="D1665" t="s">
        <v>24956</v>
      </c>
      <c r="E1665">
        <v>15634</v>
      </c>
      <c r="F1665" s="6">
        <v>0.43430216758953899</v>
      </c>
    </row>
    <row r="1666" spans="1:6" x14ac:dyDescent="0.3">
      <c r="A1666" t="s">
        <v>1216</v>
      </c>
      <c r="B1666" t="s">
        <v>22969</v>
      </c>
      <c r="C1666" t="s">
        <v>24957</v>
      </c>
      <c r="D1666" t="s">
        <v>24958</v>
      </c>
      <c r="E1666">
        <v>494</v>
      </c>
      <c r="F1666" s="6">
        <v>0.28386767284965297</v>
      </c>
    </row>
    <row r="1667" spans="1:6" x14ac:dyDescent="0.3">
      <c r="A1667" t="s">
        <v>1216</v>
      </c>
      <c r="B1667" t="s">
        <v>22969</v>
      </c>
      <c r="C1667" t="s">
        <v>22866</v>
      </c>
      <c r="D1667" t="s">
        <v>24959</v>
      </c>
      <c r="E1667">
        <v>4253</v>
      </c>
      <c r="F1667" s="6">
        <v>0.34280102900023701</v>
      </c>
    </row>
    <row r="1668" spans="1:6" x14ac:dyDescent="0.3">
      <c r="A1668" t="s">
        <v>1216</v>
      </c>
      <c r="B1668" t="s">
        <v>22969</v>
      </c>
      <c r="C1668" t="s">
        <v>24960</v>
      </c>
      <c r="D1668" t="s">
        <v>24961</v>
      </c>
      <c r="E1668">
        <v>6153</v>
      </c>
      <c r="F1668" s="6">
        <v>0.32926656158964301</v>
      </c>
    </row>
    <row r="1669" spans="1:6" x14ac:dyDescent="0.3">
      <c r="A1669" t="s">
        <v>1216</v>
      </c>
      <c r="B1669" t="s">
        <v>22969</v>
      </c>
      <c r="C1669" t="s">
        <v>24962</v>
      </c>
      <c r="D1669" t="s">
        <v>24963</v>
      </c>
      <c r="E1669">
        <v>1743</v>
      </c>
      <c r="F1669" s="6">
        <v>0.72577341983117205</v>
      </c>
    </row>
    <row r="1670" spans="1:6" x14ac:dyDescent="0.3">
      <c r="A1670" t="s">
        <v>1216</v>
      </c>
      <c r="B1670" t="s">
        <v>22969</v>
      </c>
      <c r="C1670" t="s">
        <v>24152</v>
      </c>
      <c r="D1670" t="s">
        <v>24964</v>
      </c>
      <c r="E1670">
        <v>7027</v>
      </c>
      <c r="F1670" s="6">
        <v>0.382510660780985</v>
      </c>
    </row>
    <row r="1671" spans="1:6" x14ac:dyDescent="0.3">
      <c r="A1671" t="s">
        <v>1216</v>
      </c>
      <c r="B1671" t="s">
        <v>22969</v>
      </c>
      <c r="C1671" t="s">
        <v>22874</v>
      </c>
      <c r="D1671" t="s">
        <v>24965</v>
      </c>
      <c r="E1671">
        <v>1179</v>
      </c>
      <c r="F1671" s="6">
        <v>0.337379632897156</v>
      </c>
    </row>
    <row r="1672" spans="1:6" x14ac:dyDescent="0.3">
      <c r="A1672" t="s">
        <v>1216</v>
      </c>
      <c r="B1672" t="s">
        <v>22969</v>
      </c>
      <c r="C1672" t="s">
        <v>1218</v>
      </c>
      <c r="D1672" t="s">
        <v>24966</v>
      </c>
      <c r="E1672">
        <v>40212</v>
      </c>
      <c r="F1672" s="6">
        <v>0.86382039738614702</v>
      </c>
    </row>
    <row r="1673" spans="1:6" x14ac:dyDescent="0.3">
      <c r="A1673" t="s">
        <v>1216</v>
      </c>
      <c r="B1673" t="s">
        <v>22969</v>
      </c>
      <c r="C1673" t="s">
        <v>831</v>
      </c>
      <c r="D1673" t="s">
        <v>24967</v>
      </c>
      <c r="E1673">
        <v>9746</v>
      </c>
      <c r="F1673" s="6">
        <v>0.66353684893987697</v>
      </c>
    </row>
    <row r="1674" spans="1:6" x14ac:dyDescent="0.3">
      <c r="A1674" t="s">
        <v>1216</v>
      </c>
      <c r="B1674" t="s">
        <v>22969</v>
      </c>
      <c r="C1674" t="s">
        <v>24968</v>
      </c>
      <c r="D1674" t="s">
        <v>24969</v>
      </c>
      <c r="E1674">
        <v>10425</v>
      </c>
      <c r="F1674" s="6">
        <v>0.31543950554280098</v>
      </c>
    </row>
    <row r="1675" spans="1:6" x14ac:dyDescent="0.3">
      <c r="A1675" t="s">
        <v>1216</v>
      </c>
      <c r="B1675" t="s">
        <v>22969</v>
      </c>
      <c r="C1675" t="s">
        <v>568</v>
      </c>
      <c r="D1675" t="s">
        <v>24970</v>
      </c>
      <c r="E1675">
        <v>9233</v>
      </c>
      <c r="F1675" s="6">
        <v>0.56610124468399203</v>
      </c>
    </row>
    <row r="1676" spans="1:6" x14ac:dyDescent="0.3">
      <c r="A1676" t="s">
        <v>1216</v>
      </c>
      <c r="B1676" t="s">
        <v>22969</v>
      </c>
      <c r="C1676" t="s">
        <v>24971</v>
      </c>
      <c r="D1676" t="s">
        <v>24972</v>
      </c>
      <c r="E1676">
        <v>11413</v>
      </c>
      <c r="F1676" s="6">
        <v>0.49830542490194801</v>
      </c>
    </row>
    <row r="1677" spans="1:6" x14ac:dyDescent="0.3">
      <c r="A1677" t="s">
        <v>1216</v>
      </c>
      <c r="B1677" t="s">
        <v>22969</v>
      </c>
      <c r="C1677" t="s">
        <v>1320</v>
      </c>
      <c r="D1677" t="s">
        <v>24973</v>
      </c>
      <c r="E1677">
        <v>3384</v>
      </c>
      <c r="F1677" s="6">
        <v>0.25496216284273299</v>
      </c>
    </row>
    <row r="1678" spans="1:6" x14ac:dyDescent="0.3">
      <c r="A1678" t="s">
        <v>1216</v>
      </c>
      <c r="B1678" t="s">
        <v>22969</v>
      </c>
      <c r="C1678" t="s">
        <v>1219</v>
      </c>
      <c r="D1678" t="s">
        <v>24974</v>
      </c>
      <c r="E1678">
        <v>34200</v>
      </c>
      <c r="F1678" s="6">
        <v>0.72111194562941106</v>
      </c>
    </row>
    <row r="1679" spans="1:6" x14ac:dyDescent="0.3">
      <c r="A1679" t="s">
        <v>1216</v>
      </c>
      <c r="B1679" t="s">
        <v>22969</v>
      </c>
      <c r="C1679" t="s">
        <v>24975</v>
      </c>
      <c r="D1679" t="s">
        <v>24976</v>
      </c>
      <c r="E1679">
        <v>9117</v>
      </c>
      <c r="F1679" s="6">
        <v>0.42809471037305302</v>
      </c>
    </row>
    <row r="1680" spans="1:6" x14ac:dyDescent="0.3">
      <c r="A1680" t="s">
        <v>1216</v>
      </c>
      <c r="B1680" t="s">
        <v>22969</v>
      </c>
      <c r="C1680" t="s">
        <v>24977</v>
      </c>
      <c r="D1680" t="s">
        <v>24978</v>
      </c>
      <c r="E1680">
        <v>3651</v>
      </c>
      <c r="F1680" s="6">
        <v>0.32080812078182103</v>
      </c>
    </row>
    <row r="1681" spans="1:6" x14ac:dyDescent="0.3">
      <c r="A1681" t="s">
        <v>1216</v>
      </c>
      <c r="B1681" t="s">
        <v>22969</v>
      </c>
      <c r="C1681" t="s">
        <v>1013</v>
      </c>
      <c r="D1681" t="s">
        <v>24979</v>
      </c>
      <c r="E1681">
        <v>6073</v>
      </c>
      <c r="F1681" s="6">
        <v>0.44386566681912099</v>
      </c>
    </row>
    <row r="1682" spans="1:6" x14ac:dyDescent="0.3">
      <c r="A1682" t="s">
        <v>1216</v>
      </c>
      <c r="B1682" t="s">
        <v>22969</v>
      </c>
      <c r="C1682" t="s">
        <v>24980</v>
      </c>
      <c r="D1682" t="s">
        <v>24981</v>
      </c>
      <c r="E1682">
        <v>5324</v>
      </c>
      <c r="F1682" s="6">
        <v>0.43415439646738302</v>
      </c>
    </row>
    <row r="1683" spans="1:6" x14ac:dyDescent="0.3">
      <c r="A1683" t="s">
        <v>1216</v>
      </c>
      <c r="B1683" t="s">
        <v>22969</v>
      </c>
      <c r="C1683" t="s">
        <v>24982</v>
      </c>
      <c r="D1683" t="s">
        <v>24983</v>
      </c>
      <c r="E1683">
        <v>718</v>
      </c>
      <c r="F1683" s="6">
        <v>0.41542918265009199</v>
      </c>
    </row>
    <row r="1684" spans="1:6" x14ac:dyDescent="0.3">
      <c r="A1684" t="s">
        <v>1216</v>
      </c>
      <c r="B1684" t="s">
        <v>22969</v>
      </c>
      <c r="C1684" t="s">
        <v>23488</v>
      </c>
      <c r="D1684" t="s">
        <v>24984</v>
      </c>
      <c r="E1684">
        <v>7369</v>
      </c>
      <c r="F1684" s="6">
        <v>0.500376305939077</v>
      </c>
    </row>
    <row r="1685" spans="1:6" x14ac:dyDescent="0.3">
      <c r="A1685" t="s">
        <v>1216</v>
      </c>
      <c r="B1685" t="s">
        <v>22969</v>
      </c>
      <c r="C1685" t="s">
        <v>24985</v>
      </c>
      <c r="D1685" t="s">
        <v>24986</v>
      </c>
      <c r="E1685">
        <v>2168</v>
      </c>
      <c r="F1685" s="6">
        <v>0.22913991217676999</v>
      </c>
    </row>
    <row r="1686" spans="1:6" x14ac:dyDescent="0.3">
      <c r="A1686" t="s">
        <v>1216</v>
      </c>
      <c r="B1686" t="s">
        <v>22969</v>
      </c>
      <c r="C1686" t="s">
        <v>24987</v>
      </c>
      <c r="D1686" t="s">
        <v>24988</v>
      </c>
      <c r="E1686">
        <v>1017</v>
      </c>
      <c r="F1686" s="6">
        <v>0.30346226281117999</v>
      </c>
    </row>
    <row r="1687" spans="1:6" x14ac:dyDescent="0.3">
      <c r="A1687" t="s">
        <v>1216</v>
      </c>
      <c r="B1687" t="s">
        <v>22969</v>
      </c>
      <c r="C1687" t="s">
        <v>24989</v>
      </c>
      <c r="D1687" t="s">
        <v>24990</v>
      </c>
      <c r="E1687">
        <v>147972</v>
      </c>
      <c r="F1687" s="6">
        <v>1.1931953903302699</v>
      </c>
    </row>
    <row r="1688" spans="1:6" x14ac:dyDescent="0.3">
      <c r="A1688" t="s">
        <v>1221</v>
      </c>
      <c r="B1688" t="s">
        <v>23734</v>
      </c>
      <c r="C1688" t="s">
        <v>22619</v>
      </c>
      <c r="D1688" t="s">
        <v>24991</v>
      </c>
      <c r="E1688">
        <v>1826339</v>
      </c>
      <c r="F1688" s="6">
        <v>1.20912648913027</v>
      </c>
    </row>
    <row r="1689" spans="1:6" x14ac:dyDescent="0.3">
      <c r="A1689" t="s">
        <v>1221</v>
      </c>
      <c r="B1689" t="s">
        <v>23734</v>
      </c>
      <c r="C1689" t="s">
        <v>153</v>
      </c>
      <c r="D1689" t="s">
        <v>24992</v>
      </c>
      <c r="E1689">
        <v>31364</v>
      </c>
      <c r="F1689" s="6">
        <v>1.0089078988245099</v>
      </c>
    </row>
    <row r="1690" spans="1:6" x14ac:dyDescent="0.3">
      <c r="A1690" t="s">
        <v>1221</v>
      </c>
      <c r="B1690" t="s">
        <v>23734</v>
      </c>
      <c r="C1690" t="s">
        <v>24993</v>
      </c>
      <c r="D1690" t="s">
        <v>24994</v>
      </c>
      <c r="E1690">
        <v>6685</v>
      </c>
      <c r="F1690" s="6">
        <v>0.40764970806064899</v>
      </c>
    </row>
    <row r="1691" spans="1:6" x14ac:dyDescent="0.3">
      <c r="A1691" t="s">
        <v>1221</v>
      </c>
      <c r="B1691" t="s">
        <v>23734</v>
      </c>
      <c r="C1691" t="s">
        <v>24995</v>
      </c>
      <c r="D1691" t="s">
        <v>24996</v>
      </c>
      <c r="E1691">
        <v>460</v>
      </c>
      <c r="F1691" s="6">
        <v>0.30234348857594101</v>
      </c>
    </row>
    <row r="1692" spans="1:6" x14ac:dyDescent="0.3">
      <c r="A1692" t="s">
        <v>1221</v>
      </c>
      <c r="B1692" t="s">
        <v>23734</v>
      </c>
      <c r="C1692" t="s">
        <v>24997</v>
      </c>
      <c r="D1692" t="s">
        <v>24998</v>
      </c>
      <c r="E1692">
        <v>690</v>
      </c>
      <c r="F1692" s="6">
        <v>0.29990283083783298</v>
      </c>
    </row>
    <row r="1693" spans="1:6" x14ac:dyDescent="0.3">
      <c r="A1693" t="s">
        <v>1221</v>
      </c>
      <c r="B1693" t="s">
        <v>23734</v>
      </c>
      <c r="C1693" t="s">
        <v>23429</v>
      </c>
      <c r="D1693" t="s">
        <v>24999</v>
      </c>
      <c r="E1693">
        <v>478</v>
      </c>
      <c r="F1693" s="6">
        <v>0.360330486238081</v>
      </c>
    </row>
    <row r="1694" spans="1:6" x14ac:dyDescent="0.3">
      <c r="A1694" t="s">
        <v>1221</v>
      </c>
      <c r="B1694" t="s">
        <v>23734</v>
      </c>
      <c r="C1694" t="s">
        <v>317</v>
      </c>
      <c r="D1694" t="s">
        <v>25000</v>
      </c>
      <c r="E1694">
        <v>5505</v>
      </c>
      <c r="F1694" s="6">
        <v>0.473034324570481</v>
      </c>
    </row>
    <row r="1695" spans="1:6" x14ac:dyDescent="0.3">
      <c r="A1695" t="s">
        <v>1221</v>
      </c>
      <c r="B1695" t="s">
        <v>23734</v>
      </c>
      <c r="C1695" t="s">
        <v>25001</v>
      </c>
      <c r="D1695" t="s">
        <v>25002</v>
      </c>
      <c r="E1695">
        <v>11308</v>
      </c>
      <c r="F1695" s="6">
        <v>0.48784001662201898</v>
      </c>
    </row>
    <row r="1696" spans="1:6" x14ac:dyDescent="0.3">
      <c r="A1696" t="s">
        <v>1221</v>
      </c>
      <c r="B1696" t="s">
        <v>23734</v>
      </c>
      <c r="C1696" t="s">
        <v>382</v>
      </c>
      <c r="D1696" t="s">
        <v>25003</v>
      </c>
      <c r="E1696">
        <v>2099</v>
      </c>
      <c r="F1696" s="6">
        <v>0.35471888405864399</v>
      </c>
    </row>
    <row r="1697" spans="1:6" x14ac:dyDescent="0.3">
      <c r="A1697" t="s">
        <v>1221</v>
      </c>
      <c r="B1697" t="s">
        <v>23734</v>
      </c>
      <c r="C1697" t="s">
        <v>970</v>
      </c>
      <c r="D1697" t="s">
        <v>25004</v>
      </c>
      <c r="E1697">
        <v>3145</v>
      </c>
      <c r="F1697" s="6">
        <v>0.30149763395015999</v>
      </c>
    </row>
    <row r="1698" spans="1:6" x14ac:dyDescent="0.3">
      <c r="A1698" t="s">
        <v>1221</v>
      </c>
      <c r="B1698" t="s">
        <v>23734</v>
      </c>
      <c r="C1698" t="s">
        <v>25005</v>
      </c>
      <c r="D1698" t="s">
        <v>25006</v>
      </c>
      <c r="E1698">
        <v>46102</v>
      </c>
      <c r="F1698" s="6">
        <v>1.1045951117119299</v>
      </c>
    </row>
    <row r="1699" spans="1:6" x14ac:dyDescent="0.3">
      <c r="A1699" t="s">
        <v>1221</v>
      </c>
      <c r="B1699" t="s">
        <v>23734</v>
      </c>
      <c r="C1699" t="s">
        <v>25007</v>
      </c>
      <c r="D1699" t="s">
        <v>25008</v>
      </c>
      <c r="E1699">
        <v>6858</v>
      </c>
      <c r="F1699" s="6">
        <v>0.60473505197688804</v>
      </c>
    </row>
    <row r="1700" spans="1:6" x14ac:dyDescent="0.3">
      <c r="A1700" t="s">
        <v>1221</v>
      </c>
      <c r="B1700" t="s">
        <v>23734</v>
      </c>
      <c r="C1700" t="s">
        <v>705</v>
      </c>
      <c r="D1700" t="s">
        <v>25009</v>
      </c>
      <c r="E1700">
        <v>8395</v>
      </c>
      <c r="F1700" s="6">
        <v>0.61329518078085699</v>
      </c>
    </row>
    <row r="1701" spans="1:6" x14ac:dyDescent="0.3">
      <c r="A1701" t="s">
        <v>1221</v>
      </c>
      <c r="B1701" t="s">
        <v>23734</v>
      </c>
      <c r="C1701" t="s">
        <v>483</v>
      </c>
      <c r="D1701" t="s">
        <v>25010</v>
      </c>
      <c r="E1701">
        <v>25241</v>
      </c>
      <c r="F1701" s="6">
        <v>0.88452428332337496</v>
      </c>
    </row>
    <row r="1702" spans="1:6" x14ac:dyDescent="0.3">
      <c r="A1702" t="s">
        <v>1221</v>
      </c>
      <c r="B1702" t="s">
        <v>23734</v>
      </c>
      <c r="C1702" t="s">
        <v>551</v>
      </c>
      <c r="D1702" t="s">
        <v>25011</v>
      </c>
      <c r="E1702">
        <v>8852</v>
      </c>
      <c r="F1702" s="6">
        <v>0.47794820347029998</v>
      </c>
    </row>
    <row r="1703" spans="1:6" x14ac:dyDescent="0.3">
      <c r="A1703" t="s">
        <v>1221</v>
      </c>
      <c r="B1703" t="s">
        <v>23734</v>
      </c>
      <c r="C1703" t="s">
        <v>23876</v>
      </c>
      <c r="D1703" t="s">
        <v>25012</v>
      </c>
      <c r="E1703">
        <v>3966</v>
      </c>
      <c r="F1703" s="6">
        <v>0.39159175779287497</v>
      </c>
    </row>
    <row r="1704" spans="1:6" x14ac:dyDescent="0.3">
      <c r="A1704" t="s">
        <v>1221</v>
      </c>
      <c r="B1704" t="s">
        <v>23734</v>
      </c>
      <c r="C1704" t="s">
        <v>25013</v>
      </c>
      <c r="D1704" t="s">
        <v>25014</v>
      </c>
      <c r="E1704">
        <v>5713</v>
      </c>
      <c r="F1704" s="6">
        <v>0.33392033197804899</v>
      </c>
    </row>
    <row r="1705" spans="1:6" x14ac:dyDescent="0.3">
      <c r="A1705" t="s">
        <v>1221</v>
      </c>
      <c r="B1705" t="s">
        <v>23734</v>
      </c>
      <c r="C1705" t="s">
        <v>22986</v>
      </c>
      <c r="D1705" t="s">
        <v>25015</v>
      </c>
      <c r="E1705">
        <v>9998</v>
      </c>
      <c r="F1705" s="6">
        <v>0.89443758498549497</v>
      </c>
    </row>
    <row r="1706" spans="1:6" x14ac:dyDescent="0.3">
      <c r="A1706" t="s">
        <v>1221</v>
      </c>
      <c r="B1706" t="s">
        <v>23734</v>
      </c>
      <c r="C1706" t="s">
        <v>552</v>
      </c>
      <c r="D1706" t="s">
        <v>25016</v>
      </c>
      <c r="E1706">
        <v>6542</v>
      </c>
      <c r="F1706" s="6">
        <v>0.65180146977452003</v>
      </c>
    </row>
    <row r="1707" spans="1:6" x14ac:dyDescent="0.3">
      <c r="A1707" t="s">
        <v>1221</v>
      </c>
      <c r="B1707" t="s">
        <v>23734</v>
      </c>
      <c r="C1707" t="s">
        <v>25017</v>
      </c>
      <c r="D1707" t="s">
        <v>25018</v>
      </c>
      <c r="E1707">
        <v>10515</v>
      </c>
      <c r="F1707" s="6">
        <v>0.69594023178403497</v>
      </c>
    </row>
    <row r="1708" spans="1:6" x14ac:dyDescent="0.3">
      <c r="A1708" t="s">
        <v>1221</v>
      </c>
      <c r="B1708" t="s">
        <v>23734</v>
      </c>
      <c r="C1708" t="s">
        <v>25019</v>
      </c>
      <c r="D1708" t="s">
        <v>25020</v>
      </c>
      <c r="E1708">
        <v>9139</v>
      </c>
      <c r="F1708" s="6">
        <v>0.51856142628424395</v>
      </c>
    </row>
    <row r="1709" spans="1:6" x14ac:dyDescent="0.3">
      <c r="A1709" t="s">
        <v>1221</v>
      </c>
      <c r="B1709" t="s">
        <v>23734</v>
      </c>
      <c r="C1709" t="s">
        <v>838</v>
      </c>
      <c r="D1709" t="s">
        <v>25021</v>
      </c>
      <c r="E1709">
        <v>10939</v>
      </c>
      <c r="F1709" s="6">
        <v>0.584209752536617</v>
      </c>
    </row>
    <row r="1710" spans="1:6" x14ac:dyDescent="0.3">
      <c r="A1710" t="s">
        <v>1221</v>
      </c>
      <c r="B1710" t="s">
        <v>23734</v>
      </c>
      <c r="C1710" t="s">
        <v>1202</v>
      </c>
      <c r="D1710" t="s">
        <v>25022</v>
      </c>
      <c r="E1710">
        <v>21006</v>
      </c>
      <c r="F1710" s="6">
        <v>0.98072830897270602</v>
      </c>
    </row>
    <row r="1711" spans="1:6" x14ac:dyDescent="0.3">
      <c r="A1711" t="s">
        <v>1221</v>
      </c>
      <c r="B1711" t="s">
        <v>23734</v>
      </c>
      <c r="C1711" t="s">
        <v>25023</v>
      </c>
      <c r="D1711" t="s">
        <v>25024</v>
      </c>
      <c r="E1711">
        <v>9182</v>
      </c>
      <c r="F1711" s="6">
        <v>0.67909572860829304</v>
      </c>
    </row>
    <row r="1712" spans="1:6" x14ac:dyDescent="0.3">
      <c r="A1712" t="s">
        <v>1221</v>
      </c>
      <c r="B1712" t="s">
        <v>23734</v>
      </c>
      <c r="C1712" t="s">
        <v>261</v>
      </c>
      <c r="D1712" t="s">
        <v>25025</v>
      </c>
      <c r="E1712">
        <v>24326</v>
      </c>
      <c r="F1712" s="6">
        <v>0.93008719430340503</v>
      </c>
    </row>
    <row r="1713" spans="1:6" x14ac:dyDescent="0.3">
      <c r="A1713" t="s">
        <v>1221</v>
      </c>
      <c r="B1713" t="s">
        <v>23734</v>
      </c>
      <c r="C1713" t="s">
        <v>25026</v>
      </c>
      <c r="D1713" t="s">
        <v>25027</v>
      </c>
      <c r="E1713">
        <v>1941</v>
      </c>
      <c r="F1713" s="6">
        <v>0.52800691279907996</v>
      </c>
    </row>
    <row r="1714" spans="1:6" x14ac:dyDescent="0.3">
      <c r="A1714" t="s">
        <v>1221</v>
      </c>
      <c r="B1714" t="s">
        <v>23734</v>
      </c>
      <c r="C1714" t="s">
        <v>25028</v>
      </c>
      <c r="D1714" t="s">
        <v>25029</v>
      </c>
      <c r="E1714">
        <v>6000</v>
      </c>
      <c r="F1714" s="6">
        <v>0.50666900002724902</v>
      </c>
    </row>
    <row r="1715" spans="1:6" x14ac:dyDescent="0.3">
      <c r="A1715" t="s">
        <v>1221</v>
      </c>
      <c r="B1715" t="s">
        <v>23734</v>
      </c>
      <c r="C1715" t="s">
        <v>974</v>
      </c>
      <c r="D1715" t="s">
        <v>25030</v>
      </c>
      <c r="E1715">
        <v>36691</v>
      </c>
      <c r="F1715" s="6">
        <v>1.15510138391549</v>
      </c>
    </row>
    <row r="1716" spans="1:6" x14ac:dyDescent="0.3">
      <c r="A1716" t="s">
        <v>1221</v>
      </c>
      <c r="B1716" t="s">
        <v>23734</v>
      </c>
      <c r="C1716" t="s">
        <v>159</v>
      </c>
      <c r="D1716" t="s">
        <v>25031</v>
      </c>
      <c r="E1716">
        <v>517110</v>
      </c>
      <c r="F1716" s="6">
        <v>1.5296749805973899</v>
      </c>
    </row>
    <row r="1717" spans="1:6" x14ac:dyDescent="0.3">
      <c r="A1717" t="s">
        <v>1221</v>
      </c>
      <c r="B1717" t="s">
        <v>23734</v>
      </c>
      <c r="C1717" t="s">
        <v>25032</v>
      </c>
      <c r="D1717" t="s">
        <v>25033</v>
      </c>
      <c r="E1717">
        <v>2008</v>
      </c>
      <c r="F1717" s="6">
        <v>0.46302027249718097</v>
      </c>
    </row>
    <row r="1718" spans="1:6" x14ac:dyDescent="0.3">
      <c r="A1718" t="s">
        <v>1221</v>
      </c>
      <c r="B1718" t="s">
        <v>23734</v>
      </c>
      <c r="C1718" t="s">
        <v>24535</v>
      </c>
      <c r="D1718" t="s">
        <v>25034</v>
      </c>
      <c r="E1718">
        <v>5890</v>
      </c>
      <c r="F1718" s="6">
        <v>0.70843427841889095</v>
      </c>
    </row>
    <row r="1719" spans="1:6" x14ac:dyDescent="0.3">
      <c r="A1719" t="s">
        <v>1221</v>
      </c>
      <c r="B1719" t="s">
        <v>23734</v>
      </c>
      <c r="C1719" t="s">
        <v>666</v>
      </c>
      <c r="D1719" t="s">
        <v>25035</v>
      </c>
      <c r="E1719">
        <v>3225</v>
      </c>
      <c r="F1719" s="6">
        <v>0.53891897570248204</v>
      </c>
    </row>
    <row r="1720" spans="1:6" x14ac:dyDescent="0.3">
      <c r="A1720" t="s">
        <v>1221</v>
      </c>
      <c r="B1720" t="s">
        <v>23734</v>
      </c>
      <c r="C1720" t="s">
        <v>25036</v>
      </c>
      <c r="D1720" t="s">
        <v>25037</v>
      </c>
      <c r="E1720">
        <v>2756</v>
      </c>
      <c r="F1720" s="6">
        <v>0.41706525896107399</v>
      </c>
    </row>
    <row r="1721" spans="1:6" x14ac:dyDescent="0.3">
      <c r="A1721" t="s">
        <v>1221</v>
      </c>
      <c r="B1721" t="s">
        <v>23734</v>
      </c>
      <c r="C1721" t="s">
        <v>25038</v>
      </c>
      <c r="D1721" t="s">
        <v>25039</v>
      </c>
      <c r="E1721">
        <v>4959</v>
      </c>
      <c r="F1721" s="6">
        <v>0.64964015521024698</v>
      </c>
    </row>
    <row r="1722" spans="1:6" x14ac:dyDescent="0.3">
      <c r="A1722" t="s">
        <v>1221</v>
      </c>
      <c r="B1722" t="s">
        <v>23734</v>
      </c>
      <c r="C1722" t="s">
        <v>25040</v>
      </c>
      <c r="D1722" t="s">
        <v>25041</v>
      </c>
      <c r="E1722">
        <v>22311</v>
      </c>
      <c r="F1722" s="6">
        <v>1.6449854686157801</v>
      </c>
    </row>
    <row r="1723" spans="1:6" x14ac:dyDescent="0.3">
      <c r="A1723" t="s">
        <v>1221</v>
      </c>
      <c r="B1723" t="s">
        <v>23734</v>
      </c>
      <c r="C1723" t="s">
        <v>25042</v>
      </c>
      <c r="D1723" t="s">
        <v>25043</v>
      </c>
      <c r="E1723">
        <v>2057</v>
      </c>
      <c r="F1723" s="6">
        <v>0.40992177361725102</v>
      </c>
    </row>
    <row r="1724" spans="1:6" x14ac:dyDescent="0.3">
      <c r="A1724" t="s">
        <v>1221</v>
      </c>
      <c r="B1724" t="s">
        <v>23734</v>
      </c>
      <c r="C1724" t="s">
        <v>162</v>
      </c>
      <c r="D1724" t="s">
        <v>25044</v>
      </c>
      <c r="E1724">
        <v>2049</v>
      </c>
      <c r="F1724" s="6">
        <v>0.40152533353143199</v>
      </c>
    </row>
    <row r="1725" spans="1:6" x14ac:dyDescent="0.3">
      <c r="A1725" t="s">
        <v>1221</v>
      </c>
      <c r="B1725" t="s">
        <v>23734</v>
      </c>
      <c r="C1725" t="s">
        <v>25045</v>
      </c>
      <c r="D1725" t="s">
        <v>25046</v>
      </c>
      <c r="E1725">
        <v>2044</v>
      </c>
      <c r="F1725" s="6">
        <v>0.49923598211251302</v>
      </c>
    </row>
    <row r="1726" spans="1:6" x14ac:dyDescent="0.3">
      <c r="A1726" t="s">
        <v>1221</v>
      </c>
      <c r="B1726" t="s">
        <v>23734</v>
      </c>
      <c r="C1726" t="s">
        <v>614</v>
      </c>
      <c r="D1726" t="s">
        <v>25047</v>
      </c>
      <c r="E1726">
        <v>614</v>
      </c>
      <c r="F1726" s="6">
        <v>0.320463944347115</v>
      </c>
    </row>
    <row r="1727" spans="1:6" x14ac:dyDescent="0.3">
      <c r="A1727" t="s">
        <v>1221</v>
      </c>
      <c r="B1727" t="s">
        <v>23734</v>
      </c>
      <c r="C1727" t="s">
        <v>23913</v>
      </c>
      <c r="D1727" t="s">
        <v>25048</v>
      </c>
      <c r="E1727">
        <v>2538</v>
      </c>
      <c r="F1727" s="6">
        <v>0.44044630362033999</v>
      </c>
    </row>
    <row r="1728" spans="1:6" x14ac:dyDescent="0.3">
      <c r="A1728" t="s">
        <v>1221</v>
      </c>
      <c r="B1728" t="s">
        <v>23734</v>
      </c>
      <c r="C1728" t="s">
        <v>1124</v>
      </c>
      <c r="D1728" t="s">
        <v>25049</v>
      </c>
      <c r="E1728">
        <v>58607</v>
      </c>
      <c r="F1728" s="6">
        <v>1.25665341097428</v>
      </c>
    </row>
    <row r="1729" spans="1:6" x14ac:dyDescent="0.3">
      <c r="A1729" t="s">
        <v>1221</v>
      </c>
      <c r="B1729" t="s">
        <v>23734</v>
      </c>
      <c r="C1729" t="s">
        <v>291</v>
      </c>
      <c r="D1729" t="s">
        <v>25050</v>
      </c>
      <c r="E1729">
        <v>9124</v>
      </c>
      <c r="F1729" s="6">
        <v>3.6710986875074298</v>
      </c>
    </row>
    <row r="1730" spans="1:6" x14ac:dyDescent="0.3">
      <c r="A1730" t="s">
        <v>1221</v>
      </c>
      <c r="B1730" t="s">
        <v>23734</v>
      </c>
      <c r="C1730" t="s">
        <v>24083</v>
      </c>
      <c r="D1730" t="s">
        <v>25051</v>
      </c>
      <c r="E1730">
        <v>3423</v>
      </c>
      <c r="F1730" s="6">
        <v>0.48610486130671099</v>
      </c>
    </row>
    <row r="1731" spans="1:6" x14ac:dyDescent="0.3">
      <c r="A1731" t="s">
        <v>1221</v>
      </c>
      <c r="B1731" t="s">
        <v>23734</v>
      </c>
      <c r="C1731" t="s">
        <v>25052</v>
      </c>
      <c r="D1731" t="s">
        <v>25053</v>
      </c>
      <c r="E1731">
        <v>967</v>
      </c>
      <c r="F1731" s="6">
        <v>0.35051760402140197</v>
      </c>
    </row>
    <row r="1732" spans="1:6" x14ac:dyDescent="0.3">
      <c r="A1732" t="s">
        <v>1221</v>
      </c>
      <c r="B1732" t="s">
        <v>23734</v>
      </c>
      <c r="C1732" t="s">
        <v>25054</v>
      </c>
      <c r="D1732" t="s">
        <v>25055</v>
      </c>
      <c r="E1732">
        <v>2908</v>
      </c>
      <c r="F1732" s="6">
        <v>0.41273448970056797</v>
      </c>
    </row>
    <row r="1733" spans="1:6" x14ac:dyDescent="0.3">
      <c r="A1733" t="s">
        <v>1221</v>
      </c>
      <c r="B1733" t="s">
        <v>23734</v>
      </c>
      <c r="C1733" t="s">
        <v>24810</v>
      </c>
      <c r="D1733" t="s">
        <v>25056</v>
      </c>
      <c r="E1733">
        <v>10433</v>
      </c>
      <c r="F1733" s="6">
        <v>0.48808044813488699</v>
      </c>
    </row>
    <row r="1734" spans="1:6" x14ac:dyDescent="0.3">
      <c r="A1734" t="s">
        <v>1221</v>
      </c>
      <c r="B1734" t="s">
        <v>23734</v>
      </c>
      <c r="C1734" t="s">
        <v>25057</v>
      </c>
      <c r="D1734" t="s">
        <v>25058</v>
      </c>
      <c r="E1734">
        <v>736</v>
      </c>
      <c r="F1734" s="6">
        <v>0.33654055563677299</v>
      </c>
    </row>
    <row r="1735" spans="1:6" x14ac:dyDescent="0.3">
      <c r="A1735" t="s">
        <v>1221</v>
      </c>
      <c r="B1735" t="s">
        <v>23734</v>
      </c>
      <c r="C1735" t="s">
        <v>22836</v>
      </c>
      <c r="D1735" t="s">
        <v>25059</v>
      </c>
      <c r="E1735">
        <v>6274</v>
      </c>
      <c r="F1735" s="6">
        <v>0.59247736973495202</v>
      </c>
    </row>
    <row r="1736" spans="1:6" x14ac:dyDescent="0.3">
      <c r="A1736" t="s">
        <v>1221</v>
      </c>
      <c r="B1736" t="s">
        <v>23734</v>
      </c>
      <c r="C1736" t="s">
        <v>23</v>
      </c>
      <c r="D1736" t="s">
        <v>25060</v>
      </c>
      <c r="E1736">
        <v>7547</v>
      </c>
      <c r="F1736" s="6">
        <v>1.04331101148633</v>
      </c>
    </row>
    <row r="1737" spans="1:6" x14ac:dyDescent="0.3">
      <c r="A1737" t="s">
        <v>1221</v>
      </c>
      <c r="B1737" t="s">
        <v>23734</v>
      </c>
      <c r="C1737" t="s">
        <v>334</v>
      </c>
      <c r="D1737" t="s">
        <v>25061</v>
      </c>
      <c r="E1737">
        <v>5217</v>
      </c>
      <c r="F1737" s="6">
        <v>0.83722983866755996</v>
      </c>
    </row>
    <row r="1738" spans="1:6" x14ac:dyDescent="0.3">
      <c r="A1738" t="s">
        <v>1221</v>
      </c>
      <c r="B1738" t="s">
        <v>23734</v>
      </c>
      <c r="C1738" t="s">
        <v>25062</v>
      </c>
      <c r="D1738" t="s">
        <v>25063</v>
      </c>
      <c r="E1738">
        <v>6489</v>
      </c>
      <c r="F1738" s="6">
        <v>0.63173757575784995</v>
      </c>
    </row>
    <row r="1739" spans="1:6" x14ac:dyDescent="0.3">
      <c r="A1739" t="s">
        <v>1221</v>
      </c>
      <c r="B1739" t="s">
        <v>23734</v>
      </c>
      <c r="C1739" t="s">
        <v>25064</v>
      </c>
      <c r="D1739" t="s">
        <v>25065</v>
      </c>
      <c r="E1739">
        <v>8368</v>
      </c>
      <c r="F1739" s="6">
        <v>1.5079425371761399</v>
      </c>
    </row>
    <row r="1740" spans="1:6" x14ac:dyDescent="0.3">
      <c r="A1740" t="s">
        <v>1221</v>
      </c>
      <c r="B1740" t="s">
        <v>23734</v>
      </c>
      <c r="C1740" t="s">
        <v>25066</v>
      </c>
      <c r="D1740" t="s">
        <v>25067</v>
      </c>
      <c r="E1740">
        <v>824</v>
      </c>
      <c r="F1740" s="6">
        <v>0.30841370577607602</v>
      </c>
    </row>
    <row r="1741" spans="1:6" x14ac:dyDescent="0.3">
      <c r="A1741" t="s">
        <v>1221</v>
      </c>
      <c r="B1741" t="s">
        <v>23734</v>
      </c>
      <c r="C1741" t="s">
        <v>25068</v>
      </c>
      <c r="D1741" t="s">
        <v>25069</v>
      </c>
      <c r="E1741">
        <v>3821</v>
      </c>
      <c r="F1741" s="6">
        <v>0.42730719750056501</v>
      </c>
    </row>
    <row r="1742" spans="1:6" x14ac:dyDescent="0.3">
      <c r="A1742" t="s">
        <v>1221</v>
      </c>
      <c r="B1742" t="s">
        <v>23734</v>
      </c>
      <c r="C1742" t="s">
        <v>335</v>
      </c>
      <c r="D1742" t="s">
        <v>25070</v>
      </c>
      <c r="E1742">
        <v>8701</v>
      </c>
      <c r="F1742" s="6">
        <v>0.44855401798260502</v>
      </c>
    </row>
    <row r="1743" spans="1:6" x14ac:dyDescent="0.3">
      <c r="A1743" t="s">
        <v>1221</v>
      </c>
      <c r="B1743" t="s">
        <v>23734</v>
      </c>
      <c r="C1743" t="s">
        <v>570</v>
      </c>
      <c r="D1743" t="s">
        <v>25071</v>
      </c>
      <c r="E1743">
        <v>285407</v>
      </c>
      <c r="F1743" s="6">
        <v>1.51268781422113</v>
      </c>
    </row>
    <row r="1744" spans="1:6" x14ac:dyDescent="0.3">
      <c r="A1744" t="s">
        <v>1221</v>
      </c>
      <c r="B1744" t="s">
        <v>23734</v>
      </c>
      <c r="C1744" t="s">
        <v>556</v>
      </c>
      <c r="D1744" t="s">
        <v>25072</v>
      </c>
      <c r="E1744">
        <v>36288</v>
      </c>
      <c r="F1744" s="6">
        <v>1.4658266998595699</v>
      </c>
    </row>
    <row r="1745" spans="1:6" x14ac:dyDescent="0.3">
      <c r="A1745" t="s">
        <v>1221</v>
      </c>
      <c r="B1745" t="s">
        <v>23734</v>
      </c>
      <c r="C1745" t="s">
        <v>22851</v>
      </c>
      <c r="D1745" t="s">
        <v>25073</v>
      </c>
      <c r="E1745">
        <v>763</v>
      </c>
      <c r="F1745" s="6">
        <v>0.38665779748289503</v>
      </c>
    </row>
    <row r="1746" spans="1:6" x14ac:dyDescent="0.3">
      <c r="A1746" t="s">
        <v>1221</v>
      </c>
      <c r="B1746" t="s">
        <v>23734</v>
      </c>
      <c r="C1746" t="s">
        <v>25074</v>
      </c>
      <c r="D1746" t="s">
        <v>25075</v>
      </c>
      <c r="E1746">
        <v>632</v>
      </c>
      <c r="F1746" s="6">
        <v>0.38614678084702603</v>
      </c>
    </row>
    <row r="1747" spans="1:6" x14ac:dyDescent="0.3">
      <c r="A1747" t="s">
        <v>1221</v>
      </c>
      <c r="B1747" t="s">
        <v>23734</v>
      </c>
      <c r="C1747" t="s">
        <v>23944</v>
      </c>
      <c r="D1747" t="s">
        <v>25076</v>
      </c>
      <c r="E1747">
        <v>539</v>
      </c>
      <c r="F1747" s="6">
        <v>0.33056318457615402</v>
      </c>
    </row>
    <row r="1748" spans="1:6" x14ac:dyDescent="0.3">
      <c r="A1748" t="s">
        <v>1221</v>
      </c>
      <c r="B1748" t="s">
        <v>23734</v>
      </c>
      <c r="C1748" t="s">
        <v>25</v>
      </c>
      <c r="D1748" t="s">
        <v>25077</v>
      </c>
      <c r="E1748">
        <v>34876</v>
      </c>
      <c r="F1748" s="6">
        <v>0.70501301572929198</v>
      </c>
    </row>
    <row r="1749" spans="1:6" x14ac:dyDescent="0.3">
      <c r="A1749" t="s">
        <v>1221</v>
      </c>
      <c r="B1749" t="s">
        <v>23734</v>
      </c>
      <c r="C1749" t="s">
        <v>25078</v>
      </c>
      <c r="D1749" t="s">
        <v>25079</v>
      </c>
      <c r="E1749">
        <v>7845</v>
      </c>
      <c r="F1749" s="6">
        <v>0.96594012904903603</v>
      </c>
    </row>
    <row r="1750" spans="1:6" x14ac:dyDescent="0.3">
      <c r="A1750" t="s">
        <v>1221</v>
      </c>
      <c r="B1750" t="s">
        <v>23734</v>
      </c>
      <c r="C1750" t="s">
        <v>25080</v>
      </c>
      <c r="D1750" t="s">
        <v>25081</v>
      </c>
      <c r="E1750">
        <v>5042</v>
      </c>
      <c r="F1750" s="6">
        <v>0.46132250456998197</v>
      </c>
    </row>
    <row r="1751" spans="1:6" x14ac:dyDescent="0.3">
      <c r="A1751" t="s">
        <v>1221</v>
      </c>
      <c r="B1751" t="s">
        <v>23734</v>
      </c>
      <c r="C1751" t="s">
        <v>25082</v>
      </c>
      <c r="D1751" t="s">
        <v>25083</v>
      </c>
      <c r="E1751">
        <v>3735</v>
      </c>
      <c r="F1751" s="6">
        <v>0.52943844877378698</v>
      </c>
    </row>
    <row r="1752" spans="1:6" x14ac:dyDescent="0.3">
      <c r="A1752" t="s">
        <v>1221</v>
      </c>
      <c r="B1752" t="s">
        <v>23734</v>
      </c>
      <c r="C1752" t="s">
        <v>23955</v>
      </c>
      <c r="D1752" t="s">
        <v>25084</v>
      </c>
      <c r="E1752">
        <v>7248</v>
      </c>
      <c r="F1752" s="6">
        <v>0.75243144559633501</v>
      </c>
    </row>
    <row r="1753" spans="1:6" x14ac:dyDescent="0.3">
      <c r="A1753" t="s">
        <v>1221</v>
      </c>
      <c r="B1753" t="s">
        <v>23734</v>
      </c>
      <c r="C1753" t="s">
        <v>25085</v>
      </c>
      <c r="D1753" t="s">
        <v>25086</v>
      </c>
      <c r="E1753">
        <v>4500</v>
      </c>
      <c r="F1753" s="6">
        <v>0.62211494416188595</v>
      </c>
    </row>
    <row r="1754" spans="1:6" x14ac:dyDescent="0.3">
      <c r="A1754" t="s">
        <v>1221</v>
      </c>
      <c r="B1754" t="s">
        <v>23734</v>
      </c>
      <c r="C1754" t="s">
        <v>25087</v>
      </c>
      <c r="D1754" t="s">
        <v>25088</v>
      </c>
      <c r="E1754">
        <v>15740</v>
      </c>
      <c r="F1754" s="6">
        <v>1.3073466889199099</v>
      </c>
    </row>
    <row r="1755" spans="1:6" x14ac:dyDescent="0.3">
      <c r="A1755" t="s">
        <v>1221</v>
      </c>
      <c r="B1755" t="s">
        <v>23734</v>
      </c>
      <c r="C1755" t="s">
        <v>23968</v>
      </c>
      <c r="D1755" t="s">
        <v>25089</v>
      </c>
      <c r="E1755">
        <v>2773</v>
      </c>
      <c r="F1755" s="6">
        <v>0.79945321060265995</v>
      </c>
    </row>
    <row r="1756" spans="1:6" x14ac:dyDescent="0.3">
      <c r="A1756" t="s">
        <v>1221</v>
      </c>
      <c r="B1756" t="s">
        <v>23734</v>
      </c>
      <c r="C1756" t="s">
        <v>25090</v>
      </c>
      <c r="D1756" t="s">
        <v>25091</v>
      </c>
      <c r="E1756">
        <v>2970</v>
      </c>
      <c r="F1756" s="6">
        <v>0.37590460242299001</v>
      </c>
    </row>
    <row r="1757" spans="1:6" x14ac:dyDescent="0.3">
      <c r="A1757" t="s">
        <v>1221</v>
      </c>
      <c r="B1757" t="s">
        <v>23734</v>
      </c>
      <c r="C1757" t="s">
        <v>24858</v>
      </c>
      <c r="D1757" t="s">
        <v>25092</v>
      </c>
      <c r="E1757">
        <v>9188</v>
      </c>
      <c r="F1757" s="6">
        <v>0.63471001633825797</v>
      </c>
    </row>
    <row r="1758" spans="1:6" x14ac:dyDescent="0.3">
      <c r="A1758" t="s">
        <v>1221</v>
      </c>
      <c r="B1758" t="s">
        <v>23734</v>
      </c>
      <c r="C1758" t="s">
        <v>949</v>
      </c>
      <c r="D1758" t="s">
        <v>25093</v>
      </c>
      <c r="E1758">
        <v>7266</v>
      </c>
      <c r="F1758" s="6">
        <v>0.50055485257403798</v>
      </c>
    </row>
    <row r="1759" spans="1:6" x14ac:dyDescent="0.3">
      <c r="A1759" t="s">
        <v>1221</v>
      </c>
      <c r="B1759" t="s">
        <v>23734</v>
      </c>
      <c r="C1759" t="s">
        <v>24861</v>
      </c>
      <c r="D1759" t="s">
        <v>25094</v>
      </c>
      <c r="E1759">
        <v>32237</v>
      </c>
      <c r="F1759" s="6">
        <v>1.1099402116716499</v>
      </c>
    </row>
    <row r="1760" spans="1:6" x14ac:dyDescent="0.3">
      <c r="A1760" t="s">
        <v>1221</v>
      </c>
      <c r="B1760" t="s">
        <v>23734</v>
      </c>
      <c r="C1760" t="s">
        <v>66</v>
      </c>
      <c r="D1760" t="s">
        <v>25095</v>
      </c>
      <c r="E1760">
        <v>5406</v>
      </c>
      <c r="F1760" s="6">
        <v>0.62608248285870804</v>
      </c>
    </row>
    <row r="1761" spans="1:6" x14ac:dyDescent="0.3">
      <c r="A1761" t="s">
        <v>1221</v>
      </c>
      <c r="B1761" t="s">
        <v>23734</v>
      </c>
      <c r="C1761" t="s">
        <v>25096</v>
      </c>
      <c r="D1761" t="s">
        <v>25097</v>
      </c>
      <c r="E1761">
        <v>11055</v>
      </c>
      <c r="F1761" s="6">
        <v>0.56544357458405203</v>
      </c>
    </row>
    <row r="1762" spans="1:6" x14ac:dyDescent="0.3">
      <c r="A1762" t="s">
        <v>1221</v>
      </c>
      <c r="B1762" t="s">
        <v>23734</v>
      </c>
      <c r="C1762" t="s">
        <v>25098</v>
      </c>
      <c r="D1762" t="s">
        <v>25099</v>
      </c>
      <c r="E1762">
        <v>8363</v>
      </c>
      <c r="F1762" s="6">
        <v>0.76676193339695098</v>
      </c>
    </row>
    <row r="1763" spans="1:6" x14ac:dyDescent="0.3">
      <c r="A1763" t="s">
        <v>1221</v>
      </c>
      <c r="B1763" t="s">
        <v>23734</v>
      </c>
      <c r="C1763" t="s">
        <v>24605</v>
      </c>
      <c r="D1763" t="s">
        <v>25100</v>
      </c>
      <c r="E1763">
        <v>1526</v>
      </c>
      <c r="F1763" s="6">
        <v>0.31336432532634001</v>
      </c>
    </row>
    <row r="1764" spans="1:6" x14ac:dyDescent="0.3">
      <c r="A1764" t="s">
        <v>1221</v>
      </c>
      <c r="B1764" t="s">
        <v>23734</v>
      </c>
      <c r="C1764" t="s">
        <v>22880</v>
      </c>
      <c r="D1764" t="s">
        <v>25101</v>
      </c>
      <c r="E1764">
        <v>14200</v>
      </c>
      <c r="F1764" s="6">
        <v>0.72507613551528605</v>
      </c>
    </row>
    <row r="1765" spans="1:6" x14ac:dyDescent="0.3">
      <c r="A1765" t="s">
        <v>1221</v>
      </c>
      <c r="B1765" t="s">
        <v>23734</v>
      </c>
      <c r="C1765" t="s">
        <v>25102</v>
      </c>
      <c r="D1765" t="s">
        <v>25103</v>
      </c>
      <c r="E1765">
        <v>158840</v>
      </c>
      <c r="F1765" s="6">
        <v>1.2818537412986699</v>
      </c>
    </row>
    <row r="1766" spans="1:6" x14ac:dyDescent="0.3">
      <c r="A1766" t="s">
        <v>1221</v>
      </c>
      <c r="B1766" t="s">
        <v>23734</v>
      </c>
      <c r="C1766" t="s">
        <v>25104</v>
      </c>
      <c r="D1766" t="s">
        <v>25105</v>
      </c>
      <c r="E1766">
        <v>20780</v>
      </c>
      <c r="F1766" s="6">
        <v>0.75024482389814395</v>
      </c>
    </row>
    <row r="1767" spans="1:6" x14ac:dyDescent="0.3">
      <c r="A1767" t="s">
        <v>1221</v>
      </c>
      <c r="B1767" t="s">
        <v>23734</v>
      </c>
      <c r="C1767" t="s">
        <v>1222</v>
      </c>
      <c r="D1767" t="s">
        <v>25106</v>
      </c>
      <c r="E1767">
        <v>36970</v>
      </c>
      <c r="F1767" s="6">
        <v>0.88293285867918803</v>
      </c>
    </row>
    <row r="1768" spans="1:6" x14ac:dyDescent="0.3">
      <c r="A1768" t="s">
        <v>1221</v>
      </c>
      <c r="B1768" t="s">
        <v>23734</v>
      </c>
      <c r="C1768" t="s">
        <v>23992</v>
      </c>
      <c r="D1768" t="s">
        <v>25107</v>
      </c>
      <c r="E1768">
        <v>16750</v>
      </c>
      <c r="F1768" s="6">
        <v>0.86697703521417901</v>
      </c>
    </row>
    <row r="1769" spans="1:6" x14ac:dyDescent="0.3">
      <c r="A1769" t="s">
        <v>1221</v>
      </c>
      <c r="B1769" t="s">
        <v>23734</v>
      </c>
      <c r="C1769" t="s">
        <v>1320</v>
      </c>
      <c r="D1769" t="s">
        <v>25108</v>
      </c>
      <c r="E1769">
        <v>5469</v>
      </c>
      <c r="F1769" s="6">
        <v>0.30702419583936702</v>
      </c>
    </row>
    <row r="1770" spans="1:6" x14ac:dyDescent="0.3">
      <c r="A1770" t="s">
        <v>1221</v>
      </c>
      <c r="B1770" t="s">
        <v>23734</v>
      </c>
      <c r="C1770" t="s">
        <v>23996</v>
      </c>
      <c r="D1770" t="s">
        <v>25109</v>
      </c>
      <c r="E1770">
        <v>3152</v>
      </c>
      <c r="F1770" s="6">
        <v>0.556618091381338</v>
      </c>
    </row>
    <row r="1771" spans="1:6" x14ac:dyDescent="0.3">
      <c r="A1771" t="s">
        <v>1221</v>
      </c>
      <c r="B1771" t="s">
        <v>23734</v>
      </c>
      <c r="C1771" t="s">
        <v>23843</v>
      </c>
      <c r="D1771" t="s">
        <v>25110</v>
      </c>
      <c r="E1771">
        <v>1311</v>
      </c>
      <c r="F1771" s="6">
        <v>0.32729251952313299</v>
      </c>
    </row>
    <row r="1772" spans="1:6" x14ac:dyDescent="0.3">
      <c r="A1772" t="s">
        <v>1221</v>
      </c>
      <c r="B1772" t="s">
        <v>23734</v>
      </c>
      <c r="C1772" t="s">
        <v>24000</v>
      </c>
      <c r="D1772" t="s">
        <v>25111</v>
      </c>
      <c r="E1772">
        <v>6129</v>
      </c>
      <c r="F1772" s="6">
        <v>0.67380797875727805</v>
      </c>
    </row>
    <row r="1773" spans="1:6" x14ac:dyDescent="0.3">
      <c r="A1773" t="s">
        <v>1221</v>
      </c>
      <c r="B1773" t="s">
        <v>23734</v>
      </c>
      <c r="C1773" t="s">
        <v>25112</v>
      </c>
      <c r="D1773" t="s">
        <v>25113</v>
      </c>
      <c r="E1773">
        <v>5228</v>
      </c>
      <c r="F1773" s="6">
        <v>0.64872215383250098</v>
      </c>
    </row>
    <row r="1774" spans="1:6" x14ac:dyDescent="0.3">
      <c r="A1774" t="s">
        <v>1221</v>
      </c>
      <c r="B1774" t="s">
        <v>23734</v>
      </c>
      <c r="C1774" t="s">
        <v>23373</v>
      </c>
      <c r="D1774" t="s">
        <v>25114</v>
      </c>
      <c r="E1774">
        <v>647</v>
      </c>
      <c r="F1774" s="6">
        <v>0.36976899650901801</v>
      </c>
    </row>
    <row r="1775" spans="1:6" x14ac:dyDescent="0.3">
      <c r="A1775" t="s">
        <v>1221</v>
      </c>
      <c r="B1775" t="s">
        <v>23734</v>
      </c>
      <c r="C1775" t="s">
        <v>954</v>
      </c>
      <c r="D1775" t="s">
        <v>25115</v>
      </c>
      <c r="E1775">
        <v>6940</v>
      </c>
      <c r="F1775" s="6">
        <v>0.53791010832634201</v>
      </c>
    </row>
    <row r="1776" spans="1:6" x14ac:dyDescent="0.3">
      <c r="A1776" t="s">
        <v>1221</v>
      </c>
      <c r="B1776" t="s">
        <v>23734</v>
      </c>
      <c r="C1776" t="s">
        <v>23488</v>
      </c>
      <c r="D1776" t="s">
        <v>25116</v>
      </c>
      <c r="E1776">
        <v>4260</v>
      </c>
      <c r="F1776" s="6">
        <v>0.47789277550159198</v>
      </c>
    </row>
    <row r="1777" spans="1:6" x14ac:dyDescent="0.3">
      <c r="A1777" t="s">
        <v>1221</v>
      </c>
      <c r="B1777" t="s">
        <v>23734</v>
      </c>
      <c r="C1777" t="s">
        <v>69</v>
      </c>
      <c r="D1777" t="s">
        <v>25117</v>
      </c>
      <c r="E1777">
        <v>20234</v>
      </c>
      <c r="F1777" s="6">
        <v>0.86375774613419998</v>
      </c>
    </row>
    <row r="1778" spans="1:6" x14ac:dyDescent="0.3">
      <c r="A1778" t="s">
        <v>1221</v>
      </c>
      <c r="B1778" t="s">
        <v>23734</v>
      </c>
      <c r="C1778" t="s">
        <v>512</v>
      </c>
      <c r="D1778" t="s">
        <v>25118</v>
      </c>
      <c r="E1778">
        <v>9595</v>
      </c>
      <c r="F1778" s="6">
        <v>0.53151054128604502</v>
      </c>
    </row>
    <row r="1779" spans="1:6" x14ac:dyDescent="0.3">
      <c r="A1779" t="s">
        <v>1221</v>
      </c>
      <c r="B1779" t="s">
        <v>23734</v>
      </c>
      <c r="C1779" t="s">
        <v>23399</v>
      </c>
      <c r="D1779" t="s">
        <v>25119</v>
      </c>
      <c r="E1779">
        <v>3812</v>
      </c>
      <c r="F1779" s="6">
        <v>0.55246017008030002</v>
      </c>
    </row>
    <row r="1780" spans="1:6" x14ac:dyDescent="0.3">
      <c r="A1780" t="s">
        <v>1221</v>
      </c>
      <c r="B1780" t="s">
        <v>23734</v>
      </c>
      <c r="C1780" t="s">
        <v>23401</v>
      </c>
      <c r="D1780" t="s">
        <v>25120</v>
      </c>
      <c r="E1780">
        <v>818</v>
      </c>
      <c r="F1780" s="6">
        <v>0.36625364751013301</v>
      </c>
    </row>
    <row r="1781" spans="1:6" x14ac:dyDescent="0.3">
      <c r="A1781" t="s">
        <v>1221</v>
      </c>
      <c r="B1781" t="s">
        <v>23734</v>
      </c>
      <c r="C1781" t="s">
        <v>443</v>
      </c>
      <c r="D1781" t="s">
        <v>25121</v>
      </c>
      <c r="E1781">
        <v>13665</v>
      </c>
      <c r="F1781" s="6">
        <v>0.99613340204135203</v>
      </c>
    </row>
    <row r="1782" spans="1:6" x14ac:dyDescent="0.3">
      <c r="A1782" t="s">
        <v>1224</v>
      </c>
      <c r="B1782" t="s">
        <v>22771</v>
      </c>
      <c r="C1782" t="s">
        <v>22619</v>
      </c>
      <c r="D1782" t="s">
        <v>25122</v>
      </c>
      <c r="E1782">
        <v>2700450</v>
      </c>
      <c r="F1782" s="6">
        <v>1.94818100905064</v>
      </c>
    </row>
    <row r="1783" spans="1:6" x14ac:dyDescent="0.3">
      <c r="A1783" t="s">
        <v>1224</v>
      </c>
      <c r="B1783" t="s">
        <v>22771</v>
      </c>
      <c r="C1783" t="s">
        <v>572</v>
      </c>
      <c r="D1783" t="s">
        <v>25123</v>
      </c>
      <c r="E1783">
        <v>24877</v>
      </c>
      <c r="F1783" s="6">
        <v>1.08705643185614</v>
      </c>
    </row>
    <row r="1784" spans="1:6" x14ac:dyDescent="0.3">
      <c r="A1784" t="s">
        <v>1224</v>
      </c>
      <c r="B1784" t="s">
        <v>22771</v>
      </c>
      <c r="C1784" t="s">
        <v>321</v>
      </c>
      <c r="D1784" t="s">
        <v>25124</v>
      </c>
      <c r="E1784">
        <v>1951168</v>
      </c>
      <c r="F1784" s="6">
        <v>2.2211710474232902</v>
      </c>
    </row>
    <row r="1785" spans="1:6" x14ac:dyDescent="0.3">
      <c r="A1785" t="s">
        <v>1224</v>
      </c>
      <c r="B1785" t="s">
        <v>22771</v>
      </c>
      <c r="C1785" t="s">
        <v>159</v>
      </c>
      <c r="D1785" t="s">
        <v>25125</v>
      </c>
      <c r="E1785">
        <v>46997</v>
      </c>
      <c r="F1785" s="6">
        <v>0.90197893635348303</v>
      </c>
    </row>
    <row r="1786" spans="1:6" x14ac:dyDescent="0.3">
      <c r="A1786" t="s">
        <v>1224</v>
      </c>
      <c r="B1786" t="s">
        <v>22771</v>
      </c>
      <c r="C1786" t="s">
        <v>25126</v>
      </c>
      <c r="D1786" t="s">
        <v>25127</v>
      </c>
      <c r="E1786">
        <v>48818</v>
      </c>
      <c r="F1786" s="6">
        <v>0.60955717428926404</v>
      </c>
    </row>
    <row r="1787" spans="1:6" x14ac:dyDescent="0.3">
      <c r="A1787" t="s">
        <v>1224</v>
      </c>
      <c r="B1787" t="s">
        <v>22771</v>
      </c>
      <c r="C1787" t="s">
        <v>25128</v>
      </c>
      <c r="D1787" t="s">
        <v>25129</v>
      </c>
      <c r="E1787">
        <v>783</v>
      </c>
      <c r="F1787" s="6">
        <v>0.20805148571226201</v>
      </c>
    </row>
    <row r="1788" spans="1:6" x14ac:dyDescent="0.3">
      <c r="A1788" t="s">
        <v>1224</v>
      </c>
      <c r="B1788" t="s">
        <v>22771</v>
      </c>
      <c r="C1788" t="s">
        <v>25130</v>
      </c>
      <c r="D1788" t="s">
        <v>25131</v>
      </c>
      <c r="E1788">
        <v>1987</v>
      </c>
      <c r="F1788" s="6">
        <v>0.21506213431952201</v>
      </c>
    </row>
    <row r="1789" spans="1:6" x14ac:dyDescent="0.3">
      <c r="A1789" t="s">
        <v>1224</v>
      </c>
      <c r="B1789" t="s">
        <v>22771</v>
      </c>
      <c r="C1789" t="s">
        <v>85</v>
      </c>
      <c r="D1789" t="s">
        <v>25132</v>
      </c>
      <c r="E1789">
        <v>16528</v>
      </c>
      <c r="F1789" s="6">
        <v>0.861444327043832</v>
      </c>
    </row>
    <row r="1790" spans="1:6" x14ac:dyDescent="0.3">
      <c r="A1790" t="s">
        <v>1224</v>
      </c>
      <c r="B1790" t="s">
        <v>22771</v>
      </c>
      <c r="C1790" t="s">
        <v>25133</v>
      </c>
      <c r="D1790" t="s">
        <v>25134</v>
      </c>
      <c r="E1790">
        <v>5775</v>
      </c>
      <c r="F1790" s="6">
        <v>0.51650146303866895</v>
      </c>
    </row>
    <row r="1791" spans="1:6" x14ac:dyDescent="0.3">
      <c r="A1791" t="s">
        <v>1224</v>
      </c>
      <c r="B1791" t="s">
        <v>22771</v>
      </c>
      <c r="C1791" t="s">
        <v>556</v>
      </c>
      <c r="D1791" t="s">
        <v>25135</v>
      </c>
      <c r="E1791">
        <v>5345</v>
      </c>
      <c r="F1791" s="6">
        <v>0.31256713210051301</v>
      </c>
    </row>
    <row r="1792" spans="1:6" x14ac:dyDescent="0.3">
      <c r="A1792" t="s">
        <v>1224</v>
      </c>
      <c r="B1792" t="s">
        <v>22771</v>
      </c>
      <c r="C1792" t="s">
        <v>524</v>
      </c>
      <c r="D1792" t="s">
        <v>25136</v>
      </c>
      <c r="E1792">
        <v>51980</v>
      </c>
      <c r="F1792" s="6">
        <v>0.65674721310192197</v>
      </c>
    </row>
    <row r="1793" spans="1:6" x14ac:dyDescent="0.3">
      <c r="A1793" t="s">
        <v>1224</v>
      </c>
      <c r="B1793" t="s">
        <v>22771</v>
      </c>
      <c r="C1793" t="s">
        <v>23034</v>
      </c>
      <c r="D1793" t="s">
        <v>25137</v>
      </c>
      <c r="E1793">
        <v>4772</v>
      </c>
      <c r="F1793" s="6">
        <v>0.27636177826645902</v>
      </c>
    </row>
    <row r="1794" spans="1:6" x14ac:dyDescent="0.3">
      <c r="A1794" t="s">
        <v>1224</v>
      </c>
      <c r="B1794" t="s">
        <v>22771</v>
      </c>
      <c r="C1794" t="s">
        <v>25138</v>
      </c>
      <c r="D1794" t="s">
        <v>25139</v>
      </c>
      <c r="E1794">
        <v>43946</v>
      </c>
      <c r="F1794" s="6">
        <v>0.41070499231830399</v>
      </c>
    </row>
    <row r="1795" spans="1:6" x14ac:dyDescent="0.3">
      <c r="A1795" t="s">
        <v>1224</v>
      </c>
      <c r="B1795" t="s">
        <v>22771</v>
      </c>
      <c r="C1795" t="s">
        <v>25140</v>
      </c>
      <c r="D1795" t="s">
        <v>25141</v>
      </c>
      <c r="E1795">
        <v>6753</v>
      </c>
      <c r="F1795" s="6">
        <v>0.30803396894990698</v>
      </c>
    </row>
    <row r="1796" spans="1:6" x14ac:dyDescent="0.3">
      <c r="A1796" t="s">
        <v>1224</v>
      </c>
      <c r="B1796" t="s">
        <v>22771</v>
      </c>
      <c r="C1796" t="s">
        <v>25142</v>
      </c>
      <c r="D1796" t="s">
        <v>25143</v>
      </c>
      <c r="E1796">
        <v>4010</v>
      </c>
      <c r="F1796" s="6">
        <v>0.84050118400497398</v>
      </c>
    </row>
    <row r="1797" spans="1:6" x14ac:dyDescent="0.3">
      <c r="A1797" t="s">
        <v>1224</v>
      </c>
      <c r="B1797" t="s">
        <v>22771</v>
      </c>
      <c r="C1797" t="s">
        <v>576</v>
      </c>
      <c r="D1797" t="s">
        <v>25144</v>
      </c>
      <c r="E1797">
        <v>421407</v>
      </c>
      <c r="F1797" s="6">
        <v>1.6083310270962601</v>
      </c>
    </row>
    <row r="1798" spans="1:6" x14ac:dyDescent="0.3">
      <c r="A1798" t="s">
        <v>1224</v>
      </c>
      <c r="B1798" t="s">
        <v>22771</v>
      </c>
      <c r="C1798" t="s">
        <v>578</v>
      </c>
      <c r="D1798" t="s">
        <v>25145</v>
      </c>
      <c r="E1798">
        <v>10030</v>
      </c>
      <c r="F1798" s="6">
        <v>0.22915831065584999</v>
      </c>
    </row>
    <row r="1799" spans="1:6" x14ac:dyDescent="0.3">
      <c r="A1799" t="s">
        <v>1224</v>
      </c>
      <c r="B1799" t="s">
        <v>22771</v>
      </c>
      <c r="C1799" t="s">
        <v>25146</v>
      </c>
      <c r="D1799" t="s">
        <v>25147</v>
      </c>
      <c r="E1799">
        <v>55274</v>
      </c>
      <c r="F1799" s="6">
        <v>1.2555483667148699</v>
      </c>
    </row>
    <row r="1800" spans="1:6" x14ac:dyDescent="0.3">
      <c r="A1800" t="s">
        <v>1226</v>
      </c>
      <c r="B1800" t="s">
        <v>23070</v>
      </c>
      <c r="C1800" t="s">
        <v>22619</v>
      </c>
      <c r="D1800" t="s">
        <v>25148</v>
      </c>
      <c r="E1800">
        <v>1316470</v>
      </c>
      <c r="F1800" s="6">
        <v>1.27248125534332</v>
      </c>
    </row>
    <row r="1801" spans="1:6" x14ac:dyDescent="0.3">
      <c r="A1801" t="s">
        <v>1226</v>
      </c>
      <c r="B1801" t="s">
        <v>23070</v>
      </c>
      <c r="C1801" t="s">
        <v>580</v>
      </c>
      <c r="D1801" t="s">
        <v>25149</v>
      </c>
      <c r="E1801">
        <v>60088</v>
      </c>
      <c r="F1801" s="6">
        <v>0.89426969651254096</v>
      </c>
    </row>
    <row r="1802" spans="1:6" x14ac:dyDescent="0.3">
      <c r="A1802" t="s">
        <v>1226</v>
      </c>
      <c r="B1802" t="s">
        <v>23070</v>
      </c>
      <c r="C1802" t="s">
        <v>319</v>
      </c>
      <c r="D1802" t="s">
        <v>25150</v>
      </c>
      <c r="E1802">
        <v>47818</v>
      </c>
      <c r="F1802" s="6">
        <v>0.54400300201081397</v>
      </c>
    </row>
    <row r="1803" spans="1:6" x14ac:dyDescent="0.3">
      <c r="A1803" t="s">
        <v>1226</v>
      </c>
      <c r="B1803" t="s">
        <v>23070</v>
      </c>
      <c r="C1803" t="s">
        <v>582</v>
      </c>
      <c r="D1803" t="s">
        <v>25151</v>
      </c>
      <c r="E1803">
        <v>77117</v>
      </c>
      <c r="F1803" s="6">
        <v>0.93097843454597096</v>
      </c>
    </row>
    <row r="1804" spans="1:6" x14ac:dyDescent="0.3">
      <c r="A1804" t="s">
        <v>1226</v>
      </c>
      <c r="B1804" t="s">
        <v>23070</v>
      </c>
      <c r="C1804" t="s">
        <v>584</v>
      </c>
      <c r="D1804" t="s">
        <v>25152</v>
      </c>
      <c r="E1804">
        <v>33055</v>
      </c>
      <c r="F1804" s="6">
        <v>0.36179237235226502</v>
      </c>
    </row>
    <row r="1805" spans="1:6" x14ac:dyDescent="0.3">
      <c r="A1805" t="s">
        <v>1226</v>
      </c>
      <c r="B1805" t="s">
        <v>23070</v>
      </c>
      <c r="C1805" t="s">
        <v>586</v>
      </c>
      <c r="D1805" t="s">
        <v>25153</v>
      </c>
      <c r="E1805">
        <v>89118</v>
      </c>
      <c r="F1805" s="6">
        <v>0.71023185061292604</v>
      </c>
    </row>
    <row r="1806" spans="1:6" x14ac:dyDescent="0.3">
      <c r="A1806" t="s">
        <v>1226</v>
      </c>
      <c r="B1806" t="s">
        <v>23070</v>
      </c>
      <c r="C1806" t="s">
        <v>222</v>
      </c>
      <c r="D1806" t="s">
        <v>25154</v>
      </c>
      <c r="E1806">
        <v>400721</v>
      </c>
      <c r="F1806" s="6">
        <v>1.68271364976159</v>
      </c>
    </row>
    <row r="1807" spans="1:6" x14ac:dyDescent="0.3">
      <c r="A1807" t="s">
        <v>1226</v>
      </c>
      <c r="B1807" t="s">
        <v>23070</v>
      </c>
      <c r="C1807" t="s">
        <v>589</v>
      </c>
      <c r="D1807" t="s">
        <v>25155</v>
      </c>
      <c r="E1807">
        <v>146445</v>
      </c>
      <c r="F1807" s="6">
        <v>1.1377882876690599</v>
      </c>
    </row>
    <row r="1808" spans="1:6" x14ac:dyDescent="0.3">
      <c r="A1808" t="s">
        <v>1226</v>
      </c>
      <c r="B1808" t="s">
        <v>23070</v>
      </c>
      <c r="C1808" t="s">
        <v>591</v>
      </c>
      <c r="D1808" t="s">
        <v>25156</v>
      </c>
      <c r="E1808">
        <v>295223</v>
      </c>
      <c r="F1808" s="6">
        <v>1.4673005720567101</v>
      </c>
    </row>
    <row r="1809" spans="1:6" x14ac:dyDescent="0.3">
      <c r="A1809" t="s">
        <v>1226</v>
      </c>
      <c r="B1809" t="s">
        <v>23070</v>
      </c>
      <c r="C1809" t="s">
        <v>25157</v>
      </c>
      <c r="D1809" t="s">
        <v>25158</v>
      </c>
      <c r="E1809">
        <v>123143</v>
      </c>
      <c r="F1809" s="6">
        <v>1.1374101552759299</v>
      </c>
    </row>
    <row r="1810" spans="1:6" x14ac:dyDescent="0.3">
      <c r="A1810" t="s">
        <v>1226</v>
      </c>
      <c r="B1810" t="s">
        <v>23070</v>
      </c>
      <c r="C1810" t="s">
        <v>854</v>
      </c>
      <c r="D1810" t="s">
        <v>25159</v>
      </c>
      <c r="E1810">
        <v>43742</v>
      </c>
      <c r="F1810" s="6">
        <v>0.78232715720503299</v>
      </c>
    </row>
    <row r="1811" spans="1:6" x14ac:dyDescent="0.3">
      <c r="A1811" t="s">
        <v>1228</v>
      </c>
      <c r="B1811" t="s">
        <v>25160</v>
      </c>
      <c r="C1811" t="s">
        <v>22619</v>
      </c>
      <c r="D1811" t="s">
        <v>25161</v>
      </c>
      <c r="E1811">
        <v>8791883</v>
      </c>
      <c r="F1811" s="6">
        <v>2.1364307611374298</v>
      </c>
    </row>
    <row r="1812" spans="1:6" x14ac:dyDescent="0.3">
      <c r="A1812" t="s">
        <v>1228</v>
      </c>
      <c r="B1812" t="s">
        <v>25160</v>
      </c>
      <c r="C1812" t="s">
        <v>593</v>
      </c>
      <c r="D1812" t="s">
        <v>25162</v>
      </c>
      <c r="E1812">
        <v>274545</v>
      </c>
      <c r="F1812" s="6">
        <v>1.11522034996305</v>
      </c>
    </row>
    <row r="1813" spans="1:6" x14ac:dyDescent="0.3">
      <c r="A1813" t="s">
        <v>1228</v>
      </c>
      <c r="B1813" t="s">
        <v>25160</v>
      </c>
      <c r="C1813" t="s">
        <v>1229</v>
      </c>
      <c r="D1813" t="s">
        <v>25163</v>
      </c>
      <c r="E1813">
        <v>905116</v>
      </c>
      <c r="F1813" s="6">
        <v>2.4284255579207001</v>
      </c>
    </row>
    <row r="1814" spans="1:6" x14ac:dyDescent="0.3">
      <c r="A1814" t="s">
        <v>1228</v>
      </c>
      <c r="B1814" t="s">
        <v>25160</v>
      </c>
      <c r="C1814" t="s">
        <v>25164</v>
      </c>
      <c r="D1814" t="s">
        <v>25165</v>
      </c>
      <c r="E1814">
        <v>448734</v>
      </c>
      <c r="F1814" s="6">
        <v>1.8411429965755499</v>
      </c>
    </row>
    <row r="1815" spans="1:6" x14ac:dyDescent="0.3">
      <c r="A1815" t="s">
        <v>1228</v>
      </c>
      <c r="B1815" t="s">
        <v>25160</v>
      </c>
      <c r="C1815" t="s">
        <v>595</v>
      </c>
      <c r="D1815" t="s">
        <v>25166</v>
      </c>
      <c r="E1815">
        <v>513657</v>
      </c>
      <c r="F1815" s="6">
        <v>3.0807442580450402</v>
      </c>
    </row>
    <row r="1816" spans="1:6" x14ac:dyDescent="0.3">
      <c r="A1816" t="s">
        <v>1228</v>
      </c>
      <c r="B1816" t="s">
        <v>25160</v>
      </c>
      <c r="C1816" t="s">
        <v>25167</v>
      </c>
      <c r="D1816" t="s">
        <v>25168</v>
      </c>
      <c r="E1816">
        <v>97265</v>
      </c>
      <c r="F1816" s="6">
        <v>0.77215582032503505</v>
      </c>
    </row>
    <row r="1817" spans="1:6" x14ac:dyDescent="0.3">
      <c r="A1817" t="s">
        <v>1228</v>
      </c>
      <c r="B1817" t="s">
        <v>25160</v>
      </c>
      <c r="C1817" t="s">
        <v>434</v>
      </c>
      <c r="D1817" t="s">
        <v>25169</v>
      </c>
      <c r="E1817">
        <v>156898</v>
      </c>
      <c r="F1817" s="6">
        <v>1.24268433078666</v>
      </c>
    </row>
    <row r="1818" spans="1:6" x14ac:dyDescent="0.3">
      <c r="A1818" t="s">
        <v>1228</v>
      </c>
      <c r="B1818" t="s">
        <v>25160</v>
      </c>
      <c r="C1818" t="s">
        <v>467</v>
      </c>
      <c r="D1818" t="s">
        <v>25170</v>
      </c>
      <c r="E1818">
        <v>783969</v>
      </c>
      <c r="F1818" s="6">
        <v>3.1979528515763098</v>
      </c>
    </row>
    <row r="1819" spans="1:6" x14ac:dyDescent="0.3">
      <c r="A1819" t="s">
        <v>1228</v>
      </c>
      <c r="B1819" t="s">
        <v>25160</v>
      </c>
      <c r="C1819" t="s">
        <v>598</v>
      </c>
      <c r="D1819" t="s">
        <v>25171</v>
      </c>
      <c r="E1819">
        <v>288282</v>
      </c>
      <c r="F1819" s="6">
        <v>1.8310466969157899</v>
      </c>
    </row>
    <row r="1820" spans="1:6" x14ac:dyDescent="0.3">
      <c r="A1820" t="s">
        <v>1228</v>
      </c>
      <c r="B1820" t="s">
        <v>25160</v>
      </c>
      <c r="C1820" t="s">
        <v>1230</v>
      </c>
      <c r="D1820" t="s">
        <v>25172</v>
      </c>
      <c r="E1820">
        <v>634266</v>
      </c>
      <c r="F1820" s="6">
        <v>3.2728520438950301</v>
      </c>
    </row>
    <row r="1821" spans="1:6" x14ac:dyDescent="0.3">
      <c r="A1821" t="s">
        <v>1228</v>
      </c>
      <c r="B1821" t="s">
        <v>25160</v>
      </c>
      <c r="C1821" t="s">
        <v>599</v>
      </c>
      <c r="D1821" t="s">
        <v>25173</v>
      </c>
      <c r="E1821">
        <v>128349</v>
      </c>
      <c r="F1821" s="6">
        <v>1.3917993354618301</v>
      </c>
    </row>
    <row r="1822" spans="1:6" x14ac:dyDescent="0.3">
      <c r="A1822" t="s">
        <v>1228</v>
      </c>
      <c r="B1822" t="s">
        <v>25160</v>
      </c>
      <c r="C1822" t="s">
        <v>600</v>
      </c>
      <c r="D1822" t="s">
        <v>25174</v>
      </c>
      <c r="E1822">
        <v>366513</v>
      </c>
      <c r="F1822" s="6">
        <v>2.2909083963310999</v>
      </c>
    </row>
    <row r="1823" spans="1:6" x14ac:dyDescent="0.3">
      <c r="A1823" t="s">
        <v>1228</v>
      </c>
      <c r="B1823" t="s">
        <v>25160</v>
      </c>
      <c r="C1823" t="s">
        <v>182</v>
      </c>
      <c r="D1823" t="s">
        <v>25175</v>
      </c>
      <c r="E1823">
        <v>809857</v>
      </c>
      <c r="F1823" s="6">
        <v>2.0105020681302799</v>
      </c>
    </row>
    <row r="1824" spans="1:6" x14ac:dyDescent="0.3">
      <c r="A1824" t="s">
        <v>1228</v>
      </c>
      <c r="B1824" t="s">
        <v>25160</v>
      </c>
      <c r="C1824" t="s">
        <v>602</v>
      </c>
      <c r="D1824" t="s">
        <v>25176</v>
      </c>
      <c r="E1824">
        <v>630380</v>
      </c>
      <c r="F1824" s="6">
        <v>1.3716379917133299</v>
      </c>
    </row>
    <row r="1825" spans="1:6" x14ac:dyDescent="0.3">
      <c r="A1825" t="s">
        <v>1228</v>
      </c>
      <c r="B1825" t="s">
        <v>25160</v>
      </c>
      <c r="C1825" t="s">
        <v>603</v>
      </c>
      <c r="D1825" t="s">
        <v>25177</v>
      </c>
      <c r="E1825">
        <v>492276</v>
      </c>
      <c r="F1825" s="6">
        <v>1.4589972279846</v>
      </c>
    </row>
    <row r="1826" spans="1:6" x14ac:dyDescent="0.3">
      <c r="A1826" t="s">
        <v>1228</v>
      </c>
      <c r="B1826" t="s">
        <v>25160</v>
      </c>
      <c r="C1826" t="s">
        <v>604</v>
      </c>
      <c r="D1826" t="s">
        <v>25178</v>
      </c>
      <c r="E1826">
        <v>576567</v>
      </c>
      <c r="F1826" s="6">
        <v>1.1667566239233</v>
      </c>
    </row>
    <row r="1827" spans="1:6" x14ac:dyDescent="0.3">
      <c r="A1827" t="s">
        <v>1228</v>
      </c>
      <c r="B1827" t="s">
        <v>25160</v>
      </c>
      <c r="C1827" t="s">
        <v>605</v>
      </c>
      <c r="D1827" t="s">
        <v>25179</v>
      </c>
      <c r="E1827">
        <v>501226</v>
      </c>
      <c r="F1827" s="6">
        <v>2.2197473007465498</v>
      </c>
    </row>
    <row r="1828" spans="1:6" x14ac:dyDescent="0.3">
      <c r="A1828" t="s">
        <v>1228</v>
      </c>
      <c r="B1828" t="s">
        <v>25160</v>
      </c>
      <c r="C1828" t="s">
        <v>25180</v>
      </c>
      <c r="D1828" t="s">
        <v>25181</v>
      </c>
      <c r="E1828">
        <v>66083</v>
      </c>
      <c r="F1828" s="6">
        <v>1.24599568612796</v>
      </c>
    </row>
    <row r="1829" spans="1:6" x14ac:dyDescent="0.3">
      <c r="A1829" t="s">
        <v>1228</v>
      </c>
      <c r="B1829" t="s">
        <v>25160</v>
      </c>
      <c r="C1829" t="s">
        <v>807</v>
      </c>
      <c r="D1829" t="s">
        <v>25182</v>
      </c>
      <c r="E1829">
        <v>323444</v>
      </c>
      <c r="F1829" s="6">
        <v>1.7151300648844801</v>
      </c>
    </row>
    <row r="1830" spans="1:6" x14ac:dyDescent="0.3">
      <c r="A1830" t="s">
        <v>1228</v>
      </c>
      <c r="B1830" t="s">
        <v>25160</v>
      </c>
      <c r="C1830" t="s">
        <v>195</v>
      </c>
      <c r="D1830" t="s">
        <v>25183</v>
      </c>
      <c r="E1830">
        <v>149265</v>
      </c>
      <c r="F1830" s="6">
        <v>1.0079734914113601</v>
      </c>
    </row>
    <row r="1831" spans="1:6" x14ac:dyDescent="0.3">
      <c r="A1831" t="s">
        <v>1228</v>
      </c>
      <c r="B1831" t="s">
        <v>25160</v>
      </c>
      <c r="C1831" t="s">
        <v>688</v>
      </c>
      <c r="D1831" t="s">
        <v>25184</v>
      </c>
      <c r="E1831">
        <v>536499</v>
      </c>
      <c r="F1831" s="6">
        <v>2.8423991303723701</v>
      </c>
    </row>
    <row r="1832" spans="1:6" x14ac:dyDescent="0.3">
      <c r="A1832" t="s">
        <v>1228</v>
      </c>
      <c r="B1832" t="s">
        <v>25160</v>
      </c>
      <c r="C1832" t="s">
        <v>367</v>
      </c>
      <c r="D1832" t="s">
        <v>25185</v>
      </c>
      <c r="E1832">
        <v>108692</v>
      </c>
      <c r="F1832" s="6">
        <v>1.49379091585861</v>
      </c>
    </row>
    <row r="1833" spans="1:6" x14ac:dyDescent="0.3">
      <c r="A1833" t="s">
        <v>1232</v>
      </c>
      <c r="B1833" t="s">
        <v>22791</v>
      </c>
      <c r="C1833" t="s">
        <v>22619</v>
      </c>
      <c r="D1833" t="s">
        <v>25186</v>
      </c>
      <c r="E1833">
        <v>2059163</v>
      </c>
      <c r="F1833" s="6">
        <v>1.3608813001281299</v>
      </c>
    </row>
    <row r="1834" spans="1:6" x14ac:dyDescent="0.3">
      <c r="A1834" t="s">
        <v>1232</v>
      </c>
      <c r="B1834" t="s">
        <v>22791</v>
      </c>
      <c r="C1834" t="s">
        <v>608</v>
      </c>
      <c r="D1834" t="s">
        <v>25187</v>
      </c>
      <c r="E1834">
        <v>662561</v>
      </c>
      <c r="F1834" s="6">
        <v>1.6971034273226799</v>
      </c>
    </row>
    <row r="1835" spans="1:6" x14ac:dyDescent="0.3">
      <c r="A1835" t="s">
        <v>1232</v>
      </c>
      <c r="B1835" t="s">
        <v>22791</v>
      </c>
      <c r="C1835" t="s">
        <v>25188</v>
      </c>
      <c r="D1835" t="s">
        <v>25189</v>
      </c>
      <c r="E1835">
        <v>3725</v>
      </c>
      <c r="F1835" s="6">
        <v>1.2017200564703701</v>
      </c>
    </row>
    <row r="1836" spans="1:6" x14ac:dyDescent="0.3">
      <c r="A1836" t="s">
        <v>1232</v>
      </c>
      <c r="B1836" t="s">
        <v>22791</v>
      </c>
      <c r="C1836" t="s">
        <v>25190</v>
      </c>
      <c r="D1836" t="s">
        <v>25191</v>
      </c>
      <c r="E1836">
        <v>65645</v>
      </c>
      <c r="F1836" s="6">
        <v>1.0829427857337</v>
      </c>
    </row>
    <row r="1837" spans="1:6" x14ac:dyDescent="0.3">
      <c r="A1837" t="s">
        <v>1232</v>
      </c>
      <c r="B1837" t="s">
        <v>22791</v>
      </c>
      <c r="C1837" t="s">
        <v>25192</v>
      </c>
      <c r="D1837" t="s">
        <v>25193</v>
      </c>
      <c r="E1837">
        <v>27213</v>
      </c>
      <c r="F1837" s="6">
        <v>0.77619511856344103</v>
      </c>
    </row>
    <row r="1838" spans="1:6" x14ac:dyDescent="0.3">
      <c r="A1838" t="s">
        <v>1232</v>
      </c>
      <c r="B1838" t="s">
        <v>22791</v>
      </c>
      <c r="C1838" t="s">
        <v>25017</v>
      </c>
      <c r="D1838" t="s">
        <v>25194</v>
      </c>
      <c r="E1838">
        <v>13750</v>
      </c>
      <c r="F1838" s="6">
        <v>0.53297494226409703</v>
      </c>
    </row>
    <row r="1839" spans="1:6" x14ac:dyDescent="0.3">
      <c r="A1839" t="s">
        <v>1232</v>
      </c>
      <c r="B1839" t="s">
        <v>22791</v>
      </c>
      <c r="C1839" t="s">
        <v>25195</v>
      </c>
      <c r="D1839" t="s">
        <v>25196</v>
      </c>
      <c r="E1839">
        <v>48376</v>
      </c>
      <c r="F1839" s="6">
        <v>0.97523077926979596</v>
      </c>
    </row>
    <row r="1840" spans="1:6" x14ac:dyDescent="0.3">
      <c r="A1840" t="s">
        <v>1232</v>
      </c>
      <c r="B1840" t="s">
        <v>22791</v>
      </c>
      <c r="C1840" t="s">
        <v>25197</v>
      </c>
      <c r="D1840" t="s">
        <v>25198</v>
      </c>
      <c r="E1840">
        <v>2022</v>
      </c>
      <c r="F1840" s="6">
        <v>0.51761478020421303</v>
      </c>
    </row>
    <row r="1841" spans="1:6" x14ac:dyDescent="0.3">
      <c r="A1841" t="s">
        <v>1232</v>
      </c>
      <c r="B1841" t="s">
        <v>22791</v>
      </c>
      <c r="C1841" t="s">
        <v>610</v>
      </c>
      <c r="D1841" t="s">
        <v>25199</v>
      </c>
      <c r="E1841">
        <v>209226</v>
      </c>
      <c r="F1841" s="6">
        <v>1.3099310011237</v>
      </c>
    </row>
    <row r="1842" spans="1:6" x14ac:dyDescent="0.3">
      <c r="A1842" t="s">
        <v>1232</v>
      </c>
      <c r="B1842" t="s">
        <v>22791</v>
      </c>
      <c r="C1842" t="s">
        <v>612</v>
      </c>
      <c r="D1842" t="s">
        <v>25200</v>
      </c>
      <c r="E1842">
        <v>53828</v>
      </c>
      <c r="F1842" s="6">
        <v>1.3413552324406199</v>
      </c>
    </row>
    <row r="1843" spans="1:6" x14ac:dyDescent="0.3">
      <c r="A1843" t="s">
        <v>1232</v>
      </c>
      <c r="B1843" t="s">
        <v>22791</v>
      </c>
      <c r="C1843" t="s">
        <v>614</v>
      </c>
      <c r="D1843" t="s">
        <v>25201</v>
      </c>
      <c r="E1843">
        <v>29514</v>
      </c>
      <c r="F1843" s="6">
        <v>0.54280077263592996</v>
      </c>
    </row>
    <row r="1844" spans="1:6" x14ac:dyDescent="0.3">
      <c r="A1844" t="s">
        <v>1232</v>
      </c>
      <c r="B1844" t="s">
        <v>22791</v>
      </c>
      <c r="C1844" t="s">
        <v>25202</v>
      </c>
      <c r="D1844" t="s">
        <v>25203</v>
      </c>
      <c r="E1844">
        <v>4687</v>
      </c>
      <c r="F1844" s="6">
        <v>0.51653901432041804</v>
      </c>
    </row>
    <row r="1845" spans="1:6" x14ac:dyDescent="0.3">
      <c r="A1845" t="s">
        <v>1232</v>
      </c>
      <c r="B1845" t="s">
        <v>22791</v>
      </c>
      <c r="C1845" t="s">
        <v>25204</v>
      </c>
      <c r="D1845" t="s">
        <v>25205</v>
      </c>
      <c r="E1845">
        <v>695</v>
      </c>
      <c r="F1845" s="6">
        <v>0.334499989802163</v>
      </c>
    </row>
    <row r="1846" spans="1:6" x14ac:dyDescent="0.3">
      <c r="A1846" t="s">
        <v>1232</v>
      </c>
      <c r="B1846" t="s">
        <v>22791</v>
      </c>
      <c r="C1846" t="s">
        <v>878</v>
      </c>
      <c r="D1846" t="s">
        <v>25206</v>
      </c>
      <c r="E1846">
        <v>4894</v>
      </c>
      <c r="F1846" s="6">
        <v>1.4454713687085099</v>
      </c>
    </row>
    <row r="1847" spans="1:6" x14ac:dyDescent="0.3">
      <c r="A1847" t="s">
        <v>1232</v>
      </c>
      <c r="B1847" t="s">
        <v>22791</v>
      </c>
      <c r="C1847" t="s">
        <v>616</v>
      </c>
      <c r="D1847" t="s">
        <v>25207</v>
      </c>
      <c r="E1847">
        <v>64727</v>
      </c>
      <c r="F1847" s="6">
        <v>1.4412459895026299</v>
      </c>
    </row>
    <row r="1848" spans="1:6" x14ac:dyDescent="0.3">
      <c r="A1848" t="s">
        <v>1232</v>
      </c>
      <c r="B1848" t="s">
        <v>22791</v>
      </c>
      <c r="C1848" t="s">
        <v>556</v>
      </c>
      <c r="D1848" t="s">
        <v>25208</v>
      </c>
      <c r="E1848">
        <v>20494</v>
      </c>
      <c r="F1848" s="6">
        <v>0.52202061704118297</v>
      </c>
    </row>
    <row r="1849" spans="1:6" x14ac:dyDescent="0.3">
      <c r="A1849" t="s">
        <v>1232</v>
      </c>
      <c r="B1849" t="s">
        <v>22791</v>
      </c>
      <c r="C1849" t="s">
        <v>25209</v>
      </c>
      <c r="D1849" t="s">
        <v>25210</v>
      </c>
      <c r="E1849">
        <v>17950</v>
      </c>
      <c r="F1849" s="6">
        <v>1.4040715570095501</v>
      </c>
    </row>
    <row r="1850" spans="1:6" x14ac:dyDescent="0.3">
      <c r="A1850" t="s">
        <v>1232</v>
      </c>
      <c r="B1850" t="s">
        <v>22791</v>
      </c>
      <c r="C1850" t="s">
        <v>618</v>
      </c>
      <c r="D1850" t="s">
        <v>25211</v>
      </c>
      <c r="E1850">
        <v>25095</v>
      </c>
      <c r="F1850" s="6">
        <v>1.6924408693144499</v>
      </c>
    </row>
    <row r="1851" spans="1:6" x14ac:dyDescent="0.3">
      <c r="A1851" t="s">
        <v>1232</v>
      </c>
      <c r="B1851" t="s">
        <v>22791</v>
      </c>
      <c r="C1851" t="s">
        <v>25212</v>
      </c>
      <c r="D1851" t="s">
        <v>25213</v>
      </c>
      <c r="E1851">
        <v>71492</v>
      </c>
      <c r="F1851" s="6">
        <v>0.61749789322091697</v>
      </c>
    </row>
    <row r="1852" spans="1:6" x14ac:dyDescent="0.3">
      <c r="A1852" t="s">
        <v>1232</v>
      </c>
      <c r="B1852" t="s">
        <v>22791</v>
      </c>
      <c r="C1852" t="s">
        <v>25214</v>
      </c>
      <c r="D1852" t="s">
        <v>25215</v>
      </c>
      <c r="E1852">
        <v>4881</v>
      </c>
      <c r="F1852" s="6">
        <v>0.34973597809948398</v>
      </c>
    </row>
    <row r="1853" spans="1:6" x14ac:dyDescent="0.3">
      <c r="A1853" t="s">
        <v>1232</v>
      </c>
      <c r="B1853" t="s">
        <v>22791</v>
      </c>
      <c r="C1853" t="s">
        <v>23041</v>
      </c>
      <c r="D1853" t="s">
        <v>25216</v>
      </c>
      <c r="E1853">
        <v>63797</v>
      </c>
      <c r="F1853" s="6">
        <v>0.60279972934347603</v>
      </c>
    </row>
    <row r="1854" spans="1:6" x14ac:dyDescent="0.3">
      <c r="A1854" t="s">
        <v>1232</v>
      </c>
      <c r="B1854" t="s">
        <v>22791</v>
      </c>
      <c r="C1854" t="s">
        <v>25217</v>
      </c>
      <c r="D1854" t="s">
        <v>25218</v>
      </c>
      <c r="E1854">
        <v>9041</v>
      </c>
      <c r="F1854" s="6">
        <v>1.1843111611591</v>
      </c>
    </row>
    <row r="1855" spans="1:6" x14ac:dyDescent="0.3">
      <c r="A1855" t="s">
        <v>1232</v>
      </c>
      <c r="B1855" t="s">
        <v>22791</v>
      </c>
      <c r="C1855" t="s">
        <v>25219</v>
      </c>
      <c r="D1855" t="s">
        <v>25220</v>
      </c>
      <c r="E1855">
        <v>40246</v>
      </c>
      <c r="F1855" s="6">
        <v>0.71376617556419297</v>
      </c>
    </row>
    <row r="1856" spans="1:6" x14ac:dyDescent="0.3">
      <c r="A1856" t="s">
        <v>1232</v>
      </c>
      <c r="B1856" t="s">
        <v>22791</v>
      </c>
      <c r="C1856" t="s">
        <v>24968</v>
      </c>
      <c r="D1856" t="s">
        <v>25221</v>
      </c>
      <c r="E1856">
        <v>19844</v>
      </c>
      <c r="F1856" s="6">
        <v>0.93242347918513302</v>
      </c>
    </row>
    <row r="1857" spans="1:6" x14ac:dyDescent="0.3">
      <c r="A1857" t="s">
        <v>1232</v>
      </c>
      <c r="B1857" t="s">
        <v>22791</v>
      </c>
      <c r="C1857" t="s">
        <v>620</v>
      </c>
      <c r="D1857" t="s">
        <v>25222</v>
      </c>
      <c r="E1857">
        <v>131561</v>
      </c>
      <c r="F1857" s="6">
        <v>1.20009509900012</v>
      </c>
    </row>
    <row r="1858" spans="1:6" x14ac:dyDescent="0.3">
      <c r="A1858" t="s">
        <v>1232</v>
      </c>
      <c r="B1858" t="s">
        <v>22791</v>
      </c>
      <c r="C1858" t="s">
        <v>621</v>
      </c>
      <c r="D1858" t="s">
        <v>25223</v>
      </c>
      <c r="E1858">
        <v>130044</v>
      </c>
      <c r="F1858" s="6">
        <v>2.9378254194817299</v>
      </c>
    </row>
    <row r="1859" spans="1:6" x14ac:dyDescent="0.3">
      <c r="A1859" t="s">
        <v>1232</v>
      </c>
      <c r="B1859" t="s">
        <v>22791</v>
      </c>
      <c r="C1859" t="s">
        <v>23061</v>
      </c>
      <c r="D1859" t="s">
        <v>25224</v>
      </c>
      <c r="E1859">
        <v>29393</v>
      </c>
      <c r="F1859" s="6">
        <v>0.62310227925287698</v>
      </c>
    </row>
    <row r="1860" spans="1:6" x14ac:dyDescent="0.3">
      <c r="A1860" t="s">
        <v>1232</v>
      </c>
      <c r="B1860" t="s">
        <v>22791</v>
      </c>
      <c r="C1860" t="s">
        <v>623</v>
      </c>
      <c r="D1860" t="s">
        <v>25225</v>
      </c>
      <c r="E1860">
        <v>144170</v>
      </c>
      <c r="F1860" s="6">
        <v>1.0343190010822301</v>
      </c>
    </row>
    <row r="1861" spans="1:6" x14ac:dyDescent="0.3">
      <c r="A1861" t="s">
        <v>1232</v>
      </c>
      <c r="B1861" t="s">
        <v>22791</v>
      </c>
      <c r="C1861" t="s">
        <v>22953</v>
      </c>
      <c r="D1861" t="s">
        <v>25226</v>
      </c>
      <c r="E1861">
        <v>11988</v>
      </c>
      <c r="F1861" s="6">
        <v>1.0145684304498399</v>
      </c>
    </row>
    <row r="1862" spans="1:6" x14ac:dyDescent="0.3">
      <c r="A1862" t="s">
        <v>1232</v>
      </c>
      <c r="B1862" t="s">
        <v>22791</v>
      </c>
      <c r="C1862" t="s">
        <v>25227</v>
      </c>
      <c r="D1862" t="s">
        <v>25228</v>
      </c>
      <c r="E1862">
        <v>17866</v>
      </c>
      <c r="F1862" s="6">
        <v>0.71956274314916002</v>
      </c>
    </row>
    <row r="1863" spans="1:6" x14ac:dyDescent="0.3">
      <c r="A1863" t="s">
        <v>1232</v>
      </c>
      <c r="B1863" t="s">
        <v>22791</v>
      </c>
      <c r="C1863" t="s">
        <v>25229</v>
      </c>
      <c r="D1863" t="s">
        <v>25230</v>
      </c>
      <c r="E1863">
        <v>32937</v>
      </c>
      <c r="F1863" s="6">
        <v>0.42470726415911503</v>
      </c>
    </row>
    <row r="1864" spans="1:6" x14ac:dyDescent="0.3">
      <c r="A1864" t="s">
        <v>1232</v>
      </c>
      <c r="B1864" t="s">
        <v>22791</v>
      </c>
      <c r="C1864" t="s">
        <v>25231</v>
      </c>
      <c r="D1864" t="s">
        <v>25232</v>
      </c>
      <c r="E1864">
        <v>16383</v>
      </c>
      <c r="F1864" s="6">
        <v>0.63988588048470496</v>
      </c>
    </row>
    <row r="1865" spans="1:6" x14ac:dyDescent="0.3">
      <c r="A1865" t="s">
        <v>1232</v>
      </c>
      <c r="B1865" t="s">
        <v>22791</v>
      </c>
      <c r="C1865" t="s">
        <v>688</v>
      </c>
      <c r="D1865" t="s">
        <v>25233</v>
      </c>
      <c r="E1865">
        <v>4549</v>
      </c>
      <c r="F1865" s="6">
        <v>0.340589191188716</v>
      </c>
    </row>
    <row r="1866" spans="1:6" x14ac:dyDescent="0.3">
      <c r="A1866" t="s">
        <v>1232</v>
      </c>
      <c r="B1866" t="s">
        <v>22791</v>
      </c>
      <c r="C1866" t="s">
        <v>625</v>
      </c>
      <c r="D1866" t="s">
        <v>25234</v>
      </c>
      <c r="E1866">
        <v>76569</v>
      </c>
      <c r="F1866" s="6">
        <v>1.06135105689241</v>
      </c>
    </row>
    <row r="1867" spans="1:6" x14ac:dyDescent="0.3">
      <c r="A1867" t="s">
        <v>1234</v>
      </c>
      <c r="B1867" t="s">
        <v>25160</v>
      </c>
      <c r="C1867" t="s">
        <v>22619</v>
      </c>
      <c r="D1867" t="s">
        <v>25235</v>
      </c>
      <c r="E1867">
        <v>19377716</v>
      </c>
      <c r="F1867" s="6">
        <v>2.4772751484956901</v>
      </c>
    </row>
    <row r="1868" spans="1:6" x14ac:dyDescent="0.3">
      <c r="A1868" t="s">
        <v>1234</v>
      </c>
      <c r="B1868" t="s">
        <v>25160</v>
      </c>
      <c r="C1868" t="s">
        <v>627</v>
      </c>
      <c r="D1868" t="s">
        <v>25236</v>
      </c>
      <c r="E1868">
        <v>304204</v>
      </c>
      <c r="F1868" s="6">
        <v>1.71493795080637</v>
      </c>
    </row>
    <row r="1869" spans="1:6" x14ac:dyDescent="0.3">
      <c r="A1869" t="s">
        <v>1234</v>
      </c>
      <c r="B1869" t="s">
        <v>25160</v>
      </c>
      <c r="C1869" t="s">
        <v>24329</v>
      </c>
      <c r="D1869" t="s">
        <v>25237</v>
      </c>
      <c r="E1869">
        <v>48946</v>
      </c>
      <c r="F1869" s="6">
        <v>0.43748127872805398</v>
      </c>
    </row>
    <row r="1870" spans="1:6" x14ac:dyDescent="0.3">
      <c r="A1870" t="s">
        <v>1234</v>
      </c>
      <c r="B1870" t="s">
        <v>25160</v>
      </c>
      <c r="C1870" t="s">
        <v>629</v>
      </c>
      <c r="D1870" t="s">
        <v>25238</v>
      </c>
      <c r="E1870">
        <v>1385108</v>
      </c>
      <c r="F1870" s="6">
        <v>3.5619760328673298</v>
      </c>
    </row>
    <row r="1871" spans="1:6" x14ac:dyDescent="0.3">
      <c r="A1871" t="s">
        <v>1234</v>
      </c>
      <c r="B1871" t="s">
        <v>25160</v>
      </c>
      <c r="C1871" t="s">
        <v>25239</v>
      </c>
      <c r="D1871" t="s">
        <v>25240</v>
      </c>
      <c r="E1871">
        <v>200600</v>
      </c>
      <c r="F1871" s="6">
        <v>1.2020001195246</v>
      </c>
    </row>
    <row r="1872" spans="1:6" x14ac:dyDescent="0.3">
      <c r="A1872" t="s">
        <v>1234</v>
      </c>
      <c r="B1872" t="s">
        <v>25160</v>
      </c>
      <c r="C1872" t="s">
        <v>25241</v>
      </c>
      <c r="D1872" t="s">
        <v>25242</v>
      </c>
      <c r="E1872">
        <v>80317</v>
      </c>
      <c r="F1872" s="6">
        <v>0.63367657739618299</v>
      </c>
    </row>
    <row r="1873" spans="1:6" x14ac:dyDescent="0.3">
      <c r="A1873" t="s">
        <v>1234</v>
      </c>
      <c r="B1873" t="s">
        <v>25160</v>
      </c>
      <c r="C1873" t="s">
        <v>25243</v>
      </c>
      <c r="D1873" t="s">
        <v>25244</v>
      </c>
      <c r="E1873">
        <v>80026</v>
      </c>
      <c r="F1873" s="6">
        <v>0.86527086727858304</v>
      </c>
    </row>
    <row r="1874" spans="1:6" x14ac:dyDescent="0.3">
      <c r="A1874" t="s">
        <v>1234</v>
      </c>
      <c r="B1874" t="s">
        <v>25160</v>
      </c>
      <c r="C1874" t="s">
        <v>630</v>
      </c>
      <c r="D1874" t="s">
        <v>25245</v>
      </c>
      <c r="E1874">
        <v>134905</v>
      </c>
      <c r="F1874" s="6">
        <v>0.86347911229699503</v>
      </c>
    </row>
    <row r="1875" spans="1:6" x14ac:dyDescent="0.3">
      <c r="A1875" t="s">
        <v>1234</v>
      </c>
      <c r="B1875" t="s">
        <v>25160</v>
      </c>
      <c r="C1875" t="s">
        <v>25246</v>
      </c>
      <c r="D1875" t="s">
        <v>25247</v>
      </c>
      <c r="E1875">
        <v>88830</v>
      </c>
      <c r="F1875" s="6">
        <v>1.1294828314784999</v>
      </c>
    </row>
    <row r="1876" spans="1:6" x14ac:dyDescent="0.3">
      <c r="A1876" t="s">
        <v>1234</v>
      </c>
      <c r="B1876" t="s">
        <v>25160</v>
      </c>
      <c r="C1876" t="s">
        <v>25248</v>
      </c>
      <c r="D1876" t="s">
        <v>25249</v>
      </c>
      <c r="E1876">
        <v>50477</v>
      </c>
      <c r="F1876" s="6">
        <v>0.675737263663028</v>
      </c>
    </row>
    <row r="1877" spans="1:6" x14ac:dyDescent="0.3">
      <c r="A1877" t="s">
        <v>1234</v>
      </c>
      <c r="B1877" t="s">
        <v>25160</v>
      </c>
      <c r="C1877" t="s">
        <v>355</v>
      </c>
      <c r="D1877" t="s">
        <v>25250</v>
      </c>
      <c r="E1877">
        <v>82128</v>
      </c>
      <c r="F1877" s="6">
        <v>0.62232409891382201</v>
      </c>
    </row>
    <row r="1878" spans="1:6" x14ac:dyDescent="0.3">
      <c r="A1878" t="s">
        <v>1234</v>
      </c>
      <c r="B1878" t="s">
        <v>25160</v>
      </c>
      <c r="C1878" t="s">
        <v>213</v>
      </c>
      <c r="D1878" t="s">
        <v>25251</v>
      </c>
      <c r="E1878">
        <v>63096</v>
      </c>
      <c r="F1878" s="6">
        <v>0.93753614140741803</v>
      </c>
    </row>
    <row r="1879" spans="1:6" x14ac:dyDescent="0.3">
      <c r="A1879" t="s">
        <v>1234</v>
      </c>
      <c r="B1879" t="s">
        <v>25160</v>
      </c>
      <c r="C1879" t="s">
        <v>25252</v>
      </c>
      <c r="D1879" t="s">
        <v>25253</v>
      </c>
      <c r="E1879">
        <v>49336</v>
      </c>
      <c r="F1879" s="6">
        <v>0.87590723202218801</v>
      </c>
    </row>
    <row r="1880" spans="1:6" x14ac:dyDescent="0.3">
      <c r="A1880" t="s">
        <v>1234</v>
      </c>
      <c r="B1880" t="s">
        <v>25160</v>
      </c>
      <c r="C1880" t="s">
        <v>190</v>
      </c>
      <c r="D1880" t="s">
        <v>25254</v>
      </c>
      <c r="E1880">
        <v>47980</v>
      </c>
      <c r="F1880" s="6">
        <v>0.428433580677753</v>
      </c>
    </row>
    <row r="1881" spans="1:6" x14ac:dyDescent="0.3">
      <c r="A1881" t="s">
        <v>1234</v>
      </c>
      <c r="B1881" t="s">
        <v>25160</v>
      </c>
      <c r="C1881" t="s">
        <v>632</v>
      </c>
      <c r="D1881" t="s">
        <v>25255</v>
      </c>
      <c r="E1881">
        <v>297486</v>
      </c>
      <c r="F1881" s="6">
        <v>1.3615491447302599</v>
      </c>
    </row>
    <row r="1882" spans="1:6" x14ac:dyDescent="0.3">
      <c r="A1882" t="s">
        <v>1234</v>
      </c>
      <c r="B1882" t="s">
        <v>25160</v>
      </c>
      <c r="C1882" t="s">
        <v>634</v>
      </c>
      <c r="D1882" t="s">
        <v>25256</v>
      </c>
      <c r="E1882">
        <v>919040</v>
      </c>
      <c r="F1882" s="6">
        <v>1.14682803315059</v>
      </c>
    </row>
    <row r="1883" spans="1:6" x14ac:dyDescent="0.3">
      <c r="A1883" t="s">
        <v>1234</v>
      </c>
      <c r="B1883" t="s">
        <v>25160</v>
      </c>
      <c r="C1883" t="s">
        <v>467</v>
      </c>
      <c r="D1883" t="s">
        <v>25257</v>
      </c>
      <c r="E1883">
        <v>39370</v>
      </c>
      <c r="F1883" s="6">
        <v>0.36843066183557299</v>
      </c>
    </row>
    <row r="1884" spans="1:6" x14ac:dyDescent="0.3">
      <c r="A1884" t="s">
        <v>1234</v>
      </c>
      <c r="B1884" t="s">
        <v>25160</v>
      </c>
      <c r="C1884" t="s">
        <v>666</v>
      </c>
      <c r="D1884" t="s">
        <v>25258</v>
      </c>
      <c r="E1884">
        <v>51599</v>
      </c>
      <c r="F1884" s="6">
        <v>0.37428889137985999</v>
      </c>
    </row>
    <row r="1885" spans="1:6" x14ac:dyDescent="0.3">
      <c r="A1885" t="s">
        <v>1234</v>
      </c>
      <c r="B1885" t="s">
        <v>25160</v>
      </c>
      <c r="C1885" t="s">
        <v>262</v>
      </c>
      <c r="D1885" t="s">
        <v>25259</v>
      </c>
      <c r="E1885">
        <v>55531</v>
      </c>
      <c r="F1885" s="6">
        <v>0.96401388820180001</v>
      </c>
    </row>
    <row r="1886" spans="1:6" x14ac:dyDescent="0.3">
      <c r="A1886" t="s">
        <v>1234</v>
      </c>
      <c r="B1886" t="s">
        <v>25160</v>
      </c>
      <c r="C1886" t="s">
        <v>487</v>
      </c>
      <c r="D1886" t="s">
        <v>25260</v>
      </c>
      <c r="E1886">
        <v>60079</v>
      </c>
      <c r="F1886" s="6">
        <v>0.76415674205709005</v>
      </c>
    </row>
    <row r="1887" spans="1:6" x14ac:dyDescent="0.3">
      <c r="A1887" t="s">
        <v>1234</v>
      </c>
      <c r="B1887" t="s">
        <v>25160</v>
      </c>
      <c r="C1887" t="s">
        <v>327</v>
      </c>
      <c r="D1887" t="s">
        <v>25261</v>
      </c>
      <c r="E1887">
        <v>49221</v>
      </c>
      <c r="F1887" s="6">
        <v>0.79027463878401505</v>
      </c>
    </row>
    <row r="1888" spans="1:6" x14ac:dyDescent="0.3">
      <c r="A1888" t="s">
        <v>1234</v>
      </c>
      <c r="B1888" t="s">
        <v>25160</v>
      </c>
      <c r="C1888" t="s">
        <v>291</v>
      </c>
      <c r="D1888" t="s">
        <v>25262</v>
      </c>
      <c r="E1888">
        <v>4836</v>
      </c>
      <c r="F1888" s="6">
        <v>0.32033156950271202</v>
      </c>
    </row>
    <row r="1889" spans="1:6" x14ac:dyDescent="0.3">
      <c r="A1889" t="s">
        <v>1234</v>
      </c>
      <c r="B1889" t="s">
        <v>25160</v>
      </c>
      <c r="C1889" t="s">
        <v>636</v>
      </c>
      <c r="D1889" t="s">
        <v>25263</v>
      </c>
      <c r="E1889">
        <v>64519</v>
      </c>
      <c r="F1889" s="6">
        <v>0.84428385507069004</v>
      </c>
    </row>
    <row r="1890" spans="1:6" x14ac:dyDescent="0.3">
      <c r="A1890" t="s">
        <v>1234</v>
      </c>
      <c r="B1890" t="s">
        <v>25160</v>
      </c>
      <c r="C1890" t="s">
        <v>23</v>
      </c>
      <c r="D1890" t="s">
        <v>25264</v>
      </c>
      <c r="E1890">
        <v>116222</v>
      </c>
      <c r="F1890" s="6">
        <v>0.66947670496838796</v>
      </c>
    </row>
    <row r="1891" spans="1:6" x14ac:dyDescent="0.3">
      <c r="A1891" t="s">
        <v>1234</v>
      </c>
      <c r="B1891" t="s">
        <v>25160</v>
      </c>
      <c r="C1891" t="s">
        <v>93</v>
      </c>
      <c r="D1891" t="s">
        <v>25265</v>
      </c>
      <c r="E1891">
        <v>2504700</v>
      </c>
      <c r="F1891" s="6">
        <v>3.35138504281338</v>
      </c>
    </row>
    <row r="1892" spans="1:6" x14ac:dyDescent="0.3">
      <c r="A1892" t="s">
        <v>1234</v>
      </c>
      <c r="B1892" t="s">
        <v>25160</v>
      </c>
      <c r="C1892" t="s">
        <v>23468</v>
      </c>
      <c r="D1892" t="s">
        <v>25266</v>
      </c>
      <c r="E1892">
        <v>27087</v>
      </c>
      <c r="F1892" s="6">
        <v>0.38149678695881101</v>
      </c>
    </row>
    <row r="1893" spans="1:6" x14ac:dyDescent="0.3">
      <c r="A1893" t="s">
        <v>1234</v>
      </c>
      <c r="B1893" t="s">
        <v>25160</v>
      </c>
      <c r="C1893" t="s">
        <v>398</v>
      </c>
      <c r="D1893" t="s">
        <v>25267</v>
      </c>
      <c r="E1893">
        <v>65393</v>
      </c>
      <c r="F1893" s="6">
        <v>0.60283203029059396</v>
      </c>
    </row>
    <row r="1894" spans="1:6" x14ac:dyDescent="0.3">
      <c r="A1894" t="s">
        <v>1234</v>
      </c>
      <c r="B1894" t="s">
        <v>25160</v>
      </c>
      <c r="C1894" t="s">
        <v>25</v>
      </c>
      <c r="D1894" t="s">
        <v>25268</v>
      </c>
      <c r="E1894">
        <v>73442</v>
      </c>
      <c r="F1894" s="6">
        <v>0.63539789835348204</v>
      </c>
    </row>
    <row r="1895" spans="1:6" x14ac:dyDescent="0.3">
      <c r="A1895" t="s">
        <v>1234</v>
      </c>
      <c r="B1895" t="s">
        <v>25160</v>
      </c>
      <c r="C1895" t="s">
        <v>557</v>
      </c>
      <c r="D1895" t="s">
        <v>25269</v>
      </c>
      <c r="E1895">
        <v>744344</v>
      </c>
      <c r="F1895" s="6">
        <v>1.29526913280762</v>
      </c>
    </row>
    <row r="1896" spans="1:6" x14ac:dyDescent="0.3">
      <c r="A1896" t="s">
        <v>1234</v>
      </c>
      <c r="B1896" t="s">
        <v>25160</v>
      </c>
      <c r="C1896" t="s">
        <v>29</v>
      </c>
      <c r="D1896" t="s">
        <v>25270</v>
      </c>
      <c r="E1896">
        <v>50219</v>
      </c>
      <c r="F1896" s="6">
        <v>1.0789168005132601</v>
      </c>
    </row>
    <row r="1897" spans="1:6" x14ac:dyDescent="0.3">
      <c r="A1897" t="s">
        <v>1234</v>
      </c>
      <c r="B1897" t="s">
        <v>25160</v>
      </c>
      <c r="C1897" t="s">
        <v>23145</v>
      </c>
      <c r="D1897" t="s">
        <v>25271</v>
      </c>
      <c r="E1897">
        <v>1339532</v>
      </c>
      <c r="F1897" s="6">
        <v>2.2791429312982898</v>
      </c>
    </row>
    <row r="1898" spans="1:6" x14ac:dyDescent="0.3">
      <c r="A1898" t="s">
        <v>1234</v>
      </c>
      <c r="B1898" t="s">
        <v>25160</v>
      </c>
      <c r="C1898" t="s">
        <v>626</v>
      </c>
      <c r="D1898" t="s">
        <v>25272</v>
      </c>
      <c r="E1898">
        <v>1585873</v>
      </c>
      <c r="F1898" s="6">
        <v>5.2878458487044604</v>
      </c>
    </row>
    <row r="1899" spans="1:6" x14ac:dyDescent="0.3">
      <c r="A1899" t="s">
        <v>1234</v>
      </c>
      <c r="B1899" t="s">
        <v>25160</v>
      </c>
      <c r="C1899" t="s">
        <v>640</v>
      </c>
      <c r="D1899" t="s">
        <v>25273</v>
      </c>
      <c r="E1899">
        <v>216469</v>
      </c>
      <c r="F1899" s="6">
        <v>0.94908443113835605</v>
      </c>
    </row>
    <row r="1900" spans="1:6" x14ac:dyDescent="0.3">
      <c r="A1900" t="s">
        <v>1234</v>
      </c>
      <c r="B1900" t="s">
        <v>25160</v>
      </c>
      <c r="C1900" t="s">
        <v>23476</v>
      </c>
      <c r="D1900" t="s">
        <v>25274</v>
      </c>
      <c r="E1900">
        <v>234878</v>
      </c>
      <c r="F1900" s="6">
        <v>1.1619035294995499</v>
      </c>
    </row>
    <row r="1901" spans="1:6" x14ac:dyDescent="0.3">
      <c r="A1901" t="s">
        <v>1234</v>
      </c>
      <c r="B1901" t="s">
        <v>25160</v>
      </c>
      <c r="C1901" t="s">
        <v>641</v>
      </c>
      <c r="D1901" t="s">
        <v>25275</v>
      </c>
      <c r="E1901">
        <v>467025</v>
      </c>
      <c r="F1901" s="6">
        <v>1.3941208846636099</v>
      </c>
    </row>
    <row r="1902" spans="1:6" x14ac:dyDescent="0.3">
      <c r="A1902" t="s">
        <v>1234</v>
      </c>
      <c r="B1902" t="s">
        <v>25160</v>
      </c>
      <c r="C1902" t="s">
        <v>25276</v>
      </c>
      <c r="D1902" t="s">
        <v>25277</v>
      </c>
      <c r="E1902">
        <v>107931</v>
      </c>
      <c r="F1902" s="6">
        <v>0.717750619954864</v>
      </c>
    </row>
    <row r="1903" spans="1:6" x14ac:dyDescent="0.3">
      <c r="A1903" t="s">
        <v>1234</v>
      </c>
      <c r="B1903" t="s">
        <v>25160</v>
      </c>
      <c r="C1903" t="s">
        <v>111</v>
      </c>
      <c r="D1903" t="s">
        <v>25278</v>
      </c>
      <c r="E1903">
        <v>372813</v>
      </c>
      <c r="F1903" s="6">
        <v>1.4558088618345</v>
      </c>
    </row>
    <row r="1904" spans="1:6" x14ac:dyDescent="0.3">
      <c r="A1904" t="s">
        <v>1234</v>
      </c>
      <c r="B1904" t="s">
        <v>25160</v>
      </c>
      <c r="C1904" t="s">
        <v>420</v>
      </c>
      <c r="D1904" t="s">
        <v>25279</v>
      </c>
      <c r="E1904">
        <v>42883</v>
      </c>
      <c r="F1904" s="6">
        <v>0.62748261085726897</v>
      </c>
    </row>
    <row r="1905" spans="1:6" x14ac:dyDescent="0.3">
      <c r="A1905" t="s">
        <v>1234</v>
      </c>
      <c r="B1905" t="s">
        <v>25160</v>
      </c>
      <c r="C1905" t="s">
        <v>643</v>
      </c>
      <c r="D1905" t="s">
        <v>25280</v>
      </c>
      <c r="E1905">
        <v>122109</v>
      </c>
      <c r="F1905" s="6">
        <v>0.82067677161238906</v>
      </c>
    </row>
    <row r="1906" spans="1:6" x14ac:dyDescent="0.3">
      <c r="A1906" t="s">
        <v>1234</v>
      </c>
      <c r="B1906" t="s">
        <v>25160</v>
      </c>
      <c r="C1906" t="s">
        <v>24483</v>
      </c>
      <c r="D1906" t="s">
        <v>25281</v>
      </c>
      <c r="E1906">
        <v>62259</v>
      </c>
      <c r="F1906" s="6">
        <v>0.62524070097169604</v>
      </c>
    </row>
    <row r="1907" spans="1:6" x14ac:dyDescent="0.3">
      <c r="A1907" t="s">
        <v>1234</v>
      </c>
      <c r="B1907" t="s">
        <v>25160</v>
      </c>
      <c r="C1907" t="s">
        <v>644</v>
      </c>
      <c r="D1907" t="s">
        <v>25282</v>
      </c>
      <c r="E1907">
        <v>99710</v>
      </c>
      <c r="F1907" s="6">
        <v>1.23659287521332</v>
      </c>
    </row>
    <row r="1908" spans="1:6" x14ac:dyDescent="0.3">
      <c r="A1908" t="s">
        <v>1234</v>
      </c>
      <c r="B1908" t="s">
        <v>25160</v>
      </c>
      <c r="C1908" t="s">
        <v>645</v>
      </c>
      <c r="D1908" t="s">
        <v>25283</v>
      </c>
      <c r="E1908">
        <v>2230722</v>
      </c>
      <c r="F1908" s="6">
        <v>4.1261269412670103</v>
      </c>
    </row>
    <row r="1909" spans="1:6" x14ac:dyDescent="0.3">
      <c r="A1909" t="s">
        <v>1234</v>
      </c>
      <c r="B1909" t="s">
        <v>25160</v>
      </c>
      <c r="C1909" t="s">
        <v>25284</v>
      </c>
      <c r="D1909" t="s">
        <v>25285</v>
      </c>
      <c r="E1909">
        <v>159429</v>
      </c>
      <c r="F1909" s="6">
        <v>1.2431618875591299</v>
      </c>
    </row>
    <row r="1910" spans="1:6" x14ac:dyDescent="0.3">
      <c r="A1910" t="s">
        <v>1234</v>
      </c>
      <c r="B1910" t="s">
        <v>25160</v>
      </c>
      <c r="C1910" t="s">
        <v>272</v>
      </c>
      <c r="D1910" t="s">
        <v>25286</v>
      </c>
      <c r="E1910">
        <v>468730</v>
      </c>
      <c r="F1910" s="6">
        <v>2.6349523493395801</v>
      </c>
    </row>
    <row r="1911" spans="1:6" x14ac:dyDescent="0.3">
      <c r="A1911" t="s">
        <v>1234</v>
      </c>
      <c r="B1911" t="s">
        <v>25160</v>
      </c>
      <c r="C1911" t="s">
        <v>646</v>
      </c>
      <c r="D1911" t="s">
        <v>25287</v>
      </c>
      <c r="E1911">
        <v>311687</v>
      </c>
      <c r="F1911" s="6">
        <v>1.8921690760205001</v>
      </c>
    </row>
    <row r="1912" spans="1:6" x14ac:dyDescent="0.3">
      <c r="A1912" t="s">
        <v>1234</v>
      </c>
      <c r="B1912" t="s">
        <v>25160</v>
      </c>
      <c r="C1912" t="s">
        <v>25288</v>
      </c>
      <c r="D1912" t="s">
        <v>25289</v>
      </c>
      <c r="E1912">
        <v>111944</v>
      </c>
      <c r="F1912" s="6">
        <v>0.454578262474436</v>
      </c>
    </row>
    <row r="1913" spans="1:6" x14ac:dyDescent="0.3">
      <c r="A1913" t="s">
        <v>1234</v>
      </c>
      <c r="B1913" t="s">
        <v>25160</v>
      </c>
      <c r="C1913" t="s">
        <v>647</v>
      </c>
      <c r="D1913" t="s">
        <v>25290</v>
      </c>
      <c r="E1913">
        <v>219603</v>
      </c>
      <c r="F1913" s="6">
        <v>1.3609228978099801</v>
      </c>
    </row>
    <row r="1914" spans="1:6" x14ac:dyDescent="0.3">
      <c r="A1914" t="s">
        <v>1234</v>
      </c>
      <c r="B1914" t="s">
        <v>25160</v>
      </c>
      <c r="C1914" t="s">
        <v>25291</v>
      </c>
      <c r="D1914" t="s">
        <v>25292</v>
      </c>
      <c r="E1914">
        <v>154727</v>
      </c>
      <c r="F1914" s="6">
        <v>1.5021500911385299</v>
      </c>
    </row>
    <row r="1915" spans="1:6" x14ac:dyDescent="0.3">
      <c r="A1915" t="s">
        <v>1234</v>
      </c>
      <c r="B1915" t="s">
        <v>25160</v>
      </c>
      <c r="C1915" t="s">
        <v>25293</v>
      </c>
      <c r="D1915" t="s">
        <v>25294</v>
      </c>
      <c r="E1915">
        <v>32749</v>
      </c>
      <c r="F1915" s="6">
        <v>0.46305338826369002</v>
      </c>
    </row>
    <row r="1916" spans="1:6" x14ac:dyDescent="0.3">
      <c r="A1916" t="s">
        <v>1234</v>
      </c>
      <c r="B1916" t="s">
        <v>25160</v>
      </c>
      <c r="C1916" t="s">
        <v>23598</v>
      </c>
      <c r="D1916" t="s">
        <v>25295</v>
      </c>
      <c r="E1916">
        <v>18343</v>
      </c>
      <c r="F1916" s="6">
        <v>0.58281144341354696</v>
      </c>
    </row>
    <row r="1917" spans="1:6" x14ac:dyDescent="0.3">
      <c r="A1917" t="s">
        <v>1234</v>
      </c>
      <c r="B1917" t="s">
        <v>25160</v>
      </c>
      <c r="C1917" t="s">
        <v>25296</v>
      </c>
      <c r="D1917" t="s">
        <v>25297</v>
      </c>
      <c r="E1917">
        <v>35251</v>
      </c>
      <c r="F1917" s="6">
        <v>0.67659506072903397</v>
      </c>
    </row>
    <row r="1918" spans="1:6" x14ac:dyDescent="0.3">
      <c r="A1918" t="s">
        <v>1234</v>
      </c>
      <c r="B1918" t="s">
        <v>25160</v>
      </c>
      <c r="C1918" t="s">
        <v>1235</v>
      </c>
      <c r="D1918" t="s">
        <v>25298</v>
      </c>
      <c r="E1918">
        <v>98990</v>
      </c>
      <c r="F1918" s="6">
        <v>0.72113680636612598</v>
      </c>
    </row>
    <row r="1919" spans="1:6" x14ac:dyDescent="0.3">
      <c r="A1919" t="s">
        <v>1234</v>
      </c>
      <c r="B1919" t="s">
        <v>25160</v>
      </c>
      <c r="C1919" t="s">
        <v>473</v>
      </c>
      <c r="D1919" t="s">
        <v>25299</v>
      </c>
      <c r="E1919">
        <v>1493074</v>
      </c>
      <c r="F1919" s="6">
        <v>1.4326660775594899</v>
      </c>
    </row>
    <row r="1920" spans="1:6" x14ac:dyDescent="0.3">
      <c r="A1920" t="s">
        <v>1234</v>
      </c>
      <c r="B1920" t="s">
        <v>25160</v>
      </c>
      <c r="C1920" t="s">
        <v>854</v>
      </c>
      <c r="D1920" t="s">
        <v>25300</v>
      </c>
      <c r="E1920">
        <v>77547</v>
      </c>
      <c r="F1920" s="6">
        <v>0.64111323265356301</v>
      </c>
    </row>
    <row r="1921" spans="1:6" x14ac:dyDescent="0.3">
      <c r="A1921" t="s">
        <v>1234</v>
      </c>
      <c r="B1921" t="s">
        <v>25160</v>
      </c>
      <c r="C1921" t="s">
        <v>809</v>
      </c>
      <c r="D1921" t="s">
        <v>25301</v>
      </c>
      <c r="E1921">
        <v>51125</v>
      </c>
      <c r="F1921" s="6">
        <v>1.0359479891263601</v>
      </c>
    </row>
    <row r="1922" spans="1:6" x14ac:dyDescent="0.3">
      <c r="A1922" t="s">
        <v>1234</v>
      </c>
      <c r="B1922" t="s">
        <v>25160</v>
      </c>
      <c r="C1922" t="s">
        <v>648</v>
      </c>
      <c r="D1922" t="s">
        <v>25302</v>
      </c>
      <c r="E1922">
        <v>101480</v>
      </c>
      <c r="F1922" s="6">
        <v>1.00775485907865</v>
      </c>
    </row>
    <row r="1923" spans="1:6" x14ac:dyDescent="0.3">
      <c r="A1923" t="s">
        <v>1234</v>
      </c>
      <c r="B1923" t="s">
        <v>25160</v>
      </c>
      <c r="C1923" t="s">
        <v>25303</v>
      </c>
      <c r="D1923" t="s">
        <v>25304</v>
      </c>
      <c r="E1923">
        <v>182493</v>
      </c>
      <c r="F1923" s="6">
        <v>1.14894415601773</v>
      </c>
    </row>
    <row r="1924" spans="1:6" x14ac:dyDescent="0.3">
      <c r="A1924" t="s">
        <v>1234</v>
      </c>
      <c r="B1924" t="s">
        <v>25160</v>
      </c>
      <c r="C1924" t="s">
        <v>367</v>
      </c>
      <c r="D1924" t="s">
        <v>25305</v>
      </c>
      <c r="E1924">
        <v>65707</v>
      </c>
      <c r="F1924" s="6">
        <v>1.2135111821370199</v>
      </c>
    </row>
    <row r="1925" spans="1:6" x14ac:dyDescent="0.3">
      <c r="A1925" t="s">
        <v>1234</v>
      </c>
      <c r="B1925" t="s">
        <v>25160</v>
      </c>
      <c r="C1925" t="s">
        <v>69</v>
      </c>
      <c r="D1925" t="s">
        <v>25306</v>
      </c>
      <c r="E1925">
        <v>63216</v>
      </c>
      <c r="F1925" s="6">
        <v>0.84747337402531098</v>
      </c>
    </row>
    <row r="1926" spans="1:6" x14ac:dyDescent="0.3">
      <c r="A1926" t="s">
        <v>1234</v>
      </c>
      <c r="B1926" t="s">
        <v>25160</v>
      </c>
      <c r="C1926" t="s">
        <v>512</v>
      </c>
      <c r="D1926" t="s">
        <v>25307</v>
      </c>
      <c r="E1926">
        <v>93772</v>
      </c>
      <c r="F1926" s="6">
        <v>0.70735327112531299</v>
      </c>
    </row>
    <row r="1927" spans="1:6" x14ac:dyDescent="0.3">
      <c r="A1927" t="s">
        <v>1234</v>
      </c>
      <c r="B1927" t="s">
        <v>25160</v>
      </c>
      <c r="C1927" t="s">
        <v>650</v>
      </c>
      <c r="D1927" t="s">
        <v>25308</v>
      </c>
      <c r="E1927">
        <v>949101</v>
      </c>
      <c r="F1927" s="6">
        <v>2.3942738917446098</v>
      </c>
    </row>
    <row r="1928" spans="1:6" x14ac:dyDescent="0.3">
      <c r="A1928" t="s">
        <v>1234</v>
      </c>
      <c r="B1928" t="s">
        <v>25160</v>
      </c>
      <c r="C1928" t="s">
        <v>1003</v>
      </c>
      <c r="D1928" t="s">
        <v>25309</v>
      </c>
      <c r="E1928">
        <v>42155</v>
      </c>
      <c r="F1928" s="6">
        <v>0.46409372108035901</v>
      </c>
    </row>
    <row r="1929" spans="1:6" x14ac:dyDescent="0.3">
      <c r="A1929" t="s">
        <v>1234</v>
      </c>
      <c r="B1929" t="s">
        <v>25160</v>
      </c>
      <c r="C1929" t="s">
        <v>25310</v>
      </c>
      <c r="D1929" t="s">
        <v>25311</v>
      </c>
      <c r="E1929">
        <v>25348</v>
      </c>
      <c r="F1929" s="6">
        <v>0.52220056271125004</v>
      </c>
    </row>
    <row r="1930" spans="1:6" x14ac:dyDescent="0.3">
      <c r="A1930" t="s">
        <v>1237</v>
      </c>
      <c r="B1930" t="s">
        <v>22618</v>
      </c>
      <c r="C1930" t="s">
        <v>22619</v>
      </c>
      <c r="D1930" t="s">
        <v>25312</v>
      </c>
      <c r="E1930">
        <v>9535469</v>
      </c>
      <c r="F1930" s="6">
        <v>1.44119749573109</v>
      </c>
    </row>
    <row r="1931" spans="1:6" x14ac:dyDescent="0.3">
      <c r="A1931" t="s">
        <v>1237</v>
      </c>
      <c r="B1931" t="s">
        <v>22618</v>
      </c>
      <c r="C1931" t="s">
        <v>1238</v>
      </c>
      <c r="D1931" t="s">
        <v>25313</v>
      </c>
      <c r="E1931">
        <v>151131</v>
      </c>
      <c r="F1931" s="6">
        <v>1.90268077597323</v>
      </c>
    </row>
    <row r="1932" spans="1:6" x14ac:dyDescent="0.3">
      <c r="A1932" t="s">
        <v>1237</v>
      </c>
      <c r="B1932" t="s">
        <v>22618</v>
      </c>
      <c r="C1932" t="s">
        <v>23494</v>
      </c>
      <c r="D1932" t="s">
        <v>25314</v>
      </c>
      <c r="E1932">
        <v>37198</v>
      </c>
      <c r="F1932" s="6">
        <v>1.0155884878939101</v>
      </c>
    </row>
    <row r="1933" spans="1:6" x14ac:dyDescent="0.3">
      <c r="A1933" t="s">
        <v>1237</v>
      </c>
      <c r="B1933" t="s">
        <v>22618</v>
      </c>
      <c r="C1933" t="s">
        <v>25315</v>
      </c>
      <c r="D1933" t="s">
        <v>25316</v>
      </c>
      <c r="E1933">
        <v>11155</v>
      </c>
      <c r="F1933" s="6">
        <v>0.547969689626981</v>
      </c>
    </row>
    <row r="1934" spans="1:6" x14ac:dyDescent="0.3">
      <c r="A1934" t="s">
        <v>1237</v>
      </c>
      <c r="B1934" t="s">
        <v>22618</v>
      </c>
      <c r="C1934" t="s">
        <v>25317</v>
      </c>
      <c r="D1934" t="s">
        <v>25318</v>
      </c>
      <c r="E1934">
        <v>26948</v>
      </c>
      <c r="F1934" s="6">
        <v>1.19234472945893</v>
      </c>
    </row>
    <row r="1935" spans="1:6" x14ac:dyDescent="0.3">
      <c r="A1935" t="s">
        <v>1237</v>
      </c>
      <c r="B1935" t="s">
        <v>22618</v>
      </c>
      <c r="C1935" t="s">
        <v>25319</v>
      </c>
      <c r="D1935" t="s">
        <v>25320</v>
      </c>
      <c r="E1935">
        <v>27281</v>
      </c>
      <c r="F1935" s="6">
        <v>0.52543218864693098</v>
      </c>
    </row>
    <row r="1936" spans="1:6" x14ac:dyDescent="0.3">
      <c r="A1936" t="s">
        <v>1237</v>
      </c>
      <c r="B1936" t="s">
        <v>22618</v>
      </c>
      <c r="C1936" t="s">
        <v>652</v>
      </c>
      <c r="D1936" t="s">
        <v>25321</v>
      </c>
      <c r="E1936">
        <v>17797</v>
      </c>
      <c r="F1936" s="6">
        <v>0.51231102420646801</v>
      </c>
    </row>
    <row r="1937" spans="1:6" x14ac:dyDescent="0.3">
      <c r="A1937" t="s">
        <v>1237</v>
      </c>
      <c r="B1937" t="s">
        <v>22618</v>
      </c>
      <c r="C1937" t="s">
        <v>25322</v>
      </c>
      <c r="D1937" t="s">
        <v>25323</v>
      </c>
      <c r="E1937">
        <v>47759</v>
      </c>
      <c r="F1937" s="6">
        <v>0.79868122161676702</v>
      </c>
    </row>
    <row r="1938" spans="1:6" x14ac:dyDescent="0.3">
      <c r="A1938" t="s">
        <v>1237</v>
      </c>
      <c r="B1938" t="s">
        <v>22618</v>
      </c>
      <c r="C1938" t="s">
        <v>25324</v>
      </c>
      <c r="D1938" t="s">
        <v>25325</v>
      </c>
      <c r="E1938">
        <v>21282</v>
      </c>
      <c r="F1938" s="6">
        <v>0.74597473780095802</v>
      </c>
    </row>
    <row r="1939" spans="1:6" x14ac:dyDescent="0.3">
      <c r="A1939" t="s">
        <v>1237</v>
      </c>
      <c r="B1939" t="s">
        <v>22618</v>
      </c>
      <c r="C1939" t="s">
        <v>25326</v>
      </c>
      <c r="D1939" t="s">
        <v>25327</v>
      </c>
      <c r="E1939">
        <v>35186</v>
      </c>
      <c r="F1939" s="6">
        <v>1.0182665062362199</v>
      </c>
    </row>
    <row r="1940" spans="1:6" x14ac:dyDescent="0.3">
      <c r="A1940" t="s">
        <v>1237</v>
      </c>
      <c r="B1940" t="s">
        <v>22618</v>
      </c>
      <c r="C1940" t="s">
        <v>25328</v>
      </c>
      <c r="D1940" t="s">
        <v>25329</v>
      </c>
      <c r="E1940">
        <v>107431</v>
      </c>
      <c r="F1940" s="6">
        <v>0.860592448085018</v>
      </c>
    </row>
    <row r="1941" spans="1:6" x14ac:dyDescent="0.3">
      <c r="A1941" t="s">
        <v>1237</v>
      </c>
      <c r="B1941" t="s">
        <v>22618</v>
      </c>
      <c r="C1941" t="s">
        <v>653</v>
      </c>
      <c r="D1941" t="s">
        <v>25330</v>
      </c>
      <c r="E1941">
        <v>238318</v>
      </c>
      <c r="F1941" s="6">
        <v>1.1244762554001599</v>
      </c>
    </row>
    <row r="1942" spans="1:6" x14ac:dyDescent="0.3">
      <c r="A1942" t="s">
        <v>1237</v>
      </c>
      <c r="B1942" t="s">
        <v>22618</v>
      </c>
      <c r="C1942" t="s">
        <v>694</v>
      </c>
      <c r="D1942" t="s">
        <v>25331</v>
      </c>
      <c r="E1942">
        <v>90912</v>
      </c>
      <c r="F1942" s="6">
        <v>1.17471305340819</v>
      </c>
    </row>
    <row r="1943" spans="1:6" x14ac:dyDescent="0.3">
      <c r="A1943" t="s">
        <v>1237</v>
      </c>
      <c r="B1943" t="s">
        <v>22618</v>
      </c>
      <c r="C1943" t="s">
        <v>25332</v>
      </c>
      <c r="D1943" t="s">
        <v>25333</v>
      </c>
      <c r="E1943">
        <v>178011</v>
      </c>
      <c r="F1943" s="6">
        <v>1.8068680339597001</v>
      </c>
    </row>
    <row r="1944" spans="1:6" x14ac:dyDescent="0.3">
      <c r="A1944" t="s">
        <v>1237</v>
      </c>
      <c r="B1944" t="s">
        <v>22618</v>
      </c>
      <c r="C1944" t="s">
        <v>655</v>
      </c>
      <c r="D1944" t="s">
        <v>25334</v>
      </c>
      <c r="E1944">
        <v>83029</v>
      </c>
      <c r="F1944" s="6">
        <v>1.1846720689982</v>
      </c>
    </row>
    <row r="1945" spans="1:6" x14ac:dyDescent="0.3">
      <c r="A1945" t="s">
        <v>1237</v>
      </c>
      <c r="B1945" t="s">
        <v>22618</v>
      </c>
      <c r="C1945" t="s">
        <v>595</v>
      </c>
      <c r="D1945" t="s">
        <v>25335</v>
      </c>
      <c r="E1945">
        <v>9980</v>
      </c>
      <c r="F1945" s="6">
        <v>0.75893137923786802</v>
      </c>
    </row>
    <row r="1946" spans="1:6" x14ac:dyDescent="0.3">
      <c r="A1946" t="s">
        <v>1237</v>
      </c>
      <c r="B1946" t="s">
        <v>22618</v>
      </c>
      <c r="C1946" t="s">
        <v>25336</v>
      </c>
      <c r="D1946" t="s">
        <v>25337</v>
      </c>
      <c r="E1946">
        <v>66469</v>
      </c>
      <c r="F1946" s="6">
        <v>0.56386022455469798</v>
      </c>
    </row>
    <row r="1947" spans="1:6" x14ac:dyDescent="0.3">
      <c r="A1947" t="s">
        <v>1237</v>
      </c>
      <c r="B1947" t="s">
        <v>22618</v>
      </c>
      <c r="C1947" t="s">
        <v>657</v>
      </c>
      <c r="D1947" t="s">
        <v>25338</v>
      </c>
      <c r="E1947">
        <v>23719</v>
      </c>
      <c r="F1947" s="6">
        <v>1.1518243495126399</v>
      </c>
    </row>
    <row r="1948" spans="1:6" x14ac:dyDescent="0.3">
      <c r="A1948" t="s">
        <v>1237</v>
      </c>
      <c r="B1948" t="s">
        <v>22618</v>
      </c>
      <c r="C1948" t="s">
        <v>1239</v>
      </c>
      <c r="D1948" t="s">
        <v>25339</v>
      </c>
      <c r="E1948">
        <v>154358</v>
      </c>
      <c r="F1948" s="6">
        <v>1.48435888641076</v>
      </c>
    </row>
    <row r="1949" spans="1:6" x14ac:dyDescent="0.3">
      <c r="A1949" t="s">
        <v>1237</v>
      </c>
      <c r="B1949" t="s">
        <v>22618</v>
      </c>
      <c r="C1949" t="s">
        <v>252</v>
      </c>
      <c r="D1949" t="s">
        <v>25340</v>
      </c>
      <c r="E1949">
        <v>63505</v>
      </c>
      <c r="F1949" s="6">
        <v>1.2120626989024701</v>
      </c>
    </row>
    <row r="1950" spans="1:6" x14ac:dyDescent="0.3">
      <c r="A1950" t="s">
        <v>1237</v>
      </c>
      <c r="B1950" t="s">
        <v>22618</v>
      </c>
      <c r="C1950" t="s">
        <v>739</v>
      </c>
      <c r="D1950" t="s">
        <v>25341</v>
      </c>
      <c r="E1950">
        <v>27444</v>
      </c>
      <c r="F1950" s="6">
        <v>0.70712438595768901</v>
      </c>
    </row>
    <row r="1951" spans="1:6" x14ac:dyDescent="0.3">
      <c r="A1951" t="s">
        <v>1237</v>
      </c>
      <c r="B1951" t="s">
        <v>22618</v>
      </c>
      <c r="C1951" t="s">
        <v>25342</v>
      </c>
      <c r="D1951" t="s">
        <v>25343</v>
      </c>
      <c r="E1951">
        <v>14793</v>
      </c>
      <c r="F1951" s="6">
        <v>0.68836147289345295</v>
      </c>
    </row>
    <row r="1952" spans="1:6" x14ac:dyDescent="0.3">
      <c r="A1952" t="s">
        <v>1237</v>
      </c>
      <c r="B1952" t="s">
        <v>22618</v>
      </c>
      <c r="C1952" t="s">
        <v>552</v>
      </c>
      <c r="D1952" t="s">
        <v>25344</v>
      </c>
      <c r="E1952">
        <v>10587</v>
      </c>
      <c r="F1952" s="6">
        <v>0.64480938454748704</v>
      </c>
    </row>
    <row r="1953" spans="1:6" x14ac:dyDescent="0.3">
      <c r="A1953" t="s">
        <v>1237</v>
      </c>
      <c r="B1953" t="s">
        <v>22618</v>
      </c>
      <c r="C1953" t="s">
        <v>741</v>
      </c>
      <c r="D1953" t="s">
        <v>25345</v>
      </c>
      <c r="E1953">
        <v>98075</v>
      </c>
      <c r="F1953" s="6">
        <v>1.38747330818774</v>
      </c>
    </row>
    <row r="1954" spans="1:6" x14ac:dyDescent="0.3">
      <c r="A1954" t="s">
        <v>1237</v>
      </c>
      <c r="B1954" t="s">
        <v>22618</v>
      </c>
      <c r="C1954" t="s">
        <v>25346</v>
      </c>
      <c r="D1954" t="s">
        <v>25347</v>
      </c>
      <c r="E1954">
        <v>58098</v>
      </c>
      <c r="F1954" s="6">
        <v>1.16798339710159</v>
      </c>
    </row>
    <row r="1955" spans="1:6" x14ac:dyDescent="0.3">
      <c r="A1955" t="s">
        <v>1237</v>
      </c>
      <c r="B1955" t="s">
        <v>22618</v>
      </c>
      <c r="C1955" t="s">
        <v>25348</v>
      </c>
      <c r="D1955" t="s">
        <v>25349</v>
      </c>
      <c r="E1955">
        <v>103505</v>
      </c>
      <c r="F1955" s="6">
        <v>0.83627345189953195</v>
      </c>
    </row>
    <row r="1956" spans="1:6" x14ac:dyDescent="0.3">
      <c r="A1956" t="s">
        <v>1237</v>
      </c>
      <c r="B1956" t="s">
        <v>22618</v>
      </c>
      <c r="C1956" t="s">
        <v>434</v>
      </c>
      <c r="D1956" t="s">
        <v>25350</v>
      </c>
      <c r="E1956">
        <v>319431</v>
      </c>
      <c r="F1956" s="6">
        <v>1.41062860339687</v>
      </c>
    </row>
    <row r="1957" spans="1:6" x14ac:dyDescent="0.3">
      <c r="A1957" t="s">
        <v>1237</v>
      </c>
      <c r="B1957" t="s">
        <v>22618</v>
      </c>
      <c r="C1957" t="s">
        <v>25351</v>
      </c>
      <c r="D1957" t="s">
        <v>25352</v>
      </c>
      <c r="E1957">
        <v>23547</v>
      </c>
      <c r="F1957" s="6">
        <v>0.68871526965378205</v>
      </c>
    </row>
    <row r="1958" spans="1:6" x14ac:dyDescent="0.3">
      <c r="A1958" t="s">
        <v>1237</v>
      </c>
      <c r="B1958" t="s">
        <v>22618</v>
      </c>
      <c r="C1958" t="s">
        <v>25353</v>
      </c>
      <c r="D1958" t="s">
        <v>25354</v>
      </c>
      <c r="E1958">
        <v>33920</v>
      </c>
      <c r="F1958" s="6">
        <v>0.55146151435159396</v>
      </c>
    </row>
    <row r="1959" spans="1:6" x14ac:dyDescent="0.3">
      <c r="A1959" t="s">
        <v>1237</v>
      </c>
      <c r="B1959" t="s">
        <v>22618</v>
      </c>
      <c r="C1959" t="s">
        <v>847</v>
      </c>
      <c r="D1959" t="s">
        <v>25355</v>
      </c>
      <c r="E1959">
        <v>162878</v>
      </c>
      <c r="F1959" s="6">
        <v>1.58402803666101</v>
      </c>
    </row>
    <row r="1960" spans="1:6" x14ac:dyDescent="0.3">
      <c r="A1960" t="s">
        <v>1237</v>
      </c>
      <c r="B1960" t="s">
        <v>22618</v>
      </c>
      <c r="C1960" t="s">
        <v>660</v>
      </c>
      <c r="D1960" t="s">
        <v>25356</v>
      </c>
      <c r="E1960">
        <v>41240</v>
      </c>
      <c r="F1960" s="6">
        <v>1.37282839472775</v>
      </c>
    </row>
    <row r="1961" spans="1:6" x14ac:dyDescent="0.3">
      <c r="A1961" t="s">
        <v>1237</v>
      </c>
      <c r="B1961" t="s">
        <v>22618</v>
      </c>
      <c r="C1961" t="s">
        <v>1240</v>
      </c>
      <c r="D1961" t="s">
        <v>25357</v>
      </c>
      <c r="E1961">
        <v>58505</v>
      </c>
      <c r="F1961" s="6">
        <v>0.87646576346438299</v>
      </c>
    </row>
    <row r="1962" spans="1:6" x14ac:dyDescent="0.3">
      <c r="A1962" t="s">
        <v>1237</v>
      </c>
      <c r="B1962" t="s">
        <v>22618</v>
      </c>
      <c r="C1962" t="s">
        <v>662</v>
      </c>
      <c r="D1962" t="s">
        <v>25358</v>
      </c>
      <c r="E1962">
        <v>267587</v>
      </c>
      <c r="F1962" s="6">
        <v>1.76334812998755</v>
      </c>
    </row>
    <row r="1963" spans="1:6" x14ac:dyDescent="0.3">
      <c r="A1963" t="s">
        <v>1237</v>
      </c>
      <c r="B1963" t="s">
        <v>22618</v>
      </c>
      <c r="C1963" t="s">
        <v>663</v>
      </c>
      <c r="D1963" t="s">
        <v>25359</v>
      </c>
      <c r="E1963">
        <v>56550</v>
      </c>
      <c r="F1963" s="6">
        <v>1.01417332552063</v>
      </c>
    </row>
    <row r="1964" spans="1:6" x14ac:dyDescent="0.3">
      <c r="A1964" t="s">
        <v>1237</v>
      </c>
      <c r="B1964" t="s">
        <v>22618</v>
      </c>
      <c r="C1964" t="s">
        <v>665</v>
      </c>
      <c r="D1964" t="s">
        <v>25360</v>
      </c>
      <c r="E1964">
        <v>350670</v>
      </c>
      <c r="F1964" s="6">
        <v>1.5409517455061601</v>
      </c>
    </row>
    <row r="1965" spans="1:6" x14ac:dyDescent="0.3">
      <c r="A1965" t="s">
        <v>1237</v>
      </c>
      <c r="B1965" t="s">
        <v>22618</v>
      </c>
      <c r="C1965" t="s">
        <v>666</v>
      </c>
      <c r="D1965" t="s">
        <v>25361</v>
      </c>
      <c r="E1965">
        <v>60619</v>
      </c>
      <c r="F1965" s="6">
        <v>1.10197718869704</v>
      </c>
    </row>
    <row r="1966" spans="1:6" x14ac:dyDescent="0.3">
      <c r="A1966" t="s">
        <v>1237</v>
      </c>
      <c r="B1966" t="s">
        <v>22618</v>
      </c>
      <c r="C1966" t="s">
        <v>1241</v>
      </c>
      <c r="D1966" t="s">
        <v>25362</v>
      </c>
      <c r="E1966">
        <v>206086</v>
      </c>
      <c r="F1966" s="6">
        <v>1.84170702769592</v>
      </c>
    </row>
    <row r="1967" spans="1:6" x14ac:dyDescent="0.3">
      <c r="A1967" t="s">
        <v>1237</v>
      </c>
      <c r="B1967" t="s">
        <v>22618</v>
      </c>
      <c r="C1967" t="s">
        <v>25363</v>
      </c>
      <c r="D1967" t="s">
        <v>25364</v>
      </c>
      <c r="E1967">
        <v>12197</v>
      </c>
      <c r="F1967" s="6">
        <v>0.94733840624648802</v>
      </c>
    </row>
    <row r="1968" spans="1:6" x14ac:dyDescent="0.3">
      <c r="A1968" t="s">
        <v>1237</v>
      </c>
      <c r="B1968" t="s">
        <v>22618</v>
      </c>
      <c r="C1968" t="s">
        <v>668</v>
      </c>
      <c r="D1968" t="s">
        <v>25365</v>
      </c>
      <c r="E1968">
        <v>8861</v>
      </c>
      <c r="F1968" s="6">
        <v>0.57254573275248499</v>
      </c>
    </row>
    <row r="1969" spans="1:6" x14ac:dyDescent="0.3">
      <c r="A1969" t="s">
        <v>1237</v>
      </c>
      <c r="B1969" t="s">
        <v>22618</v>
      </c>
      <c r="C1969" t="s">
        <v>669</v>
      </c>
      <c r="D1969" t="s">
        <v>25366</v>
      </c>
      <c r="E1969">
        <v>59916</v>
      </c>
      <c r="F1969" s="6">
        <v>1.20702144083525</v>
      </c>
    </row>
    <row r="1970" spans="1:6" x14ac:dyDescent="0.3">
      <c r="A1970" t="s">
        <v>1237</v>
      </c>
      <c r="B1970" t="s">
        <v>22618</v>
      </c>
      <c r="C1970" t="s">
        <v>327</v>
      </c>
      <c r="D1970" t="s">
        <v>25367</v>
      </c>
      <c r="E1970">
        <v>21362</v>
      </c>
      <c r="F1970" s="6">
        <v>0.93204561607236402</v>
      </c>
    </row>
    <row r="1971" spans="1:6" x14ac:dyDescent="0.3">
      <c r="A1971" t="s">
        <v>1237</v>
      </c>
      <c r="B1971" t="s">
        <v>22618</v>
      </c>
      <c r="C1971" t="s">
        <v>670</v>
      </c>
      <c r="D1971" t="s">
        <v>25368</v>
      </c>
      <c r="E1971">
        <v>488406</v>
      </c>
      <c r="F1971" s="6">
        <v>1.65722105763026</v>
      </c>
    </row>
    <row r="1972" spans="1:6" x14ac:dyDescent="0.3">
      <c r="A1972" t="s">
        <v>1237</v>
      </c>
      <c r="B1972" t="s">
        <v>22618</v>
      </c>
      <c r="C1972" t="s">
        <v>25369</v>
      </c>
      <c r="D1972" t="s">
        <v>25370</v>
      </c>
      <c r="E1972">
        <v>54691</v>
      </c>
      <c r="F1972" s="6">
        <v>1.3623317340608501</v>
      </c>
    </row>
    <row r="1973" spans="1:6" x14ac:dyDescent="0.3">
      <c r="A1973" t="s">
        <v>1237</v>
      </c>
      <c r="B1973" t="s">
        <v>22618</v>
      </c>
      <c r="C1973" t="s">
        <v>25371</v>
      </c>
      <c r="D1973" t="s">
        <v>25372</v>
      </c>
      <c r="E1973">
        <v>114678</v>
      </c>
      <c r="F1973" s="6">
        <v>1.2022986711357899</v>
      </c>
    </row>
    <row r="1974" spans="1:6" x14ac:dyDescent="0.3">
      <c r="A1974" t="s">
        <v>1237</v>
      </c>
      <c r="B1974" t="s">
        <v>22618</v>
      </c>
      <c r="C1974" t="s">
        <v>672</v>
      </c>
      <c r="D1974" t="s">
        <v>25373</v>
      </c>
      <c r="E1974">
        <v>59036</v>
      </c>
      <c r="F1974" s="6">
        <v>0.74600205185143198</v>
      </c>
    </row>
    <row r="1975" spans="1:6" x14ac:dyDescent="0.3">
      <c r="A1975" t="s">
        <v>1237</v>
      </c>
      <c r="B1975" t="s">
        <v>22618</v>
      </c>
      <c r="C1975" t="s">
        <v>396</v>
      </c>
      <c r="D1975" t="s">
        <v>25374</v>
      </c>
      <c r="E1975">
        <v>106740</v>
      </c>
      <c r="F1975" s="6">
        <v>1.0101340363998099</v>
      </c>
    </row>
    <row r="1976" spans="1:6" x14ac:dyDescent="0.3">
      <c r="A1976" t="s">
        <v>1237</v>
      </c>
      <c r="B1976" t="s">
        <v>22618</v>
      </c>
      <c r="C1976" t="s">
        <v>25375</v>
      </c>
      <c r="D1976" t="s">
        <v>25376</v>
      </c>
      <c r="E1976">
        <v>24669</v>
      </c>
      <c r="F1976" s="6">
        <v>0.87180910634310205</v>
      </c>
    </row>
    <row r="1977" spans="1:6" x14ac:dyDescent="0.3">
      <c r="A1977" t="s">
        <v>1237</v>
      </c>
      <c r="B1977" t="s">
        <v>22618</v>
      </c>
      <c r="C1977" t="s">
        <v>25377</v>
      </c>
      <c r="D1977" t="s">
        <v>25378</v>
      </c>
      <c r="E1977">
        <v>46952</v>
      </c>
      <c r="F1977" s="6">
        <v>1.2163014573728199</v>
      </c>
    </row>
    <row r="1978" spans="1:6" x14ac:dyDescent="0.3">
      <c r="A1978" t="s">
        <v>1237</v>
      </c>
      <c r="B1978" t="s">
        <v>22618</v>
      </c>
      <c r="C1978" t="s">
        <v>25379</v>
      </c>
      <c r="D1978" t="s">
        <v>25380</v>
      </c>
      <c r="E1978">
        <v>5810</v>
      </c>
      <c r="F1978" s="6">
        <v>0.417425500841484</v>
      </c>
    </row>
    <row r="1979" spans="1:6" x14ac:dyDescent="0.3">
      <c r="A1979" t="s">
        <v>1237</v>
      </c>
      <c r="B1979" t="s">
        <v>22618</v>
      </c>
      <c r="C1979" t="s">
        <v>25381</v>
      </c>
      <c r="D1979" t="s">
        <v>25382</v>
      </c>
      <c r="E1979">
        <v>159437</v>
      </c>
      <c r="F1979" s="6">
        <v>1.9768123188564399</v>
      </c>
    </row>
    <row r="1980" spans="1:6" x14ac:dyDescent="0.3">
      <c r="A1980" t="s">
        <v>1237</v>
      </c>
      <c r="B1980" t="s">
        <v>22618</v>
      </c>
      <c r="C1980" t="s">
        <v>163</v>
      </c>
      <c r="D1980" t="s">
        <v>25383</v>
      </c>
      <c r="E1980">
        <v>40271</v>
      </c>
      <c r="F1980" s="6">
        <v>0.66330989279517905</v>
      </c>
    </row>
    <row r="1981" spans="1:6" x14ac:dyDescent="0.3">
      <c r="A1981" t="s">
        <v>1237</v>
      </c>
      <c r="B1981" t="s">
        <v>22618</v>
      </c>
      <c r="C1981" t="s">
        <v>673</v>
      </c>
      <c r="D1981" t="s">
        <v>25384</v>
      </c>
      <c r="E1981">
        <v>168878</v>
      </c>
      <c r="F1981" s="6">
        <v>1.2584581238481301</v>
      </c>
    </row>
    <row r="1982" spans="1:6" x14ac:dyDescent="0.3">
      <c r="A1982" t="s">
        <v>1237</v>
      </c>
      <c r="B1982" t="s">
        <v>22618</v>
      </c>
      <c r="C1982" t="s">
        <v>23297</v>
      </c>
      <c r="D1982" t="s">
        <v>25385</v>
      </c>
      <c r="E1982">
        <v>10153</v>
      </c>
      <c r="F1982" s="6">
        <v>0.76197303166235397</v>
      </c>
    </row>
    <row r="1983" spans="1:6" x14ac:dyDescent="0.3">
      <c r="A1983" t="s">
        <v>1237</v>
      </c>
      <c r="B1983" t="s">
        <v>22618</v>
      </c>
      <c r="C1983" t="s">
        <v>228</v>
      </c>
      <c r="D1983" t="s">
        <v>25386</v>
      </c>
      <c r="E1983">
        <v>57866</v>
      </c>
      <c r="F1983" s="6">
        <v>1.3665684511421801</v>
      </c>
    </row>
    <row r="1984" spans="1:6" x14ac:dyDescent="0.3">
      <c r="A1984" t="s">
        <v>1237</v>
      </c>
      <c r="B1984" t="s">
        <v>22618</v>
      </c>
      <c r="C1984" t="s">
        <v>674</v>
      </c>
      <c r="D1984" t="s">
        <v>25387</v>
      </c>
      <c r="E1984">
        <v>59495</v>
      </c>
      <c r="F1984" s="6">
        <v>1.3192613774536901</v>
      </c>
    </row>
    <row r="1985" spans="1:6" x14ac:dyDescent="0.3">
      <c r="A1985" t="s">
        <v>1237</v>
      </c>
      <c r="B1985" t="s">
        <v>22618</v>
      </c>
      <c r="C1985" t="s">
        <v>556</v>
      </c>
      <c r="D1985" t="s">
        <v>25388</v>
      </c>
      <c r="E1985">
        <v>78265</v>
      </c>
      <c r="F1985" s="6">
        <v>1.5066329210107301</v>
      </c>
    </row>
    <row r="1986" spans="1:6" x14ac:dyDescent="0.3">
      <c r="A1986" t="s">
        <v>1237</v>
      </c>
      <c r="B1986" t="s">
        <v>22618</v>
      </c>
      <c r="C1986" t="s">
        <v>1242</v>
      </c>
      <c r="D1986" t="s">
        <v>25389</v>
      </c>
      <c r="E1986">
        <v>44996</v>
      </c>
      <c r="F1986" s="6">
        <v>1.0345772453980799</v>
      </c>
    </row>
    <row r="1987" spans="1:6" x14ac:dyDescent="0.3">
      <c r="A1987" t="s">
        <v>1237</v>
      </c>
      <c r="B1987" t="s">
        <v>22618</v>
      </c>
      <c r="C1987" t="s">
        <v>300</v>
      </c>
      <c r="D1987" t="s">
        <v>25390</v>
      </c>
      <c r="E1987">
        <v>33922</v>
      </c>
      <c r="F1987" s="6">
        <v>0.70549090750403198</v>
      </c>
    </row>
    <row r="1988" spans="1:6" x14ac:dyDescent="0.3">
      <c r="A1988" t="s">
        <v>1237</v>
      </c>
      <c r="B1988" t="s">
        <v>22618</v>
      </c>
      <c r="C1988" t="s">
        <v>25</v>
      </c>
      <c r="D1988" t="s">
        <v>25391</v>
      </c>
      <c r="E1988">
        <v>20764</v>
      </c>
      <c r="F1988" s="6">
        <v>0.67453530922124505</v>
      </c>
    </row>
    <row r="1989" spans="1:6" x14ac:dyDescent="0.3">
      <c r="A1989" t="s">
        <v>1237</v>
      </c>
      <c r="B1989" t="s">
        <v>22618</v>
      </c>
      <c r="C1989" t="s">
        <v>677</v>
      </c>
      <c r="D1989" t="s">
        <v>25392</v>
      </c>
      <c r="E1989">
        <v>24505</v>
      </c>
      <c r="F1989" s="6">
        <v>0.82074368054161995</v>
      </c>
    </row>
    <row r="1990" spans="1:6" x14ac:dyDescent="0.3">
      <c r="A1990" t="s">
        <v>1237</v>
      </c>
      <c r="B1990" t="s">
        <v>22618</v>
      </c>
      <c r="C1990" t="s">
        <v>678</v>
      </c>
      <c r="D1990" t="s">
        <v>25393</v>
      </c>
      <c r="E1990">
        <v>919628</v>
      </c>
      <c r="F1990" s="6">
        <v>2.3700204414193999</v>
      </c>
    </row>
    <row r="1991" spans="1:6" x14ac:dyDescent="0.3">
      <c r="A1991" t="s">
        <v>1237</v>
      </c>
      <c r="B1991" t="s">
        <v>22618</v>
      </c>
      <c r="C1991" t="s">
        <v>23322</v>
      </c>
      <c r="D1991" t="s">
        <v>25394</v>
      </c>
      <c r="E1991">
        <v>15579</v>
      </c>
      <c r="F1991" s="6">
        <v>0.62175551604711699</v>
      </c>
    </row>
    <row r="1992" spans="1:6" x14ac:dyDescent="0.3">
      <c r="A1992" t="s">
        <v>1237</v>
      </c>
      <c r="B1992" t="s">
        <v>22618</v>
      </c>
      <c r="C1992" t="s">
        <v>29</v>
      </c>
      <c r="D1992" t="s">
        <v>25395</v>
      </c>
      <c r="E1992">
        <v>27798</v>
      </c>
      <c r="F1992" s="6">
        <v>1.3994408876032101</v>
      </c>
    </row>
    <row r="1993" spans="1:6" x14ac:dyDescent="0.3">
      <c r="A1993" t="s">
        <v>1237</v>
      </c>
      <c r="B1993" t="s">
        <v>22618</v>
      </c>
      <c r="C1993" t="s">
        <v>25396</v>
      </c>
      <c r="D1993" t="s">
        <v>25397</v>
      </c>
      <c r="E1993">
        <v>88247</v>
      </c>
      <c r="F1993" s="6">
        <v>1.16594099081258</v>
      </c>
    </row>
    <row r="1994" spans="1:6" x14ac:dyDescent="0.3">
      <c r="A1994" t="s">
        <v>1237</v>
      </c>
      <c r="B1994" t="s">
        <v>22618</v>
      </c>
      <c r="C1994" t="s">
        <v>25398</v>
      </c>
      <c r="D1994" t="s">
        <v>25399</v>
      </c>
      <c r="E1994">
        <v>95840</v>
      </c>
      <c r="F1994" s="6">
        <v>1.1989952341463099</v>
      </c>
    </row>
    <row r="1995" spans="1:6" x14ac:dyDescent="0.3">
      <c r="A1995" t="s">
        <v>1237</v>
      </c>
      <c r="B1995" t="s">
        <v>22618</v>
      </c>
      <c r="C1995" t="s">
        <v>680</v>
      </c>
      <c r="D1995" t="s">
        <v>25400</v>
      </c>
      <c r="E1995">
        <v>202665</v>
      </c>
      <c r="F1995" s="6">
        <v>1.2756935156848299</v>
      </c>
    </row>
    <row r="1996" spans="1:6" x14ac:dyDescent="0.3">
      <c r="A1996" t="s">
        <v>1237</v>
      </c>
      <c r="B1996" t="s">
        <v>22618</v>
      </c>
      <c r="C1996" t="s">
        <v>805</v>
      </c>
      <c r="D1996" t="s">
        <v>25401</v>
      </c>
      <c r="E1996">
        <v>22099</v>
      </c>
      <c r="F1996" s="6">
        <v>0.98031450407234599</v>
      </c>
    </row>
    <row r="1997" spans="1:6" x14ac:dyDescent="0.3">
      <c r="A1997" t="s">
        <v>1237</v>
      </c>
      <c r="B1997" t="s">
        <v>22618</v>
      </c>
      <c r="C1997" t="s">
        <v>25402</v>
      </c>
      <c r="D1997" t="s">
        <v>25403</v>
      </c>
      <c r="E1997">
        <v>177772</v>
      </c>
      <c r="F1997" s="6">
        <v>0.86594386902006404</v>
      </c>
    </row>
    <row r="1998" spans="1:6" x14ac:dyDescent="0.3">
      <c r="A1998" t="s">
        <v>1237</v>
      </c>
      <c r="B1998" t="s">
        <v>22618</v>
      </c>
      <c r="C1998" t="s">
        <v>111</v>
      </c>
      <c r="D1998" t="s">
        <v>25404</v>
      </c>
      <c r="E1998">
        <v>133801</v>
      </c>
      <c r="F1998" s="6">
        <v>1.6129053591789599</v>
      </c>
    </row>
    <row r="1999" spans="1:6" x14ac:dyDescent="0.3">
      <c r="A1999" t="s">
        <v>1237</v>
      </c>
      <c r="B1999" t="s">
        <v>22618</v>
      </c>
      <c r="C1999" t="s">
        <v>25405</v>
      </c>
      <c r="D1999" t="s">
        <v>25406</v>
      </c>
      <c r="E1999">
        <v>13144</v>
      </c>
      <c r="F1999" s="6">
        <v>0.55972641835487802</v>
      </c>
    </row>
    <row r="2000" spans="1:6" x14ac:dyDescent="0.3">
      <c r="A2000" t="s">
        <v>1237</v>
      </c>
      <c r="B2000" t="s">
        <v>22618</v>
      </c>
      <c r="C2000" t="s">
        <v>25407</v>
      </c>
      <c r="D2000" t="s">
        <v>25408</v>
      </c>
      <c r="E2000">
        <v>40661</v>
      </c>
      <c r="F2000" s="6">
        <v>0.94776516640834396</v>
      </c>
    </row>
    <row r="2001" spans="1:6" x14ac:dyDescent="0.3">
      <c r="A2001" t="s">
        <v>1237</v>
      </c>
      <c r="B2001" t="s">
        <v>22618</v>
      </c>
      <c r="C2001" t="s">
        <v>25409</v>
      </c>
      <c r="D2001" t="s">
        <v>25410</v>
      </c>
      <c r="E2001">
        <v>52217</v>
      </c>
      <c r="F2001" s="6">
        <v>0.87754772566706996</v>
      </c>
    </row>
    <row r="2002" spans="1:6" x14ac:dyDescent="0.3">
      <c r="A2002" t="s">
        <v>1237</v>
      </c>
      <c r="B2002" t="s">
        <v>22618</v>
      </c>
      <c r="C2002" t="s">
        <v>25411</v>
      </c>
      <c r="D2002" t="s">
        <v>25412</v>
      </c>
      <c r="E2002">
        <v>13453</v>
      </c>
      <c r="F2002" s="6">
        <v>0.66045881804112605</v>
      </c>
    </row>
    <row r="2003" spans="1:6" x14ac:dyDescent="0.3">
      <c r="A2003" t="s">
        <v>1237</v>
      </c>
      <c r="B2003" t="s">
        <v>22618</v>
      </c>
      <c r="C2003" t="s">
        <v>682</v>
      </c>
      <c r="D2003" t="s">
        <v>25413</v>
      </c>
      <c r="E2003">
        <v>39464</v>
      </c>
      <c r="F2003" s="6">
        <v>1.23226055325301</v>
      </c>
    </row>
    <row r="2004" spans="1:6" x14ac:dyDescent="0.3">
      <c r="A2004" t="s">
        <v>1237</v>
      </c>
      <c r="B2004" t="s">
        <v>22618</v>
      </c>
      <c r="C2004" t="s">
        <v>683</v>
      </c>
      <c r="D2004" t="s">
        <v>25414</v>
      </c>
      <c r="E2004">
        <v>168148</v>
      </c>
      <c r="F2004" s="6">
        <v>1.18657773176798</v>
      </c>
    </row>
    <row r="2005" spans="1:6" x14ac:dyDescent="0.3">
      <c r="A2005" t="s">
        <v>1237</v>
      </c>
      <c r="B2005" t="s">
        <v>22618</v>
      </c>
      <c r="C2005" t="s">
        <v>66</v>
      </c>
      <c r="D2005" t="s">
        <v>25415</v>
      </c>
      <c r="E2005">
        <v>20510</v>
      </c>
      <c r="F2005" s="6">
        <v>0.98533899059437402</v>
      </c>
    </row>
    <row r="2006" spans="1:6" x14ac:dyDescent="0.3">
      <c r="A2006" t="s">
        <v>1237</v>
      </c>
      <c r="B2006" t="s">
        <v>22618</v>
      </c>
      <c r="C2006" t="s">
        <v>305</v>
      </c>
      <c r="D2006" t="s">
        <v>25416</v>
      </c>
      <c r="E2006">
        <v>141752</v>
      </c>
      <c r="F2006" s="6">
        <v>1.3423270592661201</v>
      </c>
    </row>
    <row r="2007" spans="1:6" x14ac:dyDescent="0.3">
      <c r="A2007" t="s">
        <v>1237</v>
      </c>
      <c r="B2007" t="s">
        <v>22618</v>
      </c>
      <c r="C2007" t="s">
        <v>272</v>
      </c>
      <c r="D2007" t="s">
        <v>25417</v>
      </c>
      <c r="E2007">
        <v>46639</v>
      </c>
      <c r="F2007" s="6">
        <v>1.3095187598411699</v>
      </c>
    </row>
    <row r="2008" spans="1:6" x14ac:dyDescent="0.3">
      <c r="A2008" t="s">
        <v>1237</v>
      </c>
      <c r="B2008" t="s">
        <v>22618</v>
      </c>
      <c r="C2008" t="s">
        <v>1244</v>
      </c>
      <c r="D2008" t="s">
        <v>25418</v>
      </c>
      <c r="E2008">
        <v>134168</v>
      </c>
      <c r="F2008" s="6">
        <v>1.4236770051873899</v>
      </c>
    </row>
    <row r="2009" spans="1:6" x14ac:dyDescent="0.3">
      <c r="A2009" t="s">
        <v>1237</v>
      </c>
      <c r="B2009" t="s">
        <v>22618</v>
      </c>
      <c r="C2009" t="s">
        <v>591</v>
      </c>
      <c r="D2009" t="s">
        <v>25419</v>
      </c>
      <c r="E2009">
        <v>93643</v>
      </c>
      <c r="F2009" s="6">
        <v>1.3617412522202701</v>
      </c>
    </row>
    <row r="2010" spans="1:6" x14ac:dyDescent="0.3">
      <c r="A2010" t="s">
        <v>1237</v>
      </c>
      <c r="B2010" t="s">
        <v>22618</v>
      </c>
      <c r="C2010" t="s">
        <v>685</v>
      </c>
      <c r="D2010" t="s">
        <v>25420</v>
      </c>
      <c r="E2010">
        <v>138428</v>
      </c>
      <c r="F2010" s="6">
        <v>1.7200155712871199</v>
      </c>
    </row>
    <row r="2011" spans="1:6" x14ac:dyDescent="0.3">
      <c r="A2011" t="s">
        <v>1237</v>
      </c>
      <c r="B2011" t="s">
        <v>22618</v>
      </c>
      <c r="C2011" t="s">
        <v>25421</v>
      </c>
      <c r="D2011" t="s">
        <v>25422</v>
      </c>
      <c r="E2011">
        <v>67810</v>
      </c>
      <c r="F2011" s="6">
        <v>1.1963304769023499</v>
      </c>
    </row>
    <row r="2012" spans="1:6" x14ac:dyDescent="0.3">
      <c r="A2012" t="s">
        <v>1237</v>
      </c>
      <c r="B2012" t="s">
        <v>22618</v>
      </c>
      <c r="C2012" t="s">
        <v>25423</v>
      </c>
      <c r="D2012" t="s">
        <v>25424</v>
      </c>
      <c r="E2012">
        <v>63431</v>
      </c>
      <c r="F2012" s="6">
        <v>1.00094169216092</v>
      </c>
    </row>
    <row r="2013" spans="1:6" x14ac:dyDescent="0.3">
      <c r="A2013" t="s">
        <v>1237</v>
      </c>
      <c r="B2013" t="s">
        <v>22618</v>
      </c>
      <c r="C2013" t="s">
        <v>24883</v>
      </c>
      <c r="D2013" t="s">
        <v>25425</v>
      </c>
      <c r="E2013">
        <v>36157</v>
      </c>
      <c r="F2013" s="6">
        <v>1.33799183076061</v>
      </c>
    </row>
    <row r="2014" spans="1:6" x14ac:dyDescent="0.3">
      <c r="A2014" t="s">
        <v>1237</v>
      </c>
      <c r="B2014" t="s">
        <v>22618</v>
      </c>
      <c r="C2014" t="s">
        <v>25426</v>
      </c>
      <c r="D2014" t="s">
        <v>25427</v>
      </c>
      <c r="E2014">
        <v>60582</v>
      </c>
      <c r="F2014" s="6">
        <v>1.40682057503247</v>
      </c>
    </row>
    <row r="2015" spans="1:6" x14ac:dyDescent="0.3">
      <c r="A2015" t="s">
        <v>1237</v>
      </c>
      <c r="B2015" t="s">
        <v>22618</v>
      </c>
      <c r="C2015" t="s">
        <v>25428</v>
      </c>
      <c r="D2015" t="s">
        <v>25429</v>
      </c>
      <c r="E2015">
        <v>47401</v>
      </c>
      <c r="F2015" s="6">
        <v>1.07353219118416</v>
      </c>
    </row>
    <row r="2016" spans="1:6" x14ac:dyDescent="0.3">
      <c r="A2016" t="s">
        <v>1237</v>
      </c>
      <c r="B2016" t="s">
        <v>22618</v>
      </c>
      <c r="C2016" t="s">
        <v>25430</v>
      </c>
      <c r="D2016" t="s">
        <v>25431</v>
      </c>
      <c r="E2016">
        <v>73673</v>
      </c>
      <c r="F2016" s="6">
        <v>1.1064494750551599</v>
      </c>
    </row>
    <row r="2017" spans="1:6" x14ac:dyDescent="0.3">
      <c r="A2017" t="s">
        <v>1237</v>
      </c>
      <c r="B2017" t="s">
        <v>22618</v>
      </c>
      <c r="C2017" t="s">
        <v>687</v>
      </c>
      <c r="D2017" t="s">
        <v>25432</v>
      </c>
      <c r="E2017">
        <v>13981</v>
      </c>
      <c r="F2017" s="6">
        <v>0.646566391921228</v>
      </c>
    </row>
    <row r="2018" spans="1:6" x14ac:dyDescent="0.3">
      <c r="A2018" t="s">
        <v>1237</v>
      </c>
      <c r="B2018" t="s">
        <v>22618</v>
      </c>
      <c r="C2018" t="s">
        <v>25433</v>
      </c>
      <c r="D2018" t="s">
        <v>25434</v>
      </c>
      <c r="E2018">
        <v>33090</v>
      </c>
      <c r="F2018" s="6">
        <v>0.65138307731806799</v>
      </c>
    </row>
    <row r="2019" spans="1:6" x14ac:dyDescent="0.3">
      <c r="A2019" t="s">
        <v>1237</v>
      </c>
      <c r="B2019" t="s">
        <v>22618</v>
      </c>
      <c r="C2019" t="s">
        <v>25435</v>
      </c>
      <c r="D2019" t="s">
        <v>25436</v>
      </c>
      <c r="E2019">
        <v>4407</v>
      </c>
      <c r="F2019" s="6">
        <v>0.51971166272325298</v>
      </c>
    </row>
    <row r="2020" spans="1:6" x14ac:dyDescent="0.3">
      <c r="A2020" t="s">
        <v>1237</v>
      </c>
      <c r="B2020" t="s">
        <v>22618</v>
      </c>
      <c r="C2020" t="s">
        <v>688</v>
      </c>
      <c r="D2020" t="s">
        <v>25437</v>
      </c>
      <c r="E2020">
        <v>201292</v>
      </c>
      <c r="F2020" s="6">
        <v>1.51715649865538</v>
      </c>
    </row>
    <row r="2021" spans="1:6" x14ac:dyDescent="0.3">
      <c r="A2021" t="s">
        <v>1237</v>
      </c>
      <c r="B2021" t="s">
        <v>22618</v>
      </c>
      <c r="C2021" t="s">
        <v>25438</v>
      </c>
      <c r="D2021" t="s">
        <v>25439</v>
      </c>
      <c r="E2021">
        <v>45422</v>
      </c>
      <c r="F2021" s="6">
        <v>1.3492133338791199</v>
      </c>
    </row>
    <row r="2022" spans="1:6" x14ac:dyDescent="0.3">
      <c r="A2022" t="s">
        <v>1237</v>
      </c>
      <c r="B2022" t="s">
        <v>22618</v>
      </c>
      <c r="C2022" t="s">
        <v>689</v>
      </c>
      <c r="D2022" t="s">
        <v>25440</v>
      </c>
      <c r="E2022">
        <v>900993</v>
      </c>
      <c r="F2022" s="6">
        <v>1.6557858252333799</v>
      </c>
    </row>
    <row r="2023" spans="1:6" x14ac:dyDescent="0.3">
      <c r="A2023" t="s">
        <v>1237</v>
      </c>
      <c r="B2023" t="s">
        <v>22618</v>
      </c>
      <c r="C2023" t="s">
        <v>367</v>
      </c>
      <c r="D2023" t="s">
        <v>25441</v>
      </c>
      <c r="E2023">
        <v>20972</v>
      </c>
      <c r="F2023" s="6">
        <v>0.99488698534389097</v>
      </c>
    </row>
    <row r="2024" spans="1:6" x14ac:dyDescent="0.3">
      <c r="A2024" t="s">
        <v>1237</v>
      </c>
      <c r="B2024" t="s">
        <v>22618</v>
      </c>
      <c r="C2024" t="s">
        <v>69</v>
      </c>
      <c r="D2024" t="s">
        <v>25442</v>
      </c>
      <c r="E2024">
        <v>13228</v>
      </c>
      <c r="F2024" s="6">
        <v>0.66378045202483105</v>
      </c>
    </row>
    <row r="2025" spans="1:6" x14ac:dyDescent="0.3">
      <c r="A2025" t="s">
        <v>1237</v>
      </c>
      <c r="B2025" t="s">
        <v>22618</v>
      </c>
      <c r="C2025" t="s">
        <v>1246</v>
      </c>
      <c r="D2025" t="s">
        <v>25443</v>
      </c>
      <c r="E2025">
        <v>51079</v>
      </c>
      <c r="F2025" s="6">
        <v>0.69945734485467803</v>
      </c>
    </row>
    <row r="2026" spans="1:6" x14ac:dyDescent="0.3">
      <c r="A2026" t="s">
        <v>1237</v>
      </c>
      <c r="B2026" t="s">
        <v>22618</v>
      </c>
      <c r="C2026" t="s">
        <v>512</v>
      </c>
      <c r="D2026" t="s">
        <v>25444</v>
      </c>
      <c r="E2026">
        <v>122623</v>
      </c>
      <c r="F2026" s="6">
        <v>1.0933412090900101</v>
      </c>
    </row>
    <row r="2027" spans="1:6" x14ac:dyDescent="0.3">
      <c r="A2027" t="s">
        <v>1237</v>
      </c>
      <c r="B2027" t="s">
        <v>22618</v>
      </c>
      <c r="C2027" t="s">
        <v>23407</v>
      </c>
      <c r="D2027" t="s">
        <v>25445</v>
      </c>
      <c r="E2027">
        <v>69340</v>
      </c>
      <c r="F2027" s="6">
        <v>0.94763634091270998</v>
      </c>
    </row>
    <row r="2028" spans="1:6" x14ac:dyDescent="0.3">
      <c r="A2028" t="s">
        <v>1237</v>
      </c>
      <c r="B2028" t="s">
        <v>22618</v>
      </c>
      <c r="C2028" t="s">
        <v>857</v>
      </c>
      <c r="D2028" t="s">
        <v>25446</v>
      </c>
      <c r="E2028">
        <v>81234</v>
      </c>
      <c r="F2028" s="6">
        <v>1.28851818023291</v>
      </c>
    </row>
    <row r="2029" spans="1:6" x14ac:dyDescent="0.3">
      <c r="A2029" t="s">
        <v>1237</v>
      </c>
      <c r="B2029" t="s">
        <v>22618</v>
      </c>
      <c r="C2029" t="s">
        <v>25447</v>
      </c>
      <c r="D2029" t="s">
        <v>25448</v>
      </c>
      <c r="E2029">
        <v>38406</v>
      </c>
      <c r="F2029" s="6">
        <v>1.17305685827422</v>
      </c>
    </row>
    <row r="2030" spans="1:6" x14ac:dyDescent="0.3">
      <c r="A2030" t="s">
        <v>1237</v>
      </c>
      <c r="B2030" t="s">
        <v>22618</v>
      </c>
      <c r="C2030" t="s">
        <v>690</v>
      </c>
      <c r="D2030" t="s">
        <v>25449</v>
      </c>
      <c r="E2030">
        <v>17818</v>
      </c>
      <c r="F2030" s="6">
        <v>0.57031274083884598</v>
      </c>
    </row>
    <row r="2031" spans="1:6" x14ac:dyDescent="0.3">
      <c r="A2031" t="s">
        <v>1248</v>
      </c>
      <c r="B2031" t="s">
        <v>22969</v>
      </c>
      <c r="C2031" t="s">
        <v>22619</v>
      </c>
      <c r="D2031" t="s">
        <v>25450</v>
      </c>
      <c r="E2031">
        <v>672533</v>
      </c>
      <c r="F2031" s="6">
        <v>0.85845556561592196</v>
      </c>
    </row>
    <row r="2032" spans="1:6" x14ac:dyDescent="0.3">
      <c r="A2032" t="s">
        <v>1248</v>
      </c>
      <c r="B2032" t="s">
        <v>22969</v>
      </c>
      <c r="C2032" t="s">
        <v>153</v>
      </c>
      <c r="D2032" t="s">
        <v>25451</v>
      </c>
      <c r="E2032">
        <v>2343</v>
      </c>
      <c r="F2032" s="6">
        <v>0.35118899048852997</v>
      </c>
    </row>
    <row r="2033" spans="1:6" x14ac:dyDescent="0.3">
      <c r="A2033" t="s">
        <v>1248</v>
      </c>
      <c r="B2033" t="s">
        <v>22969</v>
      </c>
      <c r="C2033" t="s">
        <v>25452</v>
      </c>
      <c r="D2033" t="s">
        <v>25453</v>
      </c>
      <c r="E2033">
        <v>11066</v>
      </c>
      <c r="F2033" s="6">
        <v>0.57394836229594204</v>
      </c>
    </row>
    <row r="2034" spans="1:6" x14ac:dyDescent="0.3">
      <c r="A2034" t="s">
        <v>1248</v>
      </c>
      <c r="B2034" t="s">
        <v>22969</v>
      </c>
      <c r="C2034" t="s">
        <v>25454</v>
      </c>
      <c r="D2034" t="s">
        <v>25455</v>
      </c>
      <c r="E2034">
        <v>6660</v>
      </c>
      <c r="F2034" s="6">
        <v>0.30075445226842601</v>
      </c>
    </row>
    <row r="2035" spans="1:6" x14ac:dyDescent="0.3">
      <c r="A2035" t="s">
        <v>1248</v>
      </c>
      <c r="B2035" t="s">
        <v>22969</v>
      </c>
      <c r="C2035" t="s">
        <v>692</v>
      </c>
      <c r="D2035" t="s">
        <v>25456</v>
      </c>
      <c r="E2035">
        <v>783</v>
      </c>
      <c r="F2035" s="6">
        <v>0.31929298168668901</v>
      </c>
    </row>
    <row r="2036" spans="1:6" x14ac:dyDescent="0.3">
      <c r="A2036" t="s">
        <v>1248</v>
      </c>
      <c r="B2036" t="s">
        <v>22969</v>
      </c>
      <c r="C2036" t="s">
        <v>25457</v>
      </c>
      <c r="D2036" t="s">
        <v>25458</v>
      </c>
      <c r="E2036">
        <v>6429</v>
      </c>
      <c r="F2036" s="6">
        <v>0.34610538411846398</v>
      </c>
    </row>
    <row r="2037" spans="1:6" x14ac:dyDescent="0.3">
      <c r="A2037" t="s">
        <v>1248</v>
      </c>
      <c r="B2037" t="s">
        <v>22969</v>
      </c>
      <c r="C2037" t="s">
        <v>25459</v>
      </c>
      <c r="D2037" t="s">
        <v>25460</v>
      </c>
      <c r="E2037">
        <v>3151</v>
      </c>
      <c r="F2037" s="6">
        <v>0.32291651239753899</v>
      </c>
    </row>
    <row r="2038" spans="1:6" x14ac:dyDescent="0.3">
      <c r="A2038" t="s">
        <v>1248</v>
      </c>
      <c r="B2038" t="s">
        <v>22969</v>
      </c>
      <c r="C2038" t="s">
        <v>694</v>
      </c>
      <c r="D2038" t="s">
        <v>25461</v>
      </c>
      <c r="E2038">
        <v>1968</v>
      </c>
      <c r="F2038" s="6">
        <v>0.277614644414647</v>
      </c>
    </row>
    <row r="2039" spans="1:6" x14ac:dyDescent="0.3">
      <c r="A2039" t="s">
        <v>1248</v>
      </c>
      <c r="B2039" t="s">
        <v>22969</v>
      </c>
      <c r="C2039" t="s">
        <v>695</v>
      </c>
      <c r="D2039" t="s">
        <v>25462</v>
      </c>
      <c r="E2039">
        <v>81308</v>
      </c>
      <c r="F2039" s="6">
        <v>1.0762075109231599</v>
      </c>
    </row>
    <row r="2040" spans="1:6" x14ac:dyDescent="0.3">
      <c r="A2040" t="s">
        <v>1248</v>
      </c>
      <c r="B2040" t="s">
        <v>22969</v>
      </c>
      <c r="C2040" t="s">
        <v>483</v>
      </c>
      <c r="D2040" t="s">
        <v>25463</v>
      </c>
      <c r="E2040">
        <v>149778</v>
      </c>
      <c r="F2040" s="6">
        <v>1.4392207726650099</v>
      </c>
    </row>
    <row r="2041" spans="1:6" x14ac:dyDescent="0.3">
      <c r="A2041" t="s">
        <v>1248</v>
      </c>
      <c r="B2041" t="s">
        <v>22969</v>
      </c>
      <c r="C2041" t="s">
        <v>25464</v>
      </c>
      <c r="D2041" t="s">
        <v>25465</v>
      </c>
      <c r="E2041">
        <v>3990</v>
      </c>
      <c r="F2041" s="6">
        <v>0.38803300153138298</v>
      </c>
    </row>
    <row r="2042" spans="1:6" x14ac:dyDescent="0.3">
      <c r="A2042" t="s">
        <v>1248</v>
      </c>
      <c r="B2042" t="s">
        <v>22969</v>
      </c>
      <c r="C2042" t="s">
        <v>25466</v>
      </c>
      <c r="D2042" t="s">
        <v>25467</v>
      </c>
      <c r="E2042">
        <v>5289</v>
      </c>
      <c r="F2042" s="6">
        <v>0.39884801731998198</v>
      </c>
    </row>
    <row r="2043" spans="1:6" x14ac:dyDescent="0.3">
      <c r="A2043" t="s">
        <v>1248</v>
      </c>
      <c r="B2043" t="s">
        <v>22969</v>
      </c>
      <c r="C2043" t="s">
        <v>25468</v>
      </c>
      <c r="D2043" t="s">
        <v>25469</v>
      </c>
      <c r="E2043">
        <v>2071</v>
      </c>
      <c r="F2043" s="6">
        <v>0.25279155875922599</v>
      </c>
    </row>
    <row r="2044" spans="1:6" x14ac:dyDescent="0.3">
      <c r="A2044" t="s">
        <v>1248</v>
      </c>
      <c r="B2044" t="s">
        <v>22969</v>
      </c>
      <c r="C2044" t="s">
        <v>698</v>
      </c>
      <c r="D2044" t="s">
        <v>25470</v>
      </c>
      <c r="E2044">
        <v>3536</v>
      </c>
      <c r="F2044" s="6">
        <v>0.33622537765502197</v>
      </c>
    </row>
    <row r="2045" spans="1:6" x14ac:dyDescent="0.3">
      <c r="A2045" t="s">
        <v>1248</v>
      </c>
      <c r="B2045" t="s">
        <v>22969</v>
      </c>
      <c r="C2045" t="s">
        <v>612</v>
      </c>
      <c r="D2045" t="s">
        <v>25471</v>
      </c>
      <c r="E2045">
        <v>2385</v>
      </c>
      <c r="F2045" s="6">
        <v>0.32126298127804598</v>
      </c>
    </row>
    <row r="2046" spans="1:6" x14ac:dyDescent="0.3">
      <c r="A2046" t="s">
        <v>1248</v>
      </c>
      <c r="B2046" t="s">
        <v>22969</v>
      </c>
      <c r="C2046" t="s">
        <v>25472</v>
      </c>
      <c r="D2046" t="s">
        <v>25473</v>
      </c>
      <c r="E2046">
        <v>3550</v>
      </c>
      <c r="F2046" s="6">
        <v>0.33967186446070502</v>
      </c>
    </row>
    <row r="2047" spans="1:6" x14ac:dyDescent="0.3">
      <c r="A2047" t="s">
        <v>1248</v>
      </c>
      <c r="B2047" t="s">
        <v>22969</v>
      </c>
      <c r="C2047" t="s">
        <v>25474</v>
      </c>
      <c r="D2047" t="s">
        <v>25475</v>
      </c>
      <c r="E2047">
        <v>3343</v>
      </c>
      <c r="F2047" s="6">
        <v>0.31446238011855798</v>
      </c>
    </row>
    <row r="2048" spans="1:6" x14ac:dyDescent="0.3">
      <c r="A2048" t="s">
        <v>1248</v>
      </c>
      <c r="B2048" t="s">
        <v>22969</v>
      </c>
      <c r="C2048" t="s">
        <v>24934</v>
      </c>
      <c r="D2048" t="s">
        <v>25476</v>
      </c>
      <c r="E2048">
        <v>1680</v>
      </c>
      <c r="F2048" s="6">
        <v>0.29233279928008499</v>
      </c>
    </row>
    <row r="2049" spans="1:6" x14ac:dyDescent="0.3">
      <c r="A2049" t="s">
        <v>1248</v>
      </c>
      <c r="B2049" t="s">
        <v>22969</v>
      </c>
      <c r="C2049" t="s">
        <v>25477</v>
      </c>
      <c r="D2049" t="s">
        <v>25478</v>
      </c>
      <c r="E2049">
        <v>66861</v>
      </c>
      <c r="F2049" s="6">
        <v>1.0581640591434001</v>
      </c>
    </row>
    <row r="2050" spans="1:6" x14ac:dyDescent="0.3">
      <c r="A2050" t="s">
        <v>1248</v>
      </c>
      <c r="B2050" t="s">
        <v>22969</v>
      </c>
      <c r="C2050" t="s">
        <v>614</v>
      </c>
      <c r="D2050" t="s">
        <v>25479</v>
      </c>
      <c r="E2050">
        <v>2394</v>
      </c>
      <c r="F2050" s="6">
        <v>0.27539028547990402</v>
      </c>
    </row>
    <row r="2051" spans="1:6" x14ac:dyDescent="0.3">
      <c r="A2051" t="s">
        <v>1248</v>
      </c>
      <c r="B2051" t="s">
        <v>22969</v>
      </c>
      <c r="C2051" t="s">
        <v>25480</v>
      </c>
      <c r="D2051" t="s">
        <v>25481</v>
      </c>
      <c r="E2051">
        <v>2420</v>
      </c>
      <c r="F2051" s="6">
        <v>0.32303191481066901</v>
      </c>
    </row>
    <row r="2052" spans="1:6" x14ac:dyDescent="0.3">
      <c r="A2052" t="s">
        <v>1248</v>
      </c>
      <c r="B2052" t="s">
        <v>22969</v>
      </c>
      <c r="C2052" t="s">
        <v>25482</v>
      </c>
      <c r="D2052" t="s">
        <v>25483</v>
      </c>
      <c r="E2052">
        <v>2477</v>
      </c>
      <c r="F2052" s="6">
        <v>0.296537954295293</v>
      </c>
    </row>
    <row r="2053" spans="1:6" x14ac:dyDescent="0.3">
      <c r="A2053" t="s">
        <v>1248</v>
      </c>
      <c r="B2053" t="s">
        <v>22969</v>
      </c>
      <c r="C2053" t="s">
        <v>25484</v>
      </c>
      <c r="D2053" t="s">
        <v>25485</v>
      </c>
      <c r="E2053">
        <v>2435</v>
      </c>
      <c r="F2053" s="6">
        <v>0.324694828327875</v>
      </c>
    </row>
    <row r="2054" spans="1:6" x14ac:dyDescent="0.3">
      <c r="A2054" t="s">
        <v>1248</v>
      </c>
      <c r="B2054" t="s">
        <v>22969</v>
      </c>
      <c r="C2054" t="s">
        <v>25486</v>
      </c>
      <c r="D2054" t="s">
        <v>25487</v>
      </c>
      <c r="E2054">
        <v>4139</v>
      </c>
      <c r="F2054" s="6">
        <v>0.36469636370493402</v>
      </c>
    </row>
    <row r="2055" spans="1:6" x14ac:dyDescent="0.3">
      <c r="A2055" t="s">
        <v>1248</v>
      </c>
      <c r="B2055" t="s">
        <v>22969</v>
      </c>
      <c r="C2055" t="s">
        <v>22851</v>
      </c>
      <c r="D2055" t="s">
        <v>25488</v>
      </c>
      <c r="E2055">
        <v>1981</v>
      </c>
      <c r="F2055" s="6">
        <v>0.300645301883606</v>
      </c>
    </row>
    <row r="2056" spans="1:6" x14ac:dyDescent="0.3">
      <c r="A2056" t="s">
        <v>1248</v>
      </c>
      <c r="B2056" t="s">
        <v>22969</v>
      </c>
      <c r="C2056" t="s">
        <v>297</v>
      </c>
      <c r="D2056" t="s">
        <v>25489</v>
      </c>
      <c r="E2056">
        <v>5393</v>
      </c>
      <c r="F2056" s="6">
        <v>0.31885700560858199</v>
      </c>
    </row>
    <row r="2057" spans="1:6" x14ac:dyDescent="0.3">
      <c r="A2057" t="s">
        <v>1248</v>
      </c>
      <c r="B2057" t="s">
        <v>22969</v>
      </c>
      <c r="C2057" t="s">
        <v>23314</v>
      </c>
      <c r="D2057" t="s">
        <v>25490</v>
      </c>
      <c r="E2057">
        <v>2809</v>
      </c>
      <c r="F2057" s="6">
        <v>0.31554701567930599</v>
      </c>
    </row>
    <row r="2058" spans="1:6" x14ac:dyDescent="0.3">
      <c r="A2058" t="s">
        <v>1248</v>
      </c>
      <c r="B2058" t="s">
        <v>22969</v>
      </c>
      <c r="C2058" t="s">
        <v>699</v>
      </c>
      <c r="D2058" t="s">
        <v>25491</v>
      </c>
      <c r="E2058">
        <v>6360</v>
      </c>
      <c r="F2058" s="6">
        <v>0.43127798081176499</v>
      </c>
    </row>
    <row r="2059" spans="1:6" x14ac:dyDescent="0.3">
      <c r="A2059" t="s">
        <v>1248</v>
      </c>
      <c r="B2059" t="s">
        <v>22969</v>
      </c>
      <c r="C2059" t="s">
        <v>298</v>
      </c>
      <c r="D2059" t="s">
        <v>25492</v>
      </c>
      <c r="E2059">
        <v>8962</v>
      </c>
      <c r="F2059" s="6">
        <v>0.31689040410396302</v>
      </c>
    </row>
    <row r="2060" spans="1:6" x14ac:dyDescent="0.3">
      <c r="A2060" t="s">
        <v>1248</v>
      </c>
      <c r="B2060" t="s">
        <v>22969</v>
      </c>
      <c r="C2060" t="s">
        <v>600</v>
      </c>
      <c r="D2060" t="s">
        <v>25493</v>
      </c>
      <c r="E2060">
        <v>8424</v>
      </c>
      <c r="F2060" s="6">
        <v>0.346781699026256</v>
      </c>
    </row>
    <row r="2061" spans="1:6" x14ac:dyDescent="0.3">
      <c r="A2061" t="s">
        <v>1248</v>
      </c>
      <c r="B2061" t="s">
        <v>22969</v>
      </c>
      <c r="C2061" t="s">
        <v>23953</v>
      </c>
      <c r="D2061" t="s">
        <v>25494</v>
      </c>
      <c r="E2061">
        <v>27471</v>
      </c>
      <c r="F2061" s="6">
        <v>0.72808838687176602</v>
      </c>
    </row>
    <row r="2062" spans="1:6" x14ac:dyDescent="0.3">
      <c r="A2062" t="s">
        <v>1248</v>
      </c>
      <c r="B2062" t="s">
        <v>22969</v>
      </c>
      <c r="C2062" t="s">
        <v>25495</v>
      </c>
      <c r="D2062" t="s">
        <v>25496</v>
      </c>
      <c r="E2062">
        <v>7673</v>
      </c>
      <c r="F2062" s="6">
        <v>0.38175288352932801</v>
      </c>
    </row>
    <row r="2063" spans="1:6" x14ac:dyDescent="0.3">
      <c r="A2063" t="s">
        <v>1248</v>
      </c>
      <c r="B2063" t="s">
        <v>22969</v>
      </c>
      <c r="C2063" t="s">
        <v>24139</v>
      </c>
      <c r="D2063" t="s">
        <v>25497</v>
      </c>
      <c r="E2063">
        <v>3126</v>
      </c>
      <c r="F2063" s="6">
        <v>0.32118836889795599</v>
      </c>
    </row>
    <row r="2064" spans="1:6" x14ac:dyDescent="0.3">
      <c r="A2064" t="s">
        <v>1248</v>
      </c>
      <c r="B2064" t="s">
        <v>22969</v>
      </c>
      <c r="C2064" t="s">
        <v>700</v>
      </c>
      <c r="D2064" t="s">
        <v>25498</v>
      </c>
      <c r="E2064">
        <v>1846</v>
      </c>
      <c r="F2064" s="6">
        <v>0.31067741721629699</v>
      </c>
    </row>
    <row r="2065" spans="1:6" x14ac:dyDescent="0.3">
      <c r="A2065" t="s">
        <v>1248</v>
      </c>
      <c r="B2065" t="s">
        <v>22969</v>
      </c>
      <c r="C2065" t="s">
        <v>25499</v>
      </c>
      <c r="D2065" t="s">
        <v>25500</v>
      </c>
      <c r="E2065">
        <v>7413</v>
      </c>
      <c r="F2065" s="6">
        <v>0.41266066411362601</v>
      </c>
    </row>
    <row r="2066" spans="1:6" x14ac:dyDescent="0.3">
      <c r="A2066" t="s">
        <v>1248</v>
      </c>
      <c r="B2066" t="s">
        <v>22969</v>
      </c>
      <c r="C2066" t="s">
        <v>949</v>
      </c>
      <c r="D2066" t="s">
        <v>25501</v>
      </c>
      <c r="E2066">
        <v>4357</v>
      </c>
      <c r="F2066" s="6">
        <v>0.31598127219490701</v>
      </c>
    </row>
    <row r="2067" spans="1:6" x14ac:dyDescent="0.3">
      <c r="A2067" t="s">
        <v>1248</v>
      </c>
      <c r="B2067" t="s">
        <v>22969</v>
      </c>
      <c r="C2067" t="s">
        <v>1205</v>
      </c>
      <c r="D2067" t="s">
        <v>25502</v>
      </c>
      <c r="E2067">
        <v>11451</v>
      </c>
      <c r="F2067" s="6">
        <v>0.47514809281467801</v>
      </c>
    </row>
    <row r="2068" spans="1:6" x14ac:dyDescent="0.3">
      <c r="A2068" t="s">
        <v>1248</v>
      </c>
      <c r="B2068" t="s">
        <v>22969</v>
      </c>
      <c r="C2068" t="s">
        <v>25503</v>
      </c>
      <c r="D2068" t="s">
        <v>25504</v>
      </c>
      <c r="E2068">
        <v>5457</v>
      </c>
      <c r="F2068" s="6">
        <v>0.45691238984760402</v>
      </c>
    </row>
    <row r="2069" spans="1:6" x14ac:dyDescent="0.3">
      <c r="A2069" t="s">
        <v>1248</v>
      </c>
      <c r="B2069" t="s">
        <v>22969</v>
      </c>
      <c r="C2069" t="s">
        <v>24602</v>
      </c>
      <c r="D2069" t="s">
        <v>25505</v>
      </c>
      <c r="E2069">
        <v>2470</v>
      </c>
      <c r="F2069" s="6">
        <v>0.31828431604753998</v>
      </c>
    </row>
    <row r="2070" spans="1:6" x14ac:dyDescent="0.3">
      <c r="A2070" t="s">
        <v>1248</v>
      </c>
      <c r="B2070" t="s">
        <v>22969</v>
      </c>
      <c r="C2070" t="s">
        <v>831</v>
      </c>
      <c r="D2070" t="s">
        <v>25506</v>
      </c>
      <c r="E2070">
        <v>16321</v>
      </c>
      <c r="F2070" s="6">
        <v>0.66580483014883696</v>
      </c>
    </row>
    <row r="2071" spans="1:6" x14ac:dyDescent="0.3">
      <c r="A2071" t="s">
        <v>1248</v>
      </c>
      <c r="B2071" t="s">
        <v>22969</v>
      </c>
      <c r="C2071" t="s">
        <v>25507</v>
      </c>
      <c r="D2071" t="s">
        <v>25508</v>
      </c>
      <c r="E2071">
        <v>13937</v>
      </c>
      <c r="F2071" s="6">
        <v>0.28884602196613901</v>
      </c>
    </row>
    <row r="2072" spans="1:6" x14ac:dyDescent="0.3">
      <c r="A2072" t="s">
        <v>1248</v>
      </c>
      <c r="B2072" t="s">
        <v>22969</v>
      </c>
      <c r="C2072" t="s">
        <v>25509</v>
      </c>
      <c r="D2072" t="s">
        <v>25510</v>
      </c>
      <c r="E2072">
        <v>3829</v>
      </c>
      <c r="F2072" s="6">
        <v>0.43595092442122502</v>
      </c>
    </row>
    <row r="2073" spans="1:6" x14ac:dyDescent="0.3">
      <c r="A2073" t="s">
        <v>1248</v>
      </c>
      <c r="B2073" t="s">
        <v>22969</v>
      </c>
      <c r="C2073" t="s">
        <v>1320</v>
      </c>
      <c r="D2073" t="s">
        <v>25511</v>
      </c>
      <c r="E2073">
        <v>1321</v>
      </c>
      <c r="F2073" s="6">
        <v>0.31833337281429602</v>
      </c>
    </row>
    <row r="2074" spans="1:6" x14ac:dyDescent="0.3">
      <c r="A2074" t="s">
        <v>1248</v>
      </c>
      <c r="B2074" t="s">
        <v>22969</v>
      </c>
      <c r="C2074" t="s">
        <v>23843</v>
      </c>
      <c r="D2074" t="s">
        <v>25512</v>
      </c>
      <c r="E2074">
        <v>4153</v>
      </c>
      <c r="F2074" s="6">
        <v>0.32881819550706898</v>
      </c>
    </row>
    <row r="2075" spans="1:6" x14ac:dyDescent="0.3">
      <c r="A2075" t="s">
        <v>1248</v>
      </c>
      <c r="B2075" t="s">
        <v>22969</v>
      </c>
      <c r="C2075" t="s">
        <v>25513</v>
      </c>
      <c r="D2075" t="s">
        <v>25514</v>
      </c>
      <c r="E2075">
        <v>727</v>
      </c>
      <c r="F2075" s="6">
        <v>0.29871046330092899</v>
      </c>
    </row>
    <row r="2076" spans="1:6" x14ac:dyDescent="0.3">
      <c r="A2076" t="s">
        <v>1248</v>
      </c>
      <c r="B2076" t="s">
        <v>22969</v>
      </c>
      <c r="C2076" t="s">
        <v>729</v>
      </c>
      <c r="D2076" t="s">
        <v>25515</v>
      </c>
      <c r="E2076">
        <v>24199</v>
      </c>
      <c r="F2076" s="6">
        <v>0.91103895980387595</v>
      </c>
    </row>
    <row r="2077" spans="1:6" x14ac:dyDescent="0.3">
      <c r="A2077" t="s">
        <v>1248</v>
      </c>
      <c r="B2077" t="s">
        <v>22969</v>
      </c>
      <c r="C2077" t="s">
        <v>24617</v>
      </c>
      <c r="D2077" t="s">
        <v>25516</v>
      </c>
      <c r="E2077">
        <v>1975</v>
      </c>
      <c r="F2077" s="6">
        <v>0.375491012925252</v>
      </c>
    </row>
    <row r="2078" spans="1:6" x14ac:dyDescent="0.3">
      <c r="A2078" t="s">
        <v>1248</v>
      </c>
      <c r="B2078" t="s">
        <v>22969</v>
      </c>
      <c r="C2078" t="s">
        <v>25517</v>
      </c>
      <c r="D2078" t="s">
        <v>25518</v>
      </c>
      <c r="E2078">
        <v>21100</v>
      </c>
      <c r="F2078" s="6">
        <v>0.69255874414360796</v>
      </c>
    </row>
    <row r="2079" spans="1:6" x14ac:dyDescent="0.3">
      <c r="A2079" t="s">
        <v>1248</v>
      </c>
      <c r="B2079" t="s">
        <v>22969</v>
      </c>
      <c r="C2079" t="s">
        <v>25519</v>
      </c>
      <c r="D2079" t="s">
        <v>25520</v>
      </c>
      <c r="E2079">
        <v>2246</v>
      </c>
      <c r="F2079" s="6">
        <v>0.33103730005091497</v>
      </c>
    </row>
    <row r="2080" spans="1:6" x14ac:dyDescent="0.3">
      <c r="A2080" t="s">
        <v>1248</v>
      </c>
      <c r="B2080" t="s">
        <v>22969</v>
      </c>
      <c r="C2080" t="s">
        <v>25521</v>
      </c>
      <c r="D2080" t="s">
        <v>25522</v>
      </c>
      <c r="E2080">
        <v>8121</v>
      </c>
      <c r="F2080" s="6">
        <v>0.53623186211444596</v>
      </c>
    </row>
    <row r="2081" spans="1:6" x14ac:dyDescent="0.3">
      <c r="A2081" t="s">
        <v>1248</v>
      </c>
      <c r="B2081" t="s">
        <v>22969</v>
      </c>
      <c r="C2081" t="s">
        <v>25523</v>
      </c>
      <c r="D2081" t="s">
        <v>25524</v>
      </c>
      <c r="E2081">
        <v>11119</v>
      </c>
      <c r="F2081" s="6">
        <v>0.50258929880313796</v>
      </c>
    </row>
    <row r="2082" spans="1:6" x14ac:dyDescent="0.3">
      <c r="A2082" t="s">
        <v>1248</v>
      </c>
      <c r="B2082" t="s">
        <v>22969</v>
      </c>
      <c r="C2082" t="s">
        <v>25525</v>
      </c>
      <c r="D2082" t="s">
        <v>25526</v>
      </c>
      <c r="E2082">
        <v>61675</v>
      </c>
      <c r="F2082" s="6">
        <v>0.65617975145027296</v>
      </c>
    </row>
    <row r="2083" spans="1:6" x14ac:dyDescent="0.3">
      <c r="A2083" t="s">
        <v>1248</v>
      </c>
      <c r="B2083" t="s">
        <v>22969</v>
      </c>
      <c r="C2083" t="s">
        <v>23730</v>
      </c>
      <c r="D2083" t="s">
        <v>25527</v>
      </c>
      <c r="E2083">
        <v>4207</v>
      </c>
      <c r="F2083" s="6">
        <v>0.376772377940023</v>
      </c>
    </row>
    <row r="2084" spans="1:6" x14ac:dyDescent="0.3">
      <c r="A2084" t="s">
        <v>1248</v>
      </c>
      <c r="B2084" t="s">
        <v>22969</v>
      </c>
      <c r="C2084" t="s">
        <v>25528</v>
      </c>
      <c r="D2084" t="s">
        <v>25529</v>
      </c>
      <c r="E2084">
        <v>22354</v>
      </c>
      <c r="F2084" s="6">
        <v>0.84407208961095104</v>
      </c>
    </row>
    <row r="2085" spans="1:6" x14ac:dyDescent="0.3">
      <c r="A2085" t="s">
        <v>1250</v>
      </c>
      <c r="B2085" t="s">
        <v>23491</v>
      </c>
      <c r="C2085" t="s">
        <v>22619</v>
      </c>
      <c r="D2085" t="s">
        <v>25530</v>
      </c>
      <c r="E2085">
        <v>11536487</v>
      </c>
      <c r="F2085" s="6">
        <v>1.7952712135415401</v>
      </c>
    </row>
    <row r="2086" spans="1:6" x14ac:dyDescent="0.3">
      <c r="A2086" t="s">
        <v>1250</v>
      </c>
      <c r="B2086" t="s">
        <v>23491</v>
      </c>
      <c r="C2086" t="s">
        <v>153</v>
      </c>
      <c r="D2086" t="s">
        <v>25531</v>
      </c>
      <c r="E2086">
        <v>28550</v>
      </c>
      <c r="F2086" s="6">
        <v>0.87826431921428605</v>
      </c>
    </row>
    <row r="2087" spans="1:6" x14ac:dyDescent="0.3">
      <c r="A2087" t="s">
        <v>1250</v>
      </c>
      <c r="B2087" t="s">
        <v>23491</v>
      </c>
      <c r="C2087" t="s">
        <v>315</v>
      </c>
      <c r="D2087" t="s">
        <v>25532</v>
      </c>
      <c r="E2087">
        <v>106331</v>
      </c>
      <c r="F2087" s="6">
        <v>1.4440454682278601</v>
      </c>
    </row>
    <row r="2088" spans="1:6" x14ac:dyDescent="0.3">
      <c r="A2088" t="s">
        <v>1250</v>
      </c>
      <c r="B2088" t="s">
        <v>23491</v>
      </c>
      <c r="C2088" t="s">
        <v>969</v>
      </c>
      <c r="D2088" t="s">
        <v>25533</v>
      </c>
      <c r="E2088">
        <v>53139</v>
      </c>
      <c r="F2088" s="6">
        <v>1.38212487999657</v>
      </c>
    </row>
    <row r="2089" spans="1:6" x14ac:dyDescent="0.3">
      <c r="A2089" t="s">
        <v>1250</v>
      </c>
      <c r="B2089" t="s">
        <v>23491</v>
      </c>
      <c r="C2089" t="s">
        <v>703</v>
      </c>
      <c r="D2089" t="s">
        <v>25534</v>
      </c>
      <c r="E2089">
        <v>101497</v>
      </c>
      <c r="F2089" s="6">
        <v>0.99750209731804795</v>
      </c>
    </row>
    <row r="2090" spans="1:6" x14ac:dyDescent="0.3">
      <c r="A2090" t="s">
        <v>1250</v>
      </c>
      <c r="B2090" t="s">
        <v>23491</v>
      </c>
      <c r="C2090" t="s">
        <v>1251</v>
      </c>
      <c r="D2090" t="s">
        <v>25535</v>
      </c>
      <c r="E2090">
        <v>64757</v>
      </c>
      <c r="F2090" s="6">
        <v>1.5800014306621699</v>
      </c>
    </row>
    <row r="2091" spans="1:6" x14ac:dyDescent="0.3">
      <c r="A2091" t="s">
        <v>1250</v>
      </c>
      <c r="B2091" t="s">
        <v>23491</v>
      </c>
      <c r="C2091" t="s">
        <v>25536</v>
      </c>
      <c r="D2091" t="s">
        <v>25537</v>
      </c>
      <c r="E2091">
        <v>45949</v>
      </c>
      <c r="F2091" s="6">
        <v>1.14168825398657</v>
      </c>
    </row>
    <row r="2092" spans="1:6" x14ac:dyDescent="0.3">
      <c r="A2092" t="s">
        <v>1250</v>
      </c>
      <c r="B2092" t="s">
        <v>23491</v>
      </c>
      <c r="C2092" t="s">
        <v>25538</v>
      </c>
      <c r="D2092" t="s">
        <v>25539</v>
      </c>
      <c r="E2092">
        <v>70400</v>
      </c>
      <c r="F2092" s="6">
        <v>1.1909419568244399</v>
      </c>
    </row>
    <row r="2093" spans="1:6" x14ac:dyDescent="0.3">
      <c r="A2093" t="s">
        <v>1250</v>
      </c>
      <c r="B2093" t="s">
        <v>23491</v>
      </c>
      <c r="C2093" t="s">
        <v>970</v>
      </c>
      <c r="D2093" t="s">
        <v>25540</v>
      </c>
      <c r="E2093">
        <v>44846</v>
      </c>
      <c r="F2093" s="6">
        <v>0.95826989351529102</v>
      </c>
    </row>
    <row r="2094" spans="1:6" x14ac:dyDescent="0.3">
      <c r="A2094" t="s">
        <v>1250</v>
      </c>
      <c r="B2094" t="s">
        <v>23491</v>
      </c>
      <c r="C2094" t="s">
        <v>705</v>
      </c>
      <c r="D2094" t="s">
        <v>25541</v>
      </c>
      <c r="E2094">
        <v>368130</v>
      </c>
      <c r="F2094" s="6">
        <v>2.0812450431714602</v>
      </c>
    </row>
    <row r="2095" spans="1:6" x14ac:dyDescent="0.3">
      <c r="A2095" t="s">
        <v>1250</v>
      </c>
      <c r="B2095" t="s">
        <v>23491</v>
      </c>
      <c r="C2095" t="s">
        <v>319</v>
      </c>
      <c r="D2095" t="s">
        <v>25542</v>
      </c>
      <c r="E2095">
        <v>28828</v>
      </c>
      <c r="F2095" s="6">
        <v>0.92915732514063998</v>
      </c>
    </row>
    <row r="2096" spans="1:6" x14ac:dyDescent="0.3">
      <c r="A2096" t="s">
        <v>1250</v>
      </c>
      <c r="B2096" t="s">
        <v>23491</v>
      </c>
      <c r="C2096" t="s">
        <v>284</v>
      </c>
      <c r="D2096" t="s">
        <v>25543</v>
      </c>
      <c r="E2096">
        <v>40097</v>
      </c>
      <c r="F2096" s="6">
        <v>1.1286711899951001</v>
      </c>
    </row>
    <row r="2097" spans="1:6" x14ac:dyDescent="0.3">
      <c r="A2097" t="s">
        <v>1250</v>
      </c>
      <c r="B2097" t="s">
        <v>23491</v>
      </c>
      <c r="C2097" t="s">
        <v>321</v>
      </c>
      <c r="D2097" t="s">
        <v>25544</v>
      </c>
      <c r="E2097">
        <v>138333</v>
      </c>
      <c r="F2097" s="6">
        <v>1.7947633889138099</v>
      </c>
    </row>
    <row r="2098" spans="1:6" x14ac:dyDescent="0.3">
      <c r="A2098" t="s">
        <v>1250</v>
      </c>
      <c r="B2098" t="s">
        <v>23491</v>
      </c>
      <c r="C2098" t="s">
        <v>707</v>
      </c>
      <c r="D2098" t="s">
        <v>25545</v>
      </c>
      <c r="E2098">
        <v>197363</v>
      </c>
      <c r="F2098" s="6">
        <v>1.67925149249046</v>
      </c>
    </row>
    <row r="2099" spans="1:6" x14ac:dyDescent="0.3">
      <c r="A2099" t="s">
        <v>1250</v>
      </c>
      <c r="B2099" t="s">
        <v>23491</v>
      </c>
      <c r="C2099" t="s">
        <v>355</v>
      </c>
      <c r="D2099" t="s">
        <v>25546</v>
      </c>
      <c r="E2099">
        <v>42040</v>
      </c>
      <c r="F2099" s="6">
        <v>1.20220317878501</v>
      </c>
    </row>
    <row r="2100" spans="1:6" x14ac:dyDescent="0.3">
      <c r="A2100" t="s">
        <v>1250</v>
      </c>
      <c r="B2100" t="s">
        <v>23491</v>
      </c>
      <c r="C2100" t="s">
        <v>25547</v>
      </c>
      <c r="D2100" t="s">
        <v>25548</v>
      </c>
      <c r="E2100">
        <v>107841</v>
      </c>
      <c r="F2100" s="6">
        <v>1.2683306879279199</v>
      </c>
    </row>
    <row r="2101" spans="1:6" x14ac:dyDescent="0.3">
      <c r="A2101" t="s">
        <v>1250</v>
      </c>
      <c r="B2101" t="s">
        <v>23491</v>
      </c>
      <c r="C2101" t="s">
        <v>25549</v>
      </c>
      <c r="D2101" t="s">
        <v>25550</v>
      </c>
      <c r="E2101">
        <v>36901</v>
      </c>
      <c r="F2101" s="6">
        <v>1.3333168514476701</v>
      </c>
    </row>
    <row r="2102" spans="1:6" x14ac:dyDescent="0.3">
      <c r="A2102" t="s">
        <v>1250</v>
      </c>
      <c r="B2102" t="s">
        <v>23491</v>
      </c>
      <c r="C2102" t="s">
        <v>22815</v>
      </c>
      <c r="D2102" t="s">
        <v>25551</v>
      </c>
      <c r="E2102">
        <v>43784</v>
      </c>
      <c r="F2102" s="6">
        <v>1.3850891132162899</v>
      </c>
    </row>
    <row r="2103" spans="1:6" x14ac:dyDescent="0.3">
      <c r="A2103" t="s">
        <v>1250</v>
      </c>
      <c r="B2103" t="s">
        <v>23491</v>
      </c>
      <c r="C2103" t="s">
        <v>709</v>
      </c>
      <c r="D2103" t="s">
        <v>25552</v>
      </c>
      <c r="E2103">
        <v>1280122</v>
      </c>
      <c r="F2103" s="6">
        <v>2.00922799576957</v>
      </c>
    </row>
    <row r="2104" spans="1:6" x14ac:dyDescent="0.3">
      <c r="A2104" t="s">
        <v>1250</v>
      </c>
      <c r="B2104" t="s">
        <v>23491</v>
      </c>
      <c r="C2104" t="s">
        <v>25553</v>
      </c>
      <c r="D2104" t="s">
        <v>25554</v>
      </c>
      <c r="E2104">
        <v>52959</v>
      </c>
      <c r="F2104" s="6">
        <v>1.1001583792282801</v>
      </c>
    </row>
    <row r="2105" spans="1:6" x14ac:dyDescent="0.3">
      <c r="A2105" t="s">
        <v>1250</v>
      </c>
      <c r="B2105" t="s">
        <v>23491</v>
      </c>
      <c r="C2105" t="s">
        <v>25555</v>
      </c>
      <c r="D2105" t="s">
        <v>25556</v>
      </c>
      <c r="E2105">
        <v>39037</v>
      </c>
      <c r="F2105" s="6">
        <v>1.1228471317097699</v>
      </c>
    </row>
    <row r="2106" spans="1:6" x14ac:dyDescent="0.3">
      <c r="A2106" t="s">
        <v>1250</v>
      </c>
      <c r="B2106" t="s">
        <v>23491</v>
      </c>
      <c r="C2106" t="s">
        <v>190</v>
      </c>
      <c r="D2106" t="s">
        <v>25557</v>
      </c>
      <c r="E2106">
        <v>174214</v>
      </c>
      <c r="F2106" s="6">
        <v>1.80803748467758</v>
      </c>
    </row>
    <row r="2107" spans="1:6" x14ac:dyDescent="0.3">
      <c r="A2107" t="s">
        <v>1250</v>
      </c>
      <c r="B2107" t="s">
        <v>23491</v>
      </c>
      <c r="C2107" t="s">
        <v>634</v>
      </c>
      <c r="D2107" t="s">
        <v>25558</v>
      </c>
      <c r="E2107">
        <v>77074</v>
      </c>
      <c r="F2107" s="6">
        <v>1.4080094492984201</v>
      </c>
    </row>
    <row r="2108" spans="1:6" x14ac:dyDescent="0.3">
      <c r="A2108" t="s">
        <v>1250</v>
      </c>
      <c r="B2108" t="s">
        <v>23491</v>
      </c>
      <c r="C2108" t="s">
        <v>176</v>
      </c>
      <c r="D2108" t="s">
        <v>25559</v>
      </c>
      <c r="E2108">
        <v>146156</v>
      </c>
      <c r="F2108" s="6">
        <v>1.60158998577722</v>
      </c>
    </row>
    <row r="2109" spans="1:6" x14ac:dyDescent="0.3">
      <c r="A2109" t="s">
        <v>1250</v>
      </c>
      <c r="B2109" t="s">
        <v>23491</v>
      </c>
      <c r="C2109" t="s">
        <v>393</v>
      </c>
      <c r="D2109" t="s">
        <v>25560</v>
      </c>
      <c r="E2109">
        <v>29030</v>
      </c>
      <c r="F2109" s="6">
        <v>1.1844676476193401</v>
      </c>
    </row>
    <row r="2110" spans="1:6" x14ac:dyDescent="0.3">
      <c r="A2110" t="s">
        <v>1250</v>
      </c>
      <c r="B2110" t="s">
        <v>23491</v>
      </c>
      <c r="C2110" t="s">
        <v>666</v>
      </c>
      <c r="D2110" t="s">
        <v>25561</v>
      </c>
      <c r="E2110">
        <v>1163414</v>
      </c>
      <c r="F2110" s="6">
        <v>2.5168484647471199</v>
      </c>
    </row>
    <row r="2111" spans="1:6" x14ac:dyDescent="0.3">
      <c r="A2111" t="s">
        <v>1250</v>
      </c>
      <c r="B2111" t="s">
        <v>23491</v>
      </c>
      <c r="C2111" t="s">
        <v>262</v>
      </c>
      <c r="D2111" t="s">
        <v>25562</v>
      </c>
      <c r="E2111">
        <v>42694</v>
      </c>
      <c r="F2111" s="6">
        <v>1.1311045057173199</v>
      </c>
    </row>
    <row r="2112" spans="1:6" x14ac:dyDescent="0.3">
      <c r="A2112" t="s">
        <v>1250</v>
      </c>
      <c r="B2112" t="s">
        <v>23491</v>
      </c>
      <c r="C2112" t="s">
        <v>25563</v>
      </c>
      <c r="D2112" t="s">
        <v>25564</v>
      </c>
      <c r="E2112">
        <v>30934</v>
      </c>
      <c r="F2112" s="6">
        <v>1.2778708145715501</v>
      </c>
    </row>
    <row r="2113" spans="1:6" x14ac:dyDescent="0.3">
      <c r="A2113" t="s">
        <v>1250</v>
      </c>
      <c r="B2113" t="s">
        <v>23491</v>
      </c>
      <c r="C2113" t="s">
        <v>713</v>
      </c>
      <c r="D2113" t="s">
        <v>25565</v>
      </c>
      <c r="E2113">
        <v>93389</v>
      </c>
      <c r="F2113" s="6">
        <v>1.0651962451692001</v>
      </c>
    </row>
    <row r="2114" spans="1:6" x14ac:dyDescent="0.3">
      <c r="A2114" t="s">
        <v>1250</v>
      </c>
      <c r="B2114" t="s">
        <v>23491</v>
      </c>
      <c r="C2114" t="s">
        <v>327</v>
      </c>
      <c r="D2114" t="s">
        <v>25566</v>
      </c>
      <c r="E2114">
        <v>161573</v>
      </c>
      <c r="F2114" s="6">
        <v>1.6654498055089599</v>
      </c>
    </row>
    <row r="2115" spans="1:6" x14ac:dyDescent="0.3">
      <c r="A2115" t="s">
        <v>1250</v>
      </c>
      <c r="B2115" t="s">
        <v>23491</v>
      </c>
      <c r="C2115" t="s">
        <v>25567</v>
      </c>
      <c r="D2115" t="s">
        <v>25568</v>
      </c>
      <c r="E2115">
        <v>40087</v>
      </c>
      <c r="F2115" s="6">
        <v>1.27451186298955</v>
      </c>
    </row>
    <row r="2116" spans="1:6" x14ac:dyDescent="0.3">
      <c r="A2116" t="s">
        <v>1250</v>
      </c>
      <c r="B2116" t="s">
        <v>23491</v>
      </c>
      <c r="C2116" t="s">
        <v>291</v>
      </c>
      <c r="D2116" t="s">
        <v>25569</v>
      </c>
      <c r="E2116">
        <v>802374</v>
      </c>
      <c r="F2116" s="6">
        <v>2.67745617058804</v>
      </c>
    </row>
    <row r="2117" spans="1:6" x14ac:dyDescent="0.3">
      <c r="A2117" t="s">
        <v>1250</v>
      </c>
      <c r="B2117" t="s">
        <v>23491</v>
      </c>
      <c r="C2117" t="s">
        <v>329</v>
      </c>
      <c r="D2117" t="s">
        <v>25570</v>
      </c>
      <c r="E2117">
        <v>74782</v>
      </c>
      <c r="F2117" s="6">
        <v>1.2513869823144099</v>
      </c>
    </row>
    <row r="2118" spans="1:6" x14ac:dyDescent="0.3">
      <c r="A2118" t="s">
        <v>1250</v>
      </c>
      <c r="B2118" t="s">
        <v>23491</v>
      </c>
      <c r="C2118" t="s">
        <v>23537</v>
      </c>
      <c r="D2118" t="s">
        <v>25571</v>
      </c>
      <c r="E2118">
        <v>32058</v>
      </c>
      <c r="F2118" s="6">
        <v>0.95839546413880505</v>
      </c>
    </row>
    <row r="2119" spans="1:6" x14ac:dyDescent="0.3">
      <c r="A2119" t="s">
        <v>1250</v>
      </c>
      <c r="B2119" t="s">
        <v>23491</v>
      </c>
      <c r="C2119" t="s">
        <v>357</v>
      </c>
      <c r="D2119" t="s">
        <v>25572</v>
      </c>
      <c r="E2119">
        <v>15864</v>
      </c>
      <c r="F2119" s="6">
        <v>0.84925306133886003</v>
      </c>
    </row>
    <row r="2120" spans="1:6" x14ac:dyDescent="0.3">
      <c r="A2120" t="s">
        <v>1250</v>
      </c>
      <c r="B2120" t="s">
        <v>23491</v>
      </c>
      <c r="C2120" t="s">
        <v>266</v>
      </c>
      <c r="D2120" t="s">
        <v>25573</v>
      </c>
      <c r="E2120">
        <v>28215</v>
      </c>
      <c r="F2120" s="6">
        <v>0.98135337722452498</v>
      </c>
    </row>
    <row r="2121" spans="1:6" x14ac:dyDescent="0.3">
      <c r="A2121" t="s">
        <v>1250</v>
      </c>
      <c r="B2121" t="s">
        <v>23491</v>
      </c>
      <c r="C2121" t="s">
        <v>25574</v>
      </c>
      <c r="D2121" t="s">
        <v>25575</v>
      </c>
      <c r="E2121">
        <v>43589</v>
      </c>
      <c r="F2121" s="6">
        <v>0.96449206898676598</v>
      </c>
    </row>
    <row r="2122" spans="1:6" x14ac:dyDescent="0.3">
      <c r="A2122" t="s">
        <v>1250</v>
      </c>
      <c r="B2122" t="s">
        <v>23491</v>
      </c>
      <c r="C2122" t="s">
        <v>25576</v>
      </c>
      <c r="D2122" t="s">
        <v>25577</v>
      </c>
      <c r="E2122">
        <v>29380</v>
      </c>
      <c r="F2122" s="6">
        <v>1.0933323352486699</v>
      </c>
    </row>
    <row r="2123" spans="1:6" x14ac:dyDescent="0.3">
      <c r="A2123" t="s">
        <v>1250</v>
      </c>
      <c r="B2123" t="s">
        <v>23491</v>
      </c>
      <c r="C2123" t="s">
        <v>224</v>
      </c>
      <c r="D2123" t="s">
        <v>25578</v>
      </c>
      <c r="E2123">
        <v>42366</v>
      </c>
      <c r="F2123" s="6">
        <v>0.89303838448349804</v>
      </c>
    </row>
    <row r="2124" spans="1:6" x14ac:dyDescent="0.3">
      <c r="A2124" t="s">
        <v>1250</v>
      </c>
      <c r="B2124" t="s">
        <v>23491</v>
      </c>
      <c r="C2124" t="s">
        <v>489</v>
      </c>
      <c r="D2124" t="s">
        <v>25579</v>
      </c>
      <c r="E2124">
        <v>59626</v>
      </c>
      <c r="F2124" s="6">
        <v>0.99594622706646196</v>
      </c>
    </row>
    <row r="2125" spans="1:6" x14ac:dyDescent="0.3">
      <c r="A2125" t="s">
        <v>1250</v>
      </c>
      <c r="B2125" t="s">
        <v>23491</v>
      </c>
      <c r="C2125" t="s">
        <v>163</v>
      </c>
      <c r="D2125" t="s">
        <v>25580</v>
      </c>
      <c r="E2125">
        <v>33225</v>
      </c>
      <c r="F2125" s="6">
        <v>1.19042816300279</v>
      </c>
    </row>
    <row r="2126" spans="1:6" x14ac:dyDescent="0.3">
      <c r="A2126" t="s">
        <v>1250</v>
      </c>
      <c r="B2126" t="s">
        <v>23491</v>
      </c>
      <c r="C2126" t="s">
        <v>23</v>
      </c>
      <c r="D2126" t="s">
        <v>25581</v>
      </c>
      <c r="E2126">
        <v>69709</v>
      </c>
      <c r="F2126" s="6">
        <v>1.35082885609713</v>
      </c>
    </row>
    <row r="2127" spans="1:6" x14ac:dyDescent="0.3">
      <c r="A2127" t="s">
        <v>1250</v>
      </c>
      <c r="B2127" t="s">
        <v>23491</v>
      </c>
      <c r="C2127" t="s">
        <v>335</v>
      </c>
      <c r="D2127" t="s">
        <v>25582</v>
      </c>
      <c r="E2127">
        <v>60921</v>
      </c>
      <c r="F2127" s="6">
        <v>1.0483965334988501</v>
      </c>
    </row>
    <row r="2128" spans="1:6" x14ac:dyDescent="0.3">
      <c r="A2128" t="s">
        <v>1250</v>
      </c>
      <c r="B2128" t="s">
        <v>23491</v>
      </c>
      <c r="C2128" t="s">
        <v>95</v>
      </c>
      <c r="D2128" t="s">
        <v>25583</v>
      </c>
      <c r="E2128">
        <v>230041</v>
      </c>
      <c r="F2128" s="6">
        <v>1.4038993645240201</v>
      </c>
    </row>
    <row r="2129" spans="1:6" x14ac:dyDescent="0.3">
      <c r="A2129" t="s">
        <v>1250</v>
      </c>
      <c r="B2129" t="s">
        <v>23491</v>
      </c>
      <c r="C2129" t="s">
        <v>717</v>
      </c>
      <c r="D2129" t="s">
        <v>25584</v>
      </c>
      <c r="E2129">
        <v>62450</v>
      </c>
      <c r="F2129" s="6">
        <v>1.89578014299849</v>
      </c>
    </row>
    <row r="2130" spans="1:6" x14ac:dyDescent="0.3">
      <c r="A2130" t="s">
        <v>1250</v>
      </c>
      <c r="B2130" t="s">
        <v>23491</v>
      </c>
      <c r="C2130" t="s">
        <v>718</v>
      </c>
      <c r="D2130" t="s">
        <v>25585</v>
      </c>
      <c r="E2130">
        <v>166492</v>
      </c>
      <c r="F2130" s="6">
        <v>1.5587146813913799</v>
      </c>
    </row>
    <row r="2131" spans="1:6" x14ac:dyDescent="0.3">
      <c r="A2131" t="s">
        <v>1250</v>
      </c>
      <c r="B2131" t="s">
        <v>23491</v>
      </c>
      <c r="C2131" t="s">
        <v>22851</v>
      </c>
      <c r="D2131" t="s">
        <v>25586</v>
      </c>
      <c r="E2131">
        <v>45858</v>
      </c>
      <c r="F2131" s="6">
        <v>1.1757621308810899</v>
      </c>
    </row>
    <row r="2132" spans="1:6" x14ac:dyDescent="0.3">
      <c r="A2132" t="s">
        <v>1250</v>
      </c>
      <c r="B2132" t="s">
        <v>23491</v>
      </c>
      <c r="C2132" t="s">
        <v>719</v>
      </c>
      <c r="D2132" t="s">
        <v>25587</v>
      </c>
      <c r="E2132">
        <v>301356</v>
      </c>
      <c r="F2132" s="6">
        <v>1.4239607107597201</v>
      </c>
    </row>
    <row r="2133" spans="1:6" x14ac:dyDescent="0.3">
      <c r="A2133" t="s">
        <v>1250</v>
      </c>
      <c r="B2133" t="s">
        <v>23491</v>
      </c>
      <c r="C2133" t="s">
        <v>720</v>
      </c>
      <c r="D2133" t="s">
        <v>25588</v>
      </c>
      <c r="E2133">
        <v>441815</v>
      </c>
      <c r="F2133" s="6">
        <v>2.0294207054201001</v>
      </c>
    </row>
    <row r="2134" spans="1:6" x14ac:dyDescent="0.3">
      <c r="A2134" t="s">
        <v>1250</v>
      </c>
      <c r="B2134" t="s">
        <v>23491</v>
      </c>
      <c r="C2134" t="s">
        <v>25</v>
      </c>
      <c r="D2134" t="s">
        <v>25589</v>
      </c>
      <c r="E2134">
        <v>43435</v>
      </c>
      <c r="F2134" s="6">
        <v>1.32175965578412</v>
      </c>
    </row>
    <row r="2135" spans="1:6" x14ac:dyDescent="0.3">
      <c r="A2135" t="s">
        <v>1250</v>
      </c>
      <c r="B2135" t="s">
        <v>23491</v>
      </c>
      <c r="C2135" t="s">
        <v>722</v>
      </c>
      <c r="D2135" t="s">
        <v>25590</v>
      </c>
      <c r="E2135">
        <v>238823</v>
      </c>
      <c r="F2135" s="6">
        <v>1.7769766828228399</v>
      </c>
    </row>
    <row r="2136" spans="1:6" x14ac:dyDescent="0.3">
      <c r="A2136" t="s">
        <v>1250</v>
      </c>
      <c r="B2136" t="s">
        <v>23491</v>
      </c>
      <c r="C2136" t="s">
        <v>234</v>
      </c>
      <c r="D2136" t="s">
        <v>25591</v>
      </c>
      <c r="E2136">
        <v>66501</v>
      </c>
      <c r="F2136" s="6">
        <v>1.96235226628964</v>
      </c>
    </row>
    <row r="2137" spans="1:6" x14ac:dyDescent="0.3">
      <c r="A2137" t="s">
        <v>1250</v>
      </c>
      <c r="B2137" t="s">
        <v>23491</v>
      </c>
      <c r="C2137" t="s">
        <v>724</v>
      </c>
      <c r="D2137" t="s">
        <v>25592</v>
      </c>
      <c r="E2137">
        <v>172332</v>
      </c>
      <c r="F2137" s="6">
        <v>1.376636861308</v>
      </c>
    </row>
    <row r="2138" spans="1:6" x14ac:dyDescent="0.3">
      <c r="A2138" t="s">
        <v>1250</v>
      </c>
      <c r="B2138" t="s">
        <v>23491</v>
      </c>
      <c r="C2138" t="s">
        <v>25593</v>
      </c>
      <c r="D2138" t="s">
        <v>25594</v>
      </c>
      <c r="E2138">
        <v>23770</v>
      </c>
      <c r="F2138" s="6">
        <v>1.2789117762695299</v>
      </c>
    </row>
    <row r="2139" spans="1:6" x14ac:dyDescent="0.3">
      <c r="A2139" t="s">
        <v>1250</v>
      </c>
      <c r="B2139" t="s">
        <v>23491</v>
      </c>
      <c r="C2139" t="s">
        <v>600</v>
      </c>
      <c r="D2139" t="s">
        <v>25595</v>
      </c>
      <c r="E2139">
        <v>40814</v>
      </c>
      <c r="F2139" s="6">
        <v>0.90838071246584395</v>
      </c>
    </row>
    <row r="2140" spans="1:6" x14ac:dyDescent="0.3">
      <c r="A2140" t="s">
        <v>1250</v>
      </c>
      <c r="B2140" t="s">
        <v>23491</v>
      </c>
      <c r="C2140" t="s">
        <v>725</v>
      </c>
      <c r="D2140" t="s">
        <v>25596</v>
      </c>
      <c r="E2140">
        <v>102506</v>
      </c>
      <c r="F2140" s="6">
        <v>1.4719307143889</v>
      </c>
    </row>
    <row r="2141" spans="1:6" x14ac:dyDescent="0.3">
      <c r="A2141" t="s">
        <v>1250</v>
      </c>
      <c r="B2141" t="s">
        <v>23491</v>
      </c>
      <c r="C2141" t="s">
        <v>557</v>
      </c>
      <c r="D2141" t="s">
        <v>25597</v>
      </c>
      <c r="E2141">
        <v>14642</v>
      </c>
      <c r="F2141" s="6">
        <v>0.93816000737486904</v>
      </c>
    </row>
    <row r="2142" spans="1:6" x14ac:dyDescent="0.3">
      <c r="A2142" t="s">
        <v>1250</v>
      </c>
      <c r="B2142" t="s">
        <v>23491</v>
      </c>
      <c r="C2142" t="s">
        <v>29</v>
      </c>
      <c r="D2142" t="s">
        <v>25598</v>
      </c>
      <c r="E2142">
        <v>535153</v>
      </c>
      <c r="F2142" s="6">
        <v>2.2141995580377198</v>
      </c>
    </row>
    <row r="2143" spans="1:6" x14ac:dyDescent="0.3">
      <c r="A2143" t="s">
        <v>1250</v>
      </c>
      <c r="B2143" t="s">
        <v>23491</v>
      </c>
      <c r="C2143" t="s">
        <v>30</v>
      </c>
      <c r="D2143" t="s">
        <v>25599</v>
      </c>
      <c r="E2143">
        <v>15054</v>
      </c>
      <c r="F2143" s="6">
        <v>0.99428863525990896</v>
      </c>
    </row>
    <row r="2144" spans="1:6" x14ac:dyDescent="0.3">
      <c r="A2144" t="s">
        <v>1250</v>
      </c>
      <c r="B2144" t="s">
        <v>23491</v>
      </c>
      <c r="C2144" t="s">
        <v>25600</v>
      </c>
      <c r="D2144" t="s">
        <v>25601</v>
      </c>
      <c r="E2144">
        <v>34827</v>
      </c>
      <c r="F2144" s="6">
        <v>1.02363191290837</v>
      </c>
    </row>
    <row r="2145" spans="1:6" x14ac:dyDescent="0.3">
      <c r="A2145" t="s">
        <v>1250</v>
      </c>
      <c r="B2145" t="s">
        <v>23491</v>
      </c>
      <c r="C2145" t="s">
        <v>25602</v>
      </c>
      <c r="D2145" t="s">
        <v>25603</v>
      </c>
      <c r="E2145">
        <v>86074</v>
      </c>
      <c r="F2145" s="6">
        <v>1.4853274039647399</v>
      </c>
    </row>
    <row r="2146" spans="1:6" x14ac:dyDescent="0.3">
      <c r="A2146" t="s">
        <v>1250</v>
      </c>
      <c r="B2146" t="s">
        <v>23491</v>
      </c>
      <c r="C2146" t="s">
        <v>23688</v>
      </c>
      <c r="D2146" t="s">
        <v>25604</v>
      </c>
      <c r="E2146">
        <v>14645</v>
      </c>
      <c r="F2146" s="6">
        <v>1.0378927411803001</v>
      </c>
    </row>
    <row r="2147" spans="1:6" x14ac:dyDescent="0.3">
      <c r="A2147" t="s">
        <v>1250</v>
      </c>
      <c r="B2147" t="s">
        <v>23491</v>
      </c>
      <c r="C2147" t="s">
        <v>505</v>
      </c>
      <c r="D2147" t="s">
        <v>25605</v>
      </c>
      <c r="E2147">
        <v>41428</v>
      </c>
      <c r="F2147" s="6">
        <v>0.99911218900087695</v>
      </c>
    </row>
    <row r="2148" spans="1:6" x14ac:dyDescent="0.3">
      <c r="A2148" t="s">
        <v>1250</v>
      </c>
      <c r="B2148" t="s">
        <v>23491</v>
      </c>
      <c r="C2148" t="s">
        <v>270</v>
      </c>
      <c r="D2148" t="s">
        <v>25606</v>
      </c>
      <c r="E2148">
        <v>19614</v>
      </c>
      <c r="F2148" s="6">
        <v>0.90062374463024497</v>
      </c>
    </row>
    <row r="2149" spans="1:6" x14ac:dyDescent="0.3">
      <c r="A2149" t="s">
        <v>1250</v>
      </c>
      <c r="B2149" t="s">
        <v>23491</v>
      </c>
      <c r="C2149" t="s">
        <v>340</v>
      </c>
      <c r="D2149" t="s">
        <v>25607</v>
      </c>
      <c r="E2149">
        <v>36058</v>
      </c>
      <c r="F2149" s="6">
        <v>1.1695793164514401</v>
      </c>
    </row>
    <row r="2150" spans="1:6" x14ac:dyDescent="0.3">
      <c r="A2150" t="s">
        <v>1250</v>
      </c>
      <c r="B2150" t="s">
        <v>23491</v>
      </c>
      <c r="C2150" t="s">
        <v>25608</v>
      </c>
      <c r="D2150" t="s">
        <v>25609</v>
      </c>
      <c r="E2150">
        <v>55698</v>
      </c>
      <c r="F2150" s="6">
        <v>1.46199469575873</v>
      </c>
    </row>
    <row r="2151" spans="1:6" x14ac:dyDescent="0.3">
      <c r="A2151" t="s">
        <v>1250</v>
      </c>
      <c r="B2151" t="s">
        <v>23491</v>
      </c>
      <c r="C2151" t="s">
        <v>271</v>
      </c>
      <c r="D2151" t="s">
        <v>25610</v>
      </c>
      <c r="E2151">
        <v>28709</v>
      </c>
      <c r="F2151" s="6">
        <v>1.0496832261659199</v>
      </c>
    </row>
    <row r="2152" spans="1:6" x14ac:dyDescent="0.3">
      <c r="A2152" t="s">
        <v>1250</v>
      </c>
      <c r="B2152" t="s">
        <v>23491</v>
      </c>
      <c r="C2152" t="s">
        <v>726</v>
      </c>
      <c r="D2152" t="s">
        <v>25611</v>
      </c>
      <c r="E2152">
        <v>161419</v>
      </c>
      <c r="F2152" s="6">
        <v>1.5408912449058401</v>
      </c>
    </row>
    <row r="2153" spans="1:6" x14ac:dyDescent="0.3">
      <c r="A2153" t="s">
        <v>1250</v>
      </c>
      <c r="B2153" t="s">
        <v>23491</v>
      </c>
      <c r="C2153" t="s">
        <v>728</v>
      </c>
      <c r="D2153" t="s">
        <v>25612</v>
      </c>
      <c r="E2153">
        <v>42270</v>
      </c>
      <c r="F2153" s="6">
        <v>1.1192835415217599</v>
      </c>
    </row>
    <row r="2154" spans="1:6" x14ac:dyDescent="0.3">
      <c r="A2154" t="s">
        <v>1250</v>
      </c>
      <c r="B2154" t="s">
        <v>23491</v>
      </c>
      <c r="C2154" t="s">
        <v>644</v>
      </c>
      <c r="D2154" t="s">
        <v>25613</v>
      </c>
      <c r="E2154">
        <v>34499</v>
      </c>
      <c r="F2154" s="6">
        <v>0.87926846621875598</v>
      </c>
    </row>
    <row r="2155" spans="1:6" x14ac:dyDescent="0.3">
      <c r="A2155" t="s">
        <v>1250</v>
      </c>
      <c r="B2155" t="s">
        <v>23491</v>
      </c>
      <c r="C2155" t="s">
        <v>831</v>
      </c>
      <c r="D2155" t="s">
        <v>25614</v>
      </c>
      <c r="E2155">
        <v>124475</v>
      </c>
      <c r="F2155" s="6">
        <v>1.3313158726813299</v>
      </c>
    </row>
    <row r="2156" spans="1:6" x14ac:dyDescent="0.3">
      <c r="A2156" t="s">
        <v>1250</v>
      </c>
      <c r="B2156" t="s">
        <v>23491</v>
      </c>
      <c r="C2156" t="s">
        <v>25615</v>
      </c>
      <c r="D2156" t="s">
        <v>25616</v>
      </c>
      <c r="E2156">
        <v>78064</v>
      </c>
      <c r="F2156" s="6">
        <v>1.41851882064374</v>
      </c>
    </row>
    <row r="2157" spans="1:6" x14ac:dyDescent="0.3">
      <c r="A2157" t="s">
        <v>1250</v>
      </c>
      <c r="B2157" t="s">
        <v>23491</v>
      </c>
      <c r="C2157" t="s">
        <v>25617</v>
      </c>
      <c r="D2157" t="s">
        <v>25618</v>
      </c>
      <c r="E2157">
        <v>60944</v>
      </c>
      <c r="F2157" s="6">
        <v>1.3600308534050101</v>
      </c>
    </row>
    <row r="2158" spans="1:6" x14ac:dyDescent="0.3">
      <c r="A2158" t="s">
        <v>1250</v>
      </c>
      <c r="B2158" t="s">
        <v>23491</v>
      </c>
      <c r="C2158" t="s">
        <v>1252</v>
      </c>
      <c r="D2158" t="s">
        <v>25619</v>
      </c>
      <c r="E2158">
        <v>79499</v>
      </c>
      <c r="F2158" s="6">
        <v>1.70840918051185</v>
      </c>
    </row>
    <row r="2159" spans="1:6" x14ac:dyDescent="0.3">
      <c r="A2159" t="s">
        <v>1250</v>
      </c>
      <c r="B2159" t="s">
        <v>23491</v>
      </c>
      <c r="C2159" t="s">
        <v>25296</v>
      </c>
      <c r="D2159" t="s">
        <v>25620</v>
      </c>
      <c r="E2159">
        <v>56745</v>
      </c>
      <c r="F2159" s="6">
        <v>1.36970406077079</v>
      </c>
    </row>
    <row r="2160" spans="1:6" x14ac:dyDescent="0.3">
      <c r="A2160" t="s">
        <v>1250</v>
      </c>
      <c r="B2160" t="s">
        <v>23491</v>
      </c>
      <c r="C2160" t="s">
        <v>34</v>
      </c>
      <c r="D2160" t="s">
        <v>25621</v>
      </c>
      <c r="E2160">
        <v>49423</v>
      </c>
      <c r="F2160" s="6">
        <v>1.4828420407249701</v>
      </c>
    </row>
    <row r="2161" spans="1:6" x14ac:dyDescent="0.3">
      <c r="A2161" t="s">
        <v>1250</v>
      </c>
      <c r="B2161" t="s">
        <v>23491</v>
      </c>
      <c r="C2161" t="s">
        <v>729</v>
      </c>
      <c r="D2161" t="s">
        <v>25622</v>
      </c>
      <c r="E2161">
        <v>375586</v>
      </c>
      <c r="F2161" s="6">
        <v>1.8294996550530001</v>
      </c>
    </row>
    <row r="2162" spans="1:6" x14ac:dyDescent="0.3">
      <c r="A2162" t="s">
        <v>1250</v>
      </c>
      <c r="B2162" t="s">
        <v>23491</v>
      </c>
      <c r="C2162" t="s">
        <v>731</v>
      </c>
      <c r="D2162" t="s">
        <v>25623</v>
      </c>
      <c r="E2162">
        <v>541781</v>
      </c>
      <c r="F2162" s="6">
        <v>1.9111901399142699</v>
      </c>
    </row>
    <row r="2163" spans="1:6" x14ac:dyDescent="0.3">
      <c r="A2163" t="s">
        <v>1250</v>
      </c>
      <c r="B2163" t="s">
        <v>23491</v>
      </c>
      <c r="C2163" t="s">
        <v>732</v>
      </c>
      <c r="D2163" t="s">
        <v>25624</v>
      </c>
      <c r="E2163">
        <v>210312</v>
      </c>
      <c r="F2163" s="6">
        <v>1.53068909509505</v>
      </c>
    </row>
    <row r="2164" spans="1:6" x14ac:dyDescent="0.3">
      <c r="A2164" t="s">
        <v>1250</v>
      </c>
      <c r="B2164" t="s">
        <v>23491</v>
      </c>
      <c r="C2164" t="s">
        <v>25625</v>
      </c>
      <c r="D2164" t="s">
        <v>25626</v>
      </c>
      <c r="E2164">
        <v>92582</v>
      </c>
      <c r="F2164" s="6">
        <v>1.34532983657051</v>
      </c>
    </row>
    <row r="2165" spans="1:6" x14ac:dyDescent="0.3">
      <c r="A2165" t="s">
        <v>1250</v>
      </c>
      <c r="B2165" t="s">
        <v>23491</v>
      </c>
      <c r="C2165" t="s">
        <v>688</v>
      </c>
      <c r="D2165" t="s">
        <v>25627</v>
      </c>
      <c r="E2165">
        <v>52300</v>
      </c>
      <c r="F2165" s="6">
        <v>1.18388462659368</v>
      </c>
    </row>
    <row r="2166" spans="1:6" x14ac:dyDescent="0.3">
      <c r="A2166" t="s">
        <v>1250</v>
      </c>
      <c r="B2166" t="s">
        <v>23491</v>
      </c>
      <c r="C2166" t="s">
        <v>25628</v>
      </c>
      <c r="D2166" t="s">
        <v>25629</v>
      </c>
      <c r="E2166">
        <v>28744</v>
      </c>
      <c r="F2166" s="6">
        <v>1.14365289459106</v>
      </c>
    </row>
    <row r="2167" spans="1:6" x14ac:dyDescent="0.3">
      <c r="A2167" t="s">
        <v>1250</v>
      </c>
      <c r="B2167" t="s">
        <v>23491</v>
      </c>
      <c r="C2167" t="s">
        <v>25630</v>
      </c>
      <c r="D2167" t="s">
        <v>25631</v>
      </c>
      <c r="E2167">
        <v>13435</v>
      </c>
      <c r="F2167" s="6">
        <v>1.0375842357521301</v>
      </c>
    </row>
    <row r="2168" spans="1:6" x14ac:dyDescent="0.3">
      <c r="A2168" t="s">
        <v>1250</v>
      </c>
      <c r="B2168" t="s">
        <v>23491</v>
      </c>
      <c r="C2168" t="s">
        <v>367</v>
      </c>
      <c r="D2168" t="s">
        <v>25632</v>
      </c>
      <c r="E2168">
        <v>212693</v>
      </c>
      <c r="F2168" s="6">
        <v>1.85899176456231</v>
      </c>
    </row>
    <row r="2169" spans="1:6" x14ac:dyDescent="0.3">
      <c r="A2169" t="s">
        <v>1250</v>
      </c>
      <c r="B2169" t="s">
        <v>23491</v>
      </c>
      <c r="C2169" t="s">
        <v>69</v>
      </c>
      <c r="D2169" t="s">
        <v>25633</v>
      </c>
      <c r="E2169">
        <v>61778</v>
      </c>
      <c r="F2169" s="6">
        <v>1.6174195996151799</v>
      </c>
    </row>
    <row r="2170" spans="1:6" x14ac:dyDescent="0.3">
      <c r="A2170" t="s">
        <v>1250</v>
      </c>
      <c r="B2170" t="s">
        <v>23491</v>
      </c>
      <c r="C2170" t="s">
        <v>512</v>
      </c>
      <c r="D2170" t="s">
        <v>25634</v>
      </c>
      <c r="E2170">
        <v>114520</v>
      </c>
      <c r="F2170" s="6">
        <v>1.23629069697733</v>
      </c>
    </row>
    <row r="2171" spans="1:6" x14ac:dyDescent="0.3">
      <c r="A2171" t="s">
        <v>1250</v>
      </c>
      <c r="B2171" t="s">
        <v>23491</v>
      </c>
      <c r="C2171" t="s">
        <v>25528</v>
      </c>
      <c r="D2171" t="s">
        <v>25635</v>
      </c>
      <c r="E2171">
        <v>37642</v>
      </c>
      <c r="F2171" s="6">
        <v>1.13455554880679</v>
      </c>
    </row>
    <row r="2172" spans="1:6" x14ac:dyDescent="0.3">
      <c r="A2172" t="s">
        <v>1250</v>
      </c>
      <c r="B2172" t="s">
        <v>23491</v>
      </c>
      <c r="C2172" t="s">
        <v>734</v>
      </c>
      <c r="D2172" t="s">
        <v>25636</v>
      </c>
      <c r="E2172">
        <v>125488</v>
      </c>
      <c r="F2172" s="6">
        <v>1.35504598739835</v>
      </c>
    </row>
    <row r="2173" spans="1:6" x14ac:dyDescent="0.3">
      <c r="A2173" t="s">
        <v>1250</v>
      </c>
      <c r="B2173" t="s">
        <v>23491</v>
      </c>
      <c r="C2173" t="s">
        <v>25637</v>
      </c>
      <c r="D2173" t="s">
        <v>25638</v>
      </c>
      <c r="E2173">
        <v>22615</v>
      </c>
      <c r="F2173" s="6">
        <v>1.02292893509769</v>
      </c>
    </row>
    <row r="2174" spans="1:6" x14ac:dyDescent="0.3">
      <c r="A2174" t="s">
        <v>1254</v>
      </c>
      <c r="B2174" t="s">
        <v>22791</v>
      </c>
      <c r="C2174" t="s">
        <v>22619</v>
      </c>
      <c r="D2174" t="s">
        <v>25639</v>
      </c>
      <c r="E2174">
        <v>3751347</v>
      </c>
      <c r="F2174" s="6">
        <v>1.9300683010130399</v>
      </c>
    </row>
    <row r="2175" spans="1:6" x14ac:dyDescent="0.3">
      <c r="A2175" t="s">
        <v>1254</v>
      </c>
      <c r="B2175" t="s">
        <v>22791</v>
      </c>
      <c r="C2175" t="s">
        <v>736</v>
      </c>
      <c r="D2175" t="s">
        <v>25640</v>
      </c>
      <c r="E2175">
        <v>22683</v>
      </c>
      <c r="F2175" s="6">
        <v>1.9897766097624501</v>
      </c>
    </row>
    <row r="2176" spans="1:6" x14ac:dyDescent="0.3">
      <c r="A2176" t="s">
        <v>1254</v>
      </c>
      <c r="B2176" t="s">
        <v>22791</v>
      </c>
      <c r="C2176" t="s">
        <v>25641</v>
      </c>
      <c r="D2176" t="s">
        <v>25642</v>
      </c>
      <c r="E2176">
        <v>5642</v>
      </c>
      <c r="F2176" s="6">
        <v>1.0247264945090699</v>
      </c>
    </row>
    <row r="2177" spans="1:6" x14ac:dyDescent="0.3">
      <c r="A2177" t="s">
        <v>1254</v>
      </c>
      <c r="B2177" t="s">
        <v>22791</v>
      </c>
      <c r="C2177" t="s">
        <v>25643</v>
      </c>
      <c r="D2177" t="s">
        <v>25644</v>
      </c>
      <c r="E2177">
        <v>14182</v>
      </c>
      <c r="F2177" s="6">
        <v>1.66808943816501</v>
      </c>
    </row>
    <row r="2178" spans="1:6" x14ac:dyDescent="0.3">
      <c r="A2178" t="s">
        <v>1254</v>
      </c>
      <c r="B2178" t="s">
        <v>22791</v>
      </c>
      <c r="C2178" t="s">
        <v>774</v>
      </c>
      <c r="D2178" t="s">
        <v>25645</v>
      </c>
      <c r="E2178">
        <v>5636</v>
      </c>
      <c r="F2178" s="6">
        <v>1.06492027093037</v>
      </c>
    </row>
    <row r="2179" spans="1:6" x14ac:dyDescent="0.3">
      <c r="A2179" t="s">
        <v>1254</v>
      </c>
      <c r="B2179" t="s">
        <v>22791</v>
      </c>
      <c r="C2179" t="s">
        <v>25646</v>
      </c>
      <c r="D2179" t="s">
        <v>25647</v>
      </c>
      <c r="E2179">
        <v>22119</v>
      </c>
      <c r="F2179" s="6">
        <v>1.23888249109279</v>
      </c>
    </row>
    <row r="2180" spans="1:6" x14ac:dyDescent="0.3">
      <c r="A2180" t="s">
        <v>1254</v>
      </c>
      <c r="B2180" t="s">
        <v>22791</v>
      </c>
      <c r="C2180" t="s">
        <v>23429</v>
      </c>
      <c r="D2180" t="s">
        <v>25648</v>
      </c>
      <c r="E2180">
        <v>11943</v>
      </c>
      <c r="F2180" s="6">
        <v>1.327828181508</v>
      </c>
    </row>
    <row r="2181" spans="1:6" x14ac:dyDescent="0.3">
      <c r="A2181" t="s">
        <v>1254</v>
      </c>
      <c r="B2181" t="s">
        <v>22791</v>
      </c>
      <c r="C2181" t="s">
        <v>23200</v>
      </c>
      <c r="D2181" t="s">
        <v>25649</v>
      </c>
      <c r="E2181">
        <v>42416</v>
      </c>
      <c r="F2181" s="6">
        <v>1.4978173743898699</v>
      </c>
    </row>
    <row r="2182" spans="1:6" x14ac:dyDescent="0.3">
      <c r="A2182" t="s">
        <v>1254</v>
      </c>
      <c r="B2182" t="s">
        <v>22791</v>
      </c>
      <c r="C2182" t="s">
        <v>410</v>
      </c>
      <c r="D2182" t="s">
        <v>25650</v>
      </c>
      <c r="E2182">
        <v>29600</v>
      </c>
      <c r="F2182" s="6">
        <v>1.2997312755342101</v>
      </c>
    </row>
    <row r="2183" spans="1:6" x14ac:dyDescent="0.3">
      <c r="A2183" t="s">
        <v>1254</v>
      </c>
      <c r="B2183" t="s">
        <v>22791</v>
      </c>
      <c r="C2183" t="s">
        <v>737</v>
      </c>
      <c r="D2183" t="s">
        <v>25651</v>
      </c>
      <c r="E2183">
        <v>115541</v>
      </c>
      <c r="F2183" s="6">
        <v>1.96922051568196</v>
      </c>
    </row>
    <row r="2184" spans="1:6" x14ac:dyDescent="0.3">
      <c r="A2184" t="s">
        <v>1254</v>
      </c>
      <c r="B2184" t="s">
        <v>22791</v>
      </c>
      <c r="C2184" t="s">
        <v>386</v>
      </c>
      <c r="D2184" t="s">
        <v>25652</v>
      </c>
      <c r="E2184">
        <v>47557</v>
      </c>
      <c r="F2184" s="6">
        <v>1.8106638488434399</v>
      </c>
    </row>
    <row r="2185" spans="1:6" x14ac:dyDescent="0.3">
      <c r="A2185" t="s">
        <v>1254</v>
      </c>
      <c r="B2185" t="s">
        <v>22791</v>
      </c>
      <c r="C2185" t="s">
        <v>739</v>
      </c>
      <c r="D2185" t="s">
        <v>25653</v>
      </c>
      <c r="E2185">
        <v>46987</v>
      </c>
      <c r="F2185" s="6">
        <v>2.1656300327050002</v>
      </c>
    </row>
    <row r="2186" spans="1:6" x14ac:dyDescent="0.3">
      <c r="A2186" t="s">
        <v>1254</v>
      </c>
      <c r="B2186" t="s">
        <v>22791</v>
      </c>
      <c r="C2186" t="s">
        <v>22638</v>
      </c>
      <c r="D2186" t="s">
        <v>25654</v>
      </c>
      <c r="E2186">
        <v>15205</v>
      </c>
      <c r="F2186" s="6">
        <v>1.50314235795754</v>
      </c>
    </row>
    <row r="2187" spans="1:6" x14ac:dyDescent="0.3">
      <c r="A2187" t="s">
        <v>1254</v>
      </c>
      <c r="B2187" t="s">
        <v>22791</v>
      </c>
      <c r="C2187" t="s">
        <v>25655</v>
      </c>
      <c r="D2187" t="s">
        <v>25656</v>
      </c>
      <c r="E2187">
        <v>2475</v>
      </c>
      <c r="F2187" s="6">
        <v>0.49946372191520899</v>
      </c>
    </row>
    <row r="2188" spans="1:6" x14ac:dyDescent="0.3">
      <c r="A2188" t="s">
        <v>1254</v>
      </c>
      <c r="B2188" t="s">
        <v>22791</v>
      </c>
      <c r="C2188" t="s">
        <v>741</v>
      </c>
      <c r="D2188" t="s">
        <v>25657</v>
      </c>
      <c r="E2188">
        <v>255755</v>
      </c>
      <c r="F2188" s="6">
        <v>1.92634019892247</v>
      </c>
    </row>
    <row r="2189" spans="1:6" x14ac:dyDescent="0.3">
      <c r="A2189" t="s">
        <v>1254</v>
      </c>
      <c r="B2189" t="s">
        <v>22791</v>
      </c>
      <c r="C2189" t="s">
        <v>25658</v>
      </c>
      <c r="D2189" t="s">
        <v>25659</v>
      </c>
      <c r="E2189">
        <v>5925</v>
      </c>
      <c r="F2189" s="6">
        <v>2.20579969930797</v>
      </c>
    </row>
    <row r="2190" spans="1:6" x14ac:dyDescent="0.3">
      <c r="A2190" t="s">
        <v>1254</v>
      </c>
      <c r="B2190" t="s">
        <v>22791</v>
      </c>
      <c r="C2190" t="s">
        <v>742</v>
      </c>
      <c r="D2190" t="s">
        <v>25660</v>
      </c>
      <c r="E2190">
        <v>124098</v>
      </c>
      <c r="F2190" s="6">
        <v>1.4040764889564401</v>
      </c>
    </row>
    <row r="2191" spans="1:6" x14ac:dyDescent="0.3">
      <c r="A2191" t="s">
        <v>1254</v>
      </c>
      <c r="B2191" t="s">
        <v>22791</v>
      </c>
      <c r="C2191" t="s">
        <v>25661</v>
      </c>
      <c r="D2191" t="s">
        <v>25662</v>
      </c>
      <c r="E2191">
        <v>6193</v>
      </c>
      <c r="F2191" s="6">
        <v>1.13317096096171</v>
      </c>
    </row>
    <row r="2192" spans="1:6" x14ac:dyDescent="0.3">
      <c r="A2192" t="s">
        <v>1254</v>
      </c>
      <c r="B2192" t="s">
        <v>22791</v>
      </c>
      <c r="C2192" t="s">
        <v>25663</v>
      </c>
      <c r="D2192" t="s">
        <v>25664</v>
      </c>
      <c r="E2192">
        <v>15029</v>
      </c>
      <c r="F2192" s="6">
        <v>1.71341779229085</v>
      </c>
    </row>
    <row r="2193" spans="1:6" x14ac:dyDescent="0.3">
      <c r="A2193" t="s">
        <v>1254</v>
      </c>
      <c r="B2193" t="s">
        <v>22791</v>
      </c>
      <c r="C2193" t="s">
        <v>744</v>
      </c>
      <c r="D2193" t="s">
        <v>25665</v>
      </c>
      <c r="E2193">
        <v>69967</v>
      </c>
      <c r="F2193" s="6">
        <v>1.95426199129127</v>
      </c>
    </row>
    <row r="2194" spans="1:6" x14ac:dyDescent="0.3">
      <c r="A2194" t="s">
        <v>1254</v>
      </c>
      <c r="B2194" t="s">
        <v>22791</v>
      </c>
      <c r="C2194" t="s">
        <v>838</v>
      </c>
      <c r="D2194" t="s">
        <v>25666</v>
      </c>
      <c r="E2194">
        <v>27469</v>
      </c>
      <c r="F2194" s="6">
        <v>1.2604138928859101</v>
      </c>
    </row>
    <row r="2195" spans="1:6" x14ac:dyDescent="0.3">
      <c r="A2195" t="s">
        <v>1254</v>
      </c>
      <c r="B2195" t="s">
        <v>22791</v>
      </c>
      <c r="C2195" t="s">
        <v>190</v>
      </c>
      <c r="D2195" t="s">
        <v>25667</v>
      </c>
      <c r="E2195">
        <v>41487</v>
      </c>
      <c r="F2195" s="6">
        <v>1.57070842763338</v>
      </c>
    </row>
    <row r="2196" spans="1:6" x14ac:dyDescent="0.3">
      <c r="A2196" t="s">
        <v>1254</v>
      </c>
      <c r="B2196" t="s">
        <v>22791</v>
      </c>
      <c r="C2196" t="s">
        <v>746</v>
      </c>
      <c r="D2196" t="s">
        <v>25668</v>
      </c>
      <c r="E2196">
        <v>4810</v>
      </c>
      <c r="F2196" s="6">
        <v>1.0767061593266101</v>
      </c>
    </row>
    <row r="2197" spans="1:6" x14ac:dyDescent="0.3">
      <c r="A2197" t="s">
        <v>1254</v>
      </c>
      <c r="B2197" t="s">
        <v>22791</v>
      </c>
      <c r="C2197" t="s">
        <v>871</v>
      </c>
      <c r="D2197" t="s">
        <v>25669</v>
      </c>
      <c r="E2197">
        <v>4151</v>
      </c>
      <c r="F2197" s="6">
        <v>1.0027668662218701</v>
      </c>
    </row>
    <row r="2198" spans="1:6" x14ac:dyDescent="0.3">
      <c r="A2198" t="s">
        <v>1254</v>
      </c>
      <c r="B2198" t="s">
        <v>22791</v>
      </c>
      <c r="C2198" t="s">
        <v>162</v>
      </c>
      <c r="D2198" t="s">
        <v>25670</v>
      </c>
      <c r="E2198">
        <v>60580</v>
      </c>
      <c r="F2198" s="6">
        <v>1.4913282595339199</v>
      </c>
    </row>
    <row r="2199" spans="1:6" x14ac:dyDescent="0.3">
      <c r="A2199" t="s">
        <v>1254</v>
      </c>
      <c r="B2199" t="s">
        <v>22791</v>
      </c>
      <c r="C2199" t="s">
        <v>25671</v>
      </c>
      <c r="D2199" t="s">
        <v>25672</v>
      </c>
      <c r="E2199">
        <v>27576</v>
      </c>
      <c r="F2199" s="6">
        <v>1.6277507032082601</v>
      </c>
    </row>
    <row r="2200" spans="1:6" x14ac:dyDescent="0.3">
      <c r="A2200" t="s">
        <v>1254</v>
      </c>
      <c r="B2200" t="s">
        <v>22791</v>
      </c>
      <c r="C2200" t="s">
        <v>23270</v>
      </c>
      <c r="D2200" t="s">
        <v>25673</v>
      </c>
      <c r="E2200">
        <v>52431</v>
      </c>
      <c r="F2200" s="6">
        <v>1.7120003564417201</v>
      </c>
    </row>
    <row r="2201" spans="1:6" x14ac:dyDescent="0.3">
      <c r="A2201" t="s">
        <v>1254</v>
      </c>
      <c r="B2201" t="s">
        <v>22791</v>
      </c>
      <c r="C2201" t="s">
        <v>614</v>
      </c>
      <c r="D2201" t="s">
        <v>25674</v>
      </c>
      <c r="E2201">
        <v>4527</v>
      </c>
      <c r="F2201" s="6">
        <v>1.0171512087254599</v>
      </c>
    </row>
    <row r="2202" spans="1:6" x14ac:dyDescent="0.3">
      <c r="A2202" t="s">
        <v>1254</v>
      </c>
      <c r="B2202" t="s">
        <v>22791</v>
      </c>
      <c r="C2202" t="s">
        <v>25675</v>
      </c>
      <c r="D2202" t="s">
        <v>25676</v>
      </c>
      <c r="E2202">
        <v>6239</v>
      </c>
      <c r="F2202" s="6">
        <v>0.81331683165243696</v>
      </c>
    </row>
    <row r="2203" spans="1:6" x14ac:dyDescent="0.3">
      <c r="A2203" t="s">
        <v>1254</v>
      </c>
      <c r="B2203" t="s">
        <v>22791</v>
      </c>
      <c r="C2203" t="s">
        <v>25677</v>
      </c>
      <c r="D2203" t="s">
        <v>25678</v>
      </c>
      <c r="E2203">
        <v>2922</v>
      </c>
      <c r="F2203" s="6">
        <v>0.76459245393791297</v>
      </c>
    </row>
    <row r="2204" spans="1:6" x14ac:dyDescent="0.3">
      <c r="A2204" t="s">
        <v>1254</v>
      </c>
      <c r="B2204" t="s">
        <v>22791</v>
      </c>
      <c r="C2204" t="s">
        <v>23918</v>
      </c>
      <c r="D2204" t="s">
        <v>25679</v>
      </c>
      <c r="E2204">
        <v>3685</v>
      </c>
      <c r="F2204" s="6">
        <v>0.93688300650423195</v>
      </c>
    </row>
    <row r="2205" spans="1:6" x14ac:dyDescent="0.3">
      <c r="A2205" t="s">
        <v>1254</v>
      </c>
      <c r="B2205" t="s">
        <v>22791</v>
      </c>
      <c r="C2205" t="s">
        <v>23922</v>
      </c>
      <c r="D2205" t="s">
        <v>25680</v>
      </c>
      <c r="E2205">
        <v>12769</v>
      </c>
      <c r="F2205" s="6">
        <v>2.1880499908367401</v>
      </c>
    </row>
    <row r="2206" spans="1:6" x14ac:dyDescent="0.3">
      <c r="A2206" t="s">
        <v>1254</v>
      </c>
      <c r="B2206" t="s">
        <v>22791</v>
      </c>
      <c r="C2206" t="s">
        <v>25681</v>
      </c>
      <c r="D2206" t="s">
        <v>25682</v>
      </c>
      <c r="E2206">
        <v>14003</v>
      </c>
      <c r="F2206" s="6">
        <v>2.1348721843058098</v>
      </c>
    </row>
    <row r="2207" spans="1:6" x14ac:dyDescent="0.3">
      <c r="A2207" t="s">
        <v>1254</v>
      </c>
      <c r="B2207" t="s">
        <v>22791</v>
      </c>
      <c r="C2207" t="s">
        <v>163</v>
      </c>
      <c r="D2207" t="s">
        <v>25683</v>
      </c>
      <c r="E2207">
        <v>26446</v>
      </c>
      <c r="F2207" s="6">
        <v>1.2220400856209599</v>
      </c>
    </row>
    <row r="2208" spans="1:6" x14ac:dyDescent="0.3">
      <c r="A2208" t="s">
        <v>1254</v>
      </c>
      <c r="B2208" t="s">
        <v>22791</v>
      </c>
      <c r="C2208" t="s">
        <v>23</v>
      </c>
      <c r="D2208" t="s">
        <v>25684</v>
      </c>
      <c r="E2208">
        <v>6472</v>
      </c>
      <c r="F2208" s="6">
        <v>1.1402134205591701</v>
      </c>
    </row>
    <row r="2209" spans="1:6" x14ac:dyDescent="0.3">
      <c r="A2209" t="s">
        <v>1254</v>
      </c>
      <c r="B2209" t="s">
        <v>22791</v>
      </c>
      <c r="C2209" t="s">
        <v>673</v>
      </c>
      <c r="D2209" t="s">
        <v>25685</v>
      </c>
      <c r="E2209">
        <v>10957</v>
      </c>
      <c r="F2209" s="6">
        <v>1.28316021287052</v>
      </c>
    </row>
    <row r="2210" spans="1:6" x14ac:dyDescent="0.3">
      <c r="A2210" t="s">
        <v>1254</v>
      </c>
      <c r="B2210" t="s">
        <v>22791</v>
      </c>
      <c r="C2210" t="s">
        <v>747</v>
      </c>
      <c r="D2210" t="s">
        <v>25686</v>
      </c>
      <c r="E2210">
        <v>46558</v>
      </c>
      <c r="F2210" s="6">
        <v>1.47256054664146</v>
      </c>
    </row>
    <row r="2211" spans="1:6" x14ac:dyDescent="0.3">
      <c r="A2211" t="s">
        <v>1254</v>
      </c>
      <c r="B2211" t="s">
        <v>22791</v>
      </c>
      <c r="C2211" t="s">
        <v>25687</v>
      </c>
      <c r="D2211" t="s">
        <v>25688</v>
      </c>
      <c r="E2211">
        <v>15034</v>
      </c>
      <c r="F2211" s="6">
        <v>1.51456533828885</v>
      </c>
    </row>
    <row r="2212" spans="1:6" x14ac:dyDescent="0.3">
      <c r="A2212" t="s">
        <v>1254</v>
      </c>
      <c r="B2212" t="s">
        <v>22791</v>
      </c>
      <c r="C2212" t="s">
        <v>23022</v>
      </c>
      <c r="D2212" t="s">
        <v>25689</v>
      </c>
      <c r="E2212">
        <v>9446</v>
      </c>
      <c r="F2212" s="6">
        <v>0.87118330666549904</v>
      </c>
    </row>
    <row r="2213" spans="1:6" x14ac:dyDescent="0.3">
      <c r="A2213" t="s">
        <v>1254</v>
      </c>
      <c r="B2213" t="s">
        <v>22791</v>
      </c>
      <c r="C2213" t="s">
        <v>25690</v>
      </c>
      <c r="D2213" t="s">
        <v>25691</v>
      </c>
      <c r="E2213">
        <v>11154</v>
      </c>
      <c r="F2213" s="6">
        <v>2.1102343192189701</v>
      </c>
    </row>
    <row r="2214" spans="1:6" x14ac:dyDescent="0.3">
      <c r="A2214" t="s">
        <v>1254</v>
      </c>
      <c r="B2214" t="s">
        <v>22791</v>
      </c>
      <c r="C2214" t="s">
        <v>25692</v>
      </c>
      <c r="D2214" t="s">
        <v>25693</v>
      </c>
      <c r="E2214">
        <v>50384</v>
      </c>
      <c r="F2214" s="6">
        <v>1.77280191006537</v>
      </c>
    </row>
    <row r="2215" spans="1:6" x14ac:dyDescent="0.3">
      <c r="A2215" t="s">
        <v>1254</v>
      </c>
      <c r="B2215" t="s">
        <v>22791</v>
      </c>
      <c r="C2215" t="s">
        <v>556</v>
      </c>
      <c r="D2215" t="s">
        <v>25694</v>
      </c>
      <c r="E2215">
        <v>34273</v>
      </c>
      <c r="F2215" s="6">
        <v>1.6419284311129301</v>
      </c>
    </row>
    <row r="2216" spans="1:6" x14ac:dyDescent="0.3">
      <c r="A2216" t="s">
        <v>1254</v>
      </c>
      <c r="B2216" t="s">
        <v>22791</v>
      </c>
      <c r="C2216" t="s">
        <v>22851</v>
      </c>
      <c r="D2216" t="s">
        <v>25695</v>
      </c>
      <c r="E2216">
        <v>41848</v>
      </c>
      <c r="F2216" s="6">
        <v>1.69278468812413</v>
      </c>
    </row>
    <row r="2217" spans="1:6" x14ac:dyDescent="0.3">
      <c r="A2217" t="s">
        <v>1254</v>
      </c>
      <c r="B2217" t="s">
        <v>22791</v>
      </c>
      <c r="C2217" t="s">
        <v>25696</v>
      </c>
      <c r="D2217" t="s">
        <v>25697</v>
      </c>
      <c r="E2217">
        <v>9423</v>
      </c>
      <c r="F2217" s="6">
        <v>1.4620777929085</v>
      </c>
    </row>
    <row r="2218" spans="1:6" x14ac:dyDescent="0.3">
      <c r="A2218" t="s">
        <v>1254</v>
      </c>
      <c r="B2218" t="s">
        <v>22791</v>
      </c>
      <c r="C2218" t="s">
        <v>749</v>
      </c>
      <c r="D2218" t="s">
        <v>25698</v>
      </c>
      <c r="E2218">
        <v>34506</v>
      </c>
      <c r="F2218" s="6">
        <v>1.78698566422831</v>
      </c>
    </row>
    <row r="2219" spans="1:6" x14ac:dyDescent="0.3">
      <c r="A2219" t="s">
        <v>1254</v>
      </c>
      <c r="B2219" t="s">
        <v>22791</v>
      </c>
      <c r="C2219" t="s">
        <v>25699</v>
      </c>
      <c r="D2219" t="s">
        <v>25700</v>
      </c>
      <c r="E2219">
        <v>33151</v>
      </c>
      <c r="F2219" s="6">
        <v>1.5477615120961501</v>
      </c>
    </row>
    <row r="2220" spans="1:6" x14ac:dyDescent="0.3">
      <c r="A2220" t="s">
        <v>1254</v>
      </c>
      <c r="B2220" t="s">
        <v>22791</v>
      </c>
      <c r="C2220" t="s">
        <v>23314</v>
      </c>
      <c r="D2220" t="s">
        <v>25701</v>
      </c>
      <c r="E2220">
        <v>20252</v>
      </c>
      <c r="F2220" s="6">
        <v>2.2932048711150399</v>
      </c>
    </row>
    <row r="2221" spans="1:6" x14ac:dyDescent="0.3">
      <c r="A2221" t="s">
        <v>1254</v>
      </c>
      <c r="B2221" t="s">
        <v>22791</v>
      </c>
      <c r="C2221" t="s">
        <v>25702</v>
      </c>
      <c r="D2221" t="s">
        <v>25703</v>
      </c>
      <c r="E2221">
        <v>7527</v>
      </c>
      <c r="F2221" s="6">
        <v>1.2675391821747499</v>
      </c>
    </row>
    <row r="2222" spans="1:6" x14ac:dyDescent="0.3">
      <c r="A2222" t="s">
        <v>1254</v>
      </c>
      <c r="B2222" t="s">
        <v>22791</v>
      </c>
      <c r="C2222" t="s">
        <v>1313</v>
      </c>
      <c r="D2222" t="s">
        <v>25704</v>
      </c>
      <c r="E2222">
        <v>15840</v>
      </c>
      <c r="F2222" s="6">
        <v>1.38991826583635</v>
      </c>
    </row>
    <row r="2223" spans="1:6" x14ac:dyDescent="0.3">
      <c r="A2223" t="s">
        <v>1254</v>
      </c>
      <c r="B2223" t="s">
        <v>22791</v>
      </c>
      <c r="C2223" t="s">
        <v>750</v>
      </c>
      <c r="D2223" t="s">
        <v>25705</v>
      </c>
      <c r="E2223">
        <v>41259</v>
      </c>
      <c r="F2223" s="6">
        <v>1.8758809958870399</v>
      </c>
    </row>
    <row r="2224" spans="1:6" x14ac:dyDescent="0.3">
      <c r="A2224" t="s">
        <v>1254</v>
      </c>
      <c r="B2224" t="s">
        <v>22791</v>
      </c>
      <c r="C2224" t="s">
        <v>267</v>
      </c>
      <c r="D2224" t="s">
        <v>25706</v>
      </c>
      <c r="E2224">
        <v>13488</v>
      </c>
      <c r="F2224" s="6">
        <v>1.37547854055287</v>
      </c>
    </row>
    <row r="2225" spans="1:6" x14ac:dyDescent="0.3">
      <c r="A2225" t="s">
        <v>1254</v>
      </c>
      <c r="B2225" t="s">
        <v>22791</v>
      </c>
      <c r="C2225" t="s">
        <v>25707</v>
      </c>
      <c r="D2225" t="s">
        <v>25708</v>
      </c>
      <c r="E2225">
        <v>70990</v>
      </c>
      <c r="F2225" s="6">
        <v>2.2437160317098499</v>
      </c>
    </row>
    <row r="2226" spans="1:6" x14ac:dyDescent="0.3">
      <c r="A2226" t="s">
        <v>1254</v>
      </c>
      <c r="B2226" t="s">
        <v>22791</v>
      </c>
      <c r="C2226" t="s">
        <v>23688</v>
      </c>
      <c r="D2226" t="s">
        <v>25709</v>
      </c>
      <c r="E2226">
        <v>11561</v>
      </c>
      <c r="F2226" s="6">
        <v>1.4192645780007</v>
      </c>
    </row>
    <row r="2227" spans="1:6" x14ac:dyDescent="0.3">
      <c r="A2227" t="s">
        <v>1254</v>
      </c>
      <c r="B2227" t="s">
        <v>22791</v>
      </c>
      <c r="C2227" t="s">
        <v>25710</v>
      </c>
      <c r="D2227" t="s">
        <v>25711</v>
      </c>
      <c r="E2227">
        <v>10536</v>
      </c>
      <c r="F2227" s="6">
        <v>1.6477432969741601</v>
      </c>
    </row>
    <row r="2228" spans="1:6" x14ac:dyDescent="0.3">
      <c r="A2228" t="s">
        <v>1254</v>
      </c>
      <c r="B2228" t="s">
        <v>22791</v>
      </c>
      <c r="C2228" t="s">
        <v>25712</v>
      </c>
      <c r="D2228" t="s">
        <v>25713</v>
      </c>
      <c r="E2228">
        <v>12191</v>
      </c>
      <c r="F2228" s="6">
        <v>1.81852121675061</v>
      </c>
    </row>
    <row r="2229" spans="1:6" x14ac:dyDescent="0.3">
      <c r="A2229" t="s">
        <v>1254</v>
      </c>
      <c r="B2229" t="s">
        <v>22791</v>
      </c>
      <c r="C2229" t="s">
        <v>735</v>
      </c>
      <c r="D2229" t="s">
        <v>25714</v>
      </c>
      <c r="E2229">
        <v>718633</v>
      </c>
      <c r="F2229" s="6">
        <v>2.0532527931696598</v>
      </c>
    </row>
    <row r="2230" spans="1:6" x14ac:dyDescent="0.3">
      <c r="A2230" t="s">
        <v>1254</v>
      </c>
      <c r="B2230" t="s">
        <v>22791</v>
      </c>
      <c r="C2230" t="s">
        <v>25715</v>
      </c>
      <c r="D2230" t="s">
        <v>25716</v>
      </c>
      <c r="E2230">
        <v>40069</v>
      </c>
      <c r="F2230" s="6">
        <v>2.0946352030950299</v>
      </c>
    </row>
    <row r="2231" spans="1:6" x14ac:dyDescent="0.3">
      <c r="A2231" t="s">
        <v>1254</v>
      </c>
      <c r="B2231" t="s">
        <v>22791</v>
      </c>
      <c r="C2231" t="s">
        <v>23963</v>
      </c>
      <c r="D2231" t="s">
        <v>25717</v>
      </c>
      <c r="E2231">
        <v>47472</v>
      </c>
      <c r="F2231" s="6">
        <v>1.8707219642750399</v>
      </c>
    </row>
    <row r="2232" spans="1:6" x14ac:dyDescent="0.3">
      <c r="A2232" t="s">
        <v>1254</v>
      </c>
      <c r="B2232" t="s">
        <v>22791</v>
      </c>
      <c r="C2232" t="s">
        <v>505</v>
      </c>
      <c r="D2232" t="s">
        <v>25718</v>
      </c>
      <c r="E2232">
        <v>31848</v>
      </c>
      <c r="F2232" s="6">
        <v>1.5283741575607299</v>
      </c>
    </row>
    <row r="2233" spans="1:6" x14ac:dyDescent="0.3">
      <c r="A2233" t="s">
        <v>1254</v>
      </c>
      <c r="B2233" t="s">
        <v>22791</v>
      </c>
      <c r="C2233" t="s">
        <v>23968</v>
      </c>
      <c r="D2233" t="s">
        <v>25719</v>
      </c>
      <c r="E2233">
        <v>16577</v>
      </c>
      <c r="F2233" s="6">
        <v>1.73706485375324</v>
      </c>
    </row>
    <row r="2234" spans="1:6" x14ac:dyDescent="0.3">
      <c r="A2234" t="s">
        <v>1254</v>
      </c>
      <c r="B2234" t="s">
        <v>22791</v>
      </c>
      <c r="C2234" t="s">
        <v>25720</v>
      </c>
      <c r="D2234" t="s">
        <v>25721</v>
      </c>
      <c r="E2234">
        <v>77350</v>
      </c>
      <c r="F2234" s="6">
        <v>1.6918173251276201</v>
      </c>
    </row>
    <row r="2235" spans="1:6" x14ac:dyDescent="0.3">
      <c r="A2235" t="s">
        <v>1254</v>
      </c>
      <c r="B2235" t="s">
        <v>22791</v>
      </c>
      <c r="C2235" t="s">
        <v>752</v>
      </c>
      <c r="D2235" t="s">
        <v>25722</v>
      </c>
      <c r="E2235">
        <v>45837</v>
      </c>
      <c r="F2235" s="6">
        <v>2.84684886395805</v>
      </c>
    </row>
    <row r="2236" spans="1:6" x14ac:dyDescent="0.3">
      <c r="A2236" t="s">
        <v>1254</v>
      </c>
      <c r="B2236" t="s">
        <v>22791</v>
      </c>
      <c r="C2236" t="s">
        <v>24717</v>
      </c>
      <c r="D2236" t="s">
        <v>25723</v>
      </c>
      <c r="E2236">
        <v>37492</v>
      </c>
      <c r="F2236" s="6">
        <v>1.65907612682456</v>
      </c>
    </row>
    <row r="2237" spans="1:6" x14ac:dyDescent="0.3">
      <c r="A2237" t="s">
        <v>1254</v>
      </c>
      <c r="B2237" t="s">
        <v>22791</v>
      </c>
      <c r="C2237" t="s">
        <v>23971</v>
      </c>
      <c r="D2237" t="s">
        <v>25724</v>
      </c>
      <c r="E2237">
        <v>69442</v>
      </c>
      <c r="F2237" s="6">
        <v>1.51742222983522</v>
      </c>
    </row>
    <row r="2238" spans="1:6" x14ac:dyDescent="0.3">
      <c r="A2238" t="s">
        <v>1254</v>
      </c>
      <c r="B2238" t="s">
        <v>22791</v>
      </c>
      <c r="C2238" t="s">
        <v>25725</v>
      </c>
      <c r="D2238" t="s">
        <v>25726</v>
      </c>
      <c r="E2238">
        <v>11572</v>
      </c>
      <c r="F2238" s="6">
        <v>1.5254379572594701</v>
      </c>
    </row>
    <row r="2239" spans="1:6" x14ac:dyDescent="0.3">
      <c r="A2239" t="s">
        <v>1254</v>
      </c>
      <c r="B2239" t="s">
        <v>22791</v>
      </c>
      <c r="C2239" t="s">
        <v>25727</v>
      </c>
      <c r="D2239" t="s">
        <v>25728</v>
      </c>
      <c r="E2239">
        <v>3647</v>
      </c>
      <c r="F2239" s="6">
        <v>1.3108921312328801</v>
      </c>
    </row>
    <row r="2240" spans="1:6" x14ac:dyDescent="0.3">
      <c r="A2240" t="s">
        <v>1254</v>
      </c>
      <c r="B2240" t="s">
        <v>22791</v>
      </c>
      <c r="C2240" t="s">
        <v>25729</v>
      </c>
      <c r="D2240" t="s">
        <v>25730</v>
      </c>
      <c r="E2240">
        <v>86905</v>
      </c>
      <c r="F2240" s="6">
        <v>2.0273886147098299</v>
      </c>
    </row>
    <row r="2241" spans="1:6" x14ac:dyDescent="0.3">
      <c r="A2241" t="s">
        <v>1254</v>
      </c>
      <c r="B2241" t="s">
        <v>22791</v>
      </c>
      <c r="C2241" t="s">
        <v>246</v>
      </c>
      <c r="D2241" t="s">
        <v>25731</v>
      </c>
      <c r="E2241">
        <v>25482</v>
      </c>
      <c r="F2241" s="6">
        <v>1.6732235501900099</v>
      </c>
    </row>
    <row r="2242" spans="1:6" x14ac:dyDescent="0.3">
      <c r="A2242" t="s">
        <v>1254</v>
      </c>
      <c r="B2242" t="s">
        <v>22791</v>
      </c>
      <c r="C2242" t="s">
        <v>754</v>
      </c>
      <c r="D2242" t="s">
        <v>25732</v>
      </c>
      <c r="E2242">
        <v>42391</v>
      </c>
      <c r="F2242" s="6">
        <v>2.0994000572059499</v>
      </c>
    </row>
    <row r="2243" spans="1:6" x14ac:dyDescent="0.3">
      <c r="A2243" t="s">
        <v>1254</v>
      </c>
      <c r="B2243" t="s">
        <v>22791</v>
      </c>
      <c r="C2243" t="s">
        <v>23357</v>
      </c>
      <c r="D2243" t="s">
        <v>25733</v>
      </c>
      <c r="E2243">
        <v>45048</v>
      </c>
      <c r="F2243" s="6">
        <v>1.41409991197794</v>
      </c>
    </row>
    <row r="2244" spans="1:6" x14ac:dyDescent="0.3">
      <c r="A2244" t="s">
        <v>1254</v>
      </c>
      <c r="B2244" t="s">
        <v>22791</v>
      </c>
      <c r="C2244" t="s">
        <v>858</v>
      </c>
      <c r="D2244" t="s">
        <v>25734</v>
      </c>
      <c r="E2244">
        <v>20640</v>
      </c>
      <c r="F2244" s="6">
        <v>1.34242012441896</v>
      </c>
    </row>
    <row r="2245" spans="1:6" x14ac:dyDescent="0.3">
      <c r="A2245" t="s">
        <v>1254</v>
      </c>
      <c r="B2245" t="s">
        <v>22791</v>
      </c>
      <c r="C2245" t="s">
        <v>25735</v>
      </c>
      <c r="D2245" t="s">
        <v>25736</v>
      </c>
      <c r="E2245">
        <v>7992</v>
      </c>
      <c r="F2245" s="6">
        <v>0.97911918214784999</v>
      </c>
    </row>
    <row r="2246" spans="1:6" x14ac:dyDescent="0.3">
      <c r="A2246" t="s">
        <v>1254</v>
      </c>
      <c r="B2246" t="s">
        <v>22791</v>
      </c>
      <c r="C2246" t="s">
        <v>756</v>
      </c>
      <c r="D2246" t="s">
        <v>25737</v>
      </c>
      <c r="E2246">
        <v>603403</v>
      </c>
      <c r="F2246" s="6">
        <v>2.5238914216406299</v>
      </c>
    </row>
    <row r="2247" spans="1:6" x14ac:dyDescent="0.3">
      <c r="A2247" t="s">
        <v>1254</v>
      </c>
      <c r="B2247" t="s">
        <v>22791</v>
      </c>
      <c r="C2247" t="s">
        <v>25738</v>
      </c>
      <c r="D2247" t="s">
        <v>25739</v>
      </c>
      <c r="E2247">
        <v>73085</v>
      </c>
      <c r="F2247" s="6">
        <v>2.0002921154236599</v>
      </c>
    </row>
    <row r="2248" spans="1:6" x14ac:dyDescent="0.3">
      <c r="A2248" t="s">
        <v>1254</v>
      </c>
      <c r="B2248" t="s">
        <v>22791</v>
      </c>
      <c r="C2248" t="s">
        <v>69</v>
      </c>
      <c r="D2248" t="s">
        <v>25740</v>
      </c>
      <c r="E2248">
        <v>50976</v>
      </c>
      <c r="F2248" s="6">
        <v>2.20217634346178</v>
      </c>
    </row>
    <row r="2249" spans="1:6" x14ac:dyDescent="0.3">
      <c r="A2249" t="s">
        <v>1254</v>
      </c>
      <c r="B2249" t="s">
        <v>22791</v>
      </c>
      <c r="C2249" t="s">
        <v>25741</v>
      </c>
      <c r="D2249" t="s">
        <v>25742</v>
      </c>
      <c r="E2249">
        <v>11629</v>
      </c>
      <c r="F2249" s="6">
        <v>1.07165260908866</v>
      </c>
    </row>
    <row r="2250" spans="1:6" x14ac:dyDescent="0.3">
      <c r="A2250" t="s">
        <v>1254</v>
      </c>
      <c r="B2250" t="s">
        <v>22791</v>
      </c>
      <c r="C2250" t="s">
        <v>25743</v>
      </c>
      <c r="D2250" t="s">
        <v>25744</v>
      </c>
      <c r="E2250">
        <v>8878</v>
      </c>
      <c r="F2250" s="6">
        <v>1.0735889561729199</v>
      </c>
    </row>
    <row r="2251" spans="1:6" x14ac:dyDescent="0.3">
      <c r="A2251" t="s">
        <v>1254</v>
      </c>
      <c r="B2251" t="s">
        <v>22791</v>
      </c>
      <c r="C2251" t="s">
        <v>25745</v>
      </c>
      <c r="D2251" t="s">
        <v>25746</v>
      </c>
      <c r="E2251">
        <v>20081</v>
      </c>
      <c r="F2251" s="6">
        <v>1.0703428329851801</v>
      </c>
    </row>
    <row r="2252" spans="1:6" x14ac:dyDescent="0.3">
      <c r="A2252" t="s">
        <v>1256</v>
      </c>
      <c r="B2252" t="s">
        <v>22711</v>
      </c>
      <c r="C2252" t="s">
        <v>22619</v>
      </c>
      <c r="D2252" t="s">
        <v>25747</v>
      </c>
      <c r="E2252">
        <v>3831069</v>
      </c>
      <c r="F2252" s="6">
        <v>3.1864934294345599</v>
      </c>
    </row>
    <row r="2253" spans="1:6" x14ac:dyDescent="0.3">
      <c r="A2253" t="s">
        <v>1256</v>
      </c>
      <c r="B2253" t="s">
        <v>22711</v>
      </c>
      <c r="C2253" t="s">
        <v>203</v>
      </c>
      <c r="D2253" t="s">
        <v>25748</v>
      </c>
      <c r="E2253">
        <v>16134</v>
      </c>
      <c r="F2253" s="6">
        <v>0.92852799973007305</v>
      </c>
    </row>
    <row r="2254" spans="1:6" x14ac:dyDescent="0.3">
      <c r="A2254" t="s">
        <v>1256</v>
      </c>
      <c r="B2254" t="s">
        <v>22711</v>
      </c>
      <c r="C2254" t="s">
        <v>22797</v>
      </c>
      <c r="D2254" t="s">
        <v>25749</v>
      </c>
      <c r="E2254">
        <v>85579</v>
      </c>
      <c r="F2254" s="6">
        <v>2.2564905406748599</v>
      </c>
    </row>
    <row r="2255" spans="1:6" x14ac:dyDescent="0.3">
      <c r="A2255" t="s">
        <v>1256</v>
      </c>
      <c r="B2255" t="s">
        <v>22711</v>
      </c>
      <c r="C2255" t="s">
        <v>758</v>
      </c>
      <c r="D2255" t="s">
        <v>25750</v>
      </c>
      <c r="E2255">
        <v>375992</v>
      </c>
      <c r="F2255" s="6">
        <v>3.4201869914170002</v>
      </c>
    </row>
    <row r="2256" spans="1:6" x14ac:dyDescent="0.3">
      <c r="A2256" t="s">
        <v>1256</v>
      </c>
      <c r="B2256" t="s">
        <v>22711</v>
      </c>
      <c r="C2256" t="s">
        <v>25751</v>
      </c>
      <c r="D2256" t="s">
        <v>25752</v>
      </c>
      <c r="E2256">
        <v>37039</v>
      </c>
      <c r="F2256" s="6">
        <v>0.85140201893306799</v>
      </c>
    </row>
    <row r="2257" spans="1:6" x14ac:dyDescent="0.3">
      <c r="A2257" t="s">
        <v>1256</v>
      </c>
      <c r="B2257" t="s">
        <v>22711</v>
      </c>
      <c r="C2257" t="s">
        <v>213</v>
      </c>
      <c r="D2257" t="s">
        <v>25753</v>
      </c>
      <c r="E2257">
        <v>49351</v>
      </c>
      <c r="F2257" s="6">
        <v>1.88385459203196</v>
      </c>
    </row>
    <row r="2258" spans="1:6" x14ac:dyDescent="0.3">
      <c r="A2258" t="s">
        <v>1256</v>
      </c>
      <c r="B2258" t="s">
        <v>22711</v>
      </c>
      <c r="C2258" t="s">
        <v>584</v>
      </c>
      <c r="D2258" t="s">
        <v>25754</v>
      </c>
      <c r="E2258">
        <v>63043</v>
      </c>
      <c r="F2258" s="6">
        <v>1.19954406293003</v>
      </c>
    </row>
    <row r="2259" spans="1:6" x14ac:dyDescent="0.3">
      <c r="A2259" t="s">
        <v>1256</v>
      </c>
      <c r="B2259" t="s">
        <v>22711</v>
      </c>
      <c r="C2259" t="s">
        <v>1257</v>
      </c>
      <c r="D2259" t="s">
        <v>25755</v>
      </c>
      <c r="E2259">
        <v>20978</v>
      </c>
      <c r="F2259" s="6">
        <v>0.86027660623341196</v>
      </c>
    </row>
    <row r="2260" spans="1:6" x14ac:dyDescent="0.3">
      <c r="A2260" t="s">
        <v>1256</v>
      </c>
      <c r="B2260" t="s">
        <v>22711</v>
      </c>
      <c r="C2260" t="s">
        <v>25195</v>
      </c>
      <c r="D2260" t="s">
        <v>25756</v>
      </c>
      <c r="E2260">
        <v>22364</v>
      </c>
      <c r="F2260" s="6">
        <v>0.956744311307273</v>
      </c>
    </row>
    <row r="2261" spans="1:6" x14ac:dyDescent="0.3">
      <c r="A2261" t="s">
        <v>1256</v>
      </c>
      <c r="B2261" t="s">
        <v>22711</v>
      </c>
      <c r="C2261" t="s">
        <v>760</v>
      </c>
      <c r="D2261" t="s">
        <v>25757</v>
      </c>
      <c r="E2261">
        <v>157733</v>
      </c>
      <c r="F2261" s="6">
        <v>1.85312050465595</v>
      </c>
    </row>
    <row r="2262" spans="1:6" x14ac:dyDescent="0.3">
      <c r="A2262" t="s">
        <v>1256</v>
      </c>
      <c r="B2262" t="s">
        <v>22711</v>
      </c>
      <c r="C2262" t="s">
        <v>159</v>
      </c>
      <c r="D2262" t="s">
        <v>25758</v>
      </c>
      <c r="E2262">
        <v>107664</v>
      </c>
      <c r="F2262" s="6">
        <v>1.79533933032029</v>
      </c>
    </row>
    <row r="2263" spans="1:6" x14ac:dyDescent="0.3">
      <c r="A2263" t="s">
        <v>1256</v>
      </c>
      <c r="B2263" t="s">
        <v>22711</v>
      </c>
      <c r="C2263" t="s">
        <v>25759</v>
      </c>
      <c r="D2263" t="s">
        <v>25760</v>
      </c>
      <c r="E2263">
        <v>1871</v>
      </c>
      <c r="F2263" s="6">
        <v>0.48221501003780998</v>
      </c>
    </row>
    <row r="2264" spans="1:6" x14ac:dyDescent="0.3">
      <c r="A2264" t="s">
        <v>1256</v>
      </c>
      <c r="B2264" t="s">
        <v>22711</v>
      </c>
      <c r="C2264" t="s">
        <v>614</v>
      </c>
      <c r="D2264" t="s">
        <v>25761</v>
      </c>
      <c r="E2264">
        <v>7445</v>
      </c>
      <c r="F2264" s="6">
        <v>0.47916201818279203</v>
      </c>
    </row>
    <row r="2265" spans="1:6" x14ac:dyDescent="0.3">
      <c r="A2265" t="s">
        <v>1256</v>
      </c>
      <c r="B2265" t="s">
        <v>22711</v>
      </c>
      <c r="C2265" t="s">
        <v>1258</v>
      </c>
      <c r="D2265" t="s">
        <v>25762</v>
      </c>
      <c r="E2265">
        <v>7422</v>
      </c>
      <c r="F2265" s="6">
        <v>0.41634063160780299</v>
      </c>
    </row>
    <row r="2266" spans="1:6" x14ac:dyDescent="0.3">
      <c r="A2266" t="s">
        <v>1256</v>
      </c>
      <c r="B2266" t="s">
        <v>22711</v>
      </c>
      <c r="C2266" t="s">
        <v>25763</v>
      </c>
      <c r="D2266" t="s">
        <v>25764</v>
      </c>
      <c r="E2266">
        <v>22346</v>
      </c>
      <c r="F2266" s="6">
        <v>1.09643953088628</v>
      </c>
    </row>
    <row r="2267" spans="1:6" x14ac:dyDescent="0.3">
      <c r="A2267" t="s">
        <v>1256</v>
      </c>
      <c r="B2267" t="s">
        <v>22711</v>
      </c>
      <c r="C2267" t="s">
        <v>163</v>
      </c>
      <c r="D2267" t="s">
        <v>25765</v>
      </c>
      <c r="E2267">
        <v>203206</v>
      </c>
      <c r="F2267" s="6">
        <v>2.7856540535162901</v>
      </c>
    </row>
    <row r="2268" spans="1:6" x14ac:dyDescent="0.3">
      <c r="A2268" t="s">
        <v>1256</v>
      </c>
      <c r="B2268" t="s">
        <v>22711</v>
      </c>
      <c r="C2268" t="s">
        <v>23</v>
      </c>
      <c r="D2268" t="s">
        <v>25766</v>
      </c>
      <c r="E2268">
        <v>21720</v>
      </c>
      <c r="F2268" s="6">
        <v>1.55757768138579</v>
      </c>
    </row>
    <row r="2269" spans="1:6" x14ac:dyDescent="0.3">
      <c r="A2269" t="s">
        <v>1256</v>
      </c>
      <c r="B2269" t="s">
        <v>22711</v>
      </c>
      <c r="C2269" t="s">
        <v>1259</v>
      </c>
      <c r="D2269" t="s">
        <v>25767</v>
      </c>
      <c r="E2269">
        <v>82713</v>
      </c>
      <c r="F2269" s="6">
        <v>2.0777173926162402</v>
      </c>
    </row>
    <row r="2270" spans="1:6" x14ac:dyDescent="0.3">
      <c r="A2270" t="s">
        <v>1256</v>
      </c>
      <c r="B2270" t="s">
        <v>22711</v>
      </c>
      <c r="C2270" t="s">
        <v>1260</v>
      </c>
      <c r="D2270" t="s">
        <v>25768</v>
      </c>
      <c r="E2270">
        <v>66380</v>
      </c>
      <c r="F2270" s="6">
        <v>1.3817588485946299</v>
      </c>
    </row>
    <row r="2271" spans="1:6" x14ac:dyDescent="0.3">
      <c r="A2271" t="s">
        <v>1256</v>
      </c>
      <c r="B2271" t="s">
        <v>22711</v>
      </c>
      <c r="C2271" t="s">
        <v>95</v>
      </c>
      <c r="D2271" t="s">
        <v>25769</v>
      </c>
      <c r="E2271">
        <v>7895</v>
      </c>
      <c r="F2271" s="6">
        <v>0.55543675273614901</v>
      </c>
    </row>
    <row r="2272" spans="1:6" x14ac:dyDescent="0.3">
      <c r="A2272" t="s">
        <v>1256</v>
      </c>
      <c r="B2272" t="s">
        <v>22711</v>
      </c>
      <c r="C2272" t="s">
        <v>763</v>
      </c>
      <c r="D2272" t="s">
        <v>25770</v>
      </c>
      <c r="E2272">
        <v>351715</v>
      </c>
      <c r="F2272" s="6">
        <v>2.6190324849578501</v>
      </c>
    </row>
    <row r="2273" spans="1:6" x14ac:dyDescent="0.3">
      <c r="A2273" t="s">
        <v>1256</v>
      </c>
      <c r="B2273" t="s">
        <v>22711</v>
      </c>
      <c r="C2273" t="s">
        <v>556</v>
      </c>
      <c r="D2273" t="s">
        <v>25771</v>
      </c>
      <c r="E2273">
        <v>46034</v>
      </c>
      <c r="F2273" s="6">
        <v>0.96194072525840002</v>
      </c>
    </row>
    <row r="2274" spans="1:6" x14ac:dyDescent="0.3">
      <c r="A2274" t="s">
        <v>1256</v>
      </c>
      <c r="B2274" t="s">
        <v>22711</v>
      </c>
      <c r="C2274" t="s">
        <v>359</v>
      </c>
      <c r="D2274" t="s">
        <v>25772</v>
      </c>
      <c r="E2274">
        <v>116672</v>
      </c>
      <c r="F2274" s="6">
        <v>2.3267604749467798</v>
      </c>
    </row>
    <row r="2275" spans="1:6" x14ac:dyDescent="0.3">
      <c r="A2275" t="s">
        <v>1256</v>
      </c>
      <c r="B2275" t="s">
        <v>22711</v>
      </c>
      <c r="C2275" t="s">
        <v>25773</v>
      </c>
      <c r="D2275" t="s">
        <v>25774</v>
      </c>
      <c r="E2275">
        <v>31313</v>
      </c>
      <c r="F2275" s="6">
        <v>1.4105435923849801</v>
      </c>
    </row>
    <row r="2276" spans="1:6" x14ac:dyDescent="0.3">
      <c r="A2276" t="s">
        <v>1256</v>
      </c>
      <c r="B2276" t="s">
        <v>22711</v>
      </c>
      <c r="C2276" t="s">
        <v>234</v>
      </c>
      <c r="D2276" t="s">
        <v>25775</v>
      </c>
      <c r="E2276">
        <v>315335</v>
      </c>
      <c r="F2276" s="6">
        <v>3.0584605511498402</v>
      </c>
    </row>
    <row r="2277" spans="1:6" x14ac:dyDescent="0.3">
      <c r="A2277" t="s">
        <v>1256</v>
      </c>
      <c r="B2277" t="s">
        <v>22711</v>
      </c>
      <c r="C2277" t="s">
        <v>25600</v>
      </c>
      <c r="D2277" t="s">
        <v>25776</v>
      </c>
      <c r="E2277">
        <v>11173</v>
      </c>
      <c r="F2277" s="6">
        <v>0.57831143065871304</v>
      </c>
    </row>
    <row r="2278" spans="1:6" x14ac:dyDescent="0.3">
      <c r="A2278" t="s">
        <v>1256</v>
      </c>
      <c r="B2278" t="s">
        <v>22711</v>
      </c>
      <c r="C2278" t="s">
        <v>766</v>
      </c>
      <c r="D2278" t="s">
        <v>25777</v>
      </c>
      <c r="E2278">
        <v>735334</v>
      </c>
      <c r="F2278" s="6">
        <v>6.1205772051612</v>
      </c>
    </row>
    <row r="2279" spans="1:6" x14ac:dyDescent="0.3">
      <c r="A2279" t="s">
        <v>1256</v>
      </c>
      <c r="B2279" t="s">
        <v>22711</v>
      </c>
      <c r="C2279" t="s">
        <v>66</v>
      </c>
      <c r="D2279" t="s">
        <v>25778</v>
      </c>
      <c r="E2279">
        <v>75403</v>
      </c>
      <c r="F2279" s="6">
        <v>2.1160073310548002</v>
      </c>
    </row>
    <row r="2280" spans="1:6" x14ac:dyDescent="0.3">
      <c r="A2280" t="s">
        <v>1256</v>
      </c>
      <c r="B2280" t="s">
        <v>22711</v>
      </c>
      <c r="C2280" t="s">
        <v>23996</v>
      </c>
      <c r="D2280" t="s">
        <v>25779</v>
      </c>
      <c r="E2280">
        <v>1765</v>
      </c>
      <c r="F2280" s="6">
        <v>0.53320487837475505</v>
      </c>
    </row>
    <row r="2281" spans="1:6" x14ac:dyDescent="0.3">
      <c r="A2281" t="s">
        <v>1256</v>
      </c>
      <c r="B2281" t="s">
        <v>22711</v>
      </c>
      <c r="C2281" t="s">
        <v>25780</v>
      </c>
      <c r="D2281" t="s">
        <v>25781</v>
      </c>
      <c r="E2281">
        <v>25250</v>
      </c>
      <c r="F2281" s="6">
        <v>0.76772940754459396</v>
      </c>
    </row>
    <row r="2282" spans="1:6" x14ac:dyDescent="0.3">
      <c r="A2282" t="s">
        <v>1256</v>
      </c>
      <c r="B2282" t="s">
        <v>22711</v>
      </c>
      <c r="C2282" t="s">
        <v>767</v>
      </c>
      <c r="D2282" t="s">
        <v>25782</v>
      </c>
      <c r="E2282">
        <v>75889</v>
      </c>
      <c r="F2282" s="6">
        <v>0.95599913079906795</v>
      </c>
    </row>
    <row r="2283" spans="1:6" x14ac:dyDescent="0.3">
      <c r="A2283" t="s">
        <v>1256</v>
      </c>
      <c r="B2283" t="s">
        <v>22711</v>
      </c>
      <c r="C2283" t="s">
        <v>688</v>
      </c>
      <c r="D2283" t="s">
        <v>25783</v>
      </c>
      <c r="E2283">
        <v>25748</v>
      </c>
      <c r="F2283" s="6">
        <v>0.94822373847371799</v>
      </c>
    </row>
    <row r="2284" spans="1:6" x14ac:dyDescent="0.3">
      <c r="A2284" t="s">
        <v>1256</v>
      </c>
      <c r="B2284" t="s">
        <v>22711</v>
      </c>
      <c r="C2284" t="s">
        <v>25784</v>
      </c>
      <c r="D2284" t="s">
        <v>25785</v>
      </c>
      <c r="E2284">
        <v>7008</v>
      </c>
      <c r="F2284" s="6">
        <v>0.43448482200373401</v>
      </c>
    </row>
    <row r="2285" spans="1:6" x14ac:dyDescent="0.3">
      <c r="A2285" t="s">
        <v>1256</v>
      </c>
      <c r="B2285" t="s">
        <v>22711</v>
      </c>
      <c r="C2285" t="s">
        <v>25786</v>
      </c>
      <c r="D2285" t="s">
        <v>25787</v>
      </c>
      <c r="E2285">
        <v>25213</v>
      </c>
      <c r="F2285" s="6">
        <v>1.3681993759250499</v>
      </c>
    </row>
    <row r="2286" spans="1:6" x14ac:dyDescent="0.3">
      <c r="A2286" t="s">
        <v>1256</v>
      </c>
      <c r="B2286" t="s">
        <v>22711</v>
      </c>
      <c r="C2286" t="s">
        <v>69</v>
      </c>
      <c r="D2286" t="s">
        <v>25788</v>
      </c>
      <c r="E2286">
        <v>529710</v>
      </c>
      <c r="F2286" s="6">
        <v>3.35219167521067</v>
      </c>
    </row>
    <row r="2287" spans="1:6" x14ac:dyDescent="0.3">
      <c r="A2287" t="s">
        <v>1256</v>
      </c>
      <c r="B2287" t="s">
        <v>22711</v>
      </c>
      <c r="C2287" t="s">
        <v>23401</v>
      </c>
      <c r="D2287" t="s">
        <v>25789</v>
      </c>
      <c r="E2287">
        <v>1441</v>
      </c>
      <c r="F2287" s="6">
        <v>0.44563150881708602</v>
      </c>
    </row>
    <row r="2288" spans="1:6" x14ac:dyDescent="0.3">
      <c r="A2288" t="s">
        <v>1256</v>
      </c>
      <c r="B2288" t="s">
        <v>22711</v>
      </c>
      <c r="C2288" t="s">
        <v>25790</v>
      </c>
      <c r="D2288" t="s">
        <v>25791</v>
      </c>
      <c r="E2288">
        <v>99191</v>
      </c>
      <c r="F2288" s="6">
        <v>2.4718930170748901</v>
      </c>
    </row>
    <row r="2289" spans="1:6" x14ac:dyDescent="0.3">
      <c r="A2289" t="s">
        <v>1262</v>
      </c>
      <c r="B2289" t="s">
        <v>23080</v>
      </c>
      <c r="C2289" t="s">
        <v>22619</v>
      </c>
      <c r="D2289" t="s">
        <v>25792</v>
      </c>
      <c r="E2289">
        <v>12702367</v>
      </c>
      <c r="F2289" s="6">
        <v>1.75138115494333</v>
      </c>
    </row>
    <row r="2290" spans="1:6" x14ac:dyDescent="0.3">
      <c r="A2290" t="s">
        <v>1262</v>
      </c>
      <c r="B2290" t="s">
        <v>23080</v>
      </c>
      <c r="C2290" t="s">
        <v>153</v>
      </c>
      <c r="D2290" t="s">
        <v>25793</v>
      </c>
      <c r="E2290">
        <v>101407</v>
      </c>
      <c r="F2290" s="6">
        <v>1.28334030468614</v>
      </c>
    </row>
    <row r="2291" spans="1:6" x14ac:dyDescent="0.3">
      <c r="A2291" t="s">
        <v>1262</v>
      </c>
      <c r="B2291" t="s">
        <v>23080</v>
      </c>
      <c r="C2291" t="s">
        <v>771</v>
      </c>
      <c r="D2291" t="s">
        <v>25794</v>
      </c>
      <c r="E2291">
        <v>1223348</v>
      </c>
      <c r="F2291" s="6">
        <v>1.79915480524186</v>
      </c>
    </row>
    <row r="2292" spans="1:6" x14ac:dyDescent="0.3">
      <c r="A2292" t="s">
        <v>1262</v>
      </c>
      <c r="B2292" t="s">
        <v>23080</v>
      </c>
      <c r="C2292" t="s">
        <v>773</v>
      </c>
      <c r="D2292" t="s">
        <v>25795</v>
      </c>
      <c r="E2292">
        <v>68941</v>
      </c>
      <c r="F2292" s="6">
        <v>1.4899235709582901</v>
      </c>
    </row>
    <row r="2293" spans="1:6" x14ac:dyDescent="0.3">
      <c r="A2293" t="s">
        <v>1262</v>
      </c>
      <c r="B2293" t="s">
        <v>23080</v>
      </c>
      <c r="C2293" t="s">
        <v>774</v>
      </c>
      <c r="D2293" t="s">
        <v>25796</v>
      </c>
      <c r="E2293">
        <v>170539</v>
      </c>
      <c r="F2293" s="6">
        <v>1.3464802191997001</v>
      </c>
    </row>
    <row r="2294" spans="1:6" x14ac:dyDescent="0.3">
      <c r="A2294" t="s">
        <v>1262</v>
      </c>
      <c r="B2294" t="s">
        <v>23080</v>
      </c>
      <c r="C2294" t="s">
        <v>25797</v>
      </c>
      <c r="D2294" t="s">
        <v>25798</v>
      </c>
      <c r="E2294">
        <v>49762</v>
      </c>
      <c r="F2294" s="6">
        <v>0.75744417192919899</v>
      </c>
    </row>
    <row r="2295" spans="1:6" x14ac:dyDescent="0.3">
      <c r="A2295" t="s">
        <v>1262</v>
      </c>
      <c r="B2295" t="s">
        <v>23080</v>
      </c>
      <c r="C2295" t="s">
        <v>775</v>
      </c>
      <c r="D2295" t="s">
        <v>25799</v>
      </c>
      <c r="E2295">
        <v>411442</v>
      </c>
      <c r="F2295" s="6">
        <v>1.96057151774059</v>
      </c>
    </row>
    <row r="2296" spans="1:6" x14ac:dyDescent="0.3">
      <c r="A2296" t="s">
        <v>1262</v>
      </c>
      <c r="B2296" t="s">
        <v>23080</v>
      </c>
      <c r="C2296" t="s">
        <v>777</v>
      </c>
      <c r="D2296" t="s">
        <v>25800</v>
      </c>
      <c r="E2296">
        <v>127083</v>
      </c>
      <c r="F2296" s="6">
        <v>1.2023441432422199</v>
      </c>
    </row>
    <row r="2297" spans="1:6" x14ac:dyDescent="0.3">
      <c r="A2297" t="s">
        <v>1262</v>
      </c>
      <c r="B2297" t="s">
        <v>23080</v>
      </c>
      <c r="C2297" t="s">
        <v>23091</v>
      </c>
      <c r="D2297" t="s">
        <v>25801</v>
      </c>
      <c r="E2297">
        <v>62622</v>
      </c>
      <c r="F2297" s="6">
        <v>1.2902172503571201</v>
      </c>
    </row>
    <row r="2298" spans="1:6" x14ac:dyDescent="0.3">
      <c r="A2298" t="s">
        <v>1262</v>
      </c>
      <c r="B2298" t="s">
        <v>23080</v>
      </c>
      <c r="C2298" t="s">
        <v>779</v>
      </c>
      <c r="D2298" t="s">
        <v>25802</v>
      </c>
      <c r="E2298">
        <v>625249</v>
      </c>
      <c r="F2298" s="6">
        <v>1.8426857541894099</v>
      </c>
    </row>
    <row r="2299" spans="1:6" x14ac:dyDescent="0.3">
      <c r="A2299" t="s">
        <v>1262</v>
      </c>
      <c r="B2299" t="s">
        <v>23080</v>
      </c>
      <c r="C2299" t="s">
        <v>705</v>
      </c>
      <c r="D2299" t="s">
        <v>25803</v>
      </c>
      <c r="E2299">
        <v>183862</v>
      </c>
      <c r="F2299" s="6">
        <v>1.3003861351788699</v>
      </c>
    </row>
    <row r="2300" spans="1:6" x14ac:dyDescent="0.3">
      <c r="A2300" t="s">
        <v>1262</v>
      </c>
      <c r="B2300" t="s">
        <v>23080</v>
      </c>
      <c r="C2300" t="s">
        <v>780</v>
      </c>
      <c r="D2300" t="s">
        <v>25804</v>
      </c>
      <c r="E2300">
        <v>143679</v>
      </c>
      <c r="F2300" s="6">
        <v>0.97546078738356201</v>
      </c>
    </row>
    <row r="2301" spans="1:6" x14ac:dyDescent="0.3">
      <c r="A2301" t="s">
        <v>1262</v>
      </c>
      <c r="B2301" t="s">
        <v>23080</v>
      </c>
      <c r="C2301" t="s">
        <v>865</v>
      </c>
      <c r="D2301" t="s">
        <v>25805</v>
      </c>
      <c r="E2301">
        <v>5085</v>
      </c>
      <c r="F2301" s="6">
        <v>0.81263440594455705</v>
      </c>
    </row>
    <row r="2302" spans="1:6" x14ac:dyDescent="0.3">
      <c r="A2302" t="s">
        <v>1262</v>
      </c>
      <c r="B2302" t="s">
        <v>23080</v>
      </c>
      <c r="C2302" t="s">
        <v>907</v>
      </c>
      <c r="D2302" t="s">
        <v>25806</v>
      </c>
      <c r="E2302">
        <v>65249</v>
      </c>
      <c r="F2302" s="6">
        <v>1.0671346039113401</v>
      </c>
    </row>
    <row r="2303" spans="1:6" x14ac:dyDescent="0.3">
      <c r="A2303" t="s">
        <v>1262</v>
      </c>
      <c r="B2303" t="s">
        <v>23080</v>
      </c>
      <c r="C2303" t="s">
        <v>782</v>
      </c>
      <c r="D2303" t="s">
        <v>25807</v>
      </c>
      <c r="E2303">
        <v>153988</v>
      </c>
      <c r="F2303" s="6">
        <v>1.3962521019251499</v>
      </c>
    </row>
    <row r="2304" spans="1:6" x14ac:dyDescent="0.3">
      <c r="A2304" t="s">
        <v>1262</v>
      </c>
      <c r="B2304" t="s">
        <v>23080</v>
      </c>
      <c r="C2304" t="s">
        <v>784</v>
      </c>
      <c r="D2304" t="s">
        <v>25808</v>
      </c>
      <c r="E2304">
        <v>498883</v>
      </c>
      <c r="F2304" s="6">
        <v>1.5463747327375501</v>
      </c>
    </row>
    <row r="2305" spans="1:6" x14ac:dyDescent="0.3">
      <c r="A2305" t="s">
        <v>1262</v>
      </c>
      <c r="B2305" t="s">
        <v>23080</v>
      </c>
      <c r="C2305" t="s">
        <v>25809</v>
      </c>
      <c r="D2305" t="s">
        <v>25810</v>
      </c>
      <c r="E2305">
        <v>39988</v>
      </c>
      <c r="F2305" s="6">
        <v>1.04809493983986</v>
      </c>
    </row>
    <row r="2306" spans="1:6" x14ac:dyDescent="0.3">
      <c r="A2306" t="s">
        <v>1262</v>
      </c>
      <c r="B2306" t="s">
        <v>23080</v>
      </c>
      <c r="C2306" t="s">
        <v>785</v>
      </c>
      <c r="D2306" t="s">
        <v>25811</v>
      </c>
      <c r="E2306">
        <v>81642</v>
      </c>
      <c r="F2306" s="6">
        <v>1.0235216339618201</v>
      </c>
    </row>
    <row r="2307" spans="1:6" x14ac:dyDescent="0.3">
      <c r="A2307" t="s">
        <v>1262</v>
      </c>
      <c r="B2307" t="s">
        <v>23080</v>
      </c>
      <c r="C2307" t="s">
        <v>355</v>
      </c>
      <c r="D2307" t="s">
        <v>25812</v>
      </c>
      <c r="E2307">
        <v>39238</v>
      </c>
      <c r="F2307" s="6">
        <v>1.0402869208992001</v>
      </c>
    </row>
    <row r="2308" spans="1:6" x14ac:dyDescent="0.3">
      <c r="A2308" t="s">
        <v>1262</v>
      </c>
      <c r="B2308" t="s">
        <v>23080</v>
      </c>
      <c r="C2308" t="s">
        <v>213</v>
      </c>
      <c r="D2308" t="s">
        <v>25813</v>
      </c>
      <c r="E2308">
        <v>67295</v>
      </c>
      <c r="F2308" s="6">
        <v>1.40010461002703</v>
      </c>
    </row>
    <row r="2309" spans="1:6" x14ac:dyDescent="0.3">
      <c r="A2309" t="s">
        <v>1262</v>
      </c>
      <c r="B2309" t="s">
        <v>23080</v>
      </c>
      <c r="C2309" t="s">
        <v>22815</v>
      </c>
      <c r="D2309" t="s">
        <v>25814</v>
      </c>
      <c r="E2309">
        <v>88765</v>
      </c>
      <c r="F2309" s="6">
        <v>0.93376393941816205</v>
      </c>
    </row>
    <row r="2310" spans="1:6" x14ac:dyDescent="0.3">
      <c r="A2310" t="s">
        <v>1262</v>
      </c>
      <c r="B2310" t="s">
        <v>23080</v>
      </c>
      <c r="C2310" t="s">
        <v>434</v>
      </c>
      <c r="D2310" t="s">
        <v>25815</v>
      </c>
      <c r="E2310">
        <v>235406</v>
      </c>
      <c r="F2310" s="6">
        <v>1.77371125519364</v>
      </c>
    </row>
    <row r="2311" spans="1:6" x14ac:dyDescent="0.3">
      <c r="A2311" t="s">
        <v>1262</v>
      </c>
      <c r="B2311" t="s">
        <v>23080</v>
      </c>
      <c r="C2311" t="s">
        <v>787</v>
      </c>
      <c r="D2311" t="s">
        <v>25816</v>
      </c>
      <c r="E2311">
        <v>268100</v>
      </c>
      <c r="F2311" s="6">
        <v>1.98209547788299</v>
      </c>
    </row>
    <row r="2312" spans="1:6" x14ac:dyDescent="0.3">
      <c r="A2312" t="s">
        <v>1262</v>
      </c>
      <c r="B2312" t="s">
        <v>23080</v>
      </c>
      <c r="C2312" t="s">
        <v>190</v>
      </c>
      <c r="D2312" t="s">
        <v>25817</v>
      </c>
      <c r="E2312">
        <v>558979</v>
      </c>
      <c r="F2312" s="6">
        <v>2.06171506049562</v>
      </c>
    </row>
    <row r="2313" spans="1:6" x14ac:dyDescent="0.3">
      <c r="A2313" t="s">
        <v>1262</v>
      </c>
      <c r="B2313" t="s">
        <v>23080</v>
      </c>
      <c r="C2313" t="s">
        <v>789</v>
      </c>
      <c r="D2313" t="s">
        <v>25818</v>
      </c>
      <c r="E2313">
        <v>31945</v>
      </c>
      <c r="F2313" s="6">
        <v>0.73819107062190004</v>
      </c>
    </row>
    <row r="2314" spans="1:6" x14ac:dyDescent="0.3">
      <c r="A2314" t="s">
        <v>1262</v>
      </c>
      <c r="B2314" t="s">
        <v>23080</v>
      </c>
      <c r="C2314" t="s">
        <v>634</v>
      </c>
      <c r="D2314" t="s">
        <v>25819</v>
      </c>
      <c r="E2314">
        <v>280566</v>
      </c>
      <c r="F2314" s="6">
        <v>1.04808075150269</v>
      </c>
    </row>
    <row r="2315" spans="1:6" x14ac:dyDescent="0.3">
      <c r="A2315" t="s">
        <v>1262</v>
      </c>
      <c r="B2315" t="s">
        <v>23080</v>
      </c>
      <c r="C2315" t="s">
        <v>393</v>
      </c>
      <c r="D2315" t="s">
        <v>25820</v>
      </c>
      <c r="E2315">
        <v>136606</v>
      </c>
      <c r="F2315" s="6">
        <v>1.32704640749932</v>
      </c>
    </row>
    <row r="2316" spans="1:6" x14ac:dyDescent="0.3">
      <c r="A2316" t="s">
        <v>1262</v>
      </c>
      <c r="B2316" t="s">
        <v>23080</v>
      </c>
      <c r="C2316" t="s">
        <v>25821</v>
      </c>
      <c r="D2316" t="s">
        <v>25822</v>
      </c>
      <c r="E2316">
        <v>7716</v>
      </c>
      <c r="F2316" s="6">
        <v>0.705483437156041</v>
      </c>
    </row>
    <row r="2317" spans="1:6" x14ac:dyDescent="0.3">
      <c r="A2317" t="s">
        <v>1262</v>
      </c>
      <c r="B2317" t="s">
        <v>23080</v>
      </c>
      <c r="C2317" t="s">
        <v>666</v>
      </c>
      <c r="D2317" t="s">
        <v>25823</v>
      </c>
      <c r="E2317">
        <v>149618</v>
      </c>
      <c r="F2317" s="6">
        <v>1.3372469149566899</v>
      </c>
    </row>
    <row r="2318" spans="1:6" x14ac:dyDescent="0.3">
      <c r="A2318" t="s">
        <v>1262</v>
      </c>
      <c r="B2318" t="s">
        <v>23080</v>
      </c>
      <c r="C2318" t="s">
        <v>262</v>
      </c>
      <c r="D2318" t="s">
        <v>25824</v>
      </c>
      <c r="E2318">
        <v>14845</v>
      </c>
      <c r="F2318" s="6">
        <v>0.79731792996652495</v>
      </c>
    </row>
    <row r="2319" spans="1:6" x14ac:dyDescent="0.3">
      <c r="A2319" t="s">
        <v>1262</v>
      </c>
      <c r="B2319" t="s">
        <v>23080</v>
      </c>
      <c r="C2319" t="s">
        <v>327</v>
      </c>
      <c r="D2319" t="s">
        <v>25825</v>
      </c>
      <c r="E2319">
        <v>38686</v>
      </c>
      <c r="F2319" s="6">
        <v>1.48127744940252</v>
      </c>
    </row>
    <row r="2320" spans="1:6" x14ac:dyDescent="0.3">
      <c r="A2320" t="s">
        <v>1262</v>
      </c>
      <c r="B2320" t="s">
        <v>23080</v>
      </c>
      <c r="C2320" t="s">
        <v>25826</v>
      </c>
      <c r="D2320" t="s">
        <v>25827</v>
      </c>
      <c r="E2320">
        <v>45913</v>
      </c>
      <c r="F2320" s="6">
        <v>0.99916781215073203</v>
      </c>
    </row>
    <row r="2321" spans="1:6" x14ac:dyDescent="0.3">
      <c r="A2321" t="s">
        <v>1262</v>
      </c>
      <c r="B2321" t="s">
        <v>23080</v>
      </c>
      <c r="C2321" t="s">
        <v>314</v>
      </c>
      <c r="D2321" t="s">
        <v>25828</v>
      </c>
      <c r="E2321">
        <v>88880</v>
      </c>
      <c r="F2321" s="6">
        <v>1.45407235208154</v>
      </c>
    </row>
    <row r="2322" spans="1:6" x14ac:dyDescent="0.3">
      <c r="A2322" t="s">
        <v>1262</v>
      </c>
      <c r="B2322" t="s">
        <v>23080</v>
      </c>
      <c r="C2322" t="s">
        <v>23</v>
      </c>
      <c r="D2322" t="s">
        <v>25829</v>
      </c>
      <c r="E2322">
        <v>45200</v>
      </c>
      <c r="F2322" s="6">
        <v>1.26625453345301</v>
      </c>
    </row>
    <row r="2323" spans="1:6" x14ac:dyDescent="0.3">
      <c r="A2323" t="s">
        <v>1262</v>
      </c>
      <c r="B2323" t="s">
        <v>23080</v>
      </c>
      <c r="C2323" t="s">
        <v>25830</v>
      </c>
      <c r="D2323" t="s">
        <v>25831</v>
      </c>
      <c r="E2323">
        <v>24636</v>
      </c>
      <c r="F2323" s="6">
        <v>0.90066890940254596</v>
      </c>
    </row>
    <row r="2324" spans="1:6" x14ac:dyDescent="0.3">
      <c r="A2324" t="s">
        <v>1262</v>
      </c>
      <c r="B2324" t="s">
        <v>23080</v>
      </c>
      <c r="C2324" t="s">
        <v>794</v>
      </c>
      <c r="D2324" t="s">
        <v>25832</v>
      </c>
      <c r="E2324">
        <v>214437</v>
      </c>
      <c r="F2324" s="6">
        <v>1.32198769008643</v>
      </c>
    </row>
    <row r="2325" spans="1:6" x14ac:dyDescent="0.3">
      <c r="A2325" t="s">
        <v>1262</v>
      </c>
      <c r="B2325" t="s">
        <v>23080</v>
      </c>
      <c r="C2325" t="s">
        <v>570</v>
      </c>
      <c r="D2325" t="s">
        <v>25833</v>
      </c>
      <c r="E2325">
        <v>519445</v>
      </c>
      <c r="F2325" s="6">
        <v>1.9811061998691699</v>
      </c>
    </row>
    <row r="2326" spans="1:6" x14ac:dyDescent="0.3">
      <c r="A2326" t="s">
        <v>1262</v>
      </c>
      <c r="B2326" t="s">
        <v>23080</v>
      </c>
      <c r="C2326" t="s">
        <v>717</v>
      </c>
      <c r="D2326" t="s">
        <v>25834</v>
      </c>
      <c r="E2326">
        <v>91108</v>
      </c>
      <c r="F2326" s="6">
        <v>1.43680454283534</v>
      </c>
    </row>
    <row r="2327" spans="1:6" x14ac:dyDescent="0.3">
      <c r="A2327" t="s">
        <v>1262</v>
      </c>
      <c r="B2327" t="s">
        <v>23080</v>
      </c>
      <c r="C2327" t="s">
        <v>798</v>
      </c>
      <c r="D2327" t="s">
        <v>25835</v>
      </c>
      <c r="E2327">
        <v>133568</v>
      </c>
      <c r="F2327" s="6">
        <v>1.7753101157364399</v>
      </c>
    </row>
    <row r="2328" spans="1:6" x14ac:dyDescent="0.3">
      <c r="A2328" t="s">
        <v>1262</v>
      </c>
      <c r="B2328" t="s">
        <v>23080</v>
      </c>
      <c r="C2328" t="s">
        <v>800</v>
      </c>
      <c r="D2328" t="s">
        <v>25836</v>
      </c>
      <c r="E2328">
        <v>349497</v>
      </c>
      <c r="F2328" s="6">
        <v>2.4679732347943699</v>
      </c>
    </row>
    <row r="2329" spans="1:6" x14ac:dyDescent="0.3">
      <c r="A2329" t="s">
        <v>1262</v>
      </c>
      <c r="B2329" t="s">
        <v>23080</v>
      </c>
      <c r="C2329" t="s">
        <v>801</v>
      </c>
      <c r="D2329" t="s">
        <v>25837</v>
      </c>
      <c r="E2329">
        <v>320918</v>
      </c>
      <c r="F2329" s="6">
        <v>1.36618750623518</v>
      </c>
    </row>
    <row r="2330" spans="1:6" x14ac:dyDescent="0.3">
      <c r="A2330" t="s">
        <v>1262</v>
      </c>
      <c r="B2330" t="s">
        <v>23080</v>
      </c>
      <c r="C2330" t="s">
        <v>802</v>
      </c>
      <c r="D2330" t="s">
        <v>25838</v>
      </c>
      <c r="E2330">
        <v>116111</v>
      </c>
      <c r="F2330" s="6">
        <v>1.32062843573613</v>
      </c>
    </row>
    <row r="2331" spans="1:6" x14ac:dyDescent="0.3">
      <c r="A2331" t="s">
        <v>1262</v>
      </c>
      <c r="B2331" t="s">
        <v>23080</v>
      </c>
      <c r="C2331" t="s">
        <v>25839</v>
      </c>
      <c r="D2331" t="s">
        <v>25840</v>
      </c>
      <c r="E2331">
        <v>43450</v>
      </c>
      <c r="F2331" s="6">
        <v>0.76166755145975096</v>
      </c>
    </row>
    <row r="2332" spans="1:6" x14ac:dyDescent="0.3">
      <c r="A2332" t="s">
        <v>1262</v>
      </c>
      <c r="B2332" t="s">
        <v>23080</v>
      </c>
      <c r="C2332" t="s">
        <v>600</v>
      </c>
      <c r="D2332" t="s">
        <v>25841</v>
      </c>
      <c r="E2332">
        <v>116638</v>
      </c>
      <c r="F2332" s="6">
        <v>1.293541372582</v>
      </c>
    </row>
    <row r="2333" spans="1:6" x14ac:dyDescent="0.3">
      <c r="A2333" t="s">
        <v>1262</v>
      </c>
      <c r="B2333" t="s">
        <v>23080</v>
      </c>
      <c r="C2333" t="s">
        <v>25842</v>
      </c>
      <c r="D2333" t="s">
        <v>25843</v>
      </c>
      <c r="E2333">
        <v>46682</v>
      </c>
      <c r="F2333" s="6">
        <v>1.23289172838975</v>
      </c>
    </row>
    <row r="2334" spans="1:6" x14ac:dyDescent="0.3">
      <c r="A2334" t="s">
        <v>1262</v>
      </c>
      <c r="B2334" t="s">
        <v>23080</v>
      </c>
      <c r="C2334" t="s">
        <v>557</v>
      </c>
      <c r="D2334" t="s">
        <v>25844</v>
      </c>
      <c r="E2334">
        <v>169842</v>
      </c>
      <c r="F2334" s="6">
        <v>1.1701568240084701</v>
      </c>
    </row>
    <row r="2335" spans="1:6" x14ac:dyDescent="0.3">
      <c r="A2335" t="s">
        <v>1262</v>
      </c>
      <c r="B2335" t="s">
        <v>23080</v>
      </c>
      <c r="C2335" t="s">
        <v>29</v>
      </c>
      <c r="D2335" t="s">
        <v>25845</v>
      </c>
      <c r="E2335">
        <v>799874</v>
      </c>
      <c r="F2335" s="6">
        <v>1.9800884909166201</v>
      </c>
    </row>
    <row r="2336" spans="1:6" x14ac:dyDescent="0.3">
      <c r="A2336" t="s">
        <v>1262</v>
      </c>
      <c r="B2336" t="s">
        <v>23080</v>
      </c>
      <c r="C2336" t="s">
        <v>25846</v>
      </c>
      <c r="D2336" t="s">
        <v>25847</v>
      </c>
      <c r="E2336">
        <v>18267</v>
      </c>
      <c r="F2336" s="6">
        <v>1.27881769681119</v>
      </c>
    </row>
    <row r="2337" spans="1:6" x14ac:dyDescent="0.3">
      <c r="A2337" t="s">
        <v>1262</v>
      </c>
      <c r="B2337" t="s">
        <v>23080</v>
      </c>
      <c r="C2337" t="s">
        <v>805</v>
      </c>
      <c r="D2337" t="s">
        <v>25848</v>
      </c>
      <c r="E2337">
        <v>297735</v>
      </c>
      <c r="F2337" s="6">
        <v>2.1354899544122499</v>
      </c>
    </row>
    <row r="2338" spans="1:6" x14ac:dyDescent="0.3">
      <c r="A2338" t="s">
        <v>1262</v>
      </c>
      <c r="B2338" t="s">
        <v>23080</v>
      </c>
      <c r="C2338" t="s">
        <v>25849</v>
      </c>
      <c r="D2338" t="s">
        <v>25850</v>
      </c>
      <c r="E2338">
        <v>94528</v>
      </c>
      <c r="F2338" s="6">
        <v>1.4302630038026201</v>
      </c>
    </row>
    <row r="2339" spans="1:6" x14ac:dyDescent="0.3">
      <c r="A2339" t="s">
        <v>1262</v>
      </c>
      <c r="B2339" t="s">
        <v>23080</v>
      </c>
      <c r="C2339" t="s">
        <v>340</v>
      </c>
      <c r="D2339" t="s">
        <v>25851</v>
      </c>
      <c r="E2339">
        <v>45969</v>
      </c>
      <c r="F2339" s="6">
        <v>1.1179701200971901</v>
      </c>
    </row>
    <row r="2340" spans="1:6" x14ac:dyDescent="0.3">
      <c r="A2340" t="s">
        <v>1262</v>
      </c>
      <c r="B2340" t="s">
        <v>23080</v>
      </c>
      <c r="C2340" t="s">
        <v>806</v>
      </c>
      <c r="D2340" t="s">
        <v>25852</v>
      </c>
      <c r="E2340">
        <v>1526006</v>
      </c>
      <c r="F2340" s="6">
        <v>2.6902929035407999</v>
      </c>
    </row>
    <row r="2341" spans="1:6" x14ac:dyDescent="0.3">
      <c r="A2341" t="s">
        <v>1262</v>
      </c>
      <c r="B2341" t="s">
        <v>23080</v>
      </c>
      <c r="C2341" t="s">
        <v>271</v>
      </c>
      <c r="D2341" t="s">
        <v>25853</v>
      </c>
      <c r="E2341">
        <v>57369</v>
      </c>
      <c r="F2341" s="6">
        <v>0.779609372950544</v>
      </c>
    </row>
    <row r="2342" spans="1:6" x14ac:dyDescent="0.3">
      <c r="A2342" t="s">
        <v>1262</v>
      </c>
      <c r="B2342" t="s">
        <v>23080</v>
      </c>
      <c r="C2342" t="s">
        <v>25854</v>
      </c>
      <c r="D2342" t="s">
        <v>25855</v>
      </c>
      <c r="E2342">
        <v>17457</v>
      </c>
      <c r="F2342" s="6">
        <v>0.48357483494464498</v>
      </c>
    </row>
    <row r="2343" spans="1:6" x14ac:dyDescent="0.3">
      <c r="A2343" t="s">
        <v>1262</v>
      </c>
      <c r="B2343" t="s">
        <v>23080</v>
      </c>
      <c r="C2343" t="s">
        <v>25856</v>
      </c>
      <c r="D2343" t="s">
        <v>25857</v>
      </c>
      <c r="E2343">
        <v>148289</v>
      </c>
      <c r="F2343" s="6">
        <v>1.12544848304282</v>
      </c>
    </row>
    <row r="2344" spans="1:6" x14ac:dyDescent="0.3">
      <c r="A2344" t="s">
        <v>1262</v>
      </c>
      <c r="B2344" t="s">
        <v>23080</v>
      </c>
      <c r="C2344" t="s">
        <v>25858</v>
      </c>
      <c r="D2344" t="s">
        <v>25859</v>
      </c>
      <c r="E2344">
        <v>39702</v>
      </c>
      <c r="F2344" s="6">
        <v>1.1502467979698701</v>
      </c>
    </row>
    <row r="2345" spans="1:6" x14ac:dyDescent="0.3">
      <c r="A2345" t="s">
        <v>1262</v>
      </c>
      <c r="B2345" t="s">
        <v>23080</v>
      </c>
      <c r="C2345" t="s">
        <v>807</v>
      </c>
      <c r="D2345" t="s">
        <v>25860</v>
      </c>
      <c r="E2345">
        <v>77742</v>
      </c>
      <c r="F2345" s="6">
        <v>0.73266170353649696</v>
      </c>
    </row>
    <row r="2346" spans="1:6" x14ac:dyDescent="0.3">
      <c r="A2346" t="s">
        <v>1262</v>
      </c>
      <c r="B2346" t="s">
        <v>23080</v>
      </c>
      <c r="C2346" t="s">
        <v>854</v>
      </c>
      <c r="D2346" t="s">
        <v>25861</v>
      </c>
      <c r="E2346">
        <v>6428</v>
      </c>
      <c r="F2346" s="6">
        <v>0.56812914401249404</v>
      </c>
    </row>
    <row r="2347" spans="1:6" x14ac:dyDescent="0.3">
      <c r="A2347" t="s">
        <v>1262</v>
      </c>
      <c r="B2347" t="s">
        <v>23080</v>
      </c>
      <c r="C2347" t="s">
        <v>25862</v>
      </c>
      <c r="D2347" t="s">
        <v>25863</v>
      </c>
      <c r="E2347">
        <v>43356</v>
      </c>
      <c r="F2347" s="6">
        <v>0.84847797423738203</v>
      </c>
    </row>
    <row r="2348" spans="1:6" x14ac:dyDescent="0.3">
      <c r="A2348" t="s">
        <v>1262</v>
      </c>
      <c r="B2348" t="s">
        <v>23080</v>
      </c>
      <c r="C2348" t="s">
        <v>809</v>
      </c>
      <c r="D2348" t="s">
        <v>25864</v>
      </c>
      <c r="E2348">
        <v>41981</v>
      </c>
      <c r="F2348" s="6">
        <v>0.78904756431197798</v>
      </c>
    </row>
    <row r="2349" spans="1:6" x14ac:dyDescent="0.3">
      <c r="A2349" t="s">
        <v>1262</v>
      </c>
      <c r="B2349" t="s">
        <v>23080</v>
      </c>
      <c r="C2349" t="s">
        <v>688</v>
      </c>
      <c r="D2349" t="s">
        <v>25865</v>
      </c>
      <c r="E2349">
        <v>44947</v>
      </c>
      <c r="F2349" s="6">
        <v>1.2721501990839199</v>
      </c>
    </row>
    <row r="2350" spans="1:6" x14ac:dyDescent="0.3">
      <c r="A2350" t="s">
        <v>1262</v>
      </c>
      <c r="B2350" t="s">
        <v>23080</v>
      </c>
      <c r="C2350" t="s">
        <v>25866</v>
      </c>
      <c r="D2350" t="s">
        <v>25867</v>
      </c>
      <c r="E2350">
        <v>54984</v>
      </c>
      <c r="F2350" s="6">
        <v>1.04804696499551</v>
      </c>
    </row>
    <row r="2351" spans="1:6" x14ac:dyDescent="0.3">
      <c r="A2351" t="s">
        <v>1262</v>
      </c>
      <c r="B2351" t="s">
        <v>23080</v>
      </c>
      <c r="C2351" t="s">
        <v>367</v>
      </c>
      <c r="D2351" t="s">
        <v>25868</v>
      </c>
      <c r="E2351">
        <v>41815</v>
      </c>
      <c r="F2351" s="6">
        <v>0.990525607024903</v>
      </c>
    </row>
    <row r="2352" spans="1:6" x14ac:dyDescent="0.3">
      <c r="A2352" t="s">
        <v>1262</v>
      </c>
      <c r="B2352" t="s">
        <v>23080</v>
      </c>
      <c r="C2352" t="s">
        <v>69</v>
      </c>
      <c r="D2352" t="s">
        <v>25869</v>
      </c>
      <c r="E2352">
        <v>207820</v>
      </c>
      <c r="F2352" s="6">
        <v>1.87137526408989</v>
      </c>
    </row>
    <row r="2353" spans="1:6" x14ac:dyDescent="0.3">
      <c r="A2353" t="s">
        <v>1262</v>
      </c>
      <c r="B2353" t="s">
        <v>23080</v>
      </c>
      <c r="C2353" t="s">
        <v>512</v>
      </c>
      <c r="D2353" t="s">
        <v>25870</v>
      </c>
      <c r="E2353">
        <v>52822</v>
      </c>
      <c r="F2353" s="6">
        <v>0.71146216388247396</v>
      </c>
    </row>
    <row r="2354" spans="1:6" x14ac:dyDescent="0.3">
      <c r="A2354" t="s">
        <v>1262</v>
      </c>
      <c r="B2354" t="s">
        <v>23080</v>
      </c>
      <c r="C2354" t="s">
        <v>810</v>
      </c>
      <c r="D2354" t="s">
        <v>25871</v>
      </c>
      <c r="E2354">
        <v>365169</v>
      </c>
      <c r="F2354" s="6">
        <v>1.5721888088307601</v>
      </c>
    </row>
    <row r="2355" spans="1:6" x14ac:dyDescent="0.3">
      <c r="A2355" t="s">
        <v>1262</v>
      </c>
      <c r="B2355" t="s">
        <v>23080</v>
      </c>
      <c r="C2355" t="s">
        <v>1003</v>
      </c>
      <c r="D2355" t="s">
        <v>25872</v>
      </c>
      <c r="E2355">
        <v>28276</v>
      </c>
      <c r="F2355" s="6">
        <v>0.90288837733925398</v>
      </c>
    </row>
    <row r="2356" spans="1:6" x14ac:dyDescent="0.3">
      <c r="A2356" t="s">
        <v>1262</v>
      </c>
      <c r="B2356" t="s">
        <v>23080</v>
      </c>
      <c r="C2356" t="s">
        <v>443</v>
      </c>
      <c r="D2356" t="s">
        <v>25873</v>
      </c>
      <c r="E2356">
        <v>434972</v>
      </c>
      <c r="F2356" s="6">
        <v>1.7287790819493001</v>
      </c>
    </row>
    <row r="2357" spans="1:6" x14ac:dyDescent="0.3">
      <c r="A2357" t="s">
        <v>1265</v>
      </c>
      <c r="B2357" t="s">
        <v>23070</v>
      </c>
      <c r="C2357" t="s">
        <v>22619</v>
      </c>
      <c r="D2357" t="s">
        <v>25874</v>
      </c>
      <c r="E2357">
        <v>1052567</v>
      </c>
      <c r="F2357" s="6">
        <v>1.3716364691402501</v>
      </c>
    </row>
    <row r="2358" spans="1:6" x14ac:dyDescent="0.3">
      <c r="A2358" t="s">
        <v>1265</v>
      </c>
      <c r="B2358" t="s">
        <v>23070</v>
      </c>
      <c r="C2358" t="s">
        <v>464</v>
      </c>
      <c r="D2358" t="s">
        <v>25875</v>
      </c>
      <c r="E2358">
        <v>49875</v>
      </c>
      <c r="F2358" s="6">
        <v>1.1435071095882801</v>
      </c>
    </row>
    <row r="2359" spans="1:6" x14ac:dyDescent="0.3">
      <c r="A2359" t="s">
        <v>1265</v>
      </c>
      <c r="B2359" t="s">
        <v>23070</v>
      </c>
      <c r="C2359" t="s">
        <v>191</v>
      </c>
      <c r="D2359" t="s">
        <v>25876</v>
      </c>
      <c r="E2359">
        <v>166158</v>
      </c>
      <c r="F2359" s="6">
        <v>1.2969401354638701</v>
      </c>
    </row>
    <row r="2360" spans="1:6" x14ac:dyDescent="0.3">
      <c r="A2360" t="s">
        <v>1265</v>
      </c>
      <c r="B2360" t="s">
        <v>23070</v>
      </c>
      <c r="C2360" t="s">
        <v>25877</v>
      </c>
      <c r="D2360" t="s">
        <v>25878</v>
      </c>
      <c r="E2360">
        <v>82888</v>
      </c>
      <c r="F2360" s="6">
        <v>0.80745575440246398</v>
      </c>
    </row>
    <row r="2361" spans="1:6" x14ac:dyDescent="0.3">
      <c r="A2361" t="s">
        <v>1265</v>
      </c>
      <c r="B2361" t="s">
        <v>23070</v>
      </c>
      <c r="C2361" t="s">
        <v>813</v>
      </c>
      <c r="D2361" t="s">
        <v>25879</v>
      </c>
      <c r="E2361">
        <v>626667</v>
      </c>
      <c r="F2361" s="6">
        <v>1.58638944734188</v>
      </c>
    </row>
    <row r="2362" spans="1:6" x14ac:dyDescent="0.3">
      <c r="A2362" t="s">
        <v>1265</v>
      </c>
      <c r="B2362" t="s">
        <v>23070</v>
      </c>
      <c r="C2362" t="s">
        <v>69</v>
      </c>
      <c r="D2362" t="s">
        <v>25880</v>
      </c>
      <c r="E2362">
        <v>126979</v>
      </c>
      <c r="F2362" s="6">
        <v>0.86741570595230999</v>
      </c>
    </row>
    <row r="2363" spans="1:6" x14ac:dyDescent="0.3">
      <c r="A2363" t="s">
        <v>1267</v>
      </c>
      <c r="B2363" t="s">
        <v>22618</v>
      </c>
      <c r="C2363" t="s">
        <v>22619</v>
      </c>
      <c r="D2363" t="s">
        <v>25881</v>
      </c>
      <c r="E2363">
        <v>4625357</v>
      </c>
      <c r="F2363" s="6">
        <v>1.63186285518674</v>
      </c>
    </row>
    <row r="2364" spans="1:6" x14ac:dyDescent="0.3">
      <c r="A2364" t="s">
        <v>1267</v>
      </c>
      <c r="B2364" t="s">
        <v>22618</v>
      </c>
      <c r="C2364" t="s">
        <v>815</v>
      </c>
      <c r="D2364" t="s">
        <v>25882</v>
      </c>
      <c r="E2364">
        <v>25417</v>
      </c>
      <c r="F2364" s="6">
        <v>1.22653685048511</v>
      </c>
    </row>
    <row r="2365" spans="1:6" x14ac:dyDescent="0.3">
      <c r="A2365" t="s">
        <v>1267</v>
      </c>
      <c r="B2365" t="s">
        <v>22618</v>
      </c>
      <c r="C2365" t="s">
        <v>816</v>
      </c>
      <c r="D2365" t="s">
        <v>25883</v>
      </c>
      <c r="E2365">
        <v>160099</v>
      </c>
      <c r="F2365" s="6">
        <v>1.61288945248024</v>
      </c>
    </row>
    <row r="2366" spans="1:6" x14ac:dyDescent="0.3">
      <c r="A2366" t="s">
        <v>1267</v>
      </c>
      <c r="B2366" t="s">
        <v>22618</v>
      </c>
      <c r="C2366" t="s">
        <v>25884</v>
      </c>
      <c r="D2366" t="s">
        <v>25885</v>
      </c>
      <c r="E2366">
        <v>10419</v>
      </c>
      <c r="F2366" s="6">
        <v>1.6653620706450301</v>
      </c>
    </row>
    <row r="2367" spans="1:6" x14ac:dyDescent="0.3">
      <c r="A2367" t="s">
        <v>1267</v>
      </c>
      <c r="B2367" t="s">
        <v>22618</v>
      </c>
      <c r="C2367" t="s">
        <v>817</v>
      </c>
      <c r="D2367" t="s">
        <v>25886</v>
      </c>
      <c r="E2367">
        <v>187126</v>
      </c>
      <c r="F2367" s="6">
        <v>1.5034706950306</v>
      </c>
    </row>
    <row r="2368" spans="1:6" x14ac:dyDescent="0.3">
      <c r="A2368" t="s">
        <v>1267</v>
      </c>
      <c r="B2368" t="s">
        <v>22618</v>
      </c>
      <c r="C2368" t="s">
        <v>25887</v>
      </c>
      <c r="D2368" t="s">
        <v>25888</v>
      </c>
      <c r="E2368">
        <v>15987</v>
      </c>
      <c r="F2368" s="6">
        <v>1.4958069812126</v>
      </c>
    </row>
    <row r="2369" spans="1:6" x14ac:dyDescent="0.3">
      <c r="A2369" t="s">
        <v>1267</v>
      </c>
      <c r="B2369" t="s">
        <v>22618</v>
      </c>
      <c r="C2369" t="s">
        <v>25889</v>
      </c>
      <c r="D2369" t="s">
        <v>25890</v>
      </c>
      <c r="E2369">
        <v>22621</v>
      </c>
      <c r="F2369" s="6">
        <v>1.4131249736783</v>
      </c>
    </row>
    <row r="2370" spans="1:6" x14ac:dyDescent="0.3">
      <c r="A2370" t="s">
        <v>1267</v>
      </c>
      <c r="B2370" t="s">
        <v>22618</v>
      </c>
      <c r="C2370" t="s">
        <v>25322</v>
      </c>
      <c r="D2370" t="s">
        <v>25891</v>
      </c>
      <c r="E2370">
        <v>162233</v>
      </c>
      <c r="F2370" s="6">
        <v>1.20402037221392</v>
      </c>
    </row>
    <row r="2371" spans="1:6" x14ac:dyDescent="0.3">
      <c r="A2371" t="s">
        <v>1267</v>
      </c>
      <c r="B2371" t="s">
        <v>22618</v>
      </c>
      <c r="C2371" t="s">
        <v>819</v>
      </c>
      <c r="D2371" t="s">
        <v>25892</v>
      </c>
      <c r="E2371">
        <v>177843</v>
      </c>
      <c r="F2371" s="6">
        <v>1.79989063336532</v>
      </c>
    </row>
    <row r="2372" spans="1:6" x14ac:dyDescent="0.3">
      <c r="A2372" t="s">
        <v>1267</v>
      </c>
      <c r="B2372" t="s">
        <v>22618</v>
      </c>
      <c r="C2372" t="s">
        <v>22631</v>
      </c>
      <c r="D2372" t="s">
        <v>25893</v>
      </c>
      <c r="E2372">
        <v>15175</v>
      </c>
      <c r="F2372" s="6">
        <v>1.39557852914417</v>
      </c>
    </row>
    <row r="2373" spans="1:6" x14ac:dyDescent="0.3">
      <c r="A2373" t="s">
        <v>1267</v>
      </c>
      <c r="B2373" t="s">
        <v>22618</v>
      </c>
      <c r="C2373" t="s">
        <v>821</v>
      </c>
      <c r="D2373" t="s">
        <v>25894</v>
      </c>
      <c r="E2373">
        <v>350202</v>
      </c>
      <c r="F2373" s="6">
        <v>1.8462403055708501</v>
      </c>
    </row>
    <row r="2374" spans="1:6" x14ac:dyDescent="0.3">
      <c r="A2374" t="s">
        <v>1267</v>
      </c>
      <c r="B2374" t="s">
        <v>22618</v>
      </c>
      <c r="C2374" t="s">
        <v>739</v>
      </c>
      <c r="D2374" t="s">
        <v>25895</v>
      </c>
      <c r="E2374">
        <v>55342</v>
      </c>
      <c r="F2374" s="6">
        <v>1.42536078099027</v>
      </c>
    </row>
    <row r="2375" spans="1:6" x14ac:dyDescent="0.3">
      <c r="A2375" t="s">
        <v>1267</v>
      </c>
      <c r="B2375" t="s">
        <v>22618</v>
      </c>
      <c r="C2375" t="s">
        <v>784</v>
      </c>
      <c r="D2375" t="s">
        <v>25896</v>
      </c>
      <c r="E2375">
        <v>33140</v>
      </c>
      <c r="F2375" s="6">
        <v>1.51288781293922</v>
      </c>
    </row>
    <row r="2376" spans="1:6" x14ac:dyDescent="0.3">
      <c r="A2376" t="s">
        <v>1267</v>
      </c>
      <c r="B2376" t="s">
        <v>22618</v>
      </c>
      <c r="C2376" t="s">
        <v>822</v>
      </c>
      <c r="D2376" t="s">
        <v>25897</v>
      </c>
      <c r="E2376">
        <v>46734</v>
      </c>
      <c r="F2376" s="6">
        <v>1.2349094546547399</v>
      </c>
    </row>
    <row r="2377" spans="1:6" x14ac:dyDescent="0.3">
      <c r="A2377" t="s">
        <v>1267</v>
      </c>
      <c r="B2377" t="s">
        <v>22618</v>
      </c>
      <c r="C2377" t="s">
        <v>25898</v>
      </c>
      <c r="D2377" t="s">
        <v>25899</v>
      </c>
      <c r="E2377">
        <v>34971</v>
      </c>
      <c r="F2377" s="6">
        <v>1.4771526617120301</v>
      </c>
    </row>
    <row r="2378" spans="1:6" x14ac:dyDescent="0.3">
      <c r="A2378" t="s">
        <v>1267</v>
      </c>
      <c r="B2378" t="s">
        <v>22618</v>
      </c>
      <c r="C2378" t="s">
        <v>823</v>
      </c>
      <c r="D2378" t="s">
        <v>25900</v>
      </c>
      <c r="E2378">
        <v>38892</v>
      </c>
      <c r="F2378" s="6">
        <v>1.6649435556132799</v>
      </c>
    </row>
    <row r="2379" spans="1:6" x14ac:dyDescent="0.3">
      <c r="A2379" t="s">
        <v>1267</v>
      </c>
      <c r="B2379" t="s">
        <v>22618</v>
      </c>
      <c r="C2379" t="s">
        <v>825</v>
      </c>
      <c r="D2379" t="s">
        <v>25901</v>
      </c>
      <c r="E2379">
        <v>68681</v>
      </c>
      <c r="F2379" s="6">
        <v>1.54600126196628</v>
      </c>
    </row>
    <row r="2380" spans="1:6" x14ac:dyDescent="0.3">
      <c r="A2380" t="s">
        <v>1267</v>
      </c>
      <c r="B2380" t="s">
        <v>22618</v>
      </c>
      <c r="C2380" t="s">
        <v>25902</v>
      </c>
      <c r="D2380" t="s">
        <v>25903</v>
      </c>
      <c r="E2380">
        <v>32062</v>
      </c>
      <c r="F2380" s="6">
        <v>1.3667406708550001</v>
      </c>
    </row>
    <row r="2381" spans="1:6" x14ac:dyDescent="0.3">
      <c r="A2381" t="s">
        <v>1267</v>
      </c>
      <c r="B2381" t="s">
        <v>22618</v>
      </c>
      <c r="C2381" t="s">
        <v>451</v>
      </c>
      <c r="D2381" t="s">
        <v>25904</v>
      </c>
      <c r="E2381">
        <v>136555</v>
      </c>
      <c r="F2381" s="6">
        <v>1.8084814306902</v>
      </c>
    </row>
    <row r="2382" spans="1:6" x14ac:dyDescent="0.3">
      <c r="A2382" t="s">
        <v>1267</v>
      </c>
      <c r="B2382" t="s">
        <v>22618</v>
      </c>
      <c r="C2382" t="s">
        <v>827</v>
      </c>
      <c r="D2382" t="s">
        <v>25905</v>
      </c>
      <c r="E2382">
        <v>26985</v>
      </c>
      <c r="F2382" s="6">
        <v>1.2848978708738099</v>
      </c>
    </row>
    <row r="2383" spans="1:6" x14ac:dyDescent="0.3">
      <c r="A2383" t="s">
        <v>1267</v>
      </c>
      <c r="B2383" t="s">
        <v>22618</v>
      </c>
      <c r="C2383" t="s">
        <v>176</v>
      </c>
      <c r="D2383" t="s">
        <v>25906</v>
      </c>
      <c r="E2383">
        <v>23956</v>
      </c>
      <c r="F2383" s="6">
        <v>1.3209709761338899</v>
      </c>
    </row>
    <row r="2384" spans="1:6" x14ac:dyDescent="0.3">
      <c r="A2384" t="s">
        <v>1267</v>
      </c>
      <c r="B2384" t="s">
        <v>22618</v>
      </c>
      <c r="C2384" t="s">
        <v>1268</v>
      </c>
      <c r="D2384" t="s">
        <v>25907</v>
      </c>
      <c r="E2384">
        <v>136885</v>
      </c>
      <c r="F2384" s="6">
        <v>1.79395460510962</v>
      </c>
    </row>
    <row r="2385" spans="1:6" x14ac:dyDescent="0.3">
      <c r="A2385" t="s">
        <v>1267</v>
      </c>
      <c r="B2385" t="s">
        <v>22618</v>
      </c>
      <c r="C2385" t="s">
        <v>25908</v>
      </c>
      <c r="D2385" t="s">
        <v>25909</v>
      </c>
      <c r="E2385">
        <v>60158</v>
      </c>
      <c r="F2385" s="6">
        <v>1.43346533648397</v>
      </c>
    </row>
    <row r="2386" spans="1:6" x14ac:dyDescent="0.3">
      <c r="A2386" t="s">
        <v>1267</v>
      </c>
      <c r="B2386" t="s">
        <v>22618</v>
      </c>
      <c r="C2386" t="s">
        <v>828</v>
      </c>
      <c r="D2386" t="s">
        <v>25910</v>
      </c>
      <c r="E2386">
        <v>451225</v>
      </c>
      <c r="F2386" s="6">
        <v>1.71560150656766</v>
      </c>
    </row>
    <row r="2387" spans="1:6" x14ac:dyDescent="0.3">
      <c r="A2387" t="s">
        <v>1267</v>
      </c>
      <c r="B2387" t="s">
        <v>22618</v>
      </c>
      <c r="C2387" t="s">
        <v>23915</v>
      </c>
      <c r="D2387" t="s">
        <v>25911</v>
      </c>
      <c r="E2387">
        <v>69661</v>
      </c>
      <c r="F2387" s="6">
        <v>1.5573060662487499</v>
      </c>
    </row>
    <row r="2388" spans="1:6" x14ac:dyDescent="0.3">
      <c r="A2388" t="s">
        <v>1267</v>
      </c>
      <c r="B2388" t="s">
        <v>22618</v>
      </c>
      <c r="C2388" t="s">
        <v>25912</v>
      </c>
      <c r="D2388" t="s">
        <v>25913</v>
      </c>
      <c r="E2388">
        <v>21090</v>
      </c>
      <c r="F2388" s="6">
        <v>1.8065785689048299</v>
      </c>
    </row>
    <row r="2389" spans="1:6" x14ac:dyDescent="0.3">
      <c r="A2389" t="s">
        <v>1267</v>
      </c>
      <c r="B2389" t="s">
        <v>22618</v>
      </c>
      <c r="C2389" t="s">
        <v>25914</v>
      </c>
      <c r="D2389" t="s">
        <v>25915</v>
      </c>
      <c r="E2389">
        <v>269291</v>
      </c>
      <c r="F2389" s="6">
        <v>1.42257733614286</v>
      </c>
    </row>
    <row r="2390" spans="1:6" x14ac:dyDescent="0.3">
      <c r="A2390" t="s">
        <v>1267</v>
      </c>
      <c r="B2390" t="s">
        <v>22618</v>
      </c>
      <c r="C2390" t="s">
        <v>554</v>
      </c>
      <c r="D2390" t="s">
        <v>25916</v>
      </c>
      <c r="E2390">
        <v>24777</v>
      </c>
      <c r="F2390" s="6">
        <v>1.55926364789052</v>
      </c>
    </row>
    <row r="2391" spans="1:6" x14ac:dyDescent="0.3">
      <c r="A2391" t="s">
        <v>1267</v>
      </c>
      <c r="B2391" t="s">
        <v>22618</v>
      </c>
      <c r="C2391" t="s">
        <v>25917</v>
      </c>
      <c r="D2391" t="s">
        <v>25918</v>
      </c>
      <c r="E2391">
        <v>61697</v>
      </c>
      <c r="F2391" s="6">
        <v>1.4328158785021601</v>
      </c>
    </row>
    <row r="2392" spans="1:6" x14ac:dyDescent="0.3">
      <c r="A2392" t="s">
        <v>1267</v>
      </c>
      <c r="B2392" t="s">
        <v>22618</v>
      </c>
      <c r="C2392" t="s">
        <v>570</v>
      </c>
      <c r="D2392" t="s">
        <v>25919</v>
      </c>
      <c r="E2392">
        <v>76652</v>
      </c>
      <c r="F2392" s="6">
        <v>1.3787274588415701</v>
      </c>
    </row>
    <row r="2393" spans="1:6" x14ac:dyDescent="0.3">
      <c r="A2393" t="s">
        <v>1267</v>
      </c>
      <c r="B2393" t="s">
        <v>22618</v>
      </c>
      <c r="C2393" t="s">
        <v>23302</v>
      </c>
      <c r="D2393" t="s">
        <v>25920</v>
      </c>
      <c r="E2393">
        <v>66537</v>
      </c>
      <c r="F2393" s="6">
        <v>1.4044362643091599</v>
      </c>
    </row>
    <row r="2394" spans="1:6" x14ac:dyDescent="0.3">
      <c r="A2394" t="s">
        <v>1267</v>
      </c>
      <c r="B2394" t="s">
        <v>22618</v>
      </c>
      <c r="C2394" t="s">
        <v>228</v>
      </c>
      <c r="D2394" t="s">
        <v>25921</v>
      </c>
      <c r="E2394">
        <v>19220</v>
      </c>
      <c r="F2394" s="6">
        <v>1.43474034428995</v>
      </c>
    </row>
    <row r="2395" spans="1:6" x14ac:dyDescent="0.3">
      <c r="A2395" t="s">
        <v>1267</v>
      </c>
      <c r="B2395" t="s">
        <v>22618</v>
      </c>
      <c r="C2395" t="s">
        <v>1269</v>
      </c>
      <c r="D2395" t="s">
        <v>25922</v>
      </c>
      <c r="E2395">
        <v>262391</v>
      </c>
      <c r="F2395" s="6">
        <v>1.7145925271112501</v>
      </c>
    </row>
    <row r="2396" spans="1:6" x14ac:dyDescent="0.3">
      <c r="A2396" t="s">
        <v>1267</v>
      </c>
      <c r="B2396" t="s">
        <v>22618</v>
      </c>
      <c r="C2396" t="s">
        <v>25923</v>
      </c>
      <c r="D2396" t="s">
        <v>25924</v>
      </c>
      <c r="E2396">
        <v>10233</v>
      </c>
      <c r="F2396" s="6">
        <v>1.4841827695880101</v>
      </c>
    </row>
    <row r="2397" spans="1:6" x14ac:dyDescent="0.3">
      <c r="A2397" t="s">
        <v>1267</v>
      </c>
      <c r="B2397" t="s">
        <v>22618</v>
      </c>
      <c r="C2397" t="s">
        <v>234</v>
      </c>
      <c r="D2397" t="s">
        <v>25925</v>
      </c>
      <c r="E2397">
        <v>33062</v>
      </c>
      <c r="F2397" s="6">
        <v>1.33206253744796</v>
      </c>
    </row>
    <row r="2398" spans="1:6" x14ac:dyDescent="0.3">
      <c r="A2398" t="s">
        <v>1267</v>
      </c>
      <c r="B2398" t="s">
        <v>22618</v>
      </c>
      <c r="C2398" t="s">
        <v>25926</v>
      </c>
      <c r="D2398" t="s">
        <v>25927</v>
      </c>
      <c r="E2398">
        <v>28933</v>
      </c>
      <c r="F2398" s="6">
        <v>1.3515014970726</v>
      </c>
    </row>
    <row r="2399" spans="1:6" x14ac:dyDescent="0.3">
      <c r="A2399" t="s">
        <v>1267</v>
      </c>
      <c r="B2399" t="s">
        <v>22618</v>
      </c>
      <c r="C2399" t="s">
        <v>25928</v>
      </c>
      <c r="D2399" t="s">
        <v>25929</v>
      </c>
      <c r="E2399">
        <v>37508</v>
      </c>
      <c r="F2399" s="6">
        <v>1.38029014245195</v>
      </c>
    </row>
    <row r="2400" spans="1:6" x14ac:dyDescent="0.3">
      <c r="A2400" t="s">
        <v>1267</v>
      </c>
      <c r="B2400" t="s">
        <v>22618</v>
      </c>
      <c r="C2400" t="s">
        <v>23330</v>
      </c>
      <c r="D2400" t="s">
        <v>25930</v>
      </c>
      <c r="E2400">
        <v>74273</v>
      </c>
      <c r="F2400" s="6">
        <v>1.09072888583464</v>
      </c>
    </row>
    <row r="2401" spans="1:6" x14ac:dyDescent="0.3">
      <c r="A2401" t="s">
        <v>1267</v>
      </c>
      <c r="B2401" t="s">
        <v>22618</v>
      </c>
      <c r="C2401" t="s">
        <v>25931</v>
      </c>
      <c r="D2401" t="s">
        <v>25932</v>
      </c>
      <c r="E2401">
        <v>92501</v>
      </c>
      <c r="F2401" s="6">
        <v>1.6123429806527401</v>
      </c>
    </row>
    <row r="2402" spans="1:6" x14ac:dyDescent="0.3">
      <c r="A2402" t="s">
        <v>1267</v>
      </c>
      <c r="B2402" t="s">
        <v>22618</v>
      </c>
      <c r="C2402" t="s">
        <v>830</v>
      </c>
      <c r="D2402" t="s">
        <v>25933</v>
      </c>
      <c r="E2402">
        <v>119224</v>
      </c>
      <c r="F2402" s="6">
        <v>1.28846712027662</v>
      </c>
    </row>
    <row r="2403" spans="1:6" x14ac:dyDescent="0.3">
      <c r="A2403" t="s">
        <v>1267</v>
      </c>
      <c r="B2403" t="s">
        <v>22618</v>
      </c>
      <c r="C2403" t="s">
        <v>831</v>
      </c>
      <c r="D2403" t="s">
        <v>25934</v>
      </c>
      <c r="E2403">
        <v>384504</v>
      </c>
      <c r="F2403" s="6">
        <v>2.0297446234682299</v>
      </c>
    </row>
    <row r="2404" spans="1:6" x14ac:dyDescent="0.3">
      <c r="A2404" t="s">
        <v>1267</v>
      </c>
      <c r="B2404" t="s">
        <v>22618</v>
      </c>
      <c r="C2404" t="s">
        <v>25935</v>
      </c>
      <c r="D2404" t="s">
        <v>25936</v>
      </c>
      <c r="E2404">
        <v>19875</v>
      </c>
      <c r="F2404" s="6">
        <v>1.2179180289946501</v>
      </c>
    </row>
    <row r="2405" spans="1:6" x14ac:dyDescent="0.3">
      <c r="A2405" t="s">
        <v>1267</v>
      </c>
      <c r="B2405" t="s">
        <v>22618</v>
      </c>
      <c r="C2405" t="s">
        <v>833</v>
      </c>
      <c r="D2405" t="s">
        <v>25937</v>
      </c>
      <c r="E2405">
        <v>284307</v>
      </c>
      <c r="F2405" s="6">
        <v>1.69106980465621</v>
      </c>
    </row>
    <row r="2406" spans="1:6" x14ac:dyDescent="0.3">
      <c r="A2406" t="s">
        <v>1267</v>
      </c>
      <c r="B2406" t="s">
        <v>22618</v>
      </c>
      <c r="C2406" t="s">
        <v>274</v>
      </c>
      <c r="D2406" t="s">
        <v>25938</v>
      </c>
      <c r="E2406">
        <v>107456</v>
      </c>
      <c r="F2406" s="6">
        <v>1.6145893547022701</v>
      </c>
    </row>
    <row r="2407" spans="1:6" x14ac:dyDescent="0.3">
      <c r="A2407" t="s">
        <v>1267</v>
      </c>
      <c r="B2407" t="s">
        <v>22618</v>
      </c>
      <c r="C2407" t="s">
        <v>688</v>
      </c>
      <c r="D2407" t="s">
        <v>25939</v>
      </c>
      <c r="E2407">
        <v>28961</v>
      </c>
      <c r="F2407" s="6">
        <v>1.43661129777959</v>
      </c>
    </row>
    <row r="2408" spans="1:6" x14ac:dyDescent="0.3">
      <c r="A2408" t="s">
        <v>1267</v>
      </c>
      <c r="B2408" t="s">
        <v>22618</v>
      </c>
      <c r="C2408" t="s">
        <v>25940</v>
      </c>
      <c r="D2408" t="s">
        <v>25941</v>
      </c>
      <c r="E2408">
        <v>34423</v>
      </c>
      <c r="F2408" s="6">
        <v>1.52188080879334</v>
      </c>
    </row>
    <row r="2409" spans="1:6" x14ac:dyDescent="0.3">
      <c r="A2409" t="s">
        <v>1267</v>
      </c>
      <c r="B2409" t="s">
        <v>22618</v>
      </c>
      <c r="C2409" t="s">
        <v>443</v>
      </c>
      <c r="D2409" t="s">
        <v>25942</v>
      </c>
      <c r="E2409">
        <v>226073</v>
      </c>
      <c r="F2409" s="6">
        <v>1.89484115957121</v>
      </c>
    </row>
    <row r="2410" spans="1:6" x14ac:dyDescent="0.3">
      <c r="A2410" t="s">
        <v>1271</v>
      </c>
      <c r="B2410" t="s">
        <v>22969</v>
      </c>
      <c r="C2410" t="s">
        <v>22619</v>
      </c>
      <c r="D2410" t="s">
        <v>25943</v>
      </c>
      <c r="E2410">
        <v>814180</v>
      </c>
      <c r="F2410" s="6">
        <v>0.81917071888064796</v>
      </c>
    </row>
    <row r="2411" spans="1:6" x14ac:dyDescent="0.3">
      <c r="A2411" t="s">
        <v>1271</v>
      </c>
      <c r="B2411" t="s">
        <v>22969</v>
      </c>
      <c r="C2411" t="s">
        <v>25944</v>
      </c>
      <c r="D2411" t="s">
        <v>25945</v>
      </c>
      <c r="E2411">
        <v>2710</v>
      </c>
      <c r="F2411" s="6">
        <v>0.372705831799515</v>
      </c>
    </row>
    <row r="2412" spans="1:6" x14ac:dyDescent="0.3">
      <c r="A2412" t="s">
        <v>1271</v>
      </c>
      <c r="B2412" t="s">
        <v>22969</v>
      </c>
      <c r="C2412" t="s">
        <v>25946</v>
      </c>
      <c r="D2412" t="s">
        <v>25947</v>
      </c>
      <c r="E2412">
        <v>17398</v>
      </c>
      <c r="F2412" s="6">
        <v>0.64996626810214297</v>
      </c>
    </row>
    <row r="2413" spans="1:6" x14ac:dyDescent="0.3">
      <c r="A2413" t="s">
        <v>1271</v>
      </c>
      <c r="B2413" t="s">
        <v>22969</v>
      </c>
      <c r="C2413" t="s">
        <v>25948</v>
      </c>
      <c r="D2413" t="s">
        <v>25949</v>
      </c>
      <c r="E2413">
        <v>3431</v>
      </c>
      <c r="F2413" s="6">
        <v>0.370659233162001</v>
      </c>
    </row>
    <row r="2414" spans="1:6" x14ac:dyDescent="0.3">
      <c r="A2414" t="s">
        <v>1271</v>
      </c>
      <c r="B2414" t="s">
        <v>22969</v>
      </c>
      <c r="C2414" t="s">
        <v>25950</v>
      </c>
      <c r="D2414" t="s">
        <v>25951</v>
      </c>
      <c r="E2414">
        <v>7070</v>
      </c>
      <c r="F2414" s="6">
        <v>0.445610683977748</v>
      </c>
    </row>
    <row r="2415" spans="1:6" x14ac:dyDescent="0.3">
      <c r="A2415" t="s">
        <v>1271</v>
      </c>
      <c r="B2415" t="s">
        <v>22969</v>
      </c>
      <c r="C2415" t="s">
        <v>836</v>
      </c>
      <c r="D2415" t="s">
        <v>25952</v>
      </c>
      <c r="E2415">
        <v>31965</v>
      </c>
      <c r="F2415" s="6">
        <v>0.73414068324142201</v>
      </c>
    </row>
    <row r="2416" spans="1:6" x14ac:dyDescent="0.3">
      <c r="A2416" t="s">
        <v>1271</v>
      </c>
      <c r="B2416" t="s">
        <v>22969</v>
      </c>
      <c r="C2416" t="s">
        <v>970</v>
      </c>
      <c r="D2416" t="s">
        <v>25953</v>
      </c>
      <c r="E2416">
        <v>36531</v>
      </c>
      <c r="F2416" s="6">
        <v>0.70993944865203895</v>
      </c>
    </row>
    <row r="2417" spans="1:6" x14ac:dyDescent="0.3">
      <c r="A2417" t="s">
        <v>1271</v>
      </c>
      <c r="B2417" t="s">
        <v>22969</v>
      </c>
      <c r="C2417" t="s">
        <v>25954</v>
      </c>
      <c r="D2417" t="s">
        <v>25955</v>
      </c>
      <c r="E2417">
        <v>5255</v>
      </c>
      <c r="F2417" s="6">
        <v>0.43667794952105299</v>
      </c>
    </row>
    <row r="2418" spans="1:6" x14ac:dyDescent="0.3">
      <c r="A2418" t="s">
        <v>1271</v>
      </c>
      <c r="B2418" t="s">
        <v>22969</v>
      </c>
      <c r="C2418" t="s">
        <v>25005</v>
      </c>
      <c r="D2418" t="s">
        <v>25956</v>
      </c>
      <c r="E2418">
        <v>1912</v>
      </c>
      <c r="F2418" s="6">
        <v>0.42186942721923298</v>
      </c>
    </row>
    <row r="2419" spans="1:6" x14ac:dyDescent="0.3">
      <c r="A2419" t="s">
        <v>1271</v>
      </c>
      <c r="B2419" t="s">
        <v>22969</v>
      </c>
      <c r="C2419" t="s">
        <v>75</v>
      </c>
      <c r="D2419" t="s">
        <v>25957</v>
      </c>
      <c r="E2419">
        <v>10110</v>
      </c>
      <c r="F2419" s="6">
        <v>0.57224969351699595</v>
      </c>
    </row>
    <row r="2420" spans="1:6" x14ac:dyDescent="0.3">
      <c r="A2420" t="s">
        <v>1271</v>
      </c>
      <c r="B2420" t="s">
        <v>22969</v>
      </c>
      <c r="C2420" t="s">
        <v>385</v>
      </c>
      <c r="D2420" t="s">
        <v>25958</v>
      </c>
      <c r="E2420">
        <v>1466</v>
      </c>
      <c r="F2420" s="6">
        <v>0.34759901559142498</v>
      </c>
    </row>
    <row r="2421" spans="1:6" x14ac:dyDescent="0.3">
      <c r="A2421" t="s">
        <v>1271</v>
      </c>
      <c r="B2421" t="s">
        <v>22969</v>
      </c>
      <c r="C2421" t="s">
        <v>25959</v>
      </c>
      <c r="D2421" t="s">
        <v>25960</v>
      </c>
      <c r="E2421">
        <v>9129</v>
      </c>
      <c r="F2421" s="6">
        <v>0.40169532561383903</v>
      </c>
    </row>
    <row r="2422" spans="1:6" x14ac:dyDescent="0.3">
      <c r="A2422" t="s">
        <v>1271</v>
      </c>
      <c r="B2422" t="s">
        <v>22969</v>
      </c>
      <c r="C2422" t="s">
        <v>321</v>
      </c>
      <c r="D2422" t="s">
        <v>25961</v>
      </c>
      <c r="E2422">
        <v>3691</v>
      </c>
      <c r="F2422" s="6">
        <v>0.3721526812689</v>
      </c>
    </row>
    <row r="2423" spans="1:6" x14ac:dyDescent="0.3">
      <c r="A2423" t="s">
        <v>1271</v>
      </c>
      <c r="B2423" t="s">
        <v>22969</v>
      </c>
      <c r="C2423" t="s">
        <v>552</v>
      </c>
      <c r="D2423" t="s">
        <v>25962</v>
      </c>
      <c r="E2423">
        <v>13864</v>
      </c>
      <c r="F2423" s="6">
        <v>0.81024239227514905</v>
      </c>
    </row>
    <row r="2424" spans="1:6" x14ac:dyDescent="0.3">
      <c r="A2424" t="s">
        <v>1271</v>
      </c>
      <c r="B2424" t="s">
        <v>22969</v>
      </c>
      <c r="C2424" t="s">
        <v>1272</v>
      </c>
      <c r="D2424" t="s">
        <v>25963</v>
      </c>
      <c r="E2424">
        <v>27227</v>
      </c>
      <c r="F2424" s="6">
        <v>0.98104848196653405</v>
      </c>
    </row>
    <row r="2425" spans="1:6" x14ac:dyDescent="0.3">
      <c r="A2425" t="s">
        <v>1271</v>
      </c>
      <c r="B2425" t="s">
        <v>22969</v>
      </c>
      <c r="C2425" t="s">
        <v>25964</v>
      </c>
      <c r="D2425" t="s">
        <v>25965</v>
      </c>
      <c r="E2425">
        <v>4050</v>
      </c>
      <c r="F2425" s="6">
        <v>0.33633562758074098</v>
      </c>
    </row>
    <row r="2426" spans="1:6" x14ac:dyDescent="0.3">
      <c r="A2426" t="s">
        <v>1271</v>
      </c>
      <c r="B2426" t="s">
        <v>22969</v>
      </c>
      <c r="C2426" t="s">
        <v>838</v>
      </c>
      <c r="D2426" t="s">
        <v>25966</v>
      </c>
      <c r="E2426">
        <v>8216</v>
      </c>
      <c r="F2426" s="6">
        <v>0.87985252096170996</v>
      </c>
    </row>
    <row r="2427" spans="1:6" x14ac:dyDescent="0.3">
      <c r="A2427" t="s">
        <v>1271</v>
      </c>
      <c r="B2427" t="s">
        <v>22969</v>
      </c>
      <c r="C2427" t="s">
        <v>25967</v>
      </c>
      <c r="D2427" t="s">
        <v>25968</v>
      </c>
      <c r="E2427">
        <v>19504</v>
      </c>
      <c r="F2427" s="6">
        <v>0.72935005190487801</v>
      </c>
    </row>
    <row r="2428" spans="1:6" x14ac:dyDescent="0.3">
      <c r="A2428" t="s">
        <v>1271</v>
      </c>
      <c r="B2428" t="s">
        <v>22969</v>
      </c>
      <c r="C2428" t="s">
        <v>25969</v>
      </c>
      <c r="D2428" t="s">
        <v>25970</v>
      </c>
      <c r="E2428">
        <v>5710</v>
      </c>
      <c r="F2428" s="6">
        <v>0.43238289743407399</v>
      </c>
    </row>
    <row r="2429" spans="1:6" x14ac:dyDescent="0.3">
      <c r="A2429" t="s">
        <v>1271</v>
      </c>
      <c r="B2429" t="s">
        <v>22969</v>
      </c>
      <c r="C2429" t="s">
        <v>25026</v>
      </c>
      <c r="D2429" t="s">
        <v>25971</v>
      </c>
      <c r="E2429">
        <v>4364</v>
      </c>
      <c r="F2429" s="6">
        <v>0.40401091236650699</v>
      </c>
    </row>
    <row r="2430" spans="1:6" x14ac:dyDescent="0.3">
      <c r="A2430" t="s">
        <v>1271</v>
      </c>
      <c r="B2430" t="s">
        <v>22969</v>
      </c>
      <c r="C2430" t="s">
        <v>746</v>
      </c>
      <c r="D2430" t="s">
        <v>25972</v>
      </c>
      <c r="E2430">
        <v>5301</v>
      </c>
      <c r="F2430" s="6">
        <v>0.42724502153953398</v>
      </c>
    </row>
    <row r="2431" spans="1:6" x14ac:dyDescent="0.3">
      <c r="A2431" t="s">
        <v>1271</v>
      </c>
      <c r="B2431" t="s">
        <v>22969</v>
      </c>
      <c r="C2431" t="s">
        <v>159</v>
      </c>
      <c r="D2431" t="s">
        <v>25973</v>
      </c>
      <c r="E2431">
        <v>3002</v>
      </c>
      <c r="F2431" s="6">
        <v>0.38014611008156901</v>
      </c>
    </row>
    <row r="2432" spans="1:6" x14ac:dyDescent="0.3">
      <c r="A2432" t="s">
        <v>1271</v>
      </c>
      <c r="B2432" t="s">
        <v>22969</v>
      </c>
      <c r="C2432" t="s">
        <v>25974</v>
      </c>
      <c r="D2432" t="s">
        <v>25975</v>
      </c>
      <c r="E2432">
        <v>4071</v>
      </c>
      <c r="F2432" s="6">
        <v>0.339182024852065</v>
      </c>
    </row>
    <row r="2433" spans="1:6" x14ac:dyDescent="0.3">
      <c r="A2433" t="s">
        <v>1271</v>
      </c>
      <c r="B2433" t="s">
        <v>22969</v>
      </c>
      <c r="C2433" t="s">
        <v>25976</v>
      </c>
      <c r="D2433" t="s">
        <v>25977</v>
      </c>
      <c r="E2433">
        <v>7094</v>
      </c>
      <c r="F2433" s="6">
        <v>0.66738517096599903</v>
      </c>
    </row>
    <row r="2434" spans="1:6" x14ac:dyDescent="0.3">
      <c r="A2434" t="s">
        <v>1271</v>
      </c>
      <c r="B2434" t="s">
        <v>22969</v>
      </c>
      <c r="C2434" t="s">
        <v>25978</v>
      </c>
      <c r="D2434" t="s">
        <v>25979</v>
      </c>
      <c r="E2434">
        <v>2364</v>
      </c>
      <c r="F2434" s="6">
        <v>0.36011547849756098</v>
      </c>
    </row>
    <row r="2435" spans="1:6" x14ac:dyDescent="0.3">
      <c r="A2435" t="s">
        <v>1271</v>
      </c>
      <c r="B2435" t="s">
        <v>22969</v>
      </c>
      <c r="C2435" t="s">
        <v>614</v>
      </c>
      <c r="D2435" t="s">
        <v>25980</v>
      </c>
      <c r="E2435">
        <v>7356</v>
      </c>
      <c r="F2435" s="6">
        <v>0.453801757779908</v>
      </c>
    </row>
    <row r="2436" spans="1:6" x14ac:dyDescent="0.3">
      <c r="A2436" t="s">
        <v>1271</v>
      </c>
      <c r="B2436" t="s">
        <v>22969</v>
      </c>
      <c r="C2436" t="s">
        <v>25981</v>
      </c>
      <c r="D2436" t="s">
        <v>25982</v>
      </c>
      <c r="E2436">
        <v>4271</v>
      </c>
      <c r="F2436" s="6">
        <v>0.31698191816532201</v>
      </c>
    </row>
    <row r="2437" spans="1:6" x14ac:dyDescent="0.3">
      <c r="A2437" t="s">
        <v>1271</v>
      </c>
      <c r="B2437" t="s">
        <v>22969</v>
      </c>
      <c r="C2437" t="s">
        <v>25983</v>
      </c>
      <c r="D2437" t="s">
        <v>25984</v>
      </c>
      <c r="E2437">
        <v>1937</v>
      </c>
      <c r="F2437" s="6">
        <v>0.37844989019872799</v>
      </c>
    </row>
    <row r="2438" spans="1:6" x14ac:dyDescent="0.3">
      <c r="A2438" t="s">
        <v>1271</v>
      </c>
      <c r="B2438" t="s">
        <v>22969</v>
      </c>
      <c r="C2438" t="s">
        <v>25985</v>
      </c>
      <c r="D2438" t="s">
        <v>25986</v>
      </c>
      <c r="E2438">
        <v>5903</v>
      </c>
      <c r="F2438" s="6">
        <v>0.43500511975345102</v>
      </c>
    </row>
    <row r="2439" spans="1:6" x14ac:dyDescent="0.3">
      <c r="A2439" t="s">
        <v>1271</v>
      </c>
      <c r="B2439" t="s">
        <v>22969</v>
      </c>
      <c r="C2439" t="s">
        <v>25987</v>
      </c>
      <c r="D2439" t="s">
        <v>25988</v>
      </c>
      <c r="E2439">
        <v>3431</v>
      </c>
      <c r="F2439" s="6">
        <v>0.37941953021237002</v>
      </c>
    </row>
    <row r="2440" spans="1:6" x14ac:dyDescent="0.3">
      <c r="A2440" t="s">
        <v>1271</v>
      </c>
      <c r="B2440" t="s">
        <v>22969</v>
      </c>
      <c r="C2440" t="s">
        <v>25989</v>
      </c>
      <c r="D2440" t="s">
        <v>25990</v>
      </c>
      <c r="E2440">
        <v>3331</v>
      </c>
      <c r="F2440" s="6">
        <v>0.47755755203632699</v>
      </c>
    </row>
    <row r="2441" spans="1:6" x14ac:dyDescent="0.3">
      <c r="A2441" t="s">
        <v>1271</v>
      </c>
      <c r="B2441" t="s">
        <v>22969</v>
      </c>
      <c r="C2441" t="s">
        <v>25204</v>
      </c>
      <c r="D2441" t="s">
        <v>25991</v>
      </c>
      <c r="E2441">
        <v>1255</v>
      </c>
      <c r="F2441" s="6">
        <v>0.30290930681664802</v>
      </c>
    </row>
    <row r="2442" spans="1:6" x14ac:dyDescent="0.3">
      <c r="A2442" t="s">
        <v>1271</v>
      </c>
      <c r="B2442" t="s">
        <v>22969</v>
      </c>
      <c r="C2442" t="s">
        <v>25681</v>
      </c>
      <c r="D2442" t="s">
        <v>25992</v>
      </c>
      <c r="E2442">
        <v>17022</v>
      </c>
      <c r="F2442" s="6">
        <v>0.69172824770138497</v>
      </c>
    </row>
    <row r="2443" spans="1:6" x14ac:dyDescent="0.3">
      <c r="A2443" t="s">
        <v>1271</v>
      </c>
      <c r="B2443" t="s">
        <v>22969</v>
      </c>
      <c r="C2443" t="s">
        <v>25993</v>
      </c>
      <c r="D2443" t="s">
        <v>25994</v>
      </c>
      <c r="E2443">
        <v>7343</v>
      </c>
      <c r="F2443" s="6">
        <v>0.44154698277147503</v>
      </c>
    </row>
    <row r="2444" spans="1:6" x14ac:dyDescent="0.3">
      <c r="A2444" t="s">
        <v>1271</v>
      </c>
      <c r="B2444" t="s">
        <v>22969</v>
      </c>
      <c r="C2444" t="s">
        <v>25379</v>
      </c>
      <c r="D2444" t="s">
        <v>25995</v>
      </c>
      <c r="E2444">
        <v>1420</v>
      </c>
      <c r="F2444" s="6">
        <v>0.40418048453450001</v>
      </c>
    </row>
    <row r="2445" spans="1:6" x14ac:dyDescent="0.3">
      <c r="A2445" t="s">
        <v>1271</v>
      </c>
      <c r="B2445" t="s">
        <v>22969</v>
      </c>
      <c r="C2445" t="s">
        <v>163</v>
      </c>
      <c r="D2445" t="s">
        <v>25996</v>
      </c>
      <c r="E2445">
        <v>3031</v>
      </c>
      <c r="F2445" s="6">
        <v>0.38454236821168603</v>
      </c>
    </row>
    <row r="2446" spans="1:6" x14ac:dyDescent="0.3">
      <c r="A2446" t="s">
        <v>1271</v>
      </c>
      <c r="B2446" t="s">
        <v>22969</v>
      </c>
      <c r="C2446" t="s">
        <v>25997</v>
      </c>
      <c r="D2446" t="s">
        <v>25998</v>
      </c>
      <c r="E2446">
        <v>2071</v>
      </c>
      <c r="F2446" s="6">
        <v>0.35160817938947198</v>
      </c>
    </row>
    <row r="2447" spans="1:6" x14ac:dyDescent="0.3">
      <c r="A2447" t="s">
        <v>1271</v>
      </c>
      <c r="B2447" t="s">
        <v>22969</v>
      </c>
      <c r="C2447" t="s">
        <v>23297</v>
      </c>
      <c r="D2447" t="s">
        <v>25999</v>
      </c>
      <c r="E2447">
        <v>1006</v>
      </c>
      <c r="F2447" s="6">
        <v>0.48098567412102</v>
      </c>
    </row>
    <row r="2448" spans="1:6" x14ac:dyDescent="0.3">
      <c r="A2448" t="s">
        <v>1271</v>
      </c>
      <c r="B2448" t="s">
        <v>22969</v>
      </c>
      <c r="C2448" t="s">
        <v>26000</v>
      </c>
      <c r="D2448" t="s">
        <v>26001</v>
      </c>
      <c r="E2448">
        <v>5148</v>
      </c>
      <c r="F2448" s="6">
        <v>0.41156824443683199</v>
      </c>
    </row>
    <row r="2449" spans="1:6" x14ac:dyDescent="0.3">
      <c r="A2449" t="s">
        <v>1271</v>
      </c>
      <c r="B2449" t="s">
        <v>22969</v>
      </c>
      <c r="C2449" t="s">
        <v>95</v>
      </c>
      <c r="D2449" t="s">
        <v>26002</v>
      </c>
      <c r="E2449">
        <v>11200</v>
      </c>
      <c r="F2449" s="6">
        <v>0.52748791669291895</v>
      </c>
    </row>
    <row r="2450" spans="1:6" x14ac:dyDescent="0.3">
      <c r="A2450" t="s">
        <v>1271</v>
      </c>
      <c r="B2450" t="s">
        <v>22969</v>
      </c>
      <c r="C2450" t="s">
        <v>717</v>
      </c>
      <c r="D2450" t="s">
        <v>26003</v>
      </c>
      <c r="E2450">
        <v>24097</v>
      </c>
      <c r="F2450" s="6">
        <v>1.1715279027004299</v>
      </c>
    </row>
    <row r="2451" spans="1:6" x14ac:dyDescent="0.3">
      <c r="A2451" t="s">
        <v>1271</v>
      </c>
      <c r="B2451" t="s">
        <v>22969</v>
      </c>
      <c r="C2451" t="s">
        <v>556</v>
      </c>
      <c r="D2451" t="s">
        <v>26004</v>
      </c>
      <c r="E2451">
        <v>44828</v>
      </c>
      <c r="F2451" s="6">
        <v>0.77488654106368804</v>
      </c>
    </row>
    <row r="2452" spans="1:6" x14ac:dyDescent="0.3">
      <c r="A2452" t="s">
        <v>1271</v>
      </c>
      <c r="B2452" t="s">
        <v>22969</v>
      </c>
      <c r="C2452" t="s">
        <v>26005</v>
      </c>
      <c r="D2452" t="s">
        <v>26006</v>
      </c>
      <c r="E2452">
        <v>3755</v>
      </c>
      <c r="F2452" s="6">
        <v>0.39989510648605198</v>
      </c>
    </row>
    <row r="2453" spans="1:6" x14ac:dyDescent="0.3">
      <c r="A2453" t="s">
        <v>1271</v>
      </c>
      <c r="B2453" t="s">
        <v>22969</v>
      </c>
      <c r="C2453" t="s">
        <v>26007</v>
      </c>
      <c r="D2453" t="s">
        <v>26008</v>
      </c>
      <c r="E2453">
        <v>5618</v>
      </c>
      <c r="F2453" s="6">
        <v>0.47798524083412303</v>
      </c>
    </row>
    <row r="2454" spans="1:6" x14ac:dyDescent="0.3">
      <c r="A2454" t="s">
        <v>1271</v>
      </c>
      <c r="B2454" t="s">
        <v>22969</v>
      </c>
      <c r="C2454" t="s">
        <v>23944</v>
      </c>
      <c r="D2454" t="s">
        <v>26009</v>
      </c>
      <c r="E2454">
        <v>2459</v>
      </c>
      <c r="F2454" s="6">
        <v>0.32700170333740802</v>
      </c>
    </row>
    <row r="2455" spans="1:6" x14ac:dyDescent="0.3">
      <c r="A2455" t="s">
        <v>1271</v>
      </c>
      <c r="B2455" t="s">
        <v>22969</v>
      </c>
      <c r="C2455" t="s">
        <v>1313</v>
      </c>
      <c r="D2455" t="s">
        <v>26010</v>
      </c>
      <c r="E2455">
        <v>4656</v>
      </c>
      <c r="F2455" s="6">
        <v>0.373954940488326</v>
      </c>
    </row>
    <row r="2456" spans="1:6" x14ac:dyDescent="0.3">
      <c r="A2456" t="s">
        <v>1271</v>
      </c>
      <c r="B2456" t="s">
        <v>22969</v>
      </c>
      <c r="C2456" t="s">
        <v>839</v>
      </c>
      <c r="D2456" t="s">
        <v>26011</v>
      </c>
      <c r="E2456">
        <v>25434</v>
      </c>
      <c r="F2456" s="6">
        <v>0.76253124986099696</v>
      </c>
    </row>
    <row r="2457" spans="1:6" x14ac:dyDescent="0.3">
      <c r="A2457" t="s">
        <v>1271</v>
      </c>
      <c r="B2457" t="s">
        <v>22969</v>
      </c>
      <c r="C2457" t="s">
        <v>26012</v>
      </c>
      <c r="D2457" t="s">
        <v>26013</v>
      </c>
      <c r="E2457">
        <v>2048</v>
      </c>
      <c r="F2457" s="6">
        <v>0.34722033372202599</v>
      </c>
    </row>
    <row r="2458" spans="1:6" x14ac:dyDescent="0.3">
      <c r="A2458" t="s">
        <v>1271</v>
      </c>
      <c r="B2458" t="s">
        <v>22969</v>
      </c>
      <c r="C2458" t="s">
        <v>26014</v>
      </c>
      <c r="D2458" t="s">
        <v>26015</v>
      </c>
      <c r="E2458">
        <v>2389</v>
      </c>
      <c r="F2458" s="6">
        <v>0.40813877203181897</v>
      </c>
    </row>
    <row r="2459" spans="1:6" x14ac:dyDescent="0.3">
      <c r="A2459" t="s">
        <v>1271</v>
      </c>
      <c r="B2459" t="s">
        <v>22969</v>
      </c>
      <c r="C2459" t="s">
        <v>841</v>
      </c>
      <c r="D2459" t="s">
        <v>26016</v>
      </c>
      <c r="E2459">
        <v>169468</v>
      </c>
      <c r="F2459" s="6">
        <v>1.13337519806939</v>
      </c>
    </row>
    <row r="2460" spans="1:6" x14ac:dyDescent="0.3">
      <c r="A2460" t="s">
        <v>1271</v>
      </c>
      <c r="B2460" t="s">
        <v>22969</v>
      </c>
      <c r="C2460" t="s">
        <v>26017</v>
      </c>
      <c r="D2460" t="s">
        <v>26018</v>
      </c>
      <c r="E2460">
        <v>6486</v>
      </c>
      <c r="F2460" s="6">
        <v>0.50872047224835504</v>
      </c>
    </row>
    <row r="2461" spans="1:6" x14ac:dyDescent="0.3">
      <c r="A2461" t="s">
        <v>1271</v>
      </c>
      <c r="B2461" t="s">
        <v>22969</v>
      </c>
      <c r="C2461" t="s">
        <v>1273</v>
      </c>
      <c r="D2461" t="s">
        <v>26019</v>
      </c>
      <c r="E2461">
        <v>100948</v>
      </c>
      <c r="F2461" s="6">
        <v>1.3251231767481599</v>
      </c>
    </row>
    <row r="2462" spans="1:6" x14ac:dyDescent="0.3">
      <c r="A2462" t="s">
        <v>1271</v>
      </c>
      <c r="B2462" t="s">
        <v>22969</v>
      </c>
      <c r="C2462" t="s">
        <v>25090</v>
      </c>
      <c r="D2462" t="s">
        <v>26020</v>
      </c>
      <c r="E2462">
        <v>2982</v>
      </c>
      <c r="F2462" s="6">
        <v>0.29783324372983999</v>
      </c>
    </row>
    <row r="2463" spans="1:6" x14ac:dyDescent="0.3">
      <c r="A2463" t="s">
        <v>1271</v>
      </c>
      <c r="B2463" t="s">
        <v>22969</v>
      </c>
      <c r="C2463" t="s">
        <v>25854</v>
      </c>
      <c r="D2463" t="s">
        <v>26021</v>
      </c>
      <c r="E2463">
        <v>2329</v>
      </c>
      <c r="F2463" s="6">
        <v>0.37725331445821098</v>
      </c>
    </row>
    <row r="2464" spans="1:6" x14ac:dyDescent="0.3">
      <c r="A2464" t="s">
        <v>1271</v>
      </c>
      <c r="B2464" t="s">
        <v>22969</v>
      </c>
      <c r="C2464" t="s">
        <v>26022</v>
      </c>
      <c r="D2464" t="s">
        <v>26023</v>
      </c>
      <c r="E2464">
        <v>10149</v>
      </c>
      <c r="F2464" s="6">
        <v>0.41959584958428298</v>
      </c>
    </row>
    <row r="2465" spans="1:6" x14ac:dyDescent="0.3">
      <c r="A2465" t="s">
        <v>1271</v>
      </c>
      <c r="B2465" t="s">
        <v>22969</v>
      </c>
      <c r="C2465" t="s">
        <v>26024</v>
      </c>
      <c r="D2465" t="s">
        <v>26025</v>
      </c>
      <c r="E2465">
        <v>2355</v>
      </c>
      <c r="F2465" s="6">
        <v>0.41511826983320299</v>
      </c>
    </row>
    <row r="2466" spans="1:6" x14ac:dyDescent="0.3">
      <c r="A2466" t="s">
        <v>1271</v>
      </c>
      <c r="B2466" t="s">
        <v>22969</v>
      </c>
      <c r="C2466" t="s">
        <v>24886</v>
      </c>
      <c r="D2466" t="s">
        <v>26026</v>
      </c>
      <c r="E2466">
        <v>13586</v>
      </c>
      <c r="F2466" s="6">
        <v>0.37831332142065599</v>
      </c>
    </row>
    <row r="2467" spans="1:6" x14ac:dyDescent="0.3">
      <c r="A2467" t="s">
        <v>1271</v>
      </c>
      <c r="B2467" t="s">
        <v>22969</v>
      </c>
      <c r="C2467" t="s">
        <v>26027</v>
      </c>
      <c r="D2467" t="s">
        <v>26028</v>
      </c>
      <c r="E2467">
        <v>6415</v>
      </c>
      <c r="F2467" s="6">
        <v>0.48843873349738098</v>
      </c>
    </row>
    <row r="2468" spans="1:6" x14ac:dyDescent="0.3">
      <c r="A2468" t="s">
        <v>1271</v>
      </c>
      <c r="B2468" t="s">
        <v>22969</v>
      </c>
      <c r="C2468" t="s">
        <v>26029</v>
      </c>
      <c r="D2468" t="s">
        <v>26030</v>
      </c>
      <c r="E2468">
        <v>2966</v>
      </c>
      <c r="F2468" s="6">
        <v>0.51826356220242797</v>
      </c>
    </row>
    <row r="2469" spans="1:6" x14ac:dyDescent="0.3">
      <c r="A2469" t="s">
        <v>1271</v>
      </c>
      <c r="B2469" t="s">
        <v>22969</v>
      </c>
      <c r="C2469" t="s">
        <v>26031</v>
      </c>
      <c r="D2469" t="s">
        <v>26032</v>
      </c>
      <c r="E2469">
        <v>1373</v>
      </c>
      <c r="F2469" s="6">
        <v>0.37345864048991601</v>
      </c>
    </row>
    <row r="2470" spans="1:6" x14ac:dyDescent="0.3">
      <c r="A2470" t="s">
        <v>1271</v>
      </c>
      <c r="B2470" t="s">
        <v>22969</v>
      </c>
      <c r="C2470" t="s">
        <v>24166</v>
      </c>
      <c r="D2470" t="s">
        <v>26033</v>
      </c>
      <c r="E2470">
        <v>9612</v>
      </c>
      <c r="F2470" s="6">
        <v>0.323809851548856</v>
      </c>
    </row>
    <row r="2471" spans="1:6" x14ac:dyDescent="0.3">
      <c r="A2471" t="s">
        <v>1271</v>
      </c>
      <c r="B2471" t="s">
        <v>22969</v>
      </c>
      <c r="C2471" t="s">
        <v>26034</v>
      </c>
      <c r="D2471" t="s">
        <v>26035</v>
      </c>
      <c r="E2471">
        <v>5644</v>
      </c>
      <c r="F2471" s="6">
        <v>0.33691417650323602</v>
      </c>
    </row>
    <row r="2472" spans="1:6" x14ac:dyDescent="0.3">
      <c r="A2472" t="s">
        <v>1271</v>
      </c>
      <c r="B2472" t="s">
        <v>22969</v>
      </c>
      <c r="C2472" t="s">
        <v>23385</v>
      </c>
      <c r="D2472" t="s">
        <v>26036</v>
      </c>
      <c r="E2472">
        <v>8347</v>
      </c>
      <c r="F2472" s="6">
        <v>0.48994388577195203</v>
      </c>
    </row>
    <row r="2473" spans="1:6" x14ac:dyDescent="0.3">
      <c r="A2473" t="s">
        <v>1271</v>
      </c>
      <c r="B2473" t="s">
        <v>22969</v>
      </c>
      <c r="C2473" t="s">
        <v>688</v>
      </c>
      <c r="D2473" t="s">
        <v>26037</v>
      </c>
      <c r="E2473">
        <v>14399</v>
      </c>
      <c r="F2473" s="6">
        <v>0.62769769821028398</v>
      </c>
    </row>
    <row r="2474" spans="1:6" x14ac:dyDescent="0.3">
      <c r="A2474" t="s">
        <v>1271</v>
      </c>
      <c r="B2474" t="s">
        <v>22969</v>
      </c>
      <c r="C2474" t="s">
        <v>1000</v>
      </c>
      <c r="D2474" t="s">
        <v>26038</v>
      </c>
      <c r="E2474">
        <v>5438</v>
      </c>
      <c r="F2474" s="6">
        <v>0.376927983358955</v>
      </c>
    </row>
    <row r="2475" spans="1:6" x14ac:dyDescent="0.3">
      <c r="A2475" t="s">
        <v>1271</v>
      </c>
      <c r="B2475" t="s">
        <v>22969</v>
      </c>
      <c r="C2475" t="s">
        <v>26039</v>
      </c>
      <c r="D2475" t="s">
        <v>26040</v>
      </c>
      <c r="E2475">
        <v>22438</v>
      </c>
      <c r="F2475" s="6">
        <v>0.68024548955124997</v>
      </c>
    </row>
    <row r="2476" spans="1:6" x14ac:dyDescent="0.3">
      <c r="A2476" t="s">
        <v>1271</v>
      </c>
      <c r="B2476" t="s">
        <v>22969</v>
      </c>
      <c r="C2476" t="s">
        <v>26041</v>
      </c>
      <c r="D2476" t="s">
        <v>26042</v>
      </c>
      <c r="E2476">
        <v>2801</v>
      </c>
      <c r="F2476" s="6">
        <v>0.37436935660479198</v>
      </c>
    </row>
    <row r="2477" spans="1:6" x14ac:dyDescent="0.3">
      <c r="A2477" t="s">
        <v>1275</v>
      </c>
      <c r="B2477" t="s">
        <v>22618</v>
      </c>
      <c r="C2477" t="s">
        <v>22619</v>
      </c>
      <c r="D2477" t="s">
        <v>26043</v>
      </c>
      <c r="E2477">
        <v>6346086</v>
      </c>
      <c r="F2477" s="6">
        <v>1.6424877981936901</v>
      </c>
    </row>
    <row r="2478" spans="1:6" x14ac:dyDescent="0.3">
      <c r="A2478" t="s">
        <v>1275</v>
      </c>
      <c r="B2478" t="s">
        <v>22618</v>
      </c>
      <c r="C2478" t="s">
        <v>817</v>
      </c>
      <c r="D2478" t="s">
        <v>26044</v>
      </c>
      <c r="E2478">
        <v>75129</v>
      </c>
      <c r="F2478" s="6">
        <v>1.44856574681526</v>
      </c>
    </row>
    <row r="2479" spans="1:6" x14ac:dyDescent="0.3">
      <c r="A2479" t="s">
        <v>1275</v>
      </c>
      <c r="B2479" t="s">
        <v>22618</v>
      </c>
      <c r="C2479" t="s">
        <v>25797</v>
      </c>
      <c r="D2479" t="s">
        <v>26045</v>
      </c>
      <c r="E2479">
        <v>45058</v>
      </c>
      <c r="F2479" s="6">
        <v>1.2182290722</v>
      </c>
    </row>
    <row r="2480" spans="1:6" x14ac:dyDescent="0.3">
      <c r="A2480" t="s">
        <v>1275</v>
      </c>
      <c r="B2480" t="s">
        <v>22618</v>
      </c>
      <c r="C2480" t="s">
        <v>22797</v>
      </c>
      <c r="D2480" t="s">
        <v>26046</v>
      </c>
      <c r="E2480">
        <v>16489</v>
      </c>
      <c r="F2480" s="6">
        <v>1.12809009842884</v>
      </c>
    </row>
    <row r="2481" spans="1:6" x14ac:dyDescent="0.3">
      <c r="A2481" t="s">
        <v>1275</v>
      </c>
      <c r="B2481" t="s">
        <v>22618</v>
      </c>
      <c r="C2481" t="s">
        <v>26047</v>
      </c>
      <c r="D2481" t="s">
        <v>26048</v>
      </c>
      <c r="E2481">
        <v>12876</v>
      </c>
      <c r="F2481" s="6">
        <v>0.89262174112007198</v>
      </c>
    </row>
    <row r="2482" spans="1:6" x14ac:dyDescent="0.3">
      <c r="A2482" t="s">
        <v>1275</v>
      </c>
      <c r="B2482" t="s">
        <v>22618</v>
      </c>
      <c r="C2482" t="s">
        <v>844</v>
      </c>
      <c r="D2482" t="s">
        <v>26049</v>
      </c>
      <c r="E2482">
        <v>123010</v>
      </c>
      <c r="F2482" s="6">
        <v>1.42791400083054</v>
      </c>
    </row>
    <row r="2483" spans="1:6" x14ac:dyDescent="0.3">
      <c r="A2483" t="s">
        <v>1275</v>
      </c>
      <c r="B2483" t="s">
        <v>22618</v>
      </c>
      <c r="C2483" t="s">
        <v>22800</v>
      </c>
      <c r="D2483" t="s">
        <v>26050</v>
      </c>
      <c r="E2483">
        <v>98963</v>
      </c>
      <c r="F2483" s="6">
        <v>1.75575695311403</v>
      </c>
    </row>
    <row r="2484" spans="1:6" x14ac:dyDescent="0.3">
      <c r="A2484" t="s">
        <v>1275</v>
      </c>
      <c r="B2484" t="s">
        <v>22618</v>
      </c>
      <c r="C2484" t="s">
        <v>385</v>
      </c>
      <c r="D2484" t="s">
        <v>26051</v>
      </c>
      <c r="E2484">
        <v>40716</v>
      </c>
      <c r="F2484" s="6">
        <v>1.2317128380248801</v>
      </c>
    </row>
    <row r="2485" spans="1:6" x14ac:dyDescent="0.3">
      <c r="A2485" t="s">
        <v>1275</v>
      </c>
      <c r="B2485" t="s">
        <v>22618</v>
      </c>
      <c r="C2485" t="s">
        <v>26052</v>
      </c>
      <c r="D2485" t="s">
        <v>26053</v>
      </c>
      <c r="E2485">
        <v>13801</v>
      </c>
      <c r="F2485" s="6">
        <v>0.990265045778564</v>
      </c>
    </row>
    <row r="2486" spans="1:6" x14ac:dyDescent="0.3">
      <c r="A2486" t="s">
        <v>1275</v>
      </c>
      <c r="B2486" t="s">
        <v>22618</v>
      </c>
      <c r="C2486" t="s">
        <v>319</v>
      </c>
      <c r="D2486" t="s">
        <v>26054</v>
      </c>
      <c r="E2486">
        <v>28522</v>
      </c>
      <c r="F2486" s="6">
        <v>1.05105182284009</v>
      </c>
    </row>
    <row r="2487" spans="1:6" x14ac:dyDescent="0.3">
      <c r="A2487" t="s">
        <v>1275</v>
      </c>
      <c r="B2487" t="s">
        <v>22618</v>
      </c>
      <c r="C2487" t="s">
        <v>386</v>
      </c>
      <c r="D2487" t="s">
        <v>26055</v>
      </c>
      <c r="E2487">
        <v>57424</v>
      </c>
      <c r="F2487" s="6">
        <v>0.94632920319706204</v>
      </c>
    </row>
    <row r="2488" spans="1:6" x14ac:dyDescent="0.3">
      <c r="A2488" t="s">
        <v>1275</v>
      </c>
      <c r="B2488" t="s">
        <v>22618</v>
      </c>
      <c r="C2488" t="s">
        <v>26056</v>
      </c>
      <c r="D2488" t="s">
        <v>26057</v>
      </c>
      <c r="E2488">
        <v>39105</v>
      </c>
      <c r="F2488" s="6">
        <v>1.3107821826394801</v>
      </c>
    </row>
    <row r="2489" spans="1:6" x14ac:dyDescent="0.3">
      <c r="A2489" t="s">
        <v>1275</v>
      </c>
      <c r="B2489" t="s">
        <v>22618</v>
      </c>
      <c r="C2489" t="s">
        <v>784</v>
      </c>
      <c r="D2489" t="s">
        <v>26058</v>
      </c>
      <c r="E2489">
        <v>17131</v>
      </c>
      <c r="F2489" s="6">
        <v>1.28607947289532</v>
      </c>
    </row>
    <row r="2490" spans="1:6" x14ac:dyDescent="0.3">
      <c r="A2490" t="s">
        <v>1275</v>
      </c>
      <c r="B2490" t="s">
        <v>22618</v>
      </c>
      <c r="C2490" t="s">
        <v>846</v>
      </c>
      <c r="D2490" t="s">
        <v>26059</v>
      </c>
      <c r="E2490">
        <v>32213</v>
      </c>
      <c r="F2490" s="6">
        <v>0.92512319029705303</v>
      </c>
    </row>
    <row r="2491" spans="1:6" x14ac:dyDescent="0.3">
      <c r="A2491" t="s">
        <v>1275</v>
      </c>
      <c r="B2491" t="s">
        <v>22618</v>
      </c>
      <c r="C2491" t="s">
        <v>552</v>
      </c>
      <c r="D2491" t="s">
        <v>26060</v>
      </c>
      <c r="E2491">
        <v>7861</v>
      </c>
      <c r="F2491" s="6">
        <v>0.89100497668441003</v>
      </c>
    </row>
    <row r="2492" spans="1:6" x14ac:dyDescent="0.3">
      <c r="A2492" t="s">
        <v>1275</v>
      </c>
      <c r="B2492" t="s">
        <v>22618</v>
      </c>
      <c r="C2492" t="s">
        <v>26061</v>
      </c>
      <c r="D2492" t="s">
        <v>26062</v>
      </c>
      <c r="E2492">
        <v>35662</v>
      </c>
      <c r="F2492" s="6">
        <v>0.91917039700246295</v>
      </c>
    </row>
    <row r="2493" spans="1:6" x14ac:dyDescent="0.3">
      <c r="A2493" t="s">
        <v>1275</v>
      </c>
      <c r="B2493" t="s">
        <v>22618</v>
      </c>
      <c r="C2493" t="s">
        <v>22644</v>
      </c>
      <c r="D2493" t="s">
        <v>26063</v>
      </c>
      <c r="E2493">
        <v>52796</v>
      </c>
      <c r="F2493" s="6">
        <v>1.4116589929113501</v>
      </c>
    </row>
    <row r="2494" spans="1:6" x14ac:dyDescent="0.3">
      <c r="A2494" t="s">
        <v>1275</v>
      </c>
      <c r="B2494" t="s">
        <v>22618</v>
      </c>
      <c r="C2494" t="s">
        <v>26064</v>
      </c>
      <c r="D2494" t="s">
        <v>26065</v>
      </c>
      <c r="E2494">
        <v>14586</v>
      </c>
      <c r="F2494" s="6">
        <v>1.0691886508605399</v>
      </c>
    </row>
    <row r="2495" spans="1:6" x14ac:dyDescent="0.3">
      <c r="A2495" t="s">
        <v>1275</v>
      </c>
      <c r="B2495" t="s">
        <v>22618</v>
      </c>
      <c r="C2495" t="s">
        <v>434</v>
      </c>
      <c r="D2495" t="s">
        <v>26066</v>
      </c>
      <c r="E2495">
        <v>56053</v>
      </c>
      <c r="F2495" s="6">
        <v>1.02229516494725</v>
      </c>
    </row>
    <row r="2496" spans="1:6" x14ac:dyDescent="0.3">
      <c r="A2496" t="s">
        <v>1275</v>
      </c>
      <c r="B2496" t="s">
        <v>22618</v>
      </c>
      <c r="C2496" t="s">
        <v>847</v>
      </c>
      <c r="D2496" t="s">
        <v>26067</v>
      </c>
      <c r="E2496">
        <v>626681</v>
      </c>
      <c r="F2496" s="6">
        <v>2.31069665923689</v>
      </c>
    </row>
    <row r="2497" spans="1:6" x14ac:dyDescent="0.3">
      <c r="A2497" t="s">
        <v>1275</v>
      </c>
      <c r="B2497" t="s">
        <v>22618</v>
      </c>
      <c r="C2497" t="s">
        <v>23239</v>
      </c>
      <c r="D2497" t="s">
        <v>26068</v>
      </c>
      <c r="E2497">
        <v>11757</v>
      </c>
      <c r="F2497" s="6">
        <v>1.1639968997891501</v>
      </c>
    </row>
    <row r="2498" spans="1:6" x14ac:dyDescent="0.3">
      <c r="A2498" t="s">
        <v>1275</v>
      </c>
      <c r="B2498" t="s">
        <v>22618</v>
      </c>
      <c r="C2498" t="s">
        <v>15</v>
      </c>
      <c r="D2498" t="s">
        <v>26069</v>
      </c>
      <c r="E2498">
        <v>18723</v>
      </c>
      <c r="F2498" s="6">
        <v>0.98093029534555798</v>
      </c>
    </row>
    <row r="2499" spans="1:6" x14ac:dyDescent="0.3">
      <c r="A2499" t="s">
        <v>1275</v>
      </c>
      <c r="B2499" t="s">
        <v>22618</v>
      </c>
      <c r="C2499" t="s">
        <v>26070</v>
      </c>
      <c r="D2499" t="s">
        <v>26071</v>
      </c>
      <c r="E2499">
        <v>49666</v>
      </c>
      <c r="F2499" s="6">
        <v>1.27021604664812</v>
      </c>
    </row>
    <row r="2500" spans="1:6" x14ac:dyDescent="0.3">
      <c r="A2500" t="s">
        <v>1275</v>
      </c>
      <c r="B2500" t="s">
        <v>22618</v>
      </c>
      <c r="C2500" t="s">
        <v>26072</v>
      </c>
      <c r="D2500" t="s">
        <v>26073</v>
      </c>
      <c r="E2500">
        <v>38335</v>
      </c>
      <c r="F2500" s="6">
        <v>1.1301353740526401</v>
      </c>
    </row>
    <row r="2501" spans="1:6" x14ac:dyDescent="0.3">
      <c r="A2501" t="s">
        <v>1275</v>
      </c>
      <c r="B2501" t="s">
        <v>22618</v>
      </c>
      <c r="C2501" t="s">
        <v>393</v>
      </c>
      <c r="D2501" t="s">
        <v>26074</v>
      </c>
      <c r="E2501">
        <v>38413</v>
      </c>
      <c r="F2501" s="6">
        <v>1.1671499520458399</v>
      </c>
    </row>
    <row r="2502" spans="1:6" x14ac:dyDescent="0.3">
      <c r="A2502" t="s">
        <v>1275</v>
      </c>
      <c r="B2502" t="s">
        <v>22618</v>
      </c>
      <c r="C2502" t="s">
        <v>26075</v>
      </c>
      <c r="D2502" t="s">
        <v>26076</v>
      </c>
      <c r="E2502">
        <v>17959</v>
      </c>
      <c r="F2502" s="6">
        <v>0.78857890767376804</v>
      </c>
    </row>
    <row r="2503" spans="1:6" x14ac:dyDescent="0.3">
      <c r="A2503" t="s">
        <v>1275</v>
      </c>
      <c r="B2503" t="s">
        <v>22618</v>
      </c>
      <c r="C2503" t="s">
        <v>666</v>
      </c>
      <c r="D2503" t="s">
        <v>26077</v>
      </c>
      <c r="E2503">
        <v>41052</v>
      </c>
      <c r="F2503" s="6">
        <v>1.1525947925153599</v>
      </c>
    </row>
    <row r="2504" spans="1:6" x14ac:dyDescent="0.3">
      <c r="A2504" t="s">
        <v>1275</v>
      </c>
      <c r="B2504" t="s">
        <v>22618</v>
      </c>
      <c r="C2504" t="s">
        <v>23652</v>
      </c>
      <c r="D2504" t="s">
        <v>26078</v>
      </c>
      <c r="E2504">
        <v>49683</v>
      </c>
      <c r="F2504" s="6">
        <v>1.10466430614457</v>
      </c>
    </row>
    <row r="2505" spans="1:6" x14ac:dyDescent="0.3">
      <c r="A2505" t="s">
        <v>1275</v>
      </c>
      <c r="B2505" t="s">
        <v>22618</v>
      </c>
      <c r="C2505" t="s">
        <v>931</v>
      </c>
      <c r="D2505" t="s">
        <v>26079</v>
      </c>
      <c r="E2505">
        <v>29485</v>
      </c>
      <c r="F2505" s="6">
        <v>1.1816551413039</v>
      </c>
    </row>
    <row r="2506" spans="1:6" x14ac:dyDescent="0.3">
      <c r="A2506" t="s">
        <v>1275</v>
      </c>
      <c r="B2506" t="s">
        <v>22618</v>
      </c>
      <c r="C2506" t="s">
        <v>26080</v>
      </c>
      <c r="D2506" t="s">
        <v>26081</v>
      </c>
      <c r="E2506">
        <v>22657</v>
      </c>
      <c r="F2506" s="6">
        <v>1.0796717520646</v>
      </c>
    </row>
    <row r="2507" spans="1:6" x14ac:dyDescent="0.3">
      <c r="A2507" t="s">
        <v>1275</v>
      </c>
      <c r="B2507" t="s">
        <v>22618</v>
      </c>
      <c r="C2507" t="s">
        <v>327</v>
      </c>
      <c r="D2507" t="s">
        <v>26082</v>
      </c>
      <c r="E2507">
        <v>68831</v>
      </c>
      <c r="F2507" s="6">
        <v>0.96081224167744195</v>
      </c>
    </row>
    <row r="2508" spans="1:6" x14ac:dyDescent="0.3">
      <c r="A2508" t="s">
        <v>1275</v>
      </c>
      <c r="B2508" t="s">
        <v>22618</v>
      </c>
      <c r="C2508" t="s">
        <v>23533</v>
      </c>
      <c r="D2508" t="s">
        <v>26083</v>
      </c>
      <c r="E2508">
        <v>13703</v>
      </c>
      <c r="F2508" s="6">
        <v>1.05500241241179</v>
      </c>
    </row>
    <row r="2509" spans="1:6" x14ac:dyDescent="0.3">
      <c r="A2509" t="s">
        <v>1275</v>
      </c>
      <c r="B2509" t="s">
        <v>22618</v>
      </c>
      <c r="C2509" t="s">
        <v>26084</v>
      </c>
      <c r="D2509" t="s">
        <v>26085</v>
      </c>
      <c r="E2509">
        <v>62544</v>
      </c>
      <c r="F2509" s="6">
        <v>1.5076204041346699</v>
      </c>
    </row>
    <row r="2510" spans="1:6" x14ac:dyDescent="0.3">
      <c r="A2510" t="s">
        <v>1275</v>
      </c>
      <c r="B2510" t="s">
        <v>22618</v>
      </c>
      <c r="C2510" t="s">
        <v>291</v>
      </c>
      <c r="D2510" t="s">
        <v>26086</v>
      </c>
      <c r="E2510">
        <v>336463</v>
      </c>
      <c r="F2510" s="6">
        <v>1.82920614886975</v>
      </c>
    </row>
    <row r="2511" spans="1:6" x14ac:dyDescent="0.3">
      <c r="A2511" t="s">
        <v>1275</v>
      </c>
      <c r="B2511" t="s">
        <v>22618</v>
      </c>
      <c r="C2511" t="s">
        <v>329</v>
      </c>
      <c r="D2511" t="s">
        <v>26087</v>
      </c>
      <c r="E2511">
        <v>6819</v>
      </c>
      <c r="F2511" s="6">
        <v>0.94420006163732395</v>
      </c>
    </row>
    <row r="2512" spans="1:6" x14ac:dyDescent="0.3">
      <c r="A2512" t="s">
        <v>1275</v>
      </c>
      <c r="B2512" t="s">
        <v>22618</v>
      </c>
      <c r="C2512" t="s">
        <v>26088</v>
      </c>
      <c r="D2512" t="s">
        <v>26089</v>
      </c>
      <c r="E2512">
        <v>27253</v>
      </c>
      <c r="F2512" s="6">
        <v>1.1118239439867801</v>
      </c>
    </row>
    <row r="2513" spans="1:6" x14ac:dyDescent="0.3">
      <c r="A2513" t="s">
        <v>1275</v>
      </c>
      <c r="B2513" t="s">
        <v>22618</v>
      </c>
      <c r="C2513" t="s">
        <v>23537</v>
      </c>
      <c r="D2513" t="s">
        <v>26090</v>
      </c>
      <c r="E2513">
        <v>26026</v>
      </c>
      <c r="F2513" s="6">
        <v>1.2330808250110901</v>
      </c>
    </row>
    <row r="2514" spans="1:6" x14ac:dyDescent="0.3">
      <c r="A2514" t="s">
        <v>1275</v>
      </c>
      <c r="B2514" t="s">
        <v>22618</v>
      </c>
      <c r="C2514" t="s">
        <v>26091</v>
      </c>
      <c r="D2514" t="s">
        <v>26092</v>
      </c>
      <c r="E2514">
        <v>56833</v>
      </c>
      <c r="F2514" s="6">
        <v>1.25957228027946</v>
      </c>
    </row>
    <row r="2515" spans="1:6" x14ac:dyDescent="0.3">
      <c r="A2515" t="s">
        <v>1275</v>
      </c>
      <c r="B2515" t="s">
        <v>22618</v>
      </c>
      <c r="C2515" t="s">
        <v>672</v>
      </c>
      <c r="D2515" t="s">
        <v>26093</v>
      </c>
      <c r="E2515">
        <v>18787</v>
      </c>
      <c r="F2515" s="6">
        <v>1.3909859705180601</v>
      </c>
    </row>
    <row r="2516" spans="1:6" x14ac:dyDescent="0.3">
      <c r="A2516" t="s">
        <v>1275</v>
      </c>
      <c r="B2516" t="s">
        <v>22618</v>
      </c>
      <c r="C2516" t="s">
        <v>396</v>
      </c>
      <c r="D2516" t="s">
        <v>26094</v>
      </c>
      <c r="E2516">
        <v>27769</v>
      </c>
      <c r="F2516" s="6">
        <v>1.2885175966290101</v>
      </c>
    </row>
    <row r="2517" spans="1:6" x14ac:dyDescent="0.3">
      <c r="A2517" t="s">
        <v>1275</v>
      </c>
      <c r="B2517" t="s">
        <v>22618</v>
      </c>
      <c r="C2517" t="s">
        <v>266</v>
      </c>
      <c r="D2517" t="s">
        <v>26095</v>
      </c>
      <c r="E2517">
        <v>32330</v>
      </c>
      <c r="F2517" s="6">
        <v>1.1309420295686401</v>
      </c>
    </row>
    <row r="2518" spans="1:6" x14ac:dyDescent="0.3">
      <c r="A2518" t="s">
        <v>1275</v>
      </c>
      <c r="B2518" t="s">
        <v>22618</v>
      </c>
      <c r="C2518" t="s">
        <v>24089</v>
      </c>
      <c r="D2518" t="s">
        <v>26096</v>
      </c>
      <c r="E2518">
        <v>24690</v>
      </c>
      <c r="F2518" s="6">
        <v>1.1643089727728599</v>
      </c>
    </row>
    <row r="2519" spans="1:6" x14ac:dyDescent="0.3">
      <c r="A2519" t="s">
        <v>1275</v>
      </c>
      <c r="B2519" t="s">
        <v>22618</v>
      </c>
      <c r="C2519" t="s">
        <v>21</v>
      </c>
      <c r="D2519" t="s">
        <v>26097</v>
      </c>
      <c r="E2519">
        <v>8426</v>
      </c>
      <c r="F2519" s="6">
        <v>0.97429600923142901</v>
      </c>
    </row>
    <row r="2520" spans="1:6" x14ac:dyDescent="0.3">
      <c r="A2520" t="s">
        <v>1275</v>
      </c>
      <c r="B2520" t="s">
        <v>22618</v>
      </c>
      <c r="C2520" t="s">
        <v>24674</v>
      </c>
      <c r="D2520" t="s">
        <v>26098</v>
      </c>
      <c r="E2520">
        <v>18538</v>
      </c>
      <c r="F2520" s="6">
        <v>1.10157650556578</v>
      </c>
    </row>
    <row r="2521" spans="1:6" x14ac:dyDescent="0.3">
      <c r="A2521" t="s">
        <v>1275</v>
      </c>
      <c r="B2521" t="s">
        <v>22618</v>
      </c>
      <c r="C2521" t="s">
        <v>163</v>
      </c>
      <c r="D2521" t="s">
        <v>26099</v>
      </c>
      <c r="E2521">
        <v>11638</v>
      </c>
      <c r="F2521" s="6">
        <v>0.96450057956652302</v>
      </c>
    </row>
    <row r="2522" spans="1:6" x14ac:dyDescent="0.3">
      <c r="A2522" t="s">
        <v>1275</v>
      </c>
      <c r="B2522" t="s">
        <v>22618</v>
      </c>
      <c r="C2522" t="s">
        <v>23</v>
      </c>
      <c r="D2522" t="s">
        <v>26100</v>
      </c>
      <c r="E2522">
        <v>51407</v>
      </c>
      <c r="F2522" s="6">
        <v>1.5127518059099001</v>
      </c>
    </row>
    <row r="2523" spans="1:6" x14ac:dyDescent="0.3">
      <c r="A2523" t="s">
        <v>1275</v>
      </c>
      <c r="B2523" t="s">
        <v>22618</v>
      </c>
      <c r="C2523" t="s">
        <v>334</v>
      </c>
      <c r="D2523" t="s">
        <v>26101</v>
      </c>
      <c r="E2523">
        <v>18244</v>
      </c>
      <c r="F2523" s="6">
        <v>0.60551660388119999</v>
      </c>
    </row>
    <row r="2524" spans="1:6" x14ac:dyDescent="0.3">
      <c r="A2524" t="s">
        <v>1275</v>
      </c>
      <c r="B2524" t="s">
        <v>22618</v>
      </c>
      <c r="C2524" t="s">
        <v>335</v>
      </c>
      <c r="D2524" t="s">
        <v>26102</v>
      </c>
      <c r="E2524">
        <v>432207</v>
      </c>
      <c r="F2524" s="6">
        <v>2.0618472751468402</v>
      </c>
    </row>
    <row r="2525" spans="1:6" x14ac:dyDescent="0.3">
      <c r="A2525" t="s">
        <v>1275</v>
      </c>
      <c r="B2525" t="s">
        <v>22618</v>
      </c>
      <c r="C2525" t="s">
        <v>95</v>
      </c>
      <c r="D2525" t="s">
        <v>26103</v>
      </c>
      <c r="E2525">
        <v>7832</v>
      </c>
      <c r="F2525" s="6">
        <v>0.86113482834793897</v>
      </c>
    </row>
    <row r="2526" spans="1:6" x14ac:dyDescent="0.3">
      <c r="A2526" t="s">
        <v>1275</v>
      </c>
      <c r="B2526" t="s">
        <v>22618</v>
      </c>
      <c r="C2526" t="s">
        <v>541</v>
      </c>
      <c r="D2526" t="s">
        <v>26104</v>
      </c>
      <c r="E2526">
        <v>27815</v>
      </c>
      <c r="F2526" s="6">
        <v>1.08552883756979</v>
      </c>
    </row>
    <row r="2527" spans="1:6" x14ac:dyDescent="0.3">
      <c r="A2527" t="s">
        <v>1275</v>
      </c>
      <c r="B2527" t="s">
        <v>22618</v>
      </c>
      <c r="C2527" t="s">
        <v>717</v>
      </c>
      <c r="D2527" t="s">
        <v>26105</v>
      </c>
      <c r="E2527">
        <v>41869</v>
      </c>
      <c r="F2527" s="6">
        <v>1.0912630941622601</v>
      </c>
    </row>
    <row r="2528" spans="1:6" x14ac:dyDescent="0.3">
      <c r="A2528" t="s">
        <v>1275</v>
      </c>
      <c r="B2528" t="s">
        <v>22618</v>
      </c>
      <c r="C2528" t="s">
        <v>23468</v>
      </c>
      <c r="D2528" t="s">
        <v>26106</v>
      </c>
      <c r="E2528">
        <v>12161</v>
      </c>
      <c r="F2528" s="6">
        <v>0.98695497761705697</v>
      </c>
    </row>
    <row r="2529" spans="1:6" x14ac:dyDescent="0.3">
      <c r="A2529" t="s">
        <v>1275</v>
      </c>
      <c r="B2529" t="s">
        <v>22618</v>
      </c>
      <c r="C2529" t="s">
        <v>556</v>
      </c>
      <c r="D2529" t="s">
        <v>26107</v>
      </c>
      <c r="E2529">
        <v>33361</v>
      </c>
      <c r="F2529" s="6">
        <v>1.1698037534669199</v>
      </c>
    </row>
    <row r="2530" spans="1:6" x14ac:dyDescent="0.3">
      <c r="A2530" t="s">
        <v>1275</v>
      </c>
      <c r="B2530" t="s">
        <v>22618</v>
      </c>
      <c r="C2530" t="s">
        <v>851</v>
      </c>
      <c r="D2530" t="s">
        <v>26108</v>
      </c>
      <c r="E2530">
        <v>48556</v>
      </c>
      <c r="F2530" s="6">
        <v>2.0557383102485201</v>
      </c>
    </row>
    <row r="2531" spans="1:6" x14ac:dyDescent="0.3">
      <c r="A2531" t="s">
        <v>1275</v>
      </c>
      <c r="B2531" t="s">
        <v>22618</v>
      </c>
      <c r="C2531" t="s">
        <v>26109</v>
      </c>
      <c r="D2531" t="s">
        <v>26110</v>
      </c>
      <c r="E2531">
        <v>52266</v>
      </c>
      <c r="F2531" s="6">
        <v>1.46825256599368</v>
      </c>
    </row>
    <row r="2532" spans="1:6" x14ac:dyDescent="0.3">
      <c r="A2532" t="s">
        <v>1275</v>
      </c>
      <c r="B2532" t="s">
        <v>22618</v>
      </c>
      <c r="C2532" t="s">
        <v>26111</v>
      </c>
      <c r="D2532" t="s">
        <v>26112</v>
      </c>
      <c r="E2532">
        <v>26075</v>
      </c>
      <c r="F2532" s="6">
        <v>1.20371697266047</v>
      </c>
    </row>
    <row r="2533" spans="1:6" x14ac:dyDescent="0.3">
      <c r="A2533" t="s">
        <v>1275</v>
      </c>
      <c r="B2533" t="s">
        <v>22618</v>
      </c>
      <c r="C2533" t="s">
        <v>300</v>
      </c>
      <c r="D2533" t="s">
        <v>26113</v>
      </c>
      <c r="E2533">
        <v>22248</v>
      </c>
      <c r="F2533" s="6">
        <v>0.94247863937989995</v>
      </c>
    </row>
    <row r="2534" spans="1:6" x14ac:dyDescent="0.3">
      <c r="A2534" t="s">
        <v>1275</v>
      </c>
      <c r="B2534" t="s">
        <v>22618</v>
      </c>
      <c r="C2534" t="s">
        <v>25</v>
      </c>
      <c r="D2534" t="s">
        <v>26114</v>
      </c>
      <c r="E2534">
        <v>98294</v>
      </c>
      <c r="F2534" s="6">
        <v>1.6588675580205801</v>
      </c>
    </row>
    <row r="2535" spans="1:6" x14ac:dyDescent="0.3">
      <c r="A2535" t="s">
        <v>1275</v>
      </c>
      <c r="B2535" t="s">
        <v>22618</v>
      </c>
      <c r="C2535" t="s">
        <v>234</v>
      </c>
      <c r="D2535" t="s">
        <v>26115</v>
      </c>
      <c r="E2535">
        <v>28237</v>
      </c>
      <c r="F2535" s="6">
        <v>1.4425103158643</v>
      </c>
    </row>
    <row r="2536" spans="1:6" x14ac:dyDescent="0.3">
      <c r="A2536" t="s">
        <v>1275</v>
      </c>
      <c r="B2536" t="s">
        <v>22618</v>
      </c>
      <c r="C2536" t="s">
        <v>1313</v>
      </c>
      <c r="D2536" t="s">
        <v>26116</v>
      </c>
      <c r="E2536">
        <v>30617</v>
      </c>
      <c r="F2536" s="6">
        <v>1.3132047354793299</v>
      </c>
    </row>
    <row r="2537" spans="1:6" x14ac:dyDescent="0.3">
      <c r="A2537" t="s">
        <v>1275</v>
      </c>
      <c r="B2537" t="s">
        <v>22618</v>
      </c>
      <c r="C2537" t="s">
        <v>26117</v>
      </c>
      <c r="D2537" t="s">
        <v>26118</v>
      </c>
      <c r="E2537">
        <v>80956</v>
      </c>
      <c r="F2537" s="6">
        <v>1.28481997503693</v>
      </c>
    </row>
    <row r="2538" spans="1:6" x14ac:dyDescent="0.3">
      <c r="A2538" t="s">
        <v>1275</v>
      </c>
      <c r="B2538" t="s">
        <v>22618</v>
      </c>
      <c r="C2538" t="s">
        <v>25593</v>
      </c>
      <c r="D2538" t="s">
        <v>26119</v>
      </c>
      <c r="E2538">
        <v>11753</v>
      </c>
      <c r="F2538" s="6">
        <v>1.2692352244959699</v>
      </c>
    </row>
    <row r="2539" spans="1:6" x14ac:dyDescent="0.3">
      <c r="A2539" t="s">
        <v>1275</v>
      </c>
      <c r="B2539" t="s">
        <v>22618</v>
      </c>
      <c r="C2539" t="s">
        <v>557</v>
      </c>
      <c r="D2539" t="s">
        <v>26120</v>
      </c>
      <c r="E2539">
        <v>44519</v>
      </c>
      <c r="F2539" s="6">
        <v>1.1418304162385999</v>
      </c>
    </row>
    <row r="2540" spans="1:6" x14ac:dyDescent="0.3">
      <c r="A2540" t="s">
        <v>1275</v>
      </c>
      <c r="B2540" t="s">
        <v>22618</v>
      </c>
      <c r="C2540" t="s">
        <v>29</v>
      </c>
      <c r="D2540" t="s">
        <v>26121</v>
      </c>
      <c r="E2540">
        <v>172331</v>
      </c>
      <c r="F2540" s="6">
        <v>1.35586810197955</v>
      </c>
    </row>
    <row r="2541" spans="1:6" x14ac:dyDescent="0.3">
      <c r="A2541" t="s">
        <v>1275</v>
      </c>
      <c r="B2541" t="s">
        <v>22618</v>
      </c>
      <c r="C2541" t="s">
        <v>25396</v>
      </c>
      <c r="D2541" t="s">
        <v>26122</v>
      </c>
      <c r="E2541">
        <v>6362</v>
      </c>
      <c r="F2541" s="6">
        <v>1.14794447221116</v>
      </c>
    </row>
    <row r="2542" spans="1:6" x14ac:dyDescent="0.3">
      <c r="A2542" t="s">
        <v>1275</v>
      </c>
      <c r="B2542" t="s">
        <v>22618</v>
      </c>
      <c r="C2542" t="s">
        <v>30</v>
      </c>
      <c r="D2542" t="s">
        <v>26123</v>
      </c>
      <c r="E2542">
        <v>21987</v>
      </c>
      <c r="F2542" s="6">
        <v>1.0534546377593501</v>
      </c>
    </row>
    <row r="2543" spans="1:6" x14ac:dyDescent="0.3">
      <c r="A2543" t="s">
        <v>1275</v>
      </c>
      <c r="B2543" t="s">
        <v>22618</v>
      </c>
      <c r="C2543" t="s">
        <v>26124</v>
      </c>
      <c r="D2543" t="s">
        <v>26125</v>
      </c>
      <c r="E2543">
        <v>31807</v>
      </c>
      <c r="F2543" s="6">
        <v>0.99675139326474804</v>
      </c>
    </row>
    <row r="2544" spans="1:6" x14ac:dyDescent="0.3">
      <c r="A2544" t="s">
        <v>1275</v>
      </c>
      <c r="B2544" t="s">
        <v>22618</v>
      </c>
      <c r="C2544" t="s">
        <v>26126</v>
      </c>
      <c r="D2544" t="s">
        <v>26127</v>
      </c>
      <c r="E2544">
        <v>22083</v>
      </c>
      <c r="F2544" s="6">
        <v>0.88056464770933096</v>
      </c>
    </row>
    <row r="2545" spans="1:6" x14ac:dyDescent="0.3">
      <c r="A2545" t="s">
        <v>1275</v>
      </c>
      <c r="B2545" t="s">
        <v>22618</v>
      </c>
      <c r="C2545" t="s">
        <v>340</v>
      </c>
      <c r="D2545" t="s">
        <v>26128</v>
      </c>
      <c r="E2545">
        <v>7915</v>
      </c>
      <c r="F2545" s="6">
        <v>1.0185714936969901</v>
      </c>
    </row>
    <row r="2546" spans="1:6" x14ac:dyDescent="0.3">
      <c r="A2546" t="s">
        <v>1275</v>
      </c>
      <c r="B2546" t="s">
        <v>22618</v>
      </c>
      <c r="C2546" t="s">
        <v>26129</v>
      </c>
      <c r="D2546" t="s">
        <v>26130</v>
      </c>
      <c r="E2546">
        <v>5077</v>
      </c>
      <c r="F2546" s="6">
        <v>0.78040316872118098</v>
      </c>
    </row>
    <row r="2547" spans="1:6" x14ac:dyDescent="0.3">
      <c r="A2547" t="s">
        <v>1275</v>
      </c>
      <c r="B2547" t="s">
        <v>22618</v>
      </c>
      <c r="C2547" t="s">
        <v>66</v>
      </c>
      <c r="D2547" t="s">
        <v>26131</v>
      </c>
      <c r="E2547">
        <v>16825</v>
      </c>
      <c r="F2547" s="6">
        <v>0.94868429161639301</v>
      </c>
    </row>
    <row r="2548" spans="1:6" x14ac:dyDescent="0.3">
      <c r="A2548" t="s">
        <v>1275</v>
      </c>
      <c r="B2548" t="s">
        <v>22618</v>
      </c>
      <c r="C2548" t="s">
        <v>644</v>
      </c>
      <c r="D2548" t="s">
        <v>26132</v>
      </c>
      <c r="E2548">
        <v>72321</v>
      </c>
      <c r="F2548" s="6">
        <v>1.39060296255399</v>
      </c>
    </row>
    <row r="2549" spans="1:6" x14ac:dyDescent="0.3">
      <c r="A2549" t="s">
        <v>1275</v>
      </c>
      <c r="B2549" t="s">
        <v>22618</v>
      </c>
      <c r="C2549" t="s">
        <v>26133</v>
      </c>
      <c r="D2549" t="s">
        <v>26134</v>
      </c>
      <c r="E2549">
        <v>31809</v>
      </c>
      <c r="F2549" s="6">
        <v>1.1071973709189</v>
      </c>
    </row>
    <row r="2550" spans="1:6" x14ac:dyDescent="0.3">
      <c r="A2550" t="s">
        <v>1275</v>
      </c>
      <c r="B2550" t="s">
        <v>22618</v>
      </c>
      <c r="C2550" t="s">
        <v>26135</v>
      </c>
      <c r="D2550" t="s">
        <v>26136</v>
      </c>
      <c r="E2550">
        <v>54181</v>
      </c>
      <c r="F2550" s="6">
        <v>1.3887968853577399</v>
      </c>
    </row>
    <row r="2551" spans="1:6" x14ac:dyDescent="0.3">
      <c r="A2551" t="s">
        <v>1275</v>
      </c>
      <c r="B2551" t="s">
        <v>22618</v>
      </c>
      <c r="C2551" t="s">
        <v>24155</v>
      </c>
      <c r="D2551" t="s">
        <v>26137</v>
      </c>
      <c r="E2551">
        <v>66283</v>
      </c>
      <c r="F2551" s="6">
        <v>1.4144680599656601</v>
      </c>
    </row>
    <row r="2552" spans="1:6" x14ac:dyDescent="0.3">
      <c r="A2552" t="s">
        <v>1275</v>
      </c>
      <c r="B2552" t="s">
        <v>22618</v>
      </c>
      <c r="C2552" t="s">
        <v>25421</v>
      </c>
      <c r="D2552" t="s">
        <v>26138</v>
      </c>
      <c r="E2552">
        <v>262604</v>
      </c>
      <c r="F2552" s="6">
        <v>1.61140269039235</v>
      </c>
    </row>
    <row r="2553" spans="1:6" x14ac:dyDescent="0.3">
      <c r="A2553" t="s">
        <v>1275</v>
      </c>
      <c r="B2553" t="s">
        <v>22618</v>
      </c>
      <c r="C2553" t="s">
        <v>363</v>
      </c>
      <c r="D2553" t="s">
        <v>26139</v>
      </c>
      <c r="E2553">
        <v>22228</v>
      </c>
      <c r="F2553" s="6">
        <v>0.94538345888374098</v>
      </c>
    </row>
    <row r="2554" spans="1:6" x14ac:dyDescent="0.3">
      <c r="A2554" t="s">
        <v>1275</v>
      </c>
      <c r="B2554" t="s">
        <v>22618</v>
      </c>
      <c r="C2554" t="s">
        <v>26140</v>
      </c>
      <c r="D2554" t="s">
        <v>26141</v>
      </c>
      <c r="E2554">
        <v>14112</v>
      </c>
      <c r="F2554" s="6">
        <v>0.99345518155616697</v>
      </c>
    </row>
    <row r="2555" spans="1:6" x14ac:dyDescent="0.3">
      <c r="A2555" t="s">
        <v>1275</v>
      </c>
      <c r="B2555" t="s">
        <v>22618</v>
      </c>
      <c r="C2555" t="s">
        <v>852</v>
      </c>
      <c r="D2555" t="s">
        <v>26142</v>
      </c>
      <c r="E2555">
        <v>89889</v>
      </c>
      <c r="F2555" s="6">
        <v>1.10088619587924</v>
      </c>
    </row>
    <row r="2556" spans="1:6" x14ac:dyDescent="0.3">
      <c r="A2556" t="s">
        <v>1275</v>
      </c>
      <c r="B2556" t="s">
        <v>22618</v>
      </c>
      <c r="C2556" t="s">
        <v>34</v>
      </c>
      <c r="D2556" t="s">
        <v>26143</v>
      </c>
      <c r="E2556">
        <v>927644</v>
      </c>
      <c r="F2556" s="6">
        <v>2.4048510757961798</v>
      </c>
    </row>
    <row r="2557" spans="1:6" x14ac:dyDescent="0.3">
      <c r="A2557" t="s">
        <v>1275</v>
      </c>
      <c r="B2557" t="s">
        <v>22618</v>
      </c>
      <c r="C2557" t="s">
        <v>895</v>
      </c>
      <c r="D2557" t="s">
        <v>26144</v>
      </c>
      <c r="E2557">
        <v>19166</v>
      </c>
      <c r="F2557" s="6">
        <v>1.1244565575593199</v>
      </c>
    </row>
    <row r="2558" spans="1:6" x14ac:dyDescent="0.3">
      <c r="A2558" t="s">
        <v>1275</v>
      </c>
      <c r="B2558" t="s">
        <v>22618</v>
      </c>
      <c r="C2558" t="s">
        <v>23359</v>
      </c>
      <c r="D2558" t="s">
        <v>26145</v>
      </c>
      <c r="E2558">
        <v>13324</v>
      </c>
      <c r="F2558" s="6">
        <v>0.93827231093538599</v>
      </c>
    </row>
    <row r="2559" spans="1:6" x14ac:dyDescent="0.3">
      <c r="A2559" t="s">
        <v>1275</v>
      </c>
      <c r="B2559" t="s">
        <v>22618</v>
      </c>
      <c r="C2559" t="s">
        <v>854</v>
      </c>
      <c r="D2559" t="s">
        <v>26146</v>
      </c>
      <c r="E2559">
        <v>156823</v>
      </c>
      <c r="F2559" s="6">
        <v>1.49931469686939</v>
      </c>
    </row>
    <row r="2560" spans="1:6" x14ac:dyDescent="0.3">
      <c r="A2560" t="s">
        <v>1275</v>
      </c>
      <c r="B2560" t="s">
        <v>22618</v>
      </c>
      <c r="C2560" t="s">
        <v>375</v>
      </c>
      <c r="D2560" t="s">
        <v>26147</v>
      </c>
      <c r="E2560">
        <v>160645</v>
      </c>
      <c r="F2560" s="6">
        <v>1.5326180684016999</v>
      </c>
    </row>
    <row r="2561" spans="1:6" x14ac:dyDescent="0.3">
      <c r="A2561" t="s">
        <v>1275</v>
      </c>
      <c r="B2561" t="s">
        <v>22618</v>
      </c>
      <c r="C2561" t="s">
        <v>23718</v>
      </c>
      <c r="D2561" t="s">
        <v>26148</v>
      </c>
      <c r="E2561">
        <v>61081</v>
      </c>
      <c r="F2561" s="6">
        <v>1.30369920072937</v>
      </c>
    </row>
    <row r="2562" spans="1:6" x14ac:dyDescent="0.3">
      <c r="A2562" t="s">
        <v>1275</v>
      </c>
      <c r="B2562" t="s">
        <v>22618</v>
      </c>
      <c r="C2562" t="s">
        <v>26149</v>
      </c>
      <c r="D2562" t="s">
        <v>26150</v>
      </c>
      <c r="E2562">
        <v>7870</v>
      </c>
      <c r="F2562" s="6">
        <v>1.07420837466078</v>
      </c>
    </row>
    <row r="2563" spans="1:6" x14ac:dyDescent="0.3">
      <c r="A2563" t="s">
        <v>1275</v>
      </c>
      <c r="B2563" t="s">
        <v>22618</v>
      </c>
      <c r="C2563" t="s">
        <v>26151</v>
      </c>
      <c r="D2563" t="s">
        <v>26152</v>
      </c>
      <c r="E2563">
        <v>18313</v>
      </c>
      <c r="F2563" s="6">
        <v>0.78152348696775797</v>
      </c>
    </row>
    <row r="2564" spans="1:6" x14ac:dyDescent="0.3">
      <c r="A2564" t="s">
        <v>1275</v>
      </c>
      <c r="B2564" t="s">
        <v>22618</v>
      </c>
      <c r="C2564" t="s">
        <v>688</v>
      </c>
      <c r="D2564" t="s">
        <v>26153</v>
      </c>
      <c r="E2564">
        <v>19109</v>
      </c>
      <c r="F2564" s="6">
        <v>1.1014101137851999</v>
      </c>
    </row>
    <row r="2565" spans="1:6" x14ac:dyDescent="0.3">
      <c r="A2565" t="s">
        <v>1275</v>
      </c>
      <c r="B2565" t="s">
        <v>22618</v>
      </c>
      <c r="C2565" t="s">
        <v>366</v>
      </c>
      <c r="D2565" t="s">
        <v>26154</v>
      </c>
      <c r="E2565">
        <v>5548</v>
      </c>
      <c r="F2565" s="6">
        <v>0.89204291203944697</v>
      </c>
    </row>
    <row r="2566" spans="1:6" x14ac:dyDescent="0.3">
      <c r="A2566" t="s">
        <v>1275</v>
      </c>
      <c r="B2566" t="s">
        <v>22618</v>
      </c>
      <c r="C2566" t="s">
        <v>367</v>
      </c>
      <c r="D2566" t="s">
        <v>26155</v>
      </c>
      <c r="E2566">
        <v>39839</v>
      </c>
      <c r="F2566" s="6">
        <v>1.05692510692088</v>
      </c>
    </row>
    <row r="2567" spans="1:6" x14ac:dyDescent="0.3">
      <c r="A2567" t="s">
        <v>1275</v>
      </c>
      <c r="B2567" t="s">
        <v>22618</v>
      </c>
      <c r="C2567" t="s">
        <v>69</v>
      </c>
      <c r="D2567" t="s">
        <v>26156</v>
      </c>
      <c r="E2567">
        <v>122979</v>
      </c>
      <c r="F2567" s="6">
        <v>1.18525893069433</v>
      </c>
    </row>
    <row r="2568" spans="1:6" x14ac:dyDescent="0.3">
      <c r="A2568" t="s">
        <v>1275</v>
      </c>
      <c r="B2568" t="s">
        <v>22618</v>
      </c>
      <c r="C2568" t="s">
        <v>512</v>
      </c>
      <c r="D2568" t="s">
        <v>26157</v>
      </c>
      <c r="E2568">
        <v>17021</v>
      </c>
      <c r="F2568" s="6">
        <v>1.0430007233949801</v>
      </c>
    </row>
    <row r="2569" spans="1:6" x14ac:dyDescent="0.3">
      <c r="A2569" t="s">
        <v>1275</v>
      </c>
      <c r="B2569" t="s">
        <v>22618</v>
      </c>
      <c r="C2569" t="s">
        <v>26158</v>
      </c>
      <c r="D2569" t="s">
        <v>26159</v>
      </c>
      <c r="E2569">
        <v>35021</v>
      </c>
      <c r="F2569" s="6">
        <v>1.0303794298476501</v>
      </c>
    </row>
    <row r="2570" spans="1:6" x14ac:dyDescent="0.3">
      <c r="A2570" t="s">
        <v>1275</v>
      </c>
      <c r="B2570" t="s">
        <v>22618</v>
      </c>
      <c r="C2570" t="s">
        <v>22895</v>
      </c>
      <c r="D2570" t="s">
        <v>26160</v>
      </c>
      <c r="E2570">
        <v>25841</v>
      </c>
      <c r="F2570" s="6">
        <v>0.95223252425043403</v>
      </c>
    </row>
    <row r="2571" spans="1:6" x14ac:dyDescent="0.3">
      <c r="A2571" t="s">
        <v>1275</v>
      </c>
      <c r="B2571" t="s">
        <v>22618</v>
      </c>
      <c r="C2571" t="s">
        <v>856</v>
      </c>
      <c r="D2571" t="s">
        <v>26161</v>
      </c>
      <c r="E2571">
        <v>183182</v>
      </c>
      <c r="F2571" s="6">
        <v>1.4131269314266801</v>
      </c>
    </row>
    <row r="2572" spans="1:6" x14ac:dyDescent="0.3">
      <c r="A2572" t="s">
        <v>1275</v>
      </c>
      <c r="B2572" t="s">
        <v>22618</v>
      </c>
      <c r="C2572" t="s">
        <v>857</v>
      </c>
      <c r="D2572" t="s">
        <v>26162</v>
      </c>
      <c r="E2572">
        <v>113993</v>
      </c>
      <c r="F2572" s="6">
        <v>1.54006651270971</v>
      </c>
    </row>
    <row r="2573" spans="1:6" x14ac:dyDescent="0.3">
      <c r="A2573" t="s">
        <v>1277</v>
      </c>
      <c r="B2573" t="s">
        <v>22791</v>
      </c>
      <c r="C2573" t="s">
        <v>22619</v>
      </c>
      <c r="D2573" t="s">
        <v>26163</v>
      </c>
      <c r="E2573">
        <v>25145519</v>
      </c>
      <c r="F2573" s="6">
        <v>1.7650270276712201</v>
      </c>
    </row>
    <row r="2574" spans="1:6" x14ac:dyDescent="0.3">
      <c r="A2574" t="s">
        <v>1277</v>
      </c>
      <c r="B2574" t="s">
        <v>22791</v>
      </c>
      <c r="C2574" t="s">
        <v>817</v>
      </c>
      <c r="D2574" t="s">
        <v>26164</v>
      </c>
      <c r="E2574">
        <v>58458</v>
      </c>
      <c r="F2574" s="6">
        <v>1.5430907911190801</v>
      </c>
    </row>
    <row r="2575" spans="1:6" x14ac:dyDescent="0.3">
      <c r="A2575" t="s">
        <v>1277</v>
      </c>
      <c r="B2575" t="s">
        <v>22791</v>
      </c>
      <c r="C2575" t="s">
        <v>26165</v>
      </c>
      <c r="D2575" t="s">
        <v>26166</v>
      </c>
      <c r="E2575">
        <v>14786</v>
      </c>
      <c r="F2575" s="6">
        <v>1.62816558480841</v>
      </c>
    </row>
    <row r="2576" spans="1:6" x14ac:dyDescent="0.3">
      <c r="A2576" t="s">
        <v>1277</v>
      </c>
      <c r="B2576" t="s">
        <v>22791</v>
      </c>
      <c r="C2576" t="s">
        <v>26167</v>
      </c>
      <c r="D2576" t="s">
        <v>26168</v>
      </c>
      <c r="E2576">
        <v>86771</v>
      </c>
      <c r="F2576" s="6">
        <v>1.88445836171797</v>
      </c>
    </row>
    <row r="2577" spans="1:6" x14ac:dyDescent="0.3">
      <c r="A2577" t="s">
        <v>1277</v>
      </c>
      <c r="B2577" t="s">
        <v>22791</v>
      </c>
      <c r="C2577" t="s">
        <v>26169</v>
      </c>
      <c r="D2577" t="s">
        <v>26170</v>
      </c>
      <c r="E2577">
        <v>23158</v>
      </c>
      <c r="F2577" s="6">
        <v>0.54166448286900604</v>
      </c>
    </row>
    <row r="2578" spans="1:6" x14ac:dyDescent="0.3">
      <c r="A2578" t="s">
        <v>1277</v>
      </c>
      <c r="B2578" t="s">
        <v>22791</v>
      </c>
      <c r="C2578" t="s">
        <v>26171</v>
      </c>
      <c r="D2578" t="s">
        <v>26172</v>
      </c>
      <c r="E2578">
        <v>9054</v>
      </c>
      <c r="F2578" s="6">
        <v>1.1528541889555299</v>
      </c>
    </row>
    <row r="2579" spans="1:6" x14ac:dyDescent="0.3">
      <c r="A2579" t="s">
        <v>1277</v>
      </c>
      <c r="B2579" t="s">
        <v>22791</v>
      </c>
      <c r="C2579" t="s">
        <v>773</v>
      </c>
      <c r="D2579" t="s">
        <v>26173</v>
      </c>
      <c r="E2579">
        <v>1901</v>
      </c>
      <c r="F2579" s="6">
        <v>0.75342777747408796</v>
      </c>
    </row>
    <row r="2580" spans="1:6" x14ac:dyDescent="0.3">
      <c r="A2580" t="s">
        <v>1277</v>
      </c>
      <c r="B2580" t="s">
        <v>22791</v>
      </c>
      <c r="C2580" t="s">
        <v>26174</v>
      </c>
      <c r="D2580" t="s">
        <v>26175</v>
      </c>
      <c r="E2580">
        <v>44911</v>
      </c>
      <c r="F2580" s="6">
        <v>1.0013116931900099</v>
      </c>
    </row>
    <row r="2581" spans="1:6" x14ac:dyDescent="0.3">
      <c r="A2581" t="s">
        <v>1277</v>
      </c>
      <c r="B2581" t="s">
        <v>22791</v>
      </c>
      <c r="C2581" t="s">
        <v>26176</v>
      </c>
      <c r="D2581" t="s">
        <v>26177</v>
      </c>
      <c r="E2581">
        <v>28417</v>
      </c>
      <c r="F2581" s="6">
        <v>1.2433001809009301</v>
      </c>
    </row>
    <row r="2582" spans="1:6" x14ac:dyDescent="0.3">
      <c r="A2582" t="s">
        <v>1277</v>
      </c>
      <c r="B2582" t="s">
        <v>22791</v>
      </c>
      <c r="C2582" t="s">
        <v>26178</v>
      </c>
      <c r="D2582" t="s">
        <v>26179</v>
      </c>
      <c r="E2582">
        <v>7165</v>
      </c>
      <c r="F2582" s="6">
        <v>0.60472510717991201</v>
      </c>
    </row>
    <row r="2583" spans="1:6" x14ac:dyDescent="0.3">
      <c r="A2583" t="s">
        <v>1277</v>
      </c>
      <c r="B2583" t="s">
        <v>22791</v>
      </c>
      <c r="C2583" t="s">
        <v>26180</v>
      </c>
      <c r="D2583" t="s">
        <v>26181</v>
      </c>
      <c r="E2583">
        <v>20485</v>
      </c>
      <c r="F2583" s="6">
        <v>0.87050509059259895</v>
      </c>
    </row>
    <row r="2584" spans="1:6" x14ac:dyDescent="0.3">
      <c r="A2584" t="s">
        <v>1277</v>
      </c>
      <c r="B2584" t="s">
        <v>22791</v>
      </c>
      <c r="C2584" t="s">
        <v>26182</v>
      </c>
      <c r="D2584" t="s">
        <v>26183</v>
      </c>
      <c r="E2584">
        <v>74171</v>
      </c>
      <c r="F2584" s="6">
        <v>1.3169939141142399</v>
      </c>
    </row>
    <row r="2585" spans="1:6" x14ac:dyDescent="0.3">
      <c r="A2585" t="s">
        <v>1277</v>
      </c>
      <c r="B2585" t="s">
        <v>22791</v>
      </c>
      <c r="C2585" t="s">
        <v>26184</v>
      </c>
      <c r="D2585" t="s">
        <v>26185</v>
      </c>
      <c r="E2585">
        <v>3726</v>
      </c>
      <c r="F2585" s="6">
        <v>0.81137989210878703</v>
      </c>
    </row>
    <row r="2586" spans="1:6" x14ac:dyDescent="0.3">
      <c r="A2586" t="s">
        <v>1277</v>
      </c>
      <c r="B2586" t="s">
        <v>22791</v>
      </c>
      <c r="C2586" t="s">
        <v>26186</v>
      </c>
      <c r="D2586" t="s">
        <v>26187</v>
      </c>
      <c r="E2586">
        <v>31861</v>
      </c>
      <c r="F2586" s="6">
        <v>0.94194973718653896</v>
      </c>
    </row>
    <row r="2587" spans="1:6" x14ac:dyDescent="0.3">
      <c r="A2587" t="s">
        <v>1277</v>
      </c>
      <c r="B2587" t="s">
        <v>22791</v>
      </c>
      <c r="C2587" t="s">
        <v>379</v>
      </c>
      <c r="D2587" t="s">
        <v>26188</v>
      </c>
      <c r="E2587">
        <v>310235</v>
      </c>
      <c r="F2587" s="6">
        <v>1.49775799136065</v>
      </c>
    </row>
    <row r="2588" spans="1:6" x14ac:dyDescent="0.3">
      <c r="A2588" t="s">
        <v>1277</v>
      </c>
      <c r="B2588" t="s">
        <v>22791</v>
      </c>
      <c r="C2588" t="s">
        <v>860</v>
      </c>
      <c r="D2588" t="s">
        <v>26189</v>
      </c>
      <c r="E2588">
        <v>1714770</v>
      </c>
      <c r="F2588" s="6">
        <v>1.71236275495218</v>
      </c>
    </row>
    <row r="2589" spans="1:6" x14ac:dyDescent="0.3">
      <c r="A2589" t="s">
        <v>1277</v>
      </c>
      <c r="B2589" t="s">
        <v>22791</v>
      </c>
      <c r="C2589" t="s">
        <v>26190</v>
      </c>
      <c r="D2589" t="s">
        <v>26191</v>
      </c>
      <c r="E2589">
        <v>10497</v>
      </c>
      <c r="F2589" s="6">
        <v>0.91902336238427096</v>
      </c>
    </row>
    <row r="2590" spans="1:6" x14ac:dyDescent="0.3">
      <c r="A2590" t="s">
        <v>1277</v>
      </c>
      <c r="B2590" t="s">
        <v>22791</v>
      </c>
      <c r="C2590" t="s">
        <v>26192</v>
      </c>
      <c r="D2590" t="s">
        <v>26193</v>
      </c>
      <c r="E2590">
        <v>641</v>
      </c>
      <c r="F2590" s="6">
        <v>0.76427815392323495</v>
      </c>
    </row>
    <row r="2591" spans="1:6" x14ac:dyDescent="0.3">
      <c r="A2591" t="s">
        <v>1277</v>
      </c>
      <c r="B2591" t="s">
        <v>22791</v>
      </c>
      <c r="C2591" t="s">
        <v>26194</v>
      </c>
      <c r="D2591" t="s">
        <v>26195</v>
      </c>
      <c r="E2591">
        <v>18212</v>
      </c>
      <c r="F2591" s="6">
        <v>1.60215374950915</v>
      </c>
    </row>
    <row r="2592" spans="1:6" x14ac:dyDescent="0.3">
      <c r="A2592" t="s">
        <v>1277</v>
      </c>
      <c r="B2592" t="s">
        <v>22791</v>
      </c>
      <c r="C2592" t="s">
        <v>1278</v>
      </c>
      <c r="D2592" t="s">
        <v>26196</v>
      </c>
      <c r="E2592">
        <v>92565</v>
      </c>
      <c r="F2592" s="6">
        <v>1.8837126909559001</v>
      </c>
    </row>
    <row r="2593" spans="1:6" x14ac:dyDescent="0.3">
      <c r="A2593" t="s">
        <v>1277</v>
      </c>
      <c r="B2593" t="s">
        <v>22791</v>
      </c>
      <c r="C2593" t="s">
        <v>862</v>
      </c>
      <c r="D2593" t="s">
        <v>26197</v>
      </c>
      <c r="E2593">
        <v>313166</v>
      </c>
      <c r="F2593" s="6">
        <v>1.7202615541309201</v>
      </c>
    </row>
    <row r="2594" spans="1:6" x14ac:dyDescent="0.3">
      <c r="A2594" t="s">
        <v>1277</v>
      </c>
      <c r="B2594" t="s">
        <v>22791</v>
      </c>
      <c r="C2594" t="s">
        <v>26198</v>
      </c>
      <c r="D2594" t="s">
        <v>26199</v>
      </c>
      <c r="E2594">
        <v>194851</v>
      </c>
      <c r="F2594" s="6">
        <v>1.4971778608800299</v>
      </c>
    </row>
    <row r="2595" spans="1:6" x14ac:dyDescent="0.3">
      <c r="A2595" t="s">
        <v>1277</v>
      </c>
      <c r="B2595" t="s">
        <v>22791</v>
      </c>
      <c r="C2595" t="s">
        <v>864</v>
      </c>
      <c r="D2595" t="s">
        <v>26200</v>
      </c>
      <c r="E2595">
        <v>9232</v>
      </c>
      <c r="F2595" s="6">
        <v>0.51259614552357302</v>
      </c>
    </row>
    <row r="2596" spans="1:6" x14ac:dyDescent="0.3">
      <c r="A2596" t="s">
        <v>1277</v>
      </c>
      <c r="B2596" t="s">
        <v>22791</v>
      </c>
      <c r="C2596" t="s">
        <v>26201</v>
      </c>
      <c r="D2596" t="s">
        <v>26202</v>
      </c>
      <c r="E2596">
        <v>1637</v>
      </c>
      <c r="F2596" s="6">
        <v>0.58973154229889302</v>
      </c>
    </row>
    <row r="2597" spans="1:6" x14ac:dyDescent="0.3">
      <c r="A2597" t="s">
        <v>1277</v>
      </c>
      <c r="B2597" t="s">
        <v>22791</v>
      </c>
      <c r="C2597" t="s">
        <v>23198</v>
      </c>
      <c r="D2597" t="s">
        <v>26203</v>
      </c>
      <c r="E2597">
        <v>7223</v>
      </c>
      <c r="F2597" s="6">
        <v>1.4410274473386</v>
      </c>
    </row>
    <row r="2598" spans="1:6" x14ac:dyDescent="0.3">
      <c r="A2598" t="s">
        <v>1277</v>
      </c>
      <c r="B2598" t="s">
        <v>22791</v>
      </c>
      <c r="C2598" t="s">
        <v>970</v>
      </c>
      <c r="D2598" t="s">
        <v>26204</v>
      </c>
      <c r="E2598">
        <v>38106</v>
      </c>
      <c r="F2598" s="6">
        <v>0.95349380852604104</v>
      </c>
    </row>
    <row r="2599" spans="1:6" x14ac:dyDescent="0.3">
      <c r="A2599" t="s">
        <v>1277</v>
      </c>
      <c r="B2599" t="s">
        <v>22791</v>
      </c>
      <c r="C2599" t="s">
        <v>26205</v>
      </c>
      <c r="D2599" t="s">
        <v>26206</v>
      </c>
      <c r="E2599">
        <v>17187</v>
      </c>
      <c r="F2599" s="6">
        <v>1.2120781419506499</v>
      </c>
    </row>
    <row r="2600" spans="1:6" x14ac:dyDescent="0.3">
      <c r="A2600" t="s">
        <v>1277</v>
      </c>
      <c r="B2600" t="s">
        <v>22791</v>
      </c>
      <c r="C2600" t="s">
        <v>26207</v>
      </c>
      <c r="D2600" t="s">
        <v>26208</v>
      </c>
      <c r="E2600">
        <v>42750</v>
      </c>
      <c r="F2600" s="6">
        <v>1.0555478188329499</v>
      </c>
    </row>
    <row r="2601" spans="1:6" x14ac:dyDescent="0.3">
      <c r="A2601" t="s">
        <v>1277</v>
      </c>
      <c r="B2601" t="s">
        <v>22791</v>
      </c>
      <c r="C2601" t="s">
        <v>655</v>
      </c>
      <c r="D2601" t="s">
        <v>26209</v>
      </c>
      <c r="E2601">
        <v>38066</v>
      </c>
      <c r="F2601" s="6">
        <v>1.3367176063247499</v>
      </c>
    </row>
    <row r="2602" spans="1:6" x14ac:dyDescent="0.3">
      <c r="A2602" t="s">
        <v>1277</v>
      </c>
      <c r="B2602" t="s">
        <v>22791</v>
      </c>
      <c r="C2602" t="s">
        <v>22631</v>
      </c>
      <c r="D2602" t="s">
        <v>26210</v>
      </c>
      <c r="E2602">
        <v>21381</v>
      </c>
      <c r="F2602" s="6">
        <v>0.76096054972959604</v>
      </c>
    </row>
    <row r="2603" spans="1:6" x14ac:dyDescent="0.3">
      <c r="A2603" t="s">
        <v>1277</v>
      </c>
      <c r="B2603" t="s">
        <v>22791</v>
      </c>
      <c r="C2603" t="s">
        <v>26211</v>
      </c>
      <c r="D2603" t="s">
        <v>26212</v>
      </c>
      <c r="E2603">
        <v>13544</v>
      </c>
      <c r="F2603" s="6">
        <v>0.86060036372891702</v>
      </c>
    </row>
    <row r="2604" spans="1:6" x14ac:dyDescent="0.3">
      <c r="A2604" t="s">
        <v>1277</v>
      </c>
      <c r="B2604" t="s">
        <v>22791</v>
      </c>
      <c r="C2604" t="s">
        <v>865</v>
      </c>
      <c r="D2604" t="s">
        <v>26213</v>
      </c>
      <c r="E2604">
        <v>406220</v>
      </c>
      <c r="F2604" s="6">
        <v>0.70891633002552901</v>
      </c>
    </row>
    <row r="2605" spans="1:6" x14ac:dyDescent="0.3">
      <c r="A2605" t="s">
        <v>1277</v>
      </c>
      <c r="B2605" t="s">
        <v>22791</v>
      </c>
      <c r="C2605" t="s">
        <v>26214</v>
      </c>
      <c r="D2605" t="s">
        <v>26215</v>
      </c>
      <c r="E2605">
        <v>12401</v>
      </c>
      <c r="F2605" s="6">
        <v>1.6714621063367401</v>
      </c>
    </row>
    <row r="2606" spans="1:6" x14ac:dyDescent="0.3">
      <c r="A2606" t="s">
        <v>1277</v>
      </c>
      <c r="B2606" t="s">
        <v>22791</v>
      </c>
      <c r="C2606" t="s">
        <v>26216</v>
      </c>
      <c r="D2606" t="s">
        <v>26217</v>
      </c>
      <c r="E2606">
        <v>6182</v>
      </c>
      <c r="F2606" s="6">
        <v>0.76963331075802999</v>
      </c>
    </row>
    <row r="2607" spans="1:6" x14ac:dyDescent="0.3">
      <c r="A2607" t="s">
        <v>1277</v>
      </c>
      <c r="B2607" t="s">
        <v>22791</v>
      </c>
      <c r="C2607" t="s">
        <v>483</v>
      </c>
      <c r="D2607" t="s">
        <v>26218</v>
      </c>
      <c r="E2607">
        <v>30464</v>
      </c>
      <c r="F2607" s="6">
        <v>1.6007749259262201</v>
      </c>
    </row>
    <row r="2608" spans="1:6" x14ac:dyDescent="0.3">
      <c r="A2608" t="s">
        <v>1277</v>
      </c>
      <c r="B2608" t="s">
        <v>22791</v>
      </c>
      <c r="C2608" t="s">
        <v>26219</v>
      </c>
      <c r="D2608" t="s">
        <v>26220</v>
      </c>
      <c r="E2608">
        <v>8062</v>
      </c>
      <c r="F2608" s="6">
        <v>0.58619770482412004</v>
      </c>
    </row>
    <row r="2609" spans="1:6" x14ac:dyDescent="0.3">
      <c r="A2609" t="s">
        <v>1277</v>
      </c>
      <c r="B2609" t="s">
        <v>22791</v>
      </c>
      <c r="C2609" t="s">
        <v>22633</v>
      </c>
      <c r="D2609" t="s">
        <v>26221</v>
      </c>
      <c r="E2609">
        <v>35095</v>
      </c>
      <c r="F2609" s="6">
        <v>1.7503075028741899</v>
      </c>
    </row>
    <row r="2610" spans="1:6" x14ac:dyDescent="0.3">
      <c r="A2610" t="s">
        <v>1277</v>
      </c>
      <c r="B2610" t="s">
        <v>22791</v>
      </c>
      <c r="C2610" t="s">
        <v>739</v>
      </c>
      <c r="D2610" t="s">
        <v>26222</v>
      </c>
      <c r="E2610">
        <v>50845</v>
      </c>
      <c r="F2610" s="6">
        <v>1.65591398967328</v>
      </c>
    </row>
    <row r="2611" spans="1:6" x14ac:dyDescent="0.3">
      <c r="A2611" t="s">
        <v>1277</v>
      </c>
      <c r="B2611" t="s">
        <v>22791</v>
      </c>
      <c r="C2611" t="s">
        <v>26223</v>
      </c>
      <c r="D2611" t="s">
        <v>26224</v>
      </c>
      <c r="E2611">
        <v>7041</v>
      </c>
      <c r="F2611" s="6">
        <v>1.1198394239965499</v>
      </c>
    </row>
    <row r="2612" spans="1:6" x14ac:dyDescent="0.3">
      <c r="A2612" t="s">
        <v>1277</v>
      </c>
      <c r="B2612" t="s">
        <v>22791</v>
      </c>
      <c r="C2612" t="s">
        <v>552</v>
      </c>
      <c r="D2612" t="s">
        <v>26225</v>
      </c>
      <c r="E2612">
        <v>10752</v>
      </c>
      <c r="F2612" s="6">
        <v>1.3551242334096001</v>
      </c>
    </row>
    <row r="2613" spans="1:6" x14ac:dyDescent="0.3">
      <c r="A2613" t="s">
        <v>1277</v>
      </c>
      <c r="B2613" t="s">
        <v>22791</v>
      </c>
      <c r="C2613" t="s">
        <v>26226</v>
      </c>
      <c r="D2613" t="s">
        <v>26227</v>
      </c>
      <c r="E2613">
        <v>3127</v>
      </c>
      <c r="F2613" s="6">
        <v>0.63161828433664402</v>
      </c>
    </row>
    <row r="2614" spans="1:6" x14ac:dyDescent="0.3">
      <c r="A2614" t="s">
        <v>1277</v>
      </c>
      <c r="B2614" t="s">
        <v>22791</v>
      </c>
      <c r="C2614" t="s">
        <v>26228</v>
      </c>
      <c r="D2614" t="s">
        <v>26229</v>
      </c>
      <c r="E2614">
        <v>3320</v>
      </c>
      <c r="F2614" s="6">
        <v>0.84535363003094699</v>
      </c>
    </row>
    <row r="2615" spans="1:6" x14ac:dyDescent="0.3">
      <c r="A2615" t="s">
        <v>1277</v>
      </c>
      <c r="B2615" t="s">
        <v>22791</v>
      </c>
      <c r="C2615" t="s">
        <v>26230</v>
      </c>
      <c r="D2615" t="s">
        <v>26231</v>
      </c>
      <c r="E2615">
        <v>8895</v>
      </c>
      <c r="F2615" s="6">
        <v>0.78555284432000305</v>
      </c>
    </row>
    <row r="2616" spans="1:6" x14ac:dyDescent="0.3">
      <c r="A2616" t="s">
        <v>1277</v>
      </c>
      <c r="B2616" t="s">
        <v>22791</v>
      </c>
      <c r="C2616" t="s">
        <v>867</v>
      </c>
      <c r="D2616" t="s">
        <v>26232</v>
      </c>
      <c r="E2616">
        <v>782341</v>
      </c>
      <c r="F2616" s="6">
        <v>1.69532662861826</v>
      </c>
    </row>
    <row r="2617" spans="1:6" x14ac:dyDescent="0.3">
      <c r="A2617" t="s">
        <v>1277</v>
      </c>
      <c r="B2617" t="s">
        <v>22791</v>
      </c>
      <c r="C2617" t="s">
        <v>26233</v>
      </c>
      <c r="D2617" t="s">
        <v>26234</v>
      </c>
      <c r="E2617">
        <v>3057</v>
      </c>
      <c r="F2617" s="6">
        <v>0.79402642992004302</v>
      </c>
    </row>
    <row r="2618" spans="1:6" x14ac:dyDescent="0.3">
      <c r="A2618" t="s">
        <v>1277</v>
      </c>
      <c r="B2618" t="s">
        <v>22791</v>
      </c>
      <c r="C2618" t="s">
        <v>152</v>
      </c>
      <c r="D2618" t="s">
        <v>26235</v>
      </c>
      <c r="E2618">
        <v>20874</v>
      </c>
      <c r="F2618" s="6">
        <v>1.34163523023395</v>
      </c>
    </row>
    <row r="2619" spans="1:6" x14ac:dyDescent="0.3">
      <c r="A2619" t="s">
        <v>1277</v>
      </c>
      <c r="B2619" t="s">
        <v>22791</v>
      </c>
      <c r="C2619" t="s">
        <v>26236</v>
      </c>
      <c r="D2619" t="s">
        <v>26237</v>
      </c>
      <c r="E2619">
        <v>108472</v>
      </c>
      <c r="F2619" s="6">
        <v>1.4620912633558401</v>
      </c>
    </row>
    <row r="2620" spans="1:6" x14ac:dyDescent="0.3">
      <c r="A2620" t="s">
        <v>1277</v>
      </c>
      <c r="B2620" t="s">
        <v>22791</v>
      </c>
      <c r="C2620" t="s">
        <v>742</v>
      </c>
      <c r="D2620" t="s">
        <v>26238</v>
      </c>
      <c r="E2620">
        <v>13974</v>
      </c>
      <c r="F2620" s="6">
        <v>0.89621715173608696</v>
      </c>
    </row>
    <row r="2621" spans="1:6" x14ac:dyDescent="0.3">
      <c r="A2621" t="s">
        <v>1277</v>
      </c>
      <c r="B2621" t="s">
        <v>22791</v>
      </c>
      <c r="C2621" t="s">
        <v>26239</v>
      </c>
      <c r="D2621" t="s">
        <v>26240</v>
      </c>
      <c r="E2621">
        <v>4087</v>
      </c>
      <c r="F2621" s="6">
        <v>0.61994712583963496</v>
      </c>
    </row>
    <row r="2622" spans="1:6" x14ac:dyDescent="0.3">
      <c r="A2622" t="s">
        <v>1277</v>
      </c>
      <c r="B2622" t="s">
        <v>22791</v>
      </c>
      <c r="C2622" t="s">
        <v>26241</v>
      </c>
      <c r="D2622" t="s">
        <v>26242</v>
      </c>
      <c r="E2622">
        <v>38437</v>
      </c>
      <c r="F2622" s="6">
        <v>1.7342608437726399</v>
      </c>
    </row>
    <row r="2623" spans="1:6" x14ac:dyDescent="0.3">
      <c r="A2623" t="s">
        <v>1277</v>
      </c>
      <c r="B2623" t="s">
        <v>22791</v>
      </c>
      <c r="C2623" t="s">
        <v>26243</v>
      </c>
      <c r="D2623" t="s">
        <v>26244</v>
      </c>
      <c r="E2623">
        <v>75388</v>
      </c>
      <c r="F2623" s="6">
        <v>1.43728340534509</v>
      </c>
    </row>
    <row r="2624" spans="1:6" x14ac:dyDescent="0.3">
      <c r="A2624" t="s">
        <v>1277</v>
      </c>
      <c r="B2624" t="s">
        <v>22791</v>
      </c>
      <c r="C2624" t="s">
        <v>26245</v>
      </c>
      <c r="D2624" t="s">
        <v>26246</v>
      </c>
      <c r="E2624">
        <v>1505</v>
      </c>
      <c r="F2624" s="6">
        <v>0.74129513009784098</v>
      </c>
    </row>
    <row r="2625" spans="1:6" x14ac:dyDescent="0.3">
      <c r="A2625" t="s">
        <v>1277</v>
      </c>
      <c r="B2625" t="s">
        <v>22791</v>
      </c>
      <c r="C2625" t="s">
        <v>26247</v>
      </c>
      <c r="D2625" t="s">
        <v>26248</v>
      </c>
      <c r="E2625">
        <v>4375</v>
      </c>
      <c r="F2625" s="6">
        <v>1.0462129617803999</v>
      </c>
    </row>
    <row r="2626" spans="1:6" x14ac:dyDescent="0.3">
      <c r="A2626" t="s">
        <v>1277</v>
      </c>
      <c r="B2626" t="s">
        <v>22791</v>
      </c>
      <c r="C2626" t="s">
        <v>26064</v>
      </c>
      <c r="D2626" t="s">
        <v>26249</v>
      </c>
      <c r="E2626">
        <v>3719</v>
      </c>
      <c r="F2626" s="6">
        <v>0.76899525462706497</v>
      </c>
    </row>
    <row r="2627" spans="1:6" x14ac:dyDescent="0.3">
      <c r="A2627" t="s">
        <v>1277</v>
      </c>
      <c r="B2627" t="s">
        <v>22791</v>
      </c>
      <c r="C2627" t="s">
        <v>26250</v>
      </c>
      <c r="D2627" t="s">
        <v>26251</v>
      </c>
      <c r="E2627">
        <v>6059</v>
      </c>
      <c r="F2627" s="6">
        <v>0.63678849883438904</v>
      </c>
    </row>
    <row r="2628" spans="1:6" x14ac:dyDescent="0.3">
      <c r="A2628" t="s">
        <v>1277</v>
      </c>
      <c r="B2628" t="s">
        <v>22791</v>
      </c>
      <c r="C2628" t="s">
        <v>26252</v>
      </c>
      <c r="D2628" t="s">
        <v>26253</v>
      </c>
      <c r="E2628">
        <v>2398</v>
      </c>
      <c r="F2628" s="6">
        <v>1.0092341262005899</v>
      </c>
    </row>
    <row r="2629" spans="1:6" x14ac:dyDescent="0.3">
      <c r="A2629" t="s">
        <v>1277</v>
      </c>
      <c r="B2629" t="s">
        <v>22791</v>
      </c>
      <c r="C2629" t="s">
        <v>26254</v>
      </c>
      <c r="D2629" t="s">
        <v>26255</v>
      </c>
      <c r="E2629">
        <v>6703</v>
      </c>
      <c r="F2629" s="6">
        <v>0.94888473855561895</v>
      </c>
    </row>
    <row r="2630" spans="1:6" x14ac:dyDescent="0.3">
      <c r="A2630" t="s">
        <v>1277</v>
      </c>
      <c r="B2630" t="s">
        <v>22791</v>
      </c>
      <c r="C2630" t="s">
        <v>869</v>
      </c>
      <c r="D2630" t="s">
        <v>26256</v>
      </c>
      <c r="E2630">
        <v>2368139</v>
      </c>
      <c r="F2630" s="6">
        <v>2.1510595821828802</v>
      </c>
    </row>
    <row r="2631" spans="1:6" x14ac:dyDescent="0.3">
      <c r="A2631" t="s">
        <v>1277</v>
      </c>
      <c r="B2631" t="s">
        <v>22791</v>
      </c>
      <c r="C2631" t="s">
        <v>261</v>
      </c>
      <c r="D2631" t="s">
        <v>26257</v>
      </c>
      <c r="E2631">
        <v>13833</v>
      </c>
      <c r="F2631" s="6">
        <v>1.01211802316446</v>
      </c>
    </row>
    <row r="2632" spans="1:6" x14ac:dyDescent="0.3">
      <c r="A2632" t="s">
        <v>1277</v>
      </c>
      <c r="B2632" t="s">
        <v>22791</v>
      </c>
      <c r="C2632" t="s">
        <v>26258</v>
      </c>
      <c r="D2632" t="s">
        <v>26259</v>
      </c>
      <c r="E2632">
        <v>19372</v>
      </c>
      <c r="F2632" s="6">
        <v>0.97488861563823404</v>
      </c>
    </row>
    <row r="2633" spans="1:6" x14ac:dyDescent="0.3">
      <c r="A2633" t="s">
        <v>1277</v>
      </c>
      <c r="B2633" t="s">
        <v>22791</v>
      </c>
      <c r="C2633" t="s">
        <v>22997</v>
      </c>
      <c r="D2633" t="s">
        <v>26260</v>
      </c>
      <c r="E2633">
        <v>5231</v>
      </c>
      <c r="F2633" s="6">
        <v>1.26967699907236</v>
      </c>
    </row>
    <row r="2634" spans="1:6" x14ac:dyDescent="0.3">
      <c r="A2634" t="s">
        <v>1277</v>
      </c>
      <c r="B2634" t="s">
        <v>22791</v>
      </c>
      <c r="C2634" t="s">
        <v>870</v>
      </c>
      <c r="D2634" t="s">
        <v>26261</v>
      </c>
      <c r="E2634">
        <v>662614</v>
      </c>
      <c r="F2634" s="6">
        <v>2.18640854695404</v>
      </c>
    </row>
    <row r="2635" spans="1:6" x14ac:dyDescent="0.3">
      <c r="A2635" t="s">
        <v>1277</v>
      </c>
      <c r="B2635" t="s">
        <v>22791</v>
      </c>
      <c r="C2635" t="s">
        <v>26262</v>
      </c>
      <c r="D2635" t="s">
        <v>26263</v>
      </c>
      <c r="E2635">
        <v>20097</v>
      </c>
      <c r="F2635" s="6">
        <v>1.1296740888947301</v>
      </c>
    </row>
    <row r="2636" spans="1:6" x14ac:dyDescent="0.3">
      <c r="A2636" t="s">
        <v>1277</v>
      </c>
      <c r="B2636" t="s">
        <v>22791</v>
      </c>
      <c r="C2636" t="s">
        <v>26264</v>
      </c>
      <c r="D2636" t="s">
        <v>26265</v>
      </c>
      <c r="E2636">
        <v>2444</v>
      </c>
      <c r="F2636" s="6">
        <v>0.73269493409823006</v>
      </c>
    </row>
    <row r="2637" spans="1:6" x14ac:dyDescent="0.3">
      <c r="A2637" t="s">
        <v>1277</v>
      </c>
      <c r="B2637" t="s">
        <v>22791</v>
      </c>
      <c r="C2637" t="s">
        <v>26266</v>
      </c>
      <c r="D2637" t="s">
        <v>26267</v>
      </c>
      <c r="E2637">
        <v>9996</v>
      </c>
      <c r="F2637" s="6">
        <v>0.80710581453247598</v>
      </c>
    </row>
    <row r="2638" spans="1:6" x14ac:dyDescent="0.3">
      <c r="A2638" t="s">
        <v>1277</v>
      </c>
      <c r="B2638" t="s">
        <v>22791</v>
      </c>
      <c r="C2638" t="s">
        <v>26268</v>
      </c>
      <c r="D2638" t="s">
        <v>26269</v>
      </c>
      <c r="E2638">
        <v>3677</v>
      </c>
      <c r="F2638" s="6">
        <v>1.1653337714287699</v>
      </c>
    </row>
    <row r="2639" spans="1:6" x14ac:dyDescent="0.3">
      <c r="A2639" t="s">
        <v>1277</v>
      </c>
      <c r="B2639" t="s">
        <v>22791</v>
      </c>
      <c r="C2639" t="s">
        <v>215</v>
      </c>
      <c r="D2639" t="s">
        <v>26270</v>
      </c>
      <c r="E2639">
        <v>11782</v>
      </c>
      <c r="F2639" s="6">
        <v>0.71547446669204195</v>
      </c>
    </row>
    <row r="2640" spans="1:6" x14ac:dyDescent="0.3">
      <c r="A2640" t="s">
        <v>1277</v>
      </c>
      <c r="B2640" t="s">
        <v>22791</v>
      </c>
      <c r="C2640" t="s">
        <v>26271</v>
      </c>
      <c r="D2640" t="s">
        <v>26272</v>
      </c>
      <c r="E2640">
        <v>18583</v>
      </c>
      <c r="F2640" s="6">
        <v>0.92695051820482099</v>
      </c>
    </row>
    <row r="2641" spans="1:6" x14ac:dyDescent="0.3">
      <c r="A2641" t="s">
        <v>1277</v>
      </c>
      <c r="B2641" t="s">
        <v>22791</v>
      </c>
      <c r="C2641" t="s">
        <v>26273</v>
      </c>
      <c r="D2641" t="s">
        <v>26274</v>
      </c>
      <c r="E2641">
        <v>137130</v>
      </c>
      <c r="F2641" s="6">
        <v>1.6813333748767501</v>
      </c>
    </row>
    <row r="2642" spans="1:6" x14ac:dyDescent="0.3">
      <c r="A2642" t="s">
        <v>1277</v>
      </c>
      <c r="B2642" t="s">
        <v>22791</v>
      </c>
      <c r="C2642" t="s">
        <v>23522</v>
      </c>
      <c r="D2642" t="s">
        <v>26275</v>
      </c>
      <c r="E2642">
        <v>2002</v>
      </c>
      <c r="F2642" s="6">
        <v>0.60283362322123502</v>
      </c>
    </row>
    <row r="2643" spans="1:6" x14ac:dyDescent="0.3">
      <c r="A2643" t="s">
        <v>1277</v>
      </c>
      <c r="B2643" t="s">
        <v>22791</v>
      </c>
      <c r="C2643" t="s">
        <v>871</v>
      </c>
      <c r="D2643" t="s">
        <v>26276</v>
      </c>
      <c r="E2643">
        <v>149610</v>
      </c>
      <c r="F2643" s="6">
        <v>1.6721573452367799</v>
      </c>
    </row>
    <row r="2644" spans="1:6" x14ac:dyDescent="0.3">
      <c r="A2644" t="s">
        <v>1277</v>
      </c>
      <c r="B2644" t="s">
        <v>22791</v>
      </c>
      <c r="C2644" t="s">
        <v>160</v>
      </c>
      <c r="D2644" t="s">
        <v>26277</v>
      </c>
      <c r="E2644">
        <v>800647</v>
      </c>
      <c r="F2644" s="6">
        <v>1.12396804851068</v>
      </c>
    </row>
    <row r="2645" spans="1:6" x14ac:dyDescent="0.3">
      <c r="A2645" t="s">
        <v>1277</v>
      </c>
      <c r="B2645" t="s">
        <v>22791</v>
      </c>
      <c r="C2645" t="s">
        <v>26278</v>
      </c>
      <c r="D2645" t="s">
        <v>26279</v>
      </c>
      <c r="E2645">
        <v>37890</v>
      </c>
      <c r="F2645" s="6">
        <v>1.1341519997579399</v>
      </c>
    </row>
    <row r="2646" spans="1:6" x14ac:dyDescent="0.3">
      <c r="A2646" t="s">
        <v>1277</v>
      </c>
      <c r="B2646" t="s">
        <v>22791</v>
      </c>
      <c r="C2646" t="s">
        <v>26280</v>
      </c>
      <c r="D2646" t="s">
        <v>26281</v>
      </c>
      <c r="E2646">
        <v>17866</v>
      </c>
      <c r="F2646" s="6">
        <v>1.2687573861321</v>
      </c>
    </row>
    <row r="2647" spans="1:6" x14ac:dyDescent="0.3">
      <c r="A2647" t="s">
        <v>1277</v>
      </c>
      <c r="B2647" t="s">
        <v>22791</v>
      </c>
      <c r="C2647" t="s">
        <v>23257</v>
      </c>
      <c r="D2647" t="s">
        <v>26282</v>
      </c>
      <c r="E2647">
        <v>33915</v>
      </c>
      <c r="F2647" s="6">
        <v>1.26835930751739</v>
      </c>
    </row>
    <row r="2648" spans="1:6" x14ac:dyDescent="0.3">
      <c r="A2648" t="s">
        <v>1277</v>
      </c>
      <c r="B2648" t="s">
        <v>22791</v>
      </c>
      <c r="C2648" t="s">
        <v>393</v>
      </c>
      <c r="D2648" t="s">
        <v>26283</v>
      </c>
      <c r="E2648">
        <v>24554</v>
      </c>
      <c r="F2648" s="6">
        <v>1.1264207704859099</v>
      </c>
    </row>
    <row r="2649" spans="1:6" x14ac:dyDescent="0.3">
      <c r="A2649" t="s">
        <v>1277</v>
      </c>
      <c r="B2649" t="s">
        <v>22791</v>
      </c>
      <c r="C2649" t="s">
        <v>26284</v>
      </c>
      <c r="D2649" t="s">
        <v>26285</v>
      </c>
      <c r="E2649">
        <v>3974</v>
      </c>
      <c r="F2649" s="6">
        <v>0.82364213190894398</v>
      </c>
    </row>
    <row r="2650" spans="1:6" x14ac:dyDescent="0.3">
      <c r="A2650" t="s">
        <v>1277</v>
      </c>
      <c r="B2650" t="s">
        <v>22791</v>
      </c>
      <c r="C2650" t="s">
        <v>326</v>
      </c>
      <c r="D2650" t="s">
        <v>26286</v>
      </c>
      <c r="E2650">
        <v>6446</v>
      </c>
      <c r="F2650" s="6">
        <v>0.601397227510163</v>
      </c>
    </row>
    <row r="2651" spans="1:6" x14ac:dyDescent="0.3">
      <c r="A2651" t="s">
        <v>1277</v>
      </c>
      <c r="B2651" t="s">
        <v>22791</v>
      </c>
      <c r="C2651" t="s">
        <v>26287</v>
      </c>
      <c r="D2651" t="s">
        <v>26288</v>
      </c>
      <c r="E2651">
        <v>1336</v>
      </c>
      <c r="F2651" s="6">
        <v>0.78302133723698897</v>
      </c>
    </row>
    <row r="2652" spans="1:6" x14ac:dyDescent="0.3">
      <c r="A2652" t="s">
        <v>1277</v>
      </c>
      <c r="B2652" t="s">
        <v>22791</v>
      </c>
      <c r="C2652" t="s">
        <v>26289</v>
      </c>
      <c r="D2652" t="s">
        <v>26290</v>
      </c>
      <c r="E2652">
        <v>585375</v>
      </c>
      <c r="F2652" s="6">
        <v>1.5478113313463999</v>
      </c>
    </row>
    <row r="2653" spans="1:6" x14ac:dyDescent="0.3">
      <c r="A2653" t="s">
        <v>1277</v>
      </c>
      <c r="B2653" t="s">
        <v>22791</v>
      </c>
      <c r="C2653" t="s">
        <v>666</v>
      </c>
      <c r="D2653" t="s">
        <v>26291</v>
      </c>
      <c r="E2653">
        <v>10605</v>
      </c>
      <c r="F2653" s="6">
        <v>1.62988807834365</v>
      </c>
    </row>
    <row r="2654" spans="1:6" x14ac:dyDescent="0.3">
      <c r="A2654" t="s">
        <v>1277</v>
      </c>
      <c r="B2654" t="s">
        <v>22791</v>
      </c>
      <c r="C2654" t="s">
        <v>26292</v>
      </c>
      <c r="D2654" t="s">
        <v>26293</v>
      </c>
      <c r="E2654">
        <v>19816</v>
      </c>
      <c r="F2654" s="6">
        <v>2.0615454002054401</v>
      </c>
    </row>
    <row r="2655" spans="1:6" x14ac:dyDescent="0.3">
      <c r="A2655" t="s">
        <v>1277</v>
      </c>
      <c r="B2655" t="s">
        <v>22791</v>
      </c>
      <c r="C2655" t="s">
        <v>26294</v>
      </c>
      <c r="D2655" t="s">
        <v>26295</v>
      </c>
      <c r="E2655">
        <v>17217</v>
      </c>
      <c r="F2655" s="6">
        <v>0.92042907757083003</v>
      </c>
    </row>
    <row r="2656" spans="1:6" x14ac:dyDescent="0.3">
      <c r="A2656" t="s">
        <v>1277</v>
      </c>
      <c r="B2656" t="s">
        <v>22791</v>
      </c>
      <c r="C2656" t="s">
        <v>26296</v>
      </c>
      <c r="D2656" t="s">
        <v>26297</v>
      </c>
      <c r="E2656">
        <v>17526</v>
      </c>
      <c r="F2656" s="6">
        <v>1.1878354218588301</v>
      </c>
    </row>
    <row r="2657" spans="1:6" x14ac:dyDescent="0.3">
      <c r="A2657" t="s">
        <v>1277</v>
      </c>
      <c r="B2657" t="s">
        <v>22791</v>
      </c>
      <c r="C2657" t="s">
        <v>873</v>
      </c>
      <c r="D2657" t="s">
        <v>26298</v>
      </c>
      <c r="E2657">
        <v>291309</v>
      </c>
      <c r="F2657" s="6">
        <v>1.2495016141848601</v>
      </c>
    </row>
    <row r="2658" spans="1:6" x14ac:dyDescent="0.3">
      <c r="A2658" t="s">
        <v>1277</v>
      </c>
      <c r="B2658" t="s">
        <v>22791</v>
      </c>
      <c r="C2658" t="s">
        <v>26299</v>
      </c>
      <c r="D2658" t="s">
        <v>26300</v>
      </c>
      <c r="E2658">
        <v>6461</v>
      </c>
      <c r="F2658" s="6">
        <v>0.68171410524255505</v>
      </c>
    </row>
    <row r="2659" spans="1:6" x14ac:dyDescent="0.3">
      <c r="A2659" t="s">
        <v>1277</v>
      </c>
      <c r="B2659" t="s">
        <v>22791</v>
      </c>
      <c r="C2659" t="s">
        <v>26301</v>
      </c>
      <c r="D2659" t="s">
        <v>26302</v>
      </c>
      <c r="E2659">
        <v>24837</v>
      </c>
      <c r="F2659" s="6">
        <v>0.86424926407659797</v>
      </c>
    </row>
    <row r="2660" spans="1:6" x14ac:dyDescent="0.3">
      <c r="A2660" t="s">
        <v>1277</v>
      </c>
      <c r="B2660" t="s">
        <v>22791</v>
      </c>
      <c r="C2660" t="s">
        <v>26303</v>
      </c>
      <c r="D2660" t="s">
        <v>26304</v>
      </c>
      <c r="E2660">
        <v>1226</v>
      </c>
      <c r="F2660" s="6">
        <v>0.78360500064383198</v>
      </c>
    </row>
    <row r="2661" spans="1:6" x14ac:dyDescent="0.3">
      <c r="A2661" t="s">
        <v>1277</v>
      </c>
      <c r="B2661" t="s">
        <v>22791</v>
      </c>
      <c r="C2661" t="s">
        <v>26305</v>
      </c>
      <c r="D2661" t="s">
        <v>26306</v>
      </c>
      <c r="E2661">
        <v>7210</v>
      </c>
      <c r="F2661" s="6">
        <v>0.92632039533667299</v>
      </c>
    </row>
    <row r="2662" spans="1:6" x14ac:dyDescent="0.3">
      <c r="A2662" t="s">
        <v>1277</v>
      </c>
      <c r="B2662" t="s">
        <v>22791</v>
      </c>
      <c r="C2662" t="s">
        <v>26307</v>
      </c>
      <c r="D2662" t="s">
        <v>26308</v>
      </c>
      <c r="E2662">
        <v>19807</v>
      </c>
      <c r="F2662" s="6">
        <v>1.43770380077814</v>
      </c>
    </row>
    <row r="2663" spans="1:6" x14ac:dyDescent="0.3">
      <c r="A2663" t="s">
        <v>1277</v>
      </c>
      <c r="B2663" t="s">
        <v>22791</v>
      </c>
      <c r="C2663" t="s">
        <v>23911</v>
      </c>
      <c r="D2663" t="s">
        <v>26309</v>
      </c>
      <c r="E2663">
        <v>22535</v>
      </c>
      <c r="F2663" s="6">
        <v>1.11695069719171</v>
      </c>
    </row>
    <row r="2664" spans="1:6" x14ac:dyDescent="0.3">
      <c r="A2664" t="s">
        <v>1277</v>
      </c>
      <c r="B2664" t="s">
        <v>22791</v>
      </c>
      <c r="C2664" t="s">
        <v>24076</v>
      </c>
      <c r="D2664" t="s">
        <v>26310</v>
      </c>
      <c r="E2664">
        <v>120877</v>
      </c>
      <c r="F2664" s="6">
        <v>1.50777254989033</v>
      </c>
    </row>
    <row r="2665" spans="1:6" x14ac:dyDescent="0.3">
      <c r="A2665" t="s">
        <v>1277</v>
      </c>
      <c r="B2665" t="s">
        <v>22791</v>
      </c>
      <c r="C2665" t="s">
        <v>874</v>
      </c>
      <c r="D2665" t="s">
        <v>26311</v>
      </c>
      <c r="E2665">
        <v>121729</v>
      </c>
      <c r="F2665" s="6">
        <v>2.6189501379298998</v>
      </c>
    </row>
    <row r="2666" spans="1:6" x14ac:dyDescent="0.3">
      <c r="A2666" t="s">
        <v>1277</v>
      </c>
      <c r="B2666" t="s">
        <v>22791</v>
      </c>
      <c r="C2666" t="s">
        <v>26312</v>
      </c>
      <c r="D2666" t="s">
        <v>26313</v>
      </c>
      <c r="E2666">
        <v>26604</v>
      </c>
      <c r="F2666" s="6">
        <v>1.2939718256394901</v>
      </c>
    </row>
    <row r="2667" spans="1:6" x14ac:dyDescent="0.3">
      <c r="A2667" t="s">
        <v>1277</v>
      </c>
      <c r="B2667" t="s">
        <v>22791</v>
      </c>
      <c r="C2667" t="s">
        <v>25202</v>
      </c>
      <c r="D2667" t="s">
        <v>26314</v>
      </c>
      <c r="E2667">
        <v>131533</v>
      </c>
      <c r="F2667" s="6">
        <v>1.33579359735827</v>
      </c>
    </row>
    <row r="2668" spans="1:6" x14ac:dyDescent="0.3">
      <c r="A2668" t="s">
        <v>1277</v>
      </c>
      <c r="B2668" t="s">
        <v>22791</v>
      </c>
      <c r="C2668" t="s">
        <v>22669</v>
      </c>
      <c r="D2668" t="s">
        <v>26315</v>
      </c>
      <c r="E2668">
        <v>36273</v>
      </c>
      <c r="F2668" s="6">
        <v>0.84925895220166403</v>
      </c>
    </row>
    <row r="2669" spans="1:6" x14ac:dyDescent="0.3">
      <c r="A2669" t="s">
        <v>1277</v>
      </c>
      <c r="B2669" t="s">
        <v>22791</v>
      </c>
      <c r="C2669" t="s">
        <v>1124</v>
      </c>
      <c r="D2669" t="s">
        <v>26316</v>
      </c>
      <c r="E2669">
        <v>3353</v>
      </c>
      <c r="F2669" s="6">
        <v>0.79884088100293105</v>
      </c>
    </row>
    <row r="2670" spans="1:6" x14ac:dyDescent="0.3">
      <c r="A2670" t="s">
        <v>1277</v>
      </c>
      <c r="B2670" t="s">
        <v>22791</v>
      </c>
      <c r="C2670" t="s">
        <v>291</v>
      </c>
      <c r="D2670" t="s">
        <v>26317</v>
      </c>
      <c r="E2670">
        <v>8517</v>
      </c>
      <c r="F2670" s="6">
        <v>1.20389595972093</v>
      </c>
    </row>
    <row r="2671" spans="1:6" x14ac:dyDescent="0.3">
      <c r="A2671" t="s">
        <v>1277</v>
      </c>
      <c r="B2671" t="s">
        <v>22791</v>
      </c>
      <c r="C2671" t="s">
        <v>26318</v>
      </c>
      <c r="D2671" t="s">
        <v>26319</v>
      </c>
      <c r="E2671">
        <v>5613</v>
      </c>
      <c r="F2671" s="6">
        <v>0.90054498955163598</v>
      </c>
    </row>
    <row r="2672" spans="1:6" x14ac:dyDescent="0.3">
      <c r="A2672" t="s">
        <v>1277</v>
      </c>
      <c r="B2672" t="s">
        <v>22791</v>
      </c>
      <c r="C2672" t="s">
        <v>26088</v>
      </c>
      <c r="D2672" t="s">
        <v>26320</v>
      </c>
      <c r="E2672">
        <v>4139</v>
      </c>
      <c r="F2672" s="6">
        <v>0.79251835902385603</v>
      </c>
    </row>
    <row r="2673" spans="1:6" x14ac:dyDescent="0.3">
      <c r="A2673" t="s">
        <v>1277</v>
      </c>
      <c r="B2673" t="s">
        <v>22791</v>
      </c>
      <c r="C2673" t="s">
        <v>23537</v>
      </c>
      <c r="D2673" t="s">
        <v>26321</v>
      </c>
      <c r="E2673">
        <v>54635</v>
      </c>
      <c r="F2673" s="6">
        <v>2.11129235036289</v>
      </c>
    </row>
    <row r="2674" spans="1:6" x14ac:dyDescent="0.3">
      <c r="A2674" t="s">
        <v>1277</v>
      </c>
      <c r="B2674" t="s">
        <v>22791</v>
      </c>
      <c r="C2674" t="s">
        <v>876</v>
      </c>
      <c r="D2674" t="s">
        <v>26322</v>
      </c>
      <c r="E2674">
        <v>4092456</v>
      </c>
      <c r="F2674" s="6">
        <v>2.1606691705285002</v>
      </c>
    </row>
    <row r="2675" spans="1:6" x14ac:dyDescent="0.3">
      <c r="A2675" t="s">
        <v>1277</v>
      </c>
      <c r="B2675" t="s">
        <v>22791</v>
      </c>
      <c r="C2675" t="s">
        <v>357</v>
      </c>
      <c r="D2675" t="s">
        <v>26323</v>
      </c>
      <c r="E2675">
        <v>65631</v>
      </c>
      <c r="F2675" s="6">
        <v>2.2794193505226299</v>
      </c>
    </row>
    <row r="2676" spans="1:6" x14ac:dyDescent="0.3">
      <c r="A2676" t="s">
        <v>1277</v>
      </c>
      <c r="B2676" t="s">
        <v>22791</v>
      </c>
      <c r="C2676" t="s">
        <v>26324</v>
      </c>
      <c r="D2676" t="s">
        <v>26325</v>
      </c>
      <c r="E2676">
        <v>6062</v>
      </c>
      <c r="F2676" s="6">
        <v>0.60481906845280797</v>
      </c>
    </row>
    <row r="2677" spans="1:6" x14ac:dyDescent="0.3">
      <c r="A2677" t="s">
        <v>1277</v>
      </c>
      <c r="B2677" t="s">
        <v>22791</v>
      </c>
      <c r="C2677" t="s">
        <v>23922</v>
      </c>
      <c r="D2677" t="s">
        <v>26326</v>
      </c>
      <c r="E2677">
        <v>5899</v>
      </c>
      <c r="F2677" s="6">
        <v>0.77496252479655903</v>
      </c>
    </row>
    <row r="2678" spans="1:6" x14ac:dyDescent="0.3">
      <c r="A2678" t="s">
        <v>1277</v>
      </c>
      <c r="B2678" t="s">
        <v>22791</v>
      </c>
      <c r="C2678" t="s">
        <v>26327</v>
      </c>
      <c r="D2678" t="s">
        <v>26328</v>
      </c>
      <c r="E2678">
        <v>157107</v>
      </c>
      <c r="F2678" s="6">
        <v>1.3586474828018</v>
      </c>
    </row>
    <row r="2679" spans="1:6" x14ac:dyDescent="0.3">
      <c r="A2679" t="s">
        <v>1277</v>
      </c>
      <c r="B2679" t="s">
        <v>22791</v>
      </c>
      <c r="C2679" t="s">
        <v>26329</v>
      </c>
      <c r="D2679" t="s">
        <v>26330</v>
      </c>
      <c r="E2679">
        <v>3807</v>
      </c>
      <c r="F2679" s="6">
        <v>1.3366681503201301</v>
      </c>
    </row>
    <row r="2680" spans="1:6" x14ac:dyDescent="0.3">
      <c r="A2680" t="s">
        <v>1277</v>
      </c>
      <c r="B2680" t="s">
        <v>22791</v>
      </c>
      <c r="C2680" t="s">
        <v>396</v>
      </c>
      <c r="D2680" t="s">
        <v>26331</v>
      </c>
      <c r="E2680">
        <v>78532</v>
      </c>
      <c r="F2680" s="6">
        <v>1.52232906431392</v>
      </c>
    </row>
    <row r="2681" spans="1:6" x14ac:dyDescent="0.3">
      <c r="A2681" t="s">
        <v>1277</v>
      </c>
      <c r="B2681" t="s">
        <v>22791</v>
      </c>
      <c r="C2681" t="s">
        <v>878</v>
      </c>
      <c r="D2681" t="s">
        <v>26332</v>
      </c>
      <c r="E2681">
        <v>774769</v>
      </c>
      <c r="F2681" s="6">
        <v>0.79777905288310103</v>
      </c>
    </row>
    <row r="2682" spans="1:6" x14ac:dyDescent="0.3">
      <c r="A2682" t="s">
        <v>1277</v>
      </c>
      <c r="B2682" t="s">
        <v>22791</v>
      </c>
      <c r="C2682" t="s">
        <v>24938</v>
      </c>
      <c r="D2682" t="s">
        <v>26333</v>
      </c>
      <c r="E2682">
        <v>35089</v>
      </c>
      <c r="F2682" s="6">
        <v>1.6651171118497501</v>
      </c>
    </row>
    <row r="2683" spans="1:6" x14ac:dyDescent="0.3">
      <c r="A2683" t="s">
        <v>1277</v>
      </c>
      <c r="B2683" t="s">
        <v>22791</v>
      </c>
      <c r="C2683" t="s">
        <v>26334</v>
      </c>
      <c r="D2683" t="s">
        <v>26335</v>
      </c>
      <c r="E2683">
        <v>22935</v>
      </c>
      <c r="F2683" s="6">
        <v>0.88757079220399104</v>
      </c>
    </row>
    <row r="2684" spans="1:6" x14ac:dyDescent="0.3">
      <c r="A2684" t="s">
        <v>1277</v>
      </c>
      <c r="B2684" t="s">
        <v>22791</v>
      </c>
      <c r="C2684" t="s">
        <v>880</v>
      </c>
      <c r="D2684" t="s">
        <v>26336</v>
      </c>
      <c r="E2684">
        <v>51182</v>
      </c>
      <c r="F2684" s="6">
        <v>2.1277975445670401</v>
      </c>
    </row>
    <row r="2685" spans="1:6" x14ac:dyDescent="0.3">
      <c r="A2685" t="s">
        <v>1277</v>
      </c>
      <c r="B2685" t="s">
        <v>22791</v>
      </c>
      <c r="C2685" t="s">
        <v>24091</v>
      </c>
      <c r="D2685" t="s">
        <v>26337</v>
      </c>
      <c r="E2685">
        <v>35161</v>
      </c>
      <c r="F2685" s="6">
        <v>1.7783765265478799</v>
      </c>
    </row>
    <row r="2686" spans="1:6" x14ac:dyDescent="0.3">
      <c r="A2686" t="s">
        <v>1277</v>
      </c>
      <c r="B2686" t="s">
        <v>22791</v>
      </c>
      <c r="C2686" t="s">
        <v>21</v>
      </c>
      <c r="D2686" t="s">
        <v>26338</v>
      </c>
      <c r="E2686">
        <v>23732</v>
      </c>
      <c r="F2686" s="6">
        <v>1.6593153164915599</v>
      </c>
    </row>
    <row r="2687" spans="1:6" x14ac:dyDescent="0.3">
      <c r="A2687" t="s">
        <v>1277</v>
      </c>
      <c r="B2687" t="s">
        <v>22791</v>
      </c>
      <c r="C2687" t="s">
        <v>22836</v>
      </c>
      <c r="D2687" t="s">
        <v>26339</v>
      </c>
      <c r="E2687">
        <v>35012</v>
      </c>
      <c r="F2687" s="6">
        <v>1.1678328059563601</v>
      </c>
    </row>
    <row r="2688" spans="1:6" x14ac:dyDescent="0.3">
      <c r="A2688" t="s">
        <v>1277</v>
      </c>
      <c r="B2688" t="s">
        <v>22791</v>
      </c>
      <c r="C2688" t="s">
        <v>26340</v>
      </c>
      <c r="D2688" t="s">
        <v>26341</v>
      </c>
      <c r="E2688">
        <v>3476</v>
      </c>
      <c r="F2688" s="6">
        <v>0.56059305368586798</v>
      </c>
    </row>
    <row r="2689" spans="1:6" x14ac:dyDescent="0.3">
      <c r="A2689" t="s">
        <v>1277</v>
      </c>
      <c r="B2689" t="s">
        <v>22791</v>
      </c>
      <c r="C2689" t="s">
        <v>882</v>
      </c>
      <c r="D2689" t="s">
        <v>26342</v>
      </c>
      <c r="E2689">
        <v>86129</v>
      </c>
      <c r="F2689" s="6">
        <v>1.4420299096167599</v>
      </c>
    </row>
    <row r="2690" spans="1:6" x14ac:dyDescent="0.3">
      <c r="A2690" t="s">
        <v>1277</v>
      </c>
      <c r="B2690" t="s">
        <v>22791</v>
      </c>
      <c r="C2690" t="s">
        <v>25993</v>
      </c>
      <c r="D2690" t="s">
        <v>26343</v>
      </c>
      <c r="E2690">
        <v>22150</v>
      </c>
      <c r="F2690" s="6">
        <v>1.3977550661040801</v>
      </c>
    </row>
    <row r="2691" spans="1:6" x14ac:dyDescent="0.3">
      <c r="A2691" t="s">
        <v>1277</v>
      </c>
      <c r="B2691" t="s">
        <v>22791</v>
      </c>
      <c r="C2691" t="s">
        <v>26344</v>
      </c>
      <c r="D2691" t="s">
        <v>26345</v>
      </c>
      <c r="E2691">
        <v>1599</v>
      </c>
      <c r="F2691" s="6">
        <v>0.63188479687186105</v>
      </c>
    </row>
    <row r="2692" spans="1:6" x14ac:dyDescent="0.3">
      <c r="A2692" t="s">
        <v>1277</v>
      </c>
      <c r="B2692" t="s">
        <v>22791</v>
      </c>
      <c r="C2692" t="s">
        <v>26346</v>
      </c>
      <c r="D2692" t="s">
        <v>26347</v>
      </c>
      <c r="E2692">
        <v>9044</v>
      </c>
      <c r="F2692" s="6">
        <v>1.5482040876736001</v>
      </c>
    </row>
    <row r="2693" spans="1:6" x14ac:dyDescent="0.3">
      <c r="A2693" t="s">
        <v>1277</v>
      </c>
      <c r="B2693" t="s">
        <v>22791</v>
      </c>
      <c r="C2693" t="s">
        <v>163</v>
      </c>
      <c r="D2693" t="s">
        <v>26348</v>
      </c>
      <c r="E2693">
        <v>14075</v>
      </c>
      <c r="F2693" s="6">
        <v>0.89652718804359799</v>
      </c>
    </row>
    <row r="2694" spans="1:6" x14ac:dyDescent="0.3">
      <c r="A2694" t="s">
        <v>1277</v>
      </c>
      <c r="B2694" t="s">
        <v>22791</v>
      </c>
      <c r="C2694" t="s">
        <v>554</v>
      </c>
      <c r="D2694" t="s">
        <v>26349</v>
      </c>
      <c r="E2694">
        <v>35710</v>
      </c>
      <c r="F2694" s="6">
        <v>1.8806075306488499</v>
      </c>
    </row>
    <row r="2695" spans="1:6" x14ac:dyDescent="0.3">
      <c r="A2695" t="s">
        <v>1277</v>
      </c>
      <c r="B2695" t="s">
        <v>22791</v>
      </c>
      <c r="C2695" t="s">
        <v>23291</v>
      </c>
      <c r="D2695" t="s">
        <v>26350</v>
      </c>
      <c r="E2695">
        <v>2342</v>
      </c>
      <c r="F2695" s="6">
        <v>0.56654368853473103</v>
      </c>
    </row>
    <row r="2696" spans="1:6" x14ac:dyDescent="0.3">
      <c r="A2696" t="s">
        <v>1277</v>
      </c>
      <c r="B2696" t="s">
        <v>22791</v>
      </c>
      <c r="C2696" t="s">
        <v>23</v>
      </c>
      <c r="D2696" t="s">
        <v>26351</v>
      </c>
      <c r="E2696">
        <v>252269</v>
      </c>
      <c r="F2696" s="6">
        <v>3.0956039811481202</v>
      </c>
    </row>
    <row r="2697" spans="1:6" x14ac:dyDescent="0.3">
      <c r="A2697" t="s">
        <v>1277</v>
      </c>
      <c r="B2697" t="s">
        <v>22791</v>
      </c>
      <c r="C2697" t="s">
        <v>26352</v>
      </c>
      <c r="D2697" t="s">
        <v>26353</v>
      </c>
      <c r="E2697">
        <v>5300</v>
      </c>
      <c r="F2697" s="6">
        <v>0.58077691869423498</v>
      </c>
    </row>
    <row r="2698" spans="1:6" x14ac:dyDescent="0.3">
      <c r="A2698" t="s">
        <v>1277</v>
      </c>
      <c r="B2698" t="s">
        <v>22791</v>
      </c>
      <c r="C2698" t="s">
        <v>26354</v>
      </c>
      <c r="D2698" t="s">
        <v>26355</v>
      </c>
      <c r="E2698">
        <v>40838</v>
      </c>
      <c r="F2698" s="6">
        <v>0.95964882099585602</v>
      </c>
    </row>
    <row r="2699" spans="1:6" x14ac:dyDescent="0.3">
      <c r="A2699" t="s">
        <v>1277</v>
      </c>
      <c r="B2699" t="s">
        <v>22791</v>
      </c>
      <c r="C2699" t="s">
        <v>334</v>
      </c>
      <c r="D2699" t="s">
        <v>26356</v>
      </c>
      <c r="E2699">
        <v>150934</v>
      </c>
      <c r="F2699" s="6">
        <v>2.6237793580106401</v>
      </c>
    </row>
    <row r="2700" spans="1:6" x14ac:dyDescent="0.3">
      <c r="A2700" t="s">
        <v>1277</v>
      </c>
      <c r="B2700" t="s">
        <v>22791</v>
      </c>
      <c r="C2700" t="s">
        <v>23297</v>
      </c>
      <c r="D2700" t="s">
        <v>26357</v>
      </c>
      <c r="E2700">
        <v>20202</v>
      </c>
      <c r="F2700" s="6">
        <v>0.83007186572774605</v>
      </c>
    </row>
    <row r="2701" spans="1:6" x14ac:dyDescent="0.3">
      <c r="A2701" t="s">
        <v>1277</v>
      </c>
      <c r="B2701" t="s">
        <v>22791</v>
      </c>
      <c r="C2701" t="s">
        <v>26358</v>
      </c>
      <c r="D2701" t="s">
        <v>26359</v>
      </c>
      <c r="E2701">
        <v>14824</v>
      </c>
      <c r="F2701" s="6">
        <v>0.98640972463371202</v>
      </c>
    </row>
    <row r="2702" spans="1:6" x14ac:dyDescent="0.3">
      <c r="A2702" t="s">
        <v>1277</v>
      </c>
      <c r="B2702" t="s">
        <v>22791</v>
      </c>
      <c r="C2702" t="s">
        <v>884</v>
      </c>
      <c r="D2702" t="s">
        <v>26360</v>
      </c>
      <c r="E2702">
        <v>103350</v>
      </c>
      <c r="F2702" s="6">
        <v>1.49305066965269</v>
      </c>
    </row>
    <row r="2703" spans="1:6" x14ac:dyDescent="0.3">
      <c r="A2703" t="s">
        <v>1277</v>
      </c>
      <c r="B2703" t="s">
        <v>22791</v>
      </c>
      <c r="C2703" t="s">
        <v>23552</v>
      </c>
      <c r="D2703" t="s">
        <v>26361</v>
      </c>
      <c r="E2703">
        <v>33410</v>
      </c>
      <c r="F2703" s="6">
        <v>1.0149528462430499</v>
      </c>
    </row>
    <row r="2704" spans="1:6" x14ac:dyDescent="0.3">
      <c r="A2704" t="s">
        <v>1277</v>
      </c>
      <c r="B2704" t="s">
        <v>22791</v>
      </c>
      <c r="C2704" t="s">
        <v>26362</v>
      </c>
      <c r="D2704" t="s">
        <v>26363</v>
      </c>
      <c r="E2704">
        <v>416</v>
      </c>
      <c r="F2704" s="6">
        <v>0.627004455069472</v>
      </c>
    </row>
    <row r="2705" spans="1:6" x14ac:dyDescent="0.3">
      <c r="A2705" t="s">
        <v>1277</v>
      </c>
      <c r="B2705" t="s">
        <v>22791</v>
      </c>
      <c r="C2705" t="s">
        <v>191</v>
      </c>
      <c r="D2705" t="s">
        <v>26364</v>
      </c>
      <c r="E2705">
        <v>808</v>
      </c>
      <c r="F2705" s="6">
        <v>0.76670377230284703</v>
      </c>
    </row>
    <row r="2706" spans="1:6" x14ac:dyDescent="0.3">
      <c r="A2706" t="s">
        <v>1277</v>
      </c>
      <c r="B2706" t="s">
        <v>22791</v>
      </c>
      <c r="C2706" t="s">
        <v>26365</v>
      </c>
      <c r="D2706" t="s">
        <v>26366</v>
      </c>
      <c r="E2706">
        <v>49625</v>
      </c>
      <c r="F2706" s="6">
        <v>0.98536730900951697</v>
      </c>
    </row>
    <row r="2707" spans="1:6" x14ac:dyDescent="0.3">
      <c r="A2707" t="s">
        <v>1277</v>
      </c>
      <c r="B2707" t="s">
        <v>22791</v>
      </c>
      <c r="C2707" t="s">
        <v>26367</v>
      </c>
      <c r="D2707" t="s">
        <v>26368</v>
      </c>
      <c r="E2707">
        <v>4607</v>
      </c>
      <c r="F2707" s="6">
        <v>0.89017802279522396</v>
      </c>
    </row>
    <row r="2708" spans="1:6" x14ac:dyDescent="0.3">
      <c r="A2708" t="s">
        <v>1277</v>
      </c>
      <c r="B2708" t="s">
        <v>22791</v>
      </c>
      <c r="C2708" t="s">
        <v>947</v>
      </c>
      <c r="D2708" t="s">
        <v>26369</v>
      </c>
      <c r="E2708">
        <v>286</v>
      </c>
      <c r="F2708" s="6">
        <v>0.78340081640756598</v>
      </c>
    </row>
    <row r="2709" spans="1:6" x14ac:dyDescent="0.3">
      <c r="A2709" t="s">
        <v>1277</v>
      </c>
      <c r="B2709" t="s">
        <v>22791</v>
      </c>
      <c r="C2709" t="s">
        <v>26370</v>
      </c>
      <c r="D2709" t="s">
        <v>26371</v>
      </c>
      <c r="E2709">
        <v>3598</v>
      </c>
      <c r="F2709" s="6">
        <v>0.63132765077131203</v>
      </c>
    </row>
    <row r="2710" spans="1:6" x14ac:dyDescent="0.3">
      <c r="A2710" t="s">
        <v>1277</v>
      </c>
      <c r="B2710" t="s">
        <v>22791</v>
      </c>
      <c r="C2710" t="s">
        <v>26372</v>
      </c>
      <c r="D2710" t="s">
        <v>26373</v>
      </c>
      <c r="E2710">
        <v>32061</v>
      </c>
      <c r="F2710" s="6">
        <v>1.03361601599735</v>
      </c>
    </row>
    <row r="2711" spans="1:6" x14ac:dyDescent="0.3">
      <c r="A2711" t="s">
        <v>1277</v>
      </c>
      <c r="B2711" t="s">
        <v>22791</v>
      </c>
      <c r="C2711" t="s">
        <v>335</v>
      </c>
      <c r="D2711" t="s">
        <v>26374</v>
      </c>
      <c r="E2711">
        <v>3719</v>
      </c>
      <c r="F2711" s="6">
        <v>0.77068749802607495</v>
      </c>
    </row>
    <row r="2712" spans="1:6" x14ac:dyDescent="0.3">
      <c r="A2712" t="s">
        <v>1277</v>
      </c>
      <c r="B2712" t="s">
        <v>22791</v>
      </c>
      <c r="C2712" t="s">
        <v>22675</v>
      </c>
      <c r="D2712" t="s">
        <v>26375</v>
      </c>
      <c r="E2712">
        <v>49793</v>
      </c>
      <c r="F2712" s="6">
        <v>1.49751689354231</v>
      </c>
    </row>
    <row r="2713" spans="1:6" x14ac:dyDescent="0.3">
      <c r="A2713" t="s">
        <v>1277</v>
      </c>
      <c r="B2713" t="s">
        <v>22791</v>
      </c>
      <c r="C2713" t="s">
        <v>26376</v>
      </c>
      <c r="D2713" t="s">
        <v>26377</v>
      </c>
      <c r="E2713">
        <v>13977</v>
      </c>
      <c r="F2713" s="6">
        <v>0.61582748173461299</v>
      </c>
    </row>
    <row r="2714" spans="1:6" x14ac:dyDescent="0.3">
      <c r="A2714" t="s">
        <v>1277</v>
      </c>
      <c r="B2714" t="s">
        <v>22791</v>
      </c>
      <c r="C2714" t="s">
        <v>26378</v>
      </c>
      <c r="D2714" t="s">
        <v>26379</v>
      </c>
      <c r="E2714">
        <v>19677</v>
      </c>
      <c r="F2714" s="6">
        <v>1.0918634107182299</v>
      </c>
    </row>
    <row r="2715" spans="1:6" x14ac:dyDescent="0.3">
      <c r="A2715" t="s">
        <v>1277</v>
      </c>
      <c r="B2715" t="s">
        <v>22791</v>
      </c>
      <c r="C2715" t="s">
        <v>26380</v>
      </c>
      <c r="D2715" t="s">
        <v>26381</v>
      </c>
      <c r="E2715">
        <v>6886</v>
      </c>
      <c r="F2715" s="6">
        <v>0.919736753222406</v>
      </c>
    </row>
    <row r="2716" spans="1:6" x14ac:dyDescent="0.3">
      <c r="A2716" t="s">
        <v>1277</v>
      </c>
      <c r="B2716" t="s">
        <v>22791</v>
      </c>
      <c r="C2716" t="s">
        <v>26382</v>
      </c>
      <c r="D2716" t="s">
        <v>26383</v>
      </c>
      <c r="E2716">
        <v>19263</v>
      </c>
      <c r="F2716" s="6">
        <v>1.1530573181014501</v>
      </c>
    </row>
    <row r="2717" spans="1:6" x14ac:dyDescent="0.3">
      <c r="A2717" t="s">
        <v>1277</v>
      </c>
      <c r="B2717" t="s">
        <v>22791</v>
      </c>
      <c r="C2717" t="s">
        <v>228</v>
      </c>
      <c r="D2717" t="s">
        <v>26384</v>
      </c>
      <c r="E2717">
        <v>16612</v>
      </c>
      <c r="F2717" s="6">
        <v>1.1525211390452601</v>
      </c>
    </row>
    <row r="2718" spans="1:6" x14ac:dyDescent="0.3">
      <c r="A2718" t="s">
        <v>1277</v>
      </c>
      <c r="B2718" t="s">
        <v>22791</v>
      </c>
      <c r="C2718" t="s">
        <v>230</v>
      </c>
      <c r="D2718" t="s">
        <v>26385</v>
      </c>
      <c r="E2718">
        <v>16801</v>
      </c>
      <c r="F2718" s="6">
        <v>1.7287407564983699</v>
      </c>
    </row>
    <row r="2719" spans="1:6" x14ac:dyDescent="0.3">
      <c r="A2719" t="s">
        <v>1277</v>
      </c>
      <c r="B2719" t="s">
        <v>22791</v>
      </c>
      <c r="C2719" t="s">
        <v>23137</v>
      </c>
      <c r="D2719" t="s">
        <v>26386</v>
      </c>
      <c r="E2719">
        <v>75643</v>
      </c>
      <c r="F2719" s="6">
        <v>1.72017511341702</v>
      </c>
    </row>
    <row r="2720" spans="1:6" x14ac:dyDescent="0.3">
      <c r="A2720" t="s">
        <v>1277</v>
      </c>
      <c r="B2720" t="s">
        <v>22791</v>
      </c>
      <c r="C2720" t="s">
        <v>22680</v>
      </c>
      <c r="D2720" t="s">
        <v>26387</v>
      </c>
      <c r="E2720">
        <v>23384</v>
      </c>
      <c r="F2720" s="6">
        <v>1.5832660316254801</v>
      </c>
    </row>
    <row r="2721" spans="1:6" x14ac:dyDescent="0.3">
      <c r="A2721" t="s">
        <v>1277</v>
      </c>
      <c r="B2721" t="s">
        <v>22791</v>
      </c>
      <c r="C2721" t="s">
        <v>26388</v>
      </c>
      <c r="D2721" t="s">
        <v>26389</v>
      </c>
      <c r="E2721">
        <v>3302</v>
      </c>
      <c r="F2721" s="6">
        <v>0.89021247166378603</v>
      </c>
    </row>
    <row r="2722" spans="1:6" x14ac:dyDescent="0.3">
      <c r="A2722" t="s">
        <v>1277</v>
      </c>
      <c r="B2722" t="s">
        <v>22791</v>
      </c>
      <c r="C2722" t="s">
        <v>26390</v>
      </c>
      <c r="D2722" t="s">
        <v>26391</v>
      </c>
      <c r="E2722">
        <v>11531</v>
      </c>
      <c r="F2722" s="6">
        <v>1.02824784686114</v>
      </c>
    </row>
    <row r="2723" spans="1:6" x14ac:dyDescent="0.3">
      <c r="A2723" t="s">
        <v>1277</v>
      </c>
      <c r="B2723" t="s">
        <v>22791</v>
      </c>
      <c r="C2723" t="s">
        <v>26392</v>
      </c>
      <c r="D2723" t="s">
        <v>26393</v>
      </c>
      <c r="E2723">
        <v>19301</v>
      </c>
      <c r="F2723" s="6">
        <v>0.92631876163981297</v>
      </c>
    </row>
    <row r="2724" spans="1:6" x14ac:dyDescent="0.3">
      <c r="A2724" t="s">
        <v>1277</v>
      </c>
      <c r="B2724" t="s">
        <v>22791</v>
      </c>
      <c r="C2724" t="s">
        <v>26394</v>
      </c>
      <c r="D2724" t="s">
        <v>26395</v>
      </c>
      <c r="E2724">
        <v>82</v>
      </c>
      <c r="F2724" s="6">
        <v>0.98087225891294805</v>
      </c>
    </row>
    <row r="2725" spans="1:6" x14ac:dyDescent="0.3">
      <c r="A2725" t="s">
        <v>1277</v>
      </c>
      <c r="B2725" t="s">
        <v>22791</v>
      </c>
      <c r="C2725" t="s">
        <v>26396</v>
      </c>
      <c r="D2725" t="s">
        <v>26397</v>
      </c>
      <c r="E2725">
        <v>278831</v>
      </c>
      <c r="F2725" s="6">
        <v>0.97161349407839603</v>
      </c>
    </row>
    <row r="2726" spans="1:6" x14ac:dyDescent="0.3">
      <c r="A2726" t="s">
        <v>1277</v>
      </c>
      <c r="B2726" t="s">
        <v>22791</v>
      </c>
      <c r="C2726" t="s">
        <v>26398</v>
      </c>
      <c r="D2726" t="s">
        <v>26399</v>
      </c>
      <c r="E2726">
        <v>5915</v>
      </c>
      <c r="F2726" s="6">
        <v>0.72503501408314597</v>
      </c>
    </row>
    <row r="2727" spans="1:6" x14ac:dyDescent="0.3">
      <c r="A2727" t="s">
        <v>1277</v>
      </c>
      <c r="B2727" t="s">
        <v>22791</v>
      </c>
      <c r="C2727" t="s">
        <v>26400</v>
      </c>
      <c r="D2727" t="s">
        <v>26401</v>
      </c>
      <c r="E2727">
        <v>8283</v>
      </c>
      <c r="F2727" s="6">
        <v>0.77344271617596005</v>
      </c>
    </row>
    <row r="2728" spans="1:6" x14ac:dyDescent="0.3">
      <c r="A2728" t="s">
        <v>1277</v>
      </c>
      <c r="B2728" t="s">
        <v>22791</v>
      </c>
      <c r="C2728" t="s">
        <v>885</v>
      </c>
      <c r="D2728" t="s">
        <v>26402</v>
      </c>
      <c r="E2728">
        <v>234906</v>
      </c>
      <c r="F2728" s="6">
        <v>1.8367294939552199</v>
      </c>
    </row>
    <row r="2729" spans="1:6" x14ac:dyDescent="0.3">
      <c r="A2729" t="s">
        <v>1277</v>
      </c>
      <c r="B2729" t="s">
        <v>22791</v>
      </c>
      <c r="C2729" t="s">
        <v>26403</v>
      </c>
      <c r="D2729" t="s">
        <v>26404</v>
      </c>
      <c r="E2729">
        <v>707</v>
      </c>
      <c r="F2729" s="6">
        <v>0.855304615033328</v>
      </c>
    </row>
    <row r="2730" spans="1:6" x14ac:dyDescent="0.3">
      <c r="A2730" t="s">
        <v>1277</v>
      </c>
      <c r="B2730" t="s">
        <v>22791</v>
      </c>
      <c r="C2730" t="s">
        <v>25</v>
      </c>
      <c r="D2730" t="s">
        <v>26405</v>
      </c>
      <c r="E2730">
        <v>13664</v>
      </c>
      <c r="F2730" s="6">
        <v>1.53118421712254</v>
      </c>
    </row>
    <row r="2731" spans="1:6" x14ac:dyDescent="0.3">
      <c r="A2731" t="s">
        <v>1277</v>
      </c>
      <c r="B2731" t="s">
        <v>22791</v>
      </c>
      <c r="C2731" t="s">
        <v>234</v>
      </c>
      <c r="D2731" t="s">
        <v>26406</v>
      </c>
      <c r="E2731">
        <v>10546</v>
      </c>
      <c r="F2731" s="6">
        <v>1.8536224673108399</v>
      </c>
    </row>
    <row r="2732" spans="1:6" x14ac:dyDescent="0.3">
      <c r="A2732" t="s">
        <v>1277</v>
      </c>
      <c r="B2732" t="s">
        <v>22791</v>
      </c>
      <c r="C2732" t="s">
        <v>677</v>
      </c>
      <c r="D2732" t="s">
        <v>26407</v>
      </c>
      <c r="E2732">
        <v>4799</v>
      </c>
      <c r="F2732" s="6">
        <v>1.10369736326865</v>
      </c>
    </row>
    <row r="2733" spans="1:6" x14ac:dyDescent="0.3">
      <c r="A2733" t="s">
        <v>1277</v>
      </c>
      <c r="B2733" t="s">
        <v>22791</v>
      </c>
      <c r="C2733" t="s">
        <v>499</v>
      </c>
      <c r="D2733" t="s">
        <v>26408</v>
      </c>
      <c r="E2733">
        <v>4012</v>
      </c>
      <c r="F2733" s="6">
        <v>0.81926045817665105</v>
      </c>
    </row>
    <row r="2734" spans="1:6" x14ac:dyDescent="0.3">
      <c r="A2734" t="s">
        <v>1277</v>
      </c>
      <c r="B2734" t="s">
        <v>22791</v>
      </c>
      <c r="C2734" t="s">
        <v>26409</v>
      </c>
      <c r="D2734" t="s">
        <v>26410</v>
      </c>
      <c r="E2734">
        <v>36702</v>
      </c>
      <c r="F2734" s="6">
        <v>1.0202390769168199</v>
      </c>
    </row>
    <row r="2735" spans="1:6" x14ac:dyDescent="0.3">
      <c r="A2735" t="s">
        <v>1277</v>
      </c>
      <c r="B2735" t="s">
        <v>22791</v>
      </c>
      <c r="C2735" t="s">
        <v>26411</v>
      </c>
      <c r="D2735" t="s">
        <v>26412</v>
      </c>
      <c r="E2735">
        <v>54258</v>
      </c>
      <c r="F2735" s="6">
        <v>0.79251930566225903</v>
      </c>
    </row>
    <row r="2736" spans="1:6" x14ac:dyDescent="0.3">
      <c r="A2736" t="s">
        <v>1277</v>
      </c>
      <c r="B2736" t="s">
        <v>22791</v>
      </c>
      <c r="C2736" t="s">
        <v>724</v>
      </c>
      <c r="D2736" t="s">
        <v>26413</v>
      </c>
      <c r="E2736">
        <v>46006</v>
      </c>
      <c r="F2736" s="6">
        <v>1.131854477674</v>
      </c>
    </row>
    <row r="2737" spans="1:6" x14ac:dyDescent="0.3">
      <c r="A2737" t="s">
        <v>1277</v>
      </c>
      <c r="B2737" t="s">
        <v>22791</v>
      </c>
      <c r="C2737" t="s">
        <v>23574</v>
      </c>
      <c r="D2737" t="s">
        <v>26414</v>
      </c>
      <c r="E2737">
        <v>2242</v>
      </c>
      <c r="F2737" s="6">
        <v>0.65164593915893099</v>
      </c>
    </row>
    <row r="2738" spans="1:6" x14ac:dyDescent="0.3">
      <c r="A2738" t="s">
        <v>1277</v>
      </c>
      <c r="B2738" t="s">
        <v>22791</v>
      </c>
      <c r="C2738" t="s">
        <v>24462</v>
      </c>
      <c r="D2738" t="s">
        <v>26415</v>
      </c>
      <c r="E2738">
        <v>136872</v>
      </c>
      <c r="F2738" s="6">
        <v>1.7370554086560599</v>
      </c>
    </row>
    <row r="2739" spans="1:6" x14ac:dyDescent="0.3">
      <c r="A2739" t="s">
        <v>1277</v>
      </c>
      <c r="B2739" t="s">
        <v>22791</v>
      </c>
      <c r="C2739" t="s">
        <v>26416</v>
      </c>
      <c r="D2739" t="s">
        <v>26417</v>
      </c>
      <c r="E2739">
        <v>24757</v>
      </c>
      <c r="F2739" s="6">
        <v>1.2016707202055299</v>
      </c>
    </row>
    <row r="2740" spans="1:6" x14ac:dyDescent="0.3">
      <c r="A2740" t="s">
        <v>1277</v>
      </c>
      <c r="B2740" t="s">
        <v>22791</v>
      </c>
      <c r="C2740" t="s">
        <v>23816</v>
      </c>
      <c r="D2740" t="s">
        <v>26418</v>
      </c>
      <c r="E2740">
        <v>4936</v>
      </c>
      <c r="F2740" s="6">
        <v>0.84924423866448195</v>
      </c>
    </row>
    <row r="2741" spans="1:6" x14ac:dyDescent="0.3">
      <c r="A2741" t="s">
        <v>1277</v>
      </c>
      <c r="B2741" t="s">
        <v>22791</v>
      </c>
      <c r="C2741" t="s">
        <v>23322</v>
      </c>
      <c r="D2741" t="s">
        <v>26419</v>
      </c>
      <c r="E2741">
        <v>9403</v>
      </c>
      <c r="F2741" s="6">
        <v>0.87634390194385003</v>
      </c>
    </row>
    <row r="2742" spans="1:6" x14ac:dyDescent="0.3">
      <c r="A2742" t="s">
        <v>1277</v>
      </c>
      <c r="B2742" t="s">
        <v>22791</v>
      </c>
      <c r="C2742" t="s">
        <v>26420</v>
      </c>
      <c r="D2742" t="s">
        <v>26421</v>
      </c>
      <c r="E2742">
        <v>19719</v>
      </c>
      <c r="F2742" s="6">
        <v>1.7558034172891701</v>
      </c>
    </row>
    <row r="2743" spans="1:6" x14ac:dyDescent="0.3">
      <c r="A2743" t="s">
        <v>1277</v>
      </c>
      <c r="B2743" t="s">
        <v>22791</v>
      </c>
      <c r="C2743" t="s">
        <v>29</v>
      </c>
      <c r="D2743" t="s">
        <v>26422</v>
      </c>
      <c r="E2743">
        <v>455746</v>
      </c>
      <c r="F2743" s="6">
        <v>1.8878640163846201</v>
      </c>
    </row>
    <row r="2744" spans="1:6" x14ac:dyDescent="0.3">
      <c r="A2744" t="s">
        <v>1277</v>
      </c>
      <c r="B2744" t="s">
        <v>22791</v>
      </c>
      <c r="C2744" t="s">
        <v>25396</v>
      </c>
      <c r="D2744" t="s">
        <v>26423</v>
      </c>
      <c r="E2744">
        <v>21904</v>
      </c>
      <c r="F2744" s="6">
        <v>1.1738630396768099</v>
      </c>
    </row>
    <row r="2745" spans="1:6" x14ac:dyDescent="0.3">
      <c r="A2745" t="s">
        <v>1277</v>
      </c>
      <c r="B2745" t="s">
        <v>22791</v>
      </c>
      <c r="C2745" t="s">
        <v>603</v>
      </c>
      <c r="D2745" t="s">
        <v>26424</v>
      </c>
      <c r="E2745">
        <v>12934</v>
      </c>
      <c r="F2745" s="6">
        <v>1.64503511228633</v>
      </c>
    </row>
    <row r="2746" spans="1:6" x14ac:dyDescent="0.3">
      <c r="A2746" t="s">
        <v>1277</v>
      </c>
      <c r="B2746" t="s">
        <v>22791</v>
      </c>
      <c r="C2746" t="s">
        <v>26425</v>
      </c>
      <c r="D2746" t="s">
        <v>26426</v>
      </c>
      <c r="E2746">
        <v>1210</v>
      </c>
      <c r="F2746" s="6">
        <v>0.71047216133659596</v>
      </c>
    </row>
    <row r="2747" spans="1:6" x14ac:dyDescent="0.3">
      <c r="A2747" t="s">
        <v>1277</v>
      </c>
      <c r="B2747" t="s">
        <v>22791</v>
      </c>
      <c r="C2747" t="s">
        <v>26427</v>
      </c>
      <c r="D2747" t="s">
        <v>26428</v>
      </c>
      <c r="E2747">
        <v>64524</v>
      </c>
      <c r="F2747" s="6">
        <v>1.93481911690213</v>
      </c>
    </row>
    <row r="2748" spans="1:6" x14ac:dyDescent="0.3">
      <c r="A2748" t="s">
        <v>1277</v>
      </c>
      <c r="B2748" t="s">
        <v>22791</v>
      </c>
      <c r="C2748" t="s">
        <v>887</v>
      </c>
      <c r="D2748" t="s">
        <v>26429</v>
      </c>
      <c r="E2748">
        <v>47735</v>
      </c>
      <c r="F2748" s="6">
        <v>1.60223785848738</v>
      </c>
    </row>
    <row r="2749" spans="1:6" x14ac:dyDescent="0.3">
      <c r="A2749" t="s">
        <v>1277</v>
      </c>
      <c r="B2749" t="s">
        <v>22791</v>
      </c>
      <c r="C2749" t="s">
        <v>64</v>
      </c>
      <c r="D2749" t="s">
        <v>26430</v>
      </c>
      <c r="E2749">
        <v>14445</v>
      </c>
      <c r="F2749" s="6">
        <v>1.8175967731804401</v>
      </c>
    </row>
    <row r="2750" spans="1:6" x14ac:dyDescent="0.3">
      <c r="A2750" t="s">
        <v>1277</v>
      </c>
      <c r="B2750" t="s">
        <v>22791</v>
      </c>
      <c r="C2750" t="s">
        <v>26431</v>
      </c>
      <c r="D2750" t="s">
        <v>26432</v>
      </c>
      <c r="E2750">
        <v>15216</v>
      </c>
      <c r="F2750" s="6">
        <v>1.27920049471352</v>
      </c>
    </row>
    <row r="2751" spans="1:6" x14ac:dyDescent="0.3">
      <c r="A2751" t="s">
        <v>1277</v>
      </c>
      <c r="B2751" t="s">
        <v>22791</v>
      </c>
      <c r="C2751" t="s">
        <v>889</v>
      </c>
      <c r="D2751" t="s">
        <v>26433</v>
      </c>
      <c r="E2751">
        <v>340197</v>
      </c>
      <c r="F2751" s="6">
        <v>0.81635080799057702</v>
      </c>
    </row>
    <row r="2752" spans="1:6" x14ac:dyDescent="0.3">
      <c r="A2752" t="s">
        <v>1277</v>
      </c>
      <c r="B2752" t="s">
        <v>22791</v>
      </c>
      <c r="C2752" t="s">
        <v>26434</v>
      </c>
      <c r="D2752" t="s">
        <v>26435</v>
      </c>
      <c r="E2752">
        <v>10223</v>
      </c>
      <c r="F2752" s="6">
        <v>1.09418518627283</v>
      </c>
    </row>
    <row r="2753" spans="1:6" x14ac:dyDescent="0.3">
      <c r="A2753" t="s">
        <v>1277</v>
      </c>
      <c r="B2753" t="s">
        <v>22791</v>
      </c>
      <c r="C2753" t="s">
        <v>401</v>
      </c>
      <c r="D2753" t="s">
        <v>26436</v>
      </c>
      <c r="E2753">
        <v>2052</v>
      </c>
      <c r="F2753" s="6">
        <v>0.55657314529304502</v>
      </c>
    </row>
    <row r="2754" spans="1:6" x14ac:dyDescent="0.3">
      <c r="A2754" t="s">
        <v>1277</v>
      </c>
      <c r="B2754" t="s">
        <v>22791</v>
      </c>
      <c r="C2754" t="s">
        <v>111</v>
      </c>
      <c r="D2754" t="s">
        <v>26437</v>
      </c>
      <c r="E2754">
        <v>81837</v>
      </c>
      <c r="F2754" s="6">
        <v>3.0071656640633901</v>
      </c>
    </row>
    <row r="2755" spans="1:6" x14ac:dyDescent="0.3">
      <c r="A2755" t="s">
        <v>1277</v>
      </c>
      <c r="B2755" t="s">
        <v>22791</v>
      </c>
      <c r="C2755" t="s">
        <v>26438</v>
      </c>
      <c r="D2755" t="s">
        <v>26439</v>
      </c>
      <c r="E2755">
        <v>28111</v>
      </c>
      <c r="F2755" s="6">
        <v>1.7366237770052799</v>
      </c>
    </row>
    <row r="2756" spans="1:6" x14ac:dyDescent="0.3">
      <c r="A2756" t="s">
        <v>1277</v>
      </c>
      <c r="B2756" t="s">
        <v>22791</v>
      </c>
      <c r="C2756" t="s">
        <v>24711</v>
      </c>
      <c r="D2756" t="s">
        <v>26440</v>
      </c>
      <c r="E2756">
        <v>23796</v>
      </c>
      <c r="F2756" s="6">
        <v>2.3710188709234701</v>
      </c>
    </row>
    <row r="2757" spans="1:6" x14ac:dyDescent="0.3">
      <c r="A2757" t="s">
        <v>1277</v>
      </c>
      <c r="B2757" t="s">
        <v>22791</v>
      </c>
      <c r="C2757" t="s">
        <v>891</v>
      </c>
      <c r="D2757" t="s">
        <v>26441</v>
      </c>
      <c r="E2757">
        <v>116927</v>
      </c>
      <c r="F2757" s="6">
        <v>2.27364019080985</v>
      </c>
    </row>
    <row r="2758" spans="1:6" x14ac:dyDescent="0.3">
      <c r="A2758" t="s">
        <v>1277</v>
      </c>
      <c r="B2758" t="s">
        <v>22791</v>
      </c>
      <c r="C2758" t="s">
        <v>26442</v>
      </c>
      <c r="D2758" t="s">
        <v>26443</v>
      </c>
      <c r="E2758">
        <v>10269</v>
      </c>
      <c r="F2758" s="6">
        <v>0.56161526005808005</v>
      </c>
    </row>
    <row r="2759" spans="1:6" x14ac:dyDescent="0.3">
      <c r="A2759" t="s">
        <v>1277</v>
      </c>
      <c r="B2759" t="s">
        <v>22791</v>
      </c>
      <c r="C2759" t="s">
        <v>26444</v>
      </c>
      <c r="D2759" t="s">
        <v>26445</v>
      </c>
      <c r="E2759">
        <v>15507</v>
      </c>
      <c r="F2759" s="6">
        <v>1.10640240970171</v>
      </c>
    </row>
    <row r="2760" spans="1:6" x14ac:dyDescent="0.3">
      <c r="A2760" t="s">
        <v>1277</v>
      </c>
      <c r="B2760" t="s">
        <v>22791</v>
      </c>
      <c r="C2760" t="s">
        <v>66</v>
      </c>
      <c r="D2760" t="s">
        <v>26446</v>
      </c>
      <c r="E2760">
        <v>45413</v>
      </c>
      <c r="F2760" s="6">
        <v>1.46143969124896</v>
      </c>
    </row>
    <row r="2761" spans="1:6" x14ac:dyDescent="0.3">
      <c r="A2761" t="s">
        <v>1277</v>
      </c>
      <c r="B2761" t="s">
        <v>22791</v>
      </c>
      <c r="C2761" t="s">
        <v>25854</v>
      </c>
      <c r="D2761" t="s">
        <v>26447</v>
      </c>
      <c r="E2761">
        <v>121073</v>
      </c>
      <c r="F2761" s="6">
        <v>1.15415558541145</v>
      </c>
    </row>
    <row r="2762" spans="1:6" x14ac:dyDescent="0.3">
      <c r="A2762" t="s">
        <v>1277</v>
      </c>
      <c r="B2762" t="s">
        <v>22791</v>
      </c>
      <c r="C2762" t="s">
        <v>26448</v>
      </c>
      <c r="D2762" t="s">
        <v>26449</v>
      </c>
      <c r="E2762">
        <v>7818</v>
      </c>
      <c r="F2762" s="6">
        <v>0.55440289527271402</v>
      </c>
    </row>
    <row r="2763" spans="1:6" x14ac:dyDescent="0.3">
      <c r="A2763" t="s">
        <v>1277</v>
      </c>
      <c r="B2763" t="s">
        <v>22791</v>
      </c>
      <c r="C2763" t="s">
        <v>26450</v>
      </c>
      <c r="D2763" t="s">
        <v>26451</v>
      </c>
      <c r="E2763">
        <v>10914</v>
      </c>
      <c r="F2763" s="6">
        <v>1.4210826627503299</v>
      </c>
    </row>
    <row r="2764" spans="1:6" x14ac:dyDescent="0.3">
      <c r="A2764" t="s">
        <v>1277</v>
      </c>
      <c r="B2764" t="s">
        <v>22791</v>
      </c>
      <c r="C2764" t="s">
        <v>892</v>
      </c>
      <c r="D2764" t="s">
        <v>26452</v>
      </c>
      <c r="E2764">
        <v>120725</v>
      </c>
      <c r="F2764" s="6">
        <v>0.94186298998927198</v>
      </c>
    </row>
    <row r="2765" spans="1:6" x14ac:dyDescent="0.3">
      <c r="A2765" t="s">
        <v>1277</v>
      </c>
      <c r="B2765" t="s">
        <v>22791</v>
      </c>
      <c r="C2765" t="s">
        <v>26453</v>
      </c>
      <c r="D2765" t="s">
        <v>26454</v>
      </c>
      <c r="E2765">
        <v>3367</v>
      </c>
      <c r="F2765" s="6">
        <v>0.68319004154969498</v>
      </c>
    </row>
    <row r="2766" spans="1:6" x14ac:dyDescent="0.3">
      <c r="A2766" t="s">
        <v>1277</v>
      </c>
      <c r="B2766" t="s">
        <v>22791</v>
      </c>
      <c r="C2766" t="s">
        <v>26455</v>
      </c>
      <c r="D2766" t="s">
        <v>26456</v>
      </c>
      <c r="E2766">
        <v>3309</v>
      </c>
      <c r="F2766" s="6">
        <v>0.65035471785888499</v>
      </c>
    </row>
    <row r="2767" spans="1:6" x14ac:dyDescent="0.3">
      <c r="A2767" t="s">
        <v>1277</v>
      </c>
      <c r="B2767" t="s">
        <v>22791</v>
      </c>
      <c r="C2767" t="s">
        <v>26457</v>
      </c>
      <c r="D2767" t="s">
        <v>26458</v>
      </c>
      <c r="E2767">
        <v>12860</v>
      </c>
      <c r="F2767" s="6">
        <v>1.37762013875359</v>
      </c>
    </row>
    <row r="2768" spans="1:6" x14ac:dyDescent="0.3">
      <c r="A2768" t="s">
        <v>1277</v>
      </c>
      <c r="B2768" t="s">
        <v>22791</v>
      </c>
      <c r="C2768" t="s">
        <v>26459</v>
      </c>
      <c r="D2768" t="s">
        <v>26460</v>
      </c>
      <c r="E2768">
        <v>13783</v>
      </c>
      <c r="F2768" s="6">
        <v>1.6712836300149201</v>
      </c>
    </row>
    <row r="2769" spans="1:6" x14ac:dyDescent="0.3">
      <c r="A2769" t="s">
        <v>1277</v>
      </c>
      <c r="B2769" t="s">
        <v>22791</v>
      </c>
      <c r="C2769" t="s">
        <v>26461</v>
      </c>
      <c r="D2769" t="s">
        <v>26462</v>
      </c>
      <c r="E2769">
        <v>7383</v>
      </c>
      <c r="F2769" s="6">
        <v>0.79982531387252498</v>
      </c>
    </row>
    <row r="2770" spans="1:6" x14ac:dyDescent="0.3">
      <c r="A2770" t="s">
        <v>1277</v>
      </c>
      <c r="B2770" t="s">
        <v>22791</v>
      </c>
      <c r="C2770" t="s">
        <v>26022</v>
      </c>
      <c r="D2770" t="s">
        <v>26463</v>
      </c>
      <c r="E2770">
        <v>929</v>
      </c>
      <c r="F2770" s="6">
        <v>0.84083847059633998</v>
      </c>
    </row>
    <row r="2771" spans="1:6" x14ac:dyDescent="0.3">
      <c r="A2771" t="s">
        <v>1277</v>
      </c>
      <c r="B2771" t="s">
        <v>22791</v>
      </c>
      <c r="C2771" t="s">
        <v>24155</v>
      </c>
      <c r="D2771" t="s">
        <v>26464</v>
      </c>
      <c r="E2771">
        <v>16622</v>
      </c>
      <c r="F2771" s="6">
        <v>1.5372468736179501</v>
      </c>
    </row>
    <row r="2772" spans="1:6" x14ac:dyDescent="0.3">
      <c r="A2772" t="s">
        <v>1277</v>
      </c>
      <c r="B2772" t="s">
        <v>22791</v>
      </c>
      <c r="C2772" t="s">
        <v>894</v>
      </c>
      <c r="D2772" t="s">
        <v>26465</v>
      </c>
      <c r="E2772">
        <v>78337</v>
      </c>
      <c r="F2772" s="6">
        <v>1.65740347135813</v>
      </c>
    </row>
    <row r="2773" spans="1:6" x14ac:dyDescent="0.3">
      <c r="A2773" t="s">
        <v>1277</v>
      </c>
      <c r="B2773" t="s">
        <v>22791</v>
      </c>
      <c r="C2773" t="s">
        <v>26466</v>
      </c>
      <c r="D2773" t="s">
        <v>26467</v>
      </c>
      <c r="E2773">
        <v>10501</v>
      </c>
      <c r="F2773" s="6">
        <v>0.77267833996757695</v>
      </c>
    </row>
    <row r="2774" spans="1:6" x14ac:dyDescent="0.3">
      <c r="A2774" t="s">
        <v>1277</v>
      </c>
      <c r="B2774" t="s">
        <v>22791</v>
      </c>
      <c r="C2774" t="s">
        <v>26468</v>
      </c>
      <c r="D2774" t="s">
        <v>26469</v>
      </c>
      <c r="E2774">
        <v>53330</v>
      </c>
      <c r="F2774" s="6">
        <v>1.99833134013813</v>
      </c>
    </row>
    <row r="2775" spans="1:6" x14ac:dyDescent="0.3">
      <c r="A2775" t="s">
        <v>1277</v>
      </c>
      <c r="B2775" t="s">
        <v>22791</v>
      </c>
      <c r="C2775" t="s">
        <v>26470</v>
      </c>
      <c r="D2775" t="s">
        <v>26471</v>
      </c>
      <c r="E2775">
        <v>10834</v>
      </c>
      <c r="F2775" s="6">
        <v>1.8690595948376001</v>
      </c>
    </row>
    <row r="2776" spans="1:6" x14ac:dyDescent="0.3">
      <c r="A2776" t="s">
        <v>1277</v>
      </c>
      <c r="B2776" t="s">
        <v>22791</v>
      </c>
      <c r="C2776" t="s">
        <v>26472</v>
      </c>
      <c r="D2776" t="s">
        <v>26473</v>
      </c>
      <c r="E2776">
        <v>8865</v>
      </c>
      <c r="F2776" s="6">
        <v>1.77288845502345</v>
      </c>
    </row>
    <row r="2777" spans="1:6" x14ac:dyDescent="0.3">
      <c r="A2777" t="s">
        <v>1277</v>
      </c>
      <c r="B2777" t="s">
        <v>22791</v>
      </c>
      <c r="C2777" t="s">
        <v>26474</v>
      </c>
      <c r="D2777" t="s">
        <v>26475</v>
      </c>
      <c r="E2777">
        <v>26384</v>
      </c>
      <c r="F2777" s="6">
        <v>1.5637972455698199</v>
      </c>
    </row>
    <row r="2778" spans="1:6" x14ac:dyDescent="0.3">
      <c r="A2778" t="s">
        <v>1277</v>
      </c>
      <c r="B2778" t="s">
        <v>22791</v>
      </c>
      <c r="C2778" t="s">
        <v>26476</v>
      </c>
      <c r="D2778" t="s">
        <v>26477</v>
      </c>
      <c r="E2778">
        <v>64804</v>
      </c>
      <c r="F2778" s="6">
        <v>0.65738209745460197</v>
      </c>
    </row>
    <row r="2779" spans="1:6" x14ac:dyDescent="0.3">
      <c r="A2779" t="s">
        <v>1277</v>
      </c>
      <c r="B2779" t="s">
        <v>22791</v>
      </c>
      <c r="C2779" t="s">
        <v>26478</v>
      </c>
      <c r="D2779" t="s">
        <v>26479</v>
      </c>
      <c r="E2779">
        <v>6131</v>
      </c>
      <c r="F2779" s="6">
        <v>0.90312178111947905</v>
      </c>
    </row>
    <row r="2780" spans="1:6" x14ac:dyDescent="0.3">
      <c r="A2780" t="s">
        <v>1277</v>
      </c>
      <c r="B2780" t="s">
        <v>22791</v>
      </c>
      <c r="C2780" t="s">
        <v>26480</v>
      </c>
      <c r="D2780" t="s">
        <v>26481</v>
      </c>
      <c r="E2780">
        <v>3461</v>
      </c>
      <c r="F2780" s="6">
        <v>0.68156175684425202</v>
      </c>
    </row>
    <row r="2781" spans="1:6" x14ac:dyDescent="0.3">
      <c r="A2781" t="s">
        <v>1277</v>
      </c>
      <c r="B2781" t="s">
        <v>22791</v>
      </c>
      <c r="C2781" t="s">
        <v>26482</v>
      </c>
      <c r="D2781" t="s">
        <v>26483</v>
      </c>
      <c r="E2781">
        <v>16921</v>
      </c>
      <c r="F2781" s="6">
        <v>0.83669217934089901</v>
      </c>
    </row>
    <row r="2782" spans="1:6" x14ac:dyDescent="0.3">
      <c r="A2782" t="s">
        <v>1277</v>
      </c>
      <c r="B2782" t="s">
        <v>22791</v>
      </c>
      <c r="C2782" t="s">
        <v>26484</v>
      </c>
      <c r="D2782" t="s">
        <v>26485</v>
      </c>
      <c r="E2782">
        <v>3378</v>
      </c>
      <c r="F2782" s="6">
        <v>0.81004540194390395</v>
      </c>
    </row>
    <row r="2783" spans="1:6" x14ac:dyDescent="0.3">
      <c r="A2783" t="s">
        <v>1277</v>
      </c>
      <c r="B2783" t="s">
        <v>22791</v>
      </c>
      <c r="C2783" t="s">
        <v>34</v>
      </c>
      <c r="D2783" t="s">
        <v>26486</v>
      </c>
      <c r="E2783">
        <v>25448</v>
      </c>
      <c r="F2783" s="6">
        <v>1.8112696616194801</v>
      </c>
    </row>
    <row r="2784" spans="1:6" x14ac:dyDescent="0.3">
      <c r="A2784" t="s">
        <v>1277</v>
      </c>
      <c r="B2784" t="s">
        <v>22791</v>
      </c>
      <c r="C2784" t="s">
        <v>23996</v>
      </c>
      <c r="D2784" t="s">
        <v>26487</v>
      </c>
      <c r="E2784">
        <v>3034</v>
      </c>
      <c r="F2784" s="6">
        <v>0.67405948937802895</v>
      </c>
    </row>
    <row r="2785" spans="1:6" x14ac:dyDescent="0.3">
      <c r="A2785" t="s">
        <v>1277</v>
      </c>
      <c r="B2785" t="s">
        <v>22791</v>
      </c>
      <c r="C2785" t="s">
        <v>895</v>
      </c>
      <c r="D2785" t="s">
        <v>26488</v>
      </c>
      <c r="E2785">
        <v>209714</v>
      </c>
      <c r="F2785" s="6">
        <v>1.7774609892044799</v>
      </c>
    </row>
    <row r="2786" spans="1:6" x14ac:dyDescent="0.3">
      <c r="A2786" t="s">
        <v>1277</v>
      </c>
      <c r="B2786" t="s">
        <v>22791</v>
      </c>
      <c r="C2786" t="s">
        <v>26489</v>
      </c>
      <c r="D2786" t="s">
        <v>26490</v>
      </c>
      <c r="E2786">
        <v>8490</v>
      </c>
      <c r="F2786" s="6">
        <v>1.71923415666339</v>
      </c>
    </row>
    <row r="2787" spans="1:6" x14ac:dyDescent="0.3">
      <c r="A2787" t="s">
        <v>1277</v>
      </c>
      <c r="B2787" t="s">
        <v>22791</v>
      </c>
      <c r="C2787" t="s">
        <v>26491</v>
      </c>
      <c r="D2787" t="s">
        <v>26492</v>
      </c>
      <c r="E2787">
        <v>60968</v>
      </c>
      <c r="F2787" s="6">
        <v>0.618027827812068</v>
      </c>
    </row>
    <row r="2788" spans="1:6" x14ac:dyDescent="0.3">
      <c r="A2788" t="s">
        <v>1277</v>
      </c>
      <c r="B2788" t="s">
        <v>22791</v>
      </c>
      <c r="C2788" t="s">
        <v>23357</v>
      </c>
      <c r="D2788" t="s">
        <v>26493</v>
      </c>
      <c r="E2788">
        <v>9630</v>
      </c>
      <c r="F2788" s="6">
        <v>1.0113941963722599</v>
      </c>
    </row>
    <row r="2789" spans="1:6" x14ac:dyDescent="0.3">
      <c r="A2789" t="s">
        <v>1277</v>
      </c>
      <c r="B2789" t="s">
        <v>22791</v>
      </c>
      <c r="C2789" t="s">
        <v>26494</v>
      </c>
      <c r="D2789" t="s">
        <v>26495</v>
      </c>
      <c r="E2789">
        <v>1143</v>
      </c>
      <c r="F2789" s="6">
        <v>0.68092139154576103</v>
      </c>
    </row>
    <row r="2790" spans="1:6" x14ac:dyDescent="0.3">
      <c r="A2790" t="s">
        <v>1277</v>
      </c>
      <c r="B2790" t="s">
        <v>22791</v>
      </c>
      <c r="C2790" t="s">
        <v>26496</v>
      </c>
      <c r="D2790" t="s">
        <v>26497</v>
      </c>
      <c r="E2790">
        <v>1490</v>
      </c>
      <c r="F2790" s="6">
        <v>0.83579663400304505</v>
      </c>
    </row>
    <row r="2791" spans="1:6" x14ac:dyDescent="0.3">
      <c r="A2791" t="s">
        <v>1277</v>
      </c>
      <c r="B2791" t="s">
        <v>22791</v>
      </c>
      <c r="C2791" t="s">
        <v>26498</v>
      </c>
      <c r="D2791" t="s">
        <v>26499</v>
      </c>
      <c r="E2791">
        <v>4128</v>
      </c>
      <c r="F2791" s="6">
        <v>0.98738144910200099</v>
      </c>
    </row>
    <row r="2792" spans="1:6" x14ac:dyDescent="0.3">
      <c r="A2792" t="s">
        <v>1277</v>
      </c>
      <c r="B2792" t="s">
        <v>22791</v>
      </c>
      <c r="C2792" t="s">
        <v>26500</v>
      </c>
      <c r="D2792" t="s">
        <v>26501</v>
      </c>
      <c r="E2792">
        <v>7854</v>
      </c>
      <c r="F2792" s="6">
        <v>0.71325076259414699</v>
      </c>
    </row>
    <row r="2793" spans="1:6" x14ac:dyDescent="0.3">
      <c r="A2793" t="s">
        <v>1277</v>
      </c>
      <c r="B2793" t="s">
        <v>22791</v>
      </c>
      <c r="C2793" t="s">
        <v>897</v>
      </c>
      <c r="D2793" t="s">
        <v>26502</v>
      </c>
      <c r="E2793">
        <v>1809030</v>
      </c>
      <c r="F2793" s="6">
        <v>2.9306266643336198</v>
      </c>
    </row>
    <row r="2794" spans="1:6" x14ac:dyDescent="0.3">
      <c r="A2794" t="s">
        <v>1277</v>
      </c>
      <c r="B2794" t="s">
        <v>22791</v>
      </c>
      <c r="C2794" t="s">
        <v>998</v>
      </c>
      <c r="D2794" t="s">
        <v>26503</v>
      </c>
      <c r="E2794">
        <v>131506</v>
      </c>
      <c r="F2794" s="6">
        <v>1.14876601750312</v>
      </c>
    </row>
    <row r="2795" spans="1:6" x14ac:dyDescent="0.3">
      <c r="A2795" t="s">
        <v>1277</v>
      </c>
      <c r="B2795" t="s">
        <v>22791</v>
      </c>
      <c r="C2795" t="s">
        <v>23371</v>
      </c>
      <c r="D2795" t="s">
        <v>26504</v>
      </c>
      <c r="E2795">
        <v>984</v>
      </c>
      <c r="F2795" s="6">
        <v>0.57260796857165197</v>
      </c>
    </row>
    <row r="2796" spans="1:6" x14ac:dyDescent="0.3">
      <c r="A2796" t="s">
        <v>1277</v>
      </c>
      <c r="B2796" t="s">
        <v>22791</v>
      </c>
      <c r="C2796" t="s">
        <v>26505</v>
      </c>
      <c r="D2796" t="s">
        <v>26506</v>
      </c>
      <c r="E2796">
        <v>12651</v>
      </c>
      <c r="F2796" s="6">
        <v>0.87593544979066895</v>
      </c>
    </row>
    <row r="2797" spans="1:6" x14ac:dyDescent="0.3">
      <c r="A2797" t="s">
        <v>1277</v>
      </c>
      <c r="B2797" t="s">
        <v>22791</v>
      </c>
      <c r="C2797" t="s">
        <v>26507</v>
      </c>
      <c r="D2797" t="s">
        <v>26508</v>
      </c>
      <c r="E2797">
        <v>1641</v>
      </c>
      <c r="F2797" s="6">
        <v>0.90349072019912102</v>
      </c>
    </row>
    <row r="2798" spans="1:6" x14ac:dyDescent="0.3">
      <c r="A2798" t="s">
        <v>1277</v>
      </c>
      <c r="B2798" t="s">
        <v>22791</v>
      </c>
      <c r="C2798" t="s">
        <v>26509</v>
      </c>
      <c r="D2798" t="s">
        <v>26510</v>
      </c>
      <c r="E2798">
        <v>32334</v>
      </c>
      <c r="F2798" s="6">
        <v>1.99066783446302</v>
      </c>
    </row>
    <row r="2799" spans="1:6" x14ac:dyDescent="0.3">
      <c r="A2799" t="s">
        <v>1277</v>
      </c>
      <c r="B2799" t="s">
        <v>22791</v>
      </c>
      <c r="C2799" t="s">
        <v>26511</v>
      </c>
      <c r="D2799" t="s">
        <v>26512</v>
      </c>
      <c r="E2799">
        <v>110224</v>
      </c>
      <c r="F2799" s="6">
        <v>0.96987913358454103</v>
      </c>
    </row>
    <row r="2800" spans="1:6" x14ac:dyDescent="0.3">
      <c r="A2800" t="s">
        <v>1277</v>
      </c>
      <c r="B2800" t="s">
        <v>22791</v>
      </c>
      <c r="C2800" t="s">
        <v>898</v>
      </c>
      <c r="D2800" t="s">
        <v>26513</v>
      </c>
      <c r="E2800">
        <v>1024266</v>
      </c>
      <c r="F2800" s="6">
        <v>1.5906996232988</v>
      </c>
    </row>
    <row r="2801" spans="1:6" x14ac:dyDescent="0.3">
      <c r="A2801" t="s">
        <v>1277</v>
      </c>
      <c r="B2801" t="s">
        <v>22791</v>
      </c>
      <c r="C2801" t="s">
        <v>22961</v>
      </c>
      <c r="D2801" t="s">
        <v>26514</v>
      </c>
      <c r="E2801">
        <v>14585</v>
      </c>
      <c r="F2801" s="6">
        <v>1.5158542940366</v>
      </c>
    </row>
    <row r="2802" spans="1:6" x14ac:dyDescent="0.3">
      <c r="A2802" t="s">
        <v>1277</v>
      </c>
      <c r="B2802" t="s">
        <v>22791</v>
      </c>
      <c r="C2802" t="s">
        <v>26515</v>
      </c>
      <c r="D2802" t="s">
        <v>26516</v>
      </c>
      <c r="E2802">
        <v>21766</v>
      </c>
      <c r="F2802" s="6">
        <v>1.6132739044739299</v>
      </c>
    </row>
    <row r="2803" spans="1:6" x14ac:dyDescent="0.3">
      <c r="A2803" t="s">
        <v>1277</v>
      </c>
      <c r="B2803" t="s">
        <v>22791</v>
      </c>
      <c r="C2803" t="s">
        <v>26517</v>
      </c>
      <c r="D2803" t="s">
        <v>26518</v>
      </c>
      <c r="E2803">
        <v>39309</v>
      </c>
      <c r="F2803" s="6">
        <v>1.9669907448617101</v>
      </c>
    </row>
    <row r="2804" spans="1:6" x14ac:dyDescent="0.3">
      <c r="A2804" t="s">
        <v>1277</v>
      </c>
      <c r="B2804" t="s">
        <v>22791</v>
      </c>
      <c r="C2804" t="s">
        <v>26519</v>
      </c>
      <c r="D2804" t="s">
        <v>26520</v>
      </c>
      <c r="E2804">
        <v>3355</v>
      </c>
      <c r="F2804" s="6">
        <v>0.82141709481550096</v>
      </c>
    </row>
    <row r="2805" spans="1:6" x14ac:dyDescent="0.3">
      <c r="A2805" t="s">
        <v>1277</v>
      </c>
      <c r="B2805" t="s">
        <v>22791</v>
      </c>
      <c r="C2805" t="s">
        <v>26521</v>
      </c>
      <c r="D2805" t="s">
        <v>26522</v>
      </c>
      <c r="E2805">
        <v>26405</v>
      </c>
      <c r="F2805" s="6">
        <v>0.88248280002319102</v>
      </c>
    </row>
    <row r="2806" spans="1:6" x14ac:dyDescent="0.3">
      <c r="A2806" t="s">
        <v>1277</v>
      </c>
      <c r="B2806" t="s">
        <v>22791</v>
      </c>
      <c r="C2806" t="s">
        <v>26523</v>
      </c>
      <c r="D2806" t="s">
        <v>26524</v>
      </c>
      <c r="E2806">
        <v>48879</v>
      </c>
      <c r="F2806" s="6">
        <v>0.90894528058062696</v>
      </c>
    </row>
    <row r="2807" spans="1:6" x14ac:dyDescent="0.3">
      <c r="A2807" t="s">
        <v>1277</v>
      </c>
      <c r="B2807" t="s">
        <v>22791</v>
      </c>
      <c r="C2807" t="s">
        <v>26525</v>
      </c>
      <c r="D2807" t="s">
        <v>26526</v>
      </c>
      <c r="E2807">
        <v>52579</v>
      </c>
      <c r="F2807" s="6">
        <v>1.5241826169203501</v>
      </c>
    </row>
    <row r="2808" spans="1:6" x14ac:dyDescent="0.3">
      <c r="A2808" t="s">
        <v>1277</v>
      </c>
      <c r="B2808" t="s">
        <v>22791</v>
      </c>
      <c r="C2808" t="s">
        <v>900</v>
      </c>
      <c r="D2808" t="s">
        <v>26527</v>
      </c>
      <c r="E2808">
        <v>86793</v>
      </c>
      <c r="F2808" s="6">
        <v>1.38739999571033</v>
      </c>
    </row>
    <row r="2809" spans="1:6" x14ac:dyDescent="0.3">
      <c r="A2809" t="s">
        <v>1277</v>
      </c>
      <c r="B2809" t="s">
        <v>22791</v>
      </c>
      <c r="C2809" t="s">
        <v>1132</v>
      </c>
      <c r="D2809" t="s">
        <v>26528</v>
      </c>
      <c r="E2809">
        <v>67861</v>
      </c>
      <c r="F2809" s="6">
        <v>1.8057982221022599</v>
      </c>
    </row>
    <row r="2810" spans="1:6" x14ac:dyDescent="0.3">
      <c r="A2810" t="s">
        <v>1277</v>
      </c>
      <c r="B2810" t="s">
        <v>22791</v>
      </c>
      <c r="C2810" t="s">
        <v>26529</v>
      </c>
      <c r="D2810" t="s">
        <v>26530</v>
      </c>
      <c r="E2810">
        <v>43205</v>
      </c>
      <c r="F2810" s="6">
        <v>1.42206813447293</v>
      </c>
    </row>
    <row r="2811" spans="1:6" x14ac:dyDescent="0.3">
      <c r="A2811" t="s">
        <v>1277</v>
      </c>
      <c r="B2811" t="s">
        <v>22791</v>
      </c>
      <c r="C2811" t="s">
        <v>25525</v>
      </c>
      <c r="D2811" t="s">
        <v>26531</v>
      </c>
      <c r="E2811">
        <v>10658</v>
      </c>
      <c r="F2811" s="6">
        <v>1.55561136579383</v>
      </c>
    </row>
    <row r="2812" spans="1:6" x14ac:dyDescent="0.3">
      <c r="A2812" t="s">
        <v>1277</v>
      </c>
      <c r="B2812" t="s">
        <v>22791</v>
      </c>
      <c r="C2812" t="s">
        <v>69</v>
      </c>
      <c r="D2812" t="s">
        <v>26532</v>
      </c>
      <c r="E2812">
        <v>33718</v>
      </c>
      <c r="F2812" s="6">
        <v>1.2031461524665601</v>
      </c>
    </row>
    <row r="2813" spans="1:6" x14ac:dyDescent="0.3">
      <c r="A2813" t="s">
        <v>1277</v>
      </c>
      <c r="B2813" t="s">
        <v>22791</v>
      </c>
      <c r="C2813" t="s">
        <v>26533</v>
      </c>
      <c r="D2813" t="s">
        <v>26534</v>
      </c>
      <c r="E2813">
        <v>250304</v>
      </c>
      <c r="F2813" s="6">
        <v>1.07193047049682</v>
      </c>
    </row>
    <row r="2814" spans="1:6" x14ac:dyDescent="0.3">
      <c r="A2814" t="s">
        <v>1277</v>
      </c>
      <c r="B2814" t="s">
        <v>22791</v>
      </c>
      <c r="C2814" t="s">
        <v>26535</v>
      </c>
      <c r="D2814" t="s">
        <v>26536</v>
      </c>
      <c r="E2814">
        <v>41280</v>
      </c>
      <c r="F2814" s="6">
        <v>1.0027137693010999</v>
      </c>
    </row>
    <row r="2815" spans="1:6" x14ac:dyDescent="0.3">
      <c r="A2815" t="s">
        <v>1277</v>
      </c>
      <c r="B2815" t="s">
        <v>22791</v>
      </c>
      <c r="C2815" t="s">
        <v>23401</v>
      </c>
      <c r="D2815" t="s">
        <v>26537</v>
      </c>
      <c r="E2815">
        <v>5410</v>
      </c>
      <c r="F2815" s="6">
        <v>1.18047009157049</v>
      </c>
    </row>
    <row r="2816" spans="1:6" x14ac:dyDescent="0.3">
      <c r="A2816" t="s">
        <v>1277</v>
      </c>
      <c r="B2816" t="s">
        <v>22791</v>
      </c>
      <c r="C2816" t="s">
        <v>24012</v>
      </c>
      <c r="D2816" t="s">
        <v>26538</v>
      </c>
      <c r="E2816">
        <v>131500</v>
      </c>
      <c r="F2816" s="6">
        <v>1.6103493602454699</v>
      </c>
    </row>
    <row r="2817" spans="1:6" x14ac:dyDescent="0.3">
      <c r="A2817" t="s">
        <v>1277</v>
      </c>
      <c r="B2817" t="s">
        <v>22791</v>
      </c>
      <c r="C2817" t="s">
        <v>26539</v>
      </c>
      <c r="D2817" t="s">
        <v>26540</v>
      </c>
      <c r="E2817">
        <v>13535</v>
      </c>
      <c r="F2817" s="6">
        <v>0.96695786467178801</v>
      </c>
    </row>
    <row r="2818" spans="1:6" x14ac:dyDescent="0.3">
      <c r="A2818" t="s">
        <v>1277</v>
      </c>
      <c r="B2818" t="s">
        <v>22791</v>
      </c>
      <c r="C2818" t="s">
        <v>26541</v>
      </c>
      <c r="D2818" t="s">
        <v>26542</v>
      </c>
      <c r="E2818">
        <v>22134</v>
      </c>
      <c r="F2818" s="6">
        <v>0.61453645212184205</v>
      </c>
    </row>
    <row r="2819" spans="1:6" x14ac:dyDescent="0.3">
      <c r="A2819" t="s">
        <v>1277</v>
      </c>
      <c r="B2819" t="s">
        <v>22791</v>
      </c>
      <c r="C2819" t="s">
        <v>856</v>
      </c>
      <c r="D2819" t="s">
        <v>26543</v>
      </c>
      <c r="E2819">
        <v>422679</v>
      </c>
      <c r="F2819" s="6">
        <v>1.3709704686419799</v>
      </c>
    </row>
    <row r="2820" spans="1:6" x14ac:dyDescent="0.3">
      <c r="A2820" t="s">
        <v>1277</v>
      </c>
      <c r="B2820" t="s">
        <v>22791</v>
      </c>
      <c r="C2820" t="s">
        <v>857</v>
      </c>
      <c r="D2820" t="s">
        <v>26544</v>
      </c>
      <c r="E2820">
        <v>42918</v>
      </c>
      <c r="F2820" s="6">
        <v>0.96531067475111099</v>
      </c>
    </row>
    <row r="2821" spans="1:6" x14ac:dyDescent="0.3">
      <c r="A2821" t="s">
        <v>1277</v>
      </c>
      <c r="B2821" t="s">
        <v>22791</v>
      </c>
      <c r="C2821" t="s">
        <v>26545</v>
      </c>
      <c r="D2821" t="s">
        <v>26546</v>
      </c>
      <c r="E2821">
        <v>7110</v>
      </c>
      <c r="F2821" s="6">
        <v>1.2049689257323699</v>
      </c>
    </row>
    <row r="2822" spans="1:6" x14ac:dyDescent="0.3">
      <c r="A2822" t="s">
        <v>1277</v>
      </c>
      <c r="B2822" t="s">
        <v>22791</v>
      </c>
      <c r="C2822" t="s">
        <v>26547</v>
      </c>
      <c r="D2822" t="s">
        <v>26548</v>
      </c>
      <c r="E2822">
        <v>59127</v>
      </c>
      <c r="F2822" s="6">
        <v>2.6858203242563401</v>
      </c>
    </row>
    <row r="2823" spans="1:6" x14ac:dyDescent="0.3">
      <c r="A2823" t="s">
        <v>1277</v>
      </c>
      <c r="B2823" t="s">
        <v>22791</v>
      </c>
      <c r="C2823" t="s">
        <v>734</v>
      </c>
      <c r="D2823" t="s">
        <v>26549</v>
      </c>
      <c r="E2823">
        <v>41964</v>
      </c>
      <c r="F2823" s="6">
        <v>1.55888381574671</v>
      </c>
    </row>
    <row r="2824" spans="1:6" x14ac:dyDescent="0.3">
      <c r="A2824" t="s">
        <v>1277</v>
      </c>
      <c r="B2824" t="s">
        <v>22791</v>
      </c>
      <c r="C2824" t="s">
        <v>26550</v>
      </c>
      <c r="D2824" t="s">
        <v>26551</v>
      </c>
      <c r="E2824">
        <v>7879</v>
      </c>
      <c r="F2824" s="6">
        <v>1.0181056614457</v>
      </c>
    </row>
    <row r="2825" spans="1:6" x14ac:dyDescent="0.3">
      <c r="A2825" t="s">
        <v>1277</v>
      </c>
      <c r="B2825" t="s">
        <v>22791</v>
      </c>
      <c r="C2825" t="s">
        <v>26552</v>
      </c>
      <c r="D2825" t="s">
        <v>26553</v>
      </c>
      <c r="E2825">
        <v>18550</v>
      </c>
      <c r="F2825" s="6">
        <v>1.55553513800337</v>
      </c>
    </row>
    <row r="2826" spans="1:6" x14ac:dyDescent="0.3">
      <c r="A2826" t="s">
        <v>1277</v>
      </c>
      <c r="B2826" t="s">
        <v>22791</v>
      </c>
      <c r="C2826" t="s">
        <v>26554</v>
      </c>
      <c r="D2826" t="s">
        <v>26555</v>
      </c>
      <c r="E2826">
        <v>14018</v>
      </c>
      <c r="F2826" s="6">
        <v>0.84696035140846804</v>
      </c>
    </row>
    <row r="2827" spans="1:6" x14ac:dyDescent="0.3">
      <c r="A2827" t="s">
        <v>1277</v>
      </c>
      <c r="B2827" t="s">
        <v>22791</v>
      </c>
      <c r="C2827" t="s">
        <v>26556</v>
      </c>
      <c r="D2827" t="s">
        <v>26557</v>
      </c>
      <c r="E2827">
        <v>11677</v>
      </c>
      <c r="F2827" s="6">
        <v>0.80344534332633799</v>
      </c>
    </row>
    <row r="2828" spans="1:6" x14ac:dyDescent="0.3">
      <c r="A2828" t="s">
        <v>1285</v>
      </c>
      <c r="B2828" t="s">
        <v>22969</v>
      </c>
      <c r="C2828" t="s">
        <v>22619</v>
      </c>
      <c r="D2828" t="s">
        <v>26558</v>
      </c>
      <c r="E2828">
        <v>2763876</v>
      </c>
      <c r="F2828" s="6">
        <v>1.17221187283443</v>
      </c>
    </row>
    <row r="2829" spans="1:6" x14ac:dyDescent="0.3">
      <c r="A2829" t="s">
        <v>1285</v>
      </c>
      <c r="B2829" t="s">
        <v>22969</v>
      </c>
      <c r="C2829" t="s">
        <v>774</v>
      </c>
      <c r="D2829" t="s">
        <v>26559</v>
      </c>
      <c r="E2829">
        <v>6629</v>
      </c>
      <c r="F2829" s="6">
        <v>0.391449889483378</v>
      </c>
    </row>
    <row r="2830" spans="1:6" x14ac:dyDescent="0.3">
      <c r="A2830" t="s">
        <v>1285</v>
      </c>
      <c r="B2830" t="s">
        <v>22969</v>
      </c>
      <c r="C2830" t="s">
        <v>903</v>
      </c>
      <c r="D2830" t="s">
        <v>26560</v>
      </c>
      <c r="E2830">
        <v>49975</v>
      </c>
      <c r="F2830" s="6">
        <v>0.74839668000817705</v>
      </c>
    </row>
    <row r="2831" spans="1:6" x14ac:dyDescent="0.3">
      <c r="A2831" t="s">
        <v>1285</v>
      </c>
      <c r="B2831" t="s">
        <v>22969</v>
      </c>
      <c r="C2831" t="s">
        <v>905</v>
      </c>
      <c r="D2831" t="s">
        <v>26561</v>
      </c>
      <c r="E2831">
        <v>112656</v>
      </c>
      <c r="F2831" s="6">
        <v>0.73412331423041299</v>
      </c>
    </row>
    <row r="2832" spans="1:6" x14ac:dyDescent="0.3">
      <c r="A2832" t="s">
        <v>1285</v>
      </c>
      <c r="B2832" t="s">
        <v>22969</v>
      </c>
      <c r="C2832" t="s">
        <v>907</v>
      </c>
      <c r="D2832" t="s">
        <v>26562</v>
      </c>
      <c r="E2832">
        <v>21403</v>
      </c>
      <c r="F2832" s="6">
        <v>0.53447653974617604</v>
      </c>
    </row>
    <row r="2833" spans="1:6" x14ac:dyDescent="0.3">
      <c r="A2833" t="s">
        <v>1285</v>
      </c>
      <c r="B2833" t="s">
        <v>22969</v>
      </c>
      <c r="C2833" t="s">
        <v>26563</v>
      </c>
      <c r="D2833" t="s">
        <v>26564</v>
      </c>
      <c r="E2833">
        <v>1059</v>
      </c>
      <c r="F2833" s="6">
        <v>0.21952025040805601</v>
      </c>
    </row>
    <row r="2834" spans="1:6" x14ac:dyDescent="0.3">
      <c r="A2834" t="s">
        <v>1285</v>
      </c>
      <c r="B2834" t="s">
        <v>22969</v>
      </c>
      <c r="C2834" t="s">
        <v>909</v>
      </c>
      <c r="D2834" t="s">
        <v>26565</v>
      </c>
      <c r="E2834">
        <v>306477</v>
      </c>
      <c r="F2834" s="6">
        <v>1.2078808148794</v>
      </c>
    </row>
    <row r="2835" spans="1:6" x14ac:dyDescent="0.3">
      <c r="A2835" t="s">
        <v>1285</v>
      </c>
      <c r="B2835" t="s">
        <v>22969</v>
      </c>
      <c r="C2835" t="s">
        <v>911</v>
      </c>
      <c r="D2835" t="s">
        <v>26566</v>
      </c>
      <c r="E2835">
        <v>18607</v>
      </c>
      <c r="F2835" s="6">
        <v>0.81129247029187501</v>
      </c>
    </row>
    <row r="2836" spans="1:6" x14ac:dyDescent="0.3">
      <c r="A2836" t="s">
        <v>1285</v>
      </c>
      <c r="B2836" t="s">
        <v>22969</v>
      </c>
      <c r="C2836" t="s">
        <v>26567</v>
      </c>
      <c r="D2836" t="s">
        <v>26568</v>
      </c>
      <c r="E2836">
        <v>10976</v>
      </c>
      <c r="F2836" s="6">
        <v>0.27474619106486903</v>
      </c>
    </row>
    <row r="2837" spans="1:6" x14ac:dyDescent="0.3">
      <c r="A2837" t="s">
        <v>1285</v>
      </c>
      <c r="B2837" t="s">
        <v>22969</v>
      </c>
      <c r="C2837" t="s">
        <v>162</v>
      </c>
      <c r="D2837" t="s">
        <v>26569</v>
      </c>
      <c r="E2837">
        <v>5172</v>
      </c>
      <c r="F2837" s="6">
        <v>0.26572208821464399</v>
      </c>
    </row>
    <row r="2838" spans="1:6" x14ac:dyDescent="0.3">
      <c r="A2838" t="s">
        <v>1285</v>
      </c>
      <c r="B2838" t="s">
        <v>22969</v>
      </c>
      <c r="C2838" t="s">
        <v>23012</v>
      </c>
      <c r="D2838" t="s">
        <v>26570</v>
      </c>
      <c r="E2838">
        <v>9225</v>
      </c>
      <c r="F2838" s="6">
        <v>0.38312167774063899</v>
      </c>
    </row>
    <row r="2839" spans="1:6" x14ac:dyDescent="0.3">
      <c r="A2839" t="s">
        <v>1285</v>
      </c>
      <c r="B2839" t="s">
        <v>22969</v>
      </c>
      <c r="C2839" t="s">
        <v>24431</v>
      </c>
      <c r="D2839" t="s">
        <v>26571</v>
      </c>
      <c r="E2839">
        <v>46163</v>
      </c>
      <c r="F2839" s="6">
        <v>0.44365801386679898</v>
      </c>
    </row>
    <row r="2840" spans="1:6" x14ac:dyDescent="0.3">
      <c r="A2840" t="s">
        <v>1285</v>
      </c>
      <c r="B2840" t="s">
        <v>22969</v>
      </c>
      <c r="C2840" t="s">
        <v>26572</v>
      </c>
      <c r="D2840" t="s">
        <v>26573</v>
      </c>
      <c r="E2840">
        <v>10246</v>
      </c>
      <c r="F2840" s="6">
        <v>0.67719850922639202</v>
      </c>
    </row>
    <row r="2841" spans="1:6" x14ac:dyDescent="0.3">
      <c r="A2841" t="s">
        <v>1285</v>
      </c>
      <c r="B2841" t="s">
        <v>22969</v>
      </c>
      <c r="C2841" t="s">
        <v>296</v>
      </c>
      <c r="D2841" t="s">
        <v>26574</v>
      </c>
      <c r="E2841">
        <v>7125</v>
      </c>
      <c r="F2841" s="6">
        <v>0.33051053462993901</v>
      </c>
    </row>
    <row r="2842" spans="1:6" x14ac:dyDescent="0.3">
      <c r="A2842" t="s">
        <v>1285</v>
      </c>
      <c r="B2842" t="s">
        <v>22969</v>
      </c>
      <c r="C2842" t="s">
        <v>26575</v>
      </c>
      <c r="D2842" t="s">
        <v>26576</v>
      </c>
      <c r="E2842">
        <v>12503</v>
      </c>
      <c r="F2842" s="6">
        <v>0.31246985382155401</v>
      </c>
    </row>
    <row r="2843" spans="1:6" x14ac:dyDescent="0.3">
      <c r="A2843" t="s">
        <v>1285</v>
      </c>
      <c r="B2843" t="s">
        <v>22969</v>
      </c>
      <c r="C2843" t="s">
        <v>30</v>
      </c>
      <c r="D2843" t="s">
        <v>26577</v>
      </c>
      <c r="E2843">
        <v>9469</v>
      </c>
      <c r="F2843" s="6">
        <v>0.48151279904738298</v>
      </c>
    </row>
    <row r="2844" spans="1:6" x14ac:dyDescent="0.3">
      <c r="A2844" t="s">
        <v>1285</v>
      </c>
      <c r="B2844" t="s">
        <v>22969</v>
      </c>
      <c r="C2844" t="s">
        <v>26578</v>
      </c>
      <c r="D2844" t="s">
        <v>26579</v>
      </c>
      <c r="E2844">
        <v>1556</v>
      </c>
      <c r="F2844" s="6">
        <v>0.270919302762825</v>
      </c>
    </row>
    <row r="2845" spans="1:6" x14ac:dyDescent="0.3">
      <c r="A2845" t="s">
        <v>1285</v>
      </c>
      <c r="B2845" t="s">
        <v>22969</v>
      </c>
      <c r="C2845" t="s">
        <v>26580</v>
      </c>
      <c r="D2845" t="s">
        <v>26581</v>
      </c>
      <c r="E2845">
        <v>2264</v>
      </c>
      <c r="F2845" s="6">
        <v>0.29863472458704199</v>
      </c>
    </row>
    <row r="2846" spans="1:6" x14ac:dyDescent="0.3">
      <c r="A2846" t="s">
        <v>1285</v>
      </c>
      <c r="B2846" t="s">
        <v>22969</v>
      </c>
      <c r="C2846" t="s">
        <v>912</v>
      </c>
      <c r="D2846" t="s">
        <v>26582</v>
      </c>
      <c r="E2846">
        <v>1029648</v>
      </c>
      <c r="F2846" s="6">
        <v>1.52592758481614</v>
      </c>
    </row>
    <row r="2847" spans="1:6" x14ac:dyDescent="0.3">
      <c r="A2847" t="s">
        <v>1285</v>
      </c>
      <c r="B2847" t="s">
        <v>22969</v>
      </c>
      <c r="C2847" t="s">
        <v>621</v>
      </c>
      <c r="D2847" t="s">
        <v>26583</v>
      </c>
      <c r="E2847">
        <v>14746</v>
      </c>
      <c r="F2847" s="6">
        <v>0.306428764643003</v>
      </c>
    </row>
    <row r="2848" spans="1:6" x14ac:dyDescent="0.3">
      <c r="A2848" t="s">
        <v>1285</v>
      </c>
      <c r="B2848" t="s">
        <v>22969</v>
      </c>
      <c r="C2848" t="s">
        <v>26584</v>
      </c>
      <c r="D2848" t="s">
        <v>26585</v>
      </c>
      <c r="E2848">
        <v>27822</v>
      </c>
      <c r="F2848" s="6">
        <v>0.24920536664718901</v>
      </c>
    </row>
    <row r="2849" spans="1:6" x14ac:dyDescent="0.3">
      <c r="A2849" t="s">
        <v>1285</v>
      </c>
      <c r="B2849" t="s">
        <v>22969</v>
      </c>
      <c r="C2849" t="s">
        <v>852</v>
      </c>
      <c r="D2849" t="s">
        <v>26586</v>
      </c>
      <c r="E2849">
        <v>20802</v>
      </c>
      <c r="F2849" s="6">
        <v>0.48670588330137199</v>
      </c>
    </row>
    <row r="2850" spans="1:6" x14ac:dyDescent="0.3">
      <c r="A2850" t="s">
        <v>1285</v>
      </c>
      <c r="B2850" t="s">
        <v>22969</v>
      </c>
      <c r="C2850" t="s">
        <v>731</v>
      </c>
      <c r="D2850" t="s">
        <v>26587</v>
      </c>
      <c r="E2850">
        <v>36324</v>
      </c>
      <c r="F2850" s="6">
        <v>0.538683222183578</v>
      </c>
    </row>
    <row r="2851" spans="1:6" x14ac:dyDescent="0.3">
      <c r="A2851" t="s">
        <v>1285</v>
      </c>
      <c r="B2851" t="s">
        <v>22969</v>
      </c>
      <c r="C2851" t="s">
        <v>914</v>
      </c>
      <c r="D2851" t="s">
        <v>26588</v>
      </c>
      <c r="E2851">
        <v>58218</v>
      </c>
      <c r="F2851" s="6">
        <v>0.61023923084417098</v>
      </c>
    </row>
    <row r="2852" spans="1:6" x14ac:dyDescent="0.3">
      <c r="A2852" t="s">
        <v>1285</v>
      </c>
      <c r="B2852" t="s">
        <v>22969</v>
      </c>
      <c r="C2852" t="s">
        <v>915</v>
      </c>
      <c r="D2852" t="s">
        <v>26589</v>
      </c>
      <c r="E2852">
        <v>32588</v>
      </c>
      <c r="F2852" s="6">
        <v>0.90053089540006503</v>
      </c>
    </row>
    <row r="2853" spans="1:6" x14ac:dyDescent="0.3">
      <c r="A2853" t="s">
        <v>1285</v>
      </c>
      <c r="B2853" t="s">
        <v>22969</v>
      </c>
      <c r="C2853" t="s">
        <v>902</v>
      </c>
      <c r="D2853" t="s">
        <v>26590</v>
      </c>
      <c r="E2853">
        <v>516564</v>
      </c>
      <c r="F2853" s="6">
        <v>1.1361610091893899</v>
      </c>
    </row>
    <row r="2854" spans="1:6" x14ac:dyDescent="0.3">
      <c r="A2854" t="s">
        <v>1285</v>
      </c>
      <c r="B2854" t="s">
        <v>22969</v>
      </c>
      <c r="C2854" t="s">
        <v>26591</v>
      </c>
      <c r="D2854" t="s">
        <v>26592</v>
      </c>
      <c r="E2854">
        <v>23530</v>
      </c>
      <c r="F2854" s="6">
        <v>0.60874305977494403</v>
      </c>
    </row>
    <row r="2855" spans="1:6" x14ac:dyDescent="0.3">
      <c r="A2855" t="s">
        <v>1285</v>
      </c>
      <c r="B2855" t="s">
        <v>22969</v>
      </c>
      <c r="C2855" t="s">
        <v>69</v>
      </c>
      <c r="D2855" t="s">
        <v>26593</v>
      </c>
      <c r="E2855">
        <v>138115</v>
      </c>
      <c r="F2855" s="6">
        <v>0.94948516135874805</v>
      </c>
    </row>
    <row r="2856" spans="1:6" x14ac:dyDescent="0.3">
      <c r="A2856" t="s">
        <v>1285</v>
      </c>
      <c r="B2856" t="s">
        <v>22969</v>
      </c>
      <c r="C2856" t="s">
        <v>512</v>
      </c>
      <c r="D2856" t="s">
        <v>26594</v>
      </c>
      <c r="E2856">
        <v>2778</v>
      </c>
      <c r="F2856" s="6">
        <v>0.205706578865439</v>
      </c>
    </row>
    <row r="2857" spans="1:6" x14ac:dyDescent="0.3">
      <c r="A2857" t="s">
        <v>1285</v>
      </c>
      <c r="B2857" t="s">
        <v>22969</v>
      </c>
      <c r="C2857" t="s">
        <v>919</v>
      </c>
      <c r="D2857" t="s">
        <v>26595</v>
      </c>
      <c r="E2857">
        <v>231236</v>
      </c>
      <c r="F2857" s="6">
        <v>1.13655695997502</v>
      </c>
    </row>
    <row r="2858" spans="1:6" x14ac:dyDescent="0.3">
      <c r="A2858" t="s">
        <v>1287</v>
      </c>
      <c r="B2858" t="s">
        <v>23070</v>
      </c>
      <c r="C2858" t="s">
        <v>22619</v>
      </c>
      <c r="D2858" t="s">
        <v>26596</v>
      </c>
      <c r="E2858">
        <v>625738</v>
      </c>
      <c r="F2858" s="6">
        <v>0.771967633342865</v>
      </c>
    </row>
    <row r="2859" spans="1:6" x14ac:dyDescent="0.3">
      <c r="A2859" t="s">
        <v>1287</v>
      </c>
      <c r="B2859" t="s">
        <v>23070</v>
      </c>
      <c r="C2859" t="s">
        <v>26597</v>
      </c>
      <c r="D2859" t="s">
        <v>26598</v>
      </c>
      <c r="E2859">
        <v>36821</v>
      </c>
      <c r="F2859" s="6">
        <v>0.57371075046107101</v>
      </c>
    </row>
    <row r="2860" spans="1:6" x14ac:dyDescent="0.3">
      <c r="A2860" t="s">
        <v>1287</v>
      </c>
      <c r="B2860" t="s">
        <v>23070</v>
      </c>
      <c r="C2860" t="s">
        <v>921</v>
      </c>
      <c r="D2860" t="s">
        <v>26599</v>
      </c>
      <c r="E2860">
        <v>37125</v>
      </c>
      <c r="F2860" s="6">
        <v>0.57486394745232905</v>
      </c>
    </row>
    <row r="2861" spans="1:6" x14ac:dyDescent="0.3">
      <c r="A2861" t="s">
        <v>1287</v>
      </c>
      <c r="B2861" t="s">
        <v>23070</v>
      </c>
      <c r="C2861" t="s">
        <v>26600</v>
      </c>
      <c r="D2861" t="s">
        <v>26601</v>
      </c>
      <c r="E2861">
        <v>31227</v>
      </c>
      <c r="F2861" s="6">
        <v>0.54669616292533896</v>
      </c>
    </row>
    <row r="2862" spans="1:6" x14ac:dyDescent="0.3">
      <c r="A2862" t="s">
        <v>1287</v>
      </c>
      <c r="B2862" t="s">
        <v>23070</v>
      </c>
      <c r="C2862" t="s">
        <v>923</v>
      </c>
      <c r="D2862" t="s">
        <v>26602</v>
      </c>
      <c r="E2862">
        <v>156545</v>
      </c>
      <c r="F2862" s="6">
        <v>1.05759637350086</v>
      </c>
    </row>
    <row r="2863" spans="1:6" x14ac:dyDescent="0.3">
      <c r="A2863" t="s">
        <v>1287</v>
      </c>
      <c r="B2863" t="s">
        <v>23070</v>
      </c>
      <c r="C2863" t="s">
        <v>467</v>
      </c>
      <c r="D2863" t="s">
        <v>26603</v>
      </c>
      <c r="E2863">
        <v>6306</v>
      </c>
      <c r="F2863" s="6">
        <v>0.40321625589391302</v>
      </c>
    </row>
    <row r="2864" spans="1:6" x14ac:dyDescent="0.3">
      <c r="A2864" t="s">
        <v>1287</v>
      </c>
      <c r="B2864" t="s">
        <v>23070</v>
      </c>
      <c r="C2864" t="s">
        <v>666</v>
      </c>
      <c r="D2864" t="s">
        <v>26604</v>
      </c>
      <c r="E2864">
        <v>47746</v>
      </c>
      <c r="F2864" s="6">
        <v>0.61186791642475102</v>
      </c>
    </row>
    <row r="2865" spans="1:6" x14ac:dyDescent="0.3">
      <c r="A2865" t="s">
        <v>1287</v>
      </c>
      <c r="B2865" t="s">
        <v>23070</v>
      </c>
      <c r="C2865" t="s">
        <v>26605</v>
      </c>
      <c r="D2865" t="s">
        <v>26606</v>
      </c>
      <c r="E2865">
        <v>6970</v>
      </c>
      <c r="F2865" s="6">
        <v>0.63012091829128303</v>
      </c>
    </row>
    <row r="2866" spans="1:6" x14ac:dyDescent="0.3">
      <c r="A2866" t="s">
        <v>1287</v>
      </c>
      <c r="B2866" t="s">
        <v>23070</v>
      </c>
      <c r="C2866" t="s">
        <v>26607</v>
      </c>
      <c r="D2866" t="s">
        <v>26608</v>
      </c>
      <c r="E2866">
        <v>24475</v>
      </c>
      <c r="F2866" s="6">
        <v>0.491665530564459</v>
      </c>
    </row>
    <row r="2867" spans="1:6" x14ac:dyDescent="0.3">
      <c r="A2867" t="s">
        <v>1287</v>
      </c>
      <c r="B2867" t="s">
        <v>23070</v>
      </c>
      <c r="C2867" t="s">
        <v>111</v>
      </c>
      <c r="D2867" t="s">
        <v>26609</v>
      </c>
      <c r="E2867">
        <v>28936</v>
      </c>
      <c r="F2867" s="6">
        <v>0.63932802775208597</v>
      </c>
    </row>
    <row r="2868" spans="1:6" x14ac:dyDescent="0.3">
      <c r="A2868" t="s">
        <v>1287</v>
      </c>
      <c r="B2868" t="s">
        <v>23070</v>
      </c>
      <c r="C2868" t="s">
        <v>420</v>
      </c>
      <c r="D2868" t="s">
        <v>26610</v>
      </c>
      <c r="E2868">
        <v>27231</v>
      </c>
      <c r="F2868" s="6">
        <v>0.56950129406787398</v>
      </c>
    </row>
    <row r="2869" spans="1:6" x14ac:dyDescent="0.3">
      <c r="A2869" t="s">
        <v>1287</v>
      </c>
      <c r="B2869" t="s">
        <v>23070</v>
      </c>
      <c r="C2869" t="s">
        <v>1288</v>
      </c>
      <c r="D2869" t="s">
        <v>26611</v>
      </c>
      <c r="E2869">
        <v>61642</v>
      </c>
      <c r="F2869" s="6">
        <v>0.59841557725810701</v>
      </c>
    </row>
    <row r="2870" spans="1:6" x14ac:dyDescent="0.3">
      <c r="A2870" t="s">
        <v>1287</v>
      </c>
      <c r="B2870" t="s">
        <v>23070</v>
      </c>
      <c r="C2870" t="s">
        <v>69</v>
      </c>
      <c r="D2870" t="s">
        <v>26612</v>
      </c>
      <c r="E2870">
        <v>59534</v>
      </c>
      <c r="F2870" s="6">
        <v>0.81357723816197303</v>
      </c>
    </row>
    <row r="2871" spans="1:6" x14ac:dyDescent="0.3">
      <c r="A2871" t="s">
        <v>1287</v>
      </c>
      <c r="B2871" t="s">
        <v>23070</v>
      </c>
      <c r="C2871" t="s">
        <v>188</v>
      </c>
      <c r="D2871" t="s">
        <v>26613</v>
      </c>
      <c r="E2871">
        <v>44510</v>
      </c>
      <c r="F2871" s="6">
        <v>0.95771904508598005</v>
      </c>
    </row>
    <row r="2872" spans="1:6" x14ac:dyDescent="0.3">
      <c r="A2872" t="s">
        <v>1287</v>
      </c>
      <c r="B2872" t="s">
        <v>23070</v>
      </c>
      <c r="C2872" t="s">
        <v>26614</v>
      </c>
      <c r="D2872" t="s">
        <v>26615</v>
      </c>
      <c r="E2872">
        <v>56670</v>
      </c>
      <c r="F2872" s="6">
        <v>0.84363447196841301</v>
      </c>
    </row>
    <row r="2873" spans="1:6" x14ac:dyDescent="0.3">
      <c r="A2873" t="s">
        <v>1290</v>
      </c>
      <c r="B2873" t="s">
        <v>23080</v>
      </c>
      <c r="C2873" t="s">
        <v>22619</v>
      </c>
      <c r="D2873" t="s">
        <v>26616</v>
      </c>
      <c r="E2873">
        <v>8001023</v>
      </c>
      <c r="F2873" s="6">
        <v>1.7584551189027799</v>
      </c>
    </row>
    <row r="2874" spans="1:6" x14ac:dyDescent="0.3">
      <c r="A2874" t="s">
        <v>1290</v>
      </c>
      <c r="B2874" t="s">
        <v>23080</v>
      </c>
      <c r="C2874" t="s">
        <v>26617</v>
      </c>
      <c r="D2874" t="s">
        <v>26618</v>
      </c>
      <c r="E2874">
        <v>33164</v>
      </c>
      <c r="F2874" s="6">
        <v>0.65335252626821705</v>
      </c>
    </row>
    <row r="2875" spans="1:6" x14ac:dyDescent="0.3">
      <c r="A2875" t="s">
        <v>1290</v>
      </c>
      <c r="B2875" t="s">
        <v>23080</v>
      </c>
      <c r="C2875" t="s">
        <v>1291</v>
      </c>
      <c r="D2875" t="s">
        <v>26619</v>
      </c>
      <c r="E2875">
        <v>98970</v>
      </c>
      <c r="F2875" s="6">
        <v>1.4047424509822699</v>
      </c>
    </row>
    <row r="2876" spans="1:6" x14ac:dyDescent="0.3">
      <c r="A2876" t="s">
        <v>1290</v>
      </c>
      <c r="B2876" t="s">
        <v>23080</v>
      </c>
      <c r="C2876" t="s">
        <v>25315</v>
      </c>
      <c r="D2876" t="s">
        <v>26620</v>
      </c>
      <c r="E2876">
        <v>16250</v>
      </c>
      <c r="F2876" s="6">
        <v>0.92919005783157604</v>
      </c>
    </row>
    <row r="2877" spans="1:6" x14ac:dyDescent="0.3">
      <c r="A2877" t="s">
        <v>1290</v>
      </c>
      <c r="B2877" t="s">
        <v>23080</v>
      </c>
      <c r="C2877" t="s">
        <v>26621</v>
      </c>
      <c r="D2877" t="s">
        <v>26622</v>
      </c>
      <c r="E2877">
        <v>12690</v>
      </c>
      <c r="F2877" s="6">
        <v>1.0508771735470099</v>
      </c>
    </row>
    <row r="2878" spans="1:6" x14ac:dyDescent="0.3">
      <c r="A2878" t="s">
        <v>1290</v>
      </c>
      <c r="B2878" t="s">
        <v>23080</v>
      </c>
      <c r="C2878" t="s">
        <v>26623</v>
      </c>
      <c r="D2878" t="s">
        <v>26624</v>
      </c>
      <c r="E2878">
        <v>32353</v>
      </c>
      <c r="F2878" s="6">
        <v>1.11103359294791</v>
      </c>
    </row>
    <row r="2879" spans="1:6" x14ac:dyDescent="0.3">
      <c r="A2879" t="s">
        <v>1290</v>
      </c>
      <c r="B2879" t="s">
        <v>23080</v>
      </c>
      <c r="C2879" t="s">
        <v>26625</v>
      </c>
      <c r="D2879" t="s">
        <v>26626</v>
      </c>
      <c r="E2879">
        <v>14973</v>
      </c>
      <c r="F2879" s="6">
        <v>1.35324412792084</v>
      </c>
    </row>
    <row r="2880" spans="1:6" x14ac:dyDescent="0.3">
      <c r="A2880" t="s">
        <v>1290</v>
      </c>
      <c r="B2880" t="s">
        <v>23080</v>
      </c>
      <c r="C2880" t="s">
        <v>926</v>
      </c>
      <c r="D2880" t="s">
        <v>26627</v>
      </c>
      <c r="E2880">
        <v>207627</v>
      </c>
      <c r="F2880" s="6">
        <v>3.5060593657304602</v>
      </c>
    </row>
    <row r="2881" spans="1:6" x14ac:dyDescent="0.3">
      <c r="A2881" t="s">
        <v>1290</v>
      </c>
      <c r="B2881" t="s">
        <v>23080</v>
      </c>
      <c r="C2881" t="s">
        <v>26628</v>
      </c>
      <c r="D2881" t="s">
        <v>26629</v>
      </c>
      <c r="E2881">
        <v>73750</v>
      </c>
      <c r="F2881" s="6">
        <v>0.81398452681889799</v>
      </c>
    </row>
    <row r="2882" spans="1:6" x14ac:dyDescent="0.3">
      <c r="A2882" t="s">
        <v>1290</v>
      </c>
      <c r="B2882" t="s">
        <v>23080</v>
      </c>
      <c r="C2882" t="s">
        <v>24026</v>
      </c>
      <c r="D2882" t="s">
        <v>26630</v>
      </c>
      <c r="E2882">
        <v>4731</v>
      </c>
      <c r="F2882" s="6">
        <v>0.51910479192418402</v>
      </c>
    </row>
    <row r="2883" spans="1:6" x14ac:dyDescent="0.3">
      <c r="A2883" t="s">
        <v>1290</v>
      </c>
      <c r="B2883" t="s">
        <v>23080</v>
      </c>
      <c r="C2883" t="s">
        <v>25797</v>
      </c>
      <c r="D2883" t="s">
        <v>26631</v>
      </c>
      <c r="E2883">
        <v>68676</v>
      </c>
      <c r="F2883" s="6">
        <v>1.02209670985195</v>
      </c>
    </row>
    <row r="2884" spans="1:6" x14ac:dyDescent="0.3">
      <c r="A2884" t="s">
        <v>1290</v>
      </c>
      <c r="B2884" t="s">
        <v>23080</v>
      </c>
      <c r="C2884" t="s">
        <v>26632</v>
      </c>
      <c r="D2884" t="s">
        <v>26633</v>
      </c>
      <c r="E2884">
        <v>6824</v>
      </c>
      <c r="F2884" s="6">
        <v>0.70652362492173604</v>
      </c>
    </row>
    <row r="2885" spans="1:6" x14ac:dyDescent="0.3">
      <c r="A2885" t="s">
        <v>1290</v>
      </c>
      <c r="B2885" t="s">
        <v>23080</v>
      </c>
      <c r="C2885" t="s">
        <v>26634</v>
      </c>
      <c r="D2885" t="s">
        <v>26635</v>
      </c>
      <c r="E2885">
        <v>33148</v>
      </c>
      <c r="F2885" s="6">
        <v>1.11972807950444</v>
      </c>
    </row>
    <row r="2886" spans="1:6" x14ac:dyDescent="0.3">
      <c r="A2886" t="s">
        <v>1290</v>
      </c>
      <c r="B2886" t="s">
        <v>23080</v>
      </c>
      <c r="C2886" t="s">
        <v>25328</v>
      </c>
      <c r="D2886" t="s">
        <v>26636</v>
      </c>
      <c r="E2886">
        <v>17434</v>
      </c>
      <c r="F2886" s="6">
        <v>1.07502557704072</v>
      </c>
    </row>
    <row r="2887" spans="1:6" x14ac:dyDescent="0.3">
      <c r="A2887" t="s">
        <v>1290</v>
      </c>
      <c r="B2887" t="s">
        <v>23080</v>
      </c>
      <c r="C2887" t="s">
        <v>1213</v>
      </c>
      <c r="D2887" t="s">
        <v>26637</v>
      </c>
      <c r="E2887">
        <v>24098</v>
      </c>
      <c r="F2887" s="6">
        <v>1.4996908352147</v>
      </c>
    </row>
    <row r="2888" spans="1:6" x14ac:dyDescent="0.3">
      <c r="A2888" t="s">
        <v>1290</v>
      </c>
      <c r="B2888" t="s">
        <v>23080</v>
      </c>
      <c r="C2888" t="s">
        <v>26638</v>
      </c>
      <c r="D2888" t="s">
        <v>26639</v>
      </c>
      <c r="E2888">
        <v>17146</v>
      </c>
      <c r="F2888" s="6">
        <v>0.88522444304584902</v>
      </c>
    </row>
    <row r="2889" spans="1:6" x14ac:dyDescent="0.3">
      <c r="A2889" t="s">
        <v>1290</v>
      </c>
      <c r="B2889" t="s">
        <v>23080</v>
      </c>
      <c r="C2889" t="s">
        <v>385</v>
      </c>
      <c r="D2889" t="s">
        <v>26640</v>
      </c>
      <c r="E2889">
        <v>54842</v>
      </c>
      <c r="F2889" s="6">
        <v>1.2748287308648201</v>
      </c>
    </row>
    <row r="2890" spans="1:6" x14ac:dyDescent="0.3">
      <c r="A2890" t="s">
        <v>1290</v>
      </c>
      <c r="B2890" t="s">
        <v>23080</v>
      </c>
      <c r="C2890" t="s">
        <v>24334</v>
      </c>
      <c r="D2890" t="s">
        <v>26641</v>
      </c>
      <c r="E2890">
        <v>28545</v>
      </c>
      <c r="F2890" s="6">
        <v>1.56597842142987</v>
      </c>
    </row>
    <row r="2891" spans="1:6" x14ac:dyDescent="0.3">
      <c r="A2891" t="s">
        <v>1290</v>
      </c>
      <c r="B2891" t="s">
        <v>23080</v>
      </c>
      <c r="C2891" t="s">
        <v>319</v>
      </c>
      <c r="D2891" t="s">
        <v>26642</v>
      </c>
      <c r="E2891">
        <v>30042</v>
      </c>
      <c r="F2891" s="6">
        <v>0.81841452128454595</v>
      </c>
    </row>
    <row r="2892" spans="1:6" x14ac:dyDescent="0.3">
      <c r="A2892" t="s">
        <v>1290</v>
      </c>
      <c r="B2892" t="s">
        <v>23080</v>
      </c>
      <c r="C2892" t="s">
        <v>26643</v>
      </c>
      <c r="D2892" t="s">
        <v>26644</v>
      </c>
      <c r="E2892">
        <v>7256</v>
      </c>
      <c r="F2892" s="6">
        <v>1.1296170512391399</v>
      </c>
    </row>
    <row r="2893" spans="1:6" x14ac:dyDescent="0.3">
      <c r="A2893" t="s">
        <v>1290</v>
      </c>
      <c r="B2893" t="s">
        <v>23080</v>
      </c>
      <c r="C2893" t="s">
        <v>23096</v>
      </c>
      <c r="D2893" t="s">
        <v>26645</v>
      </c>
      <c r="E2893">
        <v>12586</v>
      </c>
      <c r="F2893" s="6">
        <v>1.02814995119756</v>
      </c>
    </row>
    <row r="2894" spans="1:6" x14ac:dyDescent="0.3">
      <c r="A2894" t="s">
        <v>1290</v>
      </c>
      <c r="B2894" t="s">
        <v>23080</v>
      </c>
      <c r="C2894" t="s">
        <v>822</v>
      </c>
      <c r="D2894" t="s">
        <v>26646</v>
      </c>
      <c r="E2894">
        <v>316236</v>
      </c>
      <c r="F2894" s="6">
        <v>1.69418660121714</v>
      </c>
    </row>
    <row r="2895" spans="1:6" x14ac:dyDescent="0.3">
      <c r="A2895" t="s">
        <v>1290</v>
      </c>
      <c r="B2895" t="s">
        <v>23080</v>
      </c>
      <c r="C2895" t="s">
        <v>256</v>
      </c>
      <c r="D2895" t="s">
        <v>26647</v>
      </c>
      <c r="E2895">
        <v>14034</v>
      </c>
      <c r="F2895" s="6">
        <v>0.95405441348363496</v>
      </c>
    </row>
    <row r="2896" spans="1:6" x14ac:dyDescent="0.3">
      <c r="A2896" t="s">
        <v>1290</v>
      </c>
      <c r="B2896" t="s">
        <v>23080</v>
      </c>
      <c r="C2896" t="s">
        <v>25663</v>
      </c>
      <c r="D2896" t="s">
        <v>26648</v>
      </c>
      <c r="E2896">
        <v>5190</v>
      </c>
      <c r="F2896" s="6">
        <v>0.60094736400575899</v>
      </c>
    </row>
    <row r="2897" spans="1:6" x14ac:dyDescent="0.3">
      <c r="A2897" t="s">
        <v>1290</v>
      </c>
      <c r="B2897" t="s">
        <v>23080</v>
      </c>
      <c r="C2897" t="s">
        <v>26649</v>
      </c>
      <c r="D2897" t="s">
        <v>26650</v>
      </c>
      <c r="E2897">
        <v>46689</v>
      </c>
      <c r="F2897" s="6">
        <v>1.0478204054026601</v>
      </c>
    </row>
    <row r="2898" spans="1:6" x14ac:dyDescent="0.3">
      <c r="A2898" t="s">
        <v>1290</v>
      </c>
      <c r="B2898" t="s">
        <v>23080</v>
      </c>
      <c r="C2898" t="s">
        <v>434</v>
      </c>
      <c r="D2898" t="s">
        <v>26651</v>
      </c>
      <c r="E2898">
        <v>10052</v>
      </c>
      <c r="F2898" s="6">
        <v>0.93566971851937297</v>
      </c>
    </row>
    <row r="2899" spans="1:6" x14ac:dyDescent="0.3">
      <c r="A2899" t="s">
        <v>1290</v>
      </c>
      <c r="B2899" t="s">
        <v>23080</v>
      </c>
      <c r="C2899" t="s">
        <v>26652</v>
      </c>
      <c r="D2899" t="s">
        <v>26653</v>
      </c>
      <c r="E2899">
        <v>15903</v>
      </c>
      <c r="F2899" s="6">
        <v>1.50922484880248</v>
      </c>
    </row>
    <row r="2900" spans="1:6" x14ac:dyDescent="0.3">
      <c r="A2900" t="s">
        <v>1290</v>
      </c>
      <c r="B2900" t="s">
        <v>23080</v>
      </c>
      <c r="C2900" t="s">
        <v>26654</v>
      </c>
      <c r="D2900" t="s">
        <v>26655</v>
      </c>
      <c r="E2900">
        <v>28001</v>
      </c>
      <c r="F2900" s="6">
        <v>1.3063493231691701</v>
      </c>
    </row>
    <row r="2901" spans="1:6" x14ac:dyDescent="0.3">
      <c r="A2901" t="s">
        <v>1290</v>
      </c>
      <c r="B2901" t="s">
        <v>23080</v>
      </c>
      <c r="C2901" t="s">
        <v>467</v>
      </c>
      <c r="D2901" t="s">
        <v>26656</v>
      </c>
      <c r="E2901">
        <v>11151</v>
      </c>
      <c r="F2901" s="6">
        <v>1.04892180988608</v>
      </c>
    </row>
    <row r="2902" spans="1:6" x14ac:dyDescent="0.3">
      <c r="A2902" t="s">
        <v>1290</v>
      </c>
      <c r="B2902" t="s">
        <v>23080</v>
      </c>
      <c r="C2902" t="s">
        <v>928</v>
      </c>
      <c r="D2902" t="s">
        <v>26657</v>
      </c>
      <c r="E2902">
        <v>1081726</v>
      </c>
      <c r="F2902" s="6">
        <v>2.4411981309419302</v>
      </c>
    </row>
    <row r="2903" spans="1:6" x14ac:dyDescent="0.3">
      <c r="A2903" t="s">
        <v>1290</v>
      </c>
      <c r="B2903" t="s">
        <v>23080</v>
      </c>
      <c r="C2903" t="s">
        <v>929</v>
      </c>
      <c r="D2903" t="s">
        <v>26658</v>
      </c>
      <c r="E2903">
        <v>65203</v>
      </c>
      <c r="F2903" s="6">
        <v>1.1984623493022</v>
      </c>
    </row>
    <row r="2904" spans="1:6" x14ac:dyDescent="0.3">
      <c r="A2904" t="s">
        <v>1290</v>
      </c>
      <c r="B2904" t="s">
        <v>23080</v>
      </c>
      <c r="C2904" t="s">
        <v>326</v>
      </c>
      <c r="D2904" t="s">
        <v>26659</v>
      </c>
      <c r="E2904">
        <v>15279</v>
      </c>
      <c r="F2904" s="6">
        <v>0.61618190103636505</v>
      </c>
    </row>
    <row r="2905" spans="1:6" x14ac:dyDescent="0.3">
      <c r="A2905" t="s">
        <v>1290</v>
      </c>
      <c r="B2905" t="s">
        <v>23080</v>
      </c>
      <c r="C2905" t="s">
        <v>26660</v>
      </c>
      <c r="D2905" t="s">
        <v>26661</v>
      </c>
      <c r="E2905">
        <v>25691</v>
      </c>
      <c r="F2905" s="6">
        <v>1.1353668057689399</v>
      </c>
    </row>
    <row r="2906" spans="1:6" x14ac:dyDescent="0.3">
      <c r="A2906" t="s">
        <v>1290</v>
      </c>
      <c r="B2906" t="s">
        <v>23080</v>
      </c>
      <c r="C2906" t="s">
        <v>666</v>
      </c>
      <c r="D2906" t="s">
        <v>26662</v>
      </c>
      <c r="E2906">
        <v>56159</v>
      </c>
      <c r="F2906" s="6">
        <v>1.04298743122399</v>
      </c>
    </row>
    <row r="2907" spans="1:6" x14ac:dyDescent="0.3">
      <c r="A2907" t="s">
        <v>1290</v>
      </c>
      <c r="B2907" t="s">
        <v>23080</v>
      </c>
      <c r="C2907" t="s">
        <v>453</v>
      </c>
      <c r="D2907" t="s">
        <v>26663</v>
      </c>
      <c r="E2907">
        <v>78305</v>
      </c>
      <c r="F2907" s="6">
        <v>1.3175637608675901</v>
      </c>
    </row>
    <row r="2908" spans="1:6" x14ac:dyDescent="0.3">
      <c r="A2908" t="s">
        <v>1290</v>
      </c>
      <c r="B2908" t="s">
        <v>23080</v>
      </c>
      <c r="C2908" t="s">
        <v>931</v>
      </c>
      <c r="D2908" t="s">
        <v>26664</v>
      </c>
      <c r="E2908">
        <v>17286</v>
      </c>
      <c r="F2908" s="6">
        <v>0.75125445424178605</v>
      </c>
    </row>
    <row r="2909" spans="1:6" x14ac:dyDescent="0.3">
      <c r="A2909" t="s">
        <v>1290</v>
      </c>
      <c r="B2909" t="s">
        <v>23080</v>
      </c>
      <c r="C2909" t="s">
        <v>598</v>
      </c>
      <c r="D2909" t="s">
        <v>26665</v>
      </c>
      <c r="E2909">
        <v>36858</v>
      </c>
      <c r="F2909" s="6">
        <v>0.986166479515311</v>
      </c>
    </row>
    <row r="2910" spans="1:6" x14ac:dyDescent="0.3">
      <c r="A2910" t="s">
        <v>1290</v>
      </c>
      <c r="B2910" t="s">
        <v>23080</v>
      </c>
      <c r="C2910" t="s">
        <v>26666</v>
      </c>
      <c r="D2910" t="s">
        <v>26667</v>
      </c>
      <c r="E2910">
        <v>21717</v>
      </c>
      <c r="F2910" s="6">
        <v>1.28686922983945</v>
      </c>
    </row>
    <row r="2911" spans="1:6" x14ac:dyDescent="0.3">
      <c r="A2911" t="s">
        <v>1290</v>
      </c>
      <c r="B2911" t="s">
        <v>23080</v>
      </c>
      <c r="C2911" t="s">
        <v>24076</v>
      </c>
      <c r="D2911" t="s">
        <v>26668</v>
      </c>
      <c r="E2911">
        <v>15533</v>
      </c>
      <c r="F2911" s="6">
        <v>0.55573651746677999</v>
      </c>
    </row>
    <row r="2912" spans="1:6" x14ac:dyDescent="0.3">
      <c r="A2912" t="s">
        <v>1290</v>
      </c>
      <c r="B2912" t="s">
        <v>23080</v>
      </c>
      <c r="C2912" t="s">
        <v>327</v>
      </c>
      <c r="D2912" t="s">
        <v>26669</v>
      </c>
      <c r="E2912">
        <v>18403</v>
      </c>
      <c r="F2912" s="6">
        <v>0.97342429880668002</v>
      </c>
    </row>
    <row r="2913" spans="1:6" x14ac:dyDescent="0.3">
      <c r="A2913" t="s">
        <v>1290</v>
      </c>
      <c r="B2913" t="s">
        <v>23080</v>
      </c>
      <c r="C2913" t="s">
        <v>26670</v>
      </c>
      <c r="D2913" t="s">
        <v>26671</v>
      </c>
      <c r="E2913">
        <v>12243</v>
      </c>
      <c r="F2913" s="6">
        <v>1.34714197363602</v>
      </c>
    </row>
    <row r="2914" spans="1:6" x14ac:dyDescent="0.3">
      <c r="A2914" t="s">
        <v>1290</v>
      </c>
      <c r="B2914" t="s">
        <v>23080</v>
      </c>
      <c r="C2914" t="s">
        <v>25369</v>
      </c>
      <c r="D2914" t="s">
        <v>26672</v>
      </c>
      <c r="E2914">
        <v>36241</v>
      </c>
      <c r="F2914" s="6">
        <v>1.2765835647044399</v>
      </c>
    </row>
    <row r="2915" spans="1:6" x14ac:dyDescent="0.3">
      <c r="A2915" t="s">
        <v>1290</v>
      </c>
      <c r="B2915" t="s">
        <v>23080</v>
      </c>
      <c r="C2915" t="s">
        <v>933</v>
      </c>
      <c r="D2915" t="s">
        <v>26673</v>
      </c>
      <c r="E2915">
        <v>99863</v>
      </c>
      <c r="F2915" s="6">
        <v>1.6700567984205399</v>
      </c>
    </row>
    <row r="2916" spans="1:6" x14ac:dyDescent="0.3">
      <c r="A2916" t="s">
        <v>1290</v>
      </c>
      <c r="B2916" t="s">
        <v>23080</v>
      </c>
      <c r="C2916" t="s">
        <v>1293</v>
      </c>
      <c r="D2916" t="s">
        <v>26674</v>
      </c>
      <c r="E2916">
        <v>306935</v>
      </c>
      <c r="F2916" s="6">
        <v>1.9926963125873101</v>
      </c>
    </row>
    <row r="2917" spans="1:6" x14ac:dyDescent="0.3">
      <c r="A2917" t="s">
        <v>1290</v>
      </c>
      <c r="B2917" t="s">
        <v>23080</v>
      </c>
      <c r="C2917" t="s">
        <v>266</v>
      </c>
      <c r="D2917" t="s">
        <v>26675</v>
      </c>
      <c r="E2917">
        <v>54151</v>
      </c>
      <c r="F2917" s="6">
        <v>1.3849076146443999</v>
      </c>
    </row>
    <row r="2918" spans="1:6" x14ac:dyDescent="0.3">
      <c r="A2918" t="s">
        <v>1290</v>
      </c>
      <c r="B2918" t="s">
        <v>23080</v>
      </c>
      <c r="C2918" t="s">
        <v>25574</v>
      </c>
      <c r="D2918" t="s">
        <v>26676</v>
      </c>
      <c r="E2918">
        <v>2321</v>
      </c>
      <c r="F2918" s="6">
        <v>0.413049823976949</v>
      </c>
    </row>
    <row r="2919" spans="1:6" x14ac:dyDescent="0.3">
      <c r="A2919" t="s">
        <v>1290</v>
      </c>
      <c r="B2919" t="s">
        <v>23080</v>
      </c>
      <c r="C2919" t="s">
        <v>26677</v>
      </c>
      <c r="D2919" t="s">
        <v>26678</v>
      </c>
      <c r="E2919">
        <v>35270</v>
      </c>
      <c r="F2919" s="6">
        <v>1.0983782837357099</v>
      </c>
    </row>
    <row r="2920" spans="1:6" x14ac:dyDescent="0.3">
      <c r="A2920" t="s">
        <v>1290</v>
      </c>
      <c r="B2920" t="s">
        <v>23080</v>
      </c>
      <c r="C2920" t="s">
        <v>26679</v>
      </c>
      <c r="D2920" t="s">
        <v>26680</v>
      </c>
      <c r="E2920">
        <v>67009</v>
      </c>
      <c r="F2920" s="6">
        <v>1.12496238887837</v>
      </c>
    </row>
    <row r="2921" spans="1:6" x14ac:dyDescent="0.3">
      <c r="A2921" t="s">
        <v>1290</v>
      </c>
      <c r="B2921" t="s">
        <v>23080</v>
      </c>
      <c r="C2921" t="s">
        <v>26681</v>
      </c>
      <c r="D2921" t="s">
        <v>26682</v>
      </c>
      <c r="E2921">
        <v>6945</v>
      </c>
      <c r="F2921" s="6">
        <v>0.96650577595550502</v>
      </c>
    </row>
    <row r="2922" spans="1:6" x14ac:dyDescent="0.3">
      <c r="A2922" t="s">
        <v>1290</v>
      </c>
      <c r="B2922" t="s">
        <v>23080</v>
      </c>
      <c r="C2922" t="s">
        <v>26683</v>
      </c>
      <c r="D2922" t="s">
        <v>26684</v>
      </c>
      <c r="E2922">
        <v>23584</v>
      </c>
      <c r="F2922" s="6">
        <v>1.12203674727911</v>
      </c>
    </row>
    <row r="2923" spans="1:6" x14ac:dyDescent="0.3">
      <c r="A2923" t="s">
        <v>1290</v>
      </c>
      <c r="B2923" t="s">
        <v>23080</v>
      </c>
      <c r="C2923" t="s">
        <v>26685</v>
      </c>
      <c r="D2923" t="s">
        <v>26686</v>
      </c>
      <c r="E2923">
        <v>15935</v>
      </c>
      <c r="F2923" s="6">
        <v>1.1073990665717</v>
      </c>
    </row>
    <row r="2924" spans="1:6" x14ac:dyDescent="0.3">
      <c r="A2924" t="s">
        <v>1290</v>
      </c>
      <c r="B2924" t="s">
        <v>23080</v>
      </c>
      <c r="C2924" t="s">
        <v>570</v>
      </c>
      <c r="D2924" t="s">
        <v>26687</v>
      </c>
      <c r="E2924">
        <v>11391</v>
      </c>
      <c r="F2924" s="6">
        <v>0.79602972056124199</v>
      </c>
    </row>
    <row r="2925" spans="1:6" x14ac:dyDescent="0.3">
      <c r="A2925" t="s">
        <v>1290</v>
      </c>
      <c r="B2925" t="s">
        <v>23080</v>
      </c>
      <c r="C2925" t="s">
        <v>228</v>
      </c>
      <c r="D2925" t="s">
        <v>26688</v>
      </c>
      <c r="E2925">
        <v>25587</v>
      </c>
      <c r="F2925" s="6">
        <v>0.97055344387884002</v>
      </c>
    </row>
    <row r="2926" spans="1:6" x14ac:dyDescent="0.3">
      <c r="A2926" t="s">
        <v>1290</v>
      </c>
      <c r="B2926" t="s">
        <v>23080</v>
      </c>
      <c r="C2926" t="s">
        <v>934</v>
      </c>
      <c r="D2926" t="s">
        <v>26689</v>
      </c>
      <c r="E2926">
        <v>312311</v>
      </c>
      <c r="F2926" s="6">
        <v>2.0451259247953102</v>
      </c>
    </row>
    <row r="2927" spans="1:6" x14ac:dyDescent="0.3">
      <c r="A2927" t="s">
        <v>1290</v>
      </c>
      <c r="B2927" t="s">
        <v>23080</v>
      </c>
      <c r="C2927" t="s">
        <v>23807</v>
      </c>
      <c r="D2927" t="s">
        <v>26690</v>
      </c>
      <c r="E2927">
        <v>33153</v>
      </c>
      <c r="F2927" s="6">
        <v>1.0473300967883901</v>
      </c>
    </row>
    <row r="2928" spans="1:6" x14ac:dyDescent="0.3">
      <c r="A2928" t="s">
        <v>1290</v>
      </c>
      <c r="B2928" t="s">
        <v>23080</v>
      </c>
      <c r="C2928" t="s">
        <v>26691</v>
      </c>
      <c r="D2928" t="s">
        <v>26692</v>
      </c>
      <c r="E2928">
        <v>12914</v>
      </c>
      <c r="F2928" s="6">
        <v>0.98407808193234203</v>
      </c>
    </row>
    <row r="2929" spans="1:6" x14ac:dyDescent="0.3">
      <c r="A2929" t="s">
        <v>1290</v>
      </c>
      <c r="B2929" t="s">
        <v>23080</v>
      </c>
      <c r="C2929" t="s">
        <v>25</v>
      </c>
      <c r="D2929" t="s">
        <v>26693</v>
      </c>
      <c r="E2929">
        <v>13308</v>
      </c>
      <c r="F2929" s="6">
        <v>0.81149152154203597</v>
      </c>
    </row>
    <row r="2930" spans="1:6" x14ac:dyDescent="0.3">
      <c r="A2930" t="s">
        <v>1290</v>
      </c>
      <c r="B2930" t="s">
        <v>23080</v>
      </c>
      <c r="C2930" t="s">
        <v>26694</v>
      </c>
      <c r="D2930" t="s">
        <v>26695</v>
      </c>
      <c r="E2930">
        <v>8978</v>
      </c>
      <c r="F2930" s="6">
        <v>0.84602119119168795</v>
      </c>
    </row>
    <row r="2931" spans="1:6" x14ac:dyDescent="0.3">
      <c r="A2931" t="s">
        <v>1290</v>
      </c>
      <c r="B2931" t="s">
        <v>23080</v>
      </c>
      <c r="C2931" t="s">
        <v>678</v>
      </c>
      <c r="D2931" t="s">
        <v>26696</v>
      </c>
      <c r="E2931">
        <v>32727</v>
      </c>
      <c r="F2931" s="6">
        <v>1.0943860825649501</v>
      </c>
    </row>
    <row r="2932" spans="1:6" x14ac:dyDescent="0.3">
      <c r="A2932" t="s">
        <v>1290</v>
      </c>
      <c r="B2932" t="s">
        <v>23080</v>
      </c>
      <c r="C2932" t="s">
        <v>182</v>
      </c>
      <c r="D2932" t="s">
        <v>26697</v>
      </c>
      <c r="E2932">
        <v>10959</v>
      </c>
      <c r="F2932" s="6">
        <v>0.81416864828367397</v>
      </c>
    </row>
    <row r="2933" spans="1:6" x14ac:dyDescent="0.3">
      <c r="A2933" t="s">
        <v>1290</v>
      </c>
      <c r="B2933" t="s">
        <v>23080</v>
      </c>
      <c r="C2933" t="s">
        <v>29</v>
      </c>
      <c r="D2933" t="s">
        <v>26698</v>
      </c>
      <c r="E2933">
        <v>94392</v>
      </c>
      <c r="F2933" s="6">
        <v>1.08856500298112</v>
      </c>
    </row>
    <row r="2934" spans="1:6" x14ac:dyDescent="0.3">
      <c r="A2934" t="s">
        <v>1290</v>
      </c>
      <c r="B2934" t="s">
        <v>23080</v>
      </c>
      <c r="C2934" t="s">
        <v>24139</v>
      </c>
      <c r="D2934" t="s">
        <v>26699</v>
      </c>
      <c r="E2934">
        <v>15020</v>
      </c>
      <c r="F2934" s="6">
        <v>0.72307465373606805</v>
      </c>
    </row>
    <row r="2935" spans="1:6" x14ac:dyDescent="0.3">
      <c r="A2935" t="s">
        <v>1290</v>
      </c>
      <c r="B2935" t="s">
        <v>23080</v>
      </c>
      <c r="C2935" t="s">
        <v>26700</v>
      </c>
      <c r="D2935" t="s">
        <v>26701</v>
      </c>
      <c r="E2935">
        <v>18429</v>
      </c>
      <c r="F2935" s="6">
        <v>1.23059392704909</v>
      </c>
    </row>
    <row r="2936" spans="1:6" x14ac:dyDescent="0.3">
      <c r="A2936" t="s">
        <v>1290</v>
      </c>
      <c r="B2936" t="s">
        <v>23080</v>
      </c>
      <c r="C2936" t="s">
        <v>805</v>
      </c>
      <c r="D2936" t="s">
        <v>26702</v>
      </c>
      <c r="E2936">
        <v>12389</v>
      </c>
      <c r="F2936" s="6">
        <v>0.79487926169193701</v>
      </c>
    </row>
    <row r="2937" spans="1:6" x14ac:dyDescent="0.3">
      <c r="A2937" t="s">
        <v>1290</v>
      </c>
      <c r="B2937" t="s">
        <v>23080</v>
      </c>
      <c r="C2937" t="s">
        <v>25849</v>
      </c>
      <c r="D2937" t="s">
        <v>26703</v>
      </c>
      <c r="E2937">
        <v>12330</v>
      </c>
      <c r="F2937" s="6">
        <v>0.80344650888912506</v>
      </c>
    </row>
    <row r="2938" spans="1:6" x14ac:dyDescent="0.3">
      <c r="A2938" t="s">
        <v>1290</v>
      </c>
      <c r="B2938" t="s">
        <v>23080</v>
      </c>
      <c r="C2938" t="s">
        <v>26704</v>
      </c>
      <c r="D2938" t="s">
        <v>26705</v>
      </c>
      <c r="E2938">
        <v>15853</v>
      </c>
      <c r="F2938" s="6">
        <v>1.0431537085284801</v>
      </c>
    </row>
    <row r="2939" spans="1:6" x14ac:dyDescent="0.3">
      <c r="A2939" t="s">
        <v>1290</v>
      </c>
      <c r="B2939" t="s">
        <v>23080</v>
      </c>
      <c r="C2939" t="s">
        <v>111</v>
      </c>
      <c r="D2939" t="s">
        <v>26706</v>
      </c>
      <c r="E2939">
        <v>33481</v>
      </c>
      <c r="F2939" s="6">
        <v>1.07264047300428</v>
      </c>
    </row>
    <row r="2940" spans="1:6" x14ac:dyDescent="0.3">
      <c r="A2940" t="s">
        <v>1290</v>
      </c>
      <c r="B2940" t="s">
        <v>23080</v>
      </c>
      <c r="C2940" t="s">
        <v>935</v>
      </c>
      <c r="D2940" t="s">
        <v>26707</v>
      </c>
      <c r="E2940">
        <v>24042</v>
      </c>
      <c r="F2940" s="6">
        <v>0.68825667756655295</v>
      </c>
    </row>
    <row r="2941" spans="1:6" x14ac:dyDescent="0.3">
      <c r="A2941" t="s">
        <v>1290</v>
      </c>
      <c r="B2941" t="s">
        <v>23080</v>
      </c>
      <c r="C2941" t="s">
        <v>26708</v>
      </c>
      <c r="D2941" t="s">
        <v>26709</v>
      </c>
      <c r="E2941">
        <v>18490</v>
      </c>
      <c r="F2941" s="6">
        <v>0.74678238504139305</v>
      </c>
    </row>
    <row r="2942" spans="1:6" x14ac:dyDescent="0.3">
      <c r="A2942" t="s">
        <v>1290</v>
      </c>
      <c r="B2942" t="s">
        <v>23080</v>
      </c>
      <c r="C2942" t="s">
        <v>26710</v>
      </c>
      <c r="D2942" t="s">
        <v>26711</v>
      </c>
      <c r="E2942">
        <v>63506</v>
      </c>
      <c r="F2942" s="6">
        <v>1.1353568016068301</v>
      </c>
    </row>
    <row r="2943" spans="1:6" x14ac:dyDescent="0.3">
      <c r="A2943" t="s">
        <v>1290</v>
      </c>
      <c r="B2943" t="s">
        <v>23080</v>
      </c>
      <c r="C2943" t="s">
        <v>26712</v>
      </c>
      <c r="D2943" t="s">
        <v>26713</v>
      </c>
      <c r="E2943">
        <v>28046</v>
      </c>
      <c r="F2943" s="6">
        <v>1.1288948605170701</v>
      </c>
    </row>
    <row r="2944" spans="1:6" x14ac:dyDescent="0.3">
      <c r="A2944" t="s">
        <v>1290</v>
      </c>
      <c r="B2944" t="s">
        <v>23080</v>
      </c>
      <c r="C2944" t="s">
        <v>936</v>
      </c>
      <c r="D2944" t="s">
        <v>26714</v>
      </c>
      <c r="E2944">
        <v>23368</v>
      </c>
      <c r="F2944" s="6">
        <v>1.10723572225633</v>
      </c>
    </row>
    <row r="2945" spans="1:6" x14ac:dyDescent="0.3">
      <c r="A2945" t="s">
        <v>1290</v>
      </c>
      <c r="B2945" t="s">
        <v>23080</v>
      </c>
      <c r="C2945" t="s">
        <v>26715</v>
      </c>
      <c r="D2945" t="s">
        <v>26716</v>
      </c>
      <c r="E2945">
        <v>35725</v>
      </c>
      <c r="F2945" s="6">
        <v>1.45761184823609</v>
      </c>
    </row>
    <row r="2946" spans="1:6" x14ac:dyDescent="0.3">
      <c r="A2946" t="s">
        <v>1290</v>
      </c>
      <c r="B2946" t="s">
        <v>23080</v>
      </c>
      <c r="C2946" t="s">
        <v>937</v>
      </c>
      <c r="D2946" t="s">
        <v>26717</v>
      </c>
      <c r="E2946">
        <v>402002</v>
      </c>
      <c r="F2946" s="6">
        <v>2.0733976695024698</v>
      </c>
    </row>
    <row r="2947" spans="1:6" x14ac:dyDescent="0.3">
      <c r="A2947" t="s">
        <v>1290</v>
      </c>
      <c r="B2947" t="s">
        <v>23080</v>
      </c>
      <c r="C2947" t="s">
        <v>67</v>
      </c>
      <c r="D2947" t="s">
        <v>26718</v>
      </c>
      <c r="E2947">
        <v>34872</v>
      </c>
      <c r="F2947" s="6">
        <v>0.95699880647544799</v>
      </c>
    </row>
    <row r="2948" spans="1:6" x14ac:dyDescent="0.3">
      <c r="A2948" t="s">
        <v>1290</v>
      </c>
      <c r="B2948" t="s">
        <v>23080</v>
      </c>
      <c r="C2948" t="s">
        <v>26719</v>
      </c>
      <c r="D2948" t="s">
        <v>26720</v>
      </c>
      <c r="E2948">
        <v>7373</v>
      </c>
      <c r="F2948" s="6">
        <v>0.72713207779601496</v>
      </c>
    </row>
    <row r="2949" spans="1:6" x14ac:dyDescent="0.3">
      <c r="A2949" t="s">
        <v>1290</v>
      </c>
      <c r="B2949" t="s">
        <v>23080</v>
      </c>
      <c r="C2949" t="s">
        <v>272</v>
      </c>
      <c r="D2949" t="s">
        <v>26721</v>
      </c>
      <c r="E2949">
        <v>9254</v>
      </c>
      <c r="F2949" s="6">
        <v>0.95000274647319005</v>
      </c>
    </row>
    <row r="2950" spans="1:6" x14ac:dyDescent="0.3">
      <c r="A2950" t="s">
        <v>1290</v>
      </c>
      <c r="B2950" t="s">
        <v>23080</v>
      </c>
      <c r="C2950" t="s">
        <v>938</v>
      </c>
      <c r="D2950" t="s">
        <v>26722</v>
      </c>
      <c r="E2950">
        <v>92376</v>
      </c>
      <c r="F2950" s="6">
        <v>1.3091412574760399</v>
      </c>
    </row>
    <row r="2951" spans="1:6" x14ac:dyDescent="0.3">
      <c r="A2951" t="s">
        <v>1290</v>
      </c>
      <c r="B2951" t="s">
        <v>23080</v>
      </c>
      <c r="C2951" t="s">
        <v>940</v>
      </c>
      <c r="D2951" t="s">
        <v>26723</v>
      </c>
      <c r="E2951">
        <v>22307</v>
      </c>
      <c r="F2951" s="6">
        <v>0.89578785067311995</v>
      </c>
    </row>
    <row r="2952" spans="1:6" x14ac:dyDescent="0.3">
      <c r="A2952" t="s">
        <v>1290</v>
      </c>
      <c r="B2952" t="s">
        <v>23080</v>
      </c>
      <c r="C2952" t="s">
        <v>591</v>
      </c>
      <c r="D2952" t="s">
        <v>26724</v>
      </c>
      <c r="E2952">
        <v>76314</v>
      </c>
      <c r="F2952" s="6">
        <v>0.901834860285044</v>
      </c>
    </row>
    <row r="2953" spans="1:6" x14ac:dyDescent="0.3">
      <c r="A2953" t="s">
        <v>1290</v>
      </c>
      <c r="B2953" t="s">
        <v>23080</v>
      </c>
      <c r="C2953" t="s">
        <v>32</v>
      </c>
      <c r="D2953" t="s">
        <v>26725</v>
      </c>
      <c r="E2953">
        <v>28897</v>
      </c>
      <c r="F2953" s="6">
        <v>0.93966837383976198</v>
      </c>
    </row>
    <row r="2954" spans="1:6" x14ac:dyDescent="0.3">
      <c r="A2954" t="s">
        <v>1290</v>
      </c>
      <c r="B2954" t="s">
        <v>23080</v>
      </c>
      <c r="C2954" t="s">
        <v>363</v>
      </c>
      <c r="D2954" t="s">
        <v>26726</v>
      </c>
      <c r="E2954">
        <v>23177</v>
      </c>
      <c r="F2954" s="6">
        <v>1.0774682697795701</v>
      </c>
    </row>
    <row r="2955" spans="1:6" x14ac:dyDescent="0.3">
      <c r="A2955" t="s">
        <v>1290</v>
      </c>
      <c r="B2955" t="s">
        <v>23080</v>
      </c>
      <c r="C2955" t="s">
        <v>26727</v>
      </c>
      <c r="D2955" t="s">
        <v>26728</v>
      </c>
      <c r="E2955">
        <v>41993</v>
      </c>
      <c r="F2955" s="6">
        <v>0.97744970187426605</v>
      </c>
    </row>
    <row r="2956" spans="1:6" x14ac:dyDescent="0.3">
      <c r="A2956" t="s">
        <v>1290</v>
      </c>
      <c r="B2956" t="s">
        <v>23080</v>
      </c>
      <c r="C2956" t="s">
        <v>26729</v>
      </c>
      <c r="D2956" t="s">
        <v>26730</v>
      </c>
      <c r="E2956">
        <v>32208</v>
      </c>
      <c r="F2956" s="6">
        <v>0.67650763393110502</v>
      </c>
    </row>
    <row r="2957" spans="1:6" x14ac:dyDescent="0.3">
      <c r="A2957" t="s">
        <v>1290</v>
      </c>
      <c r="B2957" t="s">
        <v>23080</v>
      </c>
      <c r="C2957" t="s">
        <v>26731</v>
      </c>
      <c r="D2957" t="s">
        <v>26732</v>
      </c>
      <c r="E2957">
        <v>18570</v>
      </c>
      <c r="F2957" s="6">
        <v>0.98349740904057104</v>
      </c>
    </row>
    <row r="2958" spans="1:6" x14ac:dyDescent="0.3">
      <c r="A2958" t="s">
        <v>1290</v>
      </c>
      <c r="B2958" t="s">
        <v>23080</v>
      </c>
      <c r="C2958" t="s">
        <v>26733</v>
      </c>
      <c r="D2958" t="s">
        <v>26734</v>
      </c>
      <c r="E2958">
        <v>122397</v>
      </c>
      <c r="F2958" s="6">
        <v>1.5436872376442701</v>
      </c>
    </row>
    <row r="2959" spans="1:6" x14ac:dyDescent="0.3">
      <c r="A2959" t="s">
        <v>1290</v>
      </c>
      <c r="B2959" t="s">
        <v>23080</v>
      </c>
      <c r="C2959" t="s">
        <v>942</v>
      </c>
      <c r="D2959" t="s">
        <v>26735</v>
      </c>
      <c r="E2959">
        <v>128961</v>
      </c>
      <c r="F2959" s="6">
        <v>1.63290727512256</v>
      </c>
    </row>
    <row r="2960" spans="1:6" x14ac:dyDescent="0.3">
      <c r="A2960" t="s">
        <v>1290</v>
      </c>
      <c r="B2960" t="s">
        <v>23080</v>
      </c>
      <c r="C2960" t="s">
        <v>25430</v>
      </c>
      <c r="D2960" t="s">
        <v>26736</v>
      </c>
      <c r="E2960">
        <v>7058</v>
      </c>
      <c r="F2960" s="6">
        <v>0.99001901474831999</v>
      </c>
    </row>
    <row r="2961" spans="1:6" x14ac:dyDescent="0.3">
      <c r="A2961" t="s">
        <v>1290</v>
      </c>
      <c r="B2961" t="s">
        <v>23080</v>
      </c>
      <c r="C2961" t="s">
        <v>195</v>
      </c>
      <c r="D2961" t="s">
        <v>26737</v>
      </c>
      <c r="E2961">
        <v>12087</v>
      </c>
      <c r="F2961" s="6">
        <v>1.07410771509338</v>
      </c>
    </row>
    <row r="2962" spans="1:6" x14ac:dyDescent="0.3">
      <c r="A2962" t="s">
        <v>1290</v>
      </c>
      <c r="B2962" t="s">
        <v>23080</v>
      </c>
      <c r="C2962" t="s">
        <v>23605</v>
      </c>
      <c r="D2962" t="s">
        <v>26738</v>
      </c>
      <c r="E2962">
        <v>45078</v>
      </c>
      <c r="F2962" s="6">
        <v>0.86077844406665005</v>
      </c>
    </row>
    <row r="2963" spans="1:6" x14ac:dyDescent="0.3">
      <c r="A2963" t="s">
        <v>1290</v>
      </c>
      <c r="B2963" t="s">
        <v>23080</v>
      </c>
      <c r="C2963" t="s">
        <v>367</v>
      </c>
      <c r="D2963" t="s">
        <v>26739</v>
      </c>
      <c r="E2963">
        <v>37575</v>
      </c>
      <c r="F2963" s="6">
        <v>1.0912738263191599</v>
      </c>
    </row>
    <row r="2964" spans="1:6" x14ac:dyDescent="0.3">
      <c r="A2964" t="s">
        <v>1290</v>
      </c>
      <c r="B2964" t="s">
        <v>23080</v>
      </c>
      <c r="C2964" t="s">
        <v>69</v>
      </c>
      <c r="D2964" t="s">
        <v>26740</v>
      </c>
      <c r="E2964">
        <v>54876</v>
      </c>
      <c r="F2964" s="6">
        <v>0.96233702109291297</v>
      </c>
    </row>
    <row r="2965" spans="1:6" x14ac:dyDescent="0.3">
      <c r="A2965" t="s">
        <v>1290</v>
      </c>
      <c r="B2965" t="s">
        <v>23080</v>
      </c>
      <c r="C2965" t="s">
        <v>810</v>
      </c>
      <c r="D2965" t="s">
        <v>26741</v>
      </c>
      <c r="E2965">
        <v>17454</v>
      </c>
      <c r="F2965" s="6">
        <v>0.92384073406690703</v>
      </c>
    </row>
    <row r="2966" spans="1:6" x14ac:dyDescent="0.3">
      <c r="A2966" t="s">
        <v>1290</v>
      </c>
      <c r="B2966" t="s">
        <v>23080</v>
      </c>
      <c r="C2966" t="s">
        <v>26547</v>
      </c>
      <c r="D2966" t="s">
        <v>26742</v>
      </c>
      <c r="E2966">
        <v>41452</v>
      </c>
      <c r="F2966" s="6">
        <v>0.97192854875319401</v>
      </c>
    </row>
    <row r="2967" spans="1:6" x14ac:dyDescent="0.3">
      <c r="A2967" t="s">
        <v>1290</v>
      </c>
      <c r="B2967" t="s">
        <v>23080</v>
      </c>
      <c r="C2967" t="s">
        <v>943</v>
      </c>
      <c r="D2967" t="s">
        <v>26743</v>
      </c>
      <c r="E2967">
        <v>29235</v>
      </c>
      <c r="F2967" s="6">
        <v>0.93495500545564403</v>
      </c>
    </row>
    <row r="2968" spans="1:6" x14ac:dyDescent="0.3">
      <c r="A2968" t="s">
        <v>1290</v>
      </c>
      <c r="B2968" t="s">
        <v>23080</v>
      </c>
      <c r="C2968" t="s">
        <v>443</v>
      </c>
      <c r="D2968" t="s">
        <v>26744</v>
      </c>
      <c r="E2968">
        <v>65464</v>
      </c>
      <c r="F2968" s="6">
        <v>1.34505787798743</v>
      </c>
    </row>
    <row r="2969" spans="1:6" x14ac:dyDescent="0.3">
      <c r="A2969" t="s">
        <v>1290</v>
      </c>
      <c r="B2969" t="s">
        <v>23080</v>
      </c>
      <c r="C2969" t="s">
        <v>26745</v>
      </c>
      <c r="D2969" t="s">
        <v>26746</v>
      </c>
      <c r="E2969">
        <v>139966</v>
      </c>
      <c r="F2969" s="6">
        <v>2.9338171880035402</v>
      </c>
    </row>
    <row r="2970" spans="1:6" x14ac:dyDescent="0.3">
      <c r="A2970" t="s">
        <v>1290</v>
      </c>
      <c r="B2970" t="s">
        <v>23080</v>
      </c>
      <c r="C2970" t="s">
        <v>26747</v>
      </c>
      <c r="D2970" t="s">
        <v>26748</v>
      </c>
      <c r="E2970">
        <v>6222</v>
      </c>
      <c r="F2970" s="6">
        <v>1.23338848701119</v>
      </c>
    </row>
    <row r="2971" spans="1:6" x14ac:dyDescent="0.3">
      <c r="A2971" t="s">
        <v>1290</v>
      </c>
      <c r="B2971" t="s">
        <v>23080</v>
      </c>
      <c r="C2971" t="s">
        <v>26749</v>
      </c>
      <c r="D2971" t="s">
        <v>26750</v>
      </c>
      <c r="E2971">
        <v>17835</v>
      </c>
      <c r="F2971" s="6">
        <v>1.5660277154551701</v>
      </c>
    </row>
    <row r="2972" spans="1:6" x14ac:dyDescent="0.3">
      <c r="A2972" t="s">
        <v>1290</v>
      </c>
      <c r="B2972" t="s">
        <v>23080</v>
      </c>
      <c r="C2972" t="s">
        <v>26751</v>
      </c>
      <c r="D2972" t="s">
        <v>26752</v>
      </c>
      <c r="E2972">
        <v>6650</v>
      </c>
      <c r="F2972" s="6">
        <v>1.0526361436199601</v>
      </c>
    </row>
    <row r="2973" spans="1:6" x14ac:dyDescent="0.3">
      <c r="A2973" t="s">
        <v>1290</v>
      </c>
      <c r="B2973" t="s">
        <v>23080</v>
      </c>
      <c r="C2973" t="s">
        <v>26753</v>
      </c>
      <c r="D2973" t="s">
        <v>26754</v>
      </c>
      <c r="E2973">
        <v>43475</v>
      </c>
      <c r="F2973" s="6">
        <v>2.9415017199040001</v>
      </c>
    </row>
    <row r="2974" spans="1:6" x14ac:dyDescent="0.3">
      <c r="A2974" t="s">
        <v>1290</v>
      </c>
      <c r="B2974" t="s">
        <v>23080</v>
      </c>
      <c r="C2974" t="s">
        <v>26755</v>
      </c>
      <c r="D2974" t="s">
        <v>26756</v>
      </c>
      <c r="E2974">
        <v>222209</v>
      </c>
      <c r="F2974" s="6">
        <v>1.43958138746229</v>
      </c>
    </row>
    <row r="2975" spans="1:6" x14ac:dyDescent="0.3">
      <c r="A2975" t="s">
        <v>1290</v>
      </c>
      <c r="B2975" t="s">
        <v>23080</v>
      </c>
      <c r="C2975" t="s">
        <v>26757</v>
      </c>
      <c r="D2975" t="s">
        <v>26758</v>
      </c>
      <c r="E2975">
        <v>17411</v>
      </c>
      <c r="F2975" s="6">
        <v>2.1939143600864099</v>
      </c>
    </row>
    <row r="2976" spans="1:6" x14ac:dyDescent="0.3">
      <c r="A2976" t="s">
        <v>1290</v>
      </c>
      <c r="B2976" t="s">
        <v>23080</v>
      </c>
      <c r="C2976" t="s">
        <v>26759</v>
      </c>
      <c r="D2976" t="s">
        <v>26760</v>
      </c>
      <c r="E2976">
        <v>5961</v>
      </c>
      <c r="F2976" s="6">
        <v>1.01904663453695</v>
      </c>
    </row>
    <row r="2977" spans="1:6" x14ac:dyDescent="0.3">
      <c r="A2977" t="s">
        <v>1290</v>
      </c>
      <c r="B2977" t="s">
        <v>23080</v>
      </c>
      <c r="C2977" t="s">
        <v>26761</v>
      </c>
      <c r="D2977" t="s">
        <v>26762</v>
      </c>
      <c r="E2977">
        <v>43055</v>
      </c>
      <c r="F2977" s="6">
        <v>1.85695498080567</v>
      </c>
    </row>
    <row r="2978" spans="1:6" x14ac:dyDescent="0.3">
      <c r="A2978" t="s">
        <v>1290</v>
      </c>
      <c r="B2978" t="s">
        <v>23080</v>
      </c>
      <c r="C2978" t="s">
        <v>26763</v>
      </c>
      <c r="D2978" t="s">
        <v>26764</v>
      </c>
      <c r="E2978">
        <v>5926</v>
      </c>
      <c r="F2978" s="6">
        <v>4.6619096811958398</v>
      </c>
    </row>
    <row r="2979" spans="1:6" x14ac:dyDescent="0.3">
      <c r="A2979" t="s">
        <v>1290</v>
      </c>
      <c r="B2979" t="s">
        <v>23080</v>
      </c>
      <c r="C2979" t="s">
        <v>26765</v>
      </c>
      <c r="D2979" t="s">
        <v>26766</v>
      </c>
      <c r="E2979">
        <v>22565</v>
      </c>
      <c r="F2979" s="6">
        <v>2.3364034602864701</v>
      </c>
    </row>
    <row r="2980" spans="1:6" x14ac:dyDescent="0.3">
      <c r="A2980" t="s">
        <v>1290</v>
      </c>
      <c r="B2980" t="s">
        <v>23080</v>
      </c>
      <c r="C2980" t="s">
        <v>26767</v>
      </c>
      <c r="D2980" t="s">
        <v>26768</v>
      </c>
      <c r="E2980">
        <v>12332</v>
      </c>
      <c r="F2980" s="6">
        <v>2.82668636696858</v>
      </c>
    </row>
    <row r="2981" spans="1:6" x14ac:dyDescent="0.3">
      <c r="A2981" t="s">
        <v>1290</v>
      </c>
      <c r="B2981" t="s">
        <v>23080</v>
      </c>
      <c r="C2981" t="s">
        <v>26769</v>
      </c>
      <c r="D2981" t="s">
        <v>26770</v>
      </c>
      <c r="E2981">
        <v>8582</v>
      </c>
      <c r="F2981" s="6">
        <v>1.22603268010655</v>
      </c>
    </row>
    <row r="2982" spans="1:6" x14ac:dyDescent="0.3">
      <c r="A2982" t="s">
        <v>1290</v>
      </c>
      <c r="B2982" t="s">
        <v>23080</v>
      </c>
      <c r="C2982" t="s">
        <v>26771</v>
      </c>
      <c r="D2982" t="s">
        <v>26772</v>
      </c>
      <c r="E2982">
        <v>24286</v>
      </c>
      <c r="F2982" s="6">
        <v>2.0167822179925401</v>
      </c>
    </row>
    <row r="2983" spans="1:6" x14ac:dyDescent="0.3">
      <c r="A2983" t="s">
        <v>1290</v>
      </c>
      <c r="B2983" t="s">
        <v>23080</v>
      </c>
      <c r="C2983" t="s">
        <v>26773</v>
      </c>
      <c r="D2983" t="s">
        <v>26774</v>
      </c>
      <c r="E2983">
        <v>7042</v>
      </c>
      <c r="F2983" s="6">
        <v>0.77337848672292298</v>
      </c>
    </row>
    <row r="2984" spans="1:6" x14ac:dyDescent="0.3">
      <c r="A2984" t="s">
        <v>1290</v>
      </c>
      <c r="B2984" t="s">
        <v>23080</v>
      </c>
      <c r="C2984" t="s">
        <v>26775</v>
      </c>
      <c r="D2984" t="s">
        <v>26776</v>
      </c>
      <c r="E2984">
        <v>137436</v>
      </c>
      <c r="F2984" s="6">
        <v>1.2673645553662101</v>
      </c>
    </row>
    <row r="2985" spans="1:6" x14ac:dyDescent="0.3">
      <c r="A2985" t="s">
        <v>1290</v>
      </c>
      <c r="B2985" t="s">
        <v>23080</v>
      </c>
      <c r="C2985" t="s">
        <v>26777</v>
      </c>
      <c r="D2985" t="s">
        <v>26778</v>
      </c>
      <c r="E2985">
        <v>48914</v>
      </c>
      <c r="F2985" s="6">
        <v>2.2759435952611198</v>
      </c>
    </row>
    <row r="2986" spans="1:6" x14ac:dyDescent="0.3">
      <c r="A2986" t="s">
        <v>1290</v>
      </c>
      <c r="B2986" t="s">
        <v>23080</v>
      </c>
      <c r="C2986" t="s">
        <v>26779</v>
      </c>
      <c r="D2986" t="s">
        <v>26780</v>
      </c>
      <c r="E2986">
        <v>22591</v>
      </c>
      <c r="F2986" s="6">
        <v>1.8033826777106099</v>
      </c>
    </row>
    <row r="2987" spans="1:6" x14ac:dyDescent="0.3">
      <c r="A2987" t="s">
        <v>1290</v>
      </c>
      <c r="B2987" t="s">
        <v>23080</v>
      </c>
      <c r="C2987" t="s">
        <v>26781</v>
      </c>
      <c r="D2987" t="s">
        <v>26782</v>
      </c>
      <c r="E2987">
        <v>7042</v>
      </c>
      <c r="F2987" s="6">
        <v>2.6321864831463602</v>
      </c>
    </row>
    <row r="2988" spans="1:6" x14ac:dyDescent="0.3">
      <c r="A2988" t="s">
        <v>1290</v>
      </c>
      <c r="B2988" t="s">
        <v>23080</v>
      </c>
      <c r="C2988" t="s">
        <v>26783</v>
      </c>
      <c r="D2988" t="s">
        <v>26784</v>
      </c>
      <c r="E2988">
        <v>75568</v>
      </c>
      <c r="F2988" s="6">
        <v>1.5994730799621599</v>
      </c>
    </row>
    <row r="2989" spans="1:6" x14ac:dyDescent="0.3">
      <c r="A2989" t="s">
        <v>1290</v>
      </c>
      <c r="B2989" t="s">
        <v>23080</v>
      </c>
      <c r="C2989" t="s">
        <v>26785</v>
      </c>
      <c r="D2989" t="s">
        <v>26786</v>
      </c>
      <c r="E2989">
        <v>37821</v>
      </c>
      <c r="F2989" s="6">
        <v>2.4074783734371801</v>
      </c>
    </row>
    <row r="2990" spans="1:6" x14ac:dyDescent="0.3">
      <c r="A2990" t="s">
        <v>1290</v>
      </c>
      <c r="B2990" t="s">
        <v>23080</v>
      </c>
      <c r="C2990" t="s">
        <v>26787</v>
      </c>
      <c r="D2990" t="s">
        <v>26788</v>
      </c>
      <c r="E2990">
        <v>14273</v>
      </c>
      <c r="F2990" s="6">
        <v>2.42228903177267</v>
      </c>
    </row>
    <row r="2991" spans="1:6" x14ac:dyDescent="0.3">
      <c r="A2991" t="s">
        <v>1290</v>
      </c>
      <c r="B2991" t="s">
        <v>23080</v>
      </c>
      <c r="C2991" t="s">
        <v>26789</v>
      </c>
      <c r="D2991" t="s">
        <v>26790</v>
      </c>
      <c r="E2991">
        <v>13821</v>
      </c>
      <c r="F2991" s="6">
        <v>1.9381549115519701</v>
      </c>
    </row>
    <row r="2992" spans="1:6" x14ac:dyDescent="0.3">
      <c r="A2992" t="s">
        <v>1290</v>
      </c>
      <c r="B2992" t="s">
        <v>23080</v>
      </c>
      <c r="C2992" t="s">
        <v>26791</v>
      </c>
      <c r="D2992" t="s">
        <v>26792</v>
      </c>
      <c r="E2992">
        <v>180719</v>
      </c>
      <c r="F2992" s="6">
        <v>1.6937452707165499</v>
      </c>
    </row>
    <row r="2993" spans="1:6" x14ac:dyDescent="0.3">
      <c r="A2993" t="s">
        <v>1290</v>
      </c>
      <c r="B2993" t="s">
        <v>23080</v>
      </c>
      <c r="C2993" t="s">
        <v>26793</v>
      </c>
      <c r="D2993" t="s">
        <v>26794</v>
      </c>
      <c r="E2993">
        <v>242803</v>
      </c>
      <c r="F2993" s="6">
        <v>1.8649165474163401</v>
      </c>
    </row>
    <row r="2994" spans="1:6" x14ac:dyDescent="0.3">
      <c r="A2994" t="s">
        <v>1290</v>
      </c>
      <c r="B2994" t="s">
        <v>23080</v>
      </c>
      <c r="C2994" t="s">
        <v>26795</v>
      </c>
      <c r="D2994" t="s">
        <v>26796</v>
      </c>
      <c r="E2994">
        <v>3958</v>
      </c>
      <c r="F2994" s="6">
        <v>1.49992712354251</v>
      </c>
    </row>
    <row r="2995" spans="1:6" x14ac:dyDescent="0.3">
      <c r="A2995" t="s">
        <v>1290</v>
      </c>
      <c r="B2995" t="s">
        <v>23080</v>
      </c>
      <c r="C2995" t="s">
        <v>26797</v>
      </c>
      <c r="D2995" t="s">
        <v>26798</v>
      </c>
      <c r="E2995">
        <v>32420</v>
      </c>
      <c r="F2995" s="6">
        <v>2.08153558899979</v>
      </c>
    </row>
    <row r="2996" spans="1:6" x14ac:dyDescent="0.3">
      <c r="A2996" t="s">
        <v>1290</v>
      </c>
      <c r="B2996" t="s">
        <v>23080</v>
      </c>
      <c r="C2996" t="s">
        <v>26799</v>
      </c>
      <c r="D2996" t="s">
        <v>26800</v>
      </c>
      <c r="E2996">
        <v>12150</v>
      </c>
      <c r="F2996" s="6">
        <v>1.0896870341054901</v>
      </c>
    </row>
    <row r="2997" spans="1:6" x14ac:dyDescent="0.3">
      <c r="A2997" t="s">
        <v>1290</v>
      </c>
      <c r="B2997" t="s">
        <v>23080</v>
      </c>
      <c r="C2997" t="s">
        <v>26801</v>
      </c>
      <c r="D2997" t="s">
        <v>26802</v>
      </c>
      <c r="E2997">
        <v>95535</v>
      </c>
      <c r="F2997" s="6">
        <v>1.51947628379142</v>
      </c>
    </row>
    <row r="2998" spans="1:6" x14ac:dyDescent="0.3">
      <c r="A2998" t="s">
        <v>1290</v>
      </c>
      <c r="B2998" t="s">
        <v>23080</v>
      </c>
      <c r="C2998" t="s">
        <v>26803</v>
      </c>
      <c r="D2998" t="s">
        <v>26804</v>
      </c>
      <c r="E2998">
        <v>16408</v>
      </c>
      <c r="F2998" s="6">
        <v>1.92322378878628</v>
      </c>
    </row>
    <row r="2999" spans="1:6" x14ac:dyDescent="0.3">
      <c r="A2999" t="s">
        <v>1290</v>
      </c>
      <c r="B2999" t="s">
        <v>23080</v>
      </c>
      <c r="C2999" t="s">
        <v>26805</v>
      </c>
      <c r="D2999" t="s">
        <v>26806</v>
      </c>
      <c r="E2999">
        <v>204214</v>
      </c>
      <c r="F2999" s="6">
        <v>2.4658892240050201</v>
      </c>
    </row>
    <row r="3000" spans="1:6" x14ac:dyDescent="0.3">
      <c r="A3000" t="s">
        <v>1290</v>
      </c>
      <c r="B3000" t="s">
        <v>23080</v>
      </c>
      <c r="C3000" t="s">
        <v>26807</v>
      </c>
      <c r="D3000" t="s">
        <v>26808</v>
      </c>
      <c r="E3000">
        <v>97032</v>
      </c>
      <c r="F3000" s="6">
        <v>1.7832682461395899</v>
      </c>
    </row>
    <row r="3001" spans="1:6" x14ac:dyDescent="0.3">
      <c r="A3001" t="s">
        <v>1290</v>
      </c>
      <c r="B3001" t="s">
        <v>23080</v>
      </c>
      <c r="C3001" t="s">
        <v>26809</v>
      </c>
      <c r="D3001" t="s">
        <v>26810</v>
      </c>
      <c r="E3001">
        <v>24802</v>
      </c>
      <c r="F3001" s="6">
        <v>1.25926803157662</v>
      </c>
    </row>
    <row r="3002" spans="1:6" x14ac:dyDescent="0.3">
      <c r="A3002" t="s">
        <v>1290</v>
      </c>
      <c r="B3002" t="s">
        <v>23080</v>
      </c>
      <c r="C3002" t="s">
        <v>26811</v>
      </c>
      <c r="D3002" t="s">
        <v>26812</v>
      </c>
      <c r="E3002">
        <v>23746</v>
      </c>
      <c r="F3002" s="6">
        <v>1.25205964305941</v>
      </c>
    </row>
    <row r="3003" spans="1:6" x14ac:dyDescent="0.3">
      <c r="A3003" t="s">
        <v>1290</v>
      </c>
      <c r="B3003" t="s">
        <v>23080</v>
      </c>
      <c r="C3003" t="s">
        <v>26813</v>
      </c>
      <c r="D3003" t="s">
        <v>26814</v>
      </c>
      <c r="E3003">
        <v>84585</v>
      </c>
      <c r="F3003" s="6">
        <v>1.42825290127777</v>
      </c>
    </row>
    <row r="3004" spans="1:6" x14ac:dyDescent="0.3">
      <c r="A3004" t="s">
        <v>1290</v>
      </c>
      <c r="B3004" t="s">
        <v>23080</v>
      </c>
      <c r="C3004" t="s">
        <v>26815</v>
      </c>
      <c r="D3004" t="s">
        <v>26816</v>
      </c>
      <c r="E3004">
        <v>437994</v>
      </c>
      <c r="F3004" s="6">
        <v>2.15880783375815</v>
      </c>
    </row>
    <row r="3005" spans="1:6" x14ac:dyDescent="0.3">
      <c r="A3005" t="s">
        <v>1290</v>
      </c>
      <c r="B3005" t="s">
        <v>23080</v>
      </c>
      <c r="C3005" t="s">
        <v>26817</v>
      </c>
      <c r="D3005" t="s">
        <v>26818</v>
      </c>
      <c r="E3005">
        <v>21006</v>
      </c>
      <c r="F3005" s="6">
        <v>1.2818715775943701</v>
      </c>
    </row>
    <row r="3006" spans="1:6" x14ac:dyDescent="0.3">
      <c r="A3006" t="s">
        <v>1290</v>
      </c>
      <c r="B3006" t="s">
        <v>23080</v>
      </c>
      <c r="C3006" t="s">
        <v>26819</v>
      </c>
      <c r="D3006" t="s">
        <v>26820</v>
      </c>
      <c r="E3006">
        <v>14068</v>
      </c>
      <c r="F3006" s="6">
        <v>1.28629659382388</v>
      </c>
    </row>
    <row r="3007" spans="1:6" x14ac:dyDescent="0.3">
      <c r="A3007" t="s">
        <v>1290</v>
      </c>
      <c r="B3007" t="s">
        <v>23080</v>
      </c>
      <c r="C3007" t="s">
        <v>26821</v>
      </c>
      <c r="D3007" t="s">
        <v>26822</v>
      </c>
      <c r="E3007">
        <v>26203</v>
      </c>
      <c r="F3007" s="6">
        <v>2.17036786276334</v>
      </c>
    </row>
    <row r="3008" spans="1:6" x14ac:dyDescent="0.3">
      <c r="A3008" t="s">
        <v>1307</v>
      </c>
      <c r="B3008" t="s">
        <v>22711</v>
      </c>
      <c r="C3008" t="s">
        <v>22619</v>
      </c>
      <c r="D3008" t="s">
        <v>26823</v>
      </c>
      <c r="E3008">
        <v>6724534</v>
      </c>
      <c r="F3008" s="6">
        <v>2.7955352172802299</v>
      </c>
    </row>
    <row r="3009" spans="1:6" x14ac:dyDescent="0.3">
      <c r="A3009" t="s">
        <v>1307</v>
      </c>
      <c r="B3009" t="s">
        <v>22711</v>
      </c>
      <c r="C3009" t="s">
        <v>153</v>
      </c>
      <c r="D3009" t="s">
        <v>26824</v>
      </c>
      <c r="E3009">
        <v>18728</v>
      </c>
      <c r="F3009" s="6">
        <v>0.74698755405019901</v>
      </c>
    </row>
    <row r="3010" spans="1:6" x14ac:dyDescent="0.3">
      <c r="A3010" t="s">
        <v>1307</v>
      </c>
      <c r="B3010" t="s">
        <v>22711</v>
      </c>
      <c r="C3010" t="s">
        <v>26825</v>
      </c>
      <c r="D3010" t="s">
        <v>26826</v>
      </c>
      <c r="E3010">
        <v>21623</v>
      </c>
      <c r="F3010" s="6">
        <v>1.3380424794337999</v>
      </c>
    </row>
    <row r="3011" spans="1:6" x14ac:dyDescent="0.3">
      <c r="A3011" t="s">
        <v>1307</v>
      </c>
      <c r="B3011" t="s">
        <v>22711</v>
      </c>
      <c r="C3011" t="s">
        <v>22797</v>
      </c>
      <c r="D3011" t="s">
        <v>26827</v>
      </c>
      <c r="E3011">
        <v>175177</v>
      </c>
      <c r="F3011" s="6">
        <v>1.34714664458168</v>
      </c>
    </row>
    <row r="3012" spans="1:6" x14ac:dyDescent="0.3">
      <c r="A3012" t="s">
        <v>1307</v>
      </c>
      <c r="B3012" t="s">
        <v>22711</v>
      </c>
      <c r="C3012" t="s">
        <v>26828</v>
      </c>
      <c r="D3012" t="s">
        <v>26829</v>
      </c>
      <c r="E3012">
        <v>72453</v>
      </c>
      <c r="F3012" s="6">
        <v>0.97791041291747505</v>
      </c>
    </row>
    <row r="3013" spans="1:6" x14ac:dyDescent="0.3">
      <c r="A3013" t="s">
        <v>1307</v>
      </c>
      <c r="B3013" t="s">
        <v>22711</v>
      </c>
      <c r="C3013" t="s">
        <v>26830</v>
      </c>
      <c r="D3013" t="s">
        <v>26831</v>
      </c>
      <c r="E3013">
        <v>71404</v>
      </c>
      <c r="F3013" s="6">
        <v>0.89368310000343798</v>
      </c>
    </row>
    <row r="3014" spans="1:6" x14ac:dyDescent="0.3">
      <c r="A3014" t="s">
        <v>1307</v>
      </c>
      <c r="B3014" t="s">
        <v>22711</v>
      </c>
      <c r="C3014" t="s">
        <v>321</v>
      </c>
      <c r="D3014" t="s">
        <v>26832</v>
      </c>
      <c r="E3014">
        <v>425363</v>
      </c>
      <c r="F3014" s="6">
        <v>2.9791379796558899</v>
      </c>
    </row>
    <row r="3015" spans="1:6" x14ac:dyDescent="0.3">
      <c r="A3015" t="s">
        <v>1307</v>
      </c>
      <c r="B3015" t="s">
        <v>22711</v>
      </c>
      <c r="C3015" t="s">
        <v>213</v>
      </c>
      <c r="D3015" t="s">
        <v>26833</v>
      </c>
      <c r="E3015">
        <v>4078</v>
      </c>
      <c r="F3015" s="6">
        <v>0.55617822437997999</v>
      </c>
    </row>
    <row r="3016" spans="1:6" x14ac:dyDescent="0.3">
      <c r="A3016" t="s">
        <v>1307</v>
      </c>
      <c r="B3016" t="s">
        <v>22711</v>
      </c>
      <c r="C3016" t="s">
        <v>26834</v>
      </c>
      <c r="D3016" t="s">
        <v>26835</v>
      </c>
      <c r="E3016">
        <v>102410</v>
      </c>
      <c r="F3016" s="6">
        <v>1.9503308167146201</v>
      </c>
    </row>
    <row r="3017" spans="1:6" x14ac:dyDescent="0.3">
      <c r="A3017" t="s">
        <v>1307</v>
      </c>
      <c r="B3017" t="s">
        <v>22711</v>
      </c>
      <c r="C3017" t="s">
        <v>159</v>
      </c>
      <c r="D3017" t="s">
        <v>26836</v>
      </c>
      <c r="E3017">
        <v>38431</v>
      </c>
      <c r="F3017" s="6">
        <v>1.01201035726453</v>
      </c>
    </row>
    <row r="3018" spans="1:6" x14ac:dyDescent="0.3">
      <c r="A3018" t="s">
        <v>1307</v>
      </c>
      <c r="B3018" t="s">
        <v>22711</v>
      </c>
      <c r="C3018" t="s">
        <v>26837</v>
      </c>
      <c r="D3018" t="s">
        <v>26838</v>
      </c>
      <c r="E3018">
        <v>7551</v>
      </c>
      <c r="F3018" s="6">
        <v>0.34167235909383498</v>
      </c>
    </row>
    <row r="3019" spans="1:6" x14ac:dyDescent="0.3">
      <c r="A3019" t="s">
        <v>1307</v>
      </c>
      <c r="B3019" t="s">
        <v>22711</v>
      </c>
      <c r="C3019" t="s">
        <v>666</v>
      </c>
      <c r="D3019" t="s">
        <v>26839</v>
      </c>
      <c r="E3019">
        <v>78163</v>
      </c>
      <c r="F3019" s="6">
        <v>1.72451673575446</v>
      </c>
    </row>
    <row r="3020" spans="1:6" x14ac:dyDescent="0.3">
      <c r="A3020" t="s">
        <v>1307</v>
      </c>
      <c r="B3020" t="s">
        <v>22711</v>
      </c>
      <c r="C3020" t="s">
        <v>162</v>
      </c>
      <c r="D3020" t="s">
        <v>26840</v>
      </c>
      <c r="E3020">
        <v>2266</v>
      </c>
      <c r="F3020" s="6">
        <v>0.44430527656744101</v>
      </c>
    </row>
    <row r="3021" spans="1:6" x14ac:dyDescent="0.3">
      <c r="A3021" t="s">
        <v>1307</v>
      </c>
      <c r="B3021" t="s">
        <v>22711</v>
      </c>
      <c r="C3021" t="s">
        <v>614</v>
      </c>
      <c r="D3021" t="s">
        <v>26841</v>
      </c>
      <c r="E3021">
        <v>89120</v>
      </c>
      <c r="F3021" s="6">
        <v>0.70897907220729905</v>
      </c>
    </row>
    <row r="3022" spans="1:6" x14ac:dyDescent="0.3">
      <c r="A3022" t="s">
        <v>1307</v>
      </c>
      <c r="B3022" t="s">
        <v>22711</v>
      </c>
      <c r="C3022" t="s">
        <v>26842</v>
      </c>
      <c r="D3022" t="s">
        <v>26843</v>
      </c>
      <c r="E3022">
        <v>72797</v>
      </c>
      <c r="F3022" s="6">
        <v>0.95339919635946202</v>
      </c>
    </row>
    <row r="3023" spans="1:6" x14ac:dyDescent="0.3">
      <c r="A3023" t="s">
        <v>1307</v>
      </c>
      <c r="B3023" t="s">
        <v>22711</v>
      </c>
      <c r="C3023" t="s">
        <v>26844</v>
      </c>
      <c r="D3023" t="s">
        <v>26845</v>
      </c>
      <c r="E3023">
        <v>78506</v>
      </c>
      <c r="F3023" s="6">
        <v>1.2895256448133801</v>
      </c>
    </row>
    <row r="3024" spans="1:6" x14ac:dyDescent="0.3">
      <c r="A3024" t="s">
        <v>1307</v>
      </c>
      <c r="B3024" t="s">
        <v>22711</v>
      </c>
      <c r="C3024" t="s">
        <v>23</v>
      </c>
      <c r="D3024" t="s">
        <v>26846</v>
      </c>
      <c r="E3024">
        <v>29872</v>
      </c>
      <c r="F3024" s="6">
        <v>1.0201747441539499</v>
      </c>
    </row>
    <row r="3025" spans="1:6" x14ac:dyDescent="0.3">
      <c r="A3025" t="s">
        <v>1307</v>
      </c>
      <c r="B3025" t="s">
        <v>22711</v>
      </c>
      <c r="C3025" t="s">
        <v>947</v>
      </c>
      <c r="D3025" t="s">
        <v>26847</v>
      </c>
      <c r="E3025">
        <v>1931249</v>
      </c>
      <c r="F3025" s="6">
        <v>4.4397641058994601</v>
      </c>
    </row>
    <row r="3026" spans="1:6" x14ac:dyDescent="0.3">
      <c r="A3026" t="s">
        <v>1307</v>
      </c>
      <c r="B3026" t="s">
        <v>22711</v>
      </c>
      <c r="C3026" t="s">
        <v>26848</v>
      </c>
      <c r="D3026" t="s">
        <v>26849</v>
      </c>
      <c r="E3026">
        <v>251133</v>
      </c>
      <c r="F3026" s="6">
        <v>1.9663566682321401</v>
      </c>
    </row>
    <row r="3027" spans="1:6" x14ac:dyDescent="0.3">
      <c r="A3027" t="s">
        <v>1307</v>
      </c>
      <c r="B3027" t="s">
        <v>22711</v>
      </c>
      <c r="C3027" t="s">
        <v>26850</v>
      </c>
      <c r="D3027" t="s">
        <v>26851</v>
      </c>
      <c r="E3027">
        <v>40915</v>
      </c>
      <c r="F3027" s="6">
        <v>1.07156659137766</v>
      </c>
    </row>
    <row r="3028" spans="1:6" x14ac:dyDescent="0.3">
      <c r="A3028" t="s">
        <v>1307</v>
      </c>
      <c r="B3028" t="s">
        <v>22711</v>
      </c>
      <c r="C3028" t="s">
        <v>26852</v>
      </c>
      <c r="D3028" t="s">
        <v>26853</v>
      </c>
      <c r="E3028">
        <v>20312</v>
      </c>
      <c r="F3028" s="6">
        <v>0.69249568560439101</v>
      </c>
    </row>
    <row r="3029" spans="1:6" x14ac:dyDescent="0.3">
      <c r="A3029" t="s">
        <v>1307</v>
      </c>
      <c r="B3029" t="s">
        <v>22711</v>
      </c>
      <c r="C3029" t="s">
        <v>23468</v>
      </c>
      <c r="D3029" t="s">
        <v>26854</v>
      </c>
      <c r="E3029">
        <v>75455</v>
      </c>
      <c r="F3029" s="6">
        <v>1.54661367787269</v>
      </c>
    </row>
    <row r="3030" spans="1:6" x14ac:dyDescent="0.3">
      <c r="A3030" t="s">
        <v>1307</v>
      </c>
      <c r="B3030" t="s">
        <v>22711</v>
      </c>
      <c r="C3030" t="s">
        <v>556</v>
      </c>
      <c r="D3030" t="s">
        <v>26855</v>
      </c>
      <c r="E3030">
        <v>10570</v>
      </c>
      <c r="F3030" s="6">
        <v>0.51571895385692301</v>
      </c>
    </row>
    <row r="3031" spans="1:6" x14ac:dyDescent="0.3">
      <c r="A3031" t="s">
        <v>1307</v>
      </c>
      <c r="B3031" t="s">
        <v>22711</v>
      </c>
      <c r="C3031" t="s">
        <v>499</v>
      </c>
      <c r="D3031" t="s">
        <v>26856</v>
      </c>
      <c r="E3031">
        <v>60699</v>
      </c>
      <c r="F3031" s="6">
        <v>1.26021386222066</v>
      </c>
    </row>
    <row r="3032" spans="1:6" x14ac:dyDescent="0.3">
      <c r="A3032" t="s">
        <v>1307</v>
      </c>
      <c r="B3032" t="s">
        <v>22711</v>
      </c>
      <c r="C3032" t="s">
        <v>26857</v>
      </c>
      <c r="D3032" t="s">
        <v>26858</v>
      </c>
      <c r="E3032">
        <v>41120</v>
      </c>
      <c r="F3032" s="6">
        <v>0.363971782546056</v>
      </c>
    </row>
    <row r="3033" spans="1:6" x14ac:dyDescent="0.3">
      <c r="A3033" t="s">
        <v>1307</v>
      </c>
      <c r="B3033" t="s">
        <v>22711</v>
      </c>
      <c r="C3033" t="s">
        <v>26859</v>
      </c>
      <c r="D3033" t="s">
        <v>26860</v>
      </c>
      <c r="E3033">
        <v>20920</v>
      </c>
      <c r="F3033" s="6">
        <v>0.62504561124486802</v>
      </c>
    </row>
    <row r="3034" spans="1:6" x14ac:dyDescent="0.3">
      <c r="A3034" t="s">
        <v>1307</v>
      </c>
      <c r="B3034" t="s">
        <v>22711</v>
      </c>
      <c r="C3034" t="s">
        <v>26861</v>
      </c>
      <c r="D3034" t="s">
        <v>26862</v>
      </c>
      <c r="E3034">
        <v>13001</v>
      </c>
      <c r="F3034" s="6">
        <v>0.78683089656107597</v>
      </c>
    </row>
    <row r="3035" spans="1:6" x14ac:dyDescent="0.3">
      <c r="A3035" t="s">
        <v>1307</v>
      </c>
      <c r="B3035" t="s">
        <v>22711</v>
      </c>
      <c r="C3035" t="s">
        <v>949</v>
      </c>
      <c r="D3035" t="s">
        <v>26863</v>
      </c>
      <c r="E3035">
        <v>795225</v>
      </c>
      <c r="F3035" s="6">
        <v>2.7195490421757</v>
      </c>
    </row>
    <row r="3036" spans="1:6" x14ac:dyDescent="0.3">
      <c r="A3036" t="s">
        <v>1307</v>
      </c>
      <c r="B3036" t="s">
        <v>22711</v>
      </c>
      <c r="C3036" t="s">
        <v>621</v>
      </c>
      <c r="D3036" t="s">
        <v>26864</v>
      </c>
      <c r="E3036">
        <v>15769</v>
      </c>
      <c r="F3036" s="6">
        <v>0.73154987682598605</v>
      </c>
    </row>
    <row r="3037" spans="1:6" x14ac:dyDescent="0.3">
      <c r="A3037" t="s">
        <v>1307</v>
      </c>
      <c r="B3037" t="s">
        <v>22711</v>
      </c>
      <c r="C3037" t="s">
        <v>950</v>
      </c>
      <c r="D3037" t="s">
        <v>26865</v>
      </c>
      <c r="E3037">
        <v>116901</v>
      </c>
      <c r="F3037" s="6">
        <v>1.48559926499169</v>
      </c>
    </row>
    <row r="3038" spans="1:6" x14ac:dyDescent="0.3">
      <c r="A3038" t="s">
        <v>1307</v>
      </c>
      <c r="B3038" t="s">
        <v>22711</v>
      </c>
      <c r="C3038" t="s">
        <v>26866</v>
      </c>
      <c r="D3038" t="s">
        <v>26867</v>
      </c>
      <c r="E3038">
        <v>11066</v>
      </c>
      <c r="F3038" s="6">
        <v>0.92357926644397903</v>
      </c>
    </row>
    <row r="3039" spans="1:6" x14ac:dyDescent="0.3">
      <c r="A3039" t="s">
        <v>1307</v>
      </c>
      <c r="B3039" t="s">
        <v>22711</v>
      </c>
      <c r="C3039" t="s">
        <v>1308</v>
      </c>
      <c r="D3039" t="s">
        <v>26868</v>
      </c>
      <c r="E3039">
        <v>713335</v>
      </c>
      <c r="F3039" s="6">
        <v>3.08822408483698</v>
      </c>
    </row>
    <row r="3040" spans="1:6" x14ac:dyDescent="0.3">
      <c r="A3040" t="s">
        <v>1307</v>
      </c>
      <c r="B3040" t="s">
        <v>22711</v>
      </c>
      <c r="C3040" t="s">
        <v>952</v>
      </c>
      <c r="D3040" t="s">
        <v>26869</v>
      </c>
      <c r="E3040">
        <v>471221</v>
      </c>
      <c r="F3040" s="6">
        <v>2.1925358707887801</v>
      </c>
    </row>
    <row r="3041" spans="1:6" x14ac:dyDescent="0.3">
      <c r="A3041" t="s">
        <v>1307</v>
      </c>
      <c r="B3041" t="s">
        <v>22711</v>
      </c>
      <c r="C3041" t="s">
        <v>24002</v>
      </c>
      <c r="D3041" t="s">
        <v>26870</v>
      </c>
      <c r="E3041">
        <v>43531</v>
      </c>
      <c r="F3041" s="6">
        <v>0.77461846477423102</v>
      </c>
    </row>
    <row r="3042" spans="1:6" x14ac:dyDescent="0.3">
      <c r="A3042" t="s">
        <v>1307</v>
      </c>
      <c r="B3042" t="s">
        <v>22711</v>
      </c>
      <c r="C3042" t="s">
        <v>954</v>
      </c>
      <c r="D3042" t="s">
        <v>26871</v>
      </c>
      <c r="E3042">
        <v>252264</v>
      </c>
      <c r="F3042" s="6">
        <v>2.2899841562515602</v>
      </c>
    </row>
    <row r="3043" spans="1:6" x14ac:dyDescent="0.3">
      <c r="A3043" t="s">
        <v>1307</v>
      </c>
      <c r="B3043" t="s">
        <v>22711</v>
      </c>
      <c r="C3043" t="s">
        <v>26872</v>
      </c>
      <c r="D3043" t="s">
        <v>26873</v>
      </c>
      <c r="E3043">
        <v>3978</v>
      </c>
      <c r="F3043" s="6">
        <v>0.71153726968766895</v>
      </c>
    </row>
    <row r="3044" spans="1:6" x14ac:dyDescent="0.3">
      <c r="A3044" t="s">
        <v>1307</v>
      </c>
      <c r="B3044" t="s">
        <v>22711</v>
      </c>
      <c r="C3044" t="s">
        <v>26874</v>
      </c>
      <c r="D3044" t="s">
        <v>26875</v>
      </c>
      <c r="E3044">
        <v>58781</v>
      </c>
      <c r="F3044" s="6">
        <v>1.53202250583963</v>
      </c>
    </row>
    <row r="3045" spans="1:6" x14ac:dyDescent="0.3">
      <c r="A3045" t="s">
        <v>1307</v>
      </c>
      <c r="B3045" t="s">
        <v>22711</v>
      </c>
      <c r="C3045" t="s">
        <v>956</v>
      </c>
      <c r="D3045" t="s">
        <v>26876</v>
      </c>
      <c r="E3045">
        <v>201140</v>
      </c>
      <c r="F3045" s="6">
        <v>1.56294148933725</v>
      </c>
    </row>
    <row r="3046" spans="1:6" x14ac:dyDescent="0.3">
      <c r="A3046" t="s">
        <v>1307</v>
      </c>
      <c r="B3046" t="s">
        <v>22711</v>
      </c>
      <c r="C3046" t="s">
        <v>26877</v>
      </c>
      <c r="D3046" t="s">
        <v>26878</v>
      </c>
      <c r="E3046">
        <v>44776</v>
      </c>
      <c r="F3046" s="6">
        <v>0.80043127795163505</v>
      </c>
    </row>
    <row r="3047" spans="1:6" x14ac:dyDescent="0.3">
      <c r="A3047" t="s">
        <v>1307</v>
      </c>
      <c r="B3047" t="s">
        <v>22711</v>
      </c>
      <c r="C3047" t="s">
        <v>1309</v>
      </c>
      <c r="D3047" t="s">
        <v>26879</v>
      </c>
      <c r="E3047">
        <v>243231</v>
      </c>
      <c r="F3047" s="6">
        <v>1.9022841337085299</v>
      </c>
    </row>
    <row r="3048" spans="1:6" x14ac:dyDescent="0.3">
      <c r="A3048" t="s">
        <v>1311</v>
      </c>
      <c r="B3048" t="s">
        <v>23080</v>
      </c>
      <c r="C3048" t="s">
        <v>22619</v>
      </c>
      <c r="D3048" t="s">
        <v>26880</v>
      </c>
      <c r="E3048">
        <v>1852987</v>
      </c>
      <c r="F3048" s="6">
        <v>1.3130932352323701</v>
      </c>
    </row>
    <row r="3049" spans="1:6" x14ac:dyDescent="0.3">
      <c r="A3049" t="s">
        <v>1311</v>
      </c>
      <c r="B3049" t="s">
        <v>23080</v>
      </c>
      <c r="C3049" t="s">
        <v>22624</v>
      </c>
      <c r="D3049" t="s">
        <v>26881</v>
      </c>
      <c r="E3049">
        <v>16589</v>
      </c>
      <c r="F3049" s="6">
        <v>0.74013702315755303</v>
      </c>
    </row>
    <row r="3050" spans="1:6" x14ac:dyDescent="0.3">
      <c r="A3050" t="s">
        <v>1311</v>
      </c>
      <c r="B3050" t="s">
        <v>23080</v>
      </c>
      <c r="C3050" t="s">
        <v>819</v>
      </c>
      <c r="D3050" t="s">
        <v>26882</v>
      </c>
      <c r="E3050">
        <v>104169</v>
      </c>
      <c r="F3050" s="6">
        <v>1.4109730056924099</v>
      </c>
    </row>
    <row r="3051" spans="1:6" x14ac:dyDescent="0.3">
      <c r="A3051" t="s">
        <v>1311</v>
      </c>
      <c r="B3051" t="s">
        <v>23080</v>
      </c>
      <c r="C3051" t="s">
        <v>317</v>
      </c>
      <c r="D3051" t="s">
        <v>26883</v>
      </c>
      <c r="E3051">
        <v>24629</v>
      </c>
      <c r="F3051" s="6">
        <v>1.2139815567119501</v>
      </c>
    </row>
    <row r="3052" spans="1:6" x14ac:dyDescent="0.3">
      <c r="A3052" t="s">
        <v>1311</v>
      </c>
      <c r="B3052" t="s">
        <v>23080</v>
      </c>
      <c r="C3052" t="s">
        <v>26884</v>
      </c>
      <c r="D3052" t="s">
        <v>26885</v>
      </c>
      <c r="E3052">
        <v>14523</v>
      </c>
      <c r="F3052" s="6">
        <v>0.85002168347799401</v>
      </c>
    </row>
    <row r="3053" spans="1:6" x14ac:dyDescent="0.3">
      <c r="A3053" t="s">
        <v>1311</v>
      </c>
      <c r="B3053" t="s">
        <v>23080</v>
      </c>
      <c r="C3053" t="s">
        <v>1312</v>
      </c>
      <c r="D3053" t="s">
        <v>26886</v>
      </c>
      <c r="E3053">
        <v>24069</v>
      </c>
      <c r="F3053" s="6">
        <v>1.0734699533297101</v>
      </c>
    </row>
    <row r="3054" spans="1:6" x14ac:dyDescent="0.3">
      <c r="A3054" t="s">
        <v>1311</v>
      </c>
      <c r="B3054" t="s">
        <v>23080</v>
      </c>
      <c r="C3054" t="s">
        <v>959</v>
      </c>
      <c r="D3054" t="s">
        <v>26887</v>
      </c>
      <c r="E3054">
        <v>96319</v>
      </c>
      <c r="F3054" s="6">
        <v>2.2394305503116301</v>
      </c>
    </row>
    <row r="3055" spans="1:6" x14ac:dyDescent="0.3">
      <c r="A3055" t="s">
        <v>1311</v>
      </c>
      <c r="B3055" t="s">
        <v>23080</v>
      </c>
      <c r="C3055" t="s">
        <v>22631</v>
      </c>
      <c r="D3055" t="s">
        <v>26888</v>
      </c>
      <c r="E3055">
        <v>7627</v>
      </c>
      <c r="F3055" s="6">
        <v>1.19361912951252</v>
      </c>
    </row>
    <row r="3056" spans="1:6" x14ac:dyDescent="0.3">
      <c r="A3056" t="s">
        <v>1311</v>
      </c>
      <c r="B3056" t="s">
        <v>23080</v>
      </c>
      <c r="C3056" t="s">
        <v>552</v>
      </c>
      <c r="D3056" t="s">
        <v>26889</v>
      </c>
      <c r="E3056">
        <v>9386</v>
      </c>
      <c r="F3056" s="6">
        <v>1.02321190803827</v>
      </c>
    </row>
    <row r="3057" spans="1:6" x14ac:dyDescent="0.3">
      <c r="A3057" t="s">
        <v>1311</v>
      </c>
      <c r="B3057" t="s">
        <v>23080</v>
      </c>
      <c r="C3057" t="s">
        <v>26890</v>
      </c>
      <c r="D3057" t="s">
        <v>26891</v>
      </c>
      <c r="E3057">
        <v>8202</v>
      </c>
      <c r="F3057" s="6">
        <v>1.17005052130098</v>
      </c>
    </row>
    <row r="3058" spans="1:6" x14ac:dyDescent="0.3">
      <c r="A3058" t="s">
        <v>1311</v>
      </c>
      <c r="B3058" t="s">
        <v>23080</v>
      </c>
      <c r="C3058" t="s">
        <v>393</v>
      </c>
      <c r="D3058" t="s">
        <v>26892</v>
      </c>
      <c r="E3058">
        <v>46039</v>
      </c>
      <c r="F3058" s="6">
        <v>1.1577070535852301</v>
      </c>
    </row>
    <row r="3059" spans="1:6" x14ac:dyDescent="0.3">
      <c r="A3059" t="s">
        <v>1311</v>
      </c>
      <c r="B3059" t="s">
        <v>23080</v>
      </c>
      <c r="C3059" t="s">
        <v>960</v>
      </c>
      <c r="D3059" t="s">
        <v>26893</v>
      </c>
      <c r="E3059">
        <v>8693</v>
      </c>
      <c r="F3059" s="6">
        <v>1.21911805773309</v>
      </c>
    </row>
    <row r="3060" spans="1:6" x14ac:dyDescent="0.3">
      <c r="A3060" t="s">
        <v>1311</v>
      </c>
      <c r="B3060" t="s">
        <v>23080</v>
      </c>
      <c r="C3060" t="s">
        <v>614</v>
      </c>
      <c r="D3060" t="s">
        <v>26894</v>
      </c>
      <c r="E3060">
        <v>11937</v>
      </c>
      <c r="F3060" s="6">
        <v>0.46912429021459501</v>
      </c>
    </row>
    <row r="3061" spans="1:6" x14ac:dyDescent="0.3">
      <c r="A3061" t="s">
        <v>1311</v>
      </c>
      <c r="B3061" t="s">
        <v>23080</v>
      </c>
      <c r="C3061" t="s">
        <v>961</v>
      </c>
      <c r="D3061" t="s">
        <v>26895</v>
      </c>
      <c r="E3061">
        <v>35480</v>
      </c>
      <c r="F3061" s="6">
        <v>0.62560176950527102</v>
      </c>
    </row>
    <row r="3062" spans="1:6" x14ac:dyDescent="0.3">
      <c r="A3062" t="s">
        <v>1311</v>
      </c>
      <c r="B3062" t="s">
        <v>23080</v>
      </c>
      <c r="C3062" t="s">
        <v>471</v>
      </c>
      <c r="D3062" t="s">
        <v>26896</v>
      </c>
      <c r="E3062">
        <v>23964</v>
      </c>
      <c r="F3062" s="6">
        <v>0.61335857779126501</v>
      </c>
    </row>
    <row r="3063" spans="1:6" x14ac:dyDescent="0.3">
      <c r="A3063" t="s">
        <v>1311</v>
      </c>
      <c r="B3063" t="s">
        <v>23080</v>
      </c>
      <c r="C3063" t="s">
        <v>329</v>
      </c>
      <c r="D3063" t="s">
        <v>26897</v>
      </c>
      <c r="E3063">
        <v>30676</v>
      </c>
      <c r="F3063" s="6">
        <v>1.08805206545794</v>
      </c>
    </row>
    <row r="3064" spans="1:6" x14ac:dyDescent="0.3">
      <c r="A3064" t="s">
        <v>1311</v>
      </c>
      <c r="B3064" t="s">
        <v>23080</v>
      </c>
      <c r="C3064" t="s">
        <v>26898</v>
      </c>
      <c r="D3064" t="s">
        <v>26899</v>
      </c>
      <c r="E3064">
        <v>14025</v>
      </c>
      <c r="F3064" s="6">
        <v>0.53022982578750599</v>
      </c>
    </row>
    <row r="3065" spans="1:6" x14ac:dyDescent="0.3">
      <c r="A3065" t="s">
        <v>1311</v>
      </c>
      <c r="B3065" t="s">
        <v>23080</v>
      </c>
      <c r="C3065" t="s">
        <v>357</v>
      </c>
      <c r="D3065" t="s">
        <v>26900</v>
      </c>
      <c r="E3065">
        <v>69099</v>
      </c>
      <c r="F3065" s="6">
        <v>1.4722621106381499</v>
      </c>
    </row>
    <row r="3066" spans="1:6" x14ac:dyDescent="0.3">
      <c r="A3066" t="s">
        <v>1311</v>
      </c>
      <c r="B3066" t="s">
        <v>23080</v>
      </c>
      <c r="C3066" t="s">
        <v>163</v>
      </c>
      <c r="D3066" t="s">
        <v>26901</v>
      </c>
      <c r="E3066">
        <v>29211</v>
      </c>
      <c r="F3066" s="6">
        <v>1.3582882560821901</v>
      </c>
    </row>
    <row r="3067" spans="1:6" x14ac:dyDescent="0.3">
      <c r="A3067" t="s">
        <v>1311</v>
      </c>
      <c r="B3067" t="s">
        <v>23080</v>
      </c>
      <c r="C3067" t="s">
        <v>23</v>
      </c>
      <c r="D3067" t="s">
        <v>26902</v>
      </c>
      <c r="E3067">
        <v>53498</v>
      </c>
      <c r="F3067" s="6">
        <v>1.28718009142283</v>
      </c>
    </row>
    <row r="3068" spans="1:6" x14ac:dyDescent="0.3">
      <c r="A3068" t="s">
        <v>1311</v>
      </c>
      <c r="B3068" t="s">
        <v>23080</v>
      </c>
      <c r="C3068" t="s">
        <v>962</v>
      </c>
      <c r="D3068" t="s">
        <v>26903</v>
      </c>
      <c r="E3068">
        <v>193059</v>
      </c>
      <c r="F3068" s="6">
        <v>2.03163230731327</v>
      </c>
    </row>
    <row r="3069" spans="1:6" x14ac:dyDescent="0.3">
      <c r="A3069" t="s">
        <v>1311</v>
      </c>
      <c r="B3069" t="s">
        <v>23080</v>
      </c>
      <c r="C3069" t="s">
        <v>23468</v>
      </c>
      <c r="D3069" t="s">
        <v>26904</v>
      </c>
      <c r="E3069">
        <v>16372</v>
      </c>
      <c r="F3069" s="6">
        <v>1.25423966470975</v>
      </c>
    </row>
    <row r="3070" spans="1:6" x14ac:dyDescent="0.3">
      <c r="A3070" t="s">
        <v>1311</v>
      </c>
      <c r="B3070" t="s">
        <v>23080</v>
      </c>
      <c r="C3070" t="s">
        <v>556</v>
      </c>
      <c r="D3070" t="s">
        <v>26905</v>
      </c>
      <c r="E3070">
        <v>21720</v>
      </c>
      <c r="F3070" s="6">
        <v>1.46575458726635</v>
      </c>
    </row>
    <row r="3071" spans="1:6" x14ac:dyDescent="0.3">
      <c r="A3071" t="s">
        <v>1311</v>
      </c>
      <c r="B3071" t="s">
        <v>23080</v>
      </c>
      <c r="C3071" t="s">
        <v>22851</v>
      </c>
      <c r="D3071" t="s">
        <v>26906</v>
      </c>
      <c r="E3071">
        <v>36743</v>
      </c>
      <c r="F3071" s="6">
        <v>1.4102119748691</v>
      </c>
    </row>
    <row r="3072" spans="1:6" x14ac:dyDescent="0.3">
      <c r="A3072" t="s">
        <v>1311</v>
      </c>
      <c r="B3072" t="s">
        <v>23080</v>
      </c>
      <c r="C3072" t="s">
        <v>1242</v>
      </c>
      <c r="D3072" t="s">
        <v>26907</v>
      </c>
      <c r="E3072">
        <v>22113</v>
      </c>
      <c r="F3072" s="6">
        <v>1.1663152219739099</v>
      </c>
    </row>
    <row r="3073" spans="1:6" x14ac:dyDescent="0.3">
      <c r="A3073" t="s">
        <v>1311</v>
      </c>
      <c r="B3073" t="s">
        <v>23080</v>
      </c>
      <c r="C3073" t="s">
        <v>234</v>
      </c>
      <c r="D3073" t="s">
        <v>26908</v>
      </c>
      <c r="E3073">
        <v>56418</v>
      </c>
      <c r="F3073" s="6">
        <v>1.2020215920672399</v>
      </c>
    </row>
    <row r="3074" spans="1:6" x14ac:dyDescent="0.3">
      <c r="A3074" t="s">
        <v>1311</v>
      </c>
      <c r="B3074" t="s">
        <v>23080</v>
      </c>
      <c r="C3074" t="s">
        <v>1313</v>
      </c>
      <c r="D3074" t="s">
        <v>26909</v>
      </c>
      <c r="E3074">
        <v>33107</v>
      </c>
      <c r="F3074" s="6">
        <v>0.97783606565815695</v>
      </c>
    </row>
    <row r="3075" spans="1:6" x14ac:dyDescent="0.3">
      <c r="A3075" t="s">
        <v>1311</v>
      </c>
      <c r="B3075" t="s">
        <v>23080</v>
      </c>
      <c r="C3075" t="s">
        <v>499</v>
      </c>
      <c r="D3075" t="s">
        <v>26910</v>
      </c>
      <c r="E3075">
        <v>27324</v>
      </c>
      <c r="F3075" s="6">
        <v>1.23923763101193</v>
      </c>
    </row>
    <row r="3076" spans="1:6" x14ac:dyDescent="0.3">
      <c r="A3076" t="s">
        <v>1311</v>
      </c>
      <c r="B3076" t="s">
        <v>23080</v>
      </c>
      <c r="C3076" t="s">
        <v>600</v>
      </c>
      <c r="D3076" t="s">
        <v>26911</v>
      </c>
      <c r="E3076">
        <v>62264</v>
      </c>
      <c r="F3076" s="6">
        <v>0.92802759024641002</v>
      </c>
    </row>
    <row r="3077" spans="1:6" x14ac:dyDescent="0.3">
      <c r="A3077" t="s">
        <v>1311</v>
      </c>
      <c r="B3077" t="s">
        <v>23080</v>
      </c>
      <c r="C3077" t="s">
        <v>23034</v>
      </c>
      <c r="D3077" t="s">
        <v>26912</v>
      </c>
      <c r="E3077">
        <v>28212</v>
      </c>
      <c r="F3077" s="6">
        <v>0.70125742270946101</v>
      </c>
    </row>
    <row r="3078" spans="1:6" x14ac:dyDescent="0.3">
      <c r="A3078" t="s">
        <v>1311</v>
      </c>
      <c r="B3078" t="s">
        <v>23080</v>
      </c>
      <c r="C3078" t="s">
        <v>26913</v>
      </c>
      <c r="D3078" t="s">
        <v>26914</v>
      </c>
      <c r="E3078">
        <v>26839</v>
      </c>
      <c r="F3078" s="6">
        <v>1.8288467365910099</v>
      </c>
    </row>
    <row r="3079" spans="1:6" x14ac:dyDescent="0.3">
      <c r="A3079" t="s">
        <v>1311</v>
      </c>
      <c r="B3079" t="s">
        <v>23080</v>
      </c>
      <c r="C3079" t="s">
        <v>964</v>
      </c>
      <c r="D3079" t="s">
        <v>26915</v>
      </c>
      <c r="E3079">
        <v>96189</v>
      </c>
      <c r="F3079" s="6">
        <v>1.34874207991448</v>
      </c>
    </row>
    <row r="3080" spans="1:6" x14ac:dyDescent="0.3">
      <c r="A3080" t="s">
        <v>1311</v>
      </c>
      <c r="B3080" t="s">
        <v>23080</v>
      </c>
      <c r="C3080" t="s">
        <v>557</v>
      </c>
      <c r="D3080" t="s">
        <v>26916</v>
      </c>
      <c r="E3080">
        <v>13502</v>
      </c>
      <c r="F3080" s="6">
        <v>0.632106888793038</v>
      </c>
    </row>
    <row r="3081" spans="1:6" x14ac:dyDescent="0.3">
      <c r="A3081" t="s">
        <v>1311</v>
      </c>
      <c r="B3081" t="s">
        <v>23080</v>
      </c>
      <c r="C3081" t="s">
        <v>30</v>
      </c>
      <c r="D3081" t="s">
        <v>26917</v>
      </c>
      <c r="E3081">
        <v>17541</v>
      </c>
      <c r="F3081" s="6">
        <v>0.88307691148885104</v>
      </c>
    </row>
    <row r="3082" spans="1:6" x14ac:dyDescent="0.3">
      <c r="A3082" t="s">
        <v>1311</v>
      </c>
      <c r="B3082" t="s">
        <v>23080</v>
      </c>
      <c r="C3082" t="s">
        <v>24141</v>
      </c>
      <c r="D3082" t="s">
        <v>26918</v>
      </c>
      <c r="E3082">
        <v>26233</v>
      </c>
      <c r="F3082" s="6">
        <v>0.69431785443445704</v>
      </c>
    </row>
    <row r="3083" spans="1:6" x14ac:dyDescent="0.3">
      <c r="A3083" t="s">
        <v>1311</v>
      </c>
      <c r="B3083" t="s">
        <v>23080</v>
      </c>
      <c r="C3083" t="s">
        <v>701</v>
      </c>
      <c r="D3083" t="s">
        <v>26919</v>
      </c>
      <c r="E3083">
        <v>44443</v>
      </c>
      <c r="F3083" s="6">
        <v>1.3013580137623499</v>
      </c>
    </row>
    <row r="3084" spans="1:6" x14ac:dyDescent="0.3">
      <c r="A3084" t="s">
        <v>1311</v>
      </c>
      <c r="B3084" t="s">
        <v>23080</v>
      </c>
      <c r="C3084" t="s">
        <v>24148</v>
      </c>
      <c r="D3084" t="s">
        <v>26920</v>
      </c>
      <c r="E3084">
        <v>7695</v>
      </c>
      <c r="F3084" s="6">
        <v>0.40384559509092599</v>
      </c>
    </row>
    <row r="3085" spans="1:6" x14ac:dyDescent="0.3">
      <c r="A3085" t="s">
        <v>1311</v>
      </c>
      <c r="B3085" t="s">
        <v>23080</v>
      </c>
      <c r="C3085" t="s">
        <v>26921</v>
      </c>
      <c r="D3085" t="s">
        <v>26922</v>
      </c>
      <c r="E3085">
        <v>7605</v>
      </c>
      <c r="F3085" s="6">
        <v>1.1889923360675301</v>
      </c>
    </row>
    <row r="3086" spans="1:6" x14ac:dyDescent="0.3">
      <c r="A3086" t="s">
        <v>1311</v>
      </c>
      <c r="B3086" t="s">
        <v>23080</v>
      </c>
      <c r="C3086" t="s">
        <v>23831</v>
      </c>
      <c r="D3086" t="s">
        <v>26923</v>
      </c>
      <c r="E3086">
        <v>8719</v>
      </c>
      <c r="F3086" s="6">
        <v>0.42442143523582798</v>
      </c>
    </row>
    <row r="3087" spans="1:6" x14ac:dyDescent="0.3">
      <c r="A3087" t="s">
        <v>1311</v>
      </c>
      <c r="B3087" t="s">
        <v>23080</v>
      </c>
      <c r="C3087" t="s">
        <v>26924</v>
      </c>
      <c r="D3087" t="s">
        <v>26925</v>
      </c>
      <c r="E3087">
        <v>33518</v>
      </c>
      <c r="F3087" s="6">
        <v>0.64587993247644004</v>
      </c>
    </row>
    <row r="3088" spans="1:6" x14ac:dyDescent="0.3">
      <c r="A3088" t="s">
        <v>1311</v>
      </c>
      <c r="B3088" t="s">
        <v>23080</v>
      </c>
      <c r="C3088" t="s">
        <v>644</v>
      </c>
      <c r="D3088" t="s">
        <v>26926</v>
      </c>
      <c r="E3088">
        <v>55485</v>
      </c>
      <c r="F3088" s="6">
        <v>1.7251113927180499</v>
      </c>
    </row>
    <row r="3089" spans="1:6" x14ac:dyDescent="0.3">
      <c r="A3089" t="s">
        <v>1311</v>
      </c>
      <c r="B3089" t="s">
        <v>23080</v>
      </c>
      <c r="C3089" t="s">
        <v>26927</v>
      </c>
      <c r="D3089" t="s">
        <v>26928</v>
      </c>
      <c r="E3089">
        <v>78859</v>
      </c>
      <c r="F3089" s="6">
        <v>1.1081242496903601</v>
      </c>
    </row>
    <row r="3090" spans="1:6" x14ac:dyDescent="0.3">
      <c r="A3090" t="s">
        <v>1311</v>
      </c>
      <c r="B3090" t="s">
        <v>23080</v>
      </c>
      <c r="C3090" t="s">
        <v>305</v>
      </c>
      <c r="D3090" t="s">
        <v>26929</v>
      </c>
      <c r="E3090">
        <v>29405</v>
      </c>
      <c r="F3090" s="6">
        <v>0.67950547025687902</v>
      </c>
    </row>
    <row r="3091" spans="1:6" x14ac:dyDescent="0.3">
      <c r="A3091" t="s">
        <v>1311</v>
      </c>
      <c r="B3091" t="s">
        <v>23080</v>
      </c>
      <c r="C3091" t="s">
        <v>26930</v>
      </c>
      <c r="D3091" t="s">
        <v>26931</v>
      </c>
      <c r="E3091">
        <v>10449</v>
      </c>
      <c r="F3091" s="6">
        <v>1.3110001217160301</v>
      </c>
    </row>
    <row r="3092" spans="1:6" x14ac:dyDescent="0.3">
      <c r="A3092" t="s">
        <v>1311</v>
      </c>
      <c r="B3092" t="s">
        <v>23080</v>
      </c>
      <c r="C3092" t="s">
        <v>26135</v>
      </c>
      <c r="D3092" t="s">
        <v>26932</v>
      </c>
      <c r="E3092">
        <v>14926</v>
      </c>
      <c r="F3092" s="6">
        <v>1.1991241080945201</v>
      </c>
    </row>
    <row r="3093" spans="1:6" x14ac:dyDescent="0.3">
      <c r="A3093" t="s">
        <v>1311</v>
      </c>
      <c r="B3093" t="s">
        <v>23080</v>
      </c>
      <c r="C3093" t="s">
        <v>26933</v>
      </c>
      <c r="D3093" t="s">
        <v>26934</v>
      </c>
      <c r="E3093">
        <v>13927</v>
      </c>
      <c r="F3093" s="6">
        <v>0.72776828603847599</v>
      </c>
    </row>
    <row r="3094" spans="1:6" x14ac:dyDescent="0.3">
      <c r="A3094" t="s">
        <v>1311</v>
      </c>
      <c r="B3094" t="s">
        <v>23080</v>
      </c>
      <c r="C3094" t="s">
        <v>998</v>
      </c>
      <c r="D3094" t="s">
        <v>26935</v>
      </c>
      <c r="E3094">
        <v>16895</v>
      </c>
      <c r="F3094" s="6">
        <v>0.88673508581099003</v>
      </c>
    </row>
    <row r="3095" spans="1:6" x14ac:dyDescent="0.3">
      <c r="A3095" t="s">
        <v>1311</v>
      </c>
      <c r="B3095" t="s">
        <v>23080</v>
      </c>
      <c r="C3095" t="s">
        <v>967</v>
      </c>
      <c r="D3095" t="s">
        <v>26936</v>
      </c>
      <c r="E3095">
        <v>7141</v>
      </c>
      <c r="F3095" s="6">
        <v>0.48063189360060898</v>
      </c>
    </row>
    <row r="3096" spans="1:6" x14ac:dyDescent="0.3">
      <c r="A3096" t="s">
        <v>1311</v>
      </c>
      <c r="B3096" t="s">
        <v>23080</v>
      </c>
      <c r="C3096" t="s">
        <v>26515</v>
      </c>
      <c r="D3096" t="s">
        <v>26937</v>
      </c>
      <c r="E3096">
        <v>9208</v>
      </c>
      <c r="F3096" s="6">
        <v>0.97139646948456204</v>
      </c>
    </row>
    <row r="3097" spans="1:6" x14ac:dyDescent="0.3">
      <c r="A3097" t="s">
        <v>1311</v>
      </c>
      <c r="B3097" t="s">
        <v>23080</v>
      </c>
      <c r="C3097" t="s">
        <v>26517</v>
      </c>
      <c r="D3097" t="s">
        <v>26938</v>
      </c>
      <c r="E3097">
        <v>24254</v>
      </c>
      <c r="F3097" s="6">
        <v>0.92201854185030496</v>
      </c>
    </row>
    <row r="3098" spans="1:6" x14ac:dyDescent="0.3">
      <c r="A3098" t="s">
        <v>1311</v>
      </c>
      <c r="B3098" t="s">
        <v>23080</v>
      </c>
      <c r="C3098" t="s">
        <v>512</v>
      </c>
      <c r="D3098" t="s">
        <v>26939</v>
      </c>
      <c r="E3098">
        <v>42481</v>
      </c>
      <c r="F3098" s="6">
        <v>1.7284558933607499</v>
      </c>
    </row>
    <row r="3099" spans="1:6" x14ac:dyDescent="0.3">
      <c r="A3099" t="s">
        <v>1311</v>
      </c>
      <c r="B3099" t="s">
        <v>23080</v>
      </c>
      <c r="C3099" t="s">
        <v>23399</v>
      </c>
      <c r="D3099" t="s">
        <v>26940</v>
      </c>
      <c r="E3099">
        <v>9154</v>
      </c>
      <c r="F3099" s="6">
        <v>0.53824215407503795</v>
      </c>
    </row>
    <row r="3100" spans="1:6" x14ac:dyDescent="0.3">
      <c r="A3100" t="s">
        <v>1311</v>
      </c>
      <c r="B3100" t="s">
        <v>23080</v>
      </c>
      <c r="C3100" t="s">
        <v>26941</v>
      </c>
      <c r="D3100" t="s">
        <v>26942</v>
      </c>
      <c r="E3100">
        <v>16583</v>
      </c>
      <c r="F3100" s="6">
        <v>1.0208482752759001</v>
      </c>
    </row>
    <row r="3101" spans="1:6" x14ac:dyDescent="0.3">
      <c r="A3101" t="s">
        <v>1311</v>
      </c>
      <c r="B3101" t="s">
        <v>23080</v>
      </c>
      <c r="C3101" t="s">
        <v>26943</v>
      </c>
      <c r="D3101" t="s">
        <v>26944</v>
      </c>
      <c r="E3101">
        <v>5717</v>
      </c>
      <c r="F3101" s="6">
        <v>1.0328788906747699</v>
      </c>
    </row>
    <row r="3102" spans="1:6" x14ac:dyDescent="0.3">
      <c r="A3102" t="s">
        <v>1311</v>
      </c>
      <c r="B3102" t="s">
        <v>23080</v>
      </c>
      <c r="C3102" t="s">
        <v>734</v>
      </c>
      <c r="D3102" t="s">
        <v>26945</v>
      </c>
      <c r="E3102">
        <v>86956</v>
      </c>
      <c r="F3102" s="6">
        <v>1.5215592987261799</v>
      </c>
    </row>
    <row r="3103" spans="1:6" x14ac:dyDescent="0.3">
      <c r="A3103" t="s">
        <v>1311</v>
      </c>
      <c r="B3103" t="s">
        <v>23080</v>
      </c>
      <c r="C3103" t="s">
        <v>1003</v>
      </c>
      <c r="D3103" t="s">
        <v>26946</v>
      </c>
      <c r="E3103">
        <v>23796</v>
      </c>
      <c r="F3103" s="6">
        <v>1.0960302976915499</v>
      </c>
    </row>
    <row r="3104" spans="1:6" x14ac:dyDescent="0.3">
      <c r="A3104" t="s">
        <v>1315</v>
      </c>
      <c r="B3104" t="s">
        <v>23491</v>
      </c>
      <c r="C3104" t="s">
        <v>22619</v>
      </c>
      <c r="D3104" t="s">
        <v>26947</v>
      </c>
      <c r="E3104">
        <v>5686979</v>
      </c>
      <c r="F3104" s="6">
        <v>1.26460860368017</v>
      </c>
    </row>
    <row r="3105" spans="1:6" x14ac:dyDescent="0.3">
      <c r="A3105" t="s">
        <v>1315</v>
      </c>
      <c r="B3105" t="s">
        <v>23491</v>
      </c>
      <c r="C3105" t="s">
        <v>153</v>
      </c>
      <c r="D3105" t="s">
        <v>26948</v>
      </c>
      <c r="E3105">
        <v>20875</v>
      </c>
      <c r="F3105" s="6">
        <v>0.70595098164984804</v>
      </c>
    </row>
    <row r="3106" spans="1:6" x14ac:dyDescent="0.3">
      <c r="A3106" t="s">
        <v>1315</v>
      </c>
      <c r="B3106" t="s">
        <v>23491</v>
      </c>
      <c r="C3106" t="s">
        <v>969</v>
      </c>
      <c r="D3106" t="s">
        <v>26949</v>
      </c>
      <c r="E3106">
        <v>16157</v>
      </c>
      <c r="F3106" s="6">
        <v>0.92984927499002501</v>
      </c>
    </row>
    <row r="3107" spans="1:6" x14ac:dyDescent="0.3">
      <c r="A3107" t="s">
        <v>1315</v>
      </c>
      <c r="B3107" t="s">
        <v>23491</v>
      </c>
      <c r="C3107" t="s">
        <v>26950</v>
      </c>
      <c r="D3107" t="s">
        <v>26951</v>
      </c>
      <c r="E3107">
        <v>45870</v>
      </c>
      <c r="F3107" s="6">
        <v>0.72900063981371599</v>
      </c>
    </row>
    <row r="3108" spans="1:6" x14ac:dyDescent="0.3">
      <c r="A3108" t="s">
        <v>1315</v>
      </c>
      <c r="B3108" t="s">
        <v>23491</v>
      </c>
      <c r="C3108" t="s">
        <v>26952</v>
      </c>
      <c r="D3108" t="s">
        <v>26953</v>
      </c>
      <c r="E3108">
        <v>15014</v>
      </c>
      <c r="F3108" s="6">
        <v>0.46186870025478</v>
      </c>
    </row>
    <row r="3109" spans="1:6" x14ac:dyDescent="0.3">
      <c r="A3109" t="s">
        <v>1315</v>
      </c>
      <c r="B3109" t="s">
        <v>23491</v>
      </c>
      <c r="C3109" t="s">
        <v>970</v>
      </c>
      <c r="D3109" t="s">
        <v>26954</v>
      </c>
      <c r="E3109">
        <v>248007</v>
      </c>
      <c r="F3109" s="6">
        <v>1.49683101339281</v>
      </c>
    </row>
    <row r="3110" spans="1:6" x14ac:dyDescent="0.3">
      <c r="A3110" t="s">
        <v>1315</v>
      </c>
      <c r="B3110" t="s">
        <v>23491</v>
      </c>
      <c r="C3110" t="s">
        <v>25005</v>
      </c>
      <c r="D3110" t="s">
        <v>26955</v>
      </c>
      <c r="E3110">
        <v>13587</v>
      </c>
      <c r="F3110" s="6">
        <v>0.755024951635896</v>
      </c>
    </row>
    <row r="3111" spans="1:6" x14ac:dyDescent="0.3">
      <c r="A3111" t="s">
        <v>1315</v>
      </c>
      <c r="B3111" t="s">
        <v>23491</v>
      </c>
      <c r="C3111" t="s">
        <v>26956</v>
      </c>
      <c r="D3111" t="s">
        <v>26957</v>
      </c>
      <c r="E3111">
        <v>15457</v>
      </c>
      <c r="F3111" s="6">
        <v>0.66791085257157301</v>
      </c>
    </row>
    <row r="3112" spans="1:6" x14ac:dyDescent="0.3">
      <c r="A3112" t="s">
        <v>1315</v>
      </c>
      <c r="B3112" t="s">
        <v>23491</v>
      </c>
      <c r="C3112" t="s">
        <v>26958</v>
      </c>
      <c r="D3112" t="s">
        <v>26959</v>
      </c>
      <c r="E3112">
        <v>48971</v>
      </c>
      <c r="F3112" s="6">
        <v>0.97938564822901297</v>
      </c>
    </row>
    <row r="3113" spans="1:6" x14ac:dyDescent="0.3">
      <c r="A3113" t="s">
        <v>1315</v>
      </c>
      <c r="B3113" t="s">
        <v>23491</v>
      </c>
      <c r="C3113" t="s">
        <v>484</v>
      </c>
      <c r="D3113" t="s">
        <v>26960</v>
      </c>
      <c r="E3113">
        <v>62415</v>
      </c>
      <c r="F3113" s="6">
        <v>0.90358131075905201</v>
      </c>
    </row>
    <row r="3114" spans="1:6" x14ac:dyDescent="0.3">
      <c r="A3114" t="s">
        <v>1315</v>
      </c>
      <c r="B3114" t="s">
        <v>23491</v>
      </c>
      <c r="C3114" t="s">
        <v>321</v>
      </c>
      <c r="D3114" t="s">
        <v>26961</v>
      </c>
      <c r="E3114">
        <v>34690</v>
      </c>
      <c r="F3114" s="6">
        <v>0.53778664034599999</v>
      </c>
    </row>
    <row r="3115" spans="1:6" x14ac:dyDescent="0.3">
      <c r="A3115" t="s">
        <v>1315</v>
      </c>
      <c r="B3115" t="s">
        <v>23491</v>
      </c>
      <c r="C3115" t="s">
        <v>213</v>
      </c>
      <c r="D3115" t="s">
        <v>26962</v>
      </c>
      <c r="E3115">
        <v>56833</v>
      </c>
      <c r="F3115" s="6">
        <v>1.0161967841134201</v>
      </c>
    </row>
    <row r="3116" spans="1:6" x14ac:dyDescent="0.3">
      <c r="A3116" t="s">
        <v>1315</v>
      </c>
      <c r="B3116" t="s">
        <v>23491</v>
      </c>
      <c r="C3116" t="s">
        <v>22815</v>
      </c>
      <c r="D3116" t="s">
        <v>26963</v>
      </c>
      <c r="E3116">
        <v>16644</v>
      </c>
      <c r="F3116" s="6">
        <v>0.78927599860622799</v>
      </c>
    </row>
    <row r="3117" spans="1:6" x14ac:dyDescent="0.3">
      <c r="A3117" t="s">
        <v>1315</v>
      </c>
      <c r="B3117" t="s">
        <v>23491</v>
      </c>
      <c r="C3117" t="s">
        <v>973</v>
      </c>
      <c r="D3117" t="s">
        <v>26964</v>
      </c>
      <c r="E3117">
        <v>488072</v>
      </c>
      <c r="F3117" s="6">
        <v>1.7474765387025399</v>
      </c>
    </row>
    <row r="3118" spans="1:6" x14ac:dyDescent="0.3">
      <c r="A3118" t="s">
        <v>1315</v>
      </c>
      <c r="B3118" t="s">
        <v>23491</v>
      </c>
      <c r="C3118" t="s">
        <v>974</v>
      </c>
      <c r="D3118" t="s">
        <v>26965</v>
      </c>
      <c r="E3118">
        <v>88757</v>
      </c>
      <c r="F3118" s="6">
        <v>1.0106552887668601</v>
      </c>
    </row>
    <row r="3119" spans="1:6" x14ac:dyDescent="0.3">
      <c r="A3119" t="s">
        <v>1315</v>
      </c>
      <c r="B3119" t="s">
        <v>23491</v>
      </c>
      <c r="C3119" t="s">
        <v>976</v>
      </c>
      <c r="D3119" t="s">
        <v>26966</v>
      </c>
      <c r="E3119">
        <v>27785</v>
      </c>
      <c r="F3119" s="6">
        <v>0.53351194332642204</v>
      </c>
    </row>
    <row r="3120" spans="1:6" x14ac:dyDescent="0.3">
      <c r="A3120" t="s">
        <v>1315</v>
      </c>
      <c r="B3120" t="s">
        <v>23491</v>
      </c>
      <c r="C3120" t="s">
        <v>159</v>
      </c>
      <c r="D3120" t="s">
        <v>26967</v>
      </c>
      <c r="E3120">
        <v>44159</v>
      </c>
      <c r="F3120" s="6">
        <v>1.2556372425643001</v>
      </c>
    </row>
    <row r="3121" spans="1:6" x14ac:dyDescent="0.3">
      <c r="A3121" t="s">
        <v>1315</v>
      </c>
      <c r="B3121" t="s">
        <v>23491</v>
      </c>
      <c r="C3121" t="s">
        <v>698</v>
      </c>
      <c r="D3121" t="s">
        <v>26968</v>
      </c>
      <c r="E3121">
        <v>43857</v>
      </c>
      <c r="F3121" s="6">
        <v>1.0778310331670999</v>
      </c>
    </row>
    <row r="3122" spans="1:6" x14ac:dyDescent="0.3">
      <c r="A3122" t="s">
        <v>1315</v>
      </c>
      <c r="B3122" t="s">
        <v>23491</v>
      </c>
      <c r="C3122" t="s">
        <v>977</v>
      </c>
      <c r="D3122" t="s">
        <v>26969</v>
      </c>
      <c r="E3122">
        <v>98736</v>
      </c>
      <c r="F3122" s="6">
        <v>1.5474756630117099</v>
      </c>
    </row>
    <row r="3123" spans="1:6" x14ac:dyDescent="0.3">
      <c r="A3123" t="s">
        <v>1315</v>
      </c>
      <c r="B3123" t="s">
        <v>23491</v>
      </c>
      <c r="C3123" t="s">
        <v>1268</v>
      </c>
      <c r="D3123" t="s">
        <v>26970</v>
      </c>
      <c r="E3123">
        <v>4423</v>
      </c>
      <c r="F3123" s="6">
        <v>0.50875782815985104</v>
      </c>
    </row>
    <row r="3124" spans="1:6" x14ac:dyDescent="0.3">
      <c r="A3124" t="s">
        <v>1315</v>
      </c>
      <c r="B3124" t="s">
        <v>23491</v>
      </c>
      <c r="C3124" t="s">
        <v>979</v>
      </c>
      <c r="D3124" t="s">
        <v>26971</v>
      </c>
      <c r="E3124">
        <v>101633</v>
      </c>
      <c r="F3124" s="6">
        <v>1.1035511881481599</v>
      </c>
    </row>
    <row r="3125" spans="1:6" x14ac:dyDescent="0.3">
      <c r="A3125" t="s">
        <v>1315</v>
      </c>
      <c r="B3125" t="s">
        <v>23491</v>
      </c>
      <c r="C3125" t="s">
        <v>25821</v>
      </c>
      <c r="D3125" t="s">
        <v>26972</v>
      </c>
      <c r="E3125">
        <v>9304</v>
      </c>
      <c r="F3125" s="6">
        <v>0.42700514972563097</v>
      </c>
    </row>
    <row r="3126" spans="1:6" x14ac:dyDescent="0.3">
      <c r="A3126" t="s">
        <v>1315</v>
      </c>
      <c r="B3126" t="s">
        <v>23491</v>
      </c>
      <c r="C3126" t="s">
        <v>614</v>
      </c>
      <c r="D3126" t="s">
        <v>26973</v>
      </c>
      <c r="E3126">
        <v>51208</v>
      </c>
      <c r="F3126" s="6">
        <v>0.69502294995021996</v>
      </c>
    </row>
    <row r="3127" spans="1:6" x14ac:dyDescent="0.3">
      <c r="A3127" t="s">
        <v>1315</v>
      </c>
      <c r="B3127" t="s">
        <v>23491</v>
      </c>
      <c r="C3127" t="s">
        <v>24078</v>
      </c>
      <c r="D3127" t="s">
        <v>26974</v>
      </c>
      <c r="E3127">
        <v>36842</v>
      </c>
      <c r="F3127" s="6">
        <v>0.84339179809868903</v>
      </c>
    </row>
    <row r="3128" spans="1:6" x14ac:dyDescent="0.3">
      <c r="A3128" t="s">
        <v>1315</v>
      </c>
      <c r="B3128" t="s">
        <v>23491</v>
      </c>
      <c r="C3128" t="s">
        <v>26975</v>
      </c>
      <c r="D3128" t="s">
        <v>26976</v>
      </c>
      <c r="E3128">
        <v>19051</v>
      </c>
      <c r="F3128" s="6">
        <v>0.77008869290497495</v>
      </c>
    </row>
    <row r="3129" spans="1:6" x14ac:dyDescent="0.3">
      <c r="A3129" t="s">
        <v>1315</v>
      </c>
      <c r="B3129" t="s">
        <v>23491</v>
      </c>
      <c r="C3129" t="s">
        <v>352</v>
      </c>
      <c r="D3129" t="s">
        <v>26977</v>
      </c>
      <c r="E3129">
        <v>23687</v>
      </c>
      <c r="F3129" s="6">
        <v>0.64647942975054296</v>
      </c>
    </row>
    <row r="3130" spans="1:6" x14ac:dyDescent="0.3">
      <c r="A3130" t="s">
        <v>1315</v>
      </c>
      <c r="B3130" t="s">
        <v>23491</v>
      </c>
      <c r="C3130" t="s">
        <v>24431</v>
      </c>
      <c r="D3130" t="s">
        <v>26978</v>
      </c>
      <c r="E3130">
        <v>5916</v>
      </c>
      <c r="F3130" s="6">
        <v>0.51582426422911098</v>
      </c>
    </row>
    <row r="3131" spans="1:6" x14ac:dyDescent="0.3">
      <c r="A3131" t="s">
        <v>1315</v>
      </c>
      <c r="B3131" t="s">
        <v>23491</v>
      </c>
      <c r="C3131" t="s">
        <v>163</v>
      </c>
      <c r="D3131" t="s">
        <v>26979</v>
      </c>
      <c r="E3131">
        <v>20449</v>
      </c>
      <c r="F3131" s="6">
        <v>1.0756137589920001</v>
      </c>
    </row>
    <row r="3132" spans="1:6" x14ac:dyDescent="0.3">
      <c r="A3132" t="s">
        <v>1315</v>
      </c>
      <c r="B3132" t="s">
        <v>23491</v>
      </c>
      <c r="C3132" t="s">
        <v>23</v>
      </c>
      <c r="D3132" t="s">
        <v>26980</v>
      </c>
      <c r="E3132">
        <v>83686</v>
      </c>
      <c r="F3132" s="6">
        <v>1.31770766336911</v>
      </c>
    </row>
    <row r="3133" spans="1:6" x14ac:dyDescent="0.3">
      <c r="A3133" t="s">
        <v>1315</v>
      </c>
      <c r="B3133" t="s">
        <v>23491</v>
      </c>
      <c r="C3133" t="s">
        <v>1053</v>
      </c>
      <c r="D3133" t="s">
        <v>26981</v>
      </c>
      <c r="E3133">
        <v>26664</v>
      </c>
      <c r="F3133" s="6">
        <v>1.1012739767663899</v>
      </c>
    </row>
    <row r="3134" spans="1:6" x14ac:dyDescent="0.3">
      <c r="A3134" t="s">
        <v>1315</v>
      </c>
      <c r="B3134" t="s">
        <v>23491</v>
      </c>
      <c r="C3134" t="s">
        <v>981</v>
      </c>
      <c r="D3134" t="s">
        <v>26982</v>
      </c>
      <c r="E3134">
        <v>166426</v>
      </c>
      <c r="F3134" s="6">
        <v>1.5090178756294901</v>
      </c>
    </row>
    <row r="3135" spans="1:6" x14ac:dyDescent="0.3">
      <c r="A3135" t="s">
        <v>1315</v>
      </c>
      <c r="B3135" t="s">
        <v>23491</v>
      </c>
      <c r="C3135" t="s">
        <v>982</v>
      </c>
      <c r="D3135" t="s">
        <v>26983</v>
      </c>
      <c r="E3135">
        <v>20574</v>
      </c>
      <c r="F3135" s="6">
        <v>0.63965504564014997</v>
      </c>
    </row>
    <row r="3136" spans="1:6" x14ac:dyDescent="0.3">
      <c r="A3136" t="s">
        <v>1315</v>
      </c>
      <c r="B3136" t="s">
        <v>23491</v>
      </c>
      <c r="C3136" t="s">
        <v>983</v>
      </c>
      <c r="D3136" t="s">
        <v>26984</v>
      </c>
      <c r="E3136">
        <v>114638</v>
      </c>
      <c r="F3136" s="6">
        <v>1.3528822304574999</v>
      </c>
    </row>
    <row r="3137" spans="1:6" x14ac:dyDescent="0.3">
      <c r="A3137" t="s">
        <v>1315</v>
      </c>
      <c r="B3137" t="s">
        <v>23491</v>
      </c>
      <c r="C3137" t="s">
        <v>416</v>
      </c>
      <c r="D3137" t="s">
        <v>26985</v>
      </c>
      <c r="E3137">
        <v>16836</v>
      </c>
      <c r="F3137" s="6">
        <v>0.64684727771988804</v>
      </c>
    </row>
    <row r="3138" spans="1:6" x14ac:dyDescent="0.3">
      <c r="A3138" t="s">
        <v>1315</v>
      </c>
      <c r="B3138" t="s">
        <v>23491</v>
      </c>
      <c r="C3138" t="s">
        <v>26986</v>
      </c>
      <c r="D3138" t="s">
        <v>26987</v>
      </c>
      <c r="E3138">
        <v>19977</v>
      </c>
      <c r="F3138" s="6">
        <v>0.82319140519411604</v>
      </c>
    </row>
    <row r="3139" spans="1:6" x14ac:dyDescent="0.3">
      <c r="A3139" t="s">
        <v>1315</v>
      </c>
      <c r="B3139" t="s">
        <v>23491</v>
      </c>
      <c r="C3139" t="s">
        <v>556</v>
      </c>
      <c r="D3139" t="s">
        <v>26988</v>
      </c>
      <c r="E3139">
        <v>28743</v>
      </c>
      <c r="F3139" s="6">
        <v>0.85023655067894099</v>
      </c>
    </row>
    <row r="3140" spans="1:6" x14ac:dyDescent="0.3">
      <c r="A3140" t="s">
        <v>1315</v>
      </c>
      <c r="B3140" t="s">
        <v>23491</v>
      </c>
      <c r="C3140" t="s">
        <v>985</v>
      </c>
      <c r="D3140" t="s">
        <v>26989</v>
      </c>
      <c r="E3140">
        <v>81442</v>
      </c>
      <c r="F3140" s="6">
        <v>0.92619391743130197</v>
      </c>
    </row>
    <row r="3141" spans="1:6" x14ac:dyDescent="0.3">
      <c r="A3141" t="s">
        <v>1315</v>
      </c>
      <c r="B3141" t="s">
        <v>23491</v>
      </c>
      <c r="C3141" t="s">
        <v>987</v>
      </c>
      <c r="D3141" t="s">
        <v>26990</v>
      </c>
      <c r="E3141">
        <v>134063</v>
      </c>
      <c r="F3141" s="6">
        <v>1.0148144737449301</v>
      </c>
    </row>
    <row r="3142" spans="1:6" x14ac:dyDescent="0.3">
      <c r="A3142" t="s">
        <v>1315</v>
      </c>
      <c r="B3142" t="s">
        <v>23491</v>
      </c>
      <c r="C3142" t="s">
        <v>26991</v>
      </c>
      <c r="D3142" t="s">
        <v>26992</v>
      </c>
      <c r="E3142">
        <v>41749</v>
      </c>
      <c r="F3142" s="6">
        <v>0.61190411920446497</v>
      </c>
    </row>
    <row r="3143" spans="1:6" x14ac:dyDescent="0.3">
      <c r="A3143" t="s">
        <v>1315</v>
      </c>
      <c r="B3143" t="s">
        <v>23491</v>
      </c>
      <c r="C3143" t="s">
        <v>24455</v>
      </c>
      <c r="D3143" t="s">
        <v>26993</v>
      </c>
      <c r="E3143">
        <v>15404</v>
      </c>
      <c r="F3143" s="6">
        <v>0.77604664030306203</v>
      </c>
    </row>
    <row r="3144" spans="1:6" x14ac:dyDescent="0.3">
      <c r="A3144" t="s">
        <v>1315</v>
      </c>
      <c r="B3144" t="s">
        <v>23491</v>
      </c>
      <c r="C3144" t="s">
        <v>24460</v>
      </c>
      <c r="D3144" t="s">
        <v>26994</v>
      </c>
      <c r="E3144">
        <v>4232</v>
      </c>
      <c r="F3144" s="6">
        <v>0.644923390741309</v>
      </c>
    </row>
    <row r="3145" spans="1:6" x14ac:dyDescent="0.3">
      <c r="A3145" t="s">
        <v>1315</v>
      </c>
      <c r="B3145" t="s">
        <v>23491</v>
      </c>
      <c r="C3145" t="s">
        <v>989</v>
      </c>
      <c r="D3145" t="s">
        <v>26995</v>
      </c>
      <c r="E3145">
        <v>947735</v>
      </c>
      <c r="F3145" s="6">
        <v>1.6624550336461299</v>
      </c>
    </row>
    <row r="3146" spans="1:6" x14ac:dyDescent="0.3">
      <c r="A3146" t="s">
        <v>1315</v>
      </c>
      <c r="B3146" t="s">
        <v>23491</v>
      </c>
      <c r="C3146" t="s">
        <v>557</v>
      </c>
      <c r="D3146" t="s">
        <v>26996</v>
      </c>
      <c r="E3146">
        <v>44673</v>
      </c>
      <c r="F3146" s="6">
        <v>0.85841620796197404</v>
      </c>
    </row>
    <row r="3147" spans="1:6" x14ac:dyDescent="0.3">
      <c r="A3147" t="s">
        <v>1315</v>
      </c>
      <c r="B3147" t="s">
        <v>23491</v>
      </c>
      <c r="C3147" t="s">
        <v>26997</v>
      </c>
      <c r="D3147" t="s">
        <v>26998</v>
      </c>
      <c r="E3147">
        <v>37660</v>
      </c>
      <c r="F3147" s="6">
        <v>0.63669870376491999</v>
      </c>
    </row>
    <row r="3148" spans="1:6" x14ac:dyDescent="0.3">
      <c r="A3148" t="s">
        <v>1315</v>
      </c>
      <c r="B3148" t="s">
        <v>23491</v>
      </c>
      <c r="C3148" t="s">
        <v>23476</v>
      </c>
      <c r="D3148" t="s">
        <v>26999</v>
      </c>
      <c r="E3148">
        <v>35998</v>
      </c>
      <c r="F3148" s="6">
        <v>0.65297086120489001</v>
      </c>
    </row>
    <row r="3149" spans="1:6" x14ac:dyDescent="0.3">
      <c r="A3149" t="s">
        <v>1315</v>
      </c>
      <c r="B3149" t="s">
        <v>23491</v>
      </c>
      <c r="C3149" t="s">
        <v>991</v>
      </c>
      <c r="D3149" t="s">
        <v>27000</v>
      </c>
      <c r="E3149">
        <v>176695</v>
      </c>
      <c r="F3149" s="6">
        <v>1.4178168564572</v>
      </c>
    </row>
    <row r="3150" spans="1:6" x14ac:dyDescent="0.3">
      <c r="A3150" t="s">
        <v>1315</v>
      </c>
      <c r="B3150" t="s">
        <v>23491</v>
      </c>
      <c r="C3150" t="s">
        <v>993</v>
      </c>
      <c r="D3150" t="s">
        <v>27001</v>
      </c>
      <c r="E3150">
        <v>86395</v>
      </c>
      <c r="F3150" s="6">
        <v>1.0025770691037099</v>
      </c>
    </row>
    <row r="3151" spans="1:6" x14ac:dyDescent="0.3">
      <c r="A3151" t="s">
        <v>1315</v>
      </c>
      <c r="B3151" t="s">
        <v>23491</v>
      </c>
      <c r="C3151" t="s">
        <v>27002</v>
      </c>
      <c r="D3151" t="s">
        <v>27003</v>
      </c>
      <c r="E3151">
        <v>7469</v>
      </c>
      <c r="F3151" s="6">
        <v>0.82988958983741201</v>
      </c>
    </row>
    <row r="3152" spans="1:6" x14ac:dyDescent="0.3">
      <c r="A3152" t="s">
        <v>1315</v>
      </c>
      <c r="B3152" t="s">
        <v>23491</v>
      </c>
      <c r="C3152" t="s">
        <v>949</v>
      </c>
      <c r="D3152" t="s">
        <v>27004</v>
      </c>
      <c r="E3152">
        <v>41019</v>
      </c>
      <c r="F3152" s="6">
        <v>1.1054469609773601</v>
      </c>
    </row>
    <row r="3153" spans="1:6" x14ac:dyDescent="0.3">
      <c r="A3153" t="s">
        <v>1315</v>
      </c>
      <c r="B3153" t="s">
        <v>23491</v>
      </c>
      <c r="C3153" t="s">
        <v>66</v>
      </c>
      <c r="D3153" t="s">
        <v>27005</v>
      </c>
      <c r="E3153">
        <v>44205</v>
      </c>
      <c r="F3153" s="6">
        <v>0.81970670341012697</v>
      </c>
    </row>
    <row r="3154" spans="1:6" x14ac:dyDescent="0.3">
      <c r="A3154" t="s">
        <v>1315</v>
      </c>
      <c r="B3154" t="s">
        <v>23491</v>
      </c>
      <c r="C3154" t="s">
        <v>726</v>
      </c>
      <c r="D3154" t="s">
        <v>27006</v>
      </c>
      <c r="E3154">
        <v>70019</v>
      </c>
      <c r="F3154" s="6">
        <v>1.1914169154202801</v>
      </c>
    </row>
    <row r="3155" spans="1:6" x14ac:dyDescent="0.3">
      <c r="A3155" t="s">
        <v>1315</v>
      </c>
      <c r="B3155" t="s">
        <v>23491</v>
      </c>
      <c r="C3155" t="s">
        <v>27007</v>
      </c>
      <c r="D3155" t="s">
        <v>27008</v>
      </c>
      <c r="E3155">
        <v>14159</v>
      </c>
      <c r="F3155" s="6">
        <v>0.54390131368722705</v>
      </c>
    </row>
    <row r="3156" spans="1:6" x14ac:dyDescent="0.3">
      <c r="A3156" t="s">
        <v>1315</v>
      </c>
      <c r="B3156" t="s">
        <v>23491</v>
      </c>
      <c r="C3156" t="s">
        <v>27009</v>
      </c>
      <c r="D3156" t="s">
        <v>27010</v>
      </c>
      <c r="E3156">
        <v>195408</v>
      </c>
      <c r="F3156" s="6">
        <v>1.3884413522917101</v>
      </c>
    </row>
    <row r="3157" spans="1:6" x14ac:dyDescent="0.3">
      <c r="A3157" t="s">
        <v>1315</v>
      </c>
      <c r="B3157" t="s">
        <v>23491</v>
      </c>
      <c r="C3157" t="s">
        <v>831</v>
      </c>
      <c r="D3157" t="s">
        <v>27011</v>
      </c>
      <c r="E3157">
        <v>18021</v>
      </c>
      <c r="F3157" s="6">
        <v>0.68302322724911202</v>
      </c>
    </row>
    <row r="3158" spans="1:6" x14ac:dyDescent="0.3">
      <c r="A3158" t="s">
        <v>1315</v>
      </c>
      <c r="B3158" t="s">
        <v>23491</v>
      </c>
      <c r="C3158" t="s">
        <v>24605</v>
      </c>
      <c r="D3158" t="s">
        <v>27012</v>
      </c>
      <c r="E3158">
        <v>160331</v>
      </c>
      <c r="F3158" s="6">
        <v>1.513440247026</v>
      </c>
    </row>
    <row r="3159" spans="1:6" x14ac:dyDescent="0.3">
      <c r="A3159" t="s">
        <v>1315</v>
      </c>
      <c r="B3159" t="s">
        <v>23491</v>
      </c>
      <c r="C3159" t="s">
        <v>26468</v>
      </c>
      <c r="D3159" t="s">
        <v>27013</v>
      </c>
      <c r="E3159">
        <v>14755</v>
      </c>
      <c r="F3159" s="6">
        <v>0.68544937881922596</v>
      </c>
    </row>
    <row r="3160" spans="1:6" x14ac:dyDescent="0.3">
      <c r="A3160" t="s">
        <v>1315</v>
      </c>
      <c r="B3160" t="s">
        <v>23491</v>
      </c>
      <c r="C3160" t="s">
        <v>27014</v>
      </c>
      <c r="D3160" t="s">
        <v>27015</v>
      </c>
      <c r="E3160">
        <v>84345</v>
      </c>
      <c r="F3160" s="6">
        <v>1.2807360253250499</v>
      </c>
    </row>
    <row r="3161" spans="1:6" x14ac:dyDescent="0.3">
      <c r="A3161" t="s">
        <v>1315</v>
      </c>
      <c r="B3161" t="s">
        <v>23491</v>
      </c>
      <c r="C3161" t="s">
        <v>994</v>
      </c>
      <c r="D3161" t="s">
        <v>27016</v>
      </c>
      <c r="E3161">
        <v>61976</v>
      </c>
      <c r="F3161" s="6">
        <v>0.93302274733975099</v>
      </c>
    </row>
    <row r="3162" spans="1:6" x14ac:dyDescent="0.3">
      <c r="A3162" t="s">
        <v>1315</v>
      </c>
      <c r="B3162" t="s">
        <v>23491</v>
      </c>
      <c r="C3162" t="s">
        <v>27017</v>
      </c>
      <c r="D3162" t="s">
        <v>27018</v>
      </c>
      <c r="E3162">
        <v>16557</v>
      </c>
      <c r="F3162" s="6">
        <v>0.55301450521587103</v>
      </c>
    </row>
    <row r="3163" spans="1:6" x14ac:dyDescent="0.3">
      <c r="A3163" t="s">
        <v>1315</v>
      </c>
      <c r="B3163" t="s">
        <v>23491</v>
      </c>
      <c r="C3163" t="s">
        <v>27019</v>
      </c>
      <c r="D3163" t="s">
        <v>27020</v>
      </c>
      <c r="E3163">
        <v>41949</v>
      </c>
      <c r="F3163" s="6">
        <v>0.75093851420290303</v>
      </c>
    </row>
    <row r="3164" spans="1:6" x14ac:dyDescent="0.3">
      <c r="A3164" t="s">
        <v>1315</v>
      </c>
      <c r="B3164" t="s">
        <v>23491</v>
      </c>
      <c r="C3164" t="s">
        <v>996</v>
      </c>
      <c r="D3164" t="s">
        <v>27021</v>
      </c>
      <c r="E3164">
        <v>115507</v>
      </c>
      <c r="F3164" s="6">
        <v>1.1148804593575701</v>
      </c>
    </row>
    <row r="3165" spans="1:6" x14ac:dyDescent="0.3">
      <c r="A3165" t="s">
        <v>1315</v>
      </c>
      <c r="B3165" t="s">
        <v>23491</v>
      </c>
      <c r="C3165" t="s">
        <v>998</v>
      </c>
      <c r="D3165" t="s">
        <v>27022</v>
      </c>
      <c r="E3165">
        <v>20689</v>
      </c>
      <c r="F3165" s="6">
        <v>0.68062787890680598</v>
      </c>
    </row>
    <row r="3166" spans="1:6" x14ac:dyDescent="0.3">
      <c r="A3166" t="s">
        <v>1315</v>
      </c>
      <c r="B3166" t="s">
        <v>23491</v>
      </c>
      <c r="C3166" t="s">
        <v>27023</v>
      </c>
      <c r="D3166" t="s">
        <v>27024</v>
      </c>
      <c r="E3166">
        <v>28816</v>
      </c>
      <c r="F3166" s="6">
        <v>0.69769573304688204</v>
      </c>
    </row>
    <row r="3167" spans="1:6" x14ac:dyDescent="0.3">
      <c r="A3167" t="s">
        <v>1315</v>
      </c>
      <c r="B3167" t="s">
        <v>23491</v>
      </c>
      <c r="C3167" t="s">
        <v>24895</v>
      </c>
      <c r="D3167" t="s">
        <v>27025</v>
      </c>
      <c r="E3167">
        <v>29773</v>
      </c>
      <c r="F3167" s="6">
        <v>0.61739720306422097</v>
      </c>
    </row>
    <row r="3168" spans="1:6" x14ac:dyDescent="0.3">
      <c r="A3168" t="s">
        <v>1315</v>
      </c>
      <c r="B3168" t="s">
        <v>23491</v>
      </c>
      <c r="C3168" t="s">
        <v>999</v>
      </c>
      <c r="D3168" t="s">
        <v>27026</v>
      </c>
      <c r="E3168">
        <v>21430</v>
      </c>
      <c r="F3168" s="6">
        <v>0.46432725387345802</v>
      </c>
    </row>
    <row r="3169" spans="1:6" x14ac:dyDescent="0.3">
      <c r="A3169" t="s">
        <v>1315</v>
      </c>
      <c r="B3169" t="s">
        <v>23491</v>
      </c>
      <c r="C3169" t="s">
        <v>1000</v>
      </c>
      <c r="D3169" t="s">
        <v>27027</v>
      </c>
      <c r="E3169">
        <v>102228</v>
      </c>
      <c r="F3169" s="6">
        <v>1.0859566589279399</v>
      </c>
    </row>
    <row r="3170" spans="1:6" x14ac:dyDescent="0.3">
      <c r="A3170" t="s">
        <v>1315</v>
      </c>
      <c r="B3170" t="s">
        <v>23491</v>
      </c>
      <c r="C3170" t="s">
        <v>27028</v>
      </c>
      <c r="D3170" t="s">
        <v>27029</v>
      </c>
      <c r="E3170">
        <v>15911</v>
      </c>
      <c r="F3170" s="6">
        <v>0.58954988887952198</v>
      </c>
    </row>
    <row r="3171" spans="1:6" x14ac:dyDescent="0.3">
      <c r="A3171" t="s">
        <v>1315</v>
      </c>
      <c r="B3171" t="s">
        <v>23491</v>
      </c>
      <c r="C3171" t="s">
        <v>69</v>
      </c>
      <c r="D3171" t="s">
        <v>27030</v>
      </c>
      <c r="E3171">
        <v>131887</v>
      </c>
      <c r="F3171" s="6">
        <v>0.99710762315963397</v>
      </c>
    </row>
    <row r="3172" spans="1:6" x14ac:dyDescent="0.3">
      <c r="A3172" t="s">
        <v>1315</v>
      </c>
      <c r="B3172" t="s">
        <v>23491</v>
      </c>
      <c r="C3172" t="s">
        <v>1002</v>
      </c>
      <c r="D3172" t="s">
        <v>27031</v>
      </c>
      <c r="E3172">
        <v>389891</v>
      </c>
      <c r="F3172" s="6">
        <v>1.26008279044426</v>
      </c>
    </row>
    <row r="3173" spans="1:6" x14ac:dyDescent="0.3">
      <c r="A3173" t="s">
        <v>1315</v>
      </c>
      <c r="B3173" t="s">
        <v>23491</v>
      </c>
      <c r="C3173" t="s">
        <v>27032</v>
      </c>
      <c r="D3173" t="s">
        <v>27033</v>
      </c>
      <c r="E3173">
        <v>52410</v>
      </c>
      <c r="F3173" s="6">
        <v>0.83405070121128899</v>
      </c>
    </row>
    <row r="3174" spans="1:6" x14ac:dyDescent="0.3">
      <c r="A3174" t="s">
        <v>1315</v>
      </c>
      <c r="B3174" t="s">
        <v>23491</v>
      </c>
      <c r="C3174" t="s">
        <v>27034</v>
      </c>
      <c r="D3174" t="s">
        <v>27035</v>
      </c>
      <c r="E3174">
        <v>24496</v>
      </c>
      <c r="F3174" s="6">
        <v>0.71105831485886095</v>
      </c>
    </row>
    <row r="3175" spans="1:6" x14ac:dyDescent="0.3">
      <c r="A3175" t="s">
        <v>1315</v>
      </c>
      <c r="B3175" t="s">
        <v>23491</v>
      </c>
      <c r="C3175" t="s">
        <v>312</v>
      </c>
      <c r="D3175" t="s">
        <v>27036</v>
      </c>
      <c r="E3175">
        <v>166994</v>
      </c>
      <c r="F3175" s="6">
        <v>1.3801561632666</v>
      </c>
    </row>
    <row r="3176" spans="1:6" x14ac:dyDescent="0.3">
      <c r="A3176" t="s">
        <v>1315</v>
      </c>
      <c r="B3176" t="s">
        <v>23491</v>
      </c>
      <c r="C3176" t="s">
        <v>734</v>
      </c>
      <c r="D3176" t="s">
        <v>27037</v>
      </c>
      <c r="E3176">
        <v>74745</v>
      </c>
      <c r="F3176" s="6">
        <v>0.99014631196569403</v>
      </c>
    </row>
    <row r="3177" spans="1:6" x14ac:dyDescent="0.3">
      <c r="A3177" t="s">
        <v>1317</v>
      </c>
      <c r="B3177" t="s">
        <v>22969</v>
      </c>
      <c r="C3177" t="s">
        <v>22619</v>
      </c>
      <c r="D3177" t="s">
        <v>27038</v>
      </c>
      <c r="E3177">
        <v>563624</v>
      </c>
      <c r="F3177" s="6">
        <v>0.88082132530286705</v>
      </c>
    </row>
    <row r="3178" spans="1:6" x14ac:dyDescent="0.3">
      <c r="A3178" t="s">
        <v>1317</v>
      </c>
      <c r="B3178" t="s">
        <v>22969</v>
      </c>
      <c r="C3178" t="s">
        <v>627</v>
      </c>
      <c r="D3178" t="s">
        <v>27039</v>
      </c>
      <c r="E3178">
        <v>36297</v>
      </c>
      <c r="F3178" s="6">
        <v>1.0441533498331099</v>
      </c>
    </row>
    <row r="3179" spans="1:6" x14ac:dyDescent="0.3">
      <c r="A3179" t="s">
        <v>1317</v>
      </c>
      <c r="B3179" t="s">
        <v>22969</v>
      </c>
      <c r="C3179" t="s">
        <v>24908</v>
      </c>
      <c r="D3179" t="s">
        <v>27040</v>
      </c>
      <c r="E3179">
        <v>11668</v>
      </c>
      <c r="F3179" s="6">
        <v>0.40505820716063501</v>
      </c>
    </row>
    <row r="3180" spans="1:6" x14ac:dyDescent="0.3">
      <c r="A3180" t="s">
        <v>1317</v>
      </c>
      <c r="B3180" t="s">
        <v>22969</v>
      </c>
      <c r="C3180" t="s">
        <v>385</v>
      </c>
      <c r="D3180" t="s">
        <v>27041</v>
      </c>
      <c r="E3180">
        <v>46133</v>
      </c>
      <c r="F3180" s="6">
        <v>1.1375368796136101</v>
      </c>
    </row>
    <row r="3181" spans="1:6" x14ac:dyDescent="0.3">
      <c r="A3181" t="s">
        <v>1317</v>
      </c>
      <c r="B3181" t="s">
        <v>22969</v>
      </c>
      <c r="C3181" t="s">
        <v>907</v>
      </c>
      <c r="D3181" t="s">
        <v>27042</v>
      </c>
      <c r="E3181">
        <v>15885</v>
      </c>
      <c r="F3181" s="6">
        <v>0.75317247770413298</v>
      </c>
    </row>
    <row r="3182" spans="1:6" x14ac:dyDescent="0.3">
      <c r="A3182" t="s">
        <v>1317</v>
      </c>
      <c r="B3182" t="s">
        <v>22969</v>
      </c>
      <c r="C3182" t="s">
        <v>27043</v>
      </c>
      <c r="D3182" t="s">
        <v>27044</v>
      </c>
      <c r="E3182">
        <v>13833</v>
      </c>
      <c r="F3182" s="6">
        <v>0.576950230137247</v>
      </c>
    </row>
    <row r="3183" spans="1:6" x14ac:dyDescent="0.3">
      <c r="A3183" t="s">
        <v>1317</v>
      </c>
      <c r="B3183" t="s">
        <v>22969</v>
      </c>
      <c r="C3183" t="s">
        <v>1257</v>
      </c>
      <c r="D3183" t="s">
        <v>27045</v>
      </c>
      <c r="E3183">
        <v>7083</v>
      </c>
      <c r="F3183" s="6">
        <v>0.57661182262052801</v>
      </c>
    </row>
    <row r="3184" spans="1:6" x14ac:dyDescent="0.3">
      <c r="A3184" t="s">
        <v>1317</v>
      </c>
      <c r="B3184" t="s">
        <v>22969</v>
      </c>
      <c r="C3184" t="s">
        <v>1006</v>
      </c>
      <c r="D3184" t="s">
        <v>27046</v>
      </c>
      <c r="E3184">
        <v>40123</v>
      </c>
      <c r="F3184" s="6">
        <v>0.51365179595241095</v>
      </c>
    </row>
    <row r="3185" spans="1:6" x14ac:dyDescent="0.3">
      <c r="A3185" t="s">
        <v>1317</v>
      </c>
      <c r="B3185" t="s">
        <v>22969</v>
      </c>
      <c r="C3185" t="s">
        <v>27047</v>
      </c>
      <c r="D3185" t="s">
        <v>27048</v>
      </c>
      <c r="E3185">
        <v>13249</v>
      </c>
      <c r="F3185" s="6">
        <v>0.530188207793583</v>
      </c>
    </row>
    <row r="3186" spans="1:6" x14ac:dyDescent="0.3">
      <c r="A3186" t="s">
        <v>1317</v>
      </c>
      <c r="B3186" t="s">
        <v>22969</v>
      </c>
      <c r="C3186" t="s">
        <v>27049</v>
      </c>
      <c r="D3186" t="s">
        <v>27050</v>
      </c>
      <c r="E3186">
        <v>4812</v>
      </c>
      <c r="F3186" s="6">
        <v>0.54158863925817702</v>
      </c>
    </row>
    <row r="3187" spans="1:6" x14ac:dyDescent="0.3">
      <c r="A3187" t="s">
        <v>1317</v>
      </c>
      <c r="B3187" t="s">
        <v>22969</v>
      </c>
      <c r="C3187" t="s">
        <v>334</v>
      </c>
      <c r="D3187" t="s">
        <v>27051</v>
      </c>
      <c r="E3187">
        <v>8569</v>
      </c>
      <c r="F3187" s="6">
        <v>0.43909292264803201</v>
      </c>
    </row>
    <row r="3188" spans="1:6" x14ac:dyDescent="0.3">
      <c r="A3188" t="s">
        <v>1317</v>
      </c>
      <c r="B3188" t="s">
        <v>22969</v>
      </c>
      <c r="C3188" t="s">
        <v>1008</v>
      </c>
      <c r="D3188" t="s">
        <v>27052</v>
      </c>
      <c r="E3188">
        <v>91738</v>
      </c>
      <c r="F3188" s="6">
        <v>1.40298100467578</v>
      </c>
    </row>
    <row r="3189" spans="1:6" x14ac:dyDescent="0.3">
      <c r="A3189" t="s">
        <v>1317</v>
      </c>
      <c r="B3189" t="s">
        <v>22969</v>
      </c>
      <c r="C3189" t="s">
        <v>556</v>
      </c>
      <c r="D3189" t="s">
        <v>27053</v>
      </c>
      <c r="E3189">
        <v>18106</v>
      </c>
      <c r="F3189" s="6">
        <v>0.30053704579976598</v>
      </c>
    </row>
    <row r="3190" spans="1:6" x14ac:dyDescent="0.3">
      <c r="A3190" t="s">
        <v>1317</v>
      </c>
      <c r="B3190" t="s">
        <v>22969</v>
      </c>
      <c r="C3190" t="s">
        <v>1318</v>
      </c>
      <c r="D3190" t="s">
        <v>27054</v>
      </c>
      <c r="E3190">
        <v>75450</v>
      </c>
      <c r="F3190" s="6">
        <v>0.66637384472066696</v>
      </c>
    </row>
    <row r="3191" spans="1:6" x14ac:dyDescent="0.3">
      <c r="A3191" t="s">
        <v>1317</v>
      </c>
      <c r="B3191" t="s">
        <v>22969</v>
      </c>
      <c r="C3191" t="s">
        <v>27055</v>
      </c>
      <c r="D3191" t="s">
        <v>27056</v>
      </c>
      <c r="E3191">
        <v>2484</v>
      </c>
      <c r="F3191" s="6">
        <v>0.38594749766294001</v>
      </c>
    </row>
    <row r="3192" spans="1:6" x14ac:dyDescent="0.3">
      <c r="A3192" t="s">
        <v>1317</v>
      </c>
      <c r="B3192" t="s">
        <v>22969</v>
      </c>
      <c r="C3192" t="s">
        <v>1319</v>
      </c>
      <c r="D3192" t="s">
        <v>27057</v>
      </c>
      <c r="E3192">
        <v>28205</v>
      </c>
      <c r="F3192" s="6">
        <v>0.59667523463133099</v>
      </c>
    </row>
    <row r="3193" spans="1:6" x14ac:dyDescent="0.3">
      <c r="A3193" t="s">
        <v>1317</v>
      </c>
      <c r="B3193" t="s">
        <v>22969</v>
      </c>
      <c r="C3193" t="s">
        <v>24861</v>
      </c>
      <c r="D3193" t="s">
        <v>27058</v>
      </c>
      <c r="E3193">
        <v>8667</v>
      </c>
      <c r="F3193" s="6">
        <v>0.37660741346134002</v>
      </c>
    </row>
    <row r="3194" spans="1:6" x14ac:dyDescent="0.3">
      <c r="A3194" t="s">
        <v>1317</v>
      </c>
      <c r="B3194" t="s">
        <v>22969</v>
      </c>
      <c r="C3194" t="s">
        <v>1320</v>
      </c>
      <c r="D3194" t="s">
        <v>27059</v>
      </c>
      <c r="E3194">
        <v>29116</v>
      </c>
      <c r="F3194" s="6">
        <v>1.3032099819104801</v>
      </c>
    </row>
    <row r="3195" spans="1:6" x14ac:dyDescent="0.3">
      <c r="A3195" t="s">
        <v>1317</v>
      </c>
      <c r="B3195" t="s">
        <v>22969</v>
      </c>
      <c r="C3195" t="s">
        <v>1010</v>
      </c>
      <c r="D3195" t="s">
        <v>27060</v>
      </c>
      <c r="E3195">
        <v>10247</v>
      </c>
      <c r="F3195" s="6">
        <v>0.23060197858803799</v>
      </c>
    </row>
    <row r="3196" spans="1:6" x14ac:dyDescent="0.3">
      <c r="A3196" t="s">
        <v>1317</v>
      </c>
      <c r="B3196" t="s">
        <v>22969</v>
      </c>
      <c r="C3196" t="s">
        <v>1011</v>
      </c>
      <c r="D3196" t="s">
        <v>27061</v>
      </c>
      <c r="E3196">
        <v>43806</v>
      </c>
      <c r="F3196" s="6">
        <v>1.48119793906563</v>
      </c>
    </row>
    <row r="3197" spans="1:6" x14ac:dyDescent="0.3">
      <c r="A3197" t="s">
        <v>1317</v>
      </c>
      <c r="B3197" t="s">
        <v>22969</v>
      </c>
      <c r="C3197" t="s">
        <v>1013</v>
      </c>
      <c r="D3197" t="s">
        <v>27062</v>
      </c>
      <c r="E3197">
        <v>21294</v>
      </c>
      <c r="F3197" s="6">
        <v>0.37391765940802502</v>
      </c>
    </row>
    <row r="3198" spans="1:6" x14ac:dyDescent="0.3">
      <c r="A3198" t="s">
        <v>1317</v>
      </c>
      <c r="B3198" t="s">
        <v>22969</v>
      </c>
      <c r="C3198" t="s">
        <v>1015</v>
      </c>
      <c r="D3198" t="s">
        <v>27063</v>
      </c>
      <c r="E3198">
        <v>21118</v>
      </c>
      <c r="F3198" s="6">
        <v>0.58904962725309995</v>
      </c>
    </row>
    <row r="3199" spans="1:6" x14ac:dyDescent="0.3">
      <c r="A3199" t="s">
        <v>1317</v>
      </c>
      <c r="B3199" t="s">
        <v>22969</v>
      </c>
      <c r="C3199" t="s">
        <v>27064</v>
      </c>
      <c r="D3199" t="s">
        <v>27065</v>
      </c>
      <c r="E3199">
        <v>8533</v>
      </c>
      <c r="F3199" s="6">
        <v>0.82696080446178899</v>
      </c>
    </row>
    <row r="3200" spans="1:6" x14ac:dyDescent="0.3">
      <c r="A3200" t="s">
        <v>1317</v>
      </c>
      <c r="B3200" t="s">
        <v>22969</v>
      </c>
      <c r="C3200" t="s">
        <v>27066</v>
      </c>
      <c r="D3200" t="s">
        <v>27067</v>
      </c>
      <c r="E3200">
        <v>7208</v>
      </c>
      <c r="F3200" s="6">
        <v>0.71970699678294603</v>
      </c>
    </row>
    <row r="3201" spans="1:6" x14ac:dyDescent="0.3">
      <c r="A3201" t="s">
        <v>22592</v>
      </c>
      <c r="B3201" t="s">
        <v>25160</v>
      </c>
      <c r="C3201" t="s">
        <v>22619</v>
      </c>
      <c r="D3201" t="s">
        <v>27068</v>
      </c>
      <c r="E3201">
        <v>3725789</v>
      </c>
      <c r="F3201" s="6">
        <v>1.10821494695089</v>
      </c>
    </row>
    <row r="3202" spans="1:6" x14ac:dyDescent="0.3">
      <c r="A3202" t="s">
        <v>22592</v>
      </c>
      <c r="B3202" t="s">
        <v>25160</v>
      </c>
      <c r="C3202" t="s">
        <v>27069</v>
      </c>
      <c r="D3202" t="s">
        <v>27070</v>
      </c>
      <c r="E3202">
        <v>19483</v>
      </c>
      <c r="F3202" s="6">
        <v>0.808915305631144</v>
      </c>
    </row>
    <row r="3203" spans="1:6" x14ac:dyDescent="0.3">
      <c r="A3203" t="s">
        <v>22592</v>
      </c>
      <c r="B3203" t="s">
        <v>25160</v>
      </c>
      <c r="C3203" t="s">
        <v>27071</v>
      </c>
      <c r="D3203" t="s">
        <v>27072</v>
      </c>
      <c r="E3203">
        <v>41959</v>
      </c>
      <c r="F3203" s="6">
        <v>0.69959477923265401</v>
      </c>
    </row>
    <row r="3204" spans="1:6" x14ac:dyDescent="0.3">
      <c r="A3204" t="s">
        <v>22592</v>
      </c>
      <c r="B3204" t="s">
        <v>25160</v>
      </c>
      <c r="C3204" t="s">
        <v>27073</v>
      </c>
      <c r="D3204" t="s">
        <v>27074</v>
      </c>
      <c r="E3204">
        <v>60949</v>
      </c>
      <c r="F3204" s="6">
        <v>0.87808745715005998</v>
      </c>
    </row>
    <row r="3205" spans="1:6" x14ac:dyDescent="0.3">
      <c r="A3205" t="s">
        <v>22592</v>
      </c>
      <c r="B3205" t="s">
        <v>25160</v>
      </c>
      <c r="C3205" t="s">
        <v>27075</v>
      </c>
      <c r="D3205" t="s">
        <v>27076</v>
      </c>
      <c r="E3205">
        <v>28659</v>
      </c>
      <c r="F3205" s="6">
        <v>0.81635416268895999</v>
      </c>
    </row>
    <row r="3206" spans="1:6" x14ac:dyDescent="0.3">
      <c r="A3206" t="s">
        <v>22592</v>
      </c>
      <c r="B3206" t="s">
        <v>25160</v>
      </c>
      <c r="C3206" t="s">
        <v>27077</v>
      </c>
      <c r="D3206" t="s">
        <v>27078</v>
      </c>
      <c r="E3206">
        <v>25900</v>
      </c>
      <c r="F3206" s="6">
        <v>0.77347991270595595</v>
      </c>
    </row>
    <row r="3207" spans="1:6" x14ac:dyDescent="0.3">
      <c r="A3207" t="s">
        <v>22592</v>
      </c>
      <c r="B3207" t="s">
        <v>25160</v>
      </c>
      <c r="C3207" t="s">
        <v>27079</v>
      </c>
      <c r="D3207" t="s">
        <v>27080</v>
      </c>
      <c r="E3207">
        <v>29261</v>
      </c>
      <c r="F3207" s="6">
        <v>0.71556526870336401</v>
      </c>
    </row>
    <row r="3208" spans="1:6" x14ac:dyDescent="0.3">
      <c r="A3208" t="s">
        <v>22592</v>
      </c>
      <c r="B3208" t="s">
        <v>25160</v>
      </c>
      <c r="C3208" t="s">
        <v>27081</v>
      </c>
      <c r="D3208" t="s">
        <v>27082</v>
      </c>
      <c r="E3208">
        <v>96440</v>
      </c>
      <c r="F3208" s="6">
        <v>0.74067359661367405</v>
      </c>
    </row>
    <row r="3209" spans="1:6" x14ac:dyDescent="0.3">
      <c r="A3209" t="s">
        <v>22592</v>
      </c>
      <c r="B3209" t="s">
        <v>25160</v>
      </c>
      <c r="C3209" t="s">
        <v>27083</v>
      </c>
      <c r="D3209" t="s">
        <v>27084</v>
      </c>
      <c r="E3209">
        <v>19575</v>
      </c>
      <c r="F3209" s="6">
        <v>0.53005592858909001</v>
      </c>
    </row>
    <row r="3210" spans="1:6" x14ac:dyDescent="0.3">
      <c r="A3210" t="s">
        <v>22592</v>
      </c>
      <c r="B3210" t="s">
        <v>25160</v>
      </c>
      <c r="C3210" t="s">
        <v>27085</v>
      </c>
      <c r="D3210" t="s">
        <v>27086</v>
      </c>
      <c r="E3210">
        <v>24816</v>
      </c>
      <c r="F3210" s="6">
        <v>0.78043828376689195</v>
      </c>
    </row>
    <row r="3211" spans="1:6" x14ac:dyDescent="0.3">
      <c r="A3211" t="s">
        <v>22592</v>
      </c>
      <c r="B3211" t="s">
        <v>25160</v>
      </c>
      <c r="C3211" t="s">
        <v>27087</v>
      </c>
      <c r="D3211" t="s">
        <v>27088</v>
      </c>
      <c r="E3211">
        <v>30318</v>
      </c>
      <c r="F3211" s="6">
        <v>0.77502218727261396</v>
      </c>
    </row>
    <row r="3212" spans="1:6" x14ac:dyDescent="0.3">
      <c r="A3212" t="s">
        <v>22592</v>
      </c>
      <c r="B3212" t="s">
        <v>25160</v>
      </c>
      <c r="C3212" t="s">
        <v>27089</v>
      </c>
      <c r="D3212" t="s">
        <v>27090</v>
      </c>
      <c r="E3212">
        <v>208116</v>
      </c>
      <c r="F3212" s="6">
        <v>1.6278236630544201</v>
      </c>
    </row>
    <row r="3213" spans="1:6" x14ac:dyDescent="0.3">
      <c r="A3213" t="s">
        <v>22592</v>
      </c>
      <c r="B3213" t="s">
        <v>25160</v>
      </c>
      <c r="C3213" t="s">
        <v>27091</v>
      </c>
      <c r="D3213" t="s">
        <v>27092</v>
      </c>
      <c r="E3213">
        <v>50917</v>
      </c>
      <c r="F3213" s="6">
        <v>0.56298302117492505</v>
      </c>
    </row>
    <row r="3214" spans="1:6" x14ac:dyDescent="0.3">
      <c r="A3214" t="s">
        <v>22592</v>
      </c>
      <c r="B3214" t="s">
        <v>25160</v>
      </c>
      <c r="C3214" t="s">
        <v>27093</v>
      </c>
      <c r="D3214" t="s">
        <v>27094</v>
      </c>
      <c r="E3214">
        <v>142893</v>
      </c>
      <c r="F3214" s="6">
        <v>1.00398557693379</v>
      </c>
    </row>
    <row r="3215" spans="1:6" x14ac:dyDescent="0.3">
      <c r="A3215" t="s">
        <v>22592</v>
      </c>
      <c r="B3215" t="s">
        <v>25160</v>
      </c>
      <c r="C3215" t="s">
        <v>27095</v>
      </c>
      <c r="D3215" t="s">
        <v>27096</v>
      </c>
      <c r="E3215">
        <v>35159</v>
      </c>
      <c r="F3215" s="6">
        <v>0.72913023063779603</v>
      </c>
    </row>
    <row r="3216" spans="1:6" x14ac:dyDescent="0.3">
      <c r="A3216" t="s">
        <v>22592</v>
      </c>
      <c r="B3216" t="s">
        <v>25160</v>
      </c>
      <c r="C3216" t="s">
        <v>27097</v>
      </c>
      <c r="D3216" t="s">
        <v>27098</v>
      </c>
      <c r="E3216">
        <v>47648</v>
      </c>
      <c r="F3216" s="6">
        <v>0.78889633076224397</v>
      </c>
    </row>
    <row r="3217" spans="1:6" x14ac:dyDescent="0.3">
      <c r="A3217" t="s">
        <v>22592</v>
      </c>
      <c r="B3217" t="s">
        <v>25160</v>
      </c>
      <c r="C3217" t="s">
        <v>27099</v>
      </c>
      <c r="D3217" t="s">
        <v>27100</v>
      </c>
      <c r="E3217">
        <v>176762</v>
      </c>
      <c r="F3217" s="6">
        <v>1.5276999293193201</v>
      </c>
    </row>
    <row r="3218" spans="1:6" x14ac:dyDescent="0.3">
      <c r="A3218" t="s">
        <v>22592</v>
      </c>
      <c r="B3218" t="s">
        <v>25160</v>
      </c>
      <c r="C3218" t="s">
        <v>27101</v>
      </c>
      <c r="D3218" t="s">
        <v>27102</v>
      </c>
      <c r="E3218">
        <v>28140</v>
      </c>
      <c r="F3218" s="6">
        <v>2.1402809087261199</v>
      </c>
    </row>
    <row r="3219" spans="1:6" x14ac:dyDescent="0.3">
      <c r="A3219" t="s">
        <v>22592</v>
      </c>
      <c r="B3219" t="s">
        <v>25160</v>
      </c>
      <c r="C3219" t="s">
        <v>27103</v>
      </c>
      <c r="D3219" t="s">
        <v>27104</v>
      </c>
      <c r="E3219">
        <v>48119</v>
      </c>
      <c r="F3219" s="6">
        <v>0.74627149202133602</v>
      </c>
    </row>
    <row r="3220" spans="1:6" x14ac:dyDescent="0.3">
      <c r="A3220" t="s">
        <v>22592</v>
      </c>
      <c r="B3220" t="s">
        <v>25160</v>
      </c>
      <c r="C3220" t="s">
        <v>27105</v>
      </c>
      <c r="D3220" t="s">
        <v>27106</v>
      </c>
      <c r="E3220">
        <v>13631</v>
      </c>
      <c r="F3220" s="6">
        <v>0.61245913456682299</v>
      </c>
    </row>
    <row r="3221" spans="1:6" x14ac:dyDescent="0.3">
      <c r="A3221" t="s">
        <v>22592</v>
      </c>
      <c r="B3221" t="s">
        <v>25160</v>
      </c>
      <c r="C3221" t="s">
        <v>27107</v>
      </c>
      <c r="D3221" t="s">
        <v>27108</v>
      </c>
      <c r="E3221">
        <v>18782</v>
      </c>
      <c r="F3221" s="6">
        <v>0.76676896564182295</v>
      </c>
    </row>
    <row r="3222" spans="1:6" x14ac:dyDescent="0.3">
      <c r="A3222" t="s">
        <v>22592</v>
      </c>
      <c r="B3222" t="s">
        <v>25160</v>
      </c>
      <c r="C3222" t="s">
        <v>27109</v>
      </c>
      <c r="D3222" t="s">
        <v>27110</v>
      </c>
      <c r="E3222">
        <v>43480</v>
      </c>
      <c r="F3222" s="6">
        <v>0.76641247164416204</v>
      </c>
    </row>
    <row r="3223" spans="1:6" x14ac:dyDescent="0.3">
      <c r="A3223" t="s">
        <v>22592</v>
      </c>
      <c r="B3223" t="s">
        <v>25160</v>
      </c>
      <c r="C3223" t="s">
        <v>27111</v>
      </c>
      <c r="D3223" t="s">
        <v>27112</v>
      </c>
      <c r="E3223">
        <v>40512</v>
      </c>
      <c r="F3223" s="6">
        <v>1.0801821479546101</v>
      </c>
    </row>
    <row r="3224" spans="1:6" x14ac:dyDescent="0.3">
      <c r="A3224" t="s">
        <v>22592</v>
      </c>
      <c r="B3224" t="s">
        <v>25160</v>
      </c>
      <c r="C3224" t="s">
        <v>27113</v>
      </c>
      <c r="D3224" t="s">
        <v>27114</v>
      </c>
      <c r="E3224">
        <v>20778</v>
      </c>
      <c r="F3224" s="6">
        <v>0.77426462687957298</v>
      </c>
    </row>
    <row r="3225" spans="1:6" x14ac:dyDescent="0.3">
      <c r="A3225" t="s">
        <v>22592</v>
      </c>
      <c r="B3225" t="s">
        <v>25160</v>
      </c>
      <c r="C3225" t="s">
        <v>27115</v>
      </c>
      <c r="D3225" t="s">
        <v>27116</v>
      </c>
      <c r="E3225">
        <v>37142</v>
      </c>
      <c r="F3225" s="6">
        <v>0.86380573033502805</v>
      </c>
    </row>
    <row r="3226" spans="1:6" x14ac:dyDescent="0.3">
      <c r="A3226" t="s">
        <v>22592</v>
      </c>
      <c r="B3226" t="s">
        <v>25160</v>
      </c>
      <c r="C3226" t="s">
        <v>27117</v>
      </c>
      <c r="D3226" t="s">
        <v>27118</v>
      </c>
      <c r="E3226">
        <v>1818</v>
      </c>
      <c r="F3226" s="6">
        <v>0.945296378713959</v>
      </c>
    </row>
    <row r="3227" spans="1:6" x14ac:dyDescent="0.3">
      <c r="A3227" t="s">
        <v>22592</v>
      </c>
      <c r="B3227" t="s">
        <v>25160</v>
      </c>
      <c r="C3227" t="s">
        <v>27119</v>
      </c>
      <c r="D3227" t="s">
        <v>27120</v>
      </c>
      <c r="E3227">
        <v>38165</v>
      </c>
      <c r="F3227" s="6">
        <v>1.0753190076619601</v>
      </c>
    </row>
    <row r="3228" spans="1:6" x14ac:dyDescent="0.3">
      <c r="A3228" t="s">
        <v>22592</v>
      </c>
      <c r="B3228" t="s">
        <v>25160</v>
      </c>
      <c r="C3228" t="s">
        <v>27121</v>
      </c>
      <c r="D3228" t="s">
        <v>27122</v>
      </c>
      <c r="E3228">
        <v>36993</v>
      </c>
      <c r="F3228" s="6">
        <v>0.65120490457815605</v>
      </c>
    </row>
    <row r="3229" spans="1:6" x14ac:dyDescent="0.3">
      <c r="A3229" t="s">
        <v>22592</v>
      </c>
      <c r="B3229" t="s">
        <v>25160</v>
      </c>
      <c r="C3229" t="s">
        <v>27123</v>
      </c>
      <c r="D3229" t="s">
        <v>27124</v>
      </c>
      <c r="E3229">
        <v>12680</v>
      </c>
      <c r="F3229" s="6">
        <v>0.72046419712992904</v>
      </c>
    </row>
    <row r="3230" spans="1:6" x14ac:dyDescent="0.3">
      <c r="A3230" t="s">
        <v>22592</v>
      </c>
      <c r="B3230" t="s">
        <v>25160</v>
      </c>
      <c r="C3230" t="s">
        <v>27125</v>
      </c>
      <c r="D3230" t="s">
        <v>27126</v>
      </c>
      <c r="E3230">
        <v>19427</v>
      </c>
      <c r="F3230" s="6">
        <v>0.53830586814065295</v>
      </c>
    </row>
    <row r="3231" spans="1:6" x14ac:dyDescent="0.3">
      <c r="A3231" t="s">
        <v>22592</v>
      </c>
      <c r="B3231" t="s">
        <v>25160</v>
      </c>
      <c r="C3231" t="s">
        <v>27127</v>
      </c>
      <c r="D3231" t="s">
        <v>27128</v>
      </c>
      <c r="E3231">
        <v>45362</v>
      </c>
      <c r="F3231" s="6">
        <v>0.56615279214630498</v>
      </c>
    </row>
    <row r="3232" spans="1:6" x14ac:dyDescent="0.3">
      <c r="A3232" t="s">
        <v>22592</v>
      </c>
      <c r="B3232" t="s">
        <v>25160</v>
      </c>
      <c r="C3232" t="s">
        <v>27129</v>
      </c>
      <c r="D3232" t="s">
        <v>27130</v>
      </c>
      <c r="E3232">
        <v>21581</v>
      </c>
      <c r="F3232" s="6">
        <v>0.58656217619768902</v>
      </c>
    </row>
    <row r="3233" spans="1:6" x14ac:dyDescent="0.3">
      <c r="A3233" t="s">
        <v>22592</v>
      </c>
      <c r="B3233" t="s">
        <v>25160</v>
      </c>
      <c r="C3233" t="s">
        <v>27131</v>
      </c>
      <c r="D3233" t="s">
        <v>27132</v>
      </c>
      <c r="E3233">
        <v>97924</v>
      </c>
      <c r="F3233" s="6">
        <v>1.74968767993341</v>
      </c>
    </row>
    <row r="3234" spans="1:6" x14ac:dyDescent="0.3">
      <c r="A3234" t="s">
        <v>22592</v>
      </c>
      <c r="B3234" t="s">
        <v>25160</v>
      </c>
      <c r="C3234" t="s">
        <v>27133</v>
      </c>
      <c r="D3234" t="s">
        <v>27134</v>
      </c>
      <c r="E3234">
        <v>45369</v>
      </c>
      <c r="F3234" s="6">
        <v>0.79103322770409001</v>
      </c>
    </row>
    <row r="3235" spans="1:6" x14ac:dyDescent="0.3">
      <c r="A3235" t="s">
        <v>22592</v>
      </c>
      <c r="B3235" t="s">
        <v>25160</v>
      </c>
      <c r="C3235" t="s">
        <v>27135</v>
      </c>
      <c r="D3235" t="s">
        <v>27136</v>
      </c>
      <c r="E3235">
        <v>41953</v>
      </c>
      <c r="F3235" s="6">
        <v>0.721854229775723</v>
      </c>
    </row>
    <row r="3236" spans="1:6" x14ac:dyDescent="0.3">
      <c r="A3236" t="s">
        <v>22592</v>
      </c>
      <c r="B3236" t="s">
        <v>25160</v>
      </c>
      <c r="C3236" t="s">
        <v>27137</v>
      </c>
      <c r="D3236" t="s">
        <v>27138</v>
      </c>
      <c r="E3236">
        <v>17250</v>
      </c>
      <c r="F3236" s="6">
        <v>0.68497279184781301</v>
      </c>
    </row>
    <row r="3237" spans="1:6" x14ac:dyDescent="0.3">
      <c r="A3237" t="s">
        <v>22592</v>
      </c>
      <c r="B3237" t="s">
        <v>25160</v>
      </c>
      <c r="C3237" t="s">
        <v>27139</v>
      </c>
      <c r="D3237" t="s">
        <v>27140</v>
      </c>
      <c r="E3237">
        <v>58466</v>
      </c>
      <c r="F3237" s="6">
        <v>0.65984076455944496</v>
      </c>
    </row>
    <row r="3238" spans="1:6" x14ac:dyDescent="0.3">
      <c r="A3238" t="s">
        <v>22592</v>
      </c>
      <c r="B3238" t="s">
        <v>25160</v>
      </c>
      <c r="C3238" t="s">
        <v>27141</v>
      </c>
      <c r="D3238" t="s">
        <v>27142</v>
      </c>
      <c r="E3238">
        <v>45631</v>
      </c>
      <c r="F3238" s="6">
        <v>0.69247151999183898</v>
      </c>
    </row>
    <row r="3239" spans="1:6" x14ac:dyDescent="0.3">
      <c r="A3239" t="s">
        <v>22592</v>
      </c>
      <c r="B3239" t="s">
        <v>25160</v>
      </c>
      <c r="C3239" t="s">
        <v>27143</v>
      </c>
      <c r="D3239" t="s">
        <v>27144</v>
      </c>
      <c r="E3239">
        <v>16642</v>
      </c>
      <c r="F3239" s="6">
        <v>0.860657165332396</v>
      </c>
    </row>
    <row r="3240" spans="1:6" x14ac:dyDescent="0.3">
      <c r="A3240" t="s">
        <v>22592</v>
      </c>
      <c r="B3240" t="s">
        <v>25160</v>
      </c>
      <c r="C3240" t="s">
        <v>27145</v>
      </c>
      <c r="D3240" t="s">
        <v>27146</v>
      </c>
      <c r="E3240">
        <v>50747</v>
      </c>
      <c r="F3240" s="6">
        <v>0.63171768967794495</v>
      </c>
    </row>
    <row r="3241" spans="1:6" x14ac:dyDescent="0.3">
      <c r="A3241" t="s">
        <v>22592</v>
      </c>
      <c r="B3241" t="s">
        <v>25160</v>
      </c>
      <c r="C3241" t="s">
        <v>27147</v>
      </c>
      <c r="D3241" t="s">
        <v>27148</v>
      </c>
      <c r="E3241">
        <v>40290</v>
      </c>
      <c r="F3241" s="6">
        <v>0.71556039918264602</v>
      </c>
    </row>
    <row r="3242" spans="1:6" x14ac:dyDescent="0.3">
      <c r="A3242" t="s">
        <v>22592</v>
      </c>
      <c r="B3242" t="s">
        <v>25160</v>
      </c>
      <c r="C3242" t="s">
        <v>27149</v>
      </c>
      <c r="D3242" t="s">
        <v>27150</v>
      </c>
      <c r="E3242">
        <v>25753</v>
      </c>
      <c r="F3242" s="6">
        <v>0.54818795724067604</v>
      </c>
    </row>
    <row r="3243" spans="1:6" x14ac:dyDescent="0.3">
      <c r="A3243" t="s">
        <v>22592</v>
      </c>
      <c r="B3243" t="s">
        <v>25160</v>
      </c>
      <c r="C3243" t="s">
        <v>27151</v>
      </c>
      <c r="D3243" t="s">
        <v>27152</v>
      </c>
      <c r="E3243">
        <v>30753</v>
      </c>
      <c r="F3243" s="6">
        <v>0.70656288285166602</v>
      </c>
    </row>
    <row r="3244" spans="1:6" x14ac:dyDescent="0.3">
      <c r="A3244" t="s">
        <v>22592</v>
      </c>
      <c r="B3244" t="s">
        <v>25160</v>
      </c>
      <c r="C3244" t="s">
        <v>27153</v>
      </c>
      <c r="D3244" t="s">
        <v>27154</v>
      </c>
      <c r="E3244">
        <v>9881</v>
      </c>
      <c r="F3244" s="6">
        <v>0.63262929436442905</v>
      </c>
    </row>
    <row r="3245" spans="1:6" x14ac:dyDescent="0.3">
      <c r="A3245" t="s">
        <v>22592</v>
      </c>
      <c r="B3245" t="s">
        <v>25160</v>
      </c>
      <c r="C3245" t="s">
        <v>27155</v>
      </c>
      <c r="D3245" t="s">
        <v>27156</v>
      </c>
      <c r="E3245">
        <v>38675</v>
      </c>
      <c r="F3245" s="6">
        <v>0.71914329065220395</v>
      </c>
    </row>
    <row r="3246" spans="1:6" x14ac:dyDescent="0.3">
      <c r="A3246" t="s">
        <v>22592</v>
      </c>
      <c r="B3246" t="s">
        <v>25160</v>
      </c>
      <c r="C3246" t="s">
        <v>27157</v>
      </c>
      <c r="D3246" t="s">
        <v>27158</v>
      </c>
      <c r="E3246">
        <v>30060</v>
      </c>
      <c r="F3246" s="6">
        <v>0.91047107485925205</v>
      </c>
    </row>
    <row r="3247" spans="1:6" x14ac:dyDescent="0.3">
      <c r="A3247" t="s">
        <v>22592</v>
      </c>
      <c r="B3247" t="s">
        <v>25160</v>
      </c>
      <c r="C3247" t="s">
        <v>27159</v>
      </c>
      <c r="D3247" t="s">
        <v>27160</v>
      </c>
      <c r="E3247">
        <v>20068</v>
      </c>
      <c r="F3247" s="6">
        <v>0.58761889786649002</v>
      </c>
    </row>
    <row r="3248" spans="1:6" x14ac:dyDescent="0.3">
      <c r="A3248" t="s">
        <v>22592</v>
      </c>
      <c r="B3248" t="s">
        <v>25160</v>
      </c>
      <c r="C3248" t="s">
        <v>27161</v>
      </c>
      <c r="D3248" t="s">
        <v>27162</v>
      </c>
      <c r="E3248">
        <v>44113</v>
      </c>
      <c r="F3248" s="6">
        <v>0.95026846457512504</v>
      </c>
    </row>
    <row r="3249" spans="1:6" x14ac:dyDescent="0.3">
      <c r="A3249" t="s">
        <v>22592</v>
      </c>
      <c r="B3249" t="s">
        <v>25160</v>
      </c>
      <c r="C3249" t="s">
        <v>27163</v>
      </c>
      <c r="D3249" t="s">
        <v>27164</v>
      </c>
      <c r="E3249">
        <v>6276</v>
      </c>
      <c r="F3249" s="6">
        <v>0.61656052918884996</v>
      </c>
    </row>
    <row r="3250" spans="1:6" x14ac:dyDescent="0.3">
      <c r="A3250" t="s">
        <v>22592</v>
      </c>
      <c r="B3250" t="s">
        <v>25160</v>
      </c>
      <c r="C3250" t="s">
        <v>27165</v>
      </c>
      <c r="D3250" t="s">
        <v>27166</v>
      </c>
      <c r="E3250">
        <v>12225</v>
      </c>
      <c r="F3250" s="6">
        <v>0.55795906036586096</v>
      </c>
    </row>
    <row r="3251" spans="1:6" x14ac:dyDescent="0.3">
      <c r="A3251" t="s">
        <v>22592</v>
      </c>
      <c r="B3251" t="s">
        <v>25160</v>
      </c>
      <c r="C3251" t="s">
        <v>27167</v>
      </c>
      <c r="D3251" t="s">
        <v>27168</v>
      </c>
      <c r="E3251">
        <v>89080</v>
      </c>
      <c r="F3251" s="6">
        <v>0.929301343915657</v>
      </c>
    </row>
    <row r="3252" spans="1:6" x14ac:dyDescent="0.3">
      <c r="A3252" t="s">
        <v>22592</v>
      </c>
      <c r="B3252" t="s">
        <v>25160</v>
      </c>
      <c r="C3252" t="s">
        <v>27169</v>
      </c>
      <c r="D3252" t="s">
        <v>27170</v>
      </c>
      <c r="E3252">
        <v>40109</v>
      </c>
      <c r="F3252" s="6">
        <v>0.68451046686254302</v>
      </c>
    </row>
    <row r="3253" spans="1:6" x14ac:dyDescent="0.3">
      <c r="A3253" t="s">
        <v>22592</v>
      </c>
      <c r="B3253" t="s">
        <v>25160</v>
      </c>
      <c r="C3253" t="s">
        <v>27171</v>
      </c>
      <c r="D3253" t="s">
        <v>27172</v>
      </c>
      <c r="E3253">
        <v>32610</v>
      </c>
      <c r="F3253" s="6">
        <v>0.80383422755407696</v>
      </c>
    </row>
    <row r="3254" spans="1:6" x14ac:dyDescent="0.3">
      <c r="A3254" t="s">
        <v>22592</v>
      </c>
      <c r="B3254" t="s">
        <v>25160</v>
      </c>
      <c r="C3254" t="s">
        <v>27173</v>
      </c>
      <c r="D3254" t="s">
        <v>27174</v>
      </c>
      <c r="E3254">
        <v>26720</v>
      </c>
      <c r="F3254" s="6">
        <v>0.58047489156768395</v>
      </c>
    </row>
    <row r="3255" spans="1:6" x14ac:dyDescent="0.3">
      <c r="A3255" t="s">
        <v>22592</v>
      </c>
      <c r="B3255" t="s">
        <v>25160</v>
      </c>
      <c r="C3255" t="s">
        <v>27175</v>
      </c>
      <c r="D3255" t="s">
        <v>27176</v>
      </c>
      <c r="E3255">
        <v>30402</v>
      </c>
      <c r="F3255" s="6">
        <v>0.84680282622132197</v>
      </c>
    </row>
    <row r="3256" spans="1:6" x14ac:dyDescent="0.3">
      <c r="A3256" t="s">
        <v>22592</v>
      </c>
      <c r="B3256" t="s">
        <v>25160</v>
      </c>
      <c r="C3256" t="s">
        <v>27177</v>
      </c>
      <c r="D3256" t="s">
        <v>27178</v>
      </c>
      <c r="E3256">
        <v>23423</v>
      </c>
      <c r="F3256" s="6">
        <v>0.744769295282939</v>
      </c>
    </row>
    <row r="3257" spans="1:6" x14ac:dyDescent="0.3">
      <c r="A3257" t="s">
        <v>22592</v>
      </c>
      <c r="B3257" t="s">
        <v>25160</v>
      </c>
      <c r="C3257" t="s">
        <v>27179</v>
      </c>
      <c r="D3257" t="s">
        <v>27180</v>
      </c>
      <c r="E3257">
        <v>19277</v>
      </c>
      <c r="F3257" s="6">
        <v>0.55963248351120398</v>
      </c>
    </row>
    <row r="3258" spans="1:6" x14ac:dyDescent="0.3">
      <c r="A3258" t="s">
        <v>22592</v>
      </c>
      <c r="B3258" t="s">
        <v>25160</v>
      </c>
      <c r="C3258" t="s">
        <v>27181</v>
      </c>
      <c r="D3258" t="s">
        <v>27182</v>
      </c>
      <c r="E3258">
        <v>24282</v>
      </c>
      <c r="F3258" s="6">
        <v>0.62956349029554604</v>
      </c>
    </row>
    <row r="3259" spans="1:6" x14ac:dyDescent="0.3">
      <c r="A3259" t="s">
        <v>22592</v>
      </c>
      <c r="B3259" t="s">
        <v>25160</v>
      </c>
      <c r="C3259" t="s">
        <v>27183</v>
      </c>
      <c r="D3259" t="s">
        <v>27184</v>
      </c>
      <c r="E3259">
        <v>166327</v>
      </c>
      <c r="F3259" s="6">
        <v>0.97802280182885903</v>
      </c>
    </row>
    <row r="3260" spans="1:6" x14ac:dyDescent="0.3">
      <c r="A3260" t="s">
        <v>22592</v>
      </c>
      <c r="B3260" t="s">
        <v>25160</v>
      </c>
      <c r="C3260" t="s">
        <v>27185</v>
      </c>
      <c r="D3260" t="s">
        <v>27186</v>
      </c>
      <c r="E3260">
        <v>25919</v>
      </c>
      <c r="F3260" s="6">
        <v>0.71964910776819802</v>
      </c>
    </row>
    <row r="3261" spans="1:6" x14ac:dyDescent="0.3">
      <c r="A3261" t="s">
        <v>22592</v>
      </c>
      <c r="B3261" t="s">
        <v>25160</v>
      </c>
      <c r="C3261" t="s">
        <v>27187</v>
      </c>
      <c r="D3261" t="s">
        <v>27188</v>
      </c>
      <c r="E3261">
        <v>15200</v>
      </c>
      <c r="F3261" s="6">
        <v>0.66708992748305795</v>
      </c>
    </row>
    <row r="3262" spans="1:6" x14ac:dyDescent="0.3">
      <c r="A3262" t="s">
        <v>22592</v>
      </c>
      <c r="B3262" t="s">
        <v>25160</v>
      </c>
      <c r="C3262" t="s">
        <v>27189</v>
      </c>
      <c r="D3262" t="s">
        <v>27190</v>
      </c>
      <c r="E3262">
        <v>54304</v>
      </c>
      <c r="F3262" s="6">
        <v>0.71506406554374402</v>
      </c>
    </row>
    <row r="3263" spans="1:6" x14ac:dyDescent="0.3">
      <c r="A3263" t="s">
        <v>22592</v>
      </c>
      <c r="B3263" t="s">
        <v>25160</v>
      </c>
      <c r="C3263" t="s">
        <v>27191</v>
      </c>
      <c r="D3263" t="s">
        <v>27192</v>
      </c>
      <c r="E3263">
        <v>25265</v>
      </c>
      <c r="F3263" s="6">
        <v>0.56480125726114105</v>
      </c>
    </row>
    <row r="3264" spans="1:6" x14ac:dyDescent="0.3">
      <c r="A3264" t="s">
        <v>22592</v>
      </c>
      <c r="B3264" t="s">
        <v>25160</v>
      </c>
      <c r="C3264" t="s">
        <v>27193</v>
      </c>
      <c r="D3264" t="s">
        <v>27194</v>
      </c>
      <c r="E3264">
        <v>31078</v>
      </c>
      <c r="F3264" s="6">
        <v>0.76534976186195702</v>
      </c>
    </row>
    <row r="3265" spans="1:6" x14ac:dyDescent="0.3">
      <c r="A3265" t="s">
        <v>22592</v>
      </c>
      <c r="B3265" t="s">
        <v>25160</v>
      </c>
      <c r="C3265" t="s">
        <v>27195</v>
      </c>
      <c r="D3265" t="s">
        <v>27196</v>
      </c>
      <c r="E3265">
        <v>35527</v>
      </c>
      <c r="F3265" s="6">
        <v>0.56410530388808799</v>
      </c>
    </row>
    <row r="3266" spans="1:6" x14ac:dyDescent="0.3">
      <c r="A3266" t="s">
        <v>22592</v>
      </c>
      <c r="B3266" t="s">
        <v>25160</v>
      </c>
      <c r="C3266" t="s">
        <v>27197</v>
      </c>
      <c r="D3266" t="s">
        <v>27198</v>
      </c>
      <c r="E3266">
        <v>395326</v>
      </c>
      <c r="F3266" s="6">
        <v>2.4281395414925599</v>
      </c>
    </row>
    <row r="3267" spans="1:6" x14ac:dyDescent="0.3">
      <c r="A3267" t="s">
        <v>22592</v>
      </c>
      <c r="B3267" t="s">
        <v>25160</v>
      </c>
      <c r="C3267" t="s">
        <v>27199</v>
      </c>
      <c r="D3267" t="s">
        <v>27200</v>
      </c>
      <c r="E3267">
        <v>41058</v>
      </c>
      <c r="F3267" s="6">
        <v>0.69561193500336005</v>
      </c>
    </row>
    <row r="3268" spans="1:6" x14ac:dyDescent="0.3">
      <c r="A3268" t="s">
        <v>22592</v>
      </c>
      <c r="B3268" t="s">
        <v>25160</v>
      </c>
      <c r="C3268" t="s">
        <v>27201</v>
      </c>
      <c r="D3268" t="s">
        <v>27202</v>
      </c>
      <c r="E3268">
        <v>42430</v>
      </c>
      <c r="F3268" s="6">
        <v>0.690367288991797</v>
      </c>
    </row>
    <row r="3269" spans="1:6" x14ac:dyDescent="0.3">
      <c r="A3269" t="s">
        <v>22592</v>
      </c>
      <c r="B3269" t="s">
        <v>25160</v>
      </c>
      <c r="C3269" t="s">
        <v>27203</v>
      </c>
      <c r="D3269" t="s">
        <v>27204</v>
      </c>
      <c r="E3269">
        <v>23274</v>
      </c>
      <c r="F3269" s="6">
        <v>0.89891478457282903</v>
      </c>
    </row>
    <row r="3270" spans="1:6" x14ac:dyDescent="0.3">
      <c r="A3270" t="s">
        <v>22592</v>
      </c>
      <c r="B3270" t="s">
        <v>25160</v>
      </c>
      <c r="C3270" t="s">
        <v>27205</v>
      </c>
      <c r="D3270" t="s">
        <v>27206</v>
      </c>
      <c r="E3270">
        <v>74066</v>
      </c>
      <c r="F3270" s="6">
        <v>1.2431836696779499</v>
      </c>
    </row>
    <row r="3271" spans="1:6" x14ac:dyDescent="0.3">
      <c r="A3271" t="s">
        <v>22592</v>
      </c>
      <c r="B3271" t="s">
        <v>25160</v>
      </c>
      <c r="C3271" t="s">
        <v>27207</v>
      </c>
      <c r="D3271" t="s">
        <v>27208</v>
      </c>
      <c r="E3271">
        <v>89609</v>
      </c>
      <c r="F3271" s="6">
        <v>1.6348341686762</v>
      </c>
    </row>
    <row r="3272" spans="1:6" x14ac:dyDescent="0.3">
      <c r="A3272" t="s">
        <v>22592</v>
      </c>
      <c r="B3272" t="s">
        <v>25160</v>
      </c>
      <c r="C3272" t="s">
        <v>27209</v>
      </c>
      <c r="D3272" t="s">
        <v>27210</v>
      </c>
      <c r="E3272">
        <v>74842</v>
      </c>
      <c r="F3272" s="6">
        <v>1.17998237167195</v>
      </c>
    </row>
    <row r="3273" spans="1:6" x14ac:dyDescent="0.3">
      <c r="A3273" t="s">
        <v>22592</v>
      </c>
      <c r="B3273" t="s">
        <v>25160</v>
      </c>
      <c r="C3273" t="s">
        <v>27211</v>
      </c>
      <c r="D3273" t="s">
        <v>27212</v>
      </c>
      <c r="E3273">
        <v>33149</v>
      </c>
      <c r="F3273" s="6">
        <v>0.83628796857896204</v>
      </c>
    </row>
    <row r="3274" spans="1:6" x14ac:dyDescent="0.3">
      <c r="A3274" t="s">
        <v>22592</v>
      </c>
      <c r="B3274" t="s">
        <v>25160</v>
      </c>
      <c r="C3274" t="s">
        <v>27213</v>
      </c>
      <c r="D3274" t="s">
        <v>27214</v>
      </c>
      <c r="E3274">
        <v>39951</v>
      </c>
      <c r="F3274" s="6">
        <v>0.99924142897752199</v>
      </c>
    </row>
    <row r="3275" spans="1:6" x14ac:dyDescent="0.3">
      <c r="A3275" t="s">
        <v>22592</v>
      </c>
      <c r="B3275" t="s">
        <v>25160</v>
      </c>
      <c r="C3275" t="s">
        <v>27215</v>
      </c>
      <c r="D3275" t="s">
        <v>27216</v>
      </c>
      <c r="E3275">
        <v>59662</v>
      </c>
      <c r="F3275" s="6">
        <v>0.96512580456665897</v>
      </c>
    </row>
    <row r="3276" spans="1:6" x14ac:dyDescent="0.3">
      <c r="A3276" t="s">
        <v>22592</v>
      </c>
      <c r="B3276" t="s">
        <v>25160</v>
      </c>
      <c r="C3276" t="s">
        <v>27217</v>
      </c>
      <c r="D3276" t="s">
        <v>27218</v>
      </c>
      <c r="E3276">
        <v>9301</v>
      </c>
      <c r="F3276" s="6">
        <v>0.54992324064626097</v>
      </c>
    </row>
    <row r="3277" spans="1:6" x14ac:dyDescent="0.3">
      <c r="A3277" t="s">
        <v>22592</v>
      </c>
      <c r="B3277" t="s">
        <v>25160</v>
      </c>
      <c r="C3277" t="s">
        <v>27219</v>
      </c>
      <c r="D3277" t="s">
        <v>27220</v>
      </c>
      <c r="E3277">
        <v>26073</v>
      </c>
      <c r="F3277" s="6">
        <v>0.68539034150122602</v>
      </c>
    </row>
    <row r="3278" spans="1:6" x14ac:dyDescent="0.3">
      <c r="A3278" t="s">
        <v>22592</v>
      </c>
      <c r="B3278" t="s">
        <v>25160</v>
      </c>
      <c r="C3278" t="s">
        <v>27221</v>
      </c>
      <c r="D3278" t="s">
        <v>27222</v>
      </c>
      <c r="E3278">
        <v>37941</v>
      </c>
      <c r="F3278" s="6">
        <v>0.608092434322275</v>
      </c>
    </row>
    <row r="3279" spans="1:6" x14ac:dyDescent="0.3">
      <c r="A3279" t="s">
        <v>22592</v>
      </c>
      <c r="B3279" t="s">
        <v>25160</v>
      </c>
      <c r="C3279" t="s">
        <v>27223</v>
      </c>
      <c r="D3279" t="s">
        <v>27224</v>
      </c>
      <c r="E3279">
        <v>42043</v>
      </c>
      <c r="F3279" s="6">
        <v>0.60309287863877004</v>
      </c>
    </row>
    <row r="3280" spans="1:6" x14ac:dyDescent="0.3">
      <c r="A3280" t="s">
        <v>22593</v>
      </c>
      <c r="B3280" t="s">
        <v>25160</v>
      </c>
      <c r="C3280" t="s">
        <v>22619</v>
      </c>
      <c r="D3280" t="s">
        <v>27225</v>
      </c>
      <c r="E3280">
        <v>106405</v>
      </c>
      <c r="F3280" s="6">
        <v>0.639413639519402</v>
      </c>
    </row>
    <row r="3281" spans="1:6" x14ac:dyDescent="0.3">
      <c r="A3281" t="s">
        <v>22593</v>
      </c>
      <c r="B3281" t="s">
        <v>25160</v>
      </c>
      <c r="C3281" t="s">
        <v>27226</v>
      </c>
      <c r="D3281" t="s">
        <v>27227</v>
      </c>
      <c r="E3281">
        <v>50601</v>
      </c>
      <c r="F3281" s="6">
        <v>0.62605373404227904</v>
      </c>
    </row>
    <row r="3282" spans="1:6" x14ac:dyDescent="0.3">
      <c r="A3282" t="s">
        <v>22593</v>
      </c>
      <c r="B3282" t="s">
        <v>25160</v>
      </c>
      <c r="C3282" t="s">
        <v>27228</v>
      </c>
      <c r="D3282" t="s">
        <v>27229</v>
      </c>
      <c r="E3282">
        <v>4170</v>
      </c>
      <c r="F3282" s="6">
        <v>0.51677364463425901</v>
      </c>
    </row>
    <row r="3283" spans="1:6" x14ac:dyDescent="0.3">
      <c r="A3283" t="s">
        <v>22593</v>
      </c>
      <c r="B3283" t="s">
        <v>25160</v>
      </c>
      <c r="C3283" t="s">
        <v>27230</v>
      </c>
      <c r="D3283" t="s">
        <v>27231</v>
      </c>
      <c r="E3283">
        <v>51634</v>
      </c>
      <c r="F3283" s="6">
        <v>0.66241076071316796</v>
      </c>
    </row>
  </sheetData>
  <hyperlinks>
    <hyperlink ref="A3"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Allocation Info</vt:lpstr>
      <vt:lpstr>Ozone DV 12-14</vt:lpstr>
      <vt:lpstr>PM2.5 DV 12-14</vt:lpstr>
      <vt:lpstr>Population</vt:lpstr>
      <vt:lpstr>NA Areas</vt:lpstr>
      <vt:lpstr>Number of States</vt:lpstr>
      <vt:lpstr>Monitoring</vt:lpstr>
      <vt:lpstr>NATA 11 Cancer</vt:lpstr>
      <vt:lpstr>NATA11 Resp</vt:lpstr>
      <vt:lpstr>Diesel Emissions</vt:lpstr>
      <vt:lpstr>Minor Sources</vt:lpstr>
      <vt:lpstr>MACT Sources</vt:lpstr>
      <vt:lpstr>Mobile Sources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Roberts, Timothy-P</dc:creator>
  <cp:lastModifiedBy>Ingram, Ann</cp:lastModifiedBy>
  <cp:lastPrinted>2016-05-04T18:04:46Z</cp:lastPrinted>
  <dcterms:created xsi:type="dcterms:W3CDTF">2016-04-27T13:14:15Z</dcterms:created>
  <dcterms:modified xsi:type="dcterms:W3CDTF">2016-05-09T11:37:21Z</dcterms:modified>
</cp:coreProperties>
</file>